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DB9D30C7-8558-4368-9E55-D714654C86AD}" xr6:coauthVersionLast="47" xr6:coauthVersionMax="47" xr10:uidLastSave="{00000000-0000-0000-0000-000000000000}"/>
  <bookViews>
    <workbookView xWindow="38280" yWindow="-120" windowWidth="38640" windowHeight="21840" activeTab="3" xr2:uid="{00000000-000D-0000-FFFF-FFFF00000000}"/>
  </bookViews>
  <sheets>
    <sheet name="Overview" sheetId="9" r:id="rId1"/>
    <sheet name="Dollar Average (Model)" sheetId="3" r:id="rId2"/>
    <sheet name="Value Average (Model)" sheetId="4" r:id="rId3"/>
    <sheet name="Dollar Average (Model) (2)" sheetId="17" r:id="rId4"/>
    <sheet name="Principal 401k" sheetId="13" r:id="rId5"/>
    <sheet name="Proj" sheetId="16" r:id="rId6"/>
    <sheet name="Reference" sheetId="5" r:id="rId7"/>
  </sheets>
  <definedNames>
    <definedName name="Bi_Weekly" localSheetId="3">'Dollar Average (Model) (2)'!$B$16</definedName>
    <definedName name="Bi_Weekly" localSheetId="0">Overview!$N$6</definedName>
    <definedName name="Bi_Weekly" localSheetId="4">'Principal 401k'!$B$7</definedName>
    <definedName name="Bi_Weekly">'Dollar Average (Model)'!$B$16</definedName>
    <definedName name="Bi_weekly_2">'Value Average (Model)'!$B$16</definedName>
    <definedName name="div" localSheetId="3">'Dollar Average (Model) (2)'!$B$5</definedName>
    <definedName name="div">'Dollar Average (Model)'!$B$5</definedName>
    <definedName name="divi" localSheetId="3">'Dollar Average (Model) (2)'!$B$5</definedName>
    <definedName name="divi">'Dollar Average (Model)'!$B$5</definedName>
    <definedName name="int" localSheetId="3">'Dollar Average (Model) (2)'!$B$3</definedName>
    <definedName name="int" localSheetId="4">'Principal 401k'!$B$3</definedName>
    <definedName name="int">'Dollar Average (Model)'!$B$3</definedName>
    <definedName name="inte" localSheetId="3">'Dollar Average (Model) (2)'!$B$3</definedName>
    <definedName name="inte" localSheetId="4">'Principal 401k'!$B$3</definedName>
    <definedName name="inte">'Dollar Average (Model)'!$B$3</definedName>
    <definedName name="inter">'Value Average (Model)'!$B$3</definedName>
    <definedName name="Monthly" localSheetId="3">'Dollar Average (Model) (2)'!$B$17</definedName>
    <definedName name="Monthly" localSheetId="0">Overview!$N$9</definedName>
    <definedName name="Monthly" localSheetId="4">'Principal 401k'!$B$8</definedName>
    <definedName name="Monthly">'Dollar Average (Model)'!$B$17</definedName>
    <definedName name="Monthly_2">'Value Average (Model)'!$B$17</definedName>
    <definedName name="None" localSheetId="3">'Dollar Average (Model) (2)'!$B$20</definedName>
    <definedName name="None" localSheetId="4">'Principal 401k'!$B$11</definedName>
    <definedName name="None">'Dollar Average (Model)'!$B$20</definedName>
    <definedName name="None_2">'Value Average (Model)'!$B$20</definedName>
    <definedName name="Quarterly" localSheetId="3">'Dollar Average (Model) (2)'!$B$18</definedName>
    <definedName name="Quarterly" localSheetId="0">Overview!$N$10</definedName>
    <definedName name="Quarterly" localSheetId="4">'Principal 401k'!$B$9</definedName>
    <definedName name="Quarterly">'Dollar Average (Model)'!$B$18</definedName>
    <definedName name="Quarterly_2">'Value Average (Model)'!$B$18</definedName>
    <definedName name="Weekly" localSheetId="3">'Dollar Average (Model) (2)'!$B$15</definedName>
    <definedName name="Weekly" localSheetId="4">'Principal 401k'!$B$6</definedName>
    <definedName name="Weekly">'Dollar Average (Model)'!$B$15</definedName>
    <definedName name="Weekly_2">'Value Average (Model)'!$B$15</definedName>
    <definedName name="Yearly" localSheetId="3">'Dollar Average (Model) (2)'!$B$19</definedName>
    <definedName name="Yearly" localSheetId="4">'Principal 401k'!$B$10</definedName>
    <definedName name="Yearly">'Dollar Average (Model)'!$B$19</definedName>
    <definedName name="Yearly_2">'Value Average (Model)'!$B$19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7" l="1"/>
  <c r="BF526" i="17"/>
  <c r="BE526" i="17"/>
  <c r="L526" i="17"/>
  <c r="BF525" i="17"/>
  <c r="BE525" i="17"/>
  <c r="L525" i="17"/>
  <c r="O525" i="17" s="1"/>
  <c r="BF524" i="17"/>
  <c r="BE524" i="17"/>
  <c r="L524" i="17"/>
  <c r="BF523" i="17"/>
  <c r="BE523" i="17"/>
  <c r="L523" i="17"/>
  <c r="O523" i="17" s="1"/>
  <c r="BF522" i="17"/>
  <c r="BE522" i="17"/>
  <c r="L522" i="17"/>
  <c r="BF521" i="17"/>
  <c r="BE521" i="17"/>
  <c r="L521" i="17"/>
  <c r="BF520" i="17"/>
  <c r="BE520" i="17"/>
  <c r="L520" i="17"/>
  <c r="O520" i="17" s="1"/>
  <c r="BF519" i="17"/>
  <c r="BE519" i="17"/>
  <c r="L519" i="17"/>
  <c r="BF518" i="17"/>
  <c r="BE518" i="17"/>
  <c r="L518" i="17"/>
  <c r="BF517" i="17"/>
  <c r="BE517" i="17"/>
  <c r="L517" i="17"/>
  <c r="BF516" i="17"/>
  <c r="BE516" i="17"/>
  <c r="L516" i="17"/>
  <c r="P516" i="17" s="1"/>
  <c r="BF515" i="17"/>
  <c r="BE515" i="17"/>
  <c r="L515" i="17"/>
  <c r="BF514" i="17"/>
  <c r="BE514" i="17"/>
  <c r="L514" i="17"/>
  <c r="O514" i="17" s="1"/>
  <c r="BF513" i="17"/>
  <c r="BE513" i="17"/>
  <c r="L513" i="17"/>
  <c r="P513" i="17" s="1"/>
  <c r="BF512" i="17"/>
  <c r="BE512" i="17"/>
  <c r="L512" i="17"/>
  <c r="BF511" i="17"/>
  <c r="BE511" i="17"/>
  <c r="L511" i="17"/>
  <c r="O511" i="17" s="1"/>
  <c r="BF510" i="17"/>
  <c r="BE510" i="17"/>
  <c r="L510" i="17"/>
  <c r="BF509" i="17"/>
  <c r="BE509" i="17"/>
  <c r="L509" i="17"/>
  <c r="BF508" i="17"/>
  <c r="BE508" i="17"/>
  <c r="L508" i="17"/>
  <c r="BF507" i="17"/>
  <c r="BE507" i="17"/>
  <c r="L507" i="17"/>
  <c r="BF506" i="17"/>
  <c r="BE506" i="17"/>
  <c r="L506" i="17"/>
  <c r="O506" i="17" s="1"/>
  <c r="BF505" i="17"/>
  <c r="BE505" i="17"/>
  <c r="L505" i="17"/>
  <c r="BF504" i="17"/>
  <c r="BE504" i="17"/>
  <c r="L504" i="17"/>
  <c r="BF503" i="17"/>
  <c r="BE503" i="17"/>
  <c r="L503" i="17"/>
  <c r="O503" i="17" s="1"/>
  <c r="BF502" i="17"/>
  <c r="BE502" i="17"/>
  <c r="L502" i="17"/>
  <c r="O502" i="17" s="1"/>
  <c r="BF501" i="17"/>
  <c r="BE501" i="17"/>
  <c r="L501" i="17"/>
  <c r="BF500" i="17"/>
  <c r="BE500" i="17"/>
  <c r="L500" i="17"/>
  <c r="BF499" i="17"/>
  <c r="BE499" i="17"/>
  <c r="L499" i="17"/>
  <c r="BF498" i="17"/>
  <c r="BE498" i="17"/>
  <c r="L498" i="17"/>
  <c r="O498" i="17" s="1"/>
  <c r="BF497" i="17"/>
  <c r="BE497" i="17"/>
  <c r="L497" i="17"/>
  <c r="BF496" i="17"/>
  <c r="BE496" i="17"/>
  <c r="L496" i="17"/>
  <c r="BF495" i="17"/>
  <c r="BE495" i="17"/>
  <c r="L495" i="17"/>
  <c r="BF494" i="17"/>
  <c r="BE494" i="17"/>
  <c r="L494" i="17"/>
  <c r="BF493" i="17"/>
  <c r="BE493" i="17"/>
  <c r="L493" i="17"/>
  <c r="BF492" i="17"/>
  <c r="BE492" i="17"/>
  <c r="L492" i="17"/>
  <c r="BF491" i="17"/>
  <c r="BE491" i="17"/>
  <c r="L491" i="17"/>
  <c r="BF490" i="17"/>
  <c r="BE490" i="17"/>
  <c r="L490" i="17"/>
  <c r="BF489" i="17"/>
  <c r="BE489" i="17"/>
  <c r="L489" i="17"/>
  <c r="O489" i="17" s="1"/>
  <c r="BF488" i="17"/>
  <c r="BE488" i="17"/>
  <c r="L488" i="17"/>
  <c r="BF487" i="17"/>
  <c r="BE487" i="17"/>
  <c r="L487" i="17"/>
  <c r="BF486" i="17"/>
  <c r="BE486" i="17"/>
  <c r="L486" i="17"/>
  <c r="BF485" i="17"/>
  <c r="BE485" i="17"/>
  <c r="L485" i="17"/>
  <c r="BF484" i="17"/>
  <c r="BE484" i="17"/>
  <c r="L484" i="17"/>
  <c r="P484" i="17" s="1"/>
  <c r="BF483" i="17"/>
  <c r="BE483" i="17"/>
  <c r="L483" i="17"/>
  <c r="BF482" i="17"/>
  <c r="BE482" i="17"/>
  <c r="L482" i="17"/>
  <c r="P482" i="17" s="1"/>
  <c r="BF481" i="17"/>
  <c r="BE481" i="17"/>
  <c r="L481" i="17"/>
  <c r="P481" i="17" s="1"/>
  <c r="BF480" i="17"/>
  <c r="BE480" i="17"/>
  <c r="L480" i="17"/>
  <c r="BF479" i="17"/>
  <c r="BE479" i="17"/>
  <c r="L479" i="17"/>
  <c r="P479" i="17" s="1"/>
  <c r="BF478" i="17"/>
  <c r="BE478" i="17"/>
  <c r="L478" i="17"/>
  <c r="BF477" i="17"/>
  <c r="BE477" i="17"/>
  <c r="L477" i="17"/>
  <c r="O477" i="17" s="1"/>
  <c r="BF476" i="17"/>
  <c r="BE476" i="17"/>
  <c r="L476" i="17"/>
  <c r="BF475" i="17"/>
  <c r="BE475" i="17"/>
  <c r="L475" i="17"/>
  <c r="BF474" i="17"/>
  <c r="BE474" i="17"/>
  <c r="L474" i="17"/>
  <c r="BF473" i="17"/>
  <c r="BE473" i="17"/>
  <c r="L473" i="17"/>
  <c r="O473" i="17" s="1"/>
  <c r="BF472" i="17"/>
  <c r="BE472" i="17"/>
  <c r="L472" i="17"/>
  <c r="BF471" i="17"/>
  <c r="BE471" i="17"/>
  <c r="L471" i="17"/>
  <c r="O471" i="17" s="1"/>
  <c r="BF470" i="17"/>
  <c r="BE470" i="17"/>
  <c r="L470" i="17"/>
  <c r="BF469" i="17"/>
  <c r="BE469" i="17"/>
  <c r="L469" i="17"/>
  <c r="BF468" i="17"/>
  <c r="BE468" i="17"/>
  <c r="L468" i="17"/>
  <c r="O468" i="17" s="1"/>
  <c r="BF467" i="17"/>
  <c r="BE467" i="17"/>
  <c r="L467" i="17"/>
  <c r="BF466" i="17"/>
  <c r="BE466" i="17"/>
  <c r="L466" i="17"/>
  <c r="P466" i="17" s="1"/>
  <c r="BF465" i="17"/>
  <c r="BE465" i="17"/>
  <c r="L465" i="17"/>
  <c r="BF464" i="17"/>
  <c r="BE464" i="17"/>
  <c r="L464" i="17"/>
  <c r="O464" i="17" s="1"/>
  <c r="BF463" i="17"/>
  <c r="BE463" i="17"/>
  <c r="L463" i="17"/>
  <c r="BF462" i="17"/>
  <c r="BE462" i="17"/>
  <c r="L462" i="17"/>
  <c r="BF461" i="17"/>
  <c r="BE461" i="17"/>
  <c r="L461" i="17"/>
  <c r="BF460" i="17"/>
  <c r="BE460" i="17"/>
  <c r="L460" i="17"/>
  <c r="BF459" i="17"/>
  <c r="BE459" i="17"/>
  <c r="L459" i="17"/>
  <c r="BF458" i="17"/>
  <c r="BE458" i="17"/>
  <c r="L458" i="17"/>
  <c r="P458" i="17" s="1"/>
  <c r="BF457" i="17"/>
  <c r="BE457" i="17"/>
  <c r="L457" i="17"/>
  <c r="O457" i="17" s="1"/>
  <c r="BF456" i="17"/>
  <c r="BE456" i="17"/>
  <c r="L456" i="17"/>
  <c r="O456" i="17" s="1"/>
  <c r="BF455" i="17"/>
  <c r="BE455" i="17"/>
  <c r="L455" i="17"/>
  <c r="BF454" i="17"/>
  <c r="BE454" i="17"/>
  <c r="L454" i="17"/>
  <c r="BF453" i="17"/>
  <c r="BE453" i="17"/>
  <c r="L453" i="17"/>
  <c r="O453" i="17" s="1"/>
  <c r="BF452" i="17"/>
  <c r="BE452" i="17"/>
  <c r="L452" i="17"/>
  <c r="P452" i="17" s="1"/>
  <c r="BF451" i="17"/>
  <c r="BE451" i="17"/>
  <c r="L451" i="17"/>
  <c r="P451" i="17" s="1"/>
  <c r="BF450" i="17"/>
  <c r="BE450" i="17"/>
  <c r="L450" i="17"/>
  <c r="P450" i="17" s="1"/>
  <c r="BF449" i="17"/>
  <c r="BE449" i="17"/>
  <c r="L449" i="17"/>
  <c r="P449" i="17" s="1"/>
  <c r="BF448" i="17"/>
  <c r="BE448" i="17"/>
  <c r="L448" i="17"/>
  <c r="BF447" i="17"/>
  <c r="BE447" i="17"/>
  <c r="L447" i="17"/>
  <c r="P447" i="17" s="1"/>
  <c r="BF446" i="17"/>
  <c r="BE446" i="17"/>
  <c r="L446" i="17"/>
  <c r="BF445" i="17"/>
  <c r="BE445" i="17"/>
  <c r="L445" i="17"/>
  <c r="P445" i="17" s="1"/>
  <c r="BF444" i="17"/>
  <c r="BE444" i="17"/>
  <c r="L444" i="17"/>
  <c r="BF443" i="17"/>
  <c r="BE443" i="17"/>
  <c r="L443" i="17"/>
  <c r="BF442" i="17"/>
  <c r="BE442" i="17"/>
  <c r="L442" i="17"/>
  <c r="P442" i="17" s="1"/>
  <c r="BF441" i="17"/>
  <c r="BE441" i="17"/>
  <c r="L441" i="17"/>
  <c r="BF440" i="17"/>
  <c r="BE440" i="17"/>
  <c r="L440" i="17"/>
  <c r="BF439" i="17"/>
  <c r="BE439" i="17"/>
  <c r="L439" i="17"/>
  <c r="P439" i="17" s="1"/>
  <c r="BF438" i="17"/>
  <c r="BE438" i="17"/>
  <c r="L438" i="17"/>
  <c r="BF437" i="17"/>
  <c r="BE437" i="17"/>
  <c r="L437" i="17"/>
  <c r="BF436" i="17"/>
  <c r="BE436" i="17"/>
  <c r="L436" i="17"/>
  <c r="BF435" i="17"/>
  <c r="BE435" i="17"/>
  <c r="L435" i="17"/>
  <c r="BF434" i="17"/>
  <c r="BE434" i="17"/>
  <c r="L434" i="17"/>
  <c r="BF433" i="17"/>
  <c r="BE433" i="17"/>
  <c r="L433" i="17"/>
  <c r="BF432" i="17"/>
  <c r="BE432" i="17"/>
  <c r="L432" i="17"/>
  <c r="BF431" i="17"/>
  <c r="BE431" i="17"/>
  <c r="L431" i="17"/>
  <c r="N431" i="17" s="1"/>
  <c r="BF430" i="17"/>
  <c r="BE430" i="17"/>
  <c r="L430" i="17"/>
  <c r="BF429" i="17"/>
  <c r="BE429" i="17"/>
  <c r="L429" i="17"/>
  <c r="BF428" i="17"/>
  <c r="BE428" i="17"/>
  <c r="L428" i="17"/>
  <c r="O428" i="17" s="1"/>
  <c r="BF427" i="17"/>
  <c r="BE427" i="17"/>
  <c r="L427" i="17"/>
  <c r="N427" i="17" s="1"/>
  <c r="BF426" i="17"/>
  <c r="BE426" i="17"/>
  <c r="L426" i="17"/>
  <c r="BF425" i="17"/>
  <c r="BE425" i="17"/>
  <c r="L425" i="17"/>
  <c r="BF424" i="17"/>
  <c r="BE424" i="17"/>
  <c r="L424" i="17"/>
  <c r="BF423" i="17"/>
  <c r="BE423" i="17"/>
  <c r="L423" i="17"/>
  <c r="N423" i="17" s="1"/>
  <c r="BF422" i="17"/>
  <c r="BE422" i="17"/>
  <c r="L422" i="17"/>
  <c r="BF421" i="17"/>
  <c r="BE421" i="17"/>
  <c r="L421" i="17"/>
  <c r="BF420" i="17"/>
  <c r="BE420" i="17"/>
  <c r="L420" i="17"/>
  <c r="O420" i="17" s="1"/>
  <c r="BF419" i="17"/>
  <c r="BE419" i="17"/>
  <c r="L419" i="17"/>
  <c r="N419" i="17" s="1"/>
  <c r="BF418" i="17"/>
  <c r="BE418" i="17"/>
  <c r="L418" i="17"/>
  <c r="BF417" i="17"/>
  <c r="BE417" i="17"/>
  <c r="L417" i="17"/>
  <c r="BF416" i="17"/>
  <c r="BE416" i="17"/>
  <c r="L416" i="17"/>
  <c r="O416" i="17" s="1"/>
  <c r="BF415" i="17"/>
  <c r="BE415" i="17"/>
  <c r="L415" i="17"/>
  <c r="P415" i="17" s="1"/>
  <c r="BF414" i="17"/>
  <c r="BE414" i="17"/>
  <c r="L414" i="17"/>
  <c r="BF413" i="17"/>
  <c r="BE413" i="17"/>
  <c r="L413" i="17"/>
  <c r="BF412" i="17"/>
  <c r="BE412" i="17"/>
  <c r="L412" i="17"/>
  <c r="O412" i="17" s="1"/>
  <c r="BF411" i="17"/>
  <c r="BE411" i="17"/>
  <c r="L411" i="17"/>
  <c r="P411" i="17" s="1"/>
  <c r="BF410" i="17"/>
  <c r="BE410" i="17"/>
  <c r="L410" i="17"/>
  <c r="BF409" i="17"/>
  <c r="BE409" i="17"/>
  <c r="L409" i="17"/>
  <c r="BF408" i="17"/>
  <c r="BE408" i="17"/>
  <c r="L408" i="17"/>
  <c r="BF407" i="17"/>
  <c r="BE407" i="17"/>
  <c r="L407" i="17"/>
  <c r="O407" i="17" s="1"/>
  <c r="BF406" i="17"/>
  <c r="BE406" i="17"/>
  <c r="L406" i="17"/>
  <c r="P406" i="17" s="1"/>
  <c r="BF405" i="17"/>
  <c r="BE405" i="17"/>
  <c r="L405" i="17"/>
  <c r="O405" i="17" s="1"/>
  <c r="BF404" i="17"/>
  <c r="BE404" i="17"/>
  <c r="L404" i="17"/>
  <c r="BF403" i="17"/>
  <c r="BE403" i="17"/>
  <c r="L403" i="17"/>
  <c r="O403" i="17" s="1"/>
  <c r="BF402" i="17"/>
  <c r="BE402" i="17"/>
  <c r="L402" i="17"/>
  <c r="BF401" i="17"/>
  <c r="BE401" i="17"/>
  <c r="L401" i="17"/>
  <c r="O401" i="17" s="1"/>
  <c r="BF400" i="17"/>
  <c r="BE400" i="17"/>
  <c r="L400" i="17"/>
  <c r="BF399" i="17"/>
  <c r="BE399" i="17"/>
  <c r="L399" i="17"/>
  <c r="O399" i="17" s="1"/>
  <c r="BF398" i="17"/>
  <c r="BE398" i="17"/>
  <c r="L398" i="17"/>
  <c r="P398" i="17" s="1"/>
  <c r="BF397" i="17"/>
  <c r="BE397" i="17"/>
  <c r="L397" i="17"/>
  <c r="BF396" i="17"/>
  <c r="BE396" i="17"/>
  <c r="L396" i="17"/>
  <c r="BF395" i="17"/>
  <c r="BE395" i="17"/>
  <c r="L395" i="17"/>
  <c r="BF394" i="17"/>
  <c r="BE394" i="17"/>
  <c r="L394" i="17"/>
  <c r="P394" i="17" s="1"/>
  <c r="BF393" i="17"/>
  <c r="BE393" i="17"/>
  <c r="L393" i="17"/>
  <c r="BF392" i="17"/>
  <c r="BE392" i="17"/>
  <c r="L392" i="17"/>
  <c r="BF391" i="17"/>
  <c r="BE391" i="17"/>
  <c r="L391" i="17"/>
  <c r="BF390" i="17"/>
  <c r="BE390" i="17"/>
  <c r="L390" i="17"/>
  <c r="P390" i="17" s="1"/>
  <c r="BF389" i="17"/>
  <c r="BE389" i="17"/>
  <c r="L389" i="17"/>
  <c r="O389" i="17" s="1"/>
  <c r="BF388" i="17"/>
  <c r="BE388" i="17"/>
  <c r="L388" i="17"/>
  <c r="BF387" i="17"/>
  <c r="BE387" i="17"/>
  <c r="L387" i="17"/>
  <c r="O387" i="17" s="1"/>
  <c r="BF386" i="17"/>
  <c r="BE386" i="17"/>
  <c r="L386" i="17"/>
  <c r="BF385" i="17"/>
  <c r="BE385" i="17"/>
  <c r="L385" i="17"/>
  <c r="BF384" i="17"/>
  <c r="BE384" i="17"/>
  <c r="L384" i="17"/>
  <c r="BF383" i="17"/>
  <c r="BE383" i="17"/>
  <c r="L383" i="17"/>
  <c r="O383" i="17" s="1"/>
  <c r="BF382" i="17"/>
  <c r="BE382" i="17"/>
  <c r="L382" i="17"/>
  <c r="P382" i="17" s="1"/>
  <c r="BF381" i="17"/>
  <c r="BE381" i="17"/>
  <c r="L381" i="17"/>
  <c r="P381" i="17" s="1"/>
  <c r="BF380" i="17"/>
  <c r="BE380" i="17"/>
  <c r="L380" i="17"/>
  <c r="O380" i="17" s="1"/>
  <c r="BF379" i="17"/>
  <c r="BE379" i="17"/>
  <c r="L379" i="17"/>
  <c r="BF378" i="17"/>
  <c r="BE378" i="17"/>
  <c r="L378" i="17"/>
  <c r="P378" i="17" s="1"/>
  <c r="BF377" i="17"/>
  <c r="BE377" i="17"/>
  <c r="L377" i="17"/>
  <c r="BF376" i="17"/>
  <c r="BE376" i="17"/>
  <c r="L376" i="17"/>
  <c r="BF375" i="17"/>
  <c r="BE375" i="17"/>
  <c r="L375" i="17"/>
  <c r="N375" i="17" s="1"/>
  <c r="BF374" i="17"/>
  <c r="BE374" i="17"/>
  <c r="L374" i="17"/>
  <c r="P374" i="17" s="1"/>
  <c r="BF373" i="17"/>
  <c r="BE373" i="17"/>
  <c r="L373" i="17"/>
  <c r="O373" i="17" s="1"/>
  <c r="BF372" i="17"/>
  <c r="BE372" i="17"/>
  <c r="L372" i="17"/>
  <c r="M372" i="17" s="1"/>
  <c r="BF371" i="17"/>
  <c r="BE371" i="17"/>
  <c r="L371" i="17"/>
  <c r="BF370" i="17"/>
  <c r="BE370" i="17"/>
  <c r="L370" i="17"/>
  <c r="P370" i="17" s="1"/>
  <c r="BF369" i="17"/>
  <c r="BE369" i="17"/>
  <c r="L369" i="17"/>
  <c r="O369" i="17" s="1"/>
  <c r="BF368" i="17"/>
  <c r="BE368" i="17"/>
  <c r="L368" i="17"/>
  <c r="M368" i="17" s="1"/>
  <c r="BF367" i="17"/>
  <c r="BE367" i="17"/>
  <c r="L367" i="17"/>
  <c r="O367" i="17" s="1"/>
  <c r="BF366" i="17"/>
  <c r="BE366" i="17"/>
  <c r="L366" i="17"/>
  <c r="P366" i="17" s="1"/>
  <c r="BF365" i="17"/>
  <c r="BE365" i="17"/>
  <c r="L365" i="17"/>
  <c r="O365" i="17" s="1"/>
  <c r="BF364" i="17"/>
  <c r="BE364" i="17"/>
  <c r="L364" i="17"/>
  <c r="BF363" i="17"/>
  <c r="BE363" i="17"/>
  <c r="L363" i="17"/>
  <c r="BF362" i="17"/>
  <c r="BE362" i="17"/>
  <c r="L362" i="17"/>
  <c r="BF361" i="17"/>
  <c r="BE361" i="17"/>
  <c r="L361" i="17"/>
  <c r="BF360" i="17"/>
  <c r="BE360" i="17"/>
  <c r="L360" i="17"/>
  <c r="M360" i="17" s="1"/>
  <c r="BF359" i="17"/>
  <c r="BE359" i="17"/>
  <c r="L359" i="17"/>
  <c r="BF358" i="17"/>
  <c r="BE358" i="17"/>
  <c r="L358" i="17"/>
  <c r="P358" i="17" s="1"/>
  <c r="BF357" i="17"/>
  <c r="BE357" i="17"/>
  <c r="L357" i="17"/>
  <c r="O357" i="17" s="1"/>
  <c r="BF356" i="17"/>
  <c r="BE356" i="17"/>
  <c r="L356" i="17"/>
  <c r="M356" i="17" s="1"/>
  <c r="BF355" i="17"/>
  <c r="BE355" i="17"/>
  <c r="L355" i="17"/>
  <c r="BF354" i="17"/>
  <c r="BE354" i="17"/>
  <c r="L354" i="17"/>
  <c r="BF353" i="17"/>
  <c r="BE353" i="17"/>
  <c r="L353" i="17"/>
  <c r="O353" i="17" s="1"/>
  <c r="BF352" i="17"/>
  <c r="BE352" i="17"/>
  <c r="L352" i="17"/>
  <c r="BF351" i="17"/>
  <c r="BE351" i="17"/>
  <c r="L351" i="17"/>
  <c r="O351" i="17" s="1"/>
  <c r="BF350" i="17"/>
  <c r="BE350" i="17"/>
  <c r="L350" i="17"/>
  <c r="P350" i="17" s="1"/>
  <c r="BF349" i="17"/>
  <c r="BE349" i="17"/>
  <c r="L349" i="17"/>
  <c r="O349" i="17" s="1"/>
  <c r="BF348" i="17"/>
  <c r="BE348" i="17"/>
  <c r="L348" i="17"/>
  <c r="P348" i="17" s="1"/>
  <c r="BF347" i="17"/>
  <c r="BE347" i="17"/>
  <c r="L347" i="17"/>
  <c r="BF346" i="17"/>
  <c r="BE346" i="17"/>
  <c r="L346" i="17"/>
  <c r="BF345" i="17"/>
  <c r="BE345" i="17"/>
  <c r="L345" i="17"/>
  <c r="O345" i="17" s="1"/>
  <c r="BF344" i="17"/>
  <c r="BE344" i="17"/>
  <c r="L344" i="17"/>
  <c r="BF343" i="17"/>
  <c r="BE343" i="17"/>
  <c r="L343" i="17"/>
  <c r="P343" i="17" s="1"/>
  <c r="BF342" i="17"/>
  <c r="BE342" i="17"/>
  <c r="L342" i="17"/>
  <c r="BF341" i="17"/>
  <c r="BE341" i="17"/>
  <c r="L341" i="17"/>
  <c r="O341" i="17" s="1"/>
  <c r="BF340" i="17"/>
  <c r="BE340" i="17"/>
  <c r="L340" i="17"/>
  <c r="P340" i="17" s="1"/>
  <c r="BF339" i="17"/>
  <c r="BE339" i="17"/>
  <c r="L339" i="17"/>
  <c r="N339" i="17" s="1"/>
  <c r="BF338" i="17"/>
  <c r="BE338" i="17"/>
  <c r="L338" i="17"/>
  <c r="BF337" i="17"/>
  <c r="BE337" i="17"/>
  <c r="L337" i="17"/>
  <c r="O337" i="17" s="1"/>
  <c r="BF336" i="17"/>
  <c r="BE336" i="17"/>
  <c r="L336" i="17"/>
  <c r="O336" i="17" s="1"/>
  <c r="BF335" i="17"/>
  <c r="BE335" i="17"/>
  <c r="L335" i="17"/>
  <c r="N335" i="17" s="1"/>
  <c r="BF334" i="17"/>
  <c r="BE334" i="17"/>
  <c r="L334" i="17"/>
  <c r="BF333" i="17"/>
  <c r="BE333" i="17"/>
  <c r="L333" i="17"/>
  <c r="O333" i="17" s="1"/>
  <c r="BF332" i="17"/>
  <c r="BE332" i="17"/>
  <c r="L332" i="17"/>
  <c r="BF331" i="17"/>
  <c r="BE331" i="17"/>
  <c r="L331" i="17"/>
  <c r="BF330" i="17"/>
  <c r="BE330" i="17"/>
  <c r="L330" i="17"/>
  <c r="BF329" i="17"/>
  <c r="BE329" i="17"/>
  <c r="L329" i="17"/>
  <c r="O329" i="17" s="1"/>
  <c r="BF328" i="17"/>
  <c r="BE328" i="17"/>
  <c r="L328" i="17"/>
  <c r="BF327" i="17"/>
  <c r="BE327" i="17"/>
  <c r="L327" i="17"/>
  <c r="BF326" i="17"/>
  <c r="BE326" i="17"/>
  <c r="L326" i="17"/>
  <c r="M326" i="17" s="1"/>
  <c r="BF325" i="17"/>
  <c r="BE325" i="17"/>
  <c r="L325" i="17"/>
  <c r="BF324" i="17"/>
  <c r="BE324" i="17"/>
  <c r="L324" i="17"/>
  <c r="P324" i="17" s="1"/>
  <c r="BF323" i="17"/>
  <c r="BE323" i="17"/>
  <c r="L323" i="17"/>
  <c r="P323" i="17" s="1"/>
  <c r="BF322" i="17"/>
  <c r="BE322" i="17"/>
  <c r="L322" i="17"/>
  <c r="M322" i="17" s="1"/>
  <c r="BF321" i="17"/>
  <c r="BE321" i="17"/>
  <c r="L321" i="17"/>
  <c r="O321" i="17" s="1"/>
  <c r="BF320" i="17"/>
  <c r="BE320" i="17"/>
  <c r="L320" i="17"/>
  <c r="N320" i="17" s="1"/>
  <c r="BF319" i="17"/>
  <c r="BE319" i="17"/>
  <c r="L319" i="17"/>
  <c r="BF318" i="17"/>
  <c r="BE318" i="17"/>
  <c r="L318" i="17"/>
  <c r="BF317" i="17"/>
  <c r="BE317" i="17"/>
  <c r="L317" i="17"/>
  <c r="BF316" i="17"/>
  <c r="BE316" i="17"/>
  <c r="L316" i="17"/>
  <c r="BF315" i="17"/>
  <c r="BE315" i="17"/>
  <c r="L315" i="17"/>
  <c r="BF314" i="17"/>
  <c r="BE314" i="17"/>
  <c r="L314" i="17"/>
  <c r="O314" i="17" s="1"/>
  <c r="BF313" i="17"/>
  <c r="BE313" i="17"/>
  <c r="L313" i="17"/>
  <c r="M313" i="17" s="1"/>
  <c r="BF312" i="17"/>
  <c r="BE312" i="17"/>
  <c r="L312" i="17"/>
  <c r="BF311" i="17"/>
  <c r="BE311" i="17"/>
  <c r="L311" i="17"/>
  <c r="BF310" i="17"/>
  <c r="BE310" i="17"/>
  <c r="L310" i="17"/>
  <c r="O310" i="17" s="1"/>
  <c r="BF309" i="17"/>
  <c r="BE309" i="17"/>
  <c r="L309" i="17"/>
  <c r="BF308" i="17"/>
  <c r="BE308" i="17"/>
  <c r="L308" i="17"/>
  <c r="N308" i="17" s="1"/>
  <c r="BF307" i="17"/>
  <c r="BE307" i="17"/>
  <c r="L307" i="17"/>
  <c r="BF306" i="17"/>
  <c r="BE306" i="17"/>
  <c r="L306" i="17"/>
  <c r="BF305" i="17"/>
  <c r="BE305" i="17"/>
  <c r="L305" i="17"/>
  <c r="M305" i="17" s="1"/>
  <c r="BF304" i="17"/>
  <c r="BE304" i="17"/>
  <c r="L304" i="17"/>
  <c r="N304" i="17" s="1"/>
  <c r="BF303" i="17"/>
  <c r="BE303" i="17"/>
  <c r="L303" i="17"/>
  <c r="BF302" i="17"/>
  <c r="BE302" i="17"/>
  <c r="L302" i="17"/>
  <c r="BF301" i="17"/>
  <c r="BE301" i="17"/>
  <c r="L301" i="17"/>
  <c r="BF300" i="17"/>
  <c r="BE300" i="17"/>
  <c r="L300" i="17"/>
  <c r="BF299" i="17"/>
  <c r="BE299" i="17"/>
  <c r="L299" i="17"/>
  <c r="BF298" i="17"/>
  <c r="BE298" i="17"/>
  <c r="L298" i="17"/>
  <c r="O298" i="17" s="1"/>
  <c r="BF297" i="17"/>
  <c r="BE297" i="17"/>
  <c r="L297" i="17"/>
  <c r="M297" i="17" s="1"/>
  <c r="BF296" i="17"/>
  <c r="BE296" i="17"/>
  <c r="L296" i="17"/>
  <c r="BF295" i="17"/>
  <c r="BE295" i="17"/>
  <c r="L295" i="17"/>
  <c r="BF294" i="17"/>
  <c r="BE294" i="17"/>
  <c r="L294" i="17"/>
  <c r="O294" i="17" s="1"/>
  <c r="BF293" i="17"/>
  <c r="BE293" i="17"/>
  <c r="L293" i="17"/>
  <c r="BF292" i="17"/>
  <c r="BE292" i="17"/>
  <c r="L292" i="17"/>
  <c r="N292" i="17" s="1"/>
  <c r="BF291" i="17"/>
  <c r="BE291" i="17"/>
  <c r="L291" i="17"/>
  <c r="BF290" i="17"/>
  <c r="BE290" i="17"/>
  <c r="L290" i="17"/>
  <c r="BF289" i="17"/>
  <c r="BE289" i="17"/>
  <c r="L289" i="17"/>
  <c r="M289" i="17" s="1"/>
  <c r="BF288" i="17"/>
  <c r="BE288" i="17"/>
  <c r="L288" i="17"/>
  <c r="N288" i="17" s="1"/>
  <c r="BF287" i="17"/>
  <c r="BE287" i="17"/>
  <c r="L287" i="17"/>
  <c r="BF286" i="17"/>
  <c r="BE286" i="17"/>
  <c r="L286" i="17"/>
  <c r="O286" i="17" s="1"/>
  <c r="BF285" i="17"/>
  <c r="BE285" i="17"/>
  <c r="L285" i="17"/>
  <c r="BF284" i="17"/>
  <c r="BE284" i="17"/>
  <c r="L284" i="17"/>
  <c r="BF283" i="17"/>
  <c r="BE283" i="17"/>
  <c r="L283" i="17"/>
  <c r="P283" i="17" s="1"/>
  <c r="BF282" i="17"/>
  <c r="BE282" i="17"/>
  <c r="L282" i="17"/>
  <c r="O282" i="17" s="1"/>
  <c r="BF281" i="17"/>
  <c r="BE281" i="17"/>
  <c r="L281" i="17"/>
  <c r="BF280" i="17"/>
  <c r="BE280" i="17"/>
  <c r="L280" i="17"/>
  <c r="P280" i="17" s="1"/>
  <c r="BF279" i="17"/>
  <c r="BE279" i="17"/>
  <c r="L279" i="17"/>
  <c r="P279" i="17" s="1"/>
  <c r="BF278" i="17"/>
  <c r="BE278" i="17"/>
  <c r="L278" i="17"/>
  <c r="O278" i="17" s="1"/>
  <c r="BF277" i="17"/>
  <c r="BE277" i="17"/>
  <c r="L277" i="17"/>
  <c r="BF276" i="17"/>
  <c r="BE276" i="17"/>
  <c r="L276" i="17"/>
  <c r="BF275" i="17"/>
  <c r="BE275" i="17"/>
  <c r="L275" i="17"/>
  <c r="P275" i="17" s="1"/>
  <c r="BF274" i="17"/>
  <c r="BE274" i="17"/>
  <c r="L274" i="17"/>
  <c r="O274" i="17" s="1"/>
  <c r="BF273" i="17"/>
  <c r="BE273" i="17"/>
  <c r="L273" i="17"/>
  <c r="BF272" i="17"/>
  <c r="BE272" i="17"/>
  <c r="L272" i="17"/>
  <c r="P272" i="17" s="1"/>
  <c r="BF271" i="17"/>
  <c r="BE271" i="17"/>
  <c r="L271" i="17"/>
  <c r="P271" i="17" s="1"/>
  <c r="BF270" i="17"/>
  <c r="BE270" i="17"/>
  <c r="L270" i="17"/>
  <c r="O270" i="17" s="1"/>
  <c r="BF269" i="17"/>
  <c r="BE269" i="17"/>
  <c r="L269" i="17"/>
  <c r="BF268" i="17"/>
  <c r="BE268" i="17"/>
  <c r="L268" i="17"/>
  <c r="BF267" i="17"/>
  <c r="BE267" i="17"/>
  <c r="L267" i="17"/>
  <c r="P267" i="17" s="1"/>
  <c r="BF266" i="17"/>
  <c r="BE266" i="17"/>
  <c r="L266" i="17"/>
  <c r="O266" i="17" s="1"/>
  <c r="BF265" i="17"/>
  <c r="BE265" i="17"/>
  <c r="L265" i="17"/>
  <c r="BF264" i="17"/>
  <c r="BE264" i="17"/>
  <c r="L264" i="17"/>
  <c r="P264" i="17" s="1"/>
  <c r="BF263" i="17"/>
  <c r="BE263" i="17"/>
  <c r="L263" i="17"/>
  <c r="P263" i="17" s="1"/>
  <c r="BF262" i="17"/>
  <c r="BE262" i="17"/>
  <c r="L262" i="17"/>
  <c r="O262" i="17" s="1"/>
  <c r="BF261" i="17"/>
  <c r="BE261" i="17"/>
  <c r="L261" i="17"/>
  <c r="P261" i="17" s="1"/>
  <c r="BF260" i="17"/>
  <c r="BE260" i="17"/>
  <c r="L260" i="17"/>
  <c r="BF259" i="17"/>
  <c r="BE259" i="17"/>
  <c r="L259" i="17"/>
  <c r="BF258" i="17"/>
  <c r="BE258" i="17"/>
  <c r="L258" i="17"/>
  <c r="BF257" i="17"/>
  <c r="BE257" i="17"/>
  <c r="L257" i="17"/>
  <c r="P257" i="17" s="1"/>
  <c r="BF256" i="17"/>
  <c r="BE256" i="17"/>
  <c r="L256" i="17"/>
  <c r="P256" i="17" s="1"/>
  <c r="BF255" i="17"/>
  <c r="BE255" i="17"/>
  <c r="L255" i="17"/>
  <c r="BF254" i="17"/>
  <c r="BE254" i="17"/>
  <c r="L254" i="17"/>
  <c r="BF253" i="17"/>
  <c r="BE253" i="17"/>
  <c r="L253" i="17"/>
  <c r="P253" i="17" s="1"/>
  <c r="BF252" i="17"/>
  <c r="BE252" i="17"/>
  <c r="L252" i="17"/>
  <c r="P252" i="17" s="1"/>
  <c r="BF251" i="17"/>
  <c r="BE251" i="17"/>
  <c r="L251" i="17"/>
  <c r="BF250" i="17"/>
  <c r="BE250" i="17"/>
  <c r="L250" i="17"/>
  <c r="BF249" i="17"/>
  <c r="BE249" i="17"/>
  <c r="L249" i="17"/>
  <c r="N249" i="17" s="1"/>
  <c r="BF248" i="17"/>
  <c r="BE248" i="17"/>
  <c r="L248" i="17"/>
  <c r="P248" i="17" s="1"/>
  <c r="BF247" i="17"/>
  <c r="BE247" i="17"/>
  <c r="L247" i="17"/>
  <c r="BF246" i="17"/>
  <c r="BE246" i="17"/>
  <c r="L246" i="17"/>
  <c r="O246" i="17" s="1"/>
  <c r="BF245" i="17"/>
  <c r="BE245" i="17"/>
  <c r="L245" i="17"/>
  <c r="N245" i="17" s="1"/>
  <c r="BF244" i="17"/>
  <c r="BE244" i="17"/>
  <c r="L244" i="17"/>
  <c r="BF243" i="17"/>
  <c r="BE243" i="17"/>
  <c r="L243" i="17"/>
  <c r="BF242" i="17"/>
  <c r="BE242" i="17"/>
  <c r="L242" i="17"/>
  <c r="BF241" i="17"/>
  <c r="BE241" i="17"/>
  <c r="L241" i="17"/>
  <c r="N241" i="17" s="1"/>
  <c r="BF240" i="17"/>
  <c r="BE240" i="17"/>
  <c r="L240" i="17"/>
  <c r="P240" i="17" s="1"/>
  <c r="BF239" i="17"/>
  <c r="BE239" i="17"/>
  <c r="L239" i="17"/>
  <c r="BF238" i="17"/>
  <c r="BE238" i="17"/>
  <c r="L238" i="17"/>
  <c r="O238" i="17" s="1"/>
  <c r="BF237" i="17"/>
  <c r="BE237" i="17"/>
  <c r="L237" i="17"/>
  <c r="N237" i="17" s="1"/>
  <c r="BF236" i="17"/>
  <c r="BE236" i="17"/>
  <c r="L236" i="17"/>
  <c r="P236" i="17" s="1"/>
  <c r="BF235" i="17"/>
  <c r="BE235" i="17"/>
  <c r="L235" i="17"/>
  <c r="BF234" i="17"/>
  <c r="BE234" i="17"/>
  <c r="L234" i="17"/>
  <c r="BF233" i="17"/>
  <c r="BE233" i="17"/>
  <c r="L233" i="17"/>
  <c r="N233" i="17" s="1"/>
  <c r="BF232" i="17"/>
  <c r="BE232" i="17"/>
  <c r="L232" i="17"/>
  <c r="P232" i="17" s="1"/>
  <c r="BF231" i="17"/>
  <c r="BE231" i="17"/>
  <c r="L231" i="17"/>
  <c r="BF230" i="17"/>
  <c r="BE230" i="17"/>
  <c r="L230" i="17"/>
  <c r="O230" i="17" s="1"/>
  <c r="BF229" i="17"/>
  <c r="BE229" i="17"/>
  <c r="L229" i="17"/>
  <c r="N229" i="17" s="1"/>
  <c r="BF228" i="17"/>
  <c r="BE228" i="17"/>
  <c r="L228" i="17"/>
  <c r="BF227" i="17"/>
  <c r="BE227" i="17"/>
  <c r="L227" i="17"/>
  <c r="BF226" i="17"/>
  <c r="BE226" i="17"/>
  <c r="L226" i="17"/>
  <c r="BF225" i="17"/>
  <c r="BE225" i="17"/>
  <c r="L225" i="17"/>
  <c r="N225" i="17" s="1"/>
  <c r="BF224" i="17"/>
  <c r="BE224" i="17"/>
  <c r="L224" i="17"/>
  <c r="P224" i="17" s="1"/>
  <c r="BF223" i="17"/>
  <c r="BE223" i="17"/>
  <c r="L223" i="17"/>
  <c r="BF222" i="17"/>
  <c r="BE222" i="17"/>
  <c r="L222" i="17"/>
  <c r="O222" i="17" s="1"/>
  <c r="BF221" i="17"/>
  <c r="BE221" i="17"/>
  <c r="L221" i="17"/>
  <c r="N221" i="17" s="1"/>
  <c r="BF220" i="17"/>
  <c r="BE220" i="17"/>
  <c r="L220" i="17"/>
  <c r="P220" i="17" s="1"/>
  <c r="BF219" i="17"/>
  <c r="BE219" i="17"/>
  <c r="L219" i="17"/>
  <c r="P219" i="17" s="1"/>
  <c r="BF218" i="17"/>
  <c r="BE218" i="17"/>
  <c r="L218" i="17"/>
  <c r="P218" i="17" s="1"/>
  <c r="BF217" i="17"/>
  <c r="BE217" i="17"/>
  <c r="L217" i="17"/>
  <c r="O217" i="17" s="1"/>
  <c r="BF216" i="17"/>
  <c r="BE216" i="17"/>
  <c r="L216" i="17"/>
  <c r="BF215" i="17"/>
  <c r="BE215" i="17"/>
  <c r="L215" i="17"/>
  <c r="BF214" i="17"/>
  <c r="BE214" i="17"/>
  <c r="L214" i="17"/>
  <c r="P214" i="17" s="1"/>
  <c r="BF213" i="17"/>
  <c r="BE213" i="17"/>
  <c r="L213" i="17"/>
  <c r="O213" i="17" s="1"/>
  <c r="BF212" i="17"/>
  <c r="BE212" i="17"/>
  <c r="L212" i="17"/>
  <c r="P212" i="17" s="1"/>
  <c r="BF211" i="17"/>
  <c r="BE211" i="17"/>
  <c r="L211" i="17"/>
  <c r="P211" i="17" s="1"/>
  <c r="BF210" i="17"/>
  <c r="BE210" i="17"/>
  <c r="L210" i="17"/>
  <c r="P210" i="17" s="1"/>
  <c r="BF209" i="17"/>
  <c r="BE209" i="17"/>
  <c r="L209" i="17"/>
  <c r="O209" i="17" s="1"/>
  <c r="BF208" i="17"/>
  <c r="BE208" i="17"/>
  <c r="L208" i="17"/>
  <c r="P208" i="17" s="1"/>
  <c r="BF207" i="17"/>
  <c r="BE207" i="17"/>
  <c r="L207" i="17"/>
  <c r="BF206" i="17"/>
  <c r="BE206" i="17"/>
  <c r="L206" i="17"/>
  <c r="P206" i="17" s="1"/>
  <c r="BF205" i="17"/>
  <c r="BE205" i="17"/>
  <c r="L205" i="17"/>
  <c r="O205" i="17" s="1"/>
  <c r="BF204" i="17"/>
  <c r="BE204" i="17"/>
  <c r="L204" i="17"/>
  <c r="P204" i="17" s="1"/>
  <c r="BF203" i="17"/>
  <c r="BE203" i="17"/>
  <c r="L203" i="17"/>
  <c r="P203" i="17" s="1"/>
  <c r="BF202" i="17"/>
  <c r="BE202" i="17"/>
  <c r="L202" i="17"/>
  <c r="P202" i="17" s="1"/>
  <c r="BF201" i="17"/>
  <c r="BE201" i="17"/>
  <c r="L201" i="17"/>
  <c r="O201" i="17" s="1"/>
  <c r="BF200" i="17"/>
  <c r="BE200" i="17"/>
  <c r="L200" i="17"/>
  <c r="BF199" i="17"/>
  <c r="BE199" i="17"/>
  <c r="L199" i="17"/>
  <c r="BF198" i="17"/>
  <c r="BE198" i="17"/>
  <c r="L198" i="17"/>
  <c r="P198" i="17" s="1"/>
  <c r="BF197" i="17"/>
  <c r="BE197" i="17"/>
  <c r="L197" i="17"/>
  <c r="O197" i="17" s="1"/>
  <c r="BF196" i="17"/>
  <c r="BE196" i="17"/>
  <c r="L196" i="17"/>
  <c r="P196" i="17" s="1"/>
  <c r="BF195" i="17"/>
  <c r="BE195" i="17"/>
  <c r="L195" i="17"/>
  <c r="P195" i="17" s="1"/>
  <c r="BF194" i="17"/>
  <c r="BE194" i="17"/>
  <c r="L194" i="17"/>
  <c r="P194" i="17" s="1"/>
  <c r="BF193" i="17"/>
  <c r="BE193" i="17"/>
  <c r="L193" i="17"/>
  <c r="O193" i="17" s="1"/>
  <c r="BF192" i="17"/>
  <c r="BE192" i="17"/>
  <c r="L192" i="17"/>
  <c r="P192" i="17" s="1"/>
  <c r="BF191" i="17"/>
  <c r="BE191" i="17"/>
  <c r="L191" i="17"/>
  <c r="O191" i="17" s="1"/>
  <c r="BF190" i="17"/>
  <c r="BE190" i="17"/>
  <c r="L190" i="17"/>
  <c r="P190" i="17" s="1"/>
  <c r="BF189" i="17"/>
  <c r="BE189" i="17"/>
  <c r="L189" i="17"/>
  <c r="BF188" i="17"/>
  <c r="BE188" i="17"/>
  <c r="L188" i="17"/>
  <c r="O188" i="17" s="1"/>
  <c r="BF187" i="17"/>
  <c r="BE187" i="17"/>
  <c r="L187" i="17"/>
  <c r="N187" i="17" s="1"/>
  <c r="BF186" i="17"/>
  <c r="BE186" i="17"/>
  <c r="L186" i="17"/>
  <c r="P186" i="17" s="1"/>
  <c r="BF185" i="17"/>
  <c r="BE185" i="17"/>
  <c r="L185" i="17"/>
  <c r="BF184" i="17"/>
  <c r="BE184" i="17"/>
  <c r="L184" i="17"/>
  <c r="O184" i="17" s="1"/>
  <c r="BF183" i="17"/>
  <c r="BE183" i="17"/>
  <c r="L183" i="17"/>
  <c r="BF182" i="17"/>
  <c r="BE182" i="17"/>
  <c r="L182" i="17"/>
  <c r="N182" i="17" s="1"/>
  <c r="BF181" i="17"/>
  <c r="BE181" i="17"/>
  <c r="L181" i="17"/>
  <c r="BF180" i="17"/>
  <c r="BE180" i="17"/>
  <c r="L180" i="17"/>
  <c r="BF179" i="17"/>
  <c r="BE179" i="17"/>
  <c r="L179" i="17"/>
  <c r="O179" i="17" s="1"/>
  <c r="BF178" i="17"/>
  <c r="BE178" i="17"/>
  <c r="L178" i="17"/>
  <c r="P178" i="17" s="1"/>
  <c r="BF177" i="17"/>
  <c r="BE177" i="17"/>
  <c r="L177" i="17"/>
  <c r="BF176" i="17"/>
  <c r="BE176" i="17"/>
  <c r="L176" i="17"/>
  <c r="BF175" i="17"/>
  <c r="BE175" i="17"/>
  <c r="L175" i="17"/>
  <c r="N175" i="17" s="1"/>
  <c r="BF174" i="17"/>
  <c r="BE174" i="17"/>
  <c r="L174" i="17"/>
  <c r="M174" i="17" s="1"/>
  <c r="BF173" i="17"/>
  <c r="BE173" i="17"/>
  <c r="L173" i="17"/>
  <c r="BF172" i="17"/>
  <c r="BE172" i="17"/>
  <c r="L172" i="17"/>
  <c r="O172" i="17" s="1"/>
  <c r="BF171" i="17"/>
  <c r="BE171" i="17"/>
  <c r="L171" i="17"/>
  <c r="M171" i="17" s="1"/>
  <c r="BF170" i="17"/>
  <c r="BE170" i="17"/>
  <c r="L170" i="17"/>
  <c r="BF169" i="17"/>
  <c r="BE169" i="17"/>
  <c r="L169" i="17"/>
  <c r="BF168" i="17"/>
  <c r="BE168" i="17"/>
  <c r="L168" i="17"/>
  <c r="BF167" i="17"/>
  <c r="BE167" i="17"/>
  <c r="L167" i="17"/>
  <c r="N167" i="17" s="1"/>
  <c r="BF166" i="17"/>
  <c r="BE166" i="17"/>
  <c r="L166" i="17"/>
  <c r="N166" i="17" s="1"/>
  <c r="BF165" i="17"/>
  <c r="BE165" i="17"/>
  <c r="L165" i="17"/>
  <c r="BF164" i="17"/>
  <c r="BE164" i="17"/>
  <c r="L164" i="17"/>
  <c r="O164" i="17" s="1"/>
  <c r="BF163" i="17"/>
  <c r="BE163" i="17"/>
  <c r="L163" i="17"/>
  <c r="BF162" i="17"/>
  <c r="BE162" i="17"/>
  <c r="L162" i="17"/>
  <c r="N162" i="17" s="1"/>
  <c r="BF161" i="17"/>
  <c r="BE161" i="17"/>
  <c r="L161" i="17"/>
  <c r="BF160" i="17"/>
  <c r="BE160" i="17"/>
  <c r="L160" i="17"/>
  <c r="O160" i="17" s="1"/>
  <c r="BF159" i="17"/>
  <c r="BE159" i="17"/>
  <c r="L159" i="17"/>
  <c r="N159" i="17" s="1"/>
  <c r="BF158" i="17"/>
  <c r="BE158" i="17"/>
  <c r="L158" i="17"/>
  <c r="N158" i="17" s="1"/>
  <c r="BF157" i="17"/>
  <c r="BE157" i="17"/>
  <c r="L157" i="17"/>
  <c r="BF156" i="17"/>
  <c r="BE156" i="17"/>
  <c r="L156" i="17"/>
  <c r="O156" i="17" s="1"/>
  <c r="BF155" i="17"/>
  <c r="BE155" i="17"/>
  <c r="L155" i="17"/>
  <c r="N155" i="17" s="1"/>
  <c r="BF154" i="17"/>
  <c r="BE154" i="17"/>
  <c r="L154" i="17"/>
  <c r="M154" i="17" s="1"/>
  <c r="BF153" i="17"/>
  <c r="BE153" i="17"/>
  <c r="L153" i="17"/>
  <c r="BF152" i="17"/>
  <c r="BE152" i="17"/>
  <c r="L152" i="17"/>
  <c r="BF151" i="17"/>
  <c r="BE151" i="17"/>
  <c r="L151" i="17"/>
  <c r="BF150" i="17"/>
  <c r="BE150" i="17"/>
  <c r="L150" i="17"/>
  <c r="N150" i="17" s="1"/>
  <c r="BF149" i="17"/>
  <c r="BE149" i="17"/>
  <c r="L149" i="17"/>
  <c r="M149" i="17" s="1"/>
  <c r="BF148" i="17"/>
  <c r="BE148" i="17"/>
  <c r="L148" i="17"/>
  <c r="BF147" i="17"/>
  <c r="BE147" i="17"/>
  <c r="L147" i="17"/>
  <c r="O147" i="17" s="1"/>
  <c r="BF146" i="17"/>
  <c r="BE146" i="17"/>
  <c r="L146" i="17"/>
  <c r="BF145" i="17"/>
  <c r="BE145" i="17"/>
  <c r="L145" i="17"/>
  <c r="O145" i="17" s="1"/>
  <c r="BF144" i="17"/>
  <c r="BE144" i="17"/>
  <c r="L144" i="17"/>
  <c r="BF143" i="17"/>
  <c r="BE143" i="17"/>
  <c r="L143" i="17"/>
  <c r="O143" i="17" s="1"/>
  <c r="BF142" i="17"/>
  <c r="BE142" i="17"/>
  <c r="L142" i="17"/>
  <c r="O142" i="17" s="1"/>
  <c r="BF141" i="17"/>
  <c r="BE141" i="17"/>
  <c r="L141" i="17"/>
  <c r="O141" i="17" s="1"/>
  <c r="BF140" i="17"/>
  <c r="BE140" i="17"/>
  <c r="L140" i="17"/>
  <c r="BF139" i="17"/>
  <c r="BE139" i="17"/>
  <c r="L139" i="17"/>
  <c r="O139" i="17" s="1"/>
  <c r="BF138" i="17"/>
  <c r="BE138" i="17"/>
  <c r="L138" i="17"/>
  <c r="P138" i="17" s="1"/>
  <c r="BF137" i="17"/>
  <c r="BE137" i="17"/>
  <c r="L137" i="17"/>
  <c r="N137" i="17" s="1"/>
  <c r="BF136" i="17"/>
  <c r="BE136" i="17"/>
  <c r="L136" i="17"/>
  <c r="BF135" i="17"/>
  <c r="BE135" i="17"/>
  <c r="L135" i="17"/>
  <c r="O135" i="17" s="1"/>
  <c r="BF134" i="17"/>
  <c r="BE134" i="17"/>
  <c r="L134" i="17"/>
  <c r="P134" i="17" s="1"/>
  <c r="BF133" i="17"/>
  <c r="BE133" i="17"/>
  <c r="L133" i="17"/>
  <c r="P133" i="17" s="1"/>
  <c r="BF132" i="17"/>
  <c r="BE132" i="17"/>
  <c r="L132" i="17"/>
  <c r="BF131" i="17"/>
  <c r="BE131" i="17"/>
  <c r="L131" i="17"/>
  <c r="O131" i="17" s="1"/>
  <c r="BF130" i="17"/>
  <c r="BE130" i="17"/>
  <c r="L130" i="17"/>
  <c r="P130" i="17" s="1"/>
  <c r="BF129" i="17"/>
  <c r="BE129" i="17"/>
  <c r="L129" i="17"/>
  <c r="P129" i="17" s="1"/>
  <c r="BF128" i="17"/>
  <c r="BE128" i="17"/>
  <c r="L128" i="17"/>
  <c r="BF127" i="17"/>
  <c r="BE127" i="17"/>
  <c r="L127" i="17"/>
  <c r="O127" i="17" s="1"/>
  <c r="BF126" i="17"/>
  <c r="BE126" i="17"/>
  <c r="L126" i="17"/>
  <c r="P126" i="17" s="1"/>
  <c r="BF125" i="17"/>
  <c r="BE125" i="17"/>
  <c r="L125" i="17"/>
  <c r="P125" i="17" s="1"/>
  <c r="BF124" i="17"/>
  <c r="BE124" i="17"/>
  <c r="L124" i="17"/>
  <c r="BF123" i="17"/>
  <c r="BE123" i="17"/>
  <c r="L123" i="17"/>
  <c r="O123" i="17" s="1"/>
  <c r="BF122" i="17"/>
  <c r="BE122" i="17"/>
  <c r="L122" i="17"/>
  <c r="P122" i="17" s="1"/>
  <c r="BF121" i="17"/>
  <c r="BE121" i="17"/>
  <c r="L121" i="17"/>
  <c r="P121" i="17" s="1"/>
  <c r="BF120" i="17"/>
  <c r="BE120" i="17"/>
  <c r="L120" i="17"/>
  <c r="BF119" i="17"/>
  <c r="BE119" i="17"/>
  <c r="L119" i="17"/>
  <c r="O119" i="17" s="1"/>
  <c r="BF118" i="17"/>
  <c r="BE118" i="17"/>
  <c r="L118" i="17"/>
  <c r="P118" i="17" s="1"/>
  <c r="BF117" i="17"/>
  <c r="BE117" i="17"/>
  <c r="L117" i="17"/>
  <c r="P117" i="17" s="1"/>
  <c r="BF116" i="17"/>
  <c r="BE116" i="17"/>
  <c r="L116" i="17"/>
  <c r="BF115" i="17"/>
  <c r="BE115" i="17"/>
  <c r="L115" i="17"/>
  <c r="O115" i="17" s="1"/>
  <c r="BF114" i="17"/>
  <c r="BE114" i="17"/>
  <c r="L114" i="17"/>
  <c r="P114" i="17" s="1"/>
  <c r="BF113" i="17"/>
  <c r="BE113" i="17"/>
  <c r="L113" i="17"/>
  <c r="P113" i="17" s="1"/>
  <c r="BF112" i="17"/>
  <c r="BE112" i="17"/>
  <c r="L112" i="17"/>
  <c r="BF111" i="17"/>
  <c r="BE111" i="17"/>
  <c r="L111" i="17"/>
  <c r="O111" i="17" s="1"/>
  <c r="BF110" i="17"/>
  <c r="BE110" i="17"/>
  <c r="L110" i="17"/>
  <c r="P110" i="17" s="1"/>
  <c r="BF109" i="17"/>
  <c r="BE109" i="17"/>
  <c r="L109" i="17"/>
  <c r="P109" i="17" s="1"/>
  <c r="BF108" i="17"/>
  <c r="BE108" i="17"/>
  <c r="L108" i="17"/>
  <c r="BF107" i="17"/>
  <c r="BE107" i="17"/>
  <c r="L107" i="17"/>
  <c r="O107" i="17" s="1"/>
  <c r="BF106" i="17"/>
  <c r="BE106" i="17"/>
  <c r="L106" i="17"/>
  <c r="P106" i="17" s="1"/>
  <c r="BF105" i="17"/>
  <c r="BE105" i="17"/>
  <c r="L105" i="17"/>
  <c r="P105" i="17" s="1"/>
  <c r="BF104" i="17"/>
  <c r="BE104" i="17"/>
  <c r="L104" i="17"/>
  <c r="BF103" i="17"/>
  <c r="BE103" i="17"/>
  <c r="L103" i="17"/>
  <c r="O103" i="17" s="1"/>
  <c r="BF102" i="17"/>
  <c r="BE102" i="17"/>
  <c r="L102" i="17"/>
  <c r="P102" i="17" s="1"/>
  <c r="BF101" i="17"/>
  <c r="BE101" i="17"/>
  <c r="L101" i="17"/>
  <c r="P101" i="17" s="1"/>
  <c r="BF100" i="17"/>
  <c r="BE100" i="17"/>
  <c r="L100" i="17"/>
  <c r="BF99" i="17"/>
  <c r="BE99" i="17"/>
  <c r="L99" i="17"/>
  <c r="O99" i="17" s="1"/>
  <c r="BF98" i="17"/>
  <c r="BE98" i="17"/>
  <c r="L98" i="17"/>
  <c r="P98" i="17" s="1"/>
  <c r="BF97" i="17"/>
  <c r="BE97" i="17"/>
  <c r="L97" i="17"/>
  <c r="P97" i="17" s="1"/>
  <c r="BF96" i="17"/>
  <c r="BE96" i="17"/>
  <c r="L96" i="17"/>
  <c r="BF95" i="17"/>
  <c r="BE95" i="17"/>
  <c r="L95" i="17"/>
  <c r="O95" i="17" s="1"/>
  <c r="BF94" i="17"/>
  <c r="BE94" i="17"/>
  <c r="L94" i="17"/>
  <c r="P94" i="17" s="1"/>
  <c r="BF93" i="17"/>
  <c r="BE93" i="17"/>
  <c r="L93" i="17"/>
  <c r="P93" i="17" s="1"/>
  <c r="BF92" i="17"/>
  <c r="BE92" i="17"/>
  <c r="L92" i="17"/>
  <c r="BF91" i="17"/>
  <c r="BE91" i="17"/>
  <c r="L91" i="17"/>
  <c r="O91" i="17" s="1"/>
  <c r="BF90" i="17"/>
  <c r="BE90" i="17"/>
  <c r="L90" i="17"/>
  <c r="P90" i="17" s="1"/>
  <c r="BF89" i="17"/>
  <c r="BE89" i="17"/>
  <c r="L89" i="17"/>
  <c r="P89" i="17" s="1"/>
  <c r="BF88" i="17"/>
  <c r="BE88" i="17"/>
  <c r="L88" i="17"/>
  <c r="P88" i="17" s="1"/>
  <c r="BF87" i="17"/>
  <c r="BE87" i="17"/>
  <c r="L87" i="17"/>
  <c r="O87" i="17" s="1"/>
  <c r="BF86" i="17"/>
  <c r="BE86" i="17"/>
  <c r="L86" i="17"/>
  <c r="P86" i="17" s="1"/>
  <c r="BF85" i="17"/>
  <c r="BE85" i="17"/>
  <c r="L85" i="17"/>
  <c r="P85" i="17" s="1"/>
  <c r="BF84" i="17"/>
  <c r="BE84" i="17"/>
  <c r="L84" i="17"/>
  <c r="M84" i="17" s="1"/>
  <c r="BF83" i="17"/>
  <c r="BE83" i="17"/>
  <c r="L83" i="17"/>
  <c r="BF82" i="17"/>
  <c r="BE82" i="17"/>
  <c r="L82" i="17"/>
  <c r="N82" i="17" s="1"/>
  <c r="BF81" i="17"/>
  <c r="BE81" i="17"/>
  <c r="L81" i="17"/>
  <c r="P81" i="17" s="1"/>
  <c r="BF80" i="17"/>
  <c r="BE80" i="17"/>
  <c r="L80" i="17"/>
  <c r="O80" i="17" s="1"/>
  <c r="BF79" i="17"/>
  <c r="BE79" i="17"/>
  <c r="L79" i="17"/>
  <c r="O79" i="17" s="1"/>
  <c r="BF78" i="17"/>
  <c r="BE78" i="17"/>
  <c r="L78" i="17"/>
  <c r="N78" i="17" s="1"/>
  <c r="BF77" i="17"/>
  <c r="BE77" i="17"/>
  <c r="L77" i="17"/>
  <c r="P77" i="17" s="1"/>
  <c r="BF76" i="17"/>
  <c r="BE76" i="17"/>
  <c r="L76" i="17"/>
  <c r="O76" i="17" s="1"/>
  <c r="BF75" i="17"/>
  <c r="BE75" i="17"/>
  <c r="L75" i="17"/>
  <c r="O75" i="17" s="1"/>
  <c r="BF74" i="17"/>
  <c r="BE74" i="17"/>
  <c r="L74" i="17"/>
  <c r="N74" i="17" s="1"/>
  <c r="BF73" i="17"/>
  <c r="BE73" i="17"/>
  <c r="L73" i="17"/>
  <c r="P73" i="17" s="1"/>
  <c r="BF72" i="17"/>
  <c r="BE72" i="17"/>
  <c r="L72" i="17"/>
  <c r="O72" i="17" s="1"/>
  <c r="BF71" i="17"/>
  <c r="BE71" i="17"/>
  <c r="L71" i="17"/>
  <c r="O71" i="17" s="1"/>
  <c r="BF70" i="17"/>
  <c r="BE70" i="17"/>
  <c r="L70" i="17"/>
  <c r="O70" i="17" s="1"/>
  <c r="BF69" i="17"/>
  <c r="BE69" i="17"/>
  <c r="L69" i="17"/>
  <c r="P69" i="17" s="1"/>
  <c r="BF68" i="17"/>
  <c r="BE68" i="17"/>
  <c r="L68" i="17"/>
  <c r="O68" i="17" s="1"/>
  <c r="BF67" i="17"/>
  <c r="BE67" i="17"/>
  <c r="L67" i="17"/>
  <c r="O67" i="17" s="1"/>
  <c r="BF66" i="17"/>
  <c r="BE66" i="17"/>
  <c r="L66" i="17"/>
  <c r="P66" i="17" s="1"/>
  <c r="BF65" i="17"/>
  <c r="BE65" i="17"/>
  <c r="L65" i="17"/>
  <c r="P65" i="17" s="1"/>
  <c r="BF64" i="17"/>
  <c r="BE64" i="17"/>
  <c r="L64" i="17"/>
  <c r="O64" i="17" s="1"/>
  <c r="BF63" i="17"/>
  <c r="BE63" i="17"/>
  <c r="L63" i="17"/>
  <c r="O63" i="17" s="1"/>
  <c r="BF62" i="17"/>
  <c r="BE62" i="17"/>
  <c r="L62" i="17"/>
  <c r="O62" i="17" s="1"/>
  <c r="BF61" i="17"/>
  <c r="BE61" i="17"/>
  <c r="L61" i="17"/>
  <c r="P61" i="17" s="1"/>
  <c r="BF60" i="17"/>
  <c r="BE60" i="17"/>
  <c r="L60" i="17"/>
  <c r="O60" i="17" s="1"/>
  <c r="BF59" i="17"/>
  <c r="BE59" i="17"/>
  <c r="L59" i="17"/>
  <c r="O59" i="17" s="1"/>
  <c r="BF58" i="17"/>
  <c r="BE58" i="17"/>
  <c r="L58" i="17"/>
  <c r="O58" i="17" s="1"/>
  <c r="BF57" i="17"/>
  <c r="BE57" i="17"/>
  <c r="L57" i="17"/>
  <c r="P57" i="17" s="1"/>
  <c r="BF56" i="17"/>
  <c r="BE56" i="17"/>
  <c r="L56" i="17"/>
  <c r="O56" i="17" s="1"/>
  <c r="BF55" i="17"/>
  <c r="BE55" i="17"/>
  <c r="L55" i="17"/>
  <c r="O55" i="17" s="1"/>
  <c r="BF54" i="17"/>
  <c r="BE54" i="17"/>
  <c r="L54" i="17"/>
  <c r="O54" i="17" s="1"/>
  <c r="BF53" i="17"/>
  <c r="BE53" i="17"/>
  <c r="L53" i="17"/>
  <c r="P53" i="17" s="1"/>
  <c r="BF52" i="17"/>
  <c r="BE52" i="17"/>
  <c r="L52" i="17"/>
  <c r="O52" i="17" s="1"/>
  <c r="BF51" i="17"/>
  <c r="BE51" i="17"/>
  <c r="L51" i="17"/>
  <c r="O51" i="17" s="1"/>
  <c r="BF50" i="17"/>
  <c r="BE50" i="17"/>
  <c r="L50" i="17"/>
  <c r="O50" i="17" s="1"/>
  <c r="BF49" i="17"/>
  <c r="BE49" i="17"/>
  <c r="L49" i="17"/>
  <c r="P49" i="17" s="1"/>
  <c r="BF48" i="17"/>
  <c r="BE48" i="17"/>
  <c r="L48" i="17"/>
  <c r="O48" i="17" s="1"/>
  <c r="BF47" i="17"/>
  <c r="BE47" i="17"/>
  <c r="L47" i="17"/>
  <c r="O47" i="17" s="1"/>
  <c r="BF46" i="17"/>
  <c r="BE46" i="17"/>
  <c r="L46" i="17"/>
  <c r="O46" i="17" s="1"/>
  <c r="BF45" i="17"/>
  <c r="BE45" i="17"/>
  <c r="L45" i="17"/>
  <c r="P45" i="17" s="1"/>
  <c r="BF44" i="17"/>
  <c r="BE44" i="17"/>
  <c r="L44" i="17"/>
  <c r="O44" i="17" s="1"/>
  <c r="BF43" i="17"/>
  <c r="BE43" i="17"/>
  <c r="L43" i="17"/>
  <c r="P43" i="17" s="1"/>
  <c r="BF42" i="17"/>
  <c r="BE42" i="17"/>
  <c r="L42" i="17"/>
  <c r="O42" i="17" s="1"/>
  <c r="BF41" i="17"/>
  <c r="BE41" i="17"/>
  <c r="L41" i="17"/>
  <c r="P41" i="17" s="1"/>
  <c r="BF40" i="17"/>
  <c r="BE40" i="17"/>
  <c r="L40" i="17"/>
  <c r="O40" i="17" s="1"/>
  <c r="BF39" i="17"/>
  <c r="BE39" i="17"/>
  <c r="L39" i="17"/>
  <c r="O39" i="17" s="1"/>
  <c r="BF38" i="17"/>
  <c r="BE38" i="17"/>
  <c r="L38" i="17"/>
  <c r="O38" i="17" s="1"/>
  <c r="BF37" i="17"/>
  <c r="BE37" i="17"/>
  <c r="L37" i="17"/>
  <c r="P37" i="17" s="1"/>
  <c r="BF36" i="17"/>
  <c r="BE36" i="17"/>
  <c r="L36" i="17"/>
  <c r="O36" i="17" s="1"/>
  <c r="BF35" i="17"/>
  <c r="BE35" i="17"/>
  <c r="L35" i="17"/>
  <c r="O35" i="17" s="1"/>
  <c r="G31" i="17"/>
  <c r="F31" i="17"/>
  <c r="E31" i="17"/>
  <c r="D31" i="17"/>
  <c r="C31" i="17"/>
  <c r="B31" i="17"/>
  <c r="F30" i="17"/>
  <c r="E30" i="17"/>
  <c r="D30" i="17"/>
  <c r="C30" i="17"/>
  <c r="J29" i="17"/>
  <c r="P28" i="17"/>
  <c r="O28" i="17"/>
  <c r="N28" i="17"/>
  <c r="M28" i="17"/>
  <c r="F3" i="17"/>
  <c r="P454" i="17" l="1"/>
  <c r="P518" i="17"/>
  <c r="P465" i="17"/>
  <c r="P519" i="17"/>
  <c r="P435" i="17"/>
  <c r="P467" i="17"/>
  <c r="P521" i="17"/>
  <c r="M521" i="17"/>
  <c r="N521" i="17"/>
  <c r="P490" i="17"/>
  <c r="P469" i="17"/>
  <c r="P501" i="17"/>
  <c r="P448" i="17"/>
  <c r="M523" i="17"/>
  <c r="P461" i="17"/>
  <c r="P524" i="17"/>
  <c r="P472" i="17"/>
  <c r="P504" i="17"/>
  <c r="M524" i="17"/>
  <c r="P495" i="17"/>
  <c r="M398" i="17"/>
  <c r="O521" i="17"/>
  <c r="N524" i="17"/>
  <c r="N525" i="17"/>
  <c r="O53" i="17"/>
  <c r="O252" i="17"/>
  <c r="O69" i="17"/>
  <c r="P233" i="17"/>
  <c r="P471" i="17"/>
  <c r="M472" i="17"/>
  <c r="P50" i="17"/>
  <c r="O113" i="17"/>
  <c r="O195" i="17"/>
  <c r="P326" i="17"/>
  <c r="O375" i="17"/>
  <c r="N405" i="17"/>
  <c r="N472" i="17"/>
  <c r="O49" i="17"/>
  <c r="N69" i="17"/>
  <c r="N113" i="17"/>
  <c r="O129" i="17"/>
  <c r="N195" i="17"/>
  <c r="O378" i="17"/>
  <c r="M405" i="17"/>
  <c r="M466" i="17"/>
  <c r="O97" i="17"/>
  <c r="O102" i="17"/>
  <c r="M129" i="17"/>
  <c r="O248" i="17"/>
  <c r="O249" i="17"/>
  <c r="O272" i="17"/>
  <c r="P375" i="17"/>
  <c r="O398" i="17"/>
  <c r="P405" i="17"/>
  <c r="O472" i="17"/>
  <c r="N489" i="17"/>
  <c r="N129" i="17"/>
  <c r="P249" i="17"/>
  <c r="F2" i="17"/>
  <c r="O37" i="17"/>
  <c r="N53" i="17"/>
  <c r="P82" i="17"/>
  <c r="P84" i="17"/>
  <c r="N97" i="17"/>
  <c r="M113" i="17"/>
  <c r="O121" i="17"/>
  <c r="P154" i="17"/>
  <c r="O159" i="17"/>
  <c r="P160" i="17"/>
  <c r="O187" i="17"/>
  <c r="O204" i="17"/>
  <c r="O232" i="17"/>
  <c r="O233" i="17"/>
  <c r="O236" i="17"/>
  <c r="N252" i="17"/>
  <c r="N272" i="17"/>
  <c r="P305" i="17"/>
  <c r="O340" i="17"/>
  <c r="O358" i="17"/>
  <c r="O366" i="17"/>
  <c r="M378" i="17"/>
  <c r="O382" i="17"/>
  <c r="O390" i="17"/>
  <c r="O419" i="17"/>
  <c r="O452" i="17"/>
  <c r="O458" i="17"/>
  <c r="N495" i="17"/>
  <c r="N513" i="17"/>
  <c r="M518" i="17"/>
  <c r="O65" i="17"/>
  <c r="O66" i="17"/>
  <c r="O89" i="17"/>
  <c r="O118" i="17"/>
  <c r="O149" i="17"/>
  <c r="P164" i="17"/>
  <c r="O211" i="17"/>
  <c r="N220" i="17"/>
  <c r="N264" i="17"/>
  <c r="N280" i="17"/>
  <c r="O324" i="17"/>
  <c r="O348" i="17"/>
  <c r="N351" i="17"/>
  <c r="P365" i="17"/>
  <c r="M366" i="17"/>
  <c r="M382" i="17"/>
  <c r="M389" i="17"/>
  <c r="P399" i="17"/>
  <c r="N442" i="17"/>
  <c r="P456" i="17"/>
  <c r="N457" i="17"/>
  <c r="M458" i="17"/>
  <c r="M461" i="17"/>
  <c r="N466" i="17"/>
  <c r="M498" i="17"/>
  <c r="P503" i="17"/>
  <c r="M504" i="17"/>
  <c r="N37" i="17"/>
  <c r="O81" i="17"/>
  <c r="O82" i="17"/>
  <c r="O86" i="17"/>
  <c r="P87" i="17"/>
  <c r="M97" i="17"/>
  <c r="O105" i="17"/>
  <c r="O134" i="17"/>
  <c r="P162" i="17"/>
  <c r="P172" i="17"/>
  <c r="O203" i="17"/>
  <c r="N204" i="17"/>
  <c r="O220" i="17"/>
  <c r="N236" i="17"/>
  <c r="O264" i="17"/>
  <c r="O280" i="17"/>
  <c r="P289" i="17"/>
  <c r="P351" i="17"/>
  <c r="P356" i="17"/>
  <c r="P357" i="17"/>
  <c r="M358" i="17"/>
  <c r="N366" i="17"/>
  <c r="P368" i="17"/>
  <c r="N382" i="17"/>
  <c r="P389" i="17"/>
  <c r="M390" i="17"/>
  <c r="M406" i="17"/>
  <c r="N411" i="17"/>
  <c r="O450" i="17"/>
  <c r="N451" i="17"/>
  <c r="M452" i="17"/>
  <c r="N454" i="17"/>
  <c r="N458" i="17"/>
  <c r="O466" i="17"/>
  <c r="N504" i="17"/>
  <c r="N520" i="17"/>
  <c r="P299" i="17"/>
  <c r="O299" i="17"/>
  <c r="N299" i="17"/>
  <c r="O385" i="17"/>
  <c r="N385" i="17"/>
  <c r="P434" i="17"/>
  <c r="O434" i="17"/>
  <c r="M434" i="17"/>
  <c r="P493" i="17"/>
  <c r="N493" i="17"/>
  <c r="M37" i="17"/>
  <c r="G30" i="17"/>
  <c r="P42" i="17"/>
  <c r="O45" i="17"/>
  <c r="M53" i="17"/>
  <c r="P58" i="17"/>
  <c r="O61" i="17"/>
  <c r="M69" i="17"/>
  <c r="P74" i="17"/>
  <c r="O77" i="17"/>
  <c r="N89" i="17"/>
  <c r="O101" i="17"/>
  <c r="N102" i="17"/>
  <c r="N105" i="17"/>
  <c r="O117" i="17"/>
  <c r="N118" i="17"/>
  <c r="N121" i="17"/>
  <c r="O133" i="17"/>
  <c r="N134" i="17"/>
  <c r="P150" i="17"/>
  <c r="O150" i="17"/>
  <c r="P175" i="17"/>
  <c r="O175" i="17"/>
  <c r="O176" i="17"/>
  <c r="P176" i="17"/>
  <c r="O182" i="17"/>
  <c r="P182" i="17"/>
  <c r="P187" i="17"/>
  <c r="M187" i="17"/>
  <c r="P244" i="17"/>
  <c r="N244" i="17"/>
  <c r="M244" i="17"/>
  <c r="O244" i="17"/>
  <c r="P277" i="17"/>
  <c r="O277" i="17"/>
  <c r="P287" i="17"/>
  <c r="N287" i="17"/>
  <c r="M287" i="17"/>
  <c r="O287" i="17"/>
  <c r="O296" i="17"/>
  <c r="N296" i="17"/>
  <c r="P296" i="17"/>
  <c r="M317" i="17"/>
  <c r="P317" i="17"/>
  <c r="P354" i="17"/>
  <c r="N354" i="17"/>
  <c r="P379" i="17"/>
  <c r="O379" i="17"/>
  <c r="N379" i="17"/>
  <c r="P414" i="17"/>
  <c r="N414" i="17"/>
  <c r="M414" i="17"/>
  <c r="O414" i="17"/>
  <c r="P418" i="17"/>
  <c r="O418" i="17"/>
  <c r="M418" i="17"/>
  <c r="P494" i="17"/>
  <c r="O494" i="17"/>
  <c r="M494" i="17"/>
  <c r="P500" i="17"/>
  <c r="N500" i="17"/>
  <c r="M500" i="17"/>
  <c r="O500" i="17"/>
  <c r="P303" i="17"/>
  <c r="N303" i="17"/>
  <c r="M303" i="17"/>
  <c r="O303" i="17"/>
  <c r="M376" i="17"/>
  <c r="O376" i="17"/>
  <c r="P422" i="17"/>
  <c r="N422" i="17"/>
  <c r="M422" i="17"/>
  <c r="O422" i="17"/>
  <c r="P430" i="17"/>
  <c r="N430" i="17"/>
  <c r="M430" i="17"/>
  <c r="O430" i="17"/>
  <c r="M45" i="17"/>
  <c r="M61" i="17"/>
  <c r="M77" i="17"/>
  <c r="O93" i="17"/>
  <c r="N94" i="17"/>
  <c r="O109" i="17"/>
  <c r="N110" i="17"/>
  <c r="O125" i="17"/>
  <c r="N126" i="17"/>
  <c r="P137" i="17"/>
  <c r="O137" i="17"/>
  <c r="P145" i="17"/>
  <c r="M145" i="17"/>
  <c r="P155" i="17"/>
  <c r="O155" i="17"/>
  <c r="O178" i="17"/>
  <c r="N178" i="17"/>
  <c r="O180" i="17"/>
  <c r="P180" i="17"/>
  <c r="P191" i="17"/>
  <c r="N191" i="17"/>
  <c r="P199" i="17"/>
  <c r="N199" i="17"/>
  <c r="O199" i="17"/>
  <c r="P215" i="17"/>
  <c r="O215" i="17"/>
  <c r="N215" i="17"/>
  <c r="P269" i="17"/>
  <c r="O269" i="17"/>
  <c r="P285" i="17"/>
  <c r="O285" i="17"/>
  <c r="O302" i="17"/>
  <c r="P302" i="17"/>
  <c r="P311" i="17"/>
  <c r="O311" i="17"/>
  <c r="P315" i="17"/>
  <c r="O315" i="17"/>
  <c r="N315" i="17"/>
  <c r="P319" i="17"/>
  <c r="N319" i="17"/>
  <c r="M319" i="17"/>
  <c r="O319" i="17"/>
  <c r="M352" i="17"/>
  <c r="P352" i="17"/>
  <c r="O352" i="17"/>
  <c r="P462" i="17"/>
  <c r="N462" i="17"/>
  <c r="O475" i="17"/>
  <c r="N475" i="17"/>
  <c r="P497" i="17"/>
  <c r="N497" i="17"/>
  <c r="O510" i="17"/>
  <c r="M510" i="17"/>
  <c r="P510" i="17"/>
  <c r="P171" i="17"/>
  <c r="N171" i="17"/>
  <c r="P260" i="17"/>
  <c r="N260" i="17"/>
  <c r="M260" i="17"/>
  <c r="O260" i="17"/>
  <c r="P295" i="17"/>
  <c r="O295" i="17"/>
  <c r="O312" i="17"/>
  <c r="N312" i="17"/>
  <c r="P312" i="17"/>
  <c r="O397" i="17"/>
  <c r="P397" i="17"/>
  <c r="M397" i="17"/>
  <c r="P426" i="17"/>
  <c r="O426" i="17"/>
  <c r="M426" i="17"/>
  <c r="O41" i="17"/>
  <c r="N45" i="17"/>
  <c r="O57" i="17"/>
  <c r="N61" i="17"/>
  <c r="O73" i="17"/>
  <c r="O74" i="17"/>
  <c r="N77" i="17"/>
  <c r="O94" i="17"/>
  <c r="M105" i="17"/>
  <c r="O110" i="17"/>
  <c r="M121" i="17"/>
  <c r="O126" i="17"/>
  <c r="M137" i="17"/>
  <c r="P142" i="17"/>
  <c r="N142" i="17"/>
  <c r="N145" i="17"/>
  <c r="M155" i="17"/>
  <c r="O162" i="17"/>
  <c r="M162" i="17"/>
  <c r="O171" i="17"/>
  <c r="M178" i="17"/>
  <c r="M191" i="17"/>
  <c r="P228" i="17"/>
  <c r="N228" i="17"/>
  <c r="M228" i="17"/>
  <c r="O228" i="17"/>
  <c r="M301" i="17"/>
  <c r="P301" i="17"/>
  <c r="O318" i="17"/>
  <c r="P318" i="17"/>
  <c r="O359" i="17"/>
  <c r="N359" i="17"/>
  <c r="P359" i="17"/>
  <c r="P363" i="17"/>
  <c r="O363" i="17"/>
  <c r="O391" i="17"/>
  <c r="P391" i="17"/>
  <c r="P410" i="17"/>
  <c r="O410" i="17"/>
  <c r="M410" i="17"/>
  <c r="P440" i="17"/>
  <c r="O440" i="17"/>
  <c r="P193" i="17"/>
  <c r="M195" i="17"/>
  <c r="N211" i="17"/>
  <c r="O219" i="17"/>
  <c r="M220" i="17"/>
  <c r="P225" i="17"/>
  <c r="M236" i="17"/>
  <c r="P241" i="17"/>
  <c r="M252" i="17"/>
  <c r="O257" i="17"/>
  <c r="P288" i="17"/>
  <c r="O289" i="17"/>
  <c r="P292" i="17"/>
  <c r="P304" i="17"/>
  <c r="O305" i="17"/>
  <c r="P308" i="17"/>
  <c r="O323" i="17"/>
  <c r="N324" i="17"/>
  <c r="N343" i="17"/>
  <c r="O360" i="17"/>
  <c r="P367" i="17"/>
  <c r="O368" i="17"/>
  <c r="N370" i="17"/>
  <c r="O374" i="17"/>
  <c r="N389" i="17"/>
  <c r="N394" i="17"/>
  <c r="N398" i="17"/>
  <c r="N401" i="17"/>
  <c r="O406" i="17"/>
  <c r="P407" i="17"/>
  <c r="O411" i="17"/>
  <c r="N415" i="17"/>
  <c r="P419" i="17"/>
  <c r="O423" i="17"/>
  <c r="P427" i="17"/>
  <c r="O431" i="17"/>
  <c r="O448" i="17"/>
  <c r="M450" i="17"/>
  <c r="M456" i="17"/>
  <c r="M471" i="17"/>
  <c r="O482" i="17"/>
  <c r="P489" i="17"/>
  <c r="M490" i="17"/>
  <c r="N501" i="17"/>
  <c r="M503" i="17"/>
  <c r="N511" i="17"/>
  <c r="O513" i="17"/>
  <c r="N516" i="17"/>
  <c r="O518" i="17"/>
  <c r="O208" i="17"/>
  <c r="M211" i="17"/>
  <c r="O224" i="17"/>
  <c r="O225" i="17"/>
  <c r="O240" i="17"/>
  <c r="O241" i="17"/>
  <c r="O256" i="17"/>
  <c r="N257" i="17"/>
  <c r="O292" i="17"/>
  <c r="O308" i="17"/>
  <c r="P321" i="17"/>
  <c r="P322" i="17"/>
  <c r="M323" i="17"/>
  <c r="N367" i="17"/>
  <c r="P372" i="17"/>
  <c r="P373" i="17"/>
  <c r="M374" i="17"/>
  <c r="P383" i="17"/>
  <c r="O427" i="17"/>
  <c r="N467" i="17"/>
  <c r="P473" i="17"/>
  <c r="N484" i="17"/>
  <c r="M516" i="17"/>
  <c r="P151" i="17"/>
  <c r="O151" i="17"/>
  <c r="O170" i="17"/>
  <c r="N170" i="17"/>
  <c r="P183" i="17"/>
  <c r="N183" i="17"/>
  <c r="O183" i="17"/>
  <c r="O234" i="17"/>
  <c r="P234" i="17"/>
  <c r="P273" i="17"/>
  <c r="O273" i="17"/>
  <c r="N273" i="17"/>
  <c r="P331" i="17"/>
  <c r="M331" i="17"/>
  <c r="O331" i="17"/>
  <c r="N331" i="17"/>
  <c r="P35" i="17"/>
  <c r="T35" i="17" s="1"/>
  <c r="AD35" i="17" s="1"/>
  <c r="AH35" i="17" s="1"/>
  <c r="AL35" i="17" s="1"/>
  <c r="P38" i="17"/>
  <c r="P39" i="17"/>
  <c r="N41" i="17"/>
  <c r="P46" i="17"/>
  <c r="P47" i="17"/>
  <c r="N49" i="17"/>
  <c r="P54" i="17"/>
  <c r="P55" i="17"/>
  <c r="N57" i="17"/>
  <c r="P62" i="17"/>
  <c r="P63" i="17"/>
  <c r="N65" i="17"/>
  <c r="P70" i="17"/>
  <c r="P71" i="17"/>
  <c r="N73" i="17"/>
  <c r="P78" i="17"/>
  <c r="P79" i="17"/>
  <c r="N81" i="17"/>
  <c r="O85" i="17"/>
  <c r="N86" i="17"/>
  <c r="M89" i="17"/>
  <c r="P91" i="17"/>
  <c r="N93" i="17"/>
  <c r="O98" i="17"/>
  <c r="N101" i="17"/>
  <c r="O106" i="17"/>
  <c r="N109" i="17"/>
  <c r="O114" i="17"/>
  <c r="N117" i="17"/>
  <c r="O122" i="17"/>
  <c r="N125" i="17"/>
  <c r="O130" i="17"/>
  <c r="N133" i="17"/>
  <c r="O138" i="17"/>
  <c r="O154" i="17"/>
  <c r="N154" i="17"/>
  <c r="P156" i="17"/>
  <c r="O290" i="17"/>
  <c r="P290" i="17"/>
  <c r="O306" i="17"/>
  <c r="P306" i="17"/>
  <c r="P332" i="17"/>
  <c r="N332" i="17"/>
  <c r="O332" i="17"/>
  <c r="P146" i="17"/>
  <c r="O146" i="17"/>
  <c r="P163" i="17"/>
  <c r="N163" i="17"/>
  <c r="P51" i="17"/>
  <c r="P59" i="17"/>
  <c r="P67" i="17"/>
  <c r="P75" i="17"/>
  <c r="M85" i="17"/>
  <c r="N90" i="17"/>
  <c r="P141" i="17"/>
  <c r="N141" i="17"/>
  <c r="N146" i="17"/>
  <c r="M151" i="17"/>
  <c r="O152" i="17"/>
  <c r="P152" i="17"/>
  <c r="O158" i="17"/>
  <c r="P158" i="17"/>
  <c r="M163" i="17"/>
  <c r="P167" i="17"/>
  <c r="O167" i="17"/>
  <c r="M170" i="17"/>
  <c r="M183" i="17"/>
  <c r="P216" i="17"/>
  <c r="O216" i="17"/>
  <c r="N216" i="17"/>
  <c r="P268" i="17"/>
  <c r="N268" i="17"/>
  <c r="M268" i="17"/>
  <c r="O268" i="17"/>
  <c r="P276" i="17"/>
  <c r="N276" i="17"/>
  <c r="M276" i="17"/>
  <c r="O276" i="17"/>
  <c r="P284" i="17"/>
  <c r="N284" i="17"/>
  <c r="M284" i="17"/>
  <c r="O284" i="17"/>
  <c r="O300" i="17"/>
  <c r="N300" i="17"/>
  <c r="P300" i="17"/>
  <c r="O316" i="17"/>
  <c r="N316" i="17"/>
  <c r="P316" i="17"/>
  <c r="P362" i="17"/>
  <c r="N362" i="17"/>
  <c r="M362" i="17"/>
  <c r="O362" i="17"/>
  <c r="P485" i="17"/>
  <c r="N485" i="17"/>
  <c r="P492" i="17"/>
  <c r="N492" i="17"/>
  <c r="M492" i="17"/>
  <c r="O492" i="17"/>
  <c r="P496" i="17"/>
  <c r="N496" i="17"/>
  <c r="M496" i="17"/>
  <c r="O496" i="17"/>
  <c r="O499" i="17"/>
  <c r="P499" i="17"/>
  <c r="M499" i="17"/>
  <c r="O166" i="17"/>
  <c r="M166" i="17"/>
  <c r="P179" i="17"/>
  <c r="M179" i="17"/>
  <c r="N179" i="17"/>
  <c r="O250" i="17"/>
  <c r="P250" i="17"/>
  <c r="P265" i="17"/>
  <c r="O265" i="17"/>
  <c r="N265" i="17"/>
  <c r="P281" i="17"/>
  <c r="O281" i="17"/>
  <c r="N281" i="17"/>
  <c r="B30" i="17"/>
  <c r="M41" i="17"/>
  <c r="M49" i="17"/>
  <c r="M57" i="17"/>
  <c r="M65" i="17"/>
  <c r="M73" i="17"/>
  <c r="O78" i="17"/>
  <c r="M81" i="17"/>
  <c r="N85" i="17"/>
  <c r="O90" i="17"/>
  <c r="M93" i="17"/>
  <c r="N98" i="17"/>
  <c r="M101" i="17"/>
  <c r="N106" i="17"/>
  <c r="M109" i="17"/>
  <c r="N114" i="17"/>
  <c r="M117" i="17"/>
  <c r="N122" i="17"/>
  <c r="M125" i="17"/>
  <c r="N130" i="17"/>
  <c r="M133" i="17"/>
  <c r="N138" i="17"/>
  <c r="M141" i="17"/>
  <c r="P149" i="17"/>
  <c r="N149" i="17"/>
  <c r="N151" i="17"/>
  <c r="M158" i="17"/>
  <c r="P159" i="17"/>
  <c r="M159" i="17"/>
  <c r="O163" i="17"/>
  <c r="P166" i="17"/>
  <c r="M167" i="17"/>
  <c r="O168" i="17"/>
  <c r="P168" i="17"/>
  <c r="P170" i="17"/>
  <c r="O174" i="17"/>
  <c r="N174" i="17"/>
  <c r="P174" i="17"/>
  <c r="O186" i="17"/>
  <c r="M186" i="17"/>
  <c r="N186" i="17"/>
  <c r="P200" i="17"/>
  <c r="O200" i="17"/>
  <c r="N200" i="17"/>
  <c r="P207" i="17"/>
  <c r="N207" i="17"/>
  <c r="M207" i="17"/>
  <c r="O207" i="17"/>
  <c r="O226" i="17"/>
  <c r="P226" i="17"/>
  <c r="O242" i="17"/>
  <c r="P242" i="17"/>
  <c r="P255" i="17"/>
  <c r="M255" i="17"/>
  <c r="P258" i="17"/>
  <c r="O258" i="17"/>
  <c r="P291" i="17"/>
  <c r="N291" i="17"/>
  <c r="M291" i="17"/>
  <c r="O291" i="17"/>
  <c r="M293" i="17"/>
  <c r="P293" i="17"/>
  <c r="O293" i="17"/>
  <c r="P307" i="17"/>
  <c r="N307" i="17"/>
  <c r="M307" i="17"/>
  <c r="O307" i="17"/>
  <c r="M309" i="17"/>
  <c r="P309" i="17"/>
  <c r="O309" i="17"/>
  <c r="M175" i="17"/>
  <c r="M182" i="17"/>
  <c r="P184" i="17"/>
  <c r="O192" i="17"/>
  <c r="O196" i="17"/>
  <c r="M199" i="17"/>
  <c r="N203" i="17"/>
  <c r="N208" i="17"/>
  <c r="O212" i="17"/>
  <c r="M215" i="17"/>
  <c r="N219" i="17"/>
  <c r="P221" i="17"/>
  <c r="P222" i="17"/>
  <c r="N224" i="17"/>
  <c r="P229" i="17"/>
  <c r="P230" i="17"/>
  <c r="N232" i="17"/>
  <c r="P237" i="17"/>
  <c r="P238" i="17"/>
  <c r="N240" i="17"/>
  <c r="P245" i="17"/>
  <c r="P246" i="17"/>
  <c r="N248" i="17"/>
  <c r="N256" i="17"/>
  <c r="O261" i="17"/>
  <c r="P262" i="17"/>
  <c r="M263" i="17"/>
  <c r="M264" i="17"/>
  <c r="N269" i="17"/>
  <c r="M272" i="17"/>
  <c r="N277" i="17"/>
  <c r="M280" i="17"/>
  <c r="N285" i="17"/>
  <c r="O288" i="17"/>
  <c r="N295" i="17"/>
  <c r="P297" i="17"/>
  <c r="P298" i="17"/>
  <c r="M299" i="17"/>
  <c r="O301" i="17"/>
  <c r="O304" i="17"/>
  <c r="N311" i="17"/>
  <c r="P313" i="17"/>
  <c r="P314" i="17"/>
  <c r="M315" i="17"/>
  <c r="O317" i="17"/>
  <c r="P320" i="17"/>
  <c r="P335" i="17"/>
  <c r="O335" i="17"/>
  <c r="M335" i="17"/>
  <c r="P336" i="17"/>
  <c r="N336" i="17"/>
  <c r="P347" i="17"/>
  <c r="N347" i="17"/>
  <c r="M347" i="17"/>
  <c r="O347" i="17"/>
  <c r="O355" i="17"/>
  <c r="N355" i="17"/>
  <c r="P355" i="17"/>
  <c r="M364" i="17"/>
  <c r="P364" i="17"/>
  <c r="O364" i="17"/>
  <c r="P386" i="17"/>
  <c r="N386" i="17"/>
  <c r="M386" i="17"/>
  <c r="O386" i="17"/>
  <c r="P436" i="17"/>
  <c r="O436" i="17"/>
  <c r="M436" i="17"/>
  <c r="P446" i="17"/>
  <c r="N446" i="17"/>
  <c r="M446" i="17"/>
  <c r="O446" i="17"/>
  <c r="P463" i="17"/>
  <c r="O463" i="17"/>
  <c r="N463" i="17"/>
  <c r="P476" i="17"/>
  <c r="N476" i="17"/>
  <c r="M476" i="17"/>
  <c r="O476" i="17"/>
  <c r="P480" i="17"/>
  <c r="N480" i="17"/>
  <c r="M480" i="17"/>
  <c r="O480" i="17"/>
  <c r="P486" i="17"/>
  <c r="O486" i="17"/>
  <c r="M486" i="17"/>
  <c r="P505" i="17"/>
  <c r="O505" i="17"/>
  <c r="N505" i="17"/>
  <c r="P327" i="17"/>
  <c r="O327" i="17"/>
  <c r="M327" i="17"/>
  <c r="P328" i="17"/>
  <c r="N328" i="17"/>
  <c r="P344" i="17"/>
  <c r="O344" i="17"/>
  <c r="N344" i="17"/>
  <c r="O361" i="17"/>
  <c r="P361" i="17"/>
  <c r="O371" i="17"/>
  <c r="N371" i="17"/>
  <c r="P371" i="17"/>
  <c r="O395" i="17"/>
  <c r="P395" i="17"/>
  <c r="P402" i="17"/>
  <c r="N402" i="17"/>
  <c r="M402" i="17"/>
  <c r="O402" i="17"/>
  <c r="O424" i="17"/>
  <c r="P424" i="17"/>
  <c r="O432" i="17"/>
  <c r="P432" i="17"/>
  <c r="P438" i="17"/>
  <c r="N438" i="17"/>
  <c r="M438" i="17"/>
  <c r="O438" i="17"/>
  <c r="P444" i="17"/>
  <c r="O444" i="17"/>
  <c r="M444" i="17"/>
  <c r="P488" i="17"/>
  <c r="N488" i="17"/>
  <c r="M488" i="17"/>
  <c r="O488" i="17"/>
  <c r="P491" i="17"/>
  <c r="N491" i="17"/>
  <c r="P508" i="17"/>
  <c r="N508" i="17"/>
  <c r="M508" i="17"/>
  <c r="O508" i="17"/>
  <c r="P512" i="17"/>
  <c r="N512" i="17"/>
  <c r="M512" i="17"/>
  <c r="O512" i="17"/>
  <c r="N517" i="17"/>
  <c r="P517" i="17"/>
  <c r="O517" i="17"/>
  <c r="P188" i="17"/>
  <c r="N192" i="17"/>
  <c r="N196" i="17"/>
  <c r="M203" i="17"/>
  <c r="N212" i="17"/>
  <c r="M219" i="17"/>
  <c r="O221" i="17"/>
  <c r="M224" i="17"/>
  <c r="O229" i="17"/>
  <c r="M232" i="17"/>
  <c r="O237" i="17"/>
  <c r="M240" i="17"/>
  <c r="O245" i="17"/>
  <c r="M248" i="17"/>
  <c r="O253" i="17"/>
  <c r="M256" i="17"/>
  <c r="N261" i="17"/>
  <c r="P294" i="17"/>
  <c r="M295" i="17"/>
  <c r="O297" i="17"/>
  <c r="P310" i="17"/>
  <c r="M311" i="17"/>
  <c r="O313" i="17"/>
  <c r="O320" i="17"/>
  <c r="N327" i="17"/>
  <c r="O328" i="17"/>
  <c r="P339" i="17"/>
  <c r="M339" i="17"/>
  <c r="O339" i="17"/>
  <c r="O393" i="17"/>
  <c r="N393" i="17"/>
  <c r="M393" i="17"/>
  <c r="P393" i="17"/>
  <c r="P443" i="17"/>
  <c r="N443" i="17"/>
  <c r="N340" i="17"/>
  <c r="M343" i="17"/>
  <c r="N348" i="17"/>
  <c r="P353" i="17"/>
  <c r="M354" i="17"/>
  <c r="O356" i="17"/>
  <c r="N363" i="17"/>
  <c r="P369" i="17"/>
  <c r="M370" i="17"/>
  <c r="O372" i="17"/>
  <c r="P380" i="17"/>
  <c r="M385" i="17"/>
  <c r="P387" i="17"/>
  <c r="M394" i="17"/>
  <c r="M401" i="17"/>
  <c r="P403" i="17"/>
  <c r="P420" i="17"/>
  <c r="P428" i="17"/>
  <c r="N439" i="17"/>
  <c r="M440" i="17"/>
  <c r="M442" i="17"/>
  <c r="N447" i="17"/>
  <c r="M448" i="17"/>
  <c r="N453" i="17"/>
  <c r="M454" i="17"/>
  <c r="M462" i="17"/>
  <c r="M475" i="17"/>
  <c r="P477" i="17"/>
  <c r="N481" i="17"/>
  <c r="M482" i="17"/>
  <c r="M484" i="17"/>
  <c r="N323" i="17"/>
  <c r="O343" i="17"/>
  <c r="O354" i="17"/>
  <c r="N358" i="17"/>
  <c r="P360" i="17"/>
  <c r="O370" i="17"/>
  <c r="N374" i="17"/>
  <c r="P376" i="17"/>
  <c r="N378" i="17"/>
  <c r="P385" i="17"/>
  <c r="N390" i="17"/>
  <c r="O394" i="17"/>
  <c r="N397" i="17"/>
  <c r="P401" i="17"/>
  <c r="N406" i="17"/>
  <c r="N410" i="17"/>
  <c r="O415" i="17"/>
  <c r="N418" i="17"/>
  <c r="P423" i="17"/>
  <c r="N426" i="17"/>
  <c r="P431" i="17"/>
  <c r="N434" i="17"/>
  <c r="O442" i="17"/>
  <c r="N450" i="17"/>
  <c r="O454" i="17"/>
  <c r="O462" i="17"/>
  <c r="O467" i="17"/>
  <c r="N471" i="17"/>
  <c r="P475" i="17"/>
  <c r="O484" i="17"/>
  <c r="O490" i="17"/>
  <c r="O501" i="17"/>
  <c r="O504" i="17"/>
  <c r="P511" i="17"/>
  <c r="O516" i="17"/>
  <c r="S35" i="17"/>
  <c r="M36" i="17"/>
  <c r="M40" i="17"/>
  <c r="N43" i="17"/>
  <c r="M44" i="17"/>
  <c r="M56" i="17"/>
  <c r="M35" i="17"/>
  <c r="N36" i="17"/>
  <c r="M38" i="17"/>
  <c r="M39" i="17"/>
  <c r="M42" i="17"/>
  <c r="M43" i="17"/>
  <c r="N44" i="17"/>
  <c r="M46" i="17"/>
  <c r="M47" i="17"/>
  <c r="N48" i="17"/>
  <c r="M50" i="17"/>
  <c r="M51" i="17"/>
  <c r="N52" i="17"/>
  <c r="M54" i="17"/>
  <c r="M55" i="17"/>
  <c r="N56" i="17"/>
  <c r="M58" i="17"/>
  <c r="M59" i="17"/>
  <c r="N60" i="17"/>
  <c r="M62" i="17"/>
  <c r="M63" i="17"/>
  <c r="N64" i="17"/>
  <c r="M66" i="17"/>
  <c r="M67" i="17"/>
  <c r="N68" i="17"/>
  <c r="M70" i="17"/>
  <c r="M32" i="17"/>
  <c r="P36" i="17"/>
  <c r="N38" i="17"/>
  <c r="P40" i="17"/>
  <c r="N42" i="17"/>
  <c r="O43" i="17"/>
  <c r="P44" i="17"/>
  <c r="N46" i="17"/>
  <c r="P48" i="17"/>
  <c r="N50" i="17"/>
  <c r="P52" i="17"/>
  <c r="N54" i="17"/>
  <c r="P56" i="17"/>
  <c r="N58" i="17"/>
  <c r="P60" i="17"/>
  <c r="N62" i="17"/>
  <c r="P64" i="17"/>
  <c r="N66" i="17"/>
  <c r="P68" i="17"/>
  <c r="N70" i="17"/>
  <c r="P72" i="17"/>
  <c r="P76" i="17"/>
  <c r="P80" i="17"/>
  <c r="N84" i="17"/>
  <c r="O84" i="17"/>
  <c r="M91" i="17"/>
  <c r="N91" i="17"/>
  <c r="N157" i="17"/>
  <c r="O157" i="17"/>
  <c r="M157" i="17"/>
  <c r="P157" i="17"/>
  <c r="N165" i="17"/>
  <c r="O165" i="17"/>
  <c r="M165" i="17"/>
  <c r="P165" i="17"/>
  <c r="N173" i="17"/>
  <c r="O173" i="17"/>
  <c r="M173" i="17"/>
  <c r="P173" i="17"/>
  <c r="N181" i="17"/>
  <c r="O181" i="17"/>
  <c r="M181" i="17"/>
  <c r="P181" i="17"/>
  <c r="N189" i="17"/>
  <c r="O189" i="17"/>
  <c r="M189" i="17"/>
  <c r="P189" i="17"/>
  <c r="M83" i="17"/>
  <c r="N83" i="17"/>
  <c r="M254" i="17"/>
  <c r="N254" i="17"/>
  <c r="P254" i="17"/>
  <c r="O254" i="17"/>
  <c r="M60" i="17"/>
  <c r="N63" i="17"/>
  <c r="M64" i="17"/>
  <c r="N67" i="17"/>
  <c r="M68" i="17"/>
  <c r="N71" i="17"/>
  <c r="M72" i="17"/>
  <c r="N75" i="17"/>
  <c r="M76" i="17"/>
  <c r="N79" i="17"/>
  <c r="M80" i="17"/>
  <c r="O83" i="17"/>
  <c r="N88" i="17"/>
  <c r="O88" i="17"/>
  <c r="N92" i="17"/>
  <c r="M92" i="17"/>
  <c r="O92" i="17"/>
  <c r="N96" i="17"/>
  <c r="M96" i="17"/>
  <c r="O96" i="17"/>
  <c r="N100" i="17"/>
  <c r="M100" i="17"/>
  <c r="O100" i="17"/>
  <c r="N104" i="17"/>
  <c r="M104" i="17"/>
  <c r="O104" i="17"/>
  <c r="N108" i="17"/>
  <c r="M108" i="17"/>
  <c r="O108" i="17"/>
  <c r="N112" i="17"/>
  <c r="M112" i="17"/>
  <c r="O112" i="17"/>
  <c r="N116" i="17"/>
  <c r="M116" i="17"/>
  <c r="O116" i="17"/>
  <c r="N120" i="17"/>
  <c r="M120" i="17"/>
  <c r="O120" i="17"/>
  <c r="N124" i="17"/>
  <c r="M124" i="17"/>
  <c r="O124" i="17"/>
  <c r="N128" i="17"/>
  <c r="M128" i="17"/>
  <c r="O128" i="17"/>
  <c r="N132" i="17"/>
  <c r="M132" i="17"/>
  <c r="O132" i="17"/>
  <c r="N136" i="17"/>
  <c r="M136" i="17"/>
  <c r="O136" i="17"/>
  <c r="N140" i="17"/>
  <c r="M140" i="17"/>
  <c r="O140" i="17"/>
  <c r="N144" i="17"/>
  <c r="M144" i="17"/>
  <c r="O144" i="17"/>
  <c r="N148" i="17"/>
  <c r="M148" i="17"/>
  <c r="O148" i="17"/>
  <c r="N153" i="17"/>
  <c r="O153" i="17"/>
  <c r="M153" i="17"/>
  <c r="P153" i="17"/>
  <c r="N161" i="17"/>
  <c r="O161" i="17"/>
  <c r="M161" i="17"/>
  <c r="P161" i="17"/>
  <c r="N169" i="17"/>
  <c r="O169" i="17"/>
  <c r="M169" i="17"/>
  <c r="P169" i="17"/>
  <c r="N177" i="17"/>
  <c r="O177" i="17"/>
  <c r="M177" i="17"/>
  <c r="P177" i="17"/>
  <c r="N185" i="17"/>
  <c r="O185" i="17"/>
  <c r="M185" i="17"/>
  <c r="P185" i="17"/>
  <c r="N35" i="17"/>
  <c r="N39" i="17"/>
  <c r="N47" i="17"/>
  <c r="M48" i="17"/>
  <c r="N51" i="17"/>
  <c r="M52" i="17"/>
  <c r="N55" i="17"/>
  <c r="N59" i="17"/>
  <c r="N40" i="17"/>
  <c r="M71" i="17"/>
  <c r="N72" i="17"/>
  <c r="M74" i="17"/>
  <c r="M75" i="17"/>
  <c r="N76" i="17"/>
  <c r="M78" i="17"/>
  <c r="M79" i="17"/>
  <c r="N80" i="17"/>
  <c r="M82" i="17"/>
  <c r="P83" i="17"/>
  <c r="M87" i="17"/>
  <c r="N87" i="17"/>
  <c r="M88" i="17"/>
  <c r="P92" i="17"/>
  <c r="P96" i="17"/>
  <c r="P100" i="17"/>
  <c r="P104" i="17"/>
  <c r="P108" i="17"/>
  <c r="P112" i="17"/>
  <c r="P116" i="17"/>
  <c r="P120" i="17"/>
  <c r="P124" i="17"/>
  <c r="P128" i="17"/>
  <c r="P132" i="17"/>
  <c r="P136" i="17"/>
  <c r="P140" i="17"/>
  <c r="P144" i="17"/>
  <c r="P148" i="17"/>
  <c r="M86" i="17"/>
  <c r="M90" i="17"/>
  <c r="M94" i="17"/>
  <c r="N95" i="17"/>
  <c r="M98" i="17"/>
  <c r="N99" i="17"/>
  <c r="M102" i="17"/>
  <c r="N103" i="17"/>
  <c r="M106" i="17"/>
  <c r="N107" i="17"/>
  <c r="M110" i="17"/>
  <c r="N111" i="17"/>
  <c r="M114" i="17"/>
  <c r="N115" i="17"/>
  <c r="M118" i="17"/>
  <c r="N119" i="17"/>
  <c r="M122" i="17"/>
  <c r="N123" i="17"/>
  <c r="M126" i="17"/>
  <c r="N127" i="17"/>
  <c r="M130" i="17"/>
  <c r="N131" i="17"/>
  <c r="M134" i="17"/>
  <c r="N135" i="17"/>
  <c r="M138" i="17"/>
  <c r="N139" i="17"/>
  <c r="M142" i="17"/>
  <c r="N143" i="17"/>
  <c r="M146" i="17"/>
  <c r="N147" i="17"/>
  <c r="M150" i="17"/>
  <c r="M193" i="17"/>
  <c r="N193" i="17"/>
  <c r="M194" i="17"/>
  <c r="M325" i="17"/>
  <c r="N325" i="17"/>
  <c r="P325" i="17"/>
  <c r="O325" i="17"/>
  <c r="P95" i="17"/>
  <c r="P99" i="17"/>
  <c r="P103" i="17"/>
  <c r="P107" i="17"/>
  <c r="P111" i="17"/>
  <c r="P115" i="17"/>
  <c r="P119" i="17"/>
  <c r="P123" i="17"/>
  <c r="P127" i="17"/>
  <c r="P131" i="17"/>
  <c r="P135" i="17"/>
  <c r="P139" i="17"/>
  <c r="P143" i="17"/>
  <c r="P147" i="17"/>
  <c r="M152" i="17"/>
  <c r="M156" i="17"/>
  <c r="M160" i="17"/>
  <c r="M164" i="17"/>
  <c r="M168" i="17"/>
  <c r="M172" i="17"/>
  <c r="M176" i="17"/>
  <c r="M180" i="17"/>
  <c r="M184" i="17"/>
  <c r="M188" i="17"/>
  <c r="N190" i="17"/>
  <c r="O190" i="17"/>
  <c r="N198" i="17"/>
  <c r="M198" i="17"/>
  <c r="O198" i="17"/>
  <c r="N202" i="17"/>
  <c r="M202" i="17"/>
  <c r="O202" i="17"/>
  <c r="N206" i="17"/>
  <c r="M206" i="17"/>
  <c r="O206" i="17"/>
  <c r="N210" i="17"/>
  <c r="M210" i="17"/>
  <c r="O210" i="17"/>
  <c r="N214" i="17"/>
  <c r="M214" i="17"/>
  <c r="O214" i="17"/>
  <c r="N218" i="17"/>
  <c r="M218" i="17"/>
  <c r="O218" i="17"/>
  <c r="M95" i="17"/>
  <c r="M99" i="17"/>
  <c r="M103" i="17"/>
  <c r="M107" i="17"/>
  <c r="M111" i="17"/>
  <c r="M115" i="17"/>
  <c r="M119" i="17"/>
  <c r="M123" i="17"/>
  <c r="M127" i="17"/>
  <c r="M131" i="17"/>
  <c r="M135" i="17"/>
  <c r="M139" i="17"/>
  <c r="M143" i="17"/>
  <c r="M147" i="17"/>
  <c r="N152" i="17"/>
  <c r="N156" i="17"/>
  <c r="N160" i="17"/>
  <c r="N164" i="17"/>
  <c r="N168" i="17"/>
  <c r="N172" i="17"/>
  <c r="N176" i="17"/>
  <c r="N180" i="17"/>
  <c r="N184" i="17"/>
  <c r="N188" i="17"/>
  <c r="M190" i="17"/>
  <c r="N194" i="17"/>
  <c r="O194" i="17"/>
  <c r="O223" i="17"/>
  <c r="N223" i="17"/>
  <c r="M223" i="17"/>
  <c r="P223" i="17"/>
  <c r="O227" i="17"/>
  <c r="N227" i="17"/>
  <c r="M227" i="17"/>
  <c r="P227" i="17"/>
  <c r="O231" i="17"/>
  <c r="N231" i="17"/>
  <c r="M231" i="17"/>
  <c r="P231" i="17"/>
  <c r="O235" i="17"/>
  <c r="N235" i="17"/>
  <c r="M235" i="17"/>
  <c r="P235" i="17"/>
  <c r="O239" i="17"/>
  <c r="N239" i="17"/>
  <c r="M239" i="17"/>
  <c r="P239" i="17"/>
  <c r="O243" i="17"/>
  <c r="N243" i="17"/>
  <c r="M243" i="17"/>
  <c r="P243" i="17"/>
  <c r="O247" i="17"/>
  <c r="N247" i="17"/>
  <c r="M247" i="17"/>
  <c r="P247" i="17"/>
  <c r="O251" i="17"/>
  <c r="N251" i="17"/>
  <c r="M251" i="17"/>
  <c r="P251" i="17"/>
  <c r="N259" i="17"/>
  <c r="O259" i="17"/>
  <c r="P259" i="17"/>
  <c r="M259" i="17"/>
  <c r="M192" i="17"/>
  <c r="M196" i="17"/>
  <c r="N197" i="17"/>
  <c r="M200" i="17"/>
  <c r="N201" i="17"/>
  <c r="M204" i="17"/>
  <c r="N205" i="17"/>
  <c r="M208" i="17"/>
  <c r="N209" i="17"/>
  <c r="M212" i="17"/>
  <c r="N213" i="17"/>
  <c r="M216" i="17"/>
  <c r="N217" i="17"/>
  <c r="N253" i="17"/>
  <c r="N255" i="17"/>
  <c r="O255" i="17"/>
  <c r="M266" i="17"/>
  <c r="P266" i="17"/>
  <c r="N266" i="17"/>
  <c r="P197" i="17"/>
  <c r="P201" i="17"/>
  <c r="P205" i="17"/>
  <c r="P209" i="17"/>
  <c r="P213" i="17"/>
  <c r="P217" i="17"/>
  <c r="N222" i="17"/>
  <c r="N226" i="17"/>
  <c r="N230" i="17"/>
  <c r="N234" i="17"/>
  <c r="N238" i="17"/>
  <c r="N242" i="17"/>
  <c r="N246" i="17"/>
  <c r="N250" i="17"/>
  <c r="M258" i="17"/>
  <c r="N258" i="17"/>
  <c r="N263" i="17"/>
  <c r="O263" i="17"/>
  <c r="M197" i="17"/>
  <c r="M201" i="17"/>
  <c r="M205" i="17"/>
  <c r="M209" i="17"/>
  <c r="M213" i="17"/>
  <c r="M217" i="17"/>
  <c r="M221" i="17"/>
  <c r="M222" i="17"/>
  <c r="M225" i="17"/>
  <c r="M226" i="17"/>
  <c r="M229" i="17"/>
  <c r="M230" i="17"/>
  <c r="M233" i="17"/>
  <c r="M234" i="17"/>
  <c r="M237" i="17"/>
  <c r="M238" i="17"/>
  <c r="M241" i="17"/>
  <c r="M242" i="17"/>
  <c r="M245" i="17"/>
  <c r="M246" i="17"/>
  <c r="M249" i="17"/>
  <c r="M250" i="17"/>
  <c r="M253" i="17"/>
  <c r="M262" i="17"/>
  <c r="N262" i="17"/>
  <c r="N267" i="17"/>
  <c r="M267" i="17"/>
  <c r="O267" i="17"/>
  <c r="N271" i="17"/>
  <c r="M271" i="17"/>
  <c r="O271" i="17"/>
  <c r="N275" i="17"/>
  <c r="M275" i="17"/>
  <c r="O275" i="17"/>
  <c r="N279" i="17"/>
  <c r="M279" i="17"/>
  <c r="O279" i="17"/>
  <c r="N283" i="17"/>
  <c r="M283" i="17"/>
  <c r="O283" i="17"/>
  <c r="M257" i="17"/>
  <c r="M261" i="17"/>
  <c r="M265" i="17"/>
  <c r="M269" i="17"/>
  <c r="N270" i="17"/>
  <c r="M273" i="17"/>
  <c r="N274" i="17"/>
  <c r="M277" i="17"/>
  <c r="N278" i="17"/>
  <c r="M281" i="17"/>
  <c r="N282" i="17"/>
  <c r="M285" i="17"/>
  <c r="N286" i="17"/>
  <c r="M288" i="17"/>
  <c r="N290" i="17"/>
  <c r="M292" i="17"/>
  <c r="N294" i="17"/>
  <c r="M296" i="17"/>
  <c r="N298" i="17"/>
  <c r="M300" i="17"/>
  <c r="N302" i="17"/>
  <c r="M304" i="17"/>
  <c r="N306" i="17"/>
  <c r="M308" i="17"/>
  <c r="N310" i="17"/>
  <c r="M312" i="17"/>
  <c r="N314" i="17"/>
  <c r="M316" i="17"/>
  <c r="N318" i="17"/>
  <c r="M320" i="17"/>
  <c r="M321" i="17"/>
  <c r="N321" i="17"/>
  <c r="N326" i="17"/>
  <c r="O326" i="17"/>
  <c r="N377" i="17"/>
  <c r="O377" i="17"/>
  <c r="P377" i="17"/>
  <c r="M377" i="17"/>
  <c r="P270" i="17"/>
  <c r="P274" i="17"/>
  <c r="P278" i="17"/>
  <c r="P282" i="17"/>
  <c r="P286" i="17"/>
  <c r="N330" i="17"/>
  <c r="M330" i="17"/>
  <c r="O330" i="17"/>
  <c r="N334" i="17"/>
  <c r="M334" i="17"/>
  <c r="O334" i="17"/>
  <c r="N338" i="17"/>
  <c r="M338" i="17"/>
  <c r="O338" i="17"/>
  <c r="N342" i="17"/>
  <c r="M342" i="17"/>
  <c r="O342" i="17"/>
  <c r="N346" i="17"/>
  <c r="M346" i="17"/>
  <c r="O346" i="17"/>
  <c r="N350" i="17"/>
  <c r="M350" i="17"/>
  <c r="O350" i="17"/>
  <c r="M270" i="17"/>
  <c r="M274" i="17"/>
  <c r="M278" i="17"/>
  <c r="M282" i="17"/>
  <c r="M286" i="17"/>
  <c r="N289" i="17"/>
  <c r="M290" i="17"/>
  <c r="N293" i="17"/>
  <c r="M294" i="17"/>
  <c r="N297" i="17"/>
  <c r="M298" i="17"/>
  <c r="N301" i="17"/>
  <c r="M302" i="17"/>
  <c r="N305" i="17"/>
  <c r="M306" i="17"/>
  <c r="N309" i="17"/>
  <c r="M310" i="17"/>
  <c r="N313" i="17"/>
  <c r="M314" i="17"/>
  <c r="N317" i="17"/>
  <c r="M318" i="17"/>
  <c r="N322" i="17"/>
  <c r="O322" i="17"/>
  <c r="P330" i="17"/>
  <c r="P334" i="17"/>
  <c r="P338" i="17"/>
  <c r="P342" i="17"/>
  <c r="P346" i="17"/>
  <c r="M324" i="17"/>
  <c r="M328" i="17"/>
  <c r="N329" i="17"/>
  <c r="M332" i="17"/>
  <c r="N333" i="17"/>
  <c r="M336" i="17"/>
  <c r="N337" i="17"/>
  <c r="M340" i="17"/>
  <c r="N341" i="17"/>
  <c r="M344" i="17"/>
  <c r="N345" i="17"/>
  <c r="M348" i="17"/>
  <c r="N349" i="17"/>
  <c r="M351" i="17"/>
  <c r="N353" i="17"/>
  <c r="M355" i="17"/>
  <c r="N357" i="17"/>
  <c r="M359" i="17"/>
  <c r="N361" i="17"/>
  <c r="M363" i="17"/>
  <c r="N365" i="17"/>
  <c r="M367" i="17"/>
  <c r="N369" i="17"/>
  <c r="M371" i="17"/>
  <c r="N373" i="17"/>
  <c r="M375" i="17"/>
  <c r="N384" i="17"/>
  <c r="O384" i="17"/>
  <c r="M384" i="17"/>
  <c r="P384" i="17"/>
  <c r="N392" i="17"/>
  <c r="O392" i="17"/>
  <c r="M392" i="17"/>
  <c r="P392" i="17"/>
  <c r="N400" i="17"/>
  <c r="O400" i="17"/>
  <c r="M400" i="17"/>
  <c r="P400" i="17"/>
  <c r="N408" i="17"/>
  <c r="O408" i="17"/>
  <c r="M408" i="17"/>
  <c r="P408" i="17"/>
  <c r="N413" i="17"/>
  <c r="M413" i="17"/>
  <c r="O413" i="17"/>
  <c r="P413" i="17"/>
  <c r="P329" i="17"/>
  <c r="P333" i="17"/>
  <c r="P337" i="17"/>
  <c r="P341" i="17"/>
  <c r="P345" i="17"/>
  <c r="P349" i="17"/>
  <c r="N381" i="17"/>
  <c r="O381" i="17"/>
  <c r="N388" i="17"/>
  <c r="O388" i="17"/>
  <c r="M388" i="17"/>
  <c r="P388" i="17"/>
  <c r="N396" i="17"/>
  <c r="O396" i="17"/>
  <c r="M396" i="17"/>
  <c r="P396" i="17"/>
  <c r="N404" i="17"/>
  <c r="O404" i="17"/>
  <c r="M404" i="17"/>
  <c r="P404" i="17"/>
  <c r="N409" i="17"/>
  <c r="O409" i="17"/>
  <c r="P409" i="17"/>
  <c r="M409" i="17"/>
  <c r="M329" i="17"/>
  <c r="M333" i="17"/>
  <c r="M337" i="17"/>
  <c r="M341" i="17"/>
  <c r="M345" i="17"/>
  <c r="M349" i="17"/>
  <c r="N352" i="17"/>
  <c r="M353" i="17"/>
  <c r="N356" i="17"/>
  <c r="M357" i="17"/>
  <c r="N360" i="17"/>
  <c r="M361" i="17"/>
  <c r="N364" i="17"/>
  <c r="M365" i="17"/>
  <c r="N368" i="17"/>
  <c r="M369" i="17"/>
  <c r="N372" i="17"/>
  <c r="M373" i="17"/>
  <c r="N376" i="17"/>
  <c r="M380" i="17"/>
  <c r="N380" i="17"/>
  <c r="M381" i="17"/>
  <c r="N417" i="17"/>
  <c r="M417" i="17"/>
  <c r="O417" i="17"/>
  <c r="P417" i="17"/>
  <c r="M379" i="17"/>
  <c r="N437" i="17"/>
  <c r="M437" i="17"/>
  <c r="O437" i="17"/>
  <c r="P437" i="17"/>
  <c r="M383" i="17"/>
  <c r="M387" i="17"/>
  <c r="M391" i="17"/>
  <c r="M395" i="17"/>
  <c r="M399" i="17"/>
  <c r="M403" i="17"/>
  <c r="M407" i="17"/>
  <c r="O421" i="17"/>
  <c r="N421" i="17"/>
  <c r="M421" i="17"/>
  <c r="P421" i="17"/>
  <c r="O425" i="17"/>
  <c r="N425" i="17"/>
  <c r="M425" i="17"/>
  <c r="P425" i="17"/>
  <c r="O429" i="17"/>
  <c r="N429" i="17"/>
  <c r="M429" i="17"/>
  <c r="P429" i="17"/>
  <c r="O433" i="17"/>
  <c r="N433" i="17"/>
  <c r="M433" i="17"/>
  <c r="P433" i="17"/>
  <c r="N383" i="17"/>
  <c r="N387" i="17"/>
  <c r="N391" i="17"/>
  <c r="N395" i="17"/>
  <c r="N399" i="17"/>
  <c r="N403" i="17"/>
  <c r="N407" i="17"/>
  <c r="M411" i="17"/>
  <c r="N412" i="17"/>
  <c r="M415" i="17"/>
  <c r="N416" i="17"/>
  <c r="N449" i="17"/>
  <c r="M449" i="17"/>
  <c r="O449" i="17"/>
  <c r="M459" i="17"/>
  <c r="O459" i="17"/>
  <c r="N459" i="17"/>
  <c r="P459" i="17"/>
  <c r="P412" i="17"/>
  <c r="P416" i="17"/>
  <c r="N420" i="17"/>
  <c r="N424" i="17"/>
  <c r="N428" i="17"/>
  <c r="N432" i="17"/>
  <c r="O435" i="17"/>
  <c r="M435" i="17"/>
  <c r="N441" i="17"/>
  <c r="M441" i="17"/>
  <c r="O441" i="17"/>
  <c r="M455" i="17"/>
  <c r="O455" i="17"/>
  <c r="N455" i="17"/>
  <c r="P455" i="17"/>
  <c r="M460" i="17"/>
  <c r="N460" i="17"/>
  <c r="P460" i="17"/>
  <c r="O460" i="17"/>
  <c r="M412" i="17"/>
  <c r="M416" i="17"/>
  <c r="M419" i="17"/>
  <c r="M420" i="17"/>
  <c r="M423" i="17"/>
  <c r="M424" i="17"/>
  <c r="M427" i="17"/>
  <c r="M428" i="17"/>
  <c r="M431" i="17"/>
  <c r="M432" i="17"/>
  <c r="N435" i="17"/>
  <c r="P441" i="17"/>
  <c r="N445" i="17"/>
  <c r="M445" i="17"/>
  <c r="O445" i="17"/>
  <c r="N436" i="17"/>
  <c r="M439" i="17"/>
  <c r="N440" i="17"/>
  <c r="M443" i="17"/>
  <c r="N444" i="17"/>
  <c r="M447" i="17"/>
  <c r="N448" i="17"/>
  <c r="M451" i="17"/>
  <c r="N452" i="17"/>
  <c r="M453" i="17"/>
  <c r="N456" i="17"/>
  <c r="M457" i="17"/>
  <c r="N461" i="17"/>
  <c r="O461" i="17"/>
  <c r="N465" i="17"/>
  <c r="M465" i="17"/>
  <c r="O465" i="17"/>
  <c r="N469" i="17"/>
  <c r="M469" i="17"/>
  <c r="O469" i="17"/>
  <c r="N474" i="17"/>
  <c r="O474" i="17"/>
  <c r="M474" i="17"/>
  <c r="P474" i="17"/>
  <c r="O439" i="17"/>
  <c r="O443" i="17"/>
  <c r="O447" i="17"/>
  <c r="O451" i="17"/>
  <c r="P453" i="17"/>
  <c r="P457" i="17"/>
  <c r="N470" i="17"/>
  <c r="O470" i="17"/>
  <c r="M470" i="17"/>
  <c r="P470" i="17"/>
  <c r="N478" i="17"/>
  <c r="O478" i="17"/>
  <c r="M478" i="17"/>
  <c r="P478" i="17"/>
  <c r="N483" i="17"/>
  <c r="M483" i="17"/>
  <c r="O483" i="17"/>
  <c r="P483" i="17"/>
  <c r="M463" i="17"/>
  <c r="N464" i="17"/>
  <c r="M467" i="17"/>
  <c r="N468" i="17"/>
  <c r="P464" i="17"/>
  <c r="P468" i="17"/>
  <c r="M473" i="17"/>
  <c r="M477" i="17"/>
  <c r="M479" i="17"/>
  <c r="O479" i="17"/>
  <c r="N487" i="17"/>
  <c r="M487" i="17"/>
  <c r="O487" i="17"/>
  <c r="M464" i="17"/>
  <c r="M468" i="17"/>
  <c r="N473" i="17"/>
  <c r="N477" i="17"/>
  <c r="N479" i="17"/>
  <c r="P487" i="17"/>
  <c r="M481" i="17"/>
  <c r="N482" i="17"/>
  <c r="M485" i="17"/>
  <c r="N486" i="17"/>
  <c r="M495" i="17"/>
  <c r="O495" i="17"/>
  <c r="O497" i="17"/>
  <c r="M497" i="17"/>
  <c r="N502" i="17"/>
  <c r="P502" i="17"/>
  <c r="M502" i="17"/>
  <c r="N507" i="17"/>
  <c r="M507" i="17"/>
  <c r="O507" i="17"/>
  <c r="P507" i="17"/>
  <c r="O481" i="17"/>
  <c r="O485" i="17"/>
  <c r="M489" i="17"/>
  <c r="M491" i="17"/>
  <c r="O491" i="17"/>
  <c r="O493" i="17"/>
  <c r="M493" i="17"/>
  <c r="N490" i="17"/>
  <c r="N494" i="17"/>
  <c r="N498" i="17"/>
  <c r="N499" i="17"/>
  <c r="M501" i="17"/>
  <c r="N503" i="17"/>
  <c r="P498" i="17"/>
  <c r="M509" i="17"/>
  <c r="O509" i="17"/>
  <c r="N509" i="17"/>
  <c r="P509" i="17"/>
  <c r="M505" i="17"/>
  <c r="N506" i="17"/>
  <c r="N510" i="17"/>
  <c r="M511" i="17"/>
  <c r="P506" i="17"/>
  <c r="N515" i="17"/>
  <c r="M515" i="17"/>
  <c r="O515" i="17"/>
  <c r="M506" i="17"/>
  <c r="P515" i="17"/>
  <c r="M513" i="17"/>
  <c r="N514" i="17"/>
  <c r="P514" i="17"/>
  <c r="N522" i="17"/>
  <c r="M522" i="17"/>
  <c r="O522" i="17"/>
  <c r="P522" i="17"/>
  <c r="N526" i="17"/>
  <c r="M526" i="17"/>
  <c r="O526" i="17"/>
  <c r="P526" i="17"/>
  <c r="M514" i="17"/>
  <c r="M517" i="17"/>
  <c r="N519" i="17"/>
  <c r="M519" i="17"/>
  <c r="O519" i="17"/>
  <c r="N518" i="17"/>
  <c r="M520" i="17"/>
  <c r="P520" i="17"/>
  <c r="P523" i="17"/>
  <c r="N523" i="17"/>
  <c r="O524" i="17"/>
  <c r="P525" i="17"/>
  <c r="M525" i="17"/>
  <c r="D6" i="16"/>
  <c r="E6" i="16"/>
  <c r="F6" i="16"/>
  <c r="G6" i="16"/>
  <c r="H6" i="16"/>
  <c r="I6" i="16"/>
  <c r="J6" i="16"/>
  <c r="C6" i="16"/>
  <c r="D4" i="16"/>
  <c r="E4" i="16"/>
  <c r="F4" i="16"/>
  <c r="G4" i="16"/>
  <c r="H4" i="16"/>
  <c r="I4" i="16"/>
  <c r="J4" i="16"/>
  <c r="C4" i="16"/>
  <c r="AP35" i="17" l="1"/>
  <c r="T36" i="17"/>
  <c r="P33" i="17"/>
  <c r="P31" i="17"/>
  <c r="P30" i="17" s="1"/>
  <c r="P29" i="17" s="1"/>
  <c r="O31" i="17"/>
  <c r="O30" i="17" s="1"/>
  <c r="O29" i="17" s="1"/>
  <c r="AD36" i="17"/>
  <c r="AH36" i="17" s="1"/>
  <c r="AL36" i="17" s="1"/>
  <c r="T37" i="17"/>
  <c r="AP36" i="17"/>
  <c r="M31" i="17"/>
  <c r="M30" i="17" s="1"/>
  <c r="M29" i="17" s="1"/>
  <c r="Q35" i="17"/>
  <c r="M33" i="17"/>
  <c r="N33" i="17"/>
  <c r="R35" i="17"/>
  <c r="N31" i="17"/>
  <c r="N30" i="17" s="1"/>
  <c r="N29" i="17" s="1"/>
  <c r="O33" i="17"/>
  <c r="AC35" i="17"/>
  <c r="AG35" i="17" s="1"/>
  <c r="AK35" i="17" s="1"/>
  <c r="S36" i="17"/>
  <c r="U33" i="16"/>
  <c r="X34" i="16"/>
  <c r="X35" i="16"/>
  <c r="X36" i="16"/>
  <c r="X37" i="16"/>
  <c r="Y37" i="16" s="1"/>
  <c r="X38" i="16"/>
  <c r="X39" i="16"/>
  <c r="X40" i="16"/>
  <c r="Y40" i="16" s="1"/>
  <c r="X41" i="16"/>
  <c r="Y41" i="16" s="1"/>
  <c r="X42" i="16"/>
  <c r="Y42" i="16" s="1"/>
  <c r="X43" i="16"/>
  <c r="Y43" i="16" s="1"/>
  <c r="X44" i="16"/>
  <c r="Y44" i="16" s="1"/>
  <c r="X45" i="16"/>
  <c r="Y45" i="16" s="1"/>
  <c r="X46" i="16"/>
  <c r="Y46" i="16" s="1"/>
  <c r="X47" i="16"/>
  <c r="Y47" i="16" s="1"/>
  <c r="X48" i="16"/>
  <c r="X49" i="16"/>
  <c r="Y49" i="16" s="1"/>
  <c r="X50" i="16"/>
  <c r="X51" i="16"/>
  <c r="X52" i="16"/>
  <c r="X53" i="16"/>
  <c r="Y53" i="16" s="1"/>
  <c r="X54" i="16"/>
  <c r="X55" i="16"/>
  <c r="X56" i="16"/>
  <c r="Y56" i="16" s="1"/>
  <c r="X57" i="16"/>
  <c r="Y57" i="16" s="1"/>
  <c r="X58" i="16"/>
  <c r="X59" i="16"/>
  <c r="Y59" i="16" s="1"/>
  <c r="X60" i="16"/>
  <c r="X61" i="16"/>
  <c r="X62" i="16"/>
  <c r="X63" i="16"/>
  <c r="X64" i="16"/>
  <c r="X65" i="16"/>
  <c r="Y65" i="16" s="1"/>
  <c r="X66" i="16"/>
  <c r="X67" i="16"/>
  <c r="Y67" i="16" s="1"/>
  <c r="X68" i="16"/>
  <c r="Y68" i="16" s="1"/>
  <c r="X69" i="16"/>
  <c r="X70" i="16"/>
  <c r="X71" i="16"/>
  <c r="Y71" i="16" s="1"/>
  <c r="X72" i="16"/>
  <c r="X73" i="16"/>
  <c r="Y73" i="16" s="1"/>
  <c r="X74" i="16"/>
  <c r="Y74" i="16" s="1"/>
  <c r="X75" i="16"/>
  <c r="Y75" i="16" s="1"/>
  <c r="X76" i="16"/>
  <c r="Y76" i="16" s="1"/>
  <c r="X77" i="16"/>
  <c r="X78" i="16"/>
  <c r="Y78" i="16" s="1"/>
  <c r="X79" i="16"/>
  <c r="Y79" i="16" s="1"/>
  <c r="X80" i="16"/>
  <c r="X81" i="16"/>
  <c r="Y81" i="16" s="1"/>
  <c r="X82" i="16"/>
  <c r="X83" i="16"/>
  <c r="X84" i="16"/>
  <c r="X85" i="16"/>
  <c r="Y85" i="16" s="1"/>
  <c r="X86" i="16"/>
  <c r="X87" i="16"/>
  <c r="X88" i="16"/>
  <c r="X89" i="16"/>
  <c r="Y89" i="16" s="1"/>
  <c r="X90" i="16"/>
  <c r="X91" i="16"/>
  <c r="X92" i="16"/>
  <c r="X93" i="16"/>
  <c r="Y93" i="16" s="1"/>
  <c r="X94" i="16"/>
  <c r="X95" i="16"/>
  <c r="X96" i="16"/>
  <c r="X97" i="16"/>
  <c r="X98" i="16"/>
  <c r="X99" i="16"/>
  <c r="X100" i="16"/>
  <c r="X101" i="16"/>
  <c r="Y101" i="16" s="1"/>
  <c r="X102" i="16"/>
  <c r="Y102" i="16" s="1"/>
  <c r="X103" i="16"/>
  <c r="X104" i="16"/>
  <c r="X105" i="16"/>
  <c r="Y105" i="16" s="1"/>
  <c r="X106" i="16"/>
  <c r="Y106" i="16" s="1"/>
  <c r="X107" i="16"/>
  <c r="X108" i="16"/>
  <c r="Y108" i="16" s="1"/>
  <c r="X109" i="16"/>
  <c r="Y109" i="16" s="1"/>
  <c r="X110" i="16"/>
  <c r="Y110" i="16" s="1"/>
  <c r="X111" i="16"/>
  <c r="X112" i="16"/>
  <c r="X113" i="16"/>
  <c r="Y113" i="16" s="1"/>
  <c r="X114" i="16"/>
  <c r="X115" i="16"/>
  <c r="X116" i="16"/>
  <c r="Y116" i="16" s="1"/>
  <c r="X117" i="16"/>
  <c r="Y117" i="16" s="1"/>
  <c r="X118" i="16"/>
  <c r="X119" i="16"/>
  <c r="X120" i="16"/>
  <c r="X121" i="16"/>
  <c r="Y121" i="16" s="1"/>
  <c r="X122" i="16"/>
  <c r="X123" i="16"/>
  <c r="Y123" i="16" s="1"/>
  <c r="X124" i="16"/>
  <c r="X125" i="16"/>
  <c r="X126" i="16"/>
  <c r="X127" i="16"/>
  <c r="Y127" i="16" s="1"/>
  <c r="X128" i="16"/>
  <c r="X129" i="16"/>
  <c r="Y129" i="16" s="1"/>
  <c r="X130" i="16"/>
  <c r="X131" i="16"/>
  <c r="Y131" i="16" s="1"/>
  <c r="X132" i="16"/>
  <c r="Y132" i="16" s="1"/>
  <c r="X133" i="16"/>
  <c r="X134" i="16"/>
  <c r="X135" i="16"/>
  <c r="Y135" i="16" s="1"/>
  <c r="X136" i="16"/>
  <c r="Y136" i="16" s="1"/>
  <c r="X137" i="16"/>
  <c r="Y137" i="16" s="1"/>
  <c r="X138" i="16"/>
  <c r="Y138" i="16" s="1"/>
  <c r="X139" i="16"/>
  <c r="Y139" i="16" s="1"/>
  <c r="X140" i="16"/>
  <c r="Y140" i="16" s="1"/>
  <c r="X141" i="16"/>
  <c r="X142" i="16"/>
  <c r="Y142" i="16" s="1"/>
  <c r="X143" i="16"/>
  <c r="Y143" i="16" s="1"/>
  <c r="X144" i="16"/>
  <c r="X145" i="16"/>
  <c r="Y145" i="16" s="1"/>
  <c r="X146" i="16"/>
  <c r="X147" i="16"/>
  <c r="X148" i="16"/>
  <c r="X149" i="16"/>
  <c r="Y149" i="16" s="1"/>
  <c r="X150" i="16"/>
  <c r="X151" i="16"/>
  <c r="X152" i="16"/>
  <c r="X153" i="16"/>
  <c r="Y153" i="16" s="1"/>
  <c r="X154" i="16"/>
  <c r="X155" i="16"/>
  <c r="X156" i="16"/>
  <c r="X157" i="16"/>
  <c r="Y157" i="16" s="1"/>
  <c r="X158" i="16"/>
  <c r="X159" i="16"/>
  <c r="X160" i="16"/>
  <c r="X161" i="16"/>
  <c r="X162" i="16"/>
  <c r="X163" i="16"/>
  <c r="X164" i="16"/>
  <c r="X165" i="16"/>
  <c r="Y165" i="16" s="1"/>
  <c r="X166" i="16"/>
  <c r="X167" i="16"/>
  <c r="X168" i="16"/>
  <c r="X169" i="16"/>
  <c r="Y169" i="16" s="1"/>
  <c r="X170" i="16"/>
  <c r="Y170" i="16" s="1"/>
  <c r="X171" i="16"/>
  <c r="X172" i="16"/>
  <c r="Y172" i="16" s="1"/>
  <c r="X173" i="16"/>
  <c r="Y173" i="16" s="1"/>
  <c r="X174" i="16"/>
  <c r="Y174" i="16" s="1"/>
  <c r="X175" i="16"/>
  <c r="X176" i="16"/>
  <c r="X177" i="16"/>
  <c r="Y177" i="16" s="1"/>
  <c r="X178" i="16"/>
  <c r="X179" i="16"/>
  <c r="X180" i="16"/>
  <c r="X181" i="16"/>
  <c r="Y181" i="16" s="1"/>
  <c r="X182" i="16"/>
  <c r="X183" i="16"/>
  <c r="X184" i="16"/>
  <c r="X185" i="16"/>
  <c r="Y185" i="16" s="1"/>
  <c r="X186" i="16"/>
  <c r="X187" i="16"/>
  <c r="X188" i="16"/>
  <c r="X189" i="16"/>
  <c r="X190" i="16"/>
  <c r="X191" i="16"/>
  <c r="Y191" i="16" s="1"/>
  <c r="X192" i="16"/>
  <c r="X193" i="16"/>
  <c r="Y193" i="16" s="1"/>
  <c r="X194" i="16"/>
  <c r="X195" i="16"/>
  <c r="Y195" i="16" s="1"/>
  <c r="X196" i="16"/>
  <c r="Y196" i="16" s="1"/>
  <c r="X197" i="16"/>
  <c r="Y197" i="16" s="1"/>
  <c r="X198" i="16"/>
  <c r="Y198" i="16" s="1"/>
  <c r="X199" i="16"/>
  <c r="Y199" i="16" s="1"/>
  <c r="X200" i="16"/>
  <c r="Y200" i="16" s="1"/>
  <c r="X201" i="16"/>
  <c r="Y201" i="16" s="1"/>
  <c r="X202" i="16"/>
  <c r="Y202" i="16" s="1"/>
  <c r="X203" i="16"/>
  <c r="Y203" i="16" s="1"/>
  <c r="X204" i="16"/>
  <c r="Y204" i="16" s="1"/>
  <c r="X205" i="16"/>
  <c r="Y205" i="16" s="1"/>
  <c r="X206" i="16"/>
  <c r="Y206" i="16" s="1"/>
  <c r="X207" i="16"/>
  <c r="Y207" i="16" s="1"/>
  <c r="X208" i="16"/>
  <c r="X209" i="16"/>
  <c r="Y209" i="16" s="1"/>
  <c r="X210" i="16"/>
  <c r="X211" i="16"/>
  <c r="X212" i="16"/>
  <c r="X213" i="16"/>
  <c r="Y213" i="16" s="1"/>
  <c r="X214" i="16"/>
  <c r="X215" i="16"/>
  <c r="X216" i="16"/>
  <c r="X217" i="16"/>
  <c r="Y217" i="16" s="1"/>
  <c r="X218" i="16"/>
  <c r="X219" i="16"/>
  <c r="X220" i="16"/>
  <c r="X221" i="16"/>
  <c r="Y221" i="16" s="1"/>
  <c r="X222" i="16"/>
  <c r="X223" i="16"/>
  <c r="X224" i="16"/>
  <c r="X225" i="16"/>
  <c r="X226" i="16"/>
  <c r="X227" i="16"/>
  <c r="X228" i="16"/>
  <c r="X229" i="16"/>
  <c r="Y229" i="16" s="1"/>
  <c r="X230" i="16"/>
  <c r="X231" i="16"/>
  <c r="X232" i="16"/>
  <c r="X233" i="16"/>
  <c r="X234" i="16"/>
  <c r="X235" i="16"/>
  <c r="Y235" i="16" s="1"/>
  <c r="X236" i="16"/>
  <c r="Y236" i="16" s="1"/>
  <c r="X237" i="16"/>
  <c r="Y237" i="16" s="1"/>
  <c r="X238" i="16"/>
  <c r="Y238" i="16" s="1"/>
  <c r="X239" i="16"/>
  <c r="Y239" i="16" s="1"/>
  <c r="X240" i="16"/>
  <c r="X241" i="16"/>
  <c r="Y241" i="16" s="1"/>
  <c r="X242" i="16"/>
  <c r="X243" i="16"/>
  <c r="X244" i="16"/>
  <c r="X245" i="16"/>
  <c r="Y245" i="16" s="1"/>
  <c r="X246" i="16"/>
  <c r="X247" i="16"/>
  <c r="X248" i="16"/>
  <c r="X249" i="16"/>
  <c r="Y249" i="16" s="1"/>
  <c r="X250" i="16"/>
  <c r="X251" i="16"/>
  <c r="X252" i="16"/>
  <c r="X253" i="16"/>
  <c r="X254" i="16"/>
  <c r="X255" i="16"/>
  <c r="X256" i="16"/>
  <c r="X257" i="16"/>
  <c r="Y257" i="16" s="1"/>
  <c r="X258" i="16"/>
  <c r="X259" i="16"/>
  <c r="X260" i="16"/>
  <c r="X261" i="16"/>
  <c r="Y261" i="16" s="1"/>
  <c r="X262" i="16"/>
  <c r="X263" i="16"/>
  <c r="Y263" i="16" s="1"/>
  <c r="X264" i="16"/>
  <c r="Y264" i="16" s="1"/>
  <c r="X265" i="16"/>
  <c r="Y265" i="16" s="1"/>
  <c r="X266" i="16"/>
  <c r="Y266" i="16" s="1"/>
  <c r="X267" i="16"/>
  <c r="Y267" i="16" s="1"/>
  <c r="X268" i="16"/>
  <c r="Y268" i="16" s="1"/>
  <c r="X269" i="16"/>
  <c r="Y269" i="16" s="1"/>
  <c r="X270" i="16"/>
  <c r="Y270" i="16" s="1"/>
  <c r="X271" i="16"/>
  <c r="Y271" i="16" s="1"/>
  <c r="X272" i="16"/>
  <c r="X273" i="16"/>
  <c r="Y273" i="16" s="1"/>
  <c r="X274" i="16"/>
  <c r="X275" i="16"/>
  <c r="X276" i="16"/>
  <c r="X277" i="16"/>
  <c r="Y277" i="16" s="1"/>
  <c r="X278" i="16"/>
  <c r="X279" i="16"/>
  <c r="X280" i="16"/>
  <c r="X281" i="16"/>
  <c r="Y281" i="16" s="1"/>
  <c r="X282" i="16"/>
  <c r="X283" i="16"/>
  <c r="X284" i="16"/>
  <c r="X285" i="16"/>
  <c r="Y285" i="16" s="1"/>
  <c r="X286" i="16"/>
  <c r="X287" i="16"/>
  <c r="X288" i="16"/>
  <c r="X289" i="16"/>
  <c r="X290" i="16"/>
  <c r="X291" i="16"/>
  <c r="Y291" i="16" s="1"/>
  <c r="X292" i="16"/>
  <c r="X293" i="16"/>
  <c r="Y293" i="16" s="1"/>
  <c r="X294" i="16"/>
  <c r="X295" i="16"/>
  <c r="Y295" i="16" s="1"/>
  <c r="X296" i="16"/>
  <c r="Y296" i="16" s="1"/>
  <c r="X297" i="16"/>
  <c r="Y297" i="16" s="1"/>
  <c r="X298" i="16"/>
  <c r="Y298" i="16" s="1"/>
  <c r="X299" i="16"/>
  <c r="Y299" i="16" s="1"/>
  <c r="X300" i="16"/>
  <c r="Y300" i="16" s="1"/>
  <c r="X301" i="16"/>
  <c r="Y301" i="16" s="1"/>
  <c r="X302" i="16"/>
  <c r="Y302" i="16" s="1"/>
  <c r="X303" i="16"/>
  <c r="Y303" i="16" s="1"/>
  <c r="X304" i="16"/>
  <c r="X305" i="16"/>
  <c r="Y305" i="16" s="1"/>
  <c r="X306" i="16"/>
  <c r="X307" i="16"/>
  <c r="X308" i="16"/>
  <c r="X309" i="16"/>
  <c r="Y309" i="16" s="1"/>
  <c r="X310" i="16"/>
  <c r="X311" i="16"/>
  <c r="X312" i="16"/>
  <c r="X313" i="16"/>
  <c r="Y313" i="16" s="1"/>
  <c r="X314" i="16"/>
  <c r="X315" i="16"/>
  <c r="X316" i="16"/>
  <c r="X317" i="16"/>
  <c r="X318" i="16"/>
  <c r="X319" i="16"/>
  <c r="X320" i="16"/>
  <c r="X321" i="16"/>
  <c r="Y321" i="16" s="1"/>
  <c r="X322" i="16"/>
  <c r="X323" i="16"/>
  <c r="X324" i="16"/>
  <c r="X325" i="16"/>
  <c r="X326" i="16"/>
  <c r="X327" i="16"/>
  <c r="X328" i="16"/>
  <c r="X329" i="16"/>
  <c r="Y329" i="16" s="1"/>
  <c r="X330" i="16"/>
  <c r="X331" i="16"/>
  <c r="X332" i="16"/>
  <c r="X333" i="16"/>
  <c r="Y333" i="16" s="1"/>
  <c r="X334" i="16"/>
  <c r="Y334" i="16" s="1"/>
  <c r="X335" i="16"/>
  <c r="Y335" i="16" s="1"/>
  <c r="X336" i="16"/>
  <c r="X337" i="16"/>
  <c r="Y337" i="16" s="1"/>
  <c r="X338" i="16"/>
  <c r="X339" i="16"/>
  <c r="X340" i="16"/>
  <c r="X341" i="16"/>
  <c r="Y341" i="16" s="1"/>
  <c r="X342" i="16"/>
  <c r="X343" i="16"/>
  <c r="X344" i="16"/>
  <c r="X345" i="16"/>
  <c r="Y345" i="16" s="1"/>
  <c r="X346" i="16"/>
  <c r="X347" i="16"/>
  <c r="X348" i="16"/>
  <c r="X349" i="16"/>
  <c r="Y349" i="16" s="1"/>
  <c r="X350" i="16"/>
  <c r="X351" i="16"/>
  <c r="Y351" i="16" s="1"/>
  <c r="X352" i="16"/>
  <c r="Y352" i="16" s="1"/>
  <c r="X353" i="16"/>
  <c r="Y353" i="16" s="1"/>
  <c r="X354" i="16"/>
  <c r="X355" i="16"/>
  <c r="Y355" i="16" s="1"/>
  <c r="X356" i="16"/>
  <c r="X357" i="16"/>
  <c r="Y357" i="16" s="1"/>
  <c r="X358" i="16"/>
  <c r="Y358" i="16" s="1"/>
  <c r="X359" i="16"/>
  <c r="Y359" i="16" s="1"/>
  <c r="X360" i="16"/>
  <c r="Y360" i="16" s="1"/>
  <c r="X361" i="16"/>
  <c r="Y361" i="16" s="1"/>
  <c r="X362" i="16"/>
  <c r="Y362" i="16" s="1"/>
  <c r="X363" i="16"/>
  <c r="Y363" i="16" s="1"/>
  <c r="X364" i="16"/>
  <c r="Y364" i="16" s="1"/>
  <c r="X365" i="16"/>
  <c r="Y365" i="16" s="1"/>
  <c r="X366" i="16"/>
  <c r="Y366" i="16" s="1"/>
  <c r="X367" i="16"/>
  <c r="Y367" i="16" s="1"/>
  <c r="X368" i="16"/>
  <c r="X369" i="16"/>
  <c r="Y369" i="16" s="1"/>
  <c r="X370" i="16"/>
  <c r="X371" i="16"/>
  <c r="X372" i="16"/>
  <c r="X373" i="16"/>
  <c r="Y373" i="16" s="1"/>
  <c r="X374" i="16"/>
  <c r="X375" i="16"/>
  <c r="X376" i="16"/>
  <c r="X377" i="16"/>
  <c r="Y377" i="16" s="1"/>
  <c r="X378" i="16"/>
  <c r="X379" i="16"/>
  <c r="X380" i="16"/>
  <c r="X381" i="16"/>
  <c r="Y381" i="16" s="1"/>
  <c r="X382" i="16"/>
  <c r="X383" i="16"/>
  <c r="X384" i="16"/>
  <c r="X385" i="16"/>
  <c r="Y385" i="16" s="1"/>
  <c r="X386" i="16"/>
  <c r="X387" i="16"/>
  <c r="X388" i="16"/>
  <c r="X389" i="16"/>
  <c r="Y389" i="16" s="1"/>
  <c r="X390" i="16"/>
  <c r="X391" i="16"/>
  <c r="X392" i="16"/>
  <c r="X393" i="16"/>
  <c r="Y393" i="16" s="1"/>
  <c r="X394" i="16"/>
  <c r="Y394" i="16" s="1"/>
  <c r="X395" i="16"/>
  <c r="X396" i="16"/>
  <c r="Y396" i="16" s="1"/>
  <c r="X397" i="16"/>
  <c r="Y397" i="16" s="1"/>
  <c r="X398" i="16"/>
  <c r="Y398" i="16" s="1"/>
  <c r="X399" i="16"/>
  <c r="X400" i="16"/>
  <c r="X401" i="16"/>
  <c r="Y401" i="16" s="1"/>
  <c r="X402" i="16"/>
  <c r="X403" i="16"/>
  <c r="X404" i="16"/>
  <c r="X405" i="16"/>
  <c r="Y405" i="16" s="1"/>
  <c r="X406" i="16"/>
  <c r="X407" i="16"/>
  <c r="X408" i="16"/>
  <c r="Y408" i="16" s="1"/>
  <c r="X409" i="16"/>
  <c r="Y409" i="16" s="1"/>
  <c r="X410" i="16"/>
  <c r="X411" i="16"/>
  <c r="X412" i="16"/>
  <c r="X413" i="16"/>
  <c r="Y413" i="16" s="1"/>
  <c r="X414" i="16"/>
  <c r="X415" i="16"/>
  <c r="Y415" i="16" s="1"/>
  <c r="X416" i="16"/>
  <c r="X417" i="16"/>
  <c r="Y417" i="16" s="1"/>
  <c r="X418" i="16"/>
  <c r="Y418" i="16" s="1"/>
  <c r="X419" i="16"/>
  <c r="Y419" i="16" s="1"/>
  <c r="X420" i="16"/>
  <c r="Y420" i="16" s="1"/>
  <c r="X421" i="16"/>
  <c r="Y421" i="16" s="1"/>
  <c r="X422" i="16"/>
  <c r="X423" i="16"/>
  <c r="X424" i="16"/>
  <c r="Y424" i="16" s="1"/>
  <c r="X425" i="16"/>
  <c r="Y425" i="16" s="1"/>
  <c r="X426" i="16"/>
  <c r="Y426" i="16" s="1"/>
  <c r="X427" i="16"/>
  <c r="Y427" i="16" s="1"/>
  <c r="X428" i="16"/>
  <c r="Y428" i="16" s="1"/>
  <c r="X429" i="16"/>
  <c r="Y429" i="16" s="1"/>
  <c r="X430" i="16"/>
  <c r="Y430" i="16" s="1"/>
  <c r="X431" i="16"/>
  <c r="Y431" i="16" s="1"/>
  <c r="X432" i="16"/>
  <c r="X433" i="16"/>
  <c r="Y433" i="16" s="1"/>
  <c r="X434" i="16"/>
  <c r="X435" i="16"/>
  <c r="X436" i="16"/>
  <c r="X437" i="16"/>
  <c r="Y437" i="16" s="1"/>
  <c r="X438" i="16"/>
  <c r="X439" i="16"/>
  <c r="X440" i="16"/>
  <c r="X441" i="16"/>
  <c r="Y441" i="16" s="1"/>
  <c r="X442" i="16"/>
  <c r="X443" i="16"/>
  <c r="X444" i="16"/>
  <c r="X445" i="16"/>
  <c r="Y445" i="16" s="1"/>
  <c r="X446" i="16"/>
  <c r="X447" i="16"/>
  <c r="X448" i="16"/>
  <c r="X449" i="16"/>
  <c r="Y449" i="16" s="1"/>
  <c r="X450" i="16"/>
  <c r="X451" i="16"/>
  <c r="X452" i="16"/>
  <c r="X453" i="16"/>
  <c r="Y453" i="16" s="1"/>
  <c r="X454" i="16"/>
  <c r="X455" i="16"/>
  <c r="X456" i="16"/>
  <c r="X457" i="16"/>
  <c r="Y457" i="16" s="1"/>
  <c r="X458" i="16"/>
  <c r="Y458" i="16" s="1"/>
  <c r="X459" i="16"/>
  <c r="Y459" i="16" s="1"/>
  <c r="X460" i="16"/>
  <c r="Y460" i="16" s="1"/>
  <c r="X461" i="16"/>
  <c r="Y461" i="16" s="1"/>
  <c r="X462" i="16"/>
  <c r="Y462" i="16" s="1"/>
  <c r="X463" i="16"/>
  <c r="Y463" i="16" s="1"/>
  <c r="X464" i="16"/>
  <c r="X465" i="16"/>
  <c r="Y465" i="16" s="1"/>
  <c r="X466" i="16"/>
  <c r="X467" i="16"/>
  <c r="X468" i="16"/>
  <c r="X469" i="16"/>
  <c r="Y469" i="16" s="1"/>
  <c r="X470" i="16"/>
  <c r="X471" i="16"/>
  <c r="X472" i="16"/>
  <c r="X473" i="16"/>
  <c r="Y473" i="16" s="1"/>
  <c r="X474" i="16"/>
  <c r="X475" i="16"/>
  <c r="X476" i="16"/>
  <c r="X477" i="16"/>
  <c r="Y477" i="16" s="1"/>
  <c r="X478" i="16"/>
  <c r="X479" i="16"/>
  <c r="X480" i="16"/>
  <c r="X481" i="16"/>
  <c r="Y481" i="16" s="1"/>
  <c r="X482" i="16"/>
  <c r="X483" i="16"/>
  <c r="X484" i="16"/>
  <c r="X485" i="16"/>
  <c r="Y485" i="16" s="1"/>
  <c r="X486" i="16"/>
  <c r="X487" i="16"/>
  <c r="X488" i="16"/>
  <c r="X489" i="16"/>
  <c r="Y489" i="16" s="1"/>
  <c r="X490" i="16"/>
  <c r="X491" i="16"/>
  <c r="X492" i="16"/>
  <c r="Y492" i="16" s="1"/>
  <c r="X493" i="16"/>
  <c r="X494" i="16"/>
  <c r="X495" i="16"/>
  <c r="Y495" i="16" s="1"/>
  <c r="X496" i="16"/>
  <c r="X497" i="16"/>
  <c r="Y497" i="16" s="1"/>
  <c r="X498" i="16"/>
  <c r="X499" i="16"/>
  <c r="X500" i="16"/>
  <c r="X501" i="16"/>
  <c r="Y501" i="16" s="1"/>
  <c r="X502" i="16"/>
  <c r="X503" i="16"/>
  <c r="X504" i="16"/>
  <c r="X505" i="16"/>
  <c r="Y505" i="16" s="1"/>
  <c r="X506" i="16"/>
  <c r="X507" i="16"/>
  <c r="X508" i="16"/>
  <c r="X509" i="16"/>
  <c r="Y509" i="16" s="1"/>
  <c r="X510" i="16"/>
  <c r="X511" i="16"/>
  <c r="Y511" i="16" s="1"/>
  <c r="X512" i="16"/>
  <c r="X513" i="16"/>
  <c r="Y513" i="16" s="1"/>
  <c r="X514" i="16"/>
  <c r="X515" i="16"/>
  <c r="Y515" i="16" s="1"/>
  <c r="X516" i="16"/>
  <c r="Y516" i="16" s="1"/>
  <c r="X517" i="16"/>
  <c r="Y517" i="16" s="1"/>
  <c r="X518" i="16"/>
  <c r="Y518" i="16" s="1"/>
  <c r="X519" i="16"/>
  <c r="X520" i="16"/>
  <c r="Y520" i="16" s="1"/>
  <c r="X521" i="16"/>
  <c r="Y521" i="16" s="1"/>
  <c r="X522" i="16"/>
  <c r="Y522" i="16" s="1"/>
  <c r="X523" i="16"/>
  <c r="Y523" i="16" s="1"/>
  <c r="X524" i="16"/>
  <c r="Y524" i="16" s="1"/>
  <c r="Y35" i="16"/>
  <c r="Y36" i="16"/>
  <c r="Y39" i="16"/>
  <c r="Y51" i="16"/>
  <c r="Y52" i="16"/>
  <c r="Y55" i="16"/>
  <c r="Y63" i="16"/>
  <c r="Y64" i="16"/>
  <c r="Y72" i="16"/>
  <c r="Y83" i="16"/>
  <c r="Y84" i="16"/>
  <c r="Y87" i="16"/>
  <c r="Y88" i="16"/>
  <c r="Y91" i="16"/>
  <c r="Y95" i="16"/>
  <c r="Y96" i="16"/>
  <c r="Y99" i="16"/>
  <c r="Y100" i="16"/>
  <c r="Y103" i="16"/>
  <c r="Y104" i="16"/>
  <c r="Y107" i="16"/>
  <c r="Y111" i="16"/>
  <c r="Y115" i="16"/>
  <c r="Y119" i="16"/>
  <c r="Y120" i="16"/>
  <c r="Y128" i="16"/>
  <c r="Y147" i="16"/>
  <c r="Y148" i="16"/>
  <c r="Y151" i="16"/>
  <c r="Y152" i="16"/>
  <c r="Y155" i="16"/>
  <c r="Y159" i="16"/>
  <c r="Y160" i="16"/>
  <c r="Y163" i="16"/>
  <c r="Y164" i="16"/>
  <c r="Y167" i="16"/>
  <c r="Y168" i="16"/>
  <c r="Y171" i="16"/>
  <c r="Y175" i="16"/>
  <c r="Y179" i="16"/>
  <c r="Y180" i="16"/>
  <c r="Y183" i="16"/>
  <c r="Y184" i="16"/>
  <c r="Y187" i="16"/>
  <c r="Y192" i="16"/>
  <c r="Y211" i="16"/>
  <c r="Y212" i="16"/>
  <c r="Y215" i="16"/>
  <c r="Y216" i="16"/>
  <c r="Y219" i="16"/>
  <c r="Y223" i="16"/>
  <c r="Y224" i="16"/>
  <c r="Y227" i="16"/>
  <c r="Y228" i="16"/>
  <c r="Y231" i="16"/>
  <c r="Y232" i="16"/>
  <c r="Y243" i="16"/>
  <c r="Y244" i="16"/>
  <c r="Y247" i="16"/>
  <c r="Y248" i="16"/>
  <c r="Y251" i="16"/>
  <c r="Y255" i="16"/>
  <c r="Y256" i="16"/>
  <c r="Y259" i="16"/>
  <c r="Y260" i="16"/>
  <c r="Y275" i="16"/>
  <c r="Y276" i="16"/>
  <c r="Y279" i="16"/>
  <c r="Y280" i="16"/>
  <c r="Y283" i="16"/>
  <c r="Y287" i="16"/>
  <c r="Y288" i="16"/>
  <c r="Y292" i="16"/>
  <c r="Y307" i="16"/>
  <c r="Y308" i="16"/>
  <c r="Y311" i="16"/>
  <c r="Y312" i="16"/>
  <c r="Y315" i="16"/>
  <c r="Y319" i="16"/>
  <c r="Y320" i="16"/>
  <c r="Y323" i="16"/>
  <c r="Y324" i="16"/>
  <c r="Y327" i="16"/>
  <c r="Y328" i="16"/>
  <c r="Y331" i="16"/>
  <c r="Y332" i="16"/>
  <c r="Y339" i="16"/>
  <c r="Y340" i="16"/>
  <c r="Y343" i="16"/>
  <c r="Y344" i="16"/>
  <c r="Y347" i="16"/>
  <c r="Y356" i="16"/>
  <c r="Y371" i="16"/>
  <c r="Y372" i="16"/>
  <c r="Y375" i="16"/>
  <c r="Y376" i="16"/>
  <c r="Y379" i="16"/>
  <c r="Y380" i="16"/>
  <c r="Y383" i="16"/>
  <c r="Y384" i="16"/>
  <c r="Y387" i="16"/>
  <c r="Y388" i="16"/>
  <c r="Y391" i="16"/>
  <c r="Y392" i="16"/>
  <c r="Y395" i="16"/>
  <c r="Y399" i="16"/>
  <c r="Y403" i="16"/>
  <c r="Y404" i="16"/>
  <c r="Y407" i="16"/>
  <c r="Y411" i="16"/>
  <c r="Y423" i="16"/>
  <c r="Y435" i="16"/>
  <c r="Y436" i="16"/>
  <c r="Y439" i="16"/>
  <c r="Y440" i="16"/>
  <c r="Y443" i="16"/>
  <c r="Y447" i="16"/>
  <c r="Y451" i="16"/>
  <c r="Y452" i="16"/>
  <c r="Y455" i="16"/>
  <c r="Y456" i="16"/>
  <c r="Y467" i="16"/>
  <c r="Y468" i="16"/>
  <c r="Y471" i="16"/>
  <c r="Y472" i="16"/>
  <c r="Y475" i="16"/>
  <c r="Y479" i="16"/>
  <c r="Y483" i="16"/>
  <c r="Y484" i="16"/>
  <c r="Y487" i="16"/>
  <c r="Y488" i="16"/>
  <c r="Y491" i="16"/>
  <c r="Y499" i="16"/>
  <c r="Y500" i="16"/>
  <c r="Y503" i="16"/>
  <c r="Y504" i="16"/>
  <c r="Y507" i="16"/>
  <c r="Y519" i="16"/>
  <c r="Y34" i="16"/>
  <c r="Y38" i="16"/>
  <c r="Y48" i="16"/>
  <c r="Y50" i="16"/>
  <c r="Y54" i="16"/>
  <c r="Y58" i="16"/>
  <c r="Y60" i="16"/>
  <c r="Y61" i="16"/>
  <c r="Y62" i="16"/>
  <c r="Y66" i="16"/>
  <c r="Y69" i="16"/>
  <c r="Y70" i="16"/>
  <c r="Y77" i="16"/>
  <c r="Y80" i="16"/>
  <c r="Y82" i="16"/>
  <c r="Y86" i="16"/>
  <c r="Y90" i="16"/>
  <c r="Y92" i="16"/>
  <c r="Y94" i="16"/>
  <c r="Y97" i="16"/>
  <c r="Y98" i="16"/>
  <c r="Y112" i="16"/>
  <c r="Y114" i="16"/>
  <c r="Y118" i="16"/>
  <c r="Y122" i="16"/>
  <c r="Y124" i="16"/>
  <c r="Y125" i="16"/>
  <c r="Y126" i="16"/>
  <c r="Y130" i="16"/>
  <c r="Y133" i="16"/>
  <c r="Y134" i="16"/>
  <c r="Y141" i="16"/>
  <c r="Y144" i="16"/>
  <c r="Y146" i="16"/>
  <c r="Y150" i="16"/>
  <c r="Y154" i="16"/>
  <c r="Y156" i="16"/>
  <c r="Y158" i="16"/>
  <c r="Y161" i="16"/>
  <c r="Y162" i="16"/>
  <c r="Y166" i="16"/>
  <c r="Y176" i="16"/>
  <c r="Y178" i="16"/>
  <c r="Y182" i="16"/>
  <c r="Y186" i="16"/>
  <c r="Y188" i="16"/>
  <c r="Y189" i="16"/>
  <c r="Y190" i="16"/>
  <c r="Y194" i="16"/>
  <c r="Y208" i="16"/>
  <c r="Y210" i="16"/>
  <c r="Y214" i="16"/>
  <c r="Y218" i="16"/>
  <c r="Y220" i="16"/>
  <c r="Y222" i="16"/>
  <c r="Y225" i="16"/>
  <c r="Y226" i="16"/>
  <c r="Y230" i="16"/>
  <c r="Y233" i="16"/>
  <c r="Y234" i="16"/>
  <c r="Y240" i="16"/>
  <c r="Y242" i="16"/>
  <c r="Y246" i="16"/>
  <c r="Y250" i="16"/>
  <c r="Y252" i="16"/>
  <c r="Y253" i="16"/>
  <c r="Y254" i="16"/>
  <c r="Y258" i="16"/>
  <c r="Y262" i="16"/>
  <c r="Y272" i="16"/>
  <c r="Y274" i="16"/>
  <c r="Y278" i="16"/>
  <c r="Y282" i="16"/>
  <c r="Y284" i="16"/>
  <c r="Y286" i="16"/>
  <c r="Y289" i="16"/>
  <c r="Y290" i="16"/>
  <c r="Y294" i="16"/>
  <c r="Y304" i="16"/>
  <c r="Y306" i="16"/>
  <c r="Y310" i="16"/>
  <c r="Y314" i="16"/>
  <c r="Y316" i="16"/>
  <c r="Y317" i="16"/>
  <c r="Y318" i="16"/>
  <c r="Y322" i="16"/>
  <c r="Y325" i="16"/>
  <c r="Y326" i="16"/>
  <c r="Y330" i="16"/>
  <c r="Y336" i="16"/>
  <c r="Y338" i="16"/>
  <c r="Y342" i="16"/>
  <c r="Y346" i="16"/>
  <c r="Y348" i="16"/>
  <c r="Y350" i="16"/>
  <c r="Y354" i="16"/>
  <c r="Y368" i="16"/>
  <c r="Y370" i="16"/>
  <c r="Y374" i="16"/>
  <c r="Y378" i="16"/>
  <c r="Y382" i="16"/>
  <c r="Y386" i="16"/>
  <c r="Y390" i="16"/>
  <c r="Y400" i="16"/>
  <c r="Y402" i="16"/>
  <c r="Y406" i="16"/>
  <c r="Y410" i="16"/>
  <c r="Y412" i="16"/>
  <c r="Y414" i="16"/>
  <c r="Y416" i="16"/>
  <c r="Y422" i="16"/>
  <c r="Y432" i="16"/>
  <c r="Y434" i="16"/>
  <c r="Y438" i="16"/>
  <c r="Y442" i="16"/>
  <c r="Y444" i="16"/>
  <c r="Y446" i="16"/>
  <c r="Y448" i="16"/>
  <c r="Y450" i="16"/>
  <c r="Y454" i="16"/>
  <c r="Y464" i="16"/>
  <c r="Y466" i="16"/>
  <c r="Y470" i="16"/>
  <c r="Y474" i="16"/>
  <c r="Y476" i="16"/>
  <c r="Y478" i="16"/>
  <c r="Y480" i="16"/>
  <c r="Y482" i="16"/>
  <c r="Y486" i="16"/>
  <c r="Y490" i="16"/>
  <c r="Y493" i="16"/>
  <c r="Y494" i="16"/>
  <c r="Y496" i="16"/>
  <c r="Y498" i="16"/>
  <c r="Y502" i="16"/>
  <c r="Y506" i="16"/>
  <c r="Y508" i="16"/>
  <c r="Y510" i="16"/>
  <c r="Y512" i="16"/>
  <c r="Y514" i="16"/>
  <c r="Y33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03" i="16"/>
  <c r="U104" i="16"/>
  <c r="U105" i="16"/>
  <c r="U106" i="16"/>
  <c r="U107" i="16"/>
  <c r="U108" i="16"/>
  <c r="U109" i="16"/>
  <c r="U110" i="16"/>
  <c r="U111" i="16"/>
  <c r="U112" i="16"/>
  <c r="U113" i="16"/>
  <c r="U114" i="16"/>
  <c r="U115" i="16"/>
  <c r="U116" i="16"/>
  <c r="U117" i="16"/>
  <c r="U118" i="16"/>
  <c r="U119" i="16"/>
  <c r="U120" i="16"/>
  <c r="U121" i="16"/>
  <c r="U122" i="16"/>
  <c r="U123" i="16"/>
  <c r="U124" i="16"/>
  <c r="U125" i="16"/>
  <c r="U126" i="16"/>
  <c r="U127" i="16"/>
  <c r="U128" i="16"/>
  <c r="U129" i="16"/>
  <c r="U130" i="16"/>
  <c r="U131" i="16"/>
  <c r="U132" i="16"/>
  <c r="U133" i="16"/>
  <c r="U134" i="16"/>
  <c r="U135" i="16"/>
  <c r="U136" i="16"/>
  <c r="U137" i="16"/>
  <c r="U138" i="16"/>
  <c r="U139" i="16"/>
  <c r="U140" i="16"/>
  <c r="U141" i="16"/>
  <c r="U142" i="16"/>
  <c r="U143" i="16"/>
  <c r="U144" i="16"/>
  <c r="U145" i="16"/>
  <c r="U146" i="16"/>
  <c r="U147" i="16"/>
  <c r="U148" i="16"/>
  <c r="U149" i="16"/>
  <c r="U150" i="16"/>
  <c r="U151" i="16"/>
  <c r="U152" i="16"/>
  <c r="U153" i="16"/>
  <c r="U154" i="16"/>
  <c r="U155" i="16"/>
  <c r="U156" i="16"/>
  <c r="U157" i="16"/>
  <c r="U158" i="16"/>
  <c r="U159" i="16"/>
  <c r="U160" i="16"/>
  <c r="U161" i="16"/>
  <c r="U162" i="16"/>
  <c r="U163" i="16"/>
  <c r="U164" i="16"/>
  <c r="U165" i="16"/>
  <c r="U166" i="16"/>
  <c r="U167" i="16"/>
  <c r="U168" i="16"/>
  <c r="U169" i="16"/>
  <c r="U170" i="16"/>
  <c r="U171" i="16"/>
  <c r="U172" i="16"/>
  <c r="U173" i="16"/>
  <c r="U174" i="16"/>
  <c r="U175" i="16"/>
  <c r="U176" i="16"/>
  <c r="U177" i="16"/>
  <c r="U178" i="16"/>
  <c r="U179" i="16"/>
  <c r="U180" i="16"/>
  <c r="U181" i="16"/>
  <c r="U182" i="16"/>
  <c r="U183" i="16"/>
  <c r="U184" i="16"/>
  <c r="U185" i="16"/>
  <c r="U186" i="16"/>
  <c r="U187" i="16"/>
  <c r="U188" i="16"/>
  <c r="U189" i="16"/>
  <c r="U190" i="16"/>
  <c r="U191" i="16"/>
  <c r="U192" i="16"/>
  <c r="U193" i="16"/>
  <c r="U194" i="16"/>
  <c r="U195" i="16"/>
  <c r="U196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213" i="16"/>
  <c r="U214" i="16"/>
  <c r="U215" i="16"/>
  <c r="U216" i="16"/>
  <c r="U217" i="16"/>
  <c r="U218" i="16"/>
  <c r="U219" i="16"/>
  <c r="U220" i="16"/>
  <c r="U221" i="16"/>
  <c r="U222" i="16"/>
  <c r="U223" i="16"/>
  <c r="U224" i="16"/>
  <c r="U225" i="16"/>
  <c r="U226" i="16"/>
  <c r="U227" i="16"/>
  <c r="U228" i="16"/>
  <c r="U229" i="16"/>
  <c r="U230" i="16"/>
  <c r="U231" i="16"/>
  <c r="U232" i="16"/>
  <c r="U233" i="16"/>
  <c r="U234" i="16"/>
  <c r="U235" i="16"/>
  <c r="U236" i="16"/>
  <c r="U237" i="16"/>
  <c r="U238" i="16"/>
  <c r="U239" i="16"/>
  <c r="U240" i="16"/>
  <c r="U241" i="16"/>
  <c r="U242" i="16"/>
  <c r="U243" i="16"/>
  <c r="U244" i="16"/>
  <c r="U245" i="16"/>
  <c r="U246" i="16"/>
  <c r="U247" i="16"/>
  <c r="U248" i="16"/>
  <c r="U249" i="16"/>
  <c r="U250" i="16"/>
  <c r="U251" i="16"/>
  <c r="U252" i="16"/>
  <c r="U253" i="16"/>
  <c r="U254" i="16"/>
  <c r="U255" i="16"/>
  <c r="U256" i="16"/>
  <c r="U257" i="16"/>
  <c r="U258" i="16"/>
  <c r="U259" i="16"/>
  <c r="U260" i="16"/>
  <c r="U261" i="16"/>
  <c r="U262" i="16"/>
  <c r="U263" i="16"/>
  <c r="U264" i="16"/>
  <c r="U265" i="16"/>
  <c r="U266" i="16"/>
  <c r="U267" i="16"/>
  <c r="U268" i="16"/>
  <c r="U269" i="16"/>
  <c r="U270" i="16"/>
  <c r="U271" i="16"/>
  <c r="U272" i="16"/>
  <c r="U273" i="16"/>
  <c r="U274" i="16"/>
  <c r="U275" i="16"/>
  <c r="U276" i="16"/>
  <c r="U277" i="16"/>
  <c r="U278" i="16"/>
  <c r="U279" i="16"/>
  <c r="U280" i="16"/>
  <c r="U281" i="16"/>
  <c r="U282" i="16"/>
  <c r="U283" i="16"/>
  <c r="U284" i="16"/>
  <c r="U285" i="16"/>
  <c r="U286" i="16"/>
  <c r="U287" i="16"/>
  <c r="U288" i="16"/>
  <c r="U289" i="16"/>
  <c r="U290" i="16"/>
  <c r="U291" i="16"/>
  <c r="U292" i="16"/>
  <c r="U293" i="16"/>
  <c r="U294" i="16"/>
  <c r="U295" i="16"/>
  <c r="U296" i="16"/>
  <c r="U297" i="16"/>
  <c r="U298" i="16"/>
  <c r="U299" i="16"/>
  <c r="U300" i="16"/>
  <c r="U301" i="16"/>
  <c r="U302" i="16"/>
  <c r="U303" i="16"/>
  <c r="U304" i="16"/>
  <c r="U305" i="16"/>
  <c r="U306" i="16"/>
  <c r="U307" i="16"/>
  <c r="U308" i="16"/>
  <c r="U309" i="16"/>
  <c r="U310" i="16"/>
  <c r="U311" i="16"/>
  <c r="U312" i="16"/>
  <c r="U313" i="16"/>
  <c r="U314" i="16"/>
  <c r="U315" i="16"/>
  <c r="U316" i="16"/>
  <c r="U317" i="16"/>
  <c r="U318" i="16"/>
  <c r="U319" i="16"/>
  <c r="U320" i="16"/>
  <c r="U321" i="16"/>
  <c r="U322" i="16"/>
  <c r="U323" i="16"/>
  <c r="U324" i="16"/>
  <c r="U325" i="16"/>
  <c r="U326" i="16"/>
  <c r="U327" i="16"/>
  <c r="U328" i="16"/>
  <c r="U329" i="16"/>
  <c r="U330" i="16"/>
  <c r="U331" i="16"/>
  <c r="U332" i="16"/>
  <c r="U333" i="16"/>
  <c r="U334" i="16"/>
  <c r="U335" i="16"/>
  <c r="U336" i="16"/>
  <c r="U337" i="16"/>
  <c r="U338" i="16"/>
  <c r="U339" i="16"/>
  <c r="U340" i="16"/>
  <c r="U341" i="16"/>
  <c r="U342" i="16"/>
  <c r="U343" i="16"/>
  <c r="U344" i="16"/>
  <c r="U345" i="16"/>
  <c r="U346" i="16"/>
  <c r="U347" i="16"/>
  <c r="U348" i="16"/>
  <c r="U349" i="16"/>
  <c r="U350" i="16"/>
  <c r="U351" i="16"/>
  <c r="U352" i="16"/>
  <c r="U353" i="16"/>
  <c r="U354" i="16"/>
  <c r="U355" i="16"/>
  <c r="U356" i="16"/>
  <c r="U357" i="16"/>
  <c r="U358" i="16"/>
  <c r="U359" i="16"/>
  <c r="U360" i="16"/>
  <c r="U361" i="16"/>
  <c r="U362" i="16"/>
  <c r="U363" i="16"/>
  <c r="U364" i="16"/>
  <c r="U365" i="16"/>
  <c r="U366" i="16"/>
  <c r="U367" i="16"/>
  <c r="U368" i="16"/>
  <c r="U369" i="16"/>
  <c r="U370" i="16"/>
  <c r="U371" i="16"/>
  <c r="U372" i="16"/>
  <c r="U373" i="16"/>
  <c r="U374" i="16"/>
  <c r="U375" i="16"/>
  <c r="U376" i="16"/>
  <c r="U377" i="16"/>
  <c r="U378" i="16"/>
  <c r="U379" i="16"/>
  <c r="U380" i="16"/>
  <c r="U381" i="16"/>
  <c r="U382" i="16"/>
  <c r="U383" i="16"/>
  <c r="U384" i="16"/>
  <c r="U385" i="16"/>
  <c r="U386" i="16"/>
  <c r="U387" i="16"/>
  <c r="U388" i="16"/>
  <c r="U389" i="16"/>
  <c r="U390" i="16"/>
  <c r="U391" i="16"/>
  <c r="U392" i="16"/>
  <c r="U393" i="16"/>
  <c r="U394" i="16"/>
  <c r="U395" i="16"/>
  <c r="U396" i="16"/>
  <c r="U397" i="16"/>
  <c r="U398" i="16"/>
  <c r="U399" i="16"/>
  <c r="U400" i="16"/>
  <c r="U401" i="16"/>
  <c r="U402" i="16"/>
  <c r="U403" i="16"/>
  <c r="U404" i="16"/>
  <c r="U405" i="16"/>
  <c r="U406" i="16"/>
  <c r="U407" i="16"/>
  <c r="U408" i="16"/>
  <c r="U409" i="16"/>
  <c r="U410" i="16"/>
  <c r="U411" i="16"/>
  <c r="U412" i="16"/>
  <c r="U413" i="16"/>
  <c r="U414" i="16"/>
  <c r="U415" i="16"/>
  <c r="U416" i="16"/>
  <c r="U417" i="16"/>
  <c r="U418" i="16"/>
  <c r="U419" i="16"/>
  <c r="U420" i="16"/>
  <c r="U421" i="16"/>
  <c r="U422" i="16"/>
  <c r="U423" i="16"/>
  <c r="U424" i="16"/>
  <c r="U425" i="16"/>
  <c r="U426" i="16"/>
  <c r="U427" i="16"/>
  <c r="U428" i="16"/>
  <c r="U429" i="16"/>
  <c r="U430" i="16"/>
  <c r="U431" i="16"/>
  <c r="U432" i="16"/>
  <c r="U433" i="16"/>
  <c r="U434" i="16"/>
  <c r="U435" i="16"/>
  <c r="U436" i="16"/>
  <c r="U437" i="16"/>
  <c r="U438" i="16"/>
  <c r="U439" i="16"/>
  <c r="U440" i="16"/>
  <c r="U441" i="16"/>
  <c r="U442" i="16"/>
  <c r="U443" i="16"/>
  <c r="U444" i="16"/>
  <c r="U445" i="16"/>
  <c r="U446" i="16"/>
  <c r="U447" i="16"/>
  <c r="U448" i="16"/>
  <c r="U449" i="16"/>
  <c r="U450" i="16"/>
  <c r="U451" i="16"/>
  <c r="U452" i="16"/>
  <c r="U453" i="16"/>
  <c r="U454" i="16"/>
  <c r="U455" i="16"/>
  <c r="U456" i="16"/>
  <c r="U457" i="16"/>
  <c r="U458" i="16"/>
  <c r="U459" i="16"/>
  <c r="U460" i="16"/>
  <c r="U461" i="16"/>
  <c r="U462" i="16"/>
  <c r="U463" i="16"/>
  <c r="U464" i="16"/>
  <c r="U465" i="16"/>
  <c r="U466" i="16"/>
  <c r="U467" i="16"/>
  <c r="U468" i="16"/>
  <c r="U469" i="16"/>
  <c r="U470" i="16"/>
  <c r="U471" i="16"/>
  <c r="U472" i="16"/>
  <c r="U473" i="16"/>
  <c r="U474" i="16"/>
  <c r="U475" i="16"/>
  <c r="U476" i="16"/>
  <c r="U477" i="16"/>
  <c r="U478" i="16"/>
  <c r="U479" i="16"/>
  <c r="U480" i="16"/>
  <c r="U481" i="16"/>
  <c r="U482" i="16"/>
  <c r="U483" i="16"/>
  <c r="U484" i="16"/>
  <c r="U485" i="16"/>
  <c r="U486" i="16"/>
  <c r="U487" i="16"/>
  <c r="U488" i="16"/>
  <c r="U489" i="16"/>
  <c r="U490" i="16"/>
  <c r="U491" i="16"/>
  <c r="U492" i="16"/>
  <c r="U493" i="16"/>
  <c r="U494" i="16"/>
  <c r="U495" i="16"/>
  <c r="U496" i="16"/>
  <c r="U497" i="16"/>
  <c r="U498" i="16"/>
  <c r="U499" i="16"/>
  <c r="U500" i="16"/>
  <c r="U501" i="16"/>
  <c r="U502" i="16"/>
  <c r="U503" i="16"/>
  <c r="U504" i="16"/>
  <c r="U505" i="16"/>
  <c r="U506" i="16"/>
  <c r="U507" i="16"/>
  <c r="U508" i="16"/>
  <c r="U509" i="16"/>
  <c r="U510" i="16"/>
  <c r="U511" i="16"/>
  <c r="U512" i="16"/>
  <c r="U513" i="16"/>
  <c r="U514" i="16"/>
  <c r="U515" i="16"/>
  <c r="U516" i="16"/>
  <c r="U517" i="16"/>
  <c r="U518" i="16"/>
  <c r="U519" i="16"/>
  <c r="U520" i="16"/>
  <c r="U521" i="16"/>
  <c r="U522" i="16"/>
  <c r="U523" i="16"/>
  <c r="U524" i="16"/>
  <c r="U34" i="16"/>
  <c r="G28" i="16"/>
  <c r="G29" i="16"/>
  <c r="F29" i="16"/>
  <c r="E29" i="16"/>
  <c r="D29" i="16"/>
  <c r="C29" i="16"/>
  <c r="B29" i="16"/>
  <c r="F28" i="16"/>
  <c r="E28" i="16"/>
  <c r="D28" i="16"/>
  <c r="C28" i="16"/>
  <c r="B28" i="16"/>
  <c r="AS35" i="17" l="1"/>
  <c r="AC36" i="17"/>
  <c r="AG36" i="17" s="1"/>
  <c r="AK36" i="17" s="1"/>
  <c r="AO36" i="17" s="1"/>
  <c r="S37" i="17"/>
  <c r="Q36" i="17"/>
  <c r="AA35" i="17"/>
  <c r="AQ35" i="17" s="1"/>
  <c r="AB35" i="17"/>
  <c r="AF35" i="17" s="1"/>
  <c r="AJ35" i="17" s="1"/>
  <c r="R36" i="17"/>
  <c r="AD37" i="17"/>
  <c r="AH37" i="17" s="1"/>
  <c r="AL37" i="17" s="1"/>
  <c r="AP37" i="17" s="1"/>
  <c r="T38" i="17"/>
  <c r="AO35" i="17"/>
  <c r="F3" i="4"/>
  <c r="Q37" i="17" l="1"/>
  <c r="AS36" i="17"/>
  <c r="AN35" i="17"/>
  <c r="T39" i="17"/>
  <c r="AD38" i="17"/>
  <c r="AH38" i="17" s="1"/>
  <c r="AL38" i="17" s="1"/>
  <c r="AP38" i="17" s="1"/>
  <c r="AA36" i="17"/>
  <c r="R37" i="17"/>
  <c r="AB36" i="17"/>
  <c r="AF36" i="17" s="1"/>
  <c r="AJ36" i="17" s="1"/>
  <c r="AN36" i="17" s="1"/>
  <c r="AE35" i="17"/>
  <c r="S38" i="17"/>
  <c r="AC37" i="17"/>
  <c r="AG37" i="17" s="1"/>
  <c r="AK37" i="17" s="1"/>
  <c r="AO37" i="17" s="1"/>
  <c r="N28" i="3"/>
  <c r="O28" i="3"/>
  <c r="P28" i="3"/>
  <c r="Q28" i="3"/>
  <c r="R28" i="3"/>
  <c r="M28" i="3"/>
  <c r="J29" i="3"/>
  <c r="F3" i="3"/>
  <c r="AQ36" i="17" l="1"/>
  <c r="Q38" i="17"/>
  <c r="AS37" i="17"/>
  <c r="S39" i="17"/>
  <c r="AC38" i="17"/>
  <c r="AG38" i="17" s="1"/>
  <c r="AK38" i="17" s="1"/>
  <c r="AO38" i="17" s="1"/>
  <c r="AA37" i="17"/>
  <c r="AB37" i="17"/>
  <c r="AF37" i="17" s="1"/>
  <c r="AJ37" i="17" s="1"/>
  <c r="AN37" i="17" s="1"/>
  <c r="R38" i="17"/>
  <c r="AE36" i="17"/>
  <c r="AU35" i="17"/>
  <c r="AU36" i="17" s="1"/>
  <c r="AR35" i="17"/>
  <c r="AR36" i="17" s="1"/>
  <c r="AR37" i="17" s="1"/>
  <c r="AR38" i="17" s="1"/>
  <c r="AR39" i="17" s="1"/>
  <c r="AR40" i="17" s="1"/>
  <c r="AR41" i="17" s="1"/>
  <c r="AR42" i="17" s="1"/>
  <c r="AR43" i="17" s="1"/>
  <c r="AR44" i="17" s="1"/>
  <c r="AR45" i="17" s="1"/>
  <c r="AR46" i="17" s="1"/>
  <c r="AR47" i="17" s="1"/>
  <c r="AR48" i="17" s="1"/>
  <c r="AR49" i="17" s="1"/>
  <c r="AR50" i="17" s="1"/>
  <c r="AR51" i="17" s="1"/>
  <c r="AR52" i="17" s="1"/>
  <c r="AR53" i="17" s="1"/>
  <c r="AR54" i="17" s="1"/>
  <c r="AR55" i="17" s="1"/>
  <c r="AR56" i="17" s="1"/>
  <c r="AR57" i="17" s="1"/>
  <c r="AR58" i="17" s="1"/>
  <c r="AR59" i="17" s="1"/>
  <c r="AR60" i="17" s="1"/>
  <c r="AR61" i="17" s="1"/>
  <c r="AR62" i="17" s="1"/>
  <c r="AR63" i="17" s="1"/>
  <c r="AR64" i="17" s="1"/>
  <c r="AR65" i="17" s="1"/>
  <c r="AR66" i="17" s="1"/>
  <c r="AR67" i="17" s="1"/>
  <c r="AR68" i="17" s="1"/>
  <c r="AR69" i="17" s="1"/>
  <c r="AR70" i="17" s="1"/>
  <c r="AR71" i="17" s="1"/>
  <c r="AR72" i="17" s="1"/>
  <c r="AR73" i="17" s="1"/>
  <c r="AR74" i="17" s="1"/>
  <c r="AR75" i="17" s="1"/>
  <c r="AR76" i="17" s="1"/>
  <c r="AR77" i="17" s="1"/>
  <c r="AR78" i="17" s="1"/>
  <c r="AR79" i="17" s="1"/>
  <c r="AR80" i="17" s="1"/>
  <c r="AR81" i="17" s="1"/>
  <c r="AR82" i="17" s="1"/>
  <c r="AR83" i="17" s="1"/>
  <c r="AR84" i="17" s="1"/>
  <c r="AR85" i="17" s="1"/>
  <c r="AR86" i="17" s="1"/>
  <c r="AR87" i="17" s="1"/>
  <c r="AR88" i="17" s="1"/>
  <c r="AR89" i="17" s="1"/>
  <c r="AR90" i="17" s="1"/>
  <c r="AR91" i="17" s="1"/>
  <c r="AI35" i="17"/>
  <c r="AM35" i="17"/>
  <c r="BC35" i="17" s="1"/>
  <c r="AD39" i="17"/>
  <c r="AH39" i="17" s="1"/>
  <c r="AL39" i="17" s="1"/>
  <c r="AP39" i="17" s="1"/>
  <c r="T40" i="17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AQ37" i="17" l="1"/>
  <c r="AU37" i="17" s="1"/>
  <c r="AV37" i="17" s="1"/>
  <c r="AW37" i="17" s="1"/>
  <c r="AV36" i="17"/>
  <c r="AW36" i="17" s="1"/>
  <c r="AX35" i="17"/>
  <c r="AY35" i="17" s="1"/>
  <c r="AZ35" i="17" s="1"/>
  <c r="AT37" i="17"/>
  <c r="Q39" i="17"/>
  <c r="AS38" i="17"/>
  <c r="AT36" i="17"/>
  <c r="AR92" i="17"/>
  <c r="AV35" i="17"/>
  <c r="AW35" i="17" s="1"/>
  <c r="AE37" i="17"/>
  <c r="T41" i="17"/>
  <c r="AD40" i="17"/>
  <c r="AH40" i="17" s="1"/>
  <c r="AL40" i="17" s="1"/>
  <c r="AP40" i="17" s="1"/>
  <c r="BB35" i="17"/>
  <c r="AT35" i="17"/>
  <c r="AI36" i="17"/>
  <c r="AX36" i="17" s="1"/>
  <c r="AY36" i="17" s="1"/>
  <c r="AZ36" i="17" s="1"/>
  <c r="S40" i="17"/>
  <c r="AC39" i="17"/>
  <c r="AG39" i="17" s="1"/>
  <c r="AK39" i="17" s="1"/>
  <c r="AO39" i="17" s="1"/>
  <c r="AB38" i="17"/>
  <c r="AF38" i="17" s="1"/>
  <c r="AJ38" i="17" s="1"/>
  <c r="AN38" i="17" s="1"/>
  <c r="R39" i="17"/>
  <c r="AA38" i="17"/>
  <c r="G31" i="3"/>
  <c r="B31" i="3"/>
  <c r="AT38" i="17" l="1"/>
  <c r="AV38" i="17"/>
  <c r="AW38" i="17" s="1"/>
  <c r="Q40" i="17"/>
  <c r="AS39" i="17"/>
  <c r="AQ38" i="17"/>
  <c r="AU38" i="17" s="1"/>
  <c r="AR93" i="17"/>
  <c r="AM36" i="17"/>
  <c r="BC36" i="17" s="1"/>
  <c r="AA39" i="17"/>
  <c r="AE38" i="17"/>
  <c r="BB36" i="17"/>
  <c r="AI37" i="17"/>
  <c r="AX37" i="17" s="1"/>
  <c r="AY37" i="17" s="1"/>
  <c r="AZ37" i="17" s="1"/>
  <c r="AC40" i="17"/>
  <c r="AG40" i="17" s="1"/>
  <c r="AK40" i="17" s="1"/>
  <c r="AO40" i="17" s="1"/>
  <c r="S41" i="17"/>
  <c r="AB39" i="17"/>
  <c r="AF39" i="17" s="1"/>
  <c r="AJ39" i="17" s="1"/>
  <c r="AN39" i="17" s="1"/>
  <c r="R40" i="17"/>
  <c r="AD41" i="17"/>
  <c r="AH41" i="17" s="1"/>
  <c r="AL41" i="17" s="1"/>
  <c r="AP41" i="17" s="1"/>
  <c r="T42" i="17"/>
  <c r="B21" i="13"/>
  <c r="A24" i="13"/>
  <c r="E19" i="13"/>
  <c r="C20" i="13"/>
  <c r="B20" i="13"/>
  <c r="AQ39" i="17" l="1"/>
  <c r="AU39" i="17" s="1"/>
  <c r="AV39" i="17" s="1"/>
  <c r="AW39" i="17" s="1"/>
  <c r="Q41" i="17"/>
  <c r="AS40" i="17"/>
  <c r="AT39" i="17"/>
  <c r="AR94" i="17"/>
  <c r="AI38" i="17"/>
  <c r="AX38" i="17" s="1"/>
  <c r="AY38" i="17" s="1"/>
  <c r="AZ38" i="17" s="1"/>
  <c r="AA40" i="17"/>
  <c r="BB37" i="17"/>
  <c r="T43" i="17"/>
  <c r="AD42" i="17"/>
  <c r="AH42" i="17" s="1"/>
  <c r="AL42" i="17" s="1"/>
  <c r="AP42" i="17" s="1"/>
  <c r="R41" i="17"/>
  <c r="AB40" i="17"/>
  <c r="AF40" i="17" s="1"/>
  <c r="AJ40" i="17" s="1"/>
  <c r="AN40" i="17" s="1"/>
  <c r="S42" i="17"/>
  <c r="AC41" i="17"/>
  <c r="AG41" i="17" s="1"/>
  <c r="AK41" i="17" s="1"/>
  <c r="AO41" i="17" s="1"/>
  <c r="AM37" i="17"/>
  <c r="BC37" i="17" s="1"/>
  <c r="AE39" i="17"/>
  <c r="AI39" i="17" s="1"/>
  <c r="AX39" i="17" s="1"/>
  <c r="AY39" i="17" s="1"/>
  <c r="AZ39" i="17" s="1"/>
  <c r="F31" i="3"/>
  <c r="L36" i="3"/>
  <c r="AQ40" i="17" l="1"/>
  <c r="AU40" i="17" s="1"/>
  <c r="AV40" i="17" s="1"/>
  <c r="AW40" i="17" s="1"/>
  <c r="AT40" i="17"/>
  <c r="Q42" i="17"/>
  <c r="AS41" i="17"/>
  <c r="AR95" i="17"/>
  <c r="AM39" i="17"/>
  <c r="BC39" i="17" s="1"/>
  <c r="R42" i="17"/>
  <c r="AB41" i="17"/>
  <c r="AF41" i="17" s="1"/>
  <c r="AJ41" i="17" s="1"/>
  <c r="AN41" i="17" s="1"/>
  <c r="AA41" i="17"/>
  <c r="AC42" i="17"/>
  <c r="AG42" i="17" s="1"/>
  <c r="AK42" i="17" s="1"/>
  <c r="AO42" i="17" s="1"/>
  <c r="S43" i="17"/>
  <c r="BB38" i="17"/>
  <c r="AD43" i="17"/>
  <c r="AH43" i="17" s="1"/>
  <c r="AL43" i="17" s="1"/>
  <c r="AP43" i="17" s="1"/>
  <c r="T44" i="17"/>
  <c r="AE40" i="17"/>
  <c r="AI40" i="17" s="1"/>
  <c r="AX40" i="17" s="1"/>
  <c r="AY40" i="17" s="1"/>
  <c r="AZ40" i="17" s="1"/>
  <c r="AM38" i="17"/>
  <c r="BC38" i="17" s="1"/>
  <c r="M36" i="3"/>
  <c r="H516" i="13"/>
  <c r="H515" i="13"/>
  <c r="H514" i="13"/>
  <c r="H513" i="13"/>
  <c r="H512" i="13"/>
  <c r="H511" i="13"/>
  <c r="H510" i="13"/>
  <c r="L510" i="13" s="1"/>
  <c r="H509" i="13"/>
  <c r="H508" i="13"/>
  <c r="H507" i="13"/>
  <c r="H506" i="13"/>
  <c r="H505" i="13"/>
  <c r="H504" i="13"/>
  <c r="H503" i="13"/>
  <c r="H502" i="13"/>
  <c r="K502" i="13" s="1"/>
  <c r="H501" i="13"/>
  <c r="H500" i="13"/>
  <c r="K500" i="13" s="1"/>
  <c r="H499" i="13"/>
  <c r="H498" i="13"/>
  <c r="K498" i="13" s="1"/>
  <c r="H497" i="13"/>
  <c r="H496" i="13"/>
  <c r="K496" i="13" s="1"/>
  <c r="H495" i="13"/>
  <c r="J495" i="13" s="1"/>
  <c r="H494" i="13"/>
  <c r="H493" i="13"/>
  <c r="H492" i="13"/>
  <c r="L492" i="13" s="1"/>
  <c r="H491" i="13"/>
  <c r="H490" i="13"/>
  <c r="H489" i="13"/>
  <c r="H488" i="13"/>
  <c r="H487" i="13"/>
  <c r="H486" i="13"/>
  <c r="H485" i="13"/>
  <c r="H484" i="13"/>
  <c r="H483" i="13"/>
  <c r="H482" i="13"/>
  <c r="H481" i="13"/>
  <c r="H480" i="13"/>
  <c r="H479" i="13"/>
  <c r="H478" i="13"/>
  <c r="H477" i="13"/>
  <c r="H476" i="13"/>
  <c r="H475" i="13"/>
  <c r="H474" i="13"/>
  <c r="H473" i="13"/>
  <c r="H472" i="13"/>
  <c r="H471" i="13"/>
  <c r="H470" i="13"/>
  <c r="J470" i="13" s="1"/>
  <c r="H469" i="13"/>
  <c r="H468" i="13"/>
  <c r="H467" i="13"/>
  <c r="H466" i="13"/>
  <c r="H465" i="13"/>
  <c r="H464" i="13"/>
  <c r="H463" i="13"/>
  <c r="H462" i="13"/>
  <c r="H461" i="13"/>
  <c r="H460" i="13"/>
  <c r="H459" i="13"/>
  <c r="H458" i="13"/>
  <c r="H457" i="13"/>
  <c r="H456" i="13"/>
  <c r="H455" i="13"/>
  <c r="H454" i="13"/>
  <c r="H453" i="13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E21" i="13"/>
  <c r="D21" i="13"/>
  <c r="C21" i="13"/>
  <c r="F2" i="13" s="1"/>
  <c r="E20" i="13"/>
  <c r="D20" i="13"/>
  <c r="F19" i="13"/>
  <c r="AT41" i="17" l="1"/>
  <c r="AQ41" i="17"/>
  <c r="AU41" i="17" s="1"/>
  <c r="Q43" i="17"/>
  <c r="AS42" i="17"/>
  <c r="AR96" i="17"/>
  <c r="BB39" i="17"/>
  <c r="AE41" i="17"/>
  <c r="AI41" i="17" s="1"/>
  <c r="AX41" i="17" s="1"/>
  <c r="AY41" i="17" s="1"/>
  <c r="AZ41" i="17" s="1"/>
  <c r="AC43" i="17"/>
  <c r="AG43" i="17" s="1"/>
  <c r="AK43" i="17" s="1"/>
  <c r="AO43" i="17" s="1"/>
  <c r="S44" i="17"/>
  <c r="R43" i="17"/>
  <c r="AB42" i="17"/>
  <c r="AF42" i="17" s="1"/>
  <c r="AJ42" i="17" s="1"/>
  <c r="AN42" i="17" s="1"/>
  <c r="AM40" i="17"/>
  <c r="BC40" i="17" s="1"/>
  <c r="AA42" i="17"/>
  <c r="T45" i="17"/>
  <c r="AD44" i="17"/>
  <c r="AH44" i="17" s="1"/>
  <c r="AL44" i="17" s="1"/>
  <c r="AP44" i="17" s="1"/>
  <c r="I22" i="13"/>
  <c r="L25" i="13"/>
  <c r="P25" i="13" s="1"/>
  <c r="L45" i="13"/>
  <c r="J57" i="13"/>
  <c r="L69" i="13"/>
  <c r="L52" i="13"/>
  <c r="L64" i="13"/>
  <c r="L68" i="13"/>
  <c r="L80" i="13"/>
  <c r="L84" i="13"/>
  <c r="L100" i="13"/>
  <c r="L108" i="13"/>
  <c r="L112" i="13"/>
  <c r="L116" i="13"/>
  <c r="L120" i="13"/>
  <c r="L128" i="13"/>
  <c r="L132" i="13"/>
  <c r="L136" i="13"/>
  <c r="L144" i="13"/>
  <c r="L148" i="13"/>
  <c r="L152" i="13"/>
  <c r="L160" i="13"/>
  <c r="L164" i="13"/>
  <c r="L168" i="13"/>
  <c r="K176" i="13"/>
  <c r="K188" i="13"/>
  <c r="L27" i="13"/>
  <c r="L31" i="13"/>
  <c r="L39" i="13"/>
  <c r="L43" i="13"/>
  <c r="K47" i="13"/>
  <c r="K51" i="13"/>
  <c r="K59" i="13"/>
  <c r="K63" i="13"/>
  <c r="K71" i="13"/>
  <c r="K75" i="13"/>
  <c r="J79" i="13"/>
  <c r="L87" i="13"/>
  <c r="L95" i="13"/>
  <c r="L103" i="13"/>
  <c r="J151" i="13"/>
  <c r="L171" i="13"/>
  <c r="L175" i="13"/>
  <c r="L179" i="13"/>
  <c r="L183" i="13"/>
  <c r="L187" i="13"/>
  <c r="L191" i="13"/>
  <c r="L199" i="13"/>
  <c r="L203" i="13"/>
  <c r="L207" i="13"/>
  <c r="L211" i="13"/>
  <c r="L215" i="13"/>
  <c r="L219" i="13"/>
  <c r="L227" i="13"/>
  <c r="L231" i="13"/>
  <c r="K239" i="13"/>
  <c r="L243" i="13"/>
  <c r="L247" i="13"/>
  <c r="L251" i="13"/>
  <c r="L255" i="13"/>
  <c r="L259" i="13"/>
  <c r="L263" i="13"/>
  <c r="K267" i="13"/>
  <c r="K299" i="13"/>
  <c r="K26" i="13"/>
  <c r="K30" i="13"/>
  <c r="K34" i="13"/>
  <c r="K38" i="13"/>
  <c r="K42" i="13"/>
  <c r="K46" i="13"/>
  <c r="I50" i="13"/>
  <c r="K58" i="13"/>
  <c r="I66" i="13"/>
  <c r="K74" i="13"/>
  <c r="L78" i="13"/>
  <c r="L82" i="13"/>
  <c r="L86" i="13"/>
  <c r="L90" i="13"/>
  <c r="L94" i="13"/>
  <c r="L98" i="13"/>
  <c r="L102" i="13"/>
  <c r="L106" i="13"/>
  <c r="L110" i="13"/>
  <c r="L114" i="13"/>
  <c r="L118" i="13"/>
  <c r="L122" i="13"/>
  <c r="L126" i="13"/>
  <c r="L130" i="13"/>
  <c r="L134" i="13"/>
  <c r="L138" i="13"/>
  <c r="L142" i="13"/>
  <c r="L146" i="13"/>
  <c r="L150" i="13"/>
  <c r="L154" i="13"/>
  <c r="L158" i="13"/>
  <c r="L162" i="13"/>
  <c r="L166" i="13"/>
  <c r="L170" i="13"/>
  <c r="K174" i="13"/>
  <c r="K178" i="13"/>
  <c r="K182" i="13"/>
  <c r="K186" i="13"/>
  <c r="K190" i="13"/>
  <c r="K194" i="13"/>
  <c r="L198" i="13"/>
  <c r="L202" i="13"/>
  <c r="L206" i="13"/>
  <c r="L210" i="13"/>
  <c r="L218" i="13"/>
  <c r="L226" i="13"/>
  <c r="L234" i="13"/>
  <c r="L242" i="13"/>
  <c r="L250" i="13"/>
  <c r="L258" i="13"/>
  <c r="L266" i="13"/>
  <c r="L270" i="13"/>
  <c r="J278" i="13"/>
  <c r="J282" i="13"/>
  <c r="J286" i="13"/>
  <c r="L294" i="13"/>
  <c r="J306" i="13"/>
  <c r="K326" i="13"/>
  <c r="K330" i="13"/>
  <c r="K334" i="13"/>
  <c r="K338" i="13"/>
  <c r="K342" i="13"/>
  <c r="K346" i="13"/>
  <c r="K350" i="13"/>
  <c r="L354" i="13"/>
  <c r="K358" i="13"/>
  <c r="K362" i="13"/>
  <c r="L366" i="13"/>
  <c r="L370" i="13"/>
  <c r="K374" i="13"/>
  <c r="L378" i="13"/>
  <c r="K382" i="13"/>
  <c r="J386" i="13"/>
  <c r="J390" i="13"/>
  <c r="L402" i="13"/>
  <c r="J414" i="13"/>
  <c r="L418" i="13"/>
  <c r="L422" i="13"/>
  <c r="L430" i="13"/>
  <c r="L434" i="13"/>
  <c r="L438" i="13"/>
  <c r="L446" i="13"/>
  <c r="L450" i="13"/>
  <c r="L454" i="13"/>
  <c r="L458" i="13"/>
  <c r="L470" i="13"/>
  <c r="L475" i="13"/>
  <c r="L487" i="13"/>
  <c r="L491" i="13"/>
  <c r="L495" i="13"/>
  <c r="K61" i="13"/>
  <c r="L113" i="13"/>
  <c r="L121" i="13"/>
  <c r="L129" i="13"/>
  <c r="L137" i="13"/>
  <c r="L145" i="13"/>
  <c r="L153" i="13"/>
  <c r="L161" i="13"/>
  <c r="L169" i="13"/>
  <c r="L173" i="13"/>
  <c r="L177" i="13"/>
  <c r="L181" i="13"/>
  <c r="L185" i="13"/>
  <c r="L189" i="13"/>
  <c r="L193" i="13"/>
  <c r="L197" i="13"/>
  <c r="L201" i="13"/>
  <c r="L205" i="13"/>
  <c r="L209" i="13"/>
  <c r="L213" i="13"/>
  <c r="L217" i="13"/>
  <c r="L221" i="13"/>
  <c r="L225" i="13"/>
  <c r="I229" i="13"/>
  <c r="K233" i="13"/>
  <c r="L237" i="13"/>
  <c r="K245" i="13"/>
  <c r="I249" i="13"/>
  <c r="L253" i="13"/>
  <c r="L257" i="13"/>
  <c r="L261" i="13"/>
  <c r="I273" i="13"/>
  <c r="I277" i="13"/>
  <c r="K297" i="13"/>
  <c r="I301" i="13"/>
  <c r="L305" i="13"/>
  <c r="I313" i="13"/>
  <c r="K317" i="13"/>
  <c r="L325" i="13"/>
  <c r="L349" i="13"/>
  <c r="L357" i="13"/>
  <c r="L365" i="13"/>
  <c r="L373" i="13"/>
  <c r="L377" i="13"/>
  <c r="L381" i="13"/>
  <c r="L385" i="13"/>
  <c r="L389" i="13"/>
  <c r="J413" i="13"/>
  <c r="K429" i="13"/>
  <c r="L478" i="13"/>
  <c r="K482" i="13"/>
  <c r="L486" i="13"/>
  <c r="L499" i="13"/>
  <c r="L503" i="13"/>
  <c r="L507" i="13"/>
  <c r="L511" i="13"/>
  <c r="L33" i="13"/>
  <c r="L41" i="13"/>
  <c r="J49" i="13"/>
  <c r="L105" i="13"/>
  <c r="L88" i="13"/>
  <c r="L96" i="13"/>
  <c r="L124" i="13"/>
  <c r="L140" i="13"/>
  <c r="L156" i="13"/>
  <c r="K172" i="13"/>
  <c r="K180" i="13"/>
  <c r="K184" i="13"/>
  <c r="K192" i="13"/>
  <c r="L196" i="13"/>
  <c r="L204" i="13"/>
  <c r="L208" i="13"/>
  <c r="J220" i="13"/>
  <c r="J256" i="13"/>
  <c r="K264" i="13"/>
  <c r="L272" i="13"/>
  <c r="L276" i="13"/>
  <c r="L280" i="13"/>
  <c r="L288" i="13"/>
  <c r="L296" i="13"/>
  <c r="L300" i="13"/>
  <c r="L308" i="13"/>
  <c r="L312" i="13"/>
  <c r="L316" i="13"/>
  <c r="L324" i="13"/>
  <c r="J332" i="13"/>
  <c r="L340" i="13"/>
  <c r="L348" i="13"/>
  <c r="J352" i="13"/>
  <c r="L360" i="13"/>
  <c r="L364" i="13"/>
  <c r="J368" i="13"/>
  <c r="J372" i="13"/>
  <c r="L396" i="13"/>
  <c r="K408" i="13"/>
  <c r="L412" i="13"/>
  <c r="L424" i="13"/>
  <c r="L444" i="13"/>
  <c r="L448" i="13"/>
  <c r="L460" i="13"/>
  <c r="L468" i="13"/>
  <c r="L485" i="13"/>
  <c r="L489" i="13"/>
  <c r="L29" i="13"/>
  <c r="L37" i="13"/>
  <c r="L53" i="13"/>
  <c r="K65" i="13"/>
  <c r="J73" i="13"/>
  <c r="J89" i="13"/>
  <c r="L109" i="13"/>
  <c r="L48" i="13"/>
  <c r="L56" i="13"/>
  <c r="L60" i="13"/>
  <c r="L72" i="13"/>
  <c r="L76" i="13"/>
  <c r="L92" i="13"/>
  <c r="L104" i="13"/>
  <c r="L35" i="13"/>
  <c r="K55" i="13"/>
  <c r="K67" i="13"/>
  <c r="L195" i="13"/>
  <c r="L235" i="13"/>
  <c r="K311" i="13"/>
  <c r="L343" i="13"/>
  <c r="K383" i="13"/>
  <c r="K387" i="13"/>
  <c r="K391" i="13"/>
  <c r="L407" i="13"/>
  <c r="L411" i="13"/>
  <c r="L415" i="13"/>
  <c r="L423" i="13"/>
  <c r="L427" i="13"/>
  <c r="L447" i="13"/>
  <c r="L455" i="13"/>
  <c r="L472" i="13"/>
  <c r="L480" i="13"/>
  <c r="L488" i="13"/>
  <c r="L497" i="13"/>
  <c r="L501" i="13"/>
  <c r="K68" i="13"/>
  <c r="I245" i="13"/>
  <c r="J128" i="13"/>
  <c r="J348" i="13"/>
  <c r="J507" i="13"/>
  <c r="K102" i="13"/>
  <c r="J140" i="13"/>
  <c r="J25" i="13"/>
  <c r="N25" i="13" s="1"/>
  <c r="K41" i="13"/>
  <c r="K124" i="13"/>
  <c r="J152" i="13"/>
  <c r="J197" i="13"/>
  <c r="J288" i="13"/>
  <c r="K354" i="13"/>
  <c r="I412" i="13"/>
  <c r="I418" i="13"/>
  <c r="Q25" i="13"/>
  <c r="Q26" i="13" s="1"/>
  <c r="T26" i="13" s="1"/>
  <c r="I219" i="13"/>
  <c r="J221" i="13"/>
  <c r="K231" i="13"/>
  <c r="K348" i="13"/>
  <c r="K438" i="13"/>
  <c r="K25" i="13"/>
  <c r="O25" i="13" s="1"/>
  <c r="K39" i="13"/>
  <c r="J84" i="13"/>
  <c r="K128" i="13"/>
  <c r="J188" i="13"/>
  <c r="I189" i="13"/>
  <c r="K229" i="13"/>
  <c r="L278" i="13"/>
  <c r="J367" i="13"/>
  <c r="J434" i="13"/>
  <c r="J461" i="13"/>
  <c r="K472" i="13"/>
  <c r="L482" i="13"/>
  <c r="I25" i="13"/>
  <c r="M25" i="13" s="1"/>
  <c r="I68" i="13"/>
  <c r="I124" i="13"/>
  <c r="I128" i="13"/>
  <c r="I205" i="13"/>
  <c r="I235" i="13"/>
  <c r="K251" i="13"/>
  <c r="L47" i="13"/>
  <c r="I59" i="13"/>
  <c r="K118" i="13"/>
  <c r="I134" i="13"/>
  <c r="I160" i="13"/>
  <c r="I166" i="13"/>
  <c r="J172" i="13"/>
  <c r="I173" i="13"/>
  <c r="I239" i="13"/>
  <c r="J364" i="13"/>
  <c r="K402" i="13"/>
  <c r="I422" i="13"/>
  <c r="K424" i="13"/>
  <c r="J429" i="13"/>
  <c r="I430" i="13"/>
  <c r="K470" i="13"/>
  <c r="K495" i="13"/>
  <c r="K160" i="13"/>
  <c r="K173" i="13"/>
  <c r="J422" i="13"/>
  <c r="J499" i="13"/>
  <c r="K31" i="13"/>
  <c r="K33" i="13"/>
  <c r="I52" i="13"/>
  <c r="L63" i="13"/>
  <c r="L75" i="13"/>
  <c r="J182" i="13"/>
  <c r="I197" i="13"/>
  <c r="K203" i="13"/>
  <c r="K205" i="13"/>
  <c r="J249" i="13"/>
  <c r="I251" i="13"/>
  <c r="K263" i="13"/>
  <c r="L286" i="13"/>
  <c r="J336" i="13"/>
  <c r="I438" i="13"/>
  <c r="I444" i="13"/>
  <c r="J446" i="13"/>
  <c r="I470" i="13"/>
  <c r="K478" i="13"/>
  <c r="K480" i="13"/>
  <c r="K487" i="13"/>
  <c r="I489" i="13"/>
  <c r="I495" i="13"/>
  <c r="K499" i="13"/>
  <c r="K29" i="13"/>
  <c r="K37" i="13"/>
  <c r="K45" i="13"/>
  <c r="L73" i="13"/>
  <c r="K80" i="13"/>
  <c r="J96" i="13"/>
  <c r="L99" i="13"/>
  <c r="I100" i="13"/>
  <c r="I114" i="13"/>
  <c r="J119" i="13"/>
  <c r="J120" i="13"/>
  <c r="I144" i="13"/>
  <c r="I150" i="13"/>
  <c r="I181" i="13"/>
  <c r="K185" i="13"/>
  <c r="K189" i="13"/>
  <c r="K197" i="13"/>
  <c r="J206" i="13"/>
  <c r="K207" i="13"/>
  <c r="J224" i="13"/>
  <c r="J252" i="13"/>
  <c r="J253" i="13"/>
  <c r="I261" i="13"/>
  <c r="I271" i="13"/>
  <c r="L274" i="13"/>
  <c r="K291" i="13"/>
  <c r="J292" i="13"/>
  <c r="I293" i="13"/>
  <c r="J294" i="13"/>
  <c r="K325" i="13"/>
  <c r="I326" i="13"/>
  <c r="J328" i="13"/>
  <c r="K340" i="13"/>
  <c r="K364" i="13"/>
  <c r="I378" i="13"/>
  <c r="K412" i="13"/>
  <c r="K418" i="13"/>
  <c r="K422" i="13"/>
  <c r="K430" i="13"/>
  <c r="I450" i="13"/>
  <c r="J457" i="13"/>
  <c r="J100" i="13"/>
  <c r="K144" i="13"/>
  <c r="K181" i="13"/>
  <c r="J261" i="13"/>
  <c r="K271" i="13"/>
  <c r="L326" i="13"/>
  <c r="K378" i="13"/>
  <c r="K450" i="13"/>
  <c r="I485" i="13"/>
  <c r="L496" i="13"/>
  <c r="K503" i="13"/>
  <c r="K52" i="13"/>
  <c r="K57" i="13"/>
  <c r="K60" i="13"/>
  <c r="K84" i="13"/>
  <c r="K100" i="13"/>
  <c r="I118" i="13"/>
  <c r="K130" i="13"/>
  <c r="I146" i="13"/>
  <c r="I156" i="13"/>
  <c r="K261" i="13"/>
  <c r="K454" i="13"/>
  <c r="I460" i="13"/>
  <c r="L469" i="13"/>
  <c r="J482" i="13"/>
  <c r="K485" i="13"/>
  <c r="J487" i="13"/>
  <c r="I507" i="13"/>
  <c r="L223" i="13"/>
  <c r="I223" i="13"/>
  <c r="L376" i="13"/>
  <c r="K376" i="13"/>
  <c r="J376" i="13"/>
  <c r="I376" i="13"/>
  <c r="J473" i="13"/>
  <c r="J490" i="13"/>
  <c r="J53" i="13"/>
  <c r="J56" i="13"/>
  <c r="L61" i="13"/>
  <c r="J69" i="13"/>
  <c r="J72" i="13"/>
  <c r="K76" i="13"/>
  <c r="I90" i="13"/>
  <c r="I108" i="13"/>
  <c r="J115" i="13"/>
  <c r="K122" i="13"/>
  <c r="J131" i="13"/>
  <c r="J132" i="13"/>
  <c r="J135" i="13"/>
  <c r="K140" i="13"/>
  <c r="K142" i="13"/>
  <c r="I162" i="13"/>
  <c r="J176" i="13"/>
  <c r="I177" i="13"/>
  <c r="J186" i="13"/>
  <c r="J192" i="13"/>
  <c r="I193" i="13"/>
  <c r="J198" i="13"/>
  <c r="L200" i="13"/>
  <c r="I213" i="13"/>
  <c r="I217" i="13"/>
  <c r="K219" i="13"/>
  <c r="J236" i="13"/>
  <c r="K243" i="13"/>
  <c r="L289" i="13"/>
  <c r="K289" i="13"/>
  <c r="I289" i="13"/>
  <c r="J344" i="13"/>
  <c r="J356" i="13"/>
  <c r="L394" i="13"/>
  <c r="K394" i="13"/>
  <c r="I394" i="13"/>
  <c r="L404" i="13"/>
  <c r="K404" i="13"/>
  <c r="I404" i="13"/>
  <c r="L456" i="13"/>
  <c r="I456" i="13"/>
  <c r="L493" i="13"/>
  <c r="K493" i="13"/>
  <c r="J504" i="13"/>
  <c r="L515" i="13"/>
  <c r="K515" i="13"/>
  <c r="K279" i="13"/>
  <c r="I279" i="13"/>
  <c r="L420" i="13"/>
  <c r="K420" i="13"/>
  <c r="I37" i="13"/>
  <c r="I45" i="13"/>
  <c r="K53" i="13"/>
  <c r="K56" i="13"/>
  <c r="K69" i="13"/>
  <c r="K72" i="13"/>
  <c r="L85" i="13"/>
  <c r="I86" i="13"/>
  <c r="K90" i="13"/>
  <c r="K92" i="13"/>
  <c r="J108" i="13"/>
  <c r="I112" i="13"/>
  <c r="K162" i="13"/>
  <c r="J174" i="13"/>
  <c r="K177" i="13"/>
  <c r="J180" i="13"/>
  <c r="J190" i="13"/>
  <c r="K193" i="13"/>
  <c r="K211" i="13"/>
  <c r="K213" i="13"/>
  <c r="J217" i="13"/>
  <c r="L229" i="13"/>
  <c r="J229" i="13"/>
  <c r="L233" i="13"/>
  <c r="I233" i="13"/>
  <c r="L239" i="13"/>
  <c r="L241" i="13"/>
  <c r="J241" i="13"/>
  <c r="L249" i="13"/>
  <c r="K249" i="13"/>
  <c r="I255" i="13"/>
  <c r="K266" i="13"/>
  <c r="I266" i="13"/>
  <c r="J355" i="13"/>
  <c r="L393" i="13"/>
  <c r="L403" i="13"/>
  <c r="J314" i="13"/>
  <c r="L341" i="13"/>
  <c r="J341" i="13"/>
  <c r="L400" i="13"/>
  <c r="I400" i="13"/>
  <c r="L436" i="13"/>
  <c r="K436" i="13"/>
  <c r="I29" i="13"/>
  <c r="J29" i="13"/>
  <c r="J37" i="13"/>
  <c r="J45" i="13"/>
  <c r="J52" i="13"/>
  <c r="L57" i="13"/>
  <c r="L59" i="13"/>
  <c r="J68" i="13"/>
  <c r="K73" i="13"/>
  <c r="I75" i="13"/>
  <c r="J80" i="13"/>
  <c r="L83" i="13"/>
  <c r="I84" i="13"/>
  <c r="K86" i="13"/>
  <c r="L101" i="13"/>
  <c r="I102" i="13"/>
  <c r="K108" i="13"/>
  <c r="K110" i="13"/>
  <c r="K112" i="13"/>
  <c r="I130" i="13"/>
  <c r="I140" i="13"/>
  <c r="J147" i="13"/>
  <c r="K150" i="13"/>
  <c r="K154" i="13"/>
  <c r="K156" i="13"/>
  <c r="J160" i="13"/>
  <c r="J163" i="13"/>
  <c r="J164" i="13"/>
  <c r="J167" i="13"/>
  <c r="J178" i="13"/>
  <c r="J184" i="13"/>
  <c r="I185" i="13"/>
  <c r="J194" i="13"/>
  <c r="J209" i="13"/>
  <c r="K217" i="13"/>
  <c r="J240" i="13"/>
  <c r="L245" i="13"/>
  <c r="L265" i="13"/>
  <c r="K265" i="13"/>
  <c r="L319" i="13"/>
  <c r="K319" i="13"/>
  <c r="J319" i="13"/>
  <c r="I319" i="13"/>
  <c r="L410" i="13"/>
  <c r="K410" i="13"/>
  <c r="J410" i="13"/>
  <c r="I410" i="13"/>
  <c r="J425" i="13"/>
  <c r="L440" i="13"/>
  <c r="K440" i="13"/>
  <c r="J302" i="13"/>
  <c r="I305" i="13"/>
  <c r="K309" i="13"/>
  <c r="I311" i="13"/>
  <c r="J315" i="13"/>
  <c r="I317" i="13"/>
  <c r="J322" i="13"/>
  <c r="K323" i="13"/>
  <c r="I324" i="13"/>
  <c r="J349" i="13"/>
  <c r="I360" i="13"/>
  <c r="I366" i="13"/>
  <c r="I370" i="13"/>
  <c r="J379" i="13"/>
  <c r="J380" i="13"/>
  <c r="L401" i="13"/>
  <c r="I402" i="13"/>
  <c r="J406" i="13"/>
  <c r="J486" i="13"/>
  <c r="J488" i="13"/>
  <c r="J491" i="13"/>
  <c r="J500" i="13"/>
  <c r="J502" i="13"/>
  <c r="I503" i="13"/>
  <c r="K507" i="13"/>
  <c r="J511" i="13"/>
  <c r="K513" i="13"/>
  <c r="J270" i="13"/>
  <c r="J276" i="13"/>
  <c r="K283" i="13"/>
  <c r="J284" i="13"/>
  <c r="I285" i="13"/>
  <c r="J296" i="13"/>
  <c r="I299" i="13"/>
  <c r="J303" i="13"/>
  <c r="K305" i="13"/>
  <c r="K307" i="13"/>
  <c r="K324" i="13"/>
  <c r="I340" i="13"/>
  <c r="I348" i="13"/>
  <c r="I354" i="13"/>
  <c r="K360" i="13"/>
  <c r="I364" i="13"/>
  <c r="K366" i="13"/>
  <c r="J371" i="13"/>
  <c r="L395" i="13"/>
  <c r="I396" i="13"/>
  <c r="J402" i="13"/>
  <c r="I424" i="13"/>
  <c r="J430" i="13"/>
  <c r="J445" i="13"/>
  <c r="K448" i="13"/>
  <c r="J450" i="13"/>
  <c r="I454" i="13"/>
  <c r="J458" i="13"/>
  <c r="K460" i="13"/>
  <c r="I468" i="13"/>
  <c r="L471" i="13"/>
  <c r="I472" i="13"/>
  <c r="I478" i="13"/>
  <c r="I482" i="13"/>
  <c r="I487" i="13"/>
  <c r="J496" i="13"/>
  <c r="J498" i="13"/>
  <c r="I499" i="13"/>
  <c r="L500" i="13"/>
  <c r="J503" i="13"/>
  <c r="J508" i="13"/>
  <c r="L287" i="13"/>
  <c r="J287" i="13"/>
  <c r="L295" i="13"/>
  <c r="J295" i="13"/>
  <c r="L321" i="13"/>
  <c r="I321" i="13"/>
  <c r="L329" i="13"/>
  <c r="K329" i="13"/>
  <c r="J345" i="13"/>
  <c r="I27" i="13"/>
  <c r="I35" i="13"/>
  <c r="J40" i="13"/>
  <c r="I43" i="13"/>
  <c r="I55" i="13"/>
  <c r="I64" i="13"/>
  <c r="J65" i="13"/>
  <c r="I33" i="13"/>
  <c r="I41" i="13"/>
  <c r="K43" i="13"/>
  <c r="J48" i="13"/>
  <c r="K49" i="13"/>
  <c r="I51" i="13"/>
  <c r="J61" i="13"/>
  <c r="J64" i="13"/>
  <c r="I67" i="13"/>
  <c r="L71" i="13"/>
  <c r="I76" i="13"/>
  <c r="L77" i="13"/>
  <c r="I78" i="13"/>
  <c r="I82" i="13"/>
  <c r="J88" i="13"/>
  <c r="L91" i="13"/>
  <c r="I92" i="13"/>
  <c r="I94" i="13"/>
  <c r="I98" i="13"/>
  <c r="J116" i="13"/>
  <c r="K126" i="13"/>
  <c r="J136" i="13"/>
  <c r="J148" i="13"/>
  <c r="J28" i="13"/>
  <c r="I31" i="13"/>
  <c r="J33" i="13"/>
  <c r="J36" i="13"/>
  <c r="I39" i="13"/>
  <c r="J41" i="13"/>
  <c r="J44" i="13"/>
  <c r="I47" i="13"/>
  <c r="K48" i="13"/>
  <c r="L49" i="13"/>
  <c r="L51" i="13"/>
  <c r="I56" i="13"/>
  <c r="J60" i="13"/>
  <c r="I63" i="13"/>
  <c r="K64" i="13"/>
  <c r="L65" i="13"/>
  <c r="L67" i="13"/>
  <c r="I72" i="13"/>
  <c r="J76" i="13"/>
  <c r="K78" i="13"/>
  <c r="I80" i="13"/>
  <c r="K82" i="13"/>
  <c r="K88" i="13"/>
  <c r="J92" i="13"/>
  <c r="K94" i="13"/>
  <c r="I96" i="13"/>
  <c r="K98" i="13"/>
  <c r="K104" i="13"/>
  <c r="J107" i="13"/>
  <c r="I110" i="13"/>
  <c r="J112" i="13"/>
  <c r="K114" i="13"/>
  <c r="K116" i="13"/>
  <c r="I120" i="13"/>
  <c r="I122" i="13"/>
  <c r="J124" i="13"/>
  <c r="J127" i="13"/>
  <c r="I132" i="13"/>
  <c r="K134" i="13"/>
  <c r="K136" i="13"/>
  <c r="J139" i="13"/>
  <c r="I142" i="13"/>
  <c r="J144" i="13"/>
  <c r="K146" i="13"/>
  <c r="K148" i="13"/>
  <c r="I152" i="13"/>
  <c r="I154" i="13"/>
  <c r="J156" i="13"/>
  <c r="J159" i="13"/>
  <c r="I164" i="13"/>
  <c r="K166" i="13"/>
  <c r="K168" i="13"/>
  <c r="K171" i="13"/>
  <c r="I172" i="13"/>
  <c r="J173" i="13"/>
  <c r="L174" i="13"/>
  <c r="K175" i="13"/>
  <c r="I176" i="13"/>
  <c r="J177" i="13"/>
  <c r="L178" i="13"/>
  <c r="K179" i="13"/>
  <c r="I180" i="13"/>
  <c r="J181" i="13"/>
  <c r="L182" i="13"/>
  <c r="K183" i="13"/>
  <c r="I184" i="13"/>
  <c r="J185" i="13"/>
  <c r="L186" i="13"/>
  <c r="K187" i="13"/>
  <c r="I188" i="13"/>
  <c r="J189" i="13"/>
  <c r="L190" i="13"/>
  <c r="K191" i="13"/>
  <c r="I192" i="13"/>
  <c r="J193" i="13"/>
  <c r="L194" i="13"/>
  <c r="K195" i="13"/>
  <c r="J196" i="13"/>
  <c r="J200" i="13"/>
  <c r="K201" i="13"/>
  <c r="I203" i="13"/>
  <c r="J205" i="13"/>
  <c r="I207" i="13"/>
  <c r="I209" i="13"/>
  <c r="I211" i="13"/>
  <c r="J213" i="13"/>
  <c r="J216" i="13"/>
  <c r="I221" i="13"/>
  <c r="K223" i="13"/>
  <c r="K225" i="13"/>
  <c r="J228" i="13"/>
  <c r="I231" i="13"/>
  <c r="J233" i="13"/>
  <c r="K235" i="13"/>
  <c r="K237" i="13"/>
  <c r="I241" i="13"/>
  <c r="I243" i="13"/>
  <c r="J245" i="13"/>
  <c r="J248" i="13"/>
  <c r="I253" i="13"/>
  <c r="K255" i="13"/>
  <c r="K257" i="13"/>
  <c r="J260" i="13"/>
  <c r="I263" i="13"/>
  <c r="J266" i="13"/>
  <c r="L268" i="13"/>
  <c r="J268" i="13"/>
  <c r="L271" i="13"/>
  <c r="J271" i="13"/>
  <c r="J272" i="13"/>
  <c r="J274" i="13"/>
  <c r="L277" i="13"/>
  <c r="K277" i="13"/>
  <c r="K278" i="13"/>
  <c r="I278" i="13"/>
  <c r="I283" i="13"/>
  <c r="J290" i="13"/>
  <c r="I291" i="13"/>
  <c r="L297" i="13"/>
  <c r="I297" i="13"/>
  <c r="I303" i="13"/>
  <c r="J307" i="13"/>
  <c r="L309" i="13"/>
  <c r="I309" i="13"/>
  <c r="I315" i="13"/>
  <c r="I323" i="13"/>
  <c r="L328" i="13"/>
  <c r="K328" i="13"/>
  <c r="I328" i="13"/>
  <c r="L330" i="13"/>
  <c r="I330" i="13"/>
  <c r="L333" i="13"/>
  <c r="K333" i="13"/>
  <c r="L342" i="13"/>
  <c r="I342" i="13"/>
  <c r="J343" i="13"/>
  <c r="L344" i="13"/>
  <c r="K344" i="13"/>
  <c r="I344" i="13"/>
  <c r="L362" i="13"/>
  <c r="I362" i="13"/>
  <c r="J363" i="13"/>
  <c r="L380" i="13"/>
  <c r="K380" i="13"/>
  <c r="I380" i="13"/>
  <c r="L382" i="13"/>
  <c r="I382" i="13"/>
  <c r="J383" i="13"/>
  <c r="L383" i="13"/>
  <c r="J387" i="13"/>
  <c r="L387" i="13"/>
  <c r="J391" i="13"/>
  <c r="L391" i="13"/>
  <c r="L441" i="13"/>
  <c r="L452" i="13"/>
  <c r="K452" i="13"/>
  <c r="I452" i="13"/>
  <c r="L462" i="13"/>
  <c r="K462" i="13"/>
  <c r="J462" i="13"/>
  <c r="I462" i="13"/>
  <c r="L463" i="13"/>
  <c r="K463" i="13"/>
  <c r="J463" i="13"/>
  <c r="L267" i="13"/>
  <c r="L275" i="13"/>
  <c r="J275" i="13"/>
  <c r="L281" i="13"/>
  <c r="K281" i="13"/>
  <c r="L347" i="13"/>
  <c r="J347" i="13"/>
  <c r="J351" i="13"/>
  <c r="L398" i="13"/>
  <c r="K398" i="13"/>
  <c r="I398" i="13"/>
  <c r="L476" i="13"/>
  <c r="K476" i="13"/>
  <c r="I476" i="13"/>
  <c r="I71" i="13"/>
  <c r="I88" i="13"/>
  <c r="K96" i="13"/>
  <c r="I104" i="13"/>
  <c r="I106" i="13"/>
  <c r="J111" i="13"/>
  <c r="I116" i="13"/>
  <c r="K120" i="13"/>
  <c r="J123" i="13"/>
  <c r="I126" i="13"/>
  <c r="K132" i="13"/>
  <c r="I136" i="13"/>
  <c r="I138" i="13"/>
  <c r="J143" i="13"/>
  <c r="I148" i="13"/>
  <c r="K152" i="13"/>
  <c r="J155" i="13"/>
  <c r="I158" i="13"/>
  <c r="K164" i="13"/>
  <c r="I168" i="13"/>
  <c r="I170" i="13"/>
  <c r="L172" i="13"/>
  <c r="L176" i="13"/>
  <c r="L180" i="13"/>
  <c r="L184" i="13"/>
  <c r="L188" i="13"/>
  <c r="L192" i="13"/>
  <c r="I199" i="13"/>
  <c r="I201" i="13"/>
  <c r="J202" i="13"/>
  <c r="J204" i="13"/>
  <c r="J208" i="13"/>
  <c r="K209" i="13"/>
  <c r="J212" i="13"/>
  <c r="I215" i="13"/>
  <c r="K221" i="13"/>
  <c r="I225" i="13"/>
  <c r="I227" i="13"/>
  <c r="J232" i="13"/>
  <c r="I237" i="13"/>
  <c r="K241" i="13"/>
  <c r="J244" i="13"/>
  <c r="I247" i="13"/>
  <c r="K253" i="13"/>
  <c r="I257" i="13"/>
  <c r="I259" i="13"/>
  <c r="J264" i="13"/>
  <c r="I267" i="13"/>
  <c r="K270" i="13"/>
  <c r="I270" i="13"/>
  <c r="I275" i="13"/>
  <c r="L279" i="13"/>
  <c r="J279" i="13"/>
  <c r="J280" i="13"/>
  <c r="I281" i="13"/>
  <c r="L285" i="13"/>
  <c r="K285" i="13"/>
  <c r="I287" i="13"/>
  <c r="L293" i="13"/>
  <c r="K293" i="13"/>
  <c r="I295" i="13"/>
  <c r="J298" i="13"/>
  <c r="L299" i="13"/>
  <c r="J299" i="13"/>
  <c r="J310" i="13"/>
  <c r="L311" i="13"/>
  <c r="J311" i="13"/>
  <c r="L317" i="13"/>
  <c r="K321" i="13"/>
  <c r="L336" i="13"/>
  <c r="K336" i="13"/>
  <c r="I336" i="13"/>
  <c r="L338" i="13"/>
  <c r="I338" i="13"/>
  <c r="L339" i="13"/>
  <c r="J339" i="13"/>
  <c r="L345" i="13"/>
  <c r="L351" i="13"/>
  <c r="J398" i="13"/>
  <c r="L406" i="13"/>
  <c r="I406" i="13"/>
  <c r="K406" i="13"/>
  <c r="L408" i="13"/>
  <c r="I408" i="13"/>
  <c r="J409" i="13"/>
  <c r="K428" i="13"/>
  <c r="L428" i="13"/>
  <c r="I428" i="13"/>
  <c r="L474" i="13"/>
  <c r="K474" i="13"/>
  <c r="J474" i="13"/>
  <c r="I474" i="13"/>
  <c r="L483" i="13"/>
  <c r="K483" i="13"/>
  <c r="J483" i="13"/>
  <c r="I483" i="13"/>
  <c r="K484" i="13"/>
  <c r="L484" i="13"/>
  <c r="J484" i="13"/>
  <c r="J494" i="13"/>
  <c r="J516" i="13"/>
  <c r="K282" i="13"/>
  <c r="I282" i="13"/>
  <c r="L301" i="13"/>
  <c r="K301" i="13"/>
  <c r="L313" i="13"/>
  <c r="K313" i="13"/>
  <c r="L346" i="13"/>
  <c r="I346" i="13"/>
  <c r="L350" i="13"/>
  <c r="I350" i="13"/>
  <c r="L352" i="13"/>
  <c r="I352" i="13"/>
  <c r="K352" i="13"/>
  <c r="L368" i="13"/>
  <c r="K368" i="13"/>
  <c r="I368" i="13"/>
  <c r="L466" i="13"/>
  <c r="K466" i="13"/>
  <c r="J466" i="13"/>
  <c r="I466" i="13"/>
  <c r="J481" i="13"/>
  <c r="J32" i="13"/>
  <c r="I48" i="13"/>
  <c r="K27" i="13"/>
  <c r="K35" i="13"/>
  <c r="L55" i="13"/>
  <c r="I60" i="13"/>
  <c r="L93" i="13"/>
  <c r="J104" i="13"/>
  <c r="K106" i="13"/>
  <c r="K138" i="13"/>
  <c r="K158" i="13"/>
  <c r="J168" i="13"/>
  <c r="K170" i="13"/>
  <c r="K199" i="13"/>
  <c r="J201" i="13"/>
  <c r="K215" i="13"/>
  <c r="J225" i="13"/>
  <c r="K227" i="13"/>
  <c r="J237" i="13"/>
  <c r="K247" i="13"/>
  <c r="J257" i="13"/>
  <c r="K259" i="13"/>
  <c r="L264" i="13"/>
  <c r="J267" i="13"/>
  <c r="L269" i="13"/>
  <c r="K269" i="13"/>
  <c r="L273" i="13"/>
  <c r="K273" i="13"/>
  <c r="K274" i="13"/>
  <c r="I274" i="13"/>
  <c r="K275" i="13"/>
  <c r="L282" i="13"/>
  <c r="L283" i="13"/>
  <c r="J283" i="13"/>
  <c r="K287" i="13"/>
  <c r="L291" i="13"/>
  <c r="J291" i="13"/>
  <c r="K295" i="13"/>
  <c r="L303" i="13"/>
  <c r="K303" i="13"/>
  <c r="L307" i="13"/>
  <c r="I307" i="13"/>
  <c r="L315" i="13"/>
  <c r="K315" i="13"/>
  <c r="J318" i="13"/>
  <c r="L323" i="13"/>
  <c r="J323" i="13"/>
  <c r="L332" i="13"/>
  <c r="I332" i="13"/>
  <c r="K332" i="13"/>
  <c r="I334" i="13"/>
  <c r="L334" i="13"/>
  <c r="L337" i="13"/>
  <c r="K337" i="13"/>
  <c r="L356" i="13"/>
  <c r="K356" i="13"/>
  <c r="I356" i="13"/>
  <c r="L358" i="13"/>
  <c r="I358" i="13"/>
  <c r="J359" i="13"/>
  <c r="L372" i="13"/>
  <c r="I372" i="13"/>
  <c r="K372" i="13"/>
  <c r="L374" i="13"/>
  <c r="I374" i="13"/>
  <c r="J375" i="13"/>
  <c r="K385" i="13"/>
  <c r="I385" i="13"/>
  <c r="L386" i="13"/>
  <c r="I386" i="13"/>
  <c r="K386" i="13"/>
  <c r="K389" i="13"/>
  <c r="I389" i="13"/>
  <c r="L390" i="13"/>
  <c r="I390" i="13"/>
  <c r="K390" i="13"/>
  <c r="L414" i="13"/>
  <c r="K414" i="13"/>
  <c r="I414" i="13"/>
  <c r="L416" i="13"/>
  <c r="K416" i="13"/>
  <c r="I416" i="13"/>
  <c r="J421" i="13"/>
  <c r="L426" i="13"/>
  <c r="K426" i="13"/>
  <c r="J426" i="13"/>
  <c r="I426" i="13"/>
  <c r="L432" i="13"/>
  <c r="K432" i="13"/>
  <c r="I432" i="13"/>
  <c r="L442" i="13"/>
  <c r="K442" i="13"/>
  <c r="J442" i="13"/>
  <c r="I442" i="13"/>
  <c r="J449" i="13"/>
  <c r="J324" i="13"/>
  <c r="J340" i="13"/>
  <c r="J360" i="13"/>
  <c r="K370" i="13"/>
  <c r="J394" i="13"/>
  <c r="K396" i="13"/>
  <c r="K400" i="13"/>
  <c r="J418" i="13"/>
  <c r="K434" i="13"/>
  <c r="J438" i="13"/>
  <c r="K444" i="13"/>
  <c r="K446" i="13"/>
  <c r="J454" i="13"/>
  <c r="K456" i="13"/>
  <c r="K458" i="13"/>
  <c r="K468" i="13"/>
  <c r="J478" i="13"/>
  <c r="K489" i="13"/>
  <c r="K491" i="13"/>
  <c r="L498" i="13"/>
  <c r="L502" i="13"/>
  <c r="K511" i="13"/>
  <c r="J417" i="13"/>
  <c r="I420" i="13"/>
  <c r="L433" i="13"/>
  <c r="I434" i="13"/>
  <c r="L435" i="13"/>
  <c r="I436" i="13"/>
  <c r="I440" i="13"/>
  <c r="I446" i="13"/>
  <c r="I448" i="13"/>
  <c r="J453" i="13"/>
  <c r="I458" i="13"/>
  <c r="J477" i="13"/>
  <c r="I480" i="13"/>
  <c r="I491" i="13"/>
  <c r="I493" i="13"/>
  <c r="K497" i="13"/>
  <c r="I498" i="13"/>
  <c r="K501" i="13"/>
  <c r="I502" i="13"/>
  <c r="K505" i="13"/>
  <c r="K509" i="13"/>
  <c r="I511" i="13"/>
  <c r="J512" i="13"/>
  <c r="I515" i="13"/>
  <c r="L30" i="13"/>
  <c r="J54" i="13"/>
  <c r="J62" i="13"/>
  <c r="J70" i="13"/>
  <c r="K81" i="13"/>
  <c r="I81" i="13"/>
  <c r="K97" i="13"/>
  <c r="I97" i="13"/>
  <c r="K125" i="13"/>
  <c r="J125" i="13"/>
  <c r="I125" i="13"/>
  <c r="K141" i="13"/>
  <c r="J141" i="13"/>
  <c r="I141" i="13"/>
  <c r="K157" i="13"/>
  <c r="J157" i="13"/>
  <c r="I157" i="13"/>
  <c r="I26" i="13"/>
  <c r="J27" i="13"/>
  <c r="K28" i="13"/>
  <c r="I30" i="13"/>
  <c r="J31" i="13"/>
  <c r="K32" i="13"/>
  <c r="I34" i="13"/>
  <c r="J35" i="13"/>
  <c r="K36" i="13"/>
  <c r="I38" i="13"/>
  <c r="J39" i="13"/>
  <c r="K40" i="13"/>
  <c r="I42" i="13"/>
  <c r="J43" i="13"/>
  <c r="K44" i="13"/>
  <c r="I46" i="13"/>
  <c r="J47" i="13"/>
  <c r="I49" i="13"/>
  <c r="J51" i="13"/>
  <c r="I53" i="13"/>
  <c r="I54" i="13"/>
  <c r="J55" i="13"/>
  <c r="I57" i="13"/>
  <c r="I58" i="13"/>
  <c r="J59" i="13"/>
  <c r="I61" i="13"/>
  <c r="I62" i="13"/>
  <c r="J63" i="13"/>
  <c r="I65" i="13"/>
  <c r="J67" i="13"/>
  <c r="I69" i="13"/>
  <c r="I70" i="13"/>
  <c r="J71" i="13"/>
  <c r="I73" i="13"/>
  <c r="I74" i="13"/>
  <c r="J75" i="13"/>
  <c r="J81" i="13"/>
  <c r="J87" i="13"/>
  <c r="J95" i="13"/>
  <c r="J97" i="13"/>
  <c r="J103" i="13"/>
  <c r="K113" i="13"/>
  <c r="J113" i="13"/>
  <c r="I113" i="13"/>
  <c r="L125" i="13"/>
  <c r="K129" i="13"/>
  <c r="J129" i="13"/>
  <c r="I129" i="13"/>
  <c r="L141" i="13"/>
  <c r="K145" i="13"/>
  <c r="J145" i="13"/>
  <c r="I145" i="13"/>
  <c r="L157" i="13"/>
  <c r="K161" i="13"/>
  <c r="J161" i="13"/>
  <c r="I161" i="13"/>
  <c r="K214" i="13"/>
  <c r="J214" i="13"/>
  <c r="I214" i="13"/>
  <c r="L214" i="13"/>
  <c r="K230" i="13"/>
  <c r="J230" i="13"/>
  <c r="I230" i="13"/>
  <c r="L230" i="13"/>
  <c r="K246" i="13"/>
  <c r="J246" i="13"/>
  <c r="I246" i="13"/>
  <c r="L246" i="13"/>
  <c r="K262" i="13"/>
  <c r="J262" i="13"/>
  <c r="I262" i="13"/>
  <c r="L262" i="13"/>
  <c r="L26" i="13"/>
  <c r="J50" i="13"/>
  <c r="J66" i="13"/>
  <c r="I79" i="13"/>
  <c r="K79" i="13"/>
  <c r="K89" i="13"/>
  <c r="I89" i="13"/>
  <c r="K109" i="13"/>
  <c r="J109" i="13"/>
  <c r="I109" i="13"/>
  <c r="L28" i="13"/>
  <c r="J30" i="13"/>
  <c r="L32" i="13"/>
  <c r="J34" i="13"/>
  <c r="L36" i="13"/>
  <c r="J38" i="13"/>
  <c r="L40" i="13"/>
  <c r="J42" i="13"/>
  <c r="L44" i="13"/>
  <c r="K50" i="13"/>
  <c r="K54" i="13"/>
  <c r="K62" i="13"/>
  <c r="K66" i="13"/>
  <c r="K70" i="13"/>
  <c r="K77" i="13"/>
  <c r="I77" i="13"/>
  <c r="L79" i="13"/>
  <c r="L81" i="13"/>
  <c r="I83" i="13"/>
  <c r="K83" i="13"/>
  <c r="K85" i="13"/>
  <c r="I85" i="13"/>
  <c r="L89" i="13"/>
  <c r="I91" i="13"/>
  <c r="K91" i="13"/>
  <c r="K93" i="13"/>
  <c r="I93" i="13"/>
  <c r="L97" i="13"/>
  <c r="I99" i="13"/>
  <c r="K99" i="13"/>
  <c r="K101" i="13"/>
  <c r="I101" i="13"/>
  <c r="K117" i="13"/>
  <c r="J117" i="13"/>
  <c r="I117" i="13"/>
  <c r="K133" i="13"/>
  <c r="J133" i="13"/>
  <c r="I133" i="13"/>
  <c r="K149" i="13"/>
  <c r="J149" i="13"/>
  <c r="I149" i="13"/>
  <c r="K165" i="13"/>
  <c r="J165" i="13"/>
  <c r="I165" i="13"/>
  <c r="K320" i="13"/>
  <c r="J320" i="13"/>
  <c r="I320" i="13"/>
  <c r="L320" i="13"/>
  <c r="L34" i="13"/>
  <c r="L38" i="13"/>
  <c r="L42" i="13"/>
  <c r="J46" i="13"/>
  <c r="J58" i="13"/>
  <c r="J74" i="13"/>
  <c r="I87" i="13"/>
  <c r="K87" i="13"/>
  <c r="I95" i="13"/>
  <c r="K95" i="13"/>
  <c r="I103" i="13"/>
  <c r="K103" i="13"/>
  <c r="J26" i="13"/>
  <c r="I28" i="13"/>
  <c r="I32" i="13"/>
  <c r="I36" i="13"/>
  <c r="I40" i="13"/>
  <c r="I44" i="13"/>
  <c r="L46" i="13"/>
  <c r="L50" i="13"/>
  <c r="L54" i="13"/>
  <c r="L58" i="13"/>
  <c r="L62" i="13"/>
  <c r="L66" i="13"/>
  <c r="L70" i="13"/>
  <c r="L74" i="13"/>
  <c r="J77" i="13"/>
  <c r="J83" i="13"/>
  <c r="J85" i="13"/>
  <c r="J91" i="13"/>
  <c r="J93" i="13"/>
  <c r="J99" i="13"/>
  <c r="J101" i="13"/>
  <c r="K105" i="13"/>
  <c r="J105" i="13"/>
  <c r="I105" i="13"/>
  <c r="L117" i="13"/>
  <c r="K121" i="13"/>
  <c r="J121" i="13"/>
  <c r="I121" i="13"/>
  <c r="L133" i="13"/>
  <c r="K137" i="13"/>
  <c r="J137" i="13"/>
  <c r="I137" i="13"/>
  <c r="L149" i="13"/>
  <c r="K153" i="13"/>
  <c r="J153" i="13"/>
  <c r="I153" i="13"/>
  <c r="L165" i="13"/>
  <c r="K169" i="13"/>
  <c r="J169" i="13"/>
  <c r="I169" i="13"/>
  <c r="J78" i="13"/>
  <c r="J82" i="13"/>
  <c r="J86" i="13"/>
  <c r="J90" i="13"/>
  <c r="J94" i="13"/>
  <c r="J98" i="13"/>
  <c r="J102" i="13"/>
  <c r="J106" i="13"/>
  <c r="K107" i="13"/>
  <c r="J110" i="13"/>
  <c r="K111" i="13"/>
  <c r="J114" i="13"/>
  <c r="K115" i="13"/>
  <c r="J118" i="13"/>
  <c r="K119" i="13"/>
  <c r="J122" i="13"/>
  <c r="K123" i="13"/>
  <c r="J126" i="13"/>
  <c r="K127" i="13"/>
  <c r="J130" i="13"/>
  <c r="K131" i="13"/>
  <c r="J134" i="13"/>
  <c r="K135" i="13"/>
  <c r="J138" i="13"/>
  <c r="K139" i="13"/>
  <c r="J142" i="13"/>
  <c r="K143" i="13"/>
  <c r="J146" i="13"/>
  <c r="K147" i="13"/>
  <c r="J150" i="13"/>
  <c r="K151" i="13"/>
  <c r="J154" i="13"/>
  <c r="K155" i="13"/>
  <c r="J158" i="13"/>
  <c r="K159" i="13"/>
  <c r="J162" i="13"/>
  <c r="K163" i="13"/>
  <c r="J166" i="13"/>
  <c r="K167" i="13"/>
  <c r="J170" i="13"/>
  <c r="I200" i="13"/>
  <c r="K200" i="13"/>
  <c r="K202" i="13"/>
  <c r="I202" i="13"/>
  <c r="I208" i="13"/>
  <c r="K208" i="13"/>
  <c r="K218" i="13"/>
  <c r="J218" i="13"/>
  <c r="I218" i="13"/>
  <c r="K234" i="13"/>
  <c r="J234" i="13"/>
  <c r="I234" i="13"/>
  <c r="K250" i="13"/>
  <c r="J250" i="13"/>
  <c r="I250" i="13"/>
  <c r="K327" i="13"/>
  <c r="L327" i="13"/>
  <c r="J327" i="13"/>
  <c r="I327" i="13"/>
  <c r="K419" i="13"/>
  <c r="J419" i="13"/>
  <c r="I419" i="13"/>
  <c r="L419" i="13"/>
  <c r="L107" i="13"/>
  <c r="L111" i="13"/>
  <c r="L115" i="13"/>
  <c r="L119" i="13"/>
  <c r="L123" i="13"/>
  <c r="L127" i="13"/>
  <c r="L131" i="13"/>
  <c r="L135" i="13"/>
  <c r="L139" i="13"/>
  <c r="L143" i="13"/>
  <c r="L147" i="13"/>
  <c r="L151" i="13"/>
  <c r="L155" i="13"/>
  <c r="L159" i="13"/>
  <c r="L163" i="13"/>
  <c r="L167" i="13"/>
  <c r="J171" i="13"/>
  <c r="J175" i="13"/>
  <c r="J179" i="13"/>
  <c r="J183" i="13"/>
  <c r="J187" i="13"/>
  <c r="J191" i="13"/>
  <c r="J195" i="13"/>
  <c r="K222" i="13"/>
  <c r="J222" i="13"/>
  <c r="I222" i="13"/>
  <c r="K238" i="13"/>
  <c r="J238" i="13"/>
  <c r="I238" i="13"/>
  <c r="K254" i="13"/>
  <c r="J254" i="13"/>
  <c r="I254" i="13"/>
  <c r="I107" i="13"/>
  <c r="I111" i="13"/>
  <c r="I115" i="13"/>
  <c r="I119" i="13"/>
  <c r="I123" i="13"/>
  <c r="I127" i="13"/>
  <c r="I131" i="13"/>
  <c r="I135" i="13"/>
  <c r="I139" i="13"/>
  <c r="I143" i="13"/>
  <c r="I147" i="13"/>
  <c r="I151" i="13"/>
  <c r="I155" i="13"/>
  <c r="I159" i="13"/>
  <c r="I163" i="13"/>
  <c r="I167" i="13"/>
  <c r="I171" i="13"/>
  <c r="I174" i="13"/>
  <c r="I175" i="13"/>
  <c r="I178" i="13"/>
  <c r="I179" i="13"/>
  <c r="I182" i="13"/>
  <c r="I183" i="13"/>
  <c r="I186" i="13"/>
  <c r="I187" i="13"/>
  <c r="I190" i="13"/>
  <c r="I191" i="13"/>
  <c r="I194" i="13"/>
  <c r="I195" i="13"/>
  <c r="I196" i="13"/>
  <c r="K196" i="13"/>
  <c r="K198" i="13"/>
  <c r="I198" i="13"/>
  <c r="I204" i="13"/>
  <c r="K204" i="13"/>
  <c r="K206" i="13"/>
  <c r="I206" i="13"/>
  <c r="K210" i="13"/>
  <c r="J210" i="13"/>
  <c r="I210" i="13"/>
  <c r="L222" i="13"/>
  <c r="K226" i="13"/>
  <c r="J226" i="13"/>
  <c r="I226" i="13"/>
  <c r="L238" i="13"/>
  <c r="K242" i="13"/>
  <c r="J242" i="13"/>
  <c r="I242" i="13"/>
  <c r="L254" i="13"/>
  <c r="K258" i="13"/>
  <c r="J258" i="13"/>
  <c r="I258" i="13"/>
  <c r="K304" i="13"/>
  <c r="J304" i="13"/>
  <c r="I304" i="13"/>
  <c r="L304" i="13"/>
  <c r="J199" i="13"/>
  <c r="J203" i="13"/>
  <c r="J207" i="13"/>
  <c r="J211" i="13"/>
  <c r="K212" i="13"/>
  <c r="J215" i="13"/>
  <c r="K216" i="13"/>
  <c r="J219" i="13"/>
  <c r="K220" i="13"/>
  <c r="J223" i="13"/>
  <c r="K224" i="13"/>
  <c r="J227" i="13"/>
  <c r="K228" i="13"/>
  <c r="J231" i="13"/>
  <c r="K232" i="13"/>
  <c r="J235" i="13"/>
  <c r="K236" i="13"/>
  <c r="J239" i="13"/>
  <c r="K240" i="13"/>
  <c r="J243" i="13"/>
  <c r="K244" i="13"/>
  <c r="J247" i="13"/>
  <c r="K248" i="13"/>
  <c r="J251" i="13"/>
  <c r="K252" i="13"/>
  <c r="J255" i="13"/>
  <c r="K256" i="13"/>
  <c r="J259" i="13"/>
  <c r="K260" i="13"/>
  <c r="J263" i="13"/>
  <c r="K268" i="13"/>
  <c r="K272" i="13"/>
  <c r="K276" i="13"/>
  <c r="K280" i="13"/>
  <c r="L284" i="13"/>
  <c r="I286" i="13"/>
  <c r="K286" i="13"/>
  <c r="K288" i="13"/>
  <c r="I288" i="13"/>
  <c r="L290" i="13"/>
  <c r="L292" i="13"/>
  <c r="I294" i="13"/>
  <c r="K294" i="13"/>
  <c r="K296" i="13"/>
  <c r="I296" i="13"/>
  <c r="K308" i="13"/>
  <c r="J308" i="13"/>
  <c r="I308" i="13"/>
  <c r="K331" i="13"/>
  <c r="L331" i="13"/>
  <c r="J331" i="13"/>
  <c r="I331" i="13"/>
  <c r="J392" i="13"/>
  <c r="L392" i="13"/>
  <c r="K392" i="13"/>
  <c r="I392" i="13"/>
  <c r="L212" i="13"/>
  <c r="L216" i="13"/>
  <c r="L220" i="13"/>
  <c r="L224" i="13"/>
  <c r="L228" i="13"/>
  <c r="L232" i="13"/>
  <c r="L236" i="13"/>
  <c r="L240" i="13"/>
  <c r="L244" i="13"/>
  <c r="L248" i="13"/>
  <c r="L252" i="13"/>
  <c r="L256" i="13"/>
  <c r="L260" i="13"/>
  <c r="J265" i="13"/>
  <c r="J269" i="13"/>
  <c r="J273" i="13"/>
  <c r="J277" i="13"/>
  <c r="J281" i="13"/>
  <c r="K312" i="13"/>
  <c r="J312" i="13"/>
  <c r="I312" i="13"/>
  <c r="K335" i="13"/>
  <c r="L335" i="13"/>
  <c r="J335" i="13"/>
  <c r="I335" i="13"/>
  <c r="I212" i="13"/>
  <c r="I216" i="13"/>
  <c r="I220" i="13"/>
  <c r="I224" i="13"/>
  <c r="I228" i="13"/>
  <c r="I232" i="13"/>
  <c r="I236" i="13"/>
  <c r="I240" i="13"/>
  <c r="I244" i="13"/>
  <c r="I248" i="13"/>
  <c r="I252" i="13"/>
  <c r="I256" i="13"/>
  <c r="I260" i="13"/>
  <c r="I264" i="13"/>
  <c r="I265" i="13"/>
  <c r="I268" i="13"/>
  <c r="I269" i="13"/>
  <c r="I272" i="13"/>
  <c r="I276" i="13"/>
  <c r="I280" i="13"/>
  <c r="K284" i="13"/>
  <c r="I284" i="13"/>
  <c r="I290" i="13"/>
  <c r="K290" i="13"/>
  <c r="K292" i="13"/>
  <c r="I292" i="13"/>
  <c r="K300" i="13"/>
  <c r="J300" i="13"/>
  <c r="I300" i="13"/>
  <c r="K316" i="13"/>
  <c r="J316" i="13"/>
  <c r="I316" i="13"/>
  <c r="K353" i="13"/>
  <c r="J353" i="13"/>
  <c r="I353" i="13"/>
  <c r="L353" i="13"/>
  <c r="K369" i="13"/>
  <c r="J369" i="13"/>
  <c r="I369" i="13"/>
  <c r="L369" i="13"/>
  <c r="J285" i="13"/>
  <c r="J289" i="13"/>
  <c r="J293" i="13"/>
  <c r="J297" i="13"/>
  <c r="K298" i="13"/>
  <c r="J301" i="13"/>
  <c r="K302" i="13"/>
  <c r="J305" i="13"/>
  <c r="K306" i="13"/>
  <c r="J309" i="13"/>
  <c r="K310" i="13"/>
  <c r="J313" i="13"/>
  <c r="K314" i="13"/>
  <c r="J317" i="13"/>
  <c r="K318" i="13"/>
  <c r="J321" i="13"/>
  <c r="K322" i="13"/>
  <c r="J326" i="13"/>
  <c r="J330" i="13"/>
  <c r="J334" i="13"/>
  <c r="I343" i="13"/>
  <c r="K343" i="13"/>
  <c r="K345" i="13"/>
  <c r="I345" i="13"/>
  <c r="I351" i="13"/>
  <c r="K351" i="13"/>
  <c r="K357" i="13"/>
  <c r="J357" i="13"/>
  <c r="I357" i="13"/>
  <c r="K373" i="13"/>
  <c r="J373" i="13"/>
  <c r="I373" i="13"/>
  <c r="J388" i="13"/>
  <c r="L388" i="13"/>
  <c r="K388" i="13"/>
  <c r="I388" i="13"/>
  <c r="K399" i="13"/>
  <c r="I399" i="13"/>
  <c r="L399" i="13"/>
  <c r="J399" i="13"/>
  <c r="L298" i="13"/>
  <c r="L302" i="13"/>
  <c r="L306" i="13"/>
  <c r="L310" i="13"/>
  <c r="L314" i="13"/>
  <c r="L318" i="13"/>
  <c r="L322" i="13"/>
  <c r="I325" i="13"/>
  <c r="I329" i="13"/>
  <c r="I333" i="13"/>
  <c r="I337" i="13"/>
  <c r="K361" i="13"/>
  <c r="J361" i="13"/>
  <c r="I361" i="13"/>
  <c r="K377" i="13"/>
  <c r="J377" i="13"/>
  <c r="I377" i="13"/>
  <c r="J384" i="13"/>
  <c r="L384" i="13"/>
  <c r="K384" i="13"/>
  <c r="I384" i="13"/>
  <c r="I298" i="13"/>
  <c r="I302" i="13"/>
  <c r="I306" i="13"/>
  <c r="I310" i="13"/>
  <c r="I314" i="13"/>
  <c r="I318" i="13"/>
  <c r="I322" i="13"/>
  <c r="J325" i="13"/>
  <c r="J329" i="13"/>
  <c r="J333" i="13"/>
  <c r="J337" i="13"/>
  <c r="I339" i="13"/>
  <c r="K339" i="13"/>
  <c r="K341" i="13"/>
  <c r="I341" i="13"/>
  <c r="I347" i="13"/>
  <c r="K347" i="13"/>
  <c r="K349" i="13"/>
  <c r="I349" i="13"/>
  <c r="L361" i="13"/>
  <c r="K365" i="13"/>
  <c r="J365" i="13"/>
  <c r="I365" i="13"/>
  <c r="K381" i="13"/>
  <c r="J381" i="13"/>
  <c r="I381" i="13"/>
  <c r="I397" i="13"/>
  <c r="K397" i="13"/>
  <c r="L397" i="13"/>
  <c r="J397" i="13"/>
  <c r="I405" i="13"/>
  <c r="K405" i="13"/>
  <c r="L405" i="13"/>
  <c r="J405" i="13"/>
  <c r="I431" i="13"/>
  <c r="L431" i="13"/>
  <c r="K431" i="13"/>
  <c r="J431" i="13"/>
  <c r="J338" i="13"/>
  <c r="J342" i="13"/>
  <c r="J346" i="13"/>
  <c r="J350" i="13"/>
  <c r="J354" i="13"/>
  <c r="K355" i="13"/>
  <c r="J358" i="13"/>
  <c r="K359" i="13"/>
  <c r="J362" i="13"/>
  <c r="K363" i="13"/>
  <c r="J366" i="13"/>
  <c r="K367" i="13"/>
  <c r="J370" i="13"/>
  <c r="K371" i="13"/>
  <c r="J374" i="13"/>
  <c r="K375" i="13"/>
  <c r="J378" i="13"/>
  <c r="K379" i="13"/>
  <c r="J382" i="13"/>
  <c r="I383" i="13"/>
  <c r="J385" i="13"/>
  <c r="I387" i="13"/>
  <c r="J389" i="13"/>
  <c r="I391" i="13"/>
  <c r="K407" i="13"/>
  <c r="J407" i="13"/>
  <c r="I407" i="13"/>
  <c r="K423" i="13"/>
  <c r="J423" i="13"/>
  <c r="I423" i="13"/>
  <c r="K439" i="13"/>
  <c r="I439" i="13"/>
  <c r="L439" i="13"/>
  <c r="J439" i="13"/>
  <c r="L355" i="13"/>
  <c r="L359" i="13"/>
  <c r="L363" i="13"/>
  <c r="L367" i="13"/>
  <c r="L371" i="13"/>
  <c r="L375" i="13"/>
  <c r="L379" i="13"/>
  <c r="I393" i="13"/>
  <c r="K393" i="13"/>
  <c r="K395" i="13"/>
  <c r="I395" i="13"/>
  <c r="I401" i="13"/>
  <c r="K401" i="13"/>
  <c r="K403" i="13"/>
  <c r="I403" i="13"/>
  <c r="K411" i="13"/>
  <c r="J411" i="13"/>
  <c r="I411" i="13"/>
  <c r="K427" i="13"/>
  <c r="J427" i="13"/>
  <c r="I427" i="13"/>
  <c r="I355" i="13"/>
  <c r="I359" i="13"/>
  <c r="I363" i="13"/>
  <c r="I367" i="13"/>
  <c r="I371" i="13"/>
  <c r="I375" i="13"/>
  <c r="I379" i="13"/>
  <c r="J393" i="13"/>
  <c r="J395" i="13"/>
  <c r="J401" i="13"/>
  <c r="J403" i="13"/>
  <c r="K415" i="13"/>
  <c r="J415" i="13"/>
  <c r="I415" i="13"/>
  <c r="I437" i="13"/>
  <c r="K437" i="13"/>
  <c r="L437" i="13"/>
  <c r="J437" i="13"/>
  <c r="K443" i="13"/>
  <c r="J443" i="13"/>
  <c r="I443" i="13"/>
  <c r="L443" i="13"/>
  <c r="K459" i="13"/>
  <c r="J459" i="13"/>
  <c r="I459" i="13"/>
  <c r="L459" i="13"/>
  <c r="J464" i="13"/>
  <c r="L464" i="13"/>
  <c r="K464" i="13"/>
  <c r="I464" i="13"/>
  <c r="J396" i="13"/>
  <c r="J400" i="13"/>
  <c r="J404" i="13"/>
  <c r="J408" i="13"/>
  <c r="K409" i="13"/>
  <c r="J412" i="13"/>
  <c r="K413" i="13"/>
  <c r="J416" i="13"/>
  <c r="K417" i="13"/>
  <c r="J420" i="13"/>
  <c r="K421" i="13"/>
  <c r="J424" i="13"/>
  <c r="K425" i="13"/>
  <c r="L429" i="13"/>
  <c r="K447" i="13"/>
  <c r="J447" i="13"/>
  <c r="I447" i="13"/>
  <c r="I465" i="13"/>
  <c r="K465" i="13"/>
  <c r="L465" i="13"/>
  <c r="J465" i="13"/>
  <c r="L409" i="13"/>
  <c r="L413" i="13"/>
  <c r="L417" i="13"/>
  <c r="L421" i="13"/>
  <c r="L425" i="13"/>
  <c r="I433" i="13"/>
  <c r="K433" i="13"/>
  <c r="K435" i="13"/>
  <c r="I435" i="13"/>
  <c r="I441" i="13"/>
  <c r="K441" i="13"/>
  <c r="K451" i="13"/>
  <c r="J451" i="13"/>
  <c r="I451" i="13"/>
  <c r="I409" i="13"/>
  <c r="I413" i="13"/>
  <c r="I417" i="13"/>
  <c r="I421" i="13"/>
  <c r="I425" i="13"/>
  <c r="J428" i="13"/>
  <c r="I429" i="13"/>
  <c r="J433" i="13"/>
  <c r="J435" i="13"/>
  <c r="J441" i="13"/>
  <c r="L451" i="13"/>
  <c r="K455" i="13"/>
  <c r="J455" i="13"/>
  <c r="I455" i="13"/>
  <c r="K467" i="13"/>
  <c r="I467" i="13"/>
  <c r="L467" i="13"/>
  <c r="J467" i="13"/>
  <c r="J432" i="13"/>
  <c r="J436" i="13"/>
  <c r="J440" i="13"/>
  <c r="J444" i="13"/>
  <c r="K445" i="13"/>
  <c r="J448" i="13"/>
  <c r="K449" i="13"/>
  <c r="J452" i="13"/>
  <c r="K453" i="13"/>
  <c r="J456" i="13"/>
  <c r="K457" i="13"/>
  <c r="J460" i="13"/>
  <c r="K461" i="13"/>
  <c r="I463" i="13"/>
  <c r="K475" i="13"/>
  <c r="J475" i="13"/>
  <c r="I475" i="13"/>
  <c r="L445" i="13"/>
  <c r="L449" i="13"/>
  <c r="L453" i="13"/>
  <c r="L457" i="13"/>
  <c r="L461" i="13"/>
  <c r="I469" i="13"/>
  <c r="K469" i="13"/>
  <c r="K471" i="13"/>
  <c r="I471" i="13"/>
  <c r="K479" i="13"/>
  <c r="J479" i="13"/>
  <c r="I479" i="13"/>
  <c r="I445" i="13"/>
  <c r="I449" i="13"/>
  <c r="I453" i="13"/>
  <c r="I457" i="13"/>
  <c r="I461" i="13"/>
  <c r="J469" i="13"/>
  <c r="J471" i="13"/>
  <c r="L479" i="13"/>
  <c r="J468" i="13"/>
  <c r="J472" i="13"/>
  <c r="K473" i="13"/>
  <c r="J476" i="13"/>
  <c r="K477" i="13"/>
  <c r="J480" i="13"/>
  <c r="K481" i="13"/>
  <c r="I486" i="13"/>
  <c r="K486" i="13"/>
  <c r="K488" i="13"/>
  <c r="I488" i="13"/>
  <c r="K492" i="13"/>
  <c r="J492" i="13"/>
  <c r="I492" i="13"/>
  <c r="L473" i="13"/>
  <c r="L477" i="13"/>
  <c r="L481" i="13"/>
  <c r="K506" i="13"/>
  <c r="J506" i="13"/>
  <c r="I506" i="13"/>
  <c r="L506" i="13"/>
  <c r="I473" i="13"/>
  <c r="I477" i="13"/>
  <c r="I481" i="13"/>
  <c r="I484" i="13"/>
  <c r="J485" i="13"/>
  <c r="J489" i="13"/>
  <c r="K490" i="13"/>
  <c r="J493" i="13"/>
  <c r="K494" i="13"/>
  <c r="L490" i="13"/>
  <c r="L494" i="13"/>
  <c r="J497" i="13"/>
  <c r="J501" i="13"/>
  <c r="K514" i="13"/>
  <c r="J514" i="13"/>
  <c r="I514" i="13"/>
  <c r="I490" i="13"/>
  <c r="I494" i="13"/>
  <c r="I496" i="13"/>
  <c r="I497" i="13"/>
  <c r="I500" i="13"/>
  <c r="I501" i="13"/>
  <c r="K510" i="13"/>
  <c r="J510" i="13"/>
  <c r="I510" i="13"/>
  <c r="L514" i="13"/>
  <c r="K504" i="13"/>
  <c r="L505" i="13"/>
  <c r="K508" i="13"/>
  <c r="L509" i="13"/>
  <c r="K512" i="13"/>
  <c r="L513" i="13"/>
  <c r="J515" i="13"/>
  <c r="K516" i="13"/>
  <c r="L504" i="13"/>
  <c r="I505" i="13"/>
  <c r="L508" i="13"/>
  <c r="I509" i="13"/>
  <c r="L512" i="13"/>
  <c r="I513" i="13"/>
  <c r="L516" i="13"/>
  <c r="I504" i="13"/>
  <c r="J505" i="13"/>
  <c r="I508" i="13"/>
  <c r="J509" i="13"/>
  <c r="I512" i="13"/>
  <c r="J513" i="13"/>
  <c r="I516" i="13"/>
  <c r="BZ82" i="4"/>
  <c r="CA82" i="4"/>
  <c r="BZ83" i="4"/>
  <c r="CA83" i="4"/>
  <c r="BZ84" i="4"/>
  <c r="CA84" i="4"/>
  <c r="BZ85" i="4"/>
  <c r="CA85" i="4"/>
  <c r="BZ86" i="4"/>
  <c r="CA86" i="4"/>
  <c r="BZ87" i="4"/>
  <c r="CA87" i="4"/>
  <c r="BZ88" i="4"/>
  <c r="CA88" i="4"/>
  <c r="BZ89" i="4"/>
  <c r="CA89" i="4"/>
  <c r="BZ90" i="4"/>
  <c r="CA90" i="4"/>
  <c r="BZ91" i="4"/>
  <c r="CA91" i="4"/>
  <c r="BZ92" i="4"/>
  <c r="CA92" i="4"/>
  <c r="BZ93" i="4"/>
  <c r="CA93" i="4"/>
  <c r="BZ94" i="4"/>
  <c r="CA94" i="4"/>
  <c r="BZ95" i="4"/>
  <c r="CA95" i="4"/>
  <c r="BZ96" i="4"/>
  <c r="CA96" i="4"/>
  <c r="BZ97" i="4"/>
  <c r="CA97" i="4"/>
  <c r="BZ98" i="4"/>
  <c r="CA98" i="4"/>
  <c r="BZ99" i="4"/>
  <c r="CA99" i="4"/>
  <c r="BZ100" i="4"/>
  <c r="CA100" i="4"/>
  <c r="BZ101" i="4"/>
  <c r="CA101" i="4"/>
  <c r="BZ102" i="4"/>
  <c r="CA102" i="4"/>
  <c r="BZ103" i="4"/>
  <c r="CA103" i="4"/>
  <c r="BZ104" i="4"/>
  <c r="CA104" i="4"/>
  <c r="BZ105" i="4"/>
  <c r="CA105" i="4"/>
  <c r="BZ106" i="4"/>
  <c r="CA106" i="4"/>
  <c r="BZ107" i="4"/>
  <c r="CA107" i="4"/>
  <c r="BZ108" i="4"/>
  <c r="CA108" i="4"/>
  <c r="BZ109" i="4"/>
  <c r="CA109" i="4"/>
  <c r="BZ110" i="4"/>
  <c r="CA110" i="4"/>
  <c r="BZ111" i="4"/>
  <c r="CA111" i="4"/>
  <c r="BZ112" i="4"/>
  <c r="CA112" i="4"/>
  <c r="BZ113" i="4"/>
  <c r="CA113" i="4"/>
  <c r="BZ114" i="4"/>
  <c r="CA114" i="4"/>
  <c r="BZ115" i="4"/>
  <c r="CA115" i="4"/>
  <c r="BZ116" i="4"/>
  <c r="CA116" i="4"/>
  <c r="BZ117" i="4"/>
  <c r="CA117" i="4"/>
  <c r="BZ118" i="4"/>
  <c r="CA118" i="4"/>
  <c r="BZ119" i="4"/>
  <c r="CA119" i="4"/>
  <c r="BZ120" i="4"/>
  <c r="CA120" i="4"/>
  <c r="BZ121" i="4"/>
  <c r="CA121" i="4"/>
  <c r="BZ122" i="4"/>
  <c r="CA122" i="4"/>
  <c r="BZ123" i="4"/>
  <c r="CA123" i="4"/>
  <c r="BZ124" i="4"/>
  <c r="CA124" i="4"/>
  <c r="BZ125" i="4"/>
  <c r="CA125" i="4"/>
  <c r="BZ126" i="4"/>
  <c r="CA126" i="4"/>
  <c r="BZ127" i="4"/>
  <c r="CA127" i="4"/>
  <c r="BZ128" i="4"/>
  <c r="CA128" i="4"/>
  <c r="BZ129" i="4"/>
  <c r="CA129" i="4"/>
  <c r="BZ130" i="4"/>
  <c r="CA130" i="4"/>
  <c r="BZ131" i="4"/>
  <c r="CA131" i="4"/>
  <c r="BZ132" i="4"/>
  <c r="CA132" i="4"/>
  <c r="BZ133" i="4"/>
  <c r="CA133" i="4"/>
  <c r="BZ134" i="4"/>
  <c r="CA134" i="4"/>
  <c r="BZ135" i="4"/>
  <c r="CA135" i="4"/>
  <c r="BZ136" i="4"/>
  <c r="CA136" i="4"/>
  <c r="BZ137" i="4"/>
  <c r="CA137" i="4"/>
  <c r="BZ138" i="4"/>
  <c r="CA138" i="4"/>
  <c r="BZ139" i="4"/>
  <c r="CA139" i="4"/>
  <c r="BZ140" i="4"/>
  <c r="CA140" i="4"/>
  <c r="BZ141" i="4"/>
  <c r="CA141" i="4"/>
  <c r="BZ142" i="4"/>
  <c r="CA142" i="4"/>
  <c r="BZ143" i="4"/>
  <c r="CA143" i="4"/>
  <c r="BZ144" i="4"/>
  <c r="CA144" i="4"/>
  <c r="BZ145" i="4"/>
  <c r="CA145" i="4"/>
  <c r="BZ146" i="4"/>
  <c r="CA146" i="4"/>
  <c r="BZ147" i="4"/>
  <c r="CA147" i="4"/>
  <c r="BZ148" i="4"/>
  <c r="CA148" i="4"/>
  <c r="BZ149" i="4"/>
  <c r="CA149" i="4"/>
  <c r="BZ150" i="4"/>
  <c r="CA150" i="4"/>
  <c r="BZ151" i="4"/>
  <c r="CA151" i="4"/>
  <c r="BZ152" i="4"/>
  <c r="CA152" i="4"/>
  <c r="BZ153" i="4"/>
  <c r="CA153" i="4"/>
  <c r="BZ154" i="4"/>
  <c r="CA154" i="4"/>
  <c r="BZ155" i="4"/>
  <c r="CA155" i="4"/>
  <c r="BZ156" i="4"/>
  <c r="CA156" i="4"/>
  <c r="BZ157" i="4"/>
  <c r="CA157" i="4"/>
  <c r="BZ158" i="4"/>
  <c r="CA158" i="4"/>
  <c r="BZ159" i="4"/>
  <c r="CA159" i="4"/>
  <c r="BZ160" i="4"/>
  <c r="CA160" i="4"/>
  <c r="BZ161" i="4"/>
  <c r="CA161" i="4"/>
  <c r="BZ162" i="4"/>
  <c r="CA162" i="4"/>
  <c r="BZ163" i="4"/>
  <c r="CA163" i="4"/>
  <c r="BZ164" i="4"/>
  <c r="CA164" i="4"/>
  <c r="BZ165" i="4"/>
  <c r="CA165" i="4"/>
  <c r="BZ166" i="4"/>
  <c r="CA166" i="4"/>
  <c r="BZ167" i="4"/>
  <c r="CA167" i="4"/>
  <c r="BZ168" i="4"/>
  <c r="CA168" i="4"/>
  <c r="BZ169" i="4"/>
  <c r="CA169" i="4"/>
  <c r="BZ170" i="4"/>
  <c r="CA170" i="4"/>
  <c r="BZ171" i="4"/>
  <c r="CA171" i="4"/>
  <c r="BZ172" i="4"/>
  <c r="CA172" i="4"/>
  <c r="BZ173" i="4"/>
  <c r="CA173" i="4"/>
  <c r="BZ174" i="4"/>
  <c r="CA174" i="4"/>
  <c r="BZ175" i="4"/>
  <c r="CA175" i="4"/>
  <c r="BZ176" i="4"/>
  <c r="CA176" i="4"/>
  <c r="BZ177" i="4"/>
  <c r="CA177" i="4"/>
  <c r="BZ178" i="4"/>
  <c r="CA178" i="4"/>
  <c r="BZ179" i="4"/>
  <c r="CA179" i="4"/>
  <c r="BZ180" i="4"/>
  <c r="CA180" i="4"/>
  <c r="BZ181" i="4"/>
  <c r="CA181" i="4"/>
  <c r="BZ182" i="4"/>
  <c r="CA182" i="4"/>
  <c r="BZ183" i="4"/>
  <c r="CA183" i="4"/>
  <c r="BZ184" i="4"/>
  <c r="CA184" i="4"/>
  <c r="BZ185" i="4"/>
  <c r="CA185" i="4"/>
  <c r="BZ186" i="4"/>
  <c r="CA186" i="4"/>
  <c r="BZ187" i="4"/>
  <c r="CA187" i="4"/>
  <c r="BZ188" i="4"/>
  <c r="CA188" i="4"/>
  <c r="BZ189" i="4"/>
  <c r="CA189" i="4"/>
  <c r="BZ190" i="4"/>
  <c r="CA190" i="4"/>
  <c r="BZ191" i="4"/>
  <c r="CA191" i="4"/>
  <c r="BZ192" i="4"/>
  <c r="CA192" i="4"/>
  <c r="BZ193" i="4"/>
  <c r="CA193" i="4"/>
  <c r="BZ194" i="4"/>
  <c r="CA194" i="4"/>
  <c r="BZ195" i="4"/>
  <c r="CA195" i="4"/>
  <c r="BZ196" i="4"/>
  <c r="CA196" i="4"/>
  <c r="BZ197" i="4"/>
  <c r="CA197" i="4"/>
  <c r="BZ198" i="4"/>
  <c r="CA198" i="4"/>
  <c r="BZ199" i="4"/>
  <c r="CA199" i="4"/>
  <c r="BZ200" i="4"/>
  <c r="CA200" i="4"/>
  <c r="BZ201" i="4"/>
  <c r="CA201" i="4"/>
  <c r="BZ202" i="4"/>
  <c r="CA202" i="4"/>
  <c r="BZ203" i="4"/>
  <c r="CA203" i="4"/>
  <c r="BZ204" i="4"/>
  <c r="CA204" i="4"/>
  <c r="BZ205" i="4"/>
  <c r="CA205" i="4"/>
  <c r="BZ206" i="4"/>
  <c r="CA206" i="4"/>
  <c r="BZ207" i="4"/>
  <c r="CA207" i="4"/>
  <c r="BZ208" i="4"/>
  <c r="CA208" i="4"/>
  <c r="BZ209" i="4"/>
  <c r="CA209" i="4"/>
  <c r="BZ210" i="4"/>
  <c r="CA210" i="4"/>
  <c r="BZ211" i="4"/>
  <c r="CA211" i="4"/>
  <c r="BZ212" i="4"/>
  <c r="CA212" i="4"/>
  <c r="BZ213" i="4"/>
  <c r="CA213" i="4"/>
  <c r="BZ214" i="4"/>
  <c r="CA214" i="4"/>
  <c r="BZ215" i="4"/>
  <c r="CA215" i="4"/>
  <c r="BZ216" i="4"/>
  <c r="CA216" i="4"/>
  <c r="BZ217" i="4"/>
  <c r="CA217" i="4"/>
  <c r="BZ218" i="4"/>
  <c r="CA218" i="4"/>
  <c r="BZ219" i="4"/>
  <c r="CA219" i="4"/>
  <c r="BZ220" i="4"/>
  <c r="CA220" i="4"/>
  <c r="BZ221" i="4"/>
  <c r="CA221" i="4"/>
  <c r="BZ222" i="4"/>
  <c r="CA222" i="4"/>
  <c r="BZ223" i="4"/>
  <c r="CA223" i="4"/>
  <c r="BZ224" i="4"/>
  <c r="CA224" i="4"/>
  <c r="BZ225" i="4"/>
  <c r="CA225" i="4"/>
  <c r="BZ226" i="4"/>
  <c r="CA226" i="4"/>
  <c r="BZ227" i="4"/>
  <c r="CA227" i="4"/>
  <c r="BZ228" i="4"/>
  <c r="CA228" i="4"/>
  <c r="BZ229" i="4"/>
  <c r="CA229" i="4"/>
  <c r="BZ230" i="4"/>
  <c r="CA230" i="4"/>
  <c r="BZ231" i="4"/>
  <c r="CA231" i="4"/>
  <c r="BZ232" i="4"/>
  <c r="CA232" i="4"/>
  <c r="BZ233" i="4"/>
  <c r="CA233" i="4"/>
  <c r="BZ234" i="4"/>
  <c r="CA234" i="4"/>
  <c r="BZ235" i="4"/>
  <c r="CA235" i="4"/>
  <c r="BZ236" i="4"/>
  <c r="CA236" i="4"/>
  <c r="BZ237" i="4"/>
  <c r="CA237" i="4"/>
  <c r="BZ238" i="4"/>
  <c r="CA238" i="4"/>
  <c r="BZ239" i="4"/>
  <c r="CA239" i="4"/>
  <c r="BZ240" i="4"/>
  <c r="CA240" i="4"/>
  <c r="BZ241" i="4"/>
  <c r="CA241" i="4"/>
  <c r="BZ242" i="4"/>
  <c r="CA242" i="4"/>
  <c r="BZ243" i="4"/>
  <c r="CA243" i="4"/>
  <c r="BZ244" i="4"/>
  <c r="CA244" i="4"/>
  <c r="BZ245" i="4"/>
  <c r="CA245" i="4"/>
  <c r="BZ246" i="4"/>
  <c r="CA246" i="4"/>
  <c r="BZ247" i="4"/>
  <c r="CA247" i="4"/>
  <c r="BZ248" i="4"/>
  <c r="CA248" i="4"/>
  <c r="BZ249" i="4"/>
  <c r="CA249" i="4"/>
  <c r="BZ250" i="4"/>
  <c r="CA250" i="4"/>
  <c r="BZ251" i="4"/>
  <c r="CA251" i="4"/>
  <c r="BZ252" i="4"/>
  <c r="CA252" i="4"/>
  <c r="BZ253" i="4"/>
  <c r="CA253" i="4"/>
  <c r="BZ254" i="4"/>
  <c r="CA254" i="4"/>
  <c r="BZ255" i="4"/>
  <c r="CA255" i="4"/>
  <c r="BZ256" i="4"/>
  <c r="CA256" i="4"/>
  <c r="BZ257" i="4"/>
  <c r="CA257" i="4"/>
  <c r="BZ258" i="4"/>
  <c r="CA258" i="4"/>
  <c r="BZ259" i="4"/>
  <c r="CA259" i="4"/>
  <c r="BZ260" i="4"/>
  <c r="CA260" i="4"/>
  <c r="BZ261" i="4"/>
  <c r="CA261" i="4"/>
  <c r="BZ262" i="4"/>
  <c r="CA262" i="4"/>
  <c r="BZ263" i="4"/>
  <c r="CA263" i="4"/>
  <c r="BZ264" i="4"/>
  <c r="CA264" i="4"/>
  <c r="BZ265" i="4"/>
  <c r="CA265" i="4"/>
  <c r="BZ266" i="4"/>
  <c r="CA266" i="4"/>
  <c r="BZ267" i="4"/>
  <c r="CA267" i="4"/>
  <c r="BZ268" i="4"/>
  <c r="CA268" i="4"/>
  <c r="BZ269" i="4"/>
  <c r="CA269" i="4"/>
  <c r="BZ270" i="4"/>
  <c r="CA270" i="4"/>
  <c r="BZ271" i="4"/>
  <c r="CA271" i="4"/>
  <c r="BZ272" i="4"/>
  <c r="CA272" i="4"/>
  <c r="BZ273" i="4"/>
  <c r="CA273" i="4"/>
  <c r="BZ274" i="4"/>
  <c r="CA274" i="4"/>
  <c r="BZ275" i="4"/>
  <c r="CA275" i="4"/>
  <c r="BZ276" i="4"/>
  <c r="CA276" i="4"/>
  <c r="BZ277" i="4"/>
  <c r="CA277" i="4"/>
  <c r="BZ278" i="4"/>
  <c r="CA278" i="4"/>
  <c r="BZ279" i="4"/>
  <c r="CA279" i="4"/>
  <c r="BZ280" i="4"/>
  <c r="CA280" i="4"/>
  <c r="BZ281" i="4"/>
  <c r="CA281" i="4"/>
  <c r="BZ282" i="4"/>
  <c r="CA282" i="4"/>
  <c r="BZ283" i="4"/>
  <c r="CA283" i="4"/>
  <c r="BZ284" i="4"/>
  <c r="CA284" i="4"/>
  <c r="BZ285" i="4"/>
  <c r="CA285" i="4"/>
  <c r="BZ286" i="4"/>
  <c r="CA286" i="4"/>
  <c r="BZ287" i="4"/>
  <c r="CA287" i="4"/>
  <c r="BZ288" i="4"/>
  <c r="CA288" i="4"/>
  <c r="BZ289" i="4"/>
  <c r="CA289" i="4"/>
  <c r="BZ290" i="4"/>
  <c r="CA290" i="4"/>
  <c r="BZ291" i="4"/>
  <c r="CA291" i="4"/>
  <c r="BZ292" i="4"/>
  <c r="CA292" i="4"/>
  <c r="BZ293" i="4"/>
  <c r="CA293" i="4"/>
  <c r="BZ294" i="4"/>
  <c r="CA294" i="4"/>
  <c r="BZ295" i="4"/>
  <c r="CA295" i="4"/>
  <c r="BZ296" i="4"/>
  <c r="CA296" i="4"/>
  <c r="BZ297" i="4"/>
  <c r="CA297" i="4"/>
  <c r="BZ298" i="4"/>
  <c r="CA298" i="4"/>
  <c r="BZ299" i="4"/>
  <c r="CA299" i="4"/>
  <c r="BZ300" i="4"/>
  <c r="CA300" i="4"/>
  <c r="BZ301" i="4"/>
  <c r="CA301" i="4"/>
  <c r="BZ302" i="4"/>
  <c r="CA302" i="4"/>
  <c r="BZ303" i="4"/>
  <c r="CA303" i="4"/>
  <c r="BZ304" i="4"/>
  <c r="CA304" i="4"/>
  <c r="BZ305" i="4"/>
  <c r="CA305" i="4"/>
  <c r="BZ306" i="4"/>
  <c r="CA306" i="4"/>
  <c r="BZ307" i="4"/>
  <c r="CA307" i="4"/>
  <c r="BZ308" i="4"/>
  <c r="CA308" i="4"/>
  <c r="BZ309" i="4"/>
  <c r="CA309" i="4"/>
  <c r="BZ310" i="4"/>
  <c r="CA310" i="4"/>
  <c r="BZ311" i="4"/>
  <c r="CA311" i="4"/>
  <c r="BZ312" i="4"/>
  <c r="CA312" i="4"/>
  <c r="BZ313" i="4"/>
  <c r="CA313" i="4"/>
  <c r="BZ314" i="4"/>
  <c r="CA314" i="4"/>
  <c r="BZ315" i="4"/>
  <c r="CA315" i="4"/>
  <c r="BZ316" i="4"/>
  <c r="CA316" i="4"/>
  <c r="BZ317" i="4"/>
  <c r="CA317" i="4"/>
  <c r="BZ318" i="4"/>
  <c r="CA318" i="4"/>
  <c r="BZ319" i="4"/>
  <c r="CA319" i="4"/>
  <c r="BZ320" i="4"/>
  <c r="CA320" i="4"/>
  <c r="BZ321" i="4"/>
  <c r="CA321" i="4"/>
  <c r="BZ322" i="4"/>
  <c r="CA322" i="4"/>
  <c r="BZ323" i="4"/>
  <c r="CA323" i="4"/>
  <c r="BZ324" i="4"/>
  <c r="CA324" i="4"/>
  <c r="BZ325" i="4"/>
  <c r="CA325" i="4"/>
  <c r="BZ326" i="4"/>
  <c r="CA326" i="4"/>
  <c r="BZ327" i="4"/>
  <c r="CA327" i="4"/>
  <c r="BZ328" i="4"/>
  <c r="CA328" i="4"/>
  <c r="BZ329" i="4"/>
  <c r="CA329" i="4"/>
  <c r="BZ330" i="4"/>
  <c r="CA330" i="4"/>
  <c r="BZ331" i="4"/>
  <c r="CA331" i="4"/>
  <c r="BZ332" i="4"/>
  <c r="CA332" i="4"/>
  <c r="BZ333" i="4"/>
  <c r="CA333" i="4"/>
  <c r="BZ334" i="4"/>
  <c r="CA334" i="4"/>
  <c r="BZ335" i="4"/>
  <c r="CA335" i="4"/>
  <c r="BZ336" i="4"/>
  <c r="CA336" i="4"/>
  <c r="BZ337" i="4"/>
  <c r="CA337" i="4"/>
  <c r="BZ338" i="4"/>
  <c r="CA338" i="4"/>
  <c r="BZ339" i="4"/>
  <c r="CA339" i="4"/>
  <c r="BZ340" i="4"/>
  <c r="CA340" i="4"/>
  <c r="BZ341" i="4"/>
  <c r="CA341" i="4"/>
  <c r="BZ342" i="4"/>
  <c r="CA342" i="4"/>
  <c r="BZ343" i="4"/>
  <c r="CA343" i="4"/>
  <c r="BZ344" i="4"/>
  <c r="CA344" i="4"/>
  <c r="BZ345" i="4"/>
  <c r="CA345" i="4"/>
  <c r="BZ346" i="4"/>
  <c r="CA346" i="4"/>
  <c r="BZ347" i="4"/>
  <c r="CA347" i="4"/>
  <c r="BZ348" i="4"/>
  <c r="CA348" i="4"/>
  <c r="BZ349" i="4"/>
  <c r="CA349" i="4"/>
  <c r="BZ350" i="4"/>
  <c r="CA350" i="4"/>
  <c r="BZ351" i="4"/>
  <c r="CA351" i="4"/>
  <c r="BZ352" i="4"/>
  <c r="CA352" i="4"/>
  <c r="BZ353" i="4"/>
  <c r="CA353" i="4"/>
  <c r="BZ354" i="4"/>
  <c r="CA354" i="4"/>
  <c r="BZ355" i="4"/>
  <c r="CA355" i="4"/>
  <c r="BZ356" i="4"/>
  <c r="CA356" i="4"/>
  <c r="BZ357" i="4"/>
  <c r="CA357" i="4"/>
  <c r="BZ358" i="4"/>
  <c r="CA358" i="4"/>
  <c r="BZ359" i="4"/>
  <c r="CA359" i="4"/>
  <c r="BZ360" i="4"/>
  <c r="CA360" i="4"/>
  <c r="BZ361" i="4"/>
  <c r="CA361" i="4"/>
  <c r="BZ362" i="4"/>
  <c r="CA362" i="4"/>
  <c r="BZ363" i="4"/>
  <c r="CA363" i="4"/>
  <c r="BZ364" i="4"/>
  <c r="CA364" i="4"/>
  <c r="BZ365" i="4"/>
  <c r="CA365" i="4"/>
  <c r="BZ366" i="4"/>
  <c r="CA366" i="4"/>
  <c r="BZ367" i="4"/>
  <c r="CA367" i="4"/>
  <c r="BZ368" i="4"/>
  <c r="CA368" i="4"/>
  <c r="BZ369" i="4"/>
  <c r="CA369" i="4"/>
  <c r="BZ370" i="4"/>
  <c r="CA370" i="4"/>
  <c r="BZ371" i="4"/>
  <c r="CA371" i="4"/>
  <c r="BZ372" i="4"/>
  <c r="CA372" i="4"/>
  <c r="BZ373" i="4"/>
  <c r="CA373" i="4"/>
  <c r="BZ374" i="4"/>
  <c r="CA374" i="4"/>
  <c r="BZ375" i="4"/>
  <c r="CA375" i="4"/>
  <c r="BZ376" i="4"/>
  <c r="CA376" i="4"/>
  <c r="BZ377" i="4"/>
  <c r="CA377" i="4"/>
  <c r="BZ378" i="4"/>
  <c r="CA378" i="4"/>
  <c r="BZ379" i="4"/>
  <c r="CA379" i="4"/>
  <c r="BZ380" i="4"/>
  <c r="CA380" i="4"/>
  <c r="BZ381" i="4"/>
  <c r="CA381" i="4"/>
  <c r="BZ382" i="4"/>
  <c r="CA382" i="4"/>
  <c r="BZ383" i="4"/>
  <c r="CA383" i="4"/>
  <c r="BZ384" i="4"/>
  <c r="CA384" i="4"/>
  <c r="BZ385" i="4"/>
  <c r="CA385" i="4"/>
  <c r="BZ386" i="4"/>
  <c r="CA386" i="4"/>
  <c r="BZ387" i="4"/>
  <c r="CA387" i="4"/>
  <c r="BZ388" i="4"/>
  <c r="CA388" i="4"/>
  <c r="BZ389" i="4"/>
  <c r="CA389" i="4"/>
  <c r="BZ390" i="4"/>
  <c r="CA390" i="4"/>
  <c r="BZ391" i="4"/>
  <c r="CA391" i="4"/>
  <c r="BZ392" i="4"/>
  <c r="CA392" i="4"/>
  <c r="BZ393" i="4"/>
  <c r="CA393" i="4"/>
  <c r="BZ394" i="4"/>
  <c r="CA394" i="4"/>
  <c r="BZ395" i="4"/>
  <c r="CA395" i="4"/>
  <c r="BZ396" i="4"/>
  <c r="CA396" i="4"/>
  <c r="BZ397" i="4"/>
  <c r="CA397" i="4"/>
  <c r="BZ398" i="4"/>
  <c r="CA398" i="4"/>
  <c r="BZ399" i="4"/>
  <c r="CA399" i="4"/>
  <c r="BZ400" i="4"/>
  <c r="CA400" i="4"/>
  <c r="BZ401" i="4"/>
  <c r="CA401" i="4"/>
  <c r="BZ402" i="4"/>
  <c r="CA402" i="4"/>
  <c r="BZ403" i="4"/>
  <c r="CA403" i="4"/>
  <c r="BZ404" i="4"/>
  <c r="CA404" i="4"/>
  <c r="BZ405" i="4"/>
  <c r="CA405" i="4"/>
  <c r="BZ406" i="4"/>
  <c r="CA406" i="4"/>
  <c r="BZ407" i="4"/>
  <c r="CA407" i="4"/>
  <c r="BZ408" i="4"/>
  <c r="CA408" i="4"/>
  <c r="BZ409" i="4"/>
  <c r="CA409" i="4"/>
  <c r="BZ410" i="4"/>
  <c r="CA410" i="4"/>
  <c r="BZ411" i="4"/>
  <c r="CA411" i="4"/>
  <c r="BZ412" i="4"/>
  <c r="CA412" i="4"/>
  <c r="BZ413" i="4"/>
  <c r="CA413" i="4"/>
  <c r="BZ414" i="4"/>
  <c r="CA414" i="4"/>
  <c r="BZ415" i="4"/>
  <c r="CA415" i="4"/>
  <c r="BZ416" i="4"/>
  <c r="CA416" i="4"/>
  <c r="BZ417" i="4"/>
  <c r="CA417" i="4"/>
  <c r="BZ418" i="4"/>
  <c r="CA418" i="4"/>
  <c r="BZ419" i="4"/>
  <c r="CA419" i="4"/>
  <c r="BZ420" i="4"/>
  <c r="CA420" i="4"/>
  <c r="BZ421" i="4"/>
  <c r="CA421" i="4"/>
  <c r="BZ422" i="4"/>
  <c r="CA422" i="4"/>
  <c r="BZ423" i="4"/>
  <c r="CA423" i="4"/>
  <c r="BZ424" i="4"/>
  <c r="CA424" i="4"/>
  <c r="BZ425" i="4"/>
  <c r="CA425" i="4"/>
  <c r="BZ426" i="4"/>
  <c r="CA426" i="4"/>
  <c r="BZ427" i="4"/>
  <c r="CA427" i="4"/>
  <c r="BZ428" i="4"/>
  <c r="CA428" i="4"/>
  <c r="BZ429" i="4"/>
  <c r="CA429" i="4"/>
  <c r="BZ430" i="4"/>
  <c r="CA430" i="4"/>
  <c r="BZ431" i="4"/>
  <c r="CA431" i="4"/>
  <c r="BZ432" i="4"/>
  <c r="CA432" i="4"/>
  <c r="BZ433" i="4"/>
  <c r="CA433" i="4"/>
  <c r="BZ434" i="4"/>
  <c r="CA434" i="4"/>
  <c r="BZ435" i="4"/>
  <c r="CA435" i="4"/>
  <c r="BZ436" i="4"/>
  <c r="CA436" i="4"/>
  <c r="BZ437" i="4"/>
  <c r="CA437" i="4"/>
  <c r="BZ438" i="4"/>
  <c r="CA438" i="4"/>
  <c r="BZ439" i="4"/>
  <c r="CA439" i="4"/>
  <c r="BZ440" i="4"/>
  <c r="CA440" i="4"/>
  <c r="BZ441" i="4"/>
  <c r="CA441" i="4"/>
  <c r="BZ442" i="4"/>
  <c r="CA442" i="4"/>
  <c r="BZ443" i="4"/>
  <c r="CA443" i="4"/>
  <c r="BZ444" i="4"/>
  <c r="CA444" i="4"/>
  <c r="BZ445" i="4"/>
  <c r="CA445" i="4"/>
  <c r="BZ446" i="4"/>
  <c r="CA446" i="4"/>
  <c r="BZ447" i="4"/>
  <c r="CA447" i="4"/>
  <c r="BZ448" i="4"/>
  <c r="CA448" i="4"/>
  <c r="BZ449" i="4"/>
  <c r="CA449" i="4"/>
  <c r="BZ450" i="4"/>
  <c r="CA450" i="4"/>
  <c r="BZ451" i="4"/>
  <c r="CA451" i="4"/>
  <c r="BZ452" i="4"/>
  <c r="CA452" i="4"/>
  <c r="BZ453" i="4"/>
  <c r="CA453" i="4"/>
  <c r="BZ454" i="4"/>
  <c r="CA454" i="4"/>
  <c r="BZ455" i="4"/>
  <c r="CA455" i="4"/>
  <c r="BZ456" i="4"/>
  <c r="CA456" i="4"/>
  <c r="BZ457" i="4"/>
  <c r="CA457" i="4"/>
  <c r="BZ458" i="4"/>
  <c r="CA458" i="4"/>
  <c r="BZ459" i="4"/>
  <c r="CA459" i="4"/>
  <c r="BZ460" i="4"/>
  <c r="CA460" i="4"/>
  <c r="BZ461" i="4"/>
  <c r="CA461" i="4"/>
  <c r="BZ462" i="4"/>
  <c r="CA462" i="4"/>
  <c r="BZ463" i="4"/>
  <c r="CA463" i="4"/>
  <c r="BZ464" i="4"/>
  <c r="CA464" i="4"/>
  <c r="BZ465" i="4"/>
  <c r="CA465" i="4"/>
  <c r="BZ466" i="4"/>
  <c r="CA466" i="4"/>
  <c r="BZ467" i="4"/>
  <c r="CA467" i="4"/>
  <c r="BZ468" i="4"/>
  <c r="CA468" i="4"/>
  <c r="BZ469" i="4"/>
  <c r="CA469" i="4"/>
  <c r="BZ470" i="4"/>
  <c r="CA470" i="4"/>
  <c r="BZ471" i="4"/>
  <c r="CA471" i="4"/>
  <c r="BZ472" i="4"/>
  <c r="CA472" i="4"/>
  <c r="BZ473" i="4"/>
  <c r="CA473" i="4"/>
  <c r="BZ474" i="4"/>
  <c r="CA474" i="4"/>
  <c r="BZ475" i="4"/>
  <c r="CA475" i="4"/>
  <c r="BZ476" i="4"/>
  <c r="CA476" i="4"/>
  <c r="BZ477" i="4"/>
  <c r="CA477" i="4"/>
  <c r="BZ478" i="4"/>
  <c r="CA478" i="4"/>
  <c r="BZ479" i="4"/>
  <c r="CA479" i="4"/>
  <c r="BZ480" i="4"/>
  <c r="CA480" i="4"/>
  <c r="BZ481" i="4"/>
  <c r="CA481" i="4"/>
  <c r="BZ482" i="4"/>
  <c r="CA482" i="4"/>
  <c r="BZ483" i="4"/>
  <c r="CA483" i="4"/>
  <c r="BZ484" i="4"/>
  <c r="CA484" i="4"/>
  <c r="BZ485" i="4"/>
  <c r="CA485" i="4"/>
  <c r="BZ486" i="4"/>
  <c r="CA486" i="4"/>
  <c r="BZ487" i="4"/>
  <c r="CA487" i="4"/>
  <c r="BZ488" i="4"/>
  <c r="CA488" i="4"/>
  <c r="BZ489" i="4"/>
  <c r="CA489" i="4"/>
  <c r="BZ490" i="4"/>
  <c r="CA490" i="4"/>
  <c r="BZ491" i="4"/>
  <c r="CA491" i="4"/>
  <c r="BZ492" i="4"/>
  <c r="CA492" i="4"/>
  <c r="BZ493" i="4"/>
  <c r="CA493" i="4"/>
  <c r="BZ494" i="4"/>
  <c r="CA494" i="4"/>
  <c r="BZ495" i="4"/>
  <c r="CA495" i="4"/>
  <c r="BZ496" i="4"/>
  <c r="CA496" i="4"/>
  <c r="BZ497" i="4"/>
  <c r="CA497" i="4"/>
  <c r="BZ498" i="4"/>
  <c r="CA498" i="4"/>
  <c r="BZ499" i="4"/>
  <c r="CA499" i="4"/>
  <c r="BZ500" i="4"/>
  <c r="CA500" i="4"/>
  <c r="BZ501" i="4"/>
  <c r="CA501" i="4"/>
  <c r="BZ502" i="4"/>
  <c r="CA502" i="4"/>
  <c r="BZ503" i="4"/>
  <c r="CA503" i="4"/>
  <c r="BZ504" i="4"/>
  <c r="CA504" i="4"/>
  <c r="BZ505" i="4"/>
  <c r="CA505" i="4"/>
  <c r="BZ506" i="4"/>
  <c r="CA506" i="4"/>
  <c r="BZ507" i="4"/>
  <c r="CA507" i="4"/>
  <c r="BZ508" i="4"/>
  <c r="CA508" i="4"/>
  <c r="BZ509" i="4"/>
  <c r="CA509" i="4"/>
  <c r="BZ510" i="4"/>
  <c r="CA510" i="4"/>
  <c r="BZ511" i="4"/>
  <c r="CA511" i="4"/>
  <c r="BZ512" i="4"/>
  <c r="CA512" i="4"/>
  <c r="BZ513" i="4"/>
  <c r="CA513" i="4"/>
  <c r="BZ514" i="4"/>
  <c r="CA514" i="4"/>
  <c r="BZ515" i="4"/>
  <c r="CA515" i="4"/>
  <c r="BZ516" i="4"/>
  <c r="CA516" i="4"/>
  <c r="BZ517" i="4"/>
  <c r="CA517" i="4"/>
  <c r="BZ518" i="4"/>
  <c r="CA518" i="4"/>
  <c r="BZ519" i="4"/>
  <c r="CA519" i="4"/>
  <c r="BZ520" i="4"/>
  <c r="CA520" i="4"/>
  <c r="BZ521" i="4"/>
  <c r="CA521" i="4"/>
  <c r="BZ522" i="4"/>
  <c r="CA522" i="4"/>
  <c r="BZ523" i="4"/>
  <c r="CA523" i="4"/>
  <c r="BZ524" i="4"/>
  <c r="CA524" i="4"/>
  <c r="BZ525" i="4"/>
  <c r="CA525" i="4"/>
  <c r="BZ526" i="4"/>
  <c r="CA526" i="4"/>
  <c r="CA81" i="4"/>
  <c r="BZ81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3" i="5"/>
  <c r="C11" i="9"/>
  <c r="C10" i="9"/>
  <c r="N5" i="9"/>
  <c r="O5" i="9"/>
  <c r="BQ82" i="3"/>
  <c r="BR82" i="3"/>
  <c r="BQ83" i="3"/>
  <c r="BR83" i="3"/>
  <c r="BQ84" i="3"/>
  <c r="BR84" i="3"/>
  <c r="BQ85" i="3"/>
  <c r="BR85" i="3"/>
  <c r="BQ86" i="3"/>
  <c r="BR86" i="3"/>
  <c r="BQ87" i="3"/>
  <c r="BR87" i="3"/>
  <c r="BQ88" i="3"/>
  <c r="BR88" i="3"/>
  <c r="BQ89" i="3"/>
  <c r="BR89" i="3"/>
  <c r="BQ90" i="3"/>
  <c r="BR90" i="3"/>
  <c r="BQ91" i="3"/>
  <c r="BR91" i="3"/>
  <c r="BQ92" i="3"/>
  <c r="BR92" i="3"/>
  <c r="BQ93" i="3"/>
  <c r="BR93" i="3"/>
  <c r="BQ94" i="3"/>
  <c r="BR94" i="3"/>
  <c r="BQ95" i="3"/>
  <c r="BR95" i="3"/>
  <c r="BQ96" i="3"/>
  <c r="BR96" i="3"/>
  <c r="BQ97" i="3"/>
  <c r="BR97" i="3"/>
  <c r="BQ98" i="3"/>
  <c r="BR98" i="3"/>
  <c r="BQ99" i="3"/>
  <c r="BR99" i="3"/>
  <c r="BQ100" i="3"/>
  <c r="BR100" i="3"/>
  <c r="BQ101" i="3"/>
  <c r="BR101" i="3"/>
  <c r="BQ102" i="3"/>
  <c r="BR102" i="3"/>
  <c r="BQ103" i="3"/>
  <c r="BR103" i="3"/>
  <c r="BQ104" i="3"/>
  <c r="BR104" i="3"/>
  <c r="BQ105" i="3"/>
  <c r="BR105" i="3"/>
  <c r="BQ106" i="3"/>
  <c r="BR106" i="3"/>
  <c r="BQ107" i="3"/>
  <c r="BR107" i="3"/>
  <c r="BQ108" i="3"/>
  <c r="BR108" i="3"/>
  <c r="BQ109" i="3"/>
  <c r="BR109" i="3"/>
  <c r="BQ110" i="3"/>
  <c r="BR110" i="3"/>
  <c r="BQ111" i="3"/>
  <c r="BR111" i="3"/>
  <c r="BQ112" i="3"/>
  <c r="BR112" i="3"/>
  <c r="BQ113" i="3"/>
  <c r="BR113" i="3"/>
  <c r="BQ114" i="3"/>
  <c r="BR114" i="3"/>
  <c r="BQ115" i="3"/>
  <c r="BR115" i="3"/>
  <c r="BQ116" i="3"/>
  <c r="BR116" i="3"/>
  <c r="BQ117" i="3"/>
  <c r="BR117" i="3"/>
  <c r="BQ118" i="3"/>
  <c r="BR118" i="3"/>
  <c r="BQ119" i="3"/>
  <c r="BR119" i="3"/>
  <c r="BQ120" i="3"/>
  <c r="BR120" i="3"/>
  <c r="BQ121" i="3"/>
  <c r="BR121" i="3"/>
  <c r="BQ122" i="3"/>
  <c r="BR122" i="3"/>
  <c r="BQ123" i="3"/>
  <c r="BR123" i="3"/>
  <c r="BQ124" i="3"/>
  <c r="BR124" i="3"/>
  <c r="BQ125" i="3"/>
  <c r="BR125" i="3"/>
  <c r="BQ126" i="3"/>
  <c r="BR126" i="3"/>
  <c r="BQ127" i="3"/>
  <c r="BR127" i="3"/>
  <c r="BQ128" i="3"/>
  <c r="BR128" i="3"/>
  <c r="BQ129" i="3"/>
  <c r="BR129" i="3"/>
  <c r="BQ130" i="3"/>
  <c r="BR130" i="3"/>
  <c r="BQ131" i="3"/>
  <c r="BR131" i="3"/>
  <c r="BQ132" i="3"/>
  <c r="BR132" i="3"/>
  <c r="BQ133" i="3"/>
  <c r="BR133" i="3"/>
  <c r="BQ134" i="3"/>
  <c r="BR134" i="3"/>
  <c r="BQ135" i="3"/>
  <c r="BR135" i="3"/>
  <c r="BQ136" i="3"/>
  <c r="BR136" i="3"/>
  <c r="BQ137" i="3"/>
  <c r="BR137" i="3"/>
  <c r="BQ138" i="3"/>
  <c r="BR138" i="3"/>
  <c r="BQ139" i="3"/>
  <c r="BR139" i="3"/>
  <c r="BQ140" i="3"/>
  <c r="BR140" i="3"/>
  <c r="BQ141" i="3"/>
  <c r="BR141" i="3"/>
  <c r="BQ142" i="3"/>
  <c r="BR142" i="3"/>
  <c r="BQ143" i="3"/>
  <c r="BR143" i="3"/>
  <c r="BQ144" i="3"/>
  <c r="BR144" i="3"/>
  <c r="BQ145" i="3"/>
  <c r="BR145" i="3"/>
  <c r="BQ146" i="3"/>
  <c r="BR146" i="3"/>
  <c r="BQ147" i="3"/>
  <c r="BR147" i="3"/>
  <c r="BQ148" i="3"/>
  <c r="BR148" i="3"/>
  <c r="BQ149" i="3"/>
  <c r="BR149" i="3"/>
  <c r="BQ150" i="3"/>
  <c r="BR150" i="3"/>
  <c r="BQ151" i="3"/>
  <c r="BR151" i="3"/>
  <c r="BQ152" i="3"/>
  <c r="BR152" i="3"/>
  <c r="BQ153" i="3"/>
  <c r="BR153" i="3"/>
  <c r="BQ154" i="3"/>
  <c r="BR154" i="3"/>
  <c r="BQ155" i="3"/>
  <c r="BR155" i="3"/>
  <c r="BQ156" i="3"/>
  <c r="BR156" i="3"/>
  <c r="BQ157" i="3"/>
  <c r="BR157" i="3"/>
  <c r="BQ158" i="3"/>
  <c r="BR158" i="3"/>
  <c r="BQ159" i="3"/>
  <c r="BR159" i="3"/>
  <c r="BQ160" i="3"/>
  <c r="BR160" i="3"/>
  <c r="BQ161" i="3"/>
  <c r="BR161" i="3"/>
  <c r="BQ162" i="3"/>
  <c r="BR162" i="3"/>
  <c r="BQ163" i="3"/>
  <c r="BR163" i="3"/>
  <c r="BQ164" i="3"/>
  <c r="BR164" i="3"/>
  <c r="BQ165" i="3"/>
  <c r="BR165" i="3"/>
  <c r="BQ166" i="3"/>
  <c r="BR166" i="3"/>
  <c r="BQ167" i="3"/>
  <c r="BR167" i="3"/>
  <c r="BQ168" i="3"/>
  <c r="BR168" i="3"/>
  <c r="BQ169" i="3"/>
  <c r="BR169" i="3"/>
  <c r="BQ170" i="3"/>
  <c r="BR170" i="3"/>
  <c r="BQ171" i="3"/>
  <c r="BR171" i="3"/>
  <c r="BQ172" i="3"/>
  <c r="BR172" i="3"/>
  <c r="BQ173" i="3"/>
  <c r="BR173" i="3"/>
  <c r="BQ174" i="3"/>
  <c r="BR174" i="3"/>
  <c r="BQ175" i="3"/>
  <c r="BR175" i="3"/>
  <c r="BQ176" i="3"/>
  <c r="BR176" i="3"/>
  <c r="BQ177" i="3"/>
  <c r="BR177" i="3"/>
  <c r="BQ178" i="3"/>
  <c r="BR178" i="3"/>
  <c r="BQ179" i="3"/>
  <c r="BR179" i="3"/>
  <c r="BQ180" i="3"/>
  <c r="BR180" i="3"/>
  <c r="BQ181" i="3"/>
  <c r="BR181" i="3"/>
  <c r="BQ182" i="3"/>
  <c r="BR182" i="3"/>
  <c r="BQ183" i="3"/>
  <c r="BR183" i="3"/>
  <c r="BQ184" i="3"/>
  <c r="BR184" i="3"/>
  <c r="BQ185" i="3"/>
  <c r="BR185" i="3"/>
  <c r="BQ186" i="3"/>
  <c r="BR186" i="3"/>
  <c r="BQ187" i="3"/>
  <c r="BR187" i="3"/>
  <c r="BQ188" i="3"/>
  <c r="BR188" i="3"/>
  <c r="BQ189" i="3"/>
  <c r="BR189" i="3"/>
  <c r="BQ190" i="3"/>
  <c r="BR190" i="3"/>
  <c r="BQ191" i="3"/>
  <c r="BR191" i="3"/>
  <c r="BQ192" i="3"/>
  <c r="BR192" i="3"/>
  <c r="BQ193" i="3"/>
  <c r="BR193" i="3"/>
  <c r="BQ194" i="3"/>
  <c r="BR194" i="3"/>
  <c r="BQ195" i="3"/>
  <c r="BR195" i="3"/>
  <c r="BQ196" i="3"/>
  <c r="BR196" i="3"/>
  <c r="BQ197" i="3"/>
  <c r="BR197" i="3"/>
  <c r="BQ198" i="3"/>
  <c r="BR198" i="3"/>
  <c r="BQ199" i="3"/>
  <c r="BR199" i="3"/>
  <c r="BQ200" i="3"/>
  <c r="BR200" i="3"/>
  <c r="BQ201" i="3"/>
  <c r="BR201" i="3"/>
  <c r="BQ202" i="3"/>
  <c r="BR202" i="3"/>
  <c r="BQ203" i="3"/>
  <c r="BR203" i="3"/>
  <c r="BQ204" i="3"/>
  <c r="BR204" i="3"/>
  <c r="BQ205" i="3"/>
  <c r="BR205" i="3"/>
  <c r="BQ206" i="3"/>
  <c r="BR206" i="3"/>
  <c r="BQ207" i="3"/>
  <c r="BR207" i="3"/>
  <c r="BQ208" i="3"/>
  <c r="BR208" i="3"/>
  <c r="BQ209" i="3"/>
  <c r="BR209" i="3"/>
  <c r="BQ210" i="3"/>
  <c r="BR210" i="3"/>
  <c r="BQ211" i="3"/>
  <c r="BR211" i="3"/>
  <c r="BQ212" i="3"/>
  <c r="BR212" i="3"/>
  <c r="BQ213" i="3"/>
  <c r="BR213" i="3"/>
  <c r="BQ214" i="3"/>
  <c r="BR214" i="3"/>
  <c r="BQ215" i="3"/>
  <c r="BR215" i="3"/>
  <c r="BQ216" i="3"/>
  <c r="BR216" i="3"/>
  <c r="BQ217" i="3"/>
  <c r="BR217" i="3"/>
  <c r="BQ218" i="3"/>
  <c r="BR218" i="3"/>
  <c r="BQ219" i="3"/>
  <c r="BR219" i="3"/>
  <c r="BQ220" i="3"/>
  <c r="BR220" i="3"/>
  <c r="BQ221" i="3"/>
  <c r="BR221" i="3"/>
  <c r="BQ222" i="3"/>
  <c r="BR222" i="3"/>
  <c r="BQ223" i="3"/>
  <c r="BR223" i="3"/>
  <c r="BQ224" i="3"/>
  <c r="BR224" i="3"/>
  <c r="BQ225" i="3"/>
  <c r="BR225" i="3"/>
  <c r="BQ226" i="3"/>
  <c r="BR226" i="3"/>
  <c r="BQ227" i="3"/>
  <c r="BR227" i="3"/>
  <c r="BQ228" i="3"/>
  <c r="BR228" i="3"/>
  <c r="BQ229" i="3"/>
  <c r="BR229" i="3"/>
  <c r="BQ230" i="3"/>
  <c r="BR230" i="3"/>
  <c r="BQ231" i="3"/>
  <c r="BR231" i="3"/>
  <c r="BQ232" i="3"/>
  <c r="BR232" i="3"/>
  <c r="BQ233" i="3"/>
  <c r="BR233" i="3"/>
  <c r="BQ234" i="3"/>
  <c r="BR234" i="3"/>
  <c r="BQ235" i="3"/>
  <c r="BR235" i="3"/>
  <c r="BQ236" i="3"/>
  <c r="BR236" i="3"/>
  <c r="BQ237" i="3"/>
  <c r="BR237" i="3"/>
  <c r="BQ238" i="3"/>
  <c r="BR238" i="3"/>
  <c r="BQ239" i="3"/>
  <c r="BR239" i="3"/>
  <c r="BQ240" i="3"/>
  <c r="BR240" i="3"/>
  <c r="BQ241" i="3"/>
  <c r="BR241" i="3"/>
  <c r="BQ242" i="3"/>
  <c r="BR242" i="3"/>
  <c r="BQ243" i="3"/>
  <c r="BR243" i="3"/>
  <c r="BQ244" i="3"/>
  <c r="BR244" i="3"/>
  <c r="BQ245" i="3"/>
  <c r="BR245" i="3"/>
  <c r="BQ246" i="3"/>
  <c r="BR246" i="3"/>
  <c r="BQ247" i="3"/>
  <c r="BR247" i="3"/>
  <c r="BQ248" i="3"/>
  <c r="BR248" i="3"/>
  <c r="BQ249" i="3"/>
  <c r="BR249" i="3"/>
  <c r="BQ250" i="3"/>
  <c r="BR250" i="3"/>
  <c r="BQ251" i="3"/>
  <c r="BR251" i="3"/>
  <c r="BQ252" i="3"/>
  <c r="BR252" i="3"/>
  <c r="BQ253" i="3"/>
  <c r="BR253" i="3"/>
  <c r="BQ254" i="3"/>
  <c r="BR254" i="3"/>
  <c r="BQ255" i="3"/>
  <c r="BR255" i="3"/>
  <c r="BQ256" i="3"/>
  <c r="BR256" i="3"/>
  <c r="BQ257" i="3"/>
  <c r="BR257" i="3"/>
  <c r="BQ258" i="3"/>
  <c r="BR258" i="3"/>
  <c r="BQ259" i="3"/>
  <c r="BR259" i="3"/>
  <c r="BQ260" i="3"/>
  <c r="BR260" i="3"/>
  <c r="BQ261" i="3"/>
  <c r="BR261" i="3"/>
  <c r="BQ262" i="3"/>
  <c r="BR262" i="3"/>
  <c r="BQ263" i="3"/>
  <c r="BR263" i="3"/>
  <c r="BQ264" i="3"/>
  <c r="BR264" i="3"/>
  <c r="BQ265" i="3"/>
  <c r="BR265" i="3"/>
  <c r="BQ266" i="3"/>
  <c r="BR266" i="3"/>
  <c r="BQ267" i="3"/>
  <c r="BR267" i="3"/>
  <c r="BQ268" i="3"/>
  <c r="BR268" i="3"/>
  <c r="BQ269" i="3"/>
  <c r="BR269" i="3"/>
  <c r="BQ270" i="3"/>
  <c r="BR270" i="3"/>
  <c r="BQ271" i="3"/>
  <c r="BR271" i="3"/>
  <c r="BQ272" i="3"/>
  <c r="BR272" i="3"/>
  <c r="BQ273" i="3"/>
  <c r="BR273" i="3"/>
  <c r="BQ274" i="3"/>
  <c r="BR274" i="3"/>
  <c r="BQ275" i="3"/>
  <c r="BR275" i="3"/>
  <c r="BQ276" i="3"/>
  <c r="BR276" i="3"/>
  <c r="BQ277" i="3"/>
  <c r="BR277" i="3"/>
  <c r="BQ278" i="3"/>
  <c r="BR278" i="3"/>
  <c r="BQ279" i="3"/>
  <c r="BR279" i="3"/>
  <c r="BQ280" i="3"/>
  <c r="BR280" i="3"/>
  <c r="BQ281" i="3"/>
  <c r="BR281" i="3"/>
  <c r="BQ282" i="3"/>
  <c r="BR282" i="3"/>
  <c r="BQ283" i="3"/>
  <c r="BR283" i="3"/>
  <c r="BQ284" i="3"/>
  <c r="BR284" i="3"/>
  <c r="BQ285" i="3"/>
  <c r="BR285" i="3"/>
  <c r="BQ286" i="3"/>
  <c r="BR286" i="3"/>
  <c r="BQ287" i="3"/>
  <c r="BR287" i="3"/>
  <c r="BQ288" i="3"/>
  <c r="BR288" i="3"/>
  <c r="BQ289" i="3"/>
  <c r="BR289" i="3"/>
  <c r="BQ290" i="3"/>
  <c r="BR290" i="3"/>
  <c r="BQ291" i="3"/>
  <c r="BR291" i="3"/>
  <c r="BQ292" i="3"/>
  <c r="BR292" i="3"/>
  <c r="BQ293" i="3"/>
  <c r="BR293" i="3"/>
  <c r="BQ294" i="3"/>
  <c r="BR294" i="3"/>
  <c r="BQ295" i="3"/>
  <c r="BR295" i="3"/>
  <c r="BQ296" i="3"/>
  <c r="BR296" i="3"/>
  <c r="BQ297" i="3"/>
  <c r="BR297" i="3"/>
  <c r="BQ298" i="3"/>
  <c r="BR298" i="3"/>
  <c r="BQ299" i="3"/>
  <c r="BR299" i="3"/>
  <c r="BQ300" i="3"/>
  <c r="BR300" i="3"/>
  <c r="BQ301" i="3"/>
  <c r="BR301" i="3"/>
  <c r="BQ302" i="3"/>
  <c r="BR302" i="3"/>
  <c r="BQ303" i="3"/>
  <c r="BR303" i="3"/>
  <c r="BQ304" i="3"/>
  <c r="BR304" i="3"/>
  <c r="BQ305" i="3"/>
  <c r="BR305" i="3"/>
  <c r="BQ306" i="3"/>
  <c r="BR306" i="3"/>
  <c r="BQ307" i="3"/>
  <c r="BR307" i="3"/>
  <c r="BQ308" i="3"/>
  <c r="BR308" i="3"/>
  <c r="BQ309" i="3"/>
  <c r="BR309" i="3"/>
  <c r="BQ310" i="3"/>
  <c r="BR310" i="3"/>
  <c r="BQ311" i="3"/>
  <c r="BR311" i="3"/>
  <c r="BQ312" i="3"/>
  <c r="BR312" i="3"/>
  <c r="BQ313" i="3"/>
  <c r="BR313" i="3"/>
  <c r="BQ314" i="3"/>
  <c r="BR314" i="3"/>
  <c r="BQ315" i="3"/>
  <c r="BR315" i="3"/>
  <c r="BQ316" i="3"/>
  <c r="BR316" i="3"/>
  <c r="BQ317" i="3"/>
  <c r="BR317" i="3"/>
  <c r="BQ318" i="3"/>
  <c r="BR318" i="3"/>
  <c r="BQ319" i="3"/>
  <c r="BR319" i="3"/>
  <c r="BQ320" i="3"/>
  <c r="BR320" i="3"/>
  <c r="BQ321" i="3"/>
  <c r="BR321" i="3"/>
  <c r="BQ322" i="3"/>
  <c r="BR322" i="3"/>
  <c r="BQ323" i="3"/>
  <c r="BR323" i="3"/>
  <c r="BQ324" i="3"/>
  <c r="BR324" i="3"/>
  <c r="BQ325" i="3"/>
  <c r="BR325" i="3"/>
  <c r="BQ326" i="3"/>
  <c r="BR326" i="3"/>
  <c r="BQ327" i="3"/>
  <c r="BR327" i="3"/>
  <c r="BQ328" i="3"/>
  <c r="BR328" i="3"/>
  <c r="BQ329" i="3"/>
  <c r="BR329" i="3"/>
  <c r="BQ330" i="3"/>
  <c r="BR330" i="3"/>
  <c r="BQ331" i="3"/>
  <c r="BR331" i="3"/>
  <c r="BQ332" i="3"/>
  <c r="BR332" i="3"/>
  <c r="BQ333" i="3"/>
  <c r="BR333" i="3"/>
  <c r="BQ334" i="3"/>
  <c r="BR334" i="3"/>
  <c r="BQ335" i="3"/>
  <c r="BR335" i="3"/>
  <c r="BQ336" i="3"/>
  <c r="BR336" i="3"/>
  <c r="BQ337" i="3"/>
  <c r="BR337" i="3"/>
  <c r="BQ338" i="3"/>
  <c r="BR338" i="3"/>
  <c r="BQ339" i="3"/>
  <c r="BR339" i="3"/>
  <c r="BQ340" i="3"/>
  <c r="BR340" i="3"/>
  <c r="BQ341" i="3"/>
  <c r="BR341" i="3"/>
  <c r="BQ342" i="3"/>
  <c r="BR342" i="3"/>
  <c r="BQ343" i="3"/>
  <c r="BR343" i="3"/>
  <c r="BQ344" i="3"/>
  <c r="BR344" i="3"/>
  <c r="BQ345" i="3"/>
  <c r="BR345" i="3"/>
  <c r="BQ346" i="3"/>
  <c r="BR346" i="3"/>
  <c r="BQ347" i="3"/>
  <c r="BR347" i="3"/>
  <c r="BQ348" i="3"/>
  <c r="BR348" i="3"/>
  <c r="BQ349" i="3"/>
  <c r="BR349" i="3"/>
  <c r="BQ350" i="3"/>
  <c r="BR350" i="3"/>
  <c r="BQ351" i="3"/>
  <c r="BR351" i="3"/>
  <c r="BQ352" i="3"/>
  <c r="BR352" i="3"/>
  <c r="BQ353" i="3"/>
  <c r="BR353" i="3"/>
  <c r="BQ354" i="3"/>
  <c r="BR354" i="3"/>
  <c r="BQ355" i="3"/>
  <c r="BR355" i="3"/>
  <c r="BQ356" i="3"/>
  <c r="BR356" i="3"/>
  <c r="BQ357" i="3"/>
  <c r="BR357" i="3"/>
  <c r="BQ358" i="3"/>
  <c r="BR358" i="3"/>
  <c r="BQ359" i="3"/>
  <c r="BR359" i="3"/>
  <c r="BQ360" i="3"/>
  <c r="BR360" i="3"/>
  <c r="BQ361" i="3"/>
  <c r="BR361" i="3"/>
  <c r="BQ362" i="3"/>
  <c r="BR362" i="3"/>
  <c r="BQ363" i="3"/>
  <c r="BR363" i="3"/>
  <c r="BQ364" i="3"/>
  <c r="BR364" i="3"/>
  <c r="BQ365" i="3"/>
  <c r="BR365" i="3"/>
  <c r="BQ366" i="3"/>
  <c r="BR366" i="3"/>
  <c r="BQ367" i="3"/>
  <c r="BR367" i="3"/>
  <c r="BQ368" i="3"/>
  <c r="BR368" i="3"/>
  <c r="BQ369" i="3"/>
  <c r="BR369" i="3"/>
  <c r="BQ370" i="3"/>
  <c r="BR370" i="3"/>
  <c r="BQ371" i="3"/>
  <c r="BR371" i="3"/>
  <c r="BQ372" i="3"/>
  <c r="BR372" i="3"/>
  <c r="BQ373" i="3"/>
  <c r="BR373" i="3"/>
  <c r="BQ374" i="3"/>
  <c r="BR374" i="3"/>
  <c r="BQ375" i="3"/>
  <c r="BR375" i="3"/>
  <c r="BQ376" i="3"/>
  <c r="BR376" i="3"/>
  <c r="BQ377" i="3"/>
  <c r="BR377" i="3"/>
  <c r="BQ378" i="3"/>
  <c r="BR378" i="3"/>
  <c r="BQ379" i="3"/>
  <c r="BR379" i="3"/>
  <c r="BQ380" i="3"/>
  <c r="BR380" i="3"/>
  <c r="BQ381" i="3"/>
  <c r="BR381" i="3"/>
  <c r="BQ382" i="3"/>
  <c r="BR382" i="3"/>
  <c r="BQ383" i="3"/>
  <c r="BR383" i="3"/>
  <c r="BQ384" i="3"/>
  <c r="BR384" i="3"/>
  <c r="BQ385" i="3"/>
  <c r="BR385" i="3"/>
  <c r="BQ386" i="3"/>
  <c r="BR386" i="3"/>
  <c r="BQ387" i="3"/>
  <c r="BR387" i="3"/>
  <c r="BQ388" i="3"/>
  <c r="BR388" i="3"/>
  <c r="BQ389" i="3"/>
  <c r="BR389" i="3"/>
  <c r="BQ390" i="3"/>
  <c r="BR390" i="3"/>
  <c r="BQ391" i="3"/>
  <c r="BR391" i="3"/>
  <c r="BQ392" i="3"/>
  <c r="BR392" i="3"/>
  <c r="BQ393" i="3"/>
  <c r="BR393" i="3"/>
  <c r="BQ394" i="3"/>
  <c r="BR394" i="3"/>
  <c r="BQ395" i="3"/>
  <c r="BR395" i="3"/>
  <c r="BQ396" i="3"/>
  <c r="BR396" i="3"/>
  <c r="BQ397" i="3"/>
  <c r="BR397" i="3"/>
  <c r="BQ398" i="3"/>
  <c r="BR398" i="3"/>
  <c r="BQ399" i="3"/>
  <c r="BR399" i="3"/>
  <c r="BQ400" i="3"/>
  <c r="BR400" i="3"/>
  <c r="BQ401" i="3"/>
  <c r="BR401" i="3"/>
  <c r="BQ402" i="3"/>
  <c r="BR402" i="3"/>
  <c r="BQ403" i="3"/>
  <c r="BR403" i="3"/>
  <c r="BQ404" i="3"/>
  <c r="BR404" i="3"/>
  <c r="BQ405" i="3"/>
  <c r="BR405" i="3"/>
  <c r="BQ406" i="3"/>
  <c r="BR406" i="3"/>
  <c r="BQ407" i="3"/>
  <c r="BR407" i="3"/>
  <c r="BQ408" i="3"/>
  <c r="BR408" i="3"/>
  <c r="BQ409" i="3"/>
  <c r="BR409" i="3"/>
  <c r="BQ410" i="3"/>
  <c r="BR410" i="3"/>
  <c r="BQ411" i="3"/>
  <c r="BR411" i="3"/>
  <c r="BQ412" i="3"/>
  <c r="BR412" i="3"/>
  <c r="BQ413" i="3"/>
  <c r="BR413" i="3"/>
  <c r="BQ414" i="3"/>
  <c r="BR414" i="3"/>
  <c r="BQ415" i="3"/>
  <c r="BR415" i="3"/>
  <c r="BQ416" i="3"/>
  <c r="BR416" i="3"/>
  <c r="BQ417" i="3"/>
  <c r="BR417" i="3"/>
  <c r="BQ418" i="3"/>
  <c r="BR418" i="3"/>
  <c r="BQ419" i="3"/>
  <c r="BR419" i="3"/>
  <c r="BQ420" i="3"/>
  <c r="BR420" i="3"/>
  <c r="BQ421" i="3"/>
  <c r="BR421" i="3"/>
  <c r="BQ422" i="3"/>
  <c r="BR422" i="3"/>
  <c r="BQ423" i="3"/>
  <c r="BR423" i="3"/>
  <c r="BQ424" i="3"/>
  <c r="BR424" i="3"/>
  <c r="BQ425" i="3"/>
  <c r="BR425" i="3"/>
  <c r="BQ426" i="3"/>
  <c r="BR426" i="3"/>
  <c r="BQ427" i="3"/>
  <c r="BR427" i="3"/>
  <c r="BQ428" i="3"/>
  <c r="BR428" i="3"/>
  <c r="BQ429" i="3"/>
  <c r="BR429" i="3"/>
  <c r="BQ430" i="3"/>
  <c r="BR430" i="3"/>
  <c r="BQ431" i="3"/>
  <c r="BR431" i="3"/>
  <c r="BQ432" i="3"/>
  <c r="BR432" i="3"/>
  <c r="BQ433" i="3"/>
  <c r="BR433" i="3"/>
  <c r="BQ434" i="3"/>
  <c r="BR434" i="3"/>
  <c r="BQ435" i="3"/>
  <c r="BR435" i="3"/>
  <c r="BQ436" i="3"/>
  <c r="BR436" i="3"/>
  <c r="BQ437" i="3"/>
  <c r="BR437" i="3"/>
  <c r="BQ438" i="3"/>
  <c r="BR438" i="3"/>
  <c r="BQ439" i="3"/>
  <c r="BR439" i="3"/>
  <c r="BQ440" i="3"/>
  <c r="BR440" i="3"/>
  <c r="BQ441" i="3"/>
  <c r="BR441" i="3"/>
  <c r="BQ442" i="3"/>
  <c r="BR442" i="3"/>
  <c r="BQ443" i="3"/>
  <c r="BR443" i="3"/>
  <c r="BQ444" i="3"/>
  <c r="BR444" i="3"/>
  <c r="BQ445" i="3"/>
  <c r="BR445" i="3"/>
  <c r="BQ446" i="3"/>
  <c r="BR446" i="3"/>
  <c r="BQ447" i="3"/>
  <c r="BR447" i="3"/>
  <c r="BQ448" i="3"/>
  <c r="BR448" i="3"/>
  <c r="BQ449" i="3"/>
  <c r="BR449" i="3"/>
  <c r="BQ450" i="3"/>
  <c r="BR450" i="3"/>
  <c r="BQ451" i="3"/>
  <c r="BR451" i="3"/>
  <c r="BQ452" i="3"/>
  <c r="BR452" i="3"/>
  <c r="BQ453" i="3"/>
  <c r="BR453" i="3"/>
  <c r="BQ454" i="3"/>
  <c r="BR454" i="3"/>
  <c r="BQ455" i="3"/>
  <c r="BR455" i="3"/>
  <c r="BQ456" i="3"/>
  <c r="BR456" i="3"/>
  <c r="BQ457" i="3"/>
  <c r="BR457" i="3"/>
  <c r="BQ458" i="3"/>
  <c r="BR458" i="3"/>
  <c r="BQ459" i="3"/>
  <c r="BR459" i="3"/>
  <c r="BQ460" i="3"/>
  <c r="BR460" i="3"/>
  <c r="BQ461" i="3"/>
  <c r="BR461" i="3"/>
  <c r="BQ462" i="3"/>
  <c r="BR462" i="3"/>
  <c r="BQ463" i="3"/>
  <c r="BR463" i="3"/>
  <c r="BQ464" i="3"/>
  <c r="BR464" i="3"/>
  <c r="BQ465" i="3"/>
  <c r="BR465" i="3"/>
  <c r="BQ466" i="3"/>
  <c r="BR466" i="3"/>
  <c r="BQ467" i="3"/>
  <c r="BR467" i="3"/>
  <c r="BQ468" i="3"/>
  <c r="BR468" i="3"/>
  <c r="BQ469" i="3"/>
  <c r="BR469" i="3"/>
  <c r="BQ470" i="3"/>
  <c r="BR470" i="3"/>
  <c r="BQ471" i="3"/>
  <c r="BR471" i="3"/>
  <c r="BQ472" i="3"/>
  <c r="BR472" i="3"/>
  <c r="BQ473" i="3"/>
  <c r="BR473" i="3"/>
  <c r="BQ474" i="3"/>
  <c r="BR474" i="3"/>
  <c r="BQ475" i="3"/>
  <c r="BR475" i="3"/>
  <c r="BQ476" i="3"/>
  <c r="BR476" i="3"/>
  <c r="BQ477" i="3"/>
  <c r="BR477" i="3"/>
  <c r="BQ478" i="3"/>
  <c r="BR478" i="3"/>
  <c r="BQ479" i="3"/>
  <c r="BR479" i="3"/>
  <c r="BQ480" i="3"/>
  <c r="BR480" i="3"/>
  <c r="BQ481" i="3"/>
  <c r="BR481" i="3"/>
  <c r="BQ482" i="3"/>
  <c r="BR482" i="3"/>
  <c r="BQ483" i="3"/>
  <c r="BR483" i="3"/>
  <c r="BQ484" i="3"/>
  <c r="BR484" i="3"/>
  <c r="BQ485" i="3"/>
  <c r="BR485" i="3"/>
  <c r="BQ486" i="3"/>
  <c r="BR486" i="3"/>
  <c r="BQ487" i="3"/>
  <c r="BR487" i="3"/>
  <c r="BQ488" i="3"/>
  <c r="BR488" i="3"/>
  <c r="BQ489" i="3"/>
  <c r="BR489" i="3"/>
  <c r="BQ490" i="3"/>
  <c r="BR490" i="3"/>
  <c r="BQ491" i="3"/>
  <c r="BR491" i="3"/>
  <c r="BQ492" i="3"/>
  <c r="BR492" i="3"/>
  <c r="BQ493" i="3"/>
  <c r="BR493" i="3"/>
  <c r="BQ494" i="3"/>
  <c r="BR494" i="3"/>
  <c r="BQ495" i="3"/>
  <c r="BR495" i="3"/>
  <c r="BQ496" i="3"/>
  <c r="BR496" i="3"/>
  <c r="BQ497" i="3"/>
  <c r="BR497" i="3"/>
  <c r="BQ498" i="3"/>
  <c r="BR498" i="3"/>
  <c r="BQ499" i="3"/>
  <c r="BR499" i="3"/>
  <c r="BQ500" i="3"/>
  <c r="BR500" i="3"/>
  <c r="BQ501" i="3"/>
  <c r="BR501" i="3"/>
  <c r="BQ502" i="3"/>
  <c r="BR502" i="3"/>
  <c r="BQ503" i="3"/>
  <c r="BR503" i="3"/>
  <c r="BQ504" i="3"/>
  <c r="BR504" i="3"/>
  <c r="BQ505" i="3"/>
  <c r="BR505" i="3"/>
  <c r="BQ506" i="3"/>
  <c r="BR506" i="3"/>
  <c r="BQ507" i="3"/>
  <c r="BR507" i="3"/>
  <c r="BQ508" i="3"/>
  <c r="BR508" i="3"/>
  <c r="BQ509" i="3"/>
  <c r="BR509" i="3"/>
  <c r="BQ510" i="3"/>
  <c r="BR510" i="3"/>
  <c r="BQ511" i="3"/>
  <c r="BR511" i="3"/>
  <c r="BQ512" i="3"/>
  <c r="BR512" i="3"/>
  <c r="BQ513" i="3"/>
  <c r="BR513" i="3"/>
  <c r="BQ514" i="3"/>
  <c r="BR514" i="3"/>
  <c r="BQ515" i="3"/>
  <c r="BR515" i="3"/>
  <c r="BQ516" i="3"/>
  <c r="BR516" i="3"/>
  <c r="BQ517" i="3"/>
  <c r="BR517" i="3"/>
  <c r="BQ518" i="3"/>
  <c r="BR518" i="3"/>
  <c r="BQ519" i="3"/>
  <c r="BR519" i="3"/>
  <c r="BQ520" i="3"/>
  <c r="BR520" i="3"/>
  <c r="BQ521" i="3"/>
  <c r="BR521" i="3"/>
  <c r="BQ522" i="3"/>
  <c r="BR522" i="3"/>
  <c r="BQ523" i="3"/>
  <c r="BR523" i="3"/>
  <c r="BQ524" i="3"/>
  <c r="BR524" i="3"/>
  <c r="BQ525" i="3"/>
  <c r="BR525" i="3"/>
  <c r="BQ526" i="3"/>
  <c r="BR526" i="3"/>
  <c r="BR81" i="3"/>
  <c r="BQ81" i="3"/>
  <c r="N4" i="9"/>
  <c r="O4" i="9"/>
  <c r="AV41" i="17" l="1"/>
  <c r="AW41" i="17" s="1"/>
  <c r="AT42" i="17"/>
  <c r="AQ42" i="17"/>
  <c r="AU42" i="17" s="1"/>
  <c r="Q44" i="17"/>
  <c r="AS43" i="17"/>
  <c r="AR97" i="17"/>
  <c r="AA43" i="17"/>
  <c r="AB43" i="17"/>
  <c r="AF43" i="17" s="1"/>
  <c r="AJ43" i="17" s="1"/>
  <c r="AN43" i="17" s="1"/>
  <c r="R44" i="17"/>
  <c r="AM41" i="17"/>
  <c r="BC41" i="17" s="1"/>
  <c r="BB40" i="17"/>
  <c r="AD45" i="17"/>
  <c r="AH45" i="17" s="1"/>
  <c r="AL45" i="17" s="1"/>
  <c r="AP45" i="17" s="1"/>
  <c r="T46" i="17"/>
  <c r="AE42" i="17"/>
  <c r="AI42" i="17" s="1"/>
  <c r="AX42" i="17" s="1"/>
  <c r="AY42" i="17" s="1"/>
  <c r="AZ42" i="17" s="1"/>
  <c r="AC44" i="17"/>
  <c r="AG44" i="17" s="1"/>
  <c r="AK44" i="17" s="1"/>
  <c r="AO44" i="17" s="1"/>
  <c r="S45" i="17"/>
  <c r="T25" i="13"/>
  <c r="R25" i="13"/>
  <c r="O26" i="13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O107" i="13" s="1"/>
  <c r="O108" i="13" s="1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O120" i="13" s="1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132" i="13" s="1"/>
  <c r="O133" i="13" s="1"/>
  <c r="O134" i="13" s="1"/>
  <c r="O135" i="13" s="1"/>
  <c r="O136" i="13" s="1"/>
  <c r="O137" i="13" s="1"/>
  <c r="O138" i="13" s="1"/>
  <c r="O139" i="13" s="1"/>
  <c r="O140" i="13" s="1"/>
  <c r="O141" i="13" s="1"/>
  <c r="O142" i="13" s="1"/>
  <c r="O143" i="13" s="1"/>
  <c r="O144" i="13" s="1"/>
  <c r="O145" i="13" s="1"/>
  <c r="O146" i="13" s="1"/>
  <c r="O147" i="13" s="1"/>
  <c r="O148" i="13" s="1"/>
  <c r="O149" i="13" s="1"/>
  <c r="O150" i="13" s="1"/>
  <c r="O151" i="13" s="1"/>
  <c r="O152" i="13" s="1"/>
  <c r="O153" i="13" s="1"/>
  <c r="O154" i="13" s="1"/>
  <c r="O155" i="13" s="1"/>
  <c r="O156" i="13" s="1"/>
  <c r="O157" i="13" s="1"/>
  <c r="O158" i="13" s="1"/>
  <c r="O159" i="13" s="1"/>
  <c r="O160" i="13" s="1"/>
  <c r="O161" i="13" s="1"/>
  <c r="O162" i="13" s="1"/>
  <c r="O163" i="13" s="1"/>
  <c r="O164" i="13" s="1"/>
  <c r="O165" i="13" s="1"/>
  <c r="O166" i="13" s="1"/>
  <c r="O167" i="13" s="1"/>
  <c r="O168" i="13" s="1"/>
  <c r="O169" i="13" s="1"/>
  <c r="O170" i="13" s="1"/>
  <c r="O171" i="13" s="1"/>
  <c r="O172" i="13" s="1"/>
  <c r="O173" i="13" s="1"/>
  <c r="O174" i="13" s="1"/>
  <c r="O175" i="13" s="1"/>
  <c r="O176" i="13" s="1"/>
  <c r="O177" i="13" s="1"/>
  <c r="O178" i="13" s="1"/>
  <c r="O179" i="13" s="1"/>
  <c r="O180" i="13" s="1"/>
  <c r="O181" i="13" s="1"/>
  <c r="O182" i="13" s="1"/>
  <c r="O183" i="13" s="1"/>
  <c r="O184" i="13" s="1"/>
  <c r="O185" i="13" s="1"/>
  <c r="O186" i="13" s="1"/>
  <c r="O187" i="13" s="1"/>
  <c r="O188" i="13" s="1"/>
  <c r="O189" i="13" s="1"/>
  <c r="O190" i="13" s="1"/>
  <c r="O191" i="13" s="1"/>
  <c r="O192" i="13" s="1"/>
  <c r="O193" i="13" s="1"/>
  <c r="O194" i="13" s="1"/>
  <c r="O195" i="13" s="1"/>
  <c r="O196" i="13" s="1"/>
  <c r="O197" i="13" s="1"/>
  <c r="O198" i="13" s="1"/>
  <c r="O199" i="13" s="1"/>
  <c r="O200" i="13" s="1"/>
  <c r="O201" i="13" s="1"/>
  <c r="O202" i="13" s="1"/>
  <c r="O203" i="13" s="1"/>
  <c r="O204" i="13" s="1"/>
  <c r="O205" i="13" s="1"/>
  <c r="O206" i="13" s="1"/>
  <c r="O207" i="13" s="1"/>
  <c r="O208" i="13" s="1"/>
  <c r="O209" i="13" s="1"/>
  <c r="O210" i="13" s="1"/>
  <c r="O211" i="13" s="1"/>
  <c r="O212" i="13" s="1"/>
  <c r="O213" i="13" s="1"/>
  <c r="O214" i="13" s="1"/>
  <c r="O215" i="13" s="1"/>
  <c r="O216" i="13" s="1"/>
  <c r="O217" i="13" s="1"/>
  <c r="O218" i="13" s="1"/>
  <c r="O219" i="13" s="1"/>
  <c r="O220" i="13" s="1"/>
  <c r="O221" i="13" s="1"/>
  <c r="O222" i="13" s="1"/>
  <c r="O223" i="13" s="1"/>
  <c r="O224" i="13" s="1"/>
  <c r="O225" i="13" s="1"/>
  <c r="O226" i="13" s="1"/>
  <c r="O227" i="13" s="1"/>
  <c r="O228" i="13" s="1"/>
  <c r="O229" i="13" s="1"/>
  <c r="O230" i="13" s="1"/>
  <c r="O231" i="13" s="1"/>
  <c r="O232" i="13" s="1"/>
  <c r="O233" i="13" s="1"/>
  <c r="O234" i="13" s="1"/>
  <c r="O235" i="13" s="1"/>
  <c r="O236" i="13" s="1"/>
  <c r="O237" i="13" s="1"/>
  <c r="O238" i="13" s="1"/>
  <c r="O239" i="13" s="1"/>
  <c r="O240" i="13" s="1"/>
  <c r="O241" i="13" s="1"/>
  <c r="O242" i="13" s="1"/>
  <c r="O243" i="13" s="1"/>
  <c r="O244" i="13" s="1"/>
  <c r="O245" i="13" s="1"/>
  <c r="O246" i="13" s="1"/>
  <c r="O247" i="13" s="1"/>
  <c r="O248" i="13" s="1"/>
  <c r="O249" i="13" s="1"/>
  <c r="O250" i="13" s="1"/>
  <c r="O251" i="13" s="1"/>
  <c r="O252" i="13" s="1"/>
  <c r="O253" i="13" s="1"/>
  <c r="O254" i="13" s="1"/>
  <c r="O255" i="13" s="1"/>
  <c r="O256" i="13" s="1"/>
  <c r="O257" i="13" s="1"/>
  <c r="O258" i="13" s="1"/>
  <c r="O259" i="13" s="1"/>
  <c r="O260" i="13" s="1"/>
  <c r="O261" i="13" s="1"/>
  <c r="O262" i="13" s="1"/>
  <c r="O263" i="13" s="1"/>
  <c r="O264" i="13" s="1"/>
  <c r="O265" i="13" s="1"/>
  <c r="O266" i="13" s="1"/>
  <c r="O267" i="13" s="1"/>
  <c r="O268" i="13" s="1"/>
  <c r="O269" i="13" s="1"/>
  <c r="O270" i="13" s="1"/>
  <c r="O271" i="13" s="1"/>
  <c r="O272" i="13" s="1"/>
  <c r="O273" i="13" s="1"/>
  <c r="O274" i="13" s="1"/>
  <c r="O275" i="13" s="1"/>
  <c r="O276" i="13" s="1"/>
  <c r="O277" i="13" s="1"/>
  <c r="O278" i="13" s="1"/>
  <c r="O279" i="13" s="1"/>
  <c r="O280" i="13" s="1"/>
  <c r="O281" i="13" s="1"/>
  <c r="O282" i="13" s="1"/>
  <c r="O283" i="13" s="1"/>
  <c r="O284" i="13" s="1"/>
  <c r="O285" i="13" s="1"/>
  <c r="O286" i="13" s="1"/>
  <c r="O287" i="13" s="1"/>
  <c r="O288" i="13" s="1"/>
  <c r="O289" i="13" s="1"/>
  <c r="O290" i="13" s="1"/>
  <c r="O291" i="13" s="1"/>
  <c r="O292" i="13" s="1"/>
  <c r="O293" i="13" s="1"/>
  <c r="O294" i="13" s="1"/>
  <c r="O295" i="13" s="1"/>
  <c r="O296" i="13" s="1"/>
  <c r="O297" i="13" s="1"/>
  <c r="O298" i="13" s="1"/>
  <c r="O299" i="13" s="1"/>
  <c r="O300" i="13" s="1"/>
  <c r="O301" i="13" s="1"/>
  <c r="O302" i="13" s="1"/>
  <c r="O303" i="13" s="1"/>
  <c r="O304" i="13" s="1"/>
  <c r="O305" i="13" s="1"/>
  <c r="O306" i="13" s="1"/>
  <c r="O307" i="13" s="1"/>
  <c r="O308" i="13" s="1"/>
  <c r="O309" i="13" s="1"/>
  <c r="O310" i="13" s="1"/>
  <c r="O311" i="13" s="1"/>
  <c r="O312" i="13" s="1"/>
  <c r="O313" i="13" s="1"/>
  <c r="O314" i="13" s="1"/>
  <c r="O315" i="13" s="1"/>
  <c r="O316" i="13" s="1"/>
  <c r="O317" i="13" s="1"/>
  <c r="O318" i="13" s="1"/>
  <c r="O319" i="13" s="1"/>
  <c r="O320" i="13" s="1"/>
  <c r="O321" i="13" s="1"/>
  <c r="O322" i="13" s="1"/>
  <c r="O323" i="13" s="1"/>
  <c r="O324" i="13" s="1"/>
  <c r="O325" i="13" s="1"/>
  <c r="O326" i="13" s="1"/>
  <c r="O327" i="13" s="1"/>
  <c r="O328" i="13" s="1"/>
  <c r="O329" i="13" s="1"/>
  <c r="O330" i="13" s="1"/>
  <c r="O331" i="13" s="1"/>
  <c r="O332" i="13" s="1"/>
  <c r="O333" i="13" s="1"/>
  <c r="O334" i="13" s="1"/>
  <c r="O335" i="13" s="1"/>
  <c r="O336" i="13" s="1"/>
  <c r="O337" i="13" s="1"/>
  <c r="O338" i="13" s="1"/>
  <c r="O339" i="13" s="1"/>
  <c r="O340" i="13" s="1"/>
  <c r="O341" i="13" s="1"/>
  <c r="O342" i="13" s="1"/>
  <c r="O343" i="13" s="1"/>
  <c r="O344" i="13" s="1"/>
  <c r="O345" i="13" s="1"/>
  <c r="O346" i="13" s="1"/>
  <c r="O347" i="13" s="1"/>
  <c r="O348" i="13" s="1"/>
  <c r="O349" i="13" s="1"/>
  <c r="O350" i="13" s="1"/>
  <c r="O351" i="13" s="1"/>
  <c r="O352" i="13" s="1"/>
  <c r="O353" i="13" s="1"/>
  <c r="O354" i="13" s="1"/>
  <c r="O355" i="13" s="1"/>
  <c r="O356" i="13" s="1"/>
  <c r="O357" i="13" s="1"/>
  <c r="O358" i="13" s="1"/>
  <c r="O359" i="13" s="1"/>
  <c r="O360" i="13" s="1"/>
  <c r="O361" i="13" s="1"/>
  <c r="O362" i="13" s="1"/>
  <c r="O363" i="13" s="1"/>
  <c r="O364" i="13" s="1"/>
  <c r="O365" i="13" s="1"/>
  <c r="O366" i="13" s="1"/>
  <c r="O367" i="13" s="1"/>
  <c r="O368" i="13" s="1"/>
  <c r="O369" i="13" s="1"/>
  <c r="O370" i="13" s="1"/>
  <c r="O371" i="13" s="1"/>
  <c r="O372" i="13" s="1"/>
  <c r="O373" i="13" s="1"/>
  <c r="O374" i="13" s="1"/>
  <c r="O375" i="13" s="1"/>
  <c r="O376" i="13" s="1"/>
  <c r="O377" i="13" s="1"/>
  <c r="O378" i="13" s="1"/>
  <c r="O379" i="13" s="1"/>
  <c r="O380" i="13" s="1"/>
  <c r="O381" i="13" s="1"/>
  <c r="O382" i="13" s="1"/>
  <c r="O383" i="13" s="1"/>
  <c r="O384" i="13" s="1"/>
  <c r="O385" i="13" s="1"/>
  <c r="O386" i="13" s="1"/>
  <c r="O387" i="13" s="1"/>
  <c r="O388" i="13" s="1"/>
  <c r="O389" i="13" s="1"/>
  <c r="O390" i="13" s="1"/>
  <c r="O391" i="13" s="1"/>
  <c r="O392" i="13" s="1"/>
  <c r="O393" i="13" s="1"/>
  <c r="O394" i="13" s="1"/>
  <c r="O395" i="13" s="1"/>
  <c r="O396" i="13" s="1"/>
  <c r="O397" i="13" s="1"/>
  <c r="O398" i="13" s="1"/>
  <c r="O399" i="13" s="1"/>
  <c r="O400" i="13" s="1"/>
  <c r="O401" i="13" s="1"/>
  <c r="O402" i="13" s="1"/>
  <c r="O403" i="13" s="1"/>
  <c r="O404" i="13" s="1"/>
  <c r="O405" i="13" s="1"/>
  <c r="O406" i="13" s="1"/>
  <c r="O407" i="13" s="1"/>
  <c r="O408" i="13" s="1"/>
  <c r="O409" i="13" s="1"/>
  <c r="O410" i="13" s="1"/>
  <c r="O411" i="13" s="1"/>
  <c r="O412" i="13" s="1"/>
  <c r="O413" i="13" s="1"/>
  <c r="O414" i="13" s="1"/>
  <c r="O415" i="13" s="1"/>
  <c r="O416" i="13" s="1"/>
  <c r="O417" i="13" s="1"/>
  <c r="O418" i="13" s="1"/>
  <c r="O419" i="13" s="1"/>
  <c r="O420" i="13" s="1"/>
  <c r="O421" i="13" s="1"/>
  <c r="O422" i="13" s="1"/>
  <c r="O423" i="13" s="1"/>
  <c r="O424" i="13" s="1"/>
  <c r="O425" i="13" s="1"/>
  <c r="O426" i="13" s="1"/>
  <c r="O427" i="13" s="1"/>
  <c r="O428" i="13" s="1"/>
  <c r="O429" i="13" s="1"/>
  <c r="O430" i="13" s="1"/>
  <c r="O431" i="13" s="1"/>
  <c r="O432" i="13" s="1"/>
  <c r="O433" i="13" s="1"/>
  <c r="O434" i="13" s="1"/>
  <c r="O435" i="13" s="1"/>
  <c r="O436" i="13" s="1"/>
  <c r="O437" i="13" s="1"/>
  <c r="O438" i="13" s="1"/>
  <c r="O439" i="13" s="1"/>
  <c r="O440" i="13" s="1"/>
  <c r="O441" i="13" s="1"/>
  <c r="O442" i="13" s="1"/>
  <c r="O443" i="13" s="1"/>
  <c r="O444" i="13" s="1"/>
  <c r="O445" i="13" s="1"/>
  <c r="O446" i="13" s="1"/>
  <c r="O447" i="13" s="1"/>
  <c r="O448" i="13" s="1"/>
  <c r="O449" i="13" s="1"/>
  <c r="O450" i="13" s="1"/>
  <c r="O451" i="13" s="1"/>
  <c r="O452" i="13" s="1"/>
  <c r="O453" i="13" s="1"/>
  <c r="O454" i="13" s="1"/>
  <c r="O455" i="13" s="1"/>
  <c r="O456" i="13" s="1"/>
  <c r="O457" i="13" s="1"/>
  <c r="O458" i="13" s="1"/>
  <c r="O459" i="13" s="1"/>
  <c r="O460" i="13" s="1"/>
  <c r="O461" i="13" s="1"/>
  <c r="O462" i="13" s="1"/>
  <c r="O463" i="13" s="1"/>
  <c r="O464" i="13" s="1"/>
  <c r="O465" i="13" s="1"/>
  <c r="O466" i="13" s="1"/>
  <c r="O467" i="13" s="1"/>
  <c r="O468" i="13" s="1"/>
  <c r="O469" i="13" s="1"/>
  <c r="O470" i="13" s="1"/>
  <c r="O471" i="13" s="1"/>
  <c r="O472" i="13" s="1"/>
  <c r="O473" i="13" s="1"/>
  <c r="O474" i="13" s="1"/>
  <c r="O475" i="13" s="1"/>
  <c r="O476" i="13" s="1"/>
  <c r="O477" i="13" s="1"/>
  <c r="O478" i="13" s="1"/>
  <c r="O479" i="13" s="1"/>
  <c r="O480" i="13" s="1"/>
  <c r="O481" i="13" s="1"/>
  <c r="O482" i="13" s="1"/>
  <c r="O483" i="13" s="1"/>
  <c r="O484" i="13" s="1"/>
  <c r="O485" i="13" s="1"/>
  <c r="O486" i="13" s="1"/>
  <c r="O487" i="13" s="1"/>
  <c r="O488" i="13" s="1"/>
  <c r="O489" i="13" s="1"/>
  <c r="O490" i="13" s="1"/>
  <c r="O491" i="13" s="1"/>
  <c r="O492" i="13" s="1"/>
  <c r="O493" i="13" s="1"/>
  <c r="O494" i="13" s="1"/>
  <c r="O495" i="13" s="1"/>
  <c r="O496" i="13" s="1"/>
  <c r="O497" i="13" s="1"/>
  <c r="O498" i="13" s="1"/>
  <c r="O499" i="13" s="1"/>
  <c r="O500" i="13" s="1"/>
  <c r="O501" i="13" s="1"/>
  <c r="O502" i="13" s="1"/>
  <c r="O503" i="13" s="1"/>
  <c r="O504" i="13" s="1"/>
  <c r="O505" i="13" s="1"/>
  <c r="O506" i="13" s="1"/>
  <c r="O507" i="13" s="1"/>
  <c r="O508" i="13" s="1"/>
  <c r="O509" i="13" s="1"/>
  <c r="O510" i="13" s="1"/>
  <c r="O511" i="13" s="1"/>
  <c r="O512" i="13" s="1"/>
  <c r="O513" i="13" s="1"/>
  <c r="O514" i="13" s="1"/>
  <c r="O515" i="13" s="1"/>
  <c r="O516" i="13" s="1"/>
  <c r="O23" i="13" s="1"/>
  <c r="Q27" i="13"/>
  <c r="Q28" i="13" s="1"/>
  <c r="L21" i="13"/>
  <c r="L20" i="13" s="1"/>
  <c r="L19" i="13" s="1"/>
  <c r="K23" i="13"/>
  <c r="J23" i="13"/>
  <c r="I21" i="13"/>
  <c r="I20" i="13" s="1"/>
  <c r="I19" i="13" s="1"/>
  <c r="J21" i="13"/>
  <c r="J20" i="13" s="1"/>
  <c r="J19" i="13" s="1"/>
  <c r="K21" i="13"/>
  <c r="K20" i="13" s="1"/>
  <c r="K19" i="13" s="1"/>
  <c r="I23" i="13"/>
  <c r="L23" i="13"/>
  <c r="M26" i="13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M388" i="13" s="1"/>
  <c r="M389" i="13" s="1"/>
  <c r="M390" i="13" s="1"/>
  <c r="M391" i="13" s="1"/>
  <c r="M392" i="13" s="1"/>
  <c r="M393" i="13" s="1"/>
  <c r="M394" i="13" s="1"/>
  <c r="M395" i="13" s="1"/>
  <c r="M396" i="13" s="1"/>
  <c r="M397" i="13" s="1"/>
  <c r="M398" i="13" s="1"/>
  <c r="M399" i="13" s="1"/>
  <c r="M400" i="13" s="1"/>
  <c r="M401" i="13" s="1"/>
  <c r="M402" i="13" s="1"/>
  <c r="M403" i="13" s="1"/>
  <c r="M404" i="13" s="1"/>
  <c r="M405" i="13" s="1"/>
  <c r="M406" i="13" s="1"/>
  <c r="M407" i="13" s="1"/>
  <c r="M408" i="13" s="1"/>
  <c r="M409" i="13" s="1"/>
  <c r="M410" i="13" s="1"/>
  <c r="M411" i="13" s="1"/>
  <c r="M412" i="13" s="1"/>
  <c r="M413" i="13" s="1"/>
  <c r="M414" i="13" s="1"/>
  <c r="M415" i="13" s="1"/>
  <c r="M416" i="13" s="1"/>
  <c r="M417" i="13" s="1"/>
  <c r="M418" i="13" s="1"/>
  <c r="M419" i="13" s="1"/>
  <c r="M420" i="13" s="1"/>
  <c r="M421" i="13" s="1"/>
  <c r="M422" i="13" s="1"/>
  <c r="M423" i="13" s="1"/>
  <c r="M424" i="13" s="1"/>
  <c r="M425" i="13" s="1"/>
  <c r="M426" i="13" s="1"/>
  <c r="M427" i="13" s="1"/>
  <c r="M428" i="13" s="1"/>
  <c r="M429" i="13" s="1"/>
  <c r="M430" i="13" s="1"/>
  <c r="M431" i="13" s="1"/>
  <c r="M432" i="13" s="1"/>
  <c r="M433" i="13" s="1"/>
  <c r="M434" i="13" s="1"/>
  <c r="M435" i="13" s="1"/>
  <c r="M436" i="13" s="1"/>
  <c r="M437" i="13" s="1"/>
  <c r="M438" i="13" s="1"/>
  <c r="M439" i="13" s="1"/>
  <c r="M440" i="13" s="1"/>
  <c r="M441" i="13" s="1"/>
  <c r="M442" i="13" s="1"/>
  <c r="M443" i="13" s="1"/>
  <c r="M444" i="13" s="1"/>
  <c r="M445" i="13" s="1"/>
  <c r="M446" i="13" s="1"/>
  <c r="M447" i="13" s="1"/>
  <c r="M448" i="13" s="1"/>
  <c r="M449" i="13" s="1"/>
  <c r="M450" i="13" s="1"/>
  <c r="M451" i="13" s="1"/>
  <c r="M452" i="13" s="1"/>
  <c r="M453" i="13" s="1"/>
  <c r="M454" i="13" s="1"/>
  <c r="M455" i="13" s="1"/>
  <c r="M456" i="13" s="1"/>
  <c r="M457" i="13" s="1"/>
  <c r="M458" i="13" s="1"/>
  <c r="M459" i="13" s="1"/>
  <c r="M460" i="13" s="1"/>
  <c r="M461" i="13" s="1"/>
  <c r="M462" i="13" s="1"/>
  <c r="M463" i="13" s="1"/>
  <c r="M464" i="13" s="1"/>
  <c r="M465" i="13" s="1"/>
  <c r="M466" i="13" s="1"/>
  <c r="M467" i="13" s="1"/>
  <c r="M468" i="13" s="1"/>
  <c r="M469" i="13" s="1"/>
  <c r="M470" i="13" s="1"/>
  <c r="M471" i="13" s="1"/>
  <c r="M472" i="13" s="1"/>
  <c r="M473" i="13" s="1"/>
  <c r="M474" i="13" s="1"/>
  <c r="M475" i="13" s="1"/>
  <c r="M476" i="13" s="1"/>
  <c r="M477" i="13" s="1"/>
  <c r="M478" i="13" s="1"/>
  <c r="M479" i="13" s="1"/>
  <c r="M480" i="13" s="1"/>
  <c r="M481" i="13" s="1"/>
  <c r="M482" i="13" s="1"/>
  <c r="M483" i="13" s="1"/>
  <c r="M484" i="13" s="1"/>
  <c r="M485" i="13" s="1"/>
  <c r="M486" i="13" s="1"/>
  <c r="M487" i="13" s="1"/>
  <c r="M488" i="13" s="1"/>
  <c r="M489" i="13" s="1"/>
  <c r="M490" i="13" s="1"/>
  <c r="M491" i="13" s="1"/>
  <c r="M492" i="13" s="1"/>
  <c r="M493" i="13" s="1"/>
  <c r="M494" i="13" s="1"/>
  <c r="M495" i="13" s="1"/>
  <c r="M496" i="13" s="1"/>
  <c r="M497" i="13" s="1"/>
  <c r="M498" i="13" s="1"/>
  <c r="M499" i="13" s="1"/>
  <c r="M500" i="13" s="1"/>
  <c r="M501" i="13" s="1"/>
  <c r="M502" i="13" s="1"/>
  <c r="M503" i="13" s="1"/>
  <c r="M504" i="13" s="1"/>
  <c r="M505" i="13" s="1"/>
  <c r="M506" i="13" s="1"/>
  <c r="M507" i="13" s="1"/>
  <c r="M508" i="13" s="1"/>
  <c r="M509" i="13" s="1"/>
  <c r="M510" i="13" s="1"/>
  <c r="M511" i="13" s="1"/>
  <c r="M512" i="13" s="1"/>
  <c r="M513" i="13" s="1"/>
  <c r="M514" i="13" s="1"/>
  <c r="M515" i="13" s="1"/>
  <c r="M516" i="13" s="1"/>
  <c r="N26" i="13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N388" i="13" s="1"/>
  <c r="N389" i="13" s="1"/>
  <c r="N390" i="13" s="1"/>
  <c r="N391" i="13" s="1"/>
  <c r="N392" i="13" s="1"/>
  <c r="N393" i="13" s="1"/>
  <c r="N394" i="13" s="1"/>
  <c r="N395" i="13" s="1"/>
  <c r="N396" i="13" s="1"/>
  <c r="N397" i="13" s="1"/>
  <c r="N398" i="13" s="1"/>
  <c r="N399" i="13" s="1"/>
  <c r="N400" i="13" s="1"/>
  <c r="N401" i="13" s="1"/>
  <c r="N402" i="13" s="1"/>
  <c r="N403" i="13" s="1"/>
  <c r="N404" i="13" s="1"/>
  <c r="N405" i="13" s="1"/>
  <c r="N406" i="13" s="1"/>
  <c r="N407" i="13" s="1"/>
  <c r="N408" i="13" s="1"/>
  <c r="N409" i="13" s="1"/>
  <c r="N410" i="13" s="1"/>
  <c r="N411" i="13" s="1"/>
  <c r="N412" i="13" s="1"/>
  <c r="N413" i="13" s="1"/>
  <c r="N414" i="13" s="1"/>
  <c r="N415" i="13" s="1"/>
  <c r="N416" i="13" s="1"/>
  <c r="N417" i="13" s="1"/>
  <c r="N418" i="13" s="1"/>
  <c r="N419" i="13" s="1"/>
  <c r="N420" i="13" s="1"/>
  <c r="N421" i="13" s="1"/>
  <c r="N422" i="13" s="1"/>
  <c r="N423" i="13" s="1"/>
  <c r="N424" i="13" s="1"/>
  <c r="N425" i="13" s="1"/>
  <c r="N426" i="13" s="1"/>
  <c r="N427" i="13" s="1"/>
  <c r="N428" i="13" s="1"/>
  <c r="N429" i="13" s="1"/>
  <c r="N430" i="13" s="1"/>
  <c r="N431" i="13" s="1"/>
  <c r="N432" i="13" s="1"/>
  <c r="N433" i="13" s="1"/>
  <c r="N434" i="13" s="1"/>
  <c r="N435" i="13" s="1"/>
  <c r="N436" i="13" s="1"/>
  <c r="N437" i="13" s="1"/>
  <c r="N438" i="13" s="1"/>
  <c r="N439" i="13" s="1"/>
  <c r="N440" i="13" s="1"/>
  <c r="N441" i="13" s="1"/>
  <c r="N442" i="13" s="1"/>
  <c r="N443" i="13" s="1"/>
  <c r="N444" i="13" s="1"/>
  <c r="N445" i="13" s="1"/>
  <c r="N446" i="13" s="1"/>
  <c r="N447" i="13" s="1"/>
  <c r="N448" i="13" s="1"/>
  <c r="N449" i="13" s="1"/>
  <c r="N450" i="13" s="1"/>
  <c r="N451" i="13" s="1"/>
  <c r="N452" i="13" s="1"/>
  <c r="N453" i="13" s="1"/>
  <c r="N454" i="13" s="1"/>
  <c r="N455" i="13" s="1"/>
  <c r="N456" i="13" s="1"/>
  <c r="N457" i="13" s="1"/>
  <c r="N458" i="13" s="1"/>
  <c r="N459" i="13" s="1"/>
  <c r="N460" i="13" s="1"/>
  <c r="N461" i="13" s="1"/>
  <c r="N462" i="13" s="1"/>
  <c r="N463" i="13" s="1"/>
  <c r="N464" i="13" s="1"/>
  <c r="N465" i="13" s="1"/>
  <c r="N466" i="13" s="1"/>
  <c r="N467" i="13" s="1"/>
  <c r="N468" i="13" s="1"/>
  <c r="N469" i="13" s="1"/>
  <c r="N470" i="13" s="1"/>
  <c r="N471" i="13" s="1"/>
  <c r="N472" i="13" s="1"/>
  <c r="N473" i="13" s="1"/>
  <c r="N474" i="13" s="1"/>
  <c r="N475" i="13" s="1"/>
  <c r="N476" i="13" s="1"/>
  <c r="N477" i="13" s="1"/>
  <c r="N478" i="13" s="1"/>
  <c r="N479" i="13" s="1"/>
  <c r="N480" i="13" s="1"/>
  <c r="N481" i="13" s="1"/>
  <c r="N482" i="13" s="1"/>
  <c r="N483" i="13" s="1"/>
  <c r="N484" i="13" s="1"/>
  <c r="N485" i="13" s="1"/>
  <c r="N486" i="13" s="1"/>
  <c r="N487" i="13" s="1"/>
  <c r="N488" i="13" s="1"/>
  <c r="N489" i="13" s="1"/>
  <c r="N490" i="13" s="1"/>
  <c r="N491" i="13" s="1"/>
  <c r="N492" i="13" s="1"/>
  <c r="N493" i="13" s="1"/>
  <c r="N494" i="13" s="1"/>
  <c r="N495" i="13" s="1"/>
  <c r="N496" i="13" s="1"/>
  <c r="N497" i="13" s="1"/>
  <c r="N498" i="13" s="1"/>
  <c r="N499" i="13" s="1"/>
  <c r="N500" i="13" s="1"/>
  <c r="N501" i="13" s="1"/>
  <c r="N502" i="13" s="1"/>
  <c r="N503" i="13" s="1"/>
  <c r="N504" i="13" s="1"/>
  <c r="N505" i="13" s="1"/>
  <c r="N506" i="13" s="1"/>
  <c r="N507" i="13" s="1"/>
  <c r="N508" i="13" s="1"/>
  <c r="N509" i="13" s="1"/>
  <c r="N510" i="13" s="1"/>
  <c r="N511" i="13" s="1"/>
  <c r="N512" i="13" s="1"/>
  <c r="N513" i="13" s="1"/>
  <c r="N514" i="13" s="1"/>
  <c r="N515" i="13" s="1"/>
  <c r="N516" i="13" s="1"/>
  <c r="N23" i="13" s="1"/>
  <c r="P26" i="13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P86" i="13" s="1"/>
  <c r="P87" i="13" s="1"/>
  <c r="P88" i="13" s="1"/>
  <c r="P89" i="13" s="1"/>
  <c r="P90" i="13" s="1"/>
  <c r="P91" i="13" s="1"/>
  <c r="P92" i="13" s="1"/>
  <c r="P93" i="13" s="1"/>
  <c r="P94" i="13" s="1"/>
  <c r="P95" i="13" s="1"/>
  <c r="P96" i="13" s="1"/>
  <c r="P97" i="13" s="1"/>
  <c r="P98" i="13" s="1"/>
  <c r="P99" i="13" s="1"/>
  <c r="P100" i="13" s="1"/>
  <c r="P101" i="13" s="1"/>
  <c r="P102" i="13" s="1"/>
  <c r="P103" i="13" s="1"/>
  <c r="P104" i="13" s="1"/>
  <c r="P105" i="13" s="1"/>
  <c r="P106" i="13" s="1"/>
  <c r="P107" i="13" s="1"/>
  <c r="P108" i="13" s="1"/>
  <c r="P109" i="13" s="1"/>
  <c r="P110" i="13" s="1"/>
  <c r="P111" i="13" s="1"/>
  <c r="P112" i="13" s="1"/>
  <c r="P113" i="13" s="1"/>
  <c r="P114" i="13" s="1"/>
  <c r="P115" i="13" s="1"/>
  <c r="P116" i="13" s="1"/>
  <c r="P117" i="13" s="1"/>
  <c r="P118" i="13" s="1"/>
  <c r="P119" i="13" s="1"/>
  <c r="P120" i="13" s="1"/>
  <c r="P121" i="13" s="1"/>
  <c r="P122" i="13" s="1"/>
  <c r="P123" i="13" s="1"/>
  <c r="P124" i="13" s="1"/>
  <c r="P125" i="13" s="1"/>
  <c r="P126" i="13" s="1"/>
  <c r="P127" i="13" s="1"/>
  <c r="P128" i="13" s="1"/>
  <c r="P129" i="13" s="1"/>
  <c r="P130" i="13" s="1"/>
  <c r="P131" i="13" s="1"/>
  <c r="P132" i="13" s="1"/>
  <c r="P133" i="13" s="1"/>
  <c r="P134" i="13" s="1"/>
  <c r="P135" i="13" s="1"/>
  <c r="P136" i="13" s="1"/>
  <c r="P137" i="13" s="1"/>
  <c r="P138" i="13" s="1"/>
  <c r="P139" i="13" s="1"/>
  <c r="P140" i="13" s="1"/>
  <c r="P141" i="13" s="1"/>
  <c r="P142" i="13" s="1"/>
  <c r="P143" i="13" s="1"/>
  <c r="P144" i="13" s="1"/>
  <c r="P145" i="13" s="1"/>
  <c r="P146" i="13" s="1"/>
  <c r="P147" i="13" s="1"/>
  <c r="P148" i="13" s="1"/>
  <c r="P149" i="13" s="1"/>
  <c r="P150" i="13" s="1"/>
  <c r="P151" i="13" s="1"/>
  <c r="P152" i="13" s="1"/>
  <c r="P153" i="13" s="1"/>
  <c r="P154" i="13" s="1"/>
  <c r="P155" i="13" s="1"/>
  <c r="P156" i="13" s="1"/>
  <c r="P157" i="13" s="1"/>
  <c r="P158" i="13" s="1"/>
  <c r="P159" i="13" s="1"/>
  <c r="P160" i="13" s="1"/>
  <c r="P161" i="13" s="1"/>
  <c r="P162" i="13" s="1"/>
  <c r="P163" i="13" s="1"/>
  <c r="P164" i="13" s="1"/>
  <c r="P165" i="13" s="1"/>
  <c r="P166" i="13" s="1"/>
  <c r="P167" i="13" s="1"/>
  <c r="P168" i="13" s="1"/>
  <c r="P169" i="13" s="1"/>
  <c r="P170" i="13" s="1"/>
  <c r="P171" i="13" s="1"/>
  <c r="P172" i="13" s="1"/>
  <c r="P173" i="13" s="1"/>
  <c r="P174" i="13" s="1"/>
  <c r="P175" i="13" s="1"/>
  <c r="P176" i="13" s="1"/>
  <c r="P177" i="13" s="1"/>
  <c r="P178" i="13" s="1"/>
  <c r="P179" i="13" s="1"/>
  <c r="P180" i="13" s="1"/>
  <c r="P181" i="13" s="1"/>
  <c r="P182" i="13" s="1"/>
  <c r="P183" i="13" s="1"/>
  <c r="P184" i="13" s="1"/>
  <c r="P185" i="13" s="1"/>
  <c r="P186" i="13" s="1"/>
  <c r="P187" i="13" s="1"/>
  <c r="P188" i="13" s="1"/>
  <c r="P189" i="13" s="1"/>
  <c r="P190" i="13" s="1"/>
  <c r="P191" i="13" s="1"/>
  <c r="P192" i="13" s="1"/>
  <c r="P193" i="13" s="1"/>
  <c r="P194" i="13" s="1"/>
  <c r="P195" i="13" s="1"/>
  <c r="P196" i="13" s="1"/>
  <c r="P197" i="13" s="1"/>
  <c r="P198" i="13" s="1"/>
  <c r="P199" i="13" s="1"/>
  <c r="P200" i="13" s="1"/>
  <c r="P201" i="13" s="1"/>
  <c r="P202" i="13" s="1"/>
  <c r="P203" i="13" s="1"/>
  <c r="P204" i="13" s="1"/>
  <c r="P205" i="13" s="1"/>
  <c r="P206" i="13" s="1"/>
  <c r="P207" i="13" s="1"/>
  <c r="P208" i="13" s="1"/>
  <c r="P209" i="13" s="1"/>
  <c r="P210" i="13" s="1"/>
  <c r="P211" i="13" s="1"/>
  <c r="P212" i="13" s="1"/>
  <c r="P213" i="13" s="1"/>
  <c r="P214" i="13" s="1"/>
  <c r="P215" i="13" s="1"/>
  <c r="P216" i="13" s="1"/>
  <c r="P217" i="13" s="1"/>
  <c r="P218" i="13" s="1"/>
  <c r="P219" i="13" s="1"/>
  <c r="P220" i="13" s="1"/>
  <c r="P221" i="13" s="1"/>
  <c r="P222" i="13" s="1"/>
  <c r="P223" i="13" s="1"/>
  <c r="P224" i="13" s="1"/>
  <c r="P225" i="13" s="1"/>
  <c r="P226" i="13" s="1"/>
  <c r="P227" i="13" s="1"/>
  <c r="P228" i="13" s="1"/>
  <c r="P229" i="13" s="1"/>
  <c r="P230" i="13" s="1"/>
  <c r="P231" i="13" s="1"/>
  <c r="P232" i="13" s="1"/>
  <c r="P233" i="13" s="1"/>
  <c r="P234" i="13" s="1"/>
  <c r="P235" i="13" s="1"/>
  <c r="P236" i="13" s="1"/>
  <c r="P237" i="13" s="1"/>
  <c r="P238" i="13" s="1"/>
  <c r="P239" i="13" s="1"/>
  <c r="P240" i="13" s="1"/>
  <c r="P241" i="13" s="1"/>
  <c r="P242" i="13" s="1"/>
  <c r="P243" i="13" s="1"/>
  <c r="P244" i="13" s="1"/>
  <c r="P245" i="13" s="1"/>
  <c r="P246" i="13" s="1"/>
  <c r="P247" i="13" s="1"/>
  <c r="P248" i="13" s="1"/>
  <c r="P249" i="13" s="1"/>
  <c r="P250" i="13" s="1"/>
  <c r="P251" i="13" s="1"/>
  <c r="P252" i="13" s="1"/>
  <c r="P253" i="13" s="1"/>
  <c r="P254" i="13" s="1"/>
  <c r="P255" i="13" s="1"/>
  <c r="P256" i="13" s="1"/>
  <c r="P257" i="13" s="1"/>
  <c r="P258" i="13" s="1"/>
  <c r="P259" i="13" s="1"/>
  <c r="P260" i="13" s="1"/>
  <c r="P261" i="13" s="1"/>
  <c r="P262" i="13" s="1"/>
  <c r="P263" i="13" s="1"/>
  <c r="P264" i="13" s="1"/>
  <c r="P265" i="13" s="1"/>
  <c r="P266" i="13" s="1"/>
  <c r="P267" i="13" s="1"/>
  <c r="P268" i="13" s="1"/>
  <c r="P269" i="13" s="1"/>
  <c r="P270" i="13" s="1"/>
  <c r="P271" i="13" s="1"/>
  <c r="P272" i="13" s="1"/>
  <c r="P273" i="13" s="1"/>
  <c r="P274" i="13" s="1"/>
  <c r="P275" i="13" s="1"/>
  <c r="P276" i="13" s="1"/>
  <c r="P277" i="13" s="1"/>
  <c r="P278" i="13" s="1"/>
  <c r="P279" i="13" s="1"/>
  <c r="P280" i="13" s="1"/>
  <c r="P281" i="13" s="1"/>
  <c r="P282" i="13" s="1"/>
  <c r="P283" i="13" s="1"/>
  <c r="P284" i="13" s="1"/>
  <c r="P285" i="13" s="1"/>
  <c r="P286" i="13" s="1"/>
  <c r="P287" i="13" s="1"/>
  <c r="P288" i="13" s="1"/>
  <c r="P289" i="13" s="1"/>
  <c r="P290" i="13" s="1"/>
  <c r="P291" i="13" s="1"/>
  <c r="P292" i="13" s="1"/>
  <c r="P293" i="13" s="1"/>
  <c r="P294" i="13" s="1"/>
  <c r="P295" i="13" s="1"/>
  <c r="P296" i="13" s="1"/>
  <c r="P297" i="13" s="1"/>
  <c r="P298" i="13" s="1"/>
  <c r="P299" i="13" s="1"/>
  <c r="P300" i="13" s="1"/>
  <c r="P301" i="13" s="1"/>
  <c r="P302" i="13" s="1"/>
  <c r="P303" i="13" s="1"/>
  <c r="P304" i="13" s="1"/>
  <c r="P305" i="13" s="1"/>
  <c r="P306" i="13" s="1"/>
  <c r="P307" i="13" s="1"/>
  <c r="P308" i="13" s="1"/>
  <c r="P309" i="13" s="1"/>
  <c r="P310" i="13" s="1"/>
  <c r="P311" i="13" s="1"/>
  <c r="P312" i="13" s="1"/>
  <c r="P313" i="13" s="1"/>
  <c r="P314" i="13" s="1"/>
  <c r="P315" i="13" s="1"/>
  <c r="P316" i="13" s="1"/>
  <c r="P317" i="13" s="1"/>
  <c r="P318" i="13" s="1"/>
  <c r="P319" i="13" s="1"/>
  <c r="P320" i="13" s="1"/>
  <c r="P321" i="13" s="1"/>
  <c r="P322" i="13" s="1"/>
  <c r="P323" i="13" s="1"/>
  <c r="P324" i="13" s="1"/>
  <c r="P325" i="13" s="1"/>
  <c r="P326" i="13" s="1"/>
  <c r="P327" i="13" s="1"/>
  <c r="P328" i="13" s="1"/>
  <c r="P329" i="13" s="1"/>
  <c r="P330" i="13" s="1"/>
  <c r="P331" i="13" s="1"/>
  <c r="P332" i="13" s="1"/>
  <c r="P333" i="13" s="1"/>
  <c r="P334" i="13" s="1"/>
  <c r="P335" i="13" s="1"/>
  <c r="P336" i="13" s="1"/>
  <c r="P337" i="13" s="1"/>
  <c r="P338" i="13" s="1"/>
  <c r="P339" i="13" s="1"/>
  <c r="P340" i="13" s="1"/>
  <c r="P341" i="13" s="1"/>
  <c r="P342" i="13" s="1"/>
  <c r="P343" i="13" s="1"/>
  <c r="P344" i="13" s="1"/>
  <c r="P345" i="13" s="1"/>
  <c r="P346" i="13" s="1"/>
  <c r="P347" i="13" s="1"/>
  <c r="P348" i="13" s="1"/>
  <c r="P349" i="13" s="1"/>
  <c r="P350" i="13" s="1"/>
  <c r="P351" i="13" s="1"/>
  <c r="P352" i="13" s="1"/>
  <c r="P353" i="13" s="1"/>
  <c r="P354" i="13" s="1"/>
  <c r="P355" i="13" s="1"/>
  <c r="P356" i="13" s="1"/>
  <c r="P357" i="13" s="1"/>
  <c r="P358" i="13" s="1"/>
  <c r="P359" i="13" s="1"/>
  <c r="P360" i="13" s="1"/>
  <c r="P361" i="13" s="1"/>
  <c r="P362" i="13" s="1"/>
  <c r="P363" i="13" s="1"/>
  <c r="P364" i="13" s="1"/>
  <c r="P365" i="13" s="1"/>
  <c r="P366" i="13" s="1"/>
  <c r="P367" i="13" s="1"/>
  <c r="P368" i="13" s="1"/>
  <c r="P369" i="13" s="1"/>
  <c r="P370" i="13" s="1"/>
  <c r="P371" i="13" s="1"/>
  <c r="P372" i="13" s="1"/>
  <c r="P373" i="13" s="1"/>
  <c r="P374" i="13" s="1"/>
  <c r="P375" i="13" s="1"/>
  <c r="P376" i="13" s="1"/>
  <c r="P377" i="13" s="1"/>
  <c r="P378" i="13" s="1"/>
  <c r="P379" i="13" s="1"/>
  <c r="P380" i="13" s="1"/>
  <c r="P381" i="13" s="1"/>
  <c r="P382" i="13" s="1"/>
  <c r="P383" i="13" s="1"/>
  <c r="P384" i="13" s="1"/>
  <c r="P385" i="13" s="1"/>
  <c r="P386" i="13" s="1"/>
  <c r="P387" i="13" s="1"/>
  <c r="P388" i="13" s="1"/>
  <c r="P389" i="13" s="1"/>
  <c r="P390" i="13" s="1"/>
  <c r="P391" i="13" s="1"/>
  <c r="P392" i="13" s="1"/>
  <c r="P393" i="13" s="1"/>
  <c r="P394" i="13" s="1"/>
  <c r="P395" i="13" s="1"/>
  <c r="P396" i="13" s="1"/>
  <c r="P397" i="13" s="1"/>
  <c r="P398" i="13" s="1"/>
  <c r="P399" i="13" s="1"/>
  <c r="P400" i="13" s="1"/>
  <c r="P401" i="13" s="1"/>
  <c r="P402" i="13" s="1"/>
  <c r="P403" i="13" s="1"/>
  <c r="P404" i="13" s="1"/>
  <c r="P405" i="13" s="1"/>
  <c r="P406" i="13" s="1"/>
  <c r="P407" i="13" s="1"/>
  <c r="P408" i="13" s="1"/>
  <c r="P409" i="13" s="1"/>
  <c r="P410" i="13" s="1"/>
  <c r="P411" i="13" s="1"/>
  <c r="P412" i="13" s="1"/>
  <c r="P413" i="13" s="1"/>
  <c r="P414" i="13" s="1"/>
  <c r="P415" i="13" s="1"/>
  <c r="P416" i="13" s="1"/>
  <c r="P417" i="13" s="1"/>
  <c r="P418" i="13" s="1"/>
  <c r="P419" i="13" s="1"/>
  <c r="P420" i="13" s="1"/>
  <c r="P421" i="13" s="1"/>
  <c r="P422" i="13" s="1"/>
  <c r="P423" i="13" s="1"/>
  <c r="P424" i="13" s="1"/>
  <c r="P425" i="13" s="1"/>
  <c r="P426" i="13" s="1"/>
  <c r="P427" i="13" s="1"/>
  <c r="P428" i="13" s="1"/>
  <c r="P429" i="13" s="1"/>
  <c r="P430" i="13" s="1"/>
  <c r="P431" i="13" s="1"/>
  <c r="P432" i="13" s="1"/>
  <c r="P433" i="13" s="1"/>
  <c r="P434" i="13" s="1"/>
  <c r="P435" i="13" s="1"/>
  <c r="P436" i="13" s="1"/>
  <c r="P437" i="13" s="1"/>
  <c r="P438" i="13" s="1"/>
  <c r="P439" i="13" s="1"/>
  <c r="P440" i="13" s="1"/>
  <c r="P441" i="13" s="1"/>
  <c r="P442" i="13" s="1"/>
  <c r="P443" i="13" s="1"/>
  <c r="P444" i="13" s="1"/>
  <c r="P445" i="13" s="1"/>
  <c r="P446" i="13" s="1"/>
  <c r="P447" i="13" s="1"/>
  <c r="P448" i="13" s="1"/>
  <c r="P449" i="13" s="1"/>
  <c r="P450" i="13" s="1"/>
  <c r="P451" i="13" s="1"/>
  <c r="P452" i="13" s="1"/>
  <c r="P453" i="13" s="1"/>
  <c r="P454" i="13" s="1"/>
  <c r="P455" i="13" s="1"/>
  <c r="P456" i="13" s="1"/>
  <c r="P457" i="13" s="1"/>
  <c r="P458" i="13" s="1"/>
  <c r="P459" i="13" s="1"/>
  <c r="P460" i="13" s="1"/>
  <c r="P461" i="13" s="1"/>
  <c r="P462" i="13" s="1"/>
  <c r="P463" i="13" s="1"/>
  <c r="P464" i="13" s="1"/>
  <c r="P465" i="13" s="1"/>
  <c r="P466" i="13" s="1"/>
  <c r="P467" i="13" s="1"/>
  <c r="P468" i="13" s="1"/>
  <c r="P469" i="13" s="1"/>
  <c r="P470" i="13" s="1"/>
  <c r="P471" i="13" s="1"/>
  <c r="P472" i="13" s="1"/>
  <c r="P473" i="13" s="1"/>
  <c r="P474" i="13" s="1"/>
  <c r="P475" i="13" s="1"/>
  <c r="P476" i="13" s="1"/>
  <c r="P477" i="13" s="1"/>
  <c r="P478" i="13" s="1"/>
  <c r="P479" i="13" s="1"/>
  <c r="P480" i="13" s="1"/>
  <c r="P481" i="13" s="1"/>
  <c r="P482" i="13" s="1"/>
  <c r="P483" i="13" s="1"/>
  <c r="P484" i="13" s="1"/>
  <c r="P485" i="13" s="1"/>
  <c r="P486" i="13" s="1"/>
  <c r="P487" i="13" s="1"/>
  <c r="P488" i="13" s="1"/>
  <c r="P489" i="13" s="1"/>
  <c r="P490" i="13" s="1"/>
  <c r="P491" i="13" s="1"/>
  <c r="P492" i="13" s="1"/>
  <c r="P493" i="13" s="1"/>
  <c r="P494" i="13" s="1"/>
  <c r="P495" i="13" s="1"/>
  <c r="P496" i="13" s="1"/>
  <c r="P497" i="13" s="1"/>
  <c r="P498" i="13" s="1"/>
  <c r="P499" i="13" s="1"/>
  <c r="P500" i="13" s="1"/>
  <c r="P501" i="13" s="1"/>
  <c r="P502" i="13" s="1"/>
  <c r="P503" i="13" s="1"/>
  <c r="P504" i="13" s="1"/>
  <c r="P505" i="13" s="1"/>
  <c r="P506" i="13" s="1"/>
  <c r="P507" i="13" s="1"/>
  <c r="P508" i="13" s="1"/>
  <c r="P509" i="13" s="1"/>
  <c r="P510" i="13" s="1"/>
  <c r="P511" i="13" s="1"/>
  <c r="P512" i="13" s="1"/>
  <c r="P513" i="13" s="1"/>
  <c r="P514" i="13" s="1"/>
  <c r="P515" i="13" s="1"/>
  <c r="P516" i="13" s="1"/>
  <c r="P23" i="13" s="1"/>
  <c r="C30" i="4"/>
  <c r="CA36" i="4"/>
  <c r="CA37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35" i="4"/>
  <c r="BZ80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35" i="4"/>
  <c r="F30" i="3"/>
  <c r="D7" i="9" s="1"/>
  <c r="E30" i="3"/>
  <c r="D6" i="9" s="1"/>
  <c r="D30" i="3"/>
  <c r="D5" i="9" s="1"/>
  <c r="C30" i="3"/>
  <c r="D4" i="9" s="1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35" i="3"/>
  <c r="G31" i="4"/>
  <c r="B31" i="4"/>
  <c r="D30" i="4"/>
  <c r="E30" i="4"/>
  <c r="F30" i="4"/>
  <c r="AQ43" i="17" l="1"/>
  <c r="AU43" i="17"/>
  <c r="AV43" i="17" s="1"/>
  <c r="AW43" i="17" s="1"/>
  <c r="AV42" i="17"/>
  <c r="AW42" i="17" s="1"/>
  <c r="AT43" i="17"/>
  <c r="Q45" i="17"/>
  <c r="AS44" i="17"/>
  <c r="AR98" i="17"/>
  <c r="AM42" i="17"/>
  <c r="BC42" i="17" s="1"/>
  <c r="R45" i="17"/>
  <c r="AB44" i="17"/>
  <c r="AF44" i="17" s="1"/>
  <c r="AJ44" i="17" s="1"/>
  <c r="AN44" i="17" s="1"/>
  <c r="AE43" i="17"/>
  <c r="AI43" i="17" s="1"/>
  <c r="AX43" i="17" s="1"/>
  <c r="AY43" i="17" s="1"/>
  <c r="AZ43" i="17" s="1"/>
  <c r="BB41" i="17"/>
  <c r="S46" i="17"/>
  <c r="AC45" i="17"/>
  <c r="AG45" i="17" s="1"/>
  <c r="AK45" i="17" s="1"/>
  <c r="AO45" i="17" s="1"/>
  <c r="T47" i="17"/>
  <c r="AD46" i="17"/>
  <c r="AH46" i="17" s="1"/>
  <c r="AL46" i="17" s="1"/>
  <c r="AP46" i="17" s="1"/>
  <c r="AA44" i="17"/>
  <c r="B30" i="3"/>
  <c r="D3" i="9" s="1"/>
  <c r="G30" i="3"/>
  <c r="D8" i="9" s="1"/>
  <c r="B30" i="4"/>
  <c r="G30" i="4"/>
  <c r="K3" i="9"/>
  <c r="R26" i="13"/>
  <c r="U26" i="13" s="1"/>
  <c r="U25" i="13"/>
  <c r="T27" i="13"/>
  <c r="R27" i="13"/>
  <c r="Q29" i="13"/>
  <c r="T28" i="13"/>
  <c r="K8" i="9"/>
  <c r="AQ44" i="17" l="1"/>
  <c r="AT44" i="17"/>
  <c r="Q46" i="17"/>
  <c r="AS45" i="17"/>
  <c r="AU44" i="17"/>
  <c r="AV44" i="17" s="1"/>
  <c r="AW44" i="17" s="1"/>
  <c r="AR99" i="17"/>
  <c r="AE44" i="17"/>
  <c r="AI44" i="17" s="1"/>
  <c r="AX44" i="17" s="1"/>
  <c r="AY44" i="17" s="1"/>
  <c r="AZ44" i="17" s="1"/>
  <c r="T48" i="17"/>
  <c r="AD47" i="17"/>
  <c r="AH47" i="17" s="1"/>
  <c r="AL47" i="17" s="1"/>
  <c r="AP47" i="17" s="1"/>
  <c r="BB42" i="17"/>
  <c r="AA45" i="17"/>
  <c r="S47" i="17"/>
  <c r="AC46" i="17"/>
  <c r="AG46" i="17" s="1"/>
  <c r="AK46" i="17" s="1"/>
  <c r="AO46" i="17" s="1"/>
  <c r="AM43" i="17"/>
  <c r="BC43" i="17" s="1"/>
  <c r="AB45" i="17"/>
  <c r="AF45" i="17" s="1"/>
  <c r="AJ45" i="17" s="1"/>
  <c r="AN45" i="17" s="1"/>
  <c r="R46" i="17"/>
  <c r="D10" i="9"/>
  <c r="D11" i="9"/>
  <c r="T29" i="13"/>
  <c r="Q30" i="13"/>
  <c r="R28" i="13"/>
  <c r="U27" i="13"/>
  <c r="E31" i="4"/>
  <c r="F31" i="4"/>
  <c r="D31" i="4"/>
  <c r="C31" i="4"/>
  <c r="D31" i="3"/>
  <c r="K5" i="9" s="1"/>
  <c r="E31" i="3"/>
  <c r="K6" i="9" s="1"/>
  <c r="K7" i="9"/>
  <c r="C31" i="3"/>
  <c r="L35" i="4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O105" i="3" s="1"/>
  <c r="L106" i="3"/>
  <c r="L107" i="3"/>
  <c r="L108" i="3"/>
  <c r="L109" i="3"/>
  <c r="L110" i="3"/>
  <c r="L111" i="3"/>
  <c r="L112" i="3"/>
  <c r="L113" i="3"/>
  <c r="L114" i="3"/>
  <c r="L115" i="3"/>
  <c r="R115" i="3" s="1"/>
  <c r="L116" i="3"/>
  <c r="L117" i="3"/>
  <c r="L118" i="3"/>
  <c r="L119" i="3"/>
  <c r="L120" i="3"/>
  <c r="L121" i="3"/>
  <c r="N121" i="3" s="1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N137" i="3" s="1"/>
  <c r="L138" i="3"/>
  <c r="L139" i="3"/>
  <c r="L140" i="3"/>
  <c r="L141" i="3"/>
  <c r="M141" i="3" s="1"/>
  <c r="L142" i="3"/>
  <c r="L143" i="3"/>
  <c r="N143" i="3" s="1"/>
  <c r="L144" i="3"/>
  <c r="L145" i="3"/>
  <c r="L146" i="3"/>
  <c r="L147" i="3"/>
  <c r="R147" i="3" s="1"/>
  <c r="L148" i="3"/>
  <c r="L149" i="3"/>
  <c r="O149" i="3" s="1"/>
  <c r="L150" i="3"/>
  <c r="L151" i="3"/>
  <c r="M151" i="3" s="1"/>
  <c r="L152" i="3"/>
  <c r="L153" i="3"/>
  <c r="L154" i="3"/>
  <c r="L155" i="3"/>
  <c r="L156" i="3"/>
  <c r="L157" i="3"/>
  <c r="L158" i="3"/>
  <c r="L159" i="3"/>
  <c r="L160" i="3"/>
  <c r="L161" i="3"/>
  <c r="P161" i="3" s="1"/>
  <c r="L162" i="3"/>
  <c r="L163" i="3"/>
  <c r="L164" i="3"/>
  <c r="L165" i="3"/>
  <c r="M165" i="3" s="1"/>
  <c r="L166" i="3"/>
  <c r="L167" i="3"/>
  <c r="L168" i="3"/>
  <c r="L169" i="3"/>
  <c r="L170" i="3"/>
  <c r="L171" i="3"/>
  <c r="Q171" i="3" s="1"/>
  <c r="L172" i="3"/>
  <c r="L173" i="3"/>
  <c r="L174" i="3"/>
  <c r="L175" i="3"/>
  <c r="L176" i="3"/>
  <c r="L177" i="3"/>
  <c r="M177" i="3" s="1"/>
  <c r="L178" i="3"/>
  <c r="L179" i="3"/>
  <c r="Q179" i="3" s="1"/>
  <c r="L180" i="3"/>
  <c r="L181" i="3"/>
  <c r="M181" i="3" s="1"/>
  <c r="L182" i="3"/>
  <c r="L183" i="3"/>
  <c r="L184" i="3"/>
  <c r="L185" i="3"/>
  <c r="M185" i="3" s="1"/>
  <c r="L186" i="3"/>
  <c r="L187" i="3"/>
  <c r="Q187" i="3" s="1"/>
  <c r="L188" i="3"/>
  <c r="L189" i="3"/>
  <c r="L190" i="3"/>
  <c r="L191" i="3"/>
  <c r="L192" i="3"/>
  <c r="L193" i="3"/>
  <c r="M193" i="3" s="1"/>
  <c r="L194" i="3"/>
  <c r="L195" i="3"/>
  <c r="Q195" i="3" s="1"/>
  <c r="L196" i="3"/>
  <c r="L197" i="3"/>
  <c r="M197" i="3" s="1"/>
  <c r="L198" i="3"/>
  <c r="L199" i="3"/>
  <c r="L200" i="3"/>
  <c r="L201" i="3"/>
  <c r="M201" i="3" s="1"/>
  <c r="L202" i="3"/>
  <c r="L203" i="3"/>
  <c r="Q203" i="3" s="1"/>
  <c r="L204" i="3"/>
  <c r="L205" i="3"/>
  <c r="L206" i="3"/>
  <c r="L207" i="3"/>
  <c r="L208" i="3"/>
  <c r="L209" i="3"/>
  <c r="M209" i="3" s="1"/>
  <c r="L210" i="3"/>
  <c r="L211" i="3"/>
  <c r="Q211" i="3" s="1"/>
  <c r="L212" i="3"/>
  <c r="L213" i="3"/>
  <c r="M213" i="3" s="1"/>
  <c r="L214" i="3"/>
  <c r="L215" i="3"/>
  <c r="L216" i="3"/>
  <c r="L217" i="3"/>
  <c r="O217" i="3" s="1"/>
  <c r="L218" i="3"/>
  <c r="L219" i="3"/>
  <c r="L220" i="3"/>
  <c r="L221" i="3"/>
  <c r="L222" i="3"/>
  <c r="L223" i="3"/>
  <c r="Q223" i="3" s="1"/>
  <c r="L224" i="3"/>
  <c r="L225" i="3"/>
  <c r="O225" i="3" s="1"/>
  <c r="L226" i="3"/>
  <c r="L227" i="3"/>
  <c r="N227" i="3" s="1"/>
  <c r="L228" i="3"/>
  <c r="L229" i="3"/>
  <c r="M229" i="3" s="1"/>
  <c r="L230" i="3"/>
  <c r="L231" i="3"/>
  <c r="L232" i="3"/>
  <c r="L233" i="3"/>
  <c r="L234" i="3"/>
  <c r="L235" i="3"/>
  <c r="L236" i="3"/>
  <c r="L237" i="3"/>
  <c r="R237" i="3" s="1"/>
  <c r="L238" i="3"/>
  <c r="L239" i="3"/>
  <c r="Q239" i="3" s="1"/>
  <c r="L240" i="3"/>
  <c r="L241" i="3"/>
  <c r="O241" i="3" s="1"/>
  <c r="L242" i="3"/>
  <c r="L243" i="3"/>
  <c r="N243" i="3" s="1"/>
  <c r="L244" i="3"/>
  <c r="L245" i="3"/>
  <c r="R245" i="3" s="1"/>
  <c r="L246" i="3"/>
  <c r="L247" i="3"/>
  <c r="L248" i="3"/>
  <c r="L249" i="3"/>
  <c r="L250" i="3"/>
  <c r="L251" i="3"/>
  <c r="M251" i="3" s="1"/>
  <c r="L252" i="3"/>
  <c r="L253" i="3"/>
  <c r="Q253" i="3" s="1"/>
  <c r="L254" i="3"/>
  <c r="L255" i="3"/>
  <c r="M255" i="3" s="1"/>
  <c r="L256" i="3"/>
  <c r="L257" i="3"/>
  <c r="L258" i="3"/>
  <c r="L259" i="3"/>
  <c r="M259" i="3" s="1"/>
  <c r="L260" i="3"/>
  <c r="L261" i="3"/>
  <c r="Q261" i="3" s="1"/>
  <c r="L262" i="3"/>
  <c r="L263" i="3"/>
  <c r="M263" i="3" s="1"/>
  <c r="L264" i="3"/>
  <c r="L265" i="3"/>
  <c r="L266" i="3"/>
  <c r="L267" i="3"/>
  <c r="M267" i="3" s="1"/>
  <c r="L268" i="3"/>
  <c r="L269" i="3"/>
  <c r="Q269" i="3" s="1"/>
  <c r="L270" i="3"/>
  <c r="L271" i="3"/>
  <c r="M271" i="3" s="1"/>
  <c r="L272" i="3"/>
  <c r="L273" i="3"/>
  <c r="L274" i="3"/>
  <c r="L275" i="3"/>
  <c r="M275" i="3" s="1"/>
  <c r="L276" i="3"/>
  <c r="L277" i="3"/>
  <c r="Q277" i="3" s="1"/>
  <c r="L278" i="3"/>
  <c r="L279" i="3"/>
  <c r="M279" i="3" s="1"/>
  <c r="L280" i="3"/>
  <c r="L281" i="3"/>
  <c r="L282" i="3"/>
  <c r="L283" i="3"/>
  <c r="M283" i="3" s="1"/>
  <c r="L284" i="3"/>
  <c r="L285" i="3"/>
  <c r="Q285" i="3" s="1"/>
  <c r="L286" i="3"/>
  <c r="L287" i="3"/>
  <c r="M287" i="3" s="1"/>
  <c r="L288" i="3"/>
  <c r="L289" i="3"/>
  <c r="L290" i="3"/>
  <c r="L291" i="3"/>
  <c r="M291" i="3" s="1"/>
  <c r="L292" i="3"/>
  <c r="L293" i="3"/>
  <c r="Q293" i="3" s="1"/>
  <c r="L294" i="3"/>
  <c r="L295" i="3"/>
  <c r="M295" i="3" s="1"/>
  <c r="L296" i="3"/>
  <c r="L297" i="3"/>
  <c r="N297" i="3" s="1"/>
  <c r="L298" i="3"/>
  <c r="L299" i="3"/>
  <c r="R299" i="3" s="1"/>
  <c r="L300" i="3"/>
  <c r="L301" i="3"/>
  <c r="Q301" i="3" s="1"/>
  <c r="L302" i="3"/>
  <c r="L303" i="3"/>
  <c r="O303" i="3" s="1"/>
  <c r="L304" i="3"/>
  <c r="L305" i="3"/>
  <c r="Q305" i="3" s="1"/>
  <c r="L306" i="3"/>
  <c r="L307" i="3"/>
  <c r="M307" i="3" s="1"/>
  <c r="L308" i="3"/>
  <c r="L309" i="3"/>
  <c r="L310" i="3"/>
  <c r="L311" i="3"/>
  <c r="O311" i="3" s="1"/>
  <c r="L312" i="3"/>
  <c r="L313" i="3"/>
  <c r="N313" i="3" s="1"/>
  <c r="L314" i="3"/>
  <c r="L315" i="3"/>
  <c r="R315" i="3" s="1"/>
  <c r="L316" i="3"/>
  <c r="L317" i="3"/>
  <c r="Q317" i="3" s="1"/>
  <c r="L318" i="3"/>
  <c r="L319" i="3"/>
  <c r="O319" i="3" s="1"/>
  <c r="L320" i="3"/>
  <c r="L321" i="3"/>
  <c r="Q321" i="3" s="1"/>
  <c r="L322" i="3"/>
  <c r="L323" i="3"/>
  <c r="M323" i="3" s="1"/>
  <c r="L324" i="3"/>
  <c r="L325" i="3"/>
  <c r="L326" i="3"/>
  <c r="L327" i="3"/>
  <c r="O327" i="3" s="1"/>
  <c r="L328" i="3"/>
  <c r="L329" i="3"/>
  <c r="N329" i="3" s="1"/>
  <c r="L330" i="3"/>
  <c r="L331" i="3"/>
  <c r="Q331" i="3" s="1"/>
  <c r="L332" i="3"/>
  <c r="L333" i="3"/>
  <c r="L334" i="3"/>
  <c r="L335" i="3"/>
  <c r="Q335" i="3" s="1"/>
  <c r="L336" i="3"/>
  <c r="L337" i="3"/>
  <c r="M337" i="3" s="1"/>
  <c r="L338" i="3"/>
  <c r="L339" i="3"/>
  <c r="Q339" i="3" s="1"/>
  <c r="L340" i="3"/>
  <c r="L341" i="3"/>
  <c r="L342" i="3"/>
  <c r="L343" i="3"/>
  <c r="Q343" i="3" s="1"/>
  <c r="L344" i="3"/>
  <c r="L345" i="3"/>
  <c r="M345" i="3" s="1"/>
  <c r="L346" i="3"/>
  <c r="L347" i="3"/>
  <c r="Q347" i="3" s="1"/>
  <c r="L348" i="3"/>
  <c r="L349" i="3"/>
  <c r="L350" i="3"/>
  <c r="L351" i="3"/>
  <c r="Q351" i="3" s="1"/>
  <c r="L352" i="3"/>
  <c r="L353" i="3"/>
  <c r="L354" i="3"/>
  <c r="L355" i="3"/>
  <c r="Q355" i="3" s="1"/>
  <c r="L356" i="3"/>
  <c r="L357" i="3"/>
  <c r="L358" i="3"/>
  <c r="L359" i="3"/>
  <c r="Q359" i="3" s="1"/>
  <c r="L360" i="3"/>
  <c r="L361" i="3"/>
  <c r="L362" i="3"/>
  <c r="L363" i="3"/>
  <c r="Q363" i="3" s="1"/>
  <c r="L364" i="3"/>
  <c r="L365" i="3"/>
  <c r="L366" i="3"/>
  <c r="L367" i="3"/>
  <c r="Q367" i="3" s="1"/>
  <c r="L368" i="3"/>
  <c r="L369" i="3"/>
  <c r="L370" i="3"/>
  <c r="L371" i="3"/>
  <c r="Q371" i="3" s="1"/>
  <c r="L372" i="3"/>
  <c r="L373" i="3"/>
  <c r="L374" i="3"/>
  <c r="L375" i="3"/>
  <c r="Q375" i="3" s="1"/>
  <c r="L376" i="3"/>
  <c r="L377" i="3"/>
  <c r="L378" i="3"/>
  <c r="L379" i="3"/>
  <c r="Q379" i="3" s="1"/>
  <c r="L380" i="3"/>
  <c r="L381" i="3"/>
  <c r="L382" i="3"/>
  <c r="L383" i="3"/>
  <c r="Q383" i="3" s="1"/>
  <c r="L384" i="3"/>
  <c r="L385" i="3"/>
  <c r="L386" i="3"/>
  <c r="L387" i="3"/>
  <c r="Q387" i="3" s="1"/>
  <c r="L388" i="3"/>
  <c r="L389" i="3"/>
  <c r="L390" i="3"/>
  <c r="L391" i="3"/>
  <c r="Q391" i="3" s="1"/>
  <c r="L392" i="3"/>
  <c r="L393" i="3"/>
  <c r="L394" i="3"/>
  <c r="L395" i="3"/>
  <c r="Q395" i="3" s="1"/>
  <c r="L396" i="3"/>
  <c r="L397" i="3"/>
  <c r="L398" i="3"/>
  <c r="L399" i="3"/>
  <c r="Q399" i="3" s="1"/>
  <c r="L400" i="3"/>
  <c r="L401" i="3"/>
  <c r="L402" i="3"/>
  <c r="L403" i="3"/>
  <c r="Q403" i="3" s="1"/>
  <c r="L404" i="3"/>
  <c r="L405" i="3"/>
  <c r="L406" i="3"/>
  <c r="L407" i="3"/>
  <c r="Q407" i="3" s="1"/>
  <c r="L408" i="3"/>
  <c r="L409" i="3"/>
  <c r="L410" i="3"/>
  <c r="L411" i="3"/>
  <c r="N411" i="3" s="1"/>
  <c r="L412" i="3"/>
  <c r="L413" i="3"/>
  <c r="L414" i="3"/>
  <c r="L415" i="3"/>
  <c r="Q415" i="3" s="1"/>
  <c r="L416" i="3"/>
  <c r="L417" i="3"/>
  <c r="O417" i="3" s="1"/>
  <c r="L418" i="3"/>
  <c r="L419" i="3"/>
  <c r="L420" i="3"/>
  <c r="L421" i="3"/>
  <c r="L422" i="3"/>
  <c r="L423" i="3"/>
  <c r="Q423" i="3" s="1"/>
  <c r="L424" i="3"/>
  <c r="L425" i="3"/>
  <c r="L426" i="3"/>
  <c r="L427" i="3"/>
  <c r="N427" i="3" s="1"/>
  <c r="L428" i="3"/>
  <c r="L429" i="3"/>
  <c r="R429" i="3" s="1"/>
  <c r="L430" i="3"/>
  <c r="L431" i="3"/>
  <c r="L432" i="3"/>
  <c r="L433" i="3"/>
  <c r="L434" i="3"/>
  <c r="L435" i="3"/>
  <c r="N435" i="3" s="1"/>
  <c r="L436" i="3"/>
  <c r="L437" i="3"/>
  <c r="M437" i="3" s="1"/>
  <c r="L438" i="3"/>
  <c r="L439" i="3"/>
  <c r="L440" i="3"/>
  <c r="L441" i="3"/>
  <c r="L442" i="3"/>
  <c r="L443" i="3"/>
  <c r="N443" i="3" s="1"/>
  <c r="L444" i="3"/>
  <c r="L445" i="3"/>
  <c r="L446" i="3"/>
  <c r="L447" i="3"/>
  <c r="Q447" i="3" s="1"/>
  <c r="L448" i="3"/>
  <c r="L449" i="3"/>
  <c r="O449" i="3" s="1"/>
  <c r="L450" i="3"/>
  <c r="L451" i="3"/>
  <c r="L452" i="3"/>
  <c r="L453" i="3"/>
  <c r="M453" i="3" s="1"/>
  <c r="L454" i="3"/>
  <c r="L455" i="3"/>
  <c r="Q455" i="3" s="1"/>
  <c r="L456" i="3"/>
  <c r="L457" i="3"/>
  <c r="L458" i="3"/>
  <c r="L459" i="3"/>
  <c r="N459" i="3" s="1"/>
  <c r="L460" i="3"/>
  <c r="L461" i="3"/>
  <c r="R461" i="3" s="1"/>
  <c r="L462" i="3"/>
  <c r="L463" i="3"/>
  <c r="L464" i="3"/>
  <c r="L465" i="3"/>
  <c r="O465" i="3" s="1"/>
  <c r="L466" i="3"/>
  <c r="L467" i="3"/>
  <c r="N467" i="3" s="1"/>
  <c r="L468" i="3"/>
  <c r="L469" i="3"/>
  <c r="L470" i="3"/>
  <c r="L471" i="3"/>
  <c r="L472" i="3"/>
  <c r="L473" i="3"/>
  <c r="L474" i="3"/>
  <c r="L475" i="3"/>
  <c r="N475" i="3" s="1"/>
  <c r="L476" i="3"/>
  <c r="L477" i="3"/>
  <c r="Q477" i="3" s="1"/>
  <c r="L478" i="3"/>
  <c r="L479" i="3"/>
  <c r="O479" i="3" s="1"/>
  <c r="L480" i="3"/>
  <c r="Q480" i="3" s="1"/>
  <c r="L481" i="3"/>
  <c r="L482" i="3"/>
  <c r="L483" i="3"/>
  <c r="O483" i="3" s="1"/>
  <c r="L484" i="3"/>
  <c r="M484" i="3" s="1"/>
  <c r="L485" i="3"/>
  <c r="Q485" i="3" s="1"/>
  <c r="L486" i="3"/>
  <c r="L487" i="3"/>
  <c r="L488" i="3"/>
  <c r="Q488" i="3" s="1"/>
  <c r="L489" i="3"/>
  <c r="M489" i="3" s="1"/>
  <c r="L490" i="3"/>
  <c r="L491" i="3"/>
  <c r="O491" i="3" s="1"/>
  <c r="L492" i="3"/>
  <c r="M492" i="3" s="1"/>
  <c r="L493" i="3"/>
  <c r="L494" i="3"/>
  <c r="L495" i="3"/>
  <c r="O495" i="3" s="1"/>
  <c r="L496" i="3"/>
  <c r="L497" i="3"/>
  <c r="M497" i="3" s="1"/>
  <c r="L498" i="3"/>
  <c r="L499" i="3"/>
  <c r="O499" i="3" s="1"/>
  <c r="L500" i="3"/>
  <c r="M500" i="3" s="1"/>
  <c r="L501" i="3"/>
  <c r="M501" i="3" s="1"/>
  <c r="L502" i="3"/>
  <c r="L503" i="3"/>
  <c r="L504" i="3"/>
  <c r="L505" i="3"/>
  <c r="L506" i="3"/>
  <c r="L507" i="3"/>
  <c r="O507" i="3" s="1"/>
  <c r="L508" i="3"/>
  <c r="M508" i="3" s="1"/>
  <c r="L509" i="3"/>
  <c r="L510" i="3"/>
  <c r="L511" i="3"/>
  <c r="O511" i="3" s="1"/>
  <c r="L512" i="3"/>
  <c r="L513" i="3"/>
  <c r="M513" i="3" s="1"/>
  <c r="L514" i="3"/>
  <c r="L515" i="3"/>
  <c r="O515" i="3" s="1"/>
  <c r="L516" i="3"/>
  <c r="M516" i="3" s="1"/>
  <c r="L517" i="3"/>
  <c r="L518" i="3"/>
  <c r="L519" i="3"/>
  <c r="L520" i="3"/>
  <c r="L521" i="3"/>
  <c r="M521" i="3" s="1"/>
  <c r="L522" i="3"/>
  <c r="L523" i="3"/>
  <c r="O523" i="3" s="1"/>
  <c r="L524" i="3"/>
  <c r="M524" i="3" s="1"/>
  <c r="L525" i="3"/>
  <c r="L526" i="3"/>
  <c r="L87" i="3"/>
  <c r="M87" i="3" s="1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L35" i="3"/>
  <c r="Q47" i="17" l="1"/>
  <c r="AS46" i="17"/>
  <c r="AQ45" i="17"/>
  <c r="AU45" i="17" s="1"/>
  <c r="AT45" i="17"/>
  <c r="AR100" i="17"/>
  <c r="AB46" i="17"/>
  <c r="AF46" i="17" s="1"/>
  <c r="AJ46" i="17" s="1"/>
  <c r="AN46" i="17" s="1"/>
  <c r="R47" i="17"/>
  <c r="BB43" i="17"/>
  <c r="AE45" i="17"/>
  <c r="AI45" i="17" s="1"/>
  <c r="AX45" i="17" s="1"/>
  <c r="AY45" i="17" s="1"/>
  <c r="AZ45" i="17" s="1"/>
  <c r="AC47" i="17"/>
  <c r="AG47" i="17" s="1"/>
  <c r="AK47" i="17" s="1"/>
  <c r="AO47" i="17" s="1"/>
  <c r="S48" i="17"/>
  <c r="AA46" i="17"/>
  <c r="AD48" i="17"/>
  <c r="AH48" i="17" s="1"/>
  <c r="AL48" i="17" s="1"/>
  <c r="AP48" i="17" s="1"/>
  <c r="T49" i="17"/>
  <c r="AM44" i="17"/>
  <c r="BC44" i="17" s="1"/>
  <c r="F2" i="4"/>
  <c r="M35" i="3"/>
  <c r="M32" i="3"/>
  <c r="F2" i="3"/>
  <c r="N35" i="3"/>
  <c r="T35" i="3" s="1"/>
  <c r="M37" i="3"/>
  <c r="K4" i="9"/>
  <c r="R29" i="13"/>
  <c r="U28" i="13"/>
  <c r="T30" i="13"/>
  <c r="Q31" i="13"/>
  <c r="L36" i="4"/>
  <c r="L37" i="4" s="1"/>
  <c r="O3" i="9"/>
  <c r="R35" i="3"/>
  <c r="X35" i="3" s="1"/>
  <c r="N3" i="9"/>
  <c r="O35" i="3"/>
  <c r="U35" i="3" s="1"/>
  <c r="Q35" i="4"/>
  <c r="P35" i="4"/>
  <c r="N35" i="4"/>
  <c r="R35" i="4"/>
  <c r="M35" i="4"/>
  <c r="O35" i="4"/>
  <c r="Q35" i="3"/>
  <c r="M315" i="3"/>
  <c r="N517" i="3"/>
  <c r="O517" i="3"/>
  <c r="N505" i="3"/>
  <c r="O505" i="3"/>
  <c r="N493" i="3"/>
  <c r="O493" i="3"/>
  <c r="N481" i="3"/>
  <c r="O481" i="3"/>
  <c r="P469" i="3"/>
  <c r="O469" i="3"/>
  <c r="P457" i="3"/>
  <c r="M457" i="3"/>
  <c r="R457" i="3"/>
  <c r="P445" i="3"/>
  <c r="O445" i="3"/>
  <c r="P433" i="3"/>
  <c r="R433" i="3"/>
  <c r="M433" i="3"/>
  <c r="P425" i="3"/>
  <c r="M425" i="3"/>
  <c r="R425" i="3"/>
  <c r="P413" i="3"/>
  <c r="O413" i="3"/>
  <c r="O409" i="3"/>
  <c r="Q409" i="3"/>
  <c r="O405" i="3"/>
  <c r="Q405" i="3"/>
  <c r="O401" i="3"/>
  <c r="Q401" i="3"/>
  <c r="O397" i="3"/>
  <c r="Q397" i="3"/>
  <c r="O393" i="3"/>
  <c r="Q393" i="3"/>
  <c r="O389" i="3"/>
  <c r="Q389" i="3"/>
  <c r="O385" i="3"/>
  <c r="Q385" i="3"/>
  <c r="O381" i="3"/>
  <c r="Q381" i="3"/>
  <c r="O377" i="3"/>
  <c r="Q377" i="3"/>
  <c r="O373" i="3"/>
  <c r="Q373" i="3"/>
  <c r="O369" i="3"/>
  <c r="Q369" i="3"/>
  <c r="O365" i="3"/>
  <c r="Q365" i="3"/>
  <c r="O361" i="3"/>
  <c r="Q361" i="3"/>
  <c r="O357" i="3"/>
  <c r="Q357" i="3"/>
  <c r="O353" i="3"/>
  <c r="Q353" i="3"/>
  <c r="O349" i="3"/>
  <c r="Q349" i="3"/>
  <c r="O345" i="3"/>
  <c r="Q345" i="3"/>
  <c r="O341" i="3"/>
  <c r="Q341" i="3"/>
  <c r="O337" i="3"/>
  <c r="Q337" i="3"/>
  <c r="O333" i="3"/>
  <c r="Q333" i="3"/>
  <c r="N325" i="3"/>
  <c r="Q325" i="3"/>
  <c r="N309" i="3"/>
  <c r="Q309" i="3"/>
  <c r="M289" i="3"/>
  <c r="Q289" i="3"/>
  <c r="M281" i="3"/>
  <c r="Q281" i="3"/>
  <c r="M273" i="3"/>
  <c r="Q273" i="3"/>
  <c r="M265" i="3"/>
  <c r="Q265" i="3"/>
  <c r="M257" i="3"/>
  <c r="Q257" i="3"/>
  <c r="M249" i="3"/>
  <c r="Q249" i="3"/>
  <c r="M221" i="3"/>
  <c r="R221" i="3"/>
  <c r="Q517" i="3"/>
  <c r="Q501" i="3"/>
  <c r="M481" i="3"/>
  <c r="M469" i="3"/>
  <c r="M403" i="3"/>
  <c r="M395" i="3"/>
  <c r="M387" i="3"/>
  <c r="M379" i="3"/>
  <c r="M371" i="3"/>
  <c r="M363" i="3"/>
  <c r="M355" i="3"/>
  <c r="M347" i="3"/>
  <c r="M339" i="3"/>
  <c r="M331" i="3"/>
  <c r="N305" i="3"/>
  <c r="N525" i="3"/>
  <c r="O525" i="3"/>
  <c r="N509" i="3"/>
  <c r="O509" i="3"/>
  <c r="N497" i="3"/>
  <c r="O497" i="3"/>
  <c r="N485" i="3"/>
  <c r="O485" i="3"/>
  <c r="P473" i="3"/>
  <c r="M473" i="3"/>
  <c r="R473" i="3"/>
  <c r="P461" i="3"/>
  <c r="O461" i="3"/>
  <c r="P449" i="3"/>
  <c r="R449" i="3"/>
  <c r="M449" i="3"/>
  <c r="P437" i="3"/>
  <c r="O437" i="3"/>
  <c r="P421" i="3"/>
  <c r="O421" i="3"/>
  <c r="Q521" i="3"/>
  <c r="M517" i="3"/>
  <c r="Q505" i="3"/>
  <c r="Q489" i="3"/>
  <c r="O473" i="3"/>
  <c r="M461" i="3"/>
  <c r="R453" i="3"/>
  <c r="M401" i="3"/>
  <c r="M393" i="3"/>
  <c r="M377" i="3"/>
  <c r="M361" i="3"/>
  <c r="M353" i="3"/>
  <c r="N523" i="3"/>
  <c r="Q523" i="3"/>
  <c r="M523" i="3"/>
  <c r="N511" i="3"/>
  <c r="M511" i="3"/>
  <c r="Q511" i="3"/>
  <c r="N503" i="3"/>
  <c r="M503" i="3"/>
  <c r="Q503" i="3"/>
  <c r="N495" i="3"/>
  <c r="M495" i="3"/>
  <c r="Q495" i="3"/>
  <c r="N487" i="3"/>
  <c r="M487" i="3"/>
  <c r="Q487" i="3"/>
  <c r="N479" i="3"/>
  <c r="M479" i="3"/>
  <c r="Q479" i="3"/>
  <c r="P471" i="3"/>
  <c r="N471" i="3"/>
  <c r="P463" i="3"/>
  <c r="N463" i="3"/>
  <c r="P455" i="3"/>
  <c r="N455" i="3"/>
  <c r="P447" i="3"/>
  <c r="N447" i="3"/>
  <c r="P439" i="3"/>
  <c r="N439" i="3"/>
  <c r="P431" i="3"/>
  <c r="N431" i="3"/>
  <c r="P423" i="3"/>
  <c r="N423" i="3"/>
  <c r="P415" i="3"/>
  <c r="N415" i="3"/>
  <c r="Q525" i="3"/>
  <c r="Q509" i="3"/>
  <c r="M505" i="3"/>
  <c r="Q493" i="3"/>
  <c r="Q471" i="3"/>
  <c r="R445" i="3"/>
  <c r="Q439" i="3"/>
  <c r="O433" i="3"/>
  <c r="M421" i="3"/>
  <c r="R413" i="3"/>
  <c r="M407" i="3"/>
  <c r="M399" i="3"/>
  <c r="M391" i="3"/>
  <c r="M383" i="3"/>
  <c r="M375" i="3"/>
  <c r="M367" i="3"/>
  <c r="M359" i="3"/>
  <c r="M351" i="3"/>
  <c r="M343" i="3"/>
  <c r="M335" i="3"/>
  <c r="R323" i="3"/>
  <c r="M299" i="3"/>
  <c r="N521" i="3"/>
  <c r="O521" i="3"/>
  <c r="N513" i="3"/>
  <c r="O513" i="3"/>
  <c r="N501" i="3"/>
  <c r="O501" i="3"/>
  <c r="N489" i="3"/>
  <c r="O489" i="3"/>
  <c r="N477" i="3"/>
  <c r="O477" i="3"/>
  <c r="P465" i="3"/>
  <c r="R465" i="3"/>
  <c r="M465" i="3"/>
  <c r="P453" i="3"/>
  <c r="O453" i="3"/>
  <c r="P441" i="3"/>
  <c r="M441" i="3"/>
  <c r="R441" i="3"/>
  <c r="P429" i="3"/>
  <c r="O429" i="3"/>
  <c r="P417" i="3"/>
  <c r="R417" i="3"/>
  <c r="M417" i="3"/>
  <c r="M485" i="3"/>
  <c r="O441" i="3"/>
  <c r="M429" i="3"/>
  <c r="R421" i="3"/>
  <c r="M409" i="3"/>
  <c r="M385" i="3"/>
  <c r="M369" i="3"/>
  <c r="N519" i="3"/>
  <c r="M519" i="3"/>
  <c r="Q519" i="3"/>
  <c r="N515" i="3"/>
  <c r="Q515" i="3"/>
  <c r="M515" i="3"/>
  <c r="N507" i="3"/>
  <c r="Q507" i="3"/>
  <c r="M507" i="3"/>
  <c r="N499" i="3"/>
  <c r="Q499" i="3"/>
  <c r="M499" i="3"/>
  <c r="N491" i="3"/>
  <c r="Q491" i="3"/>
  <c r="M491" i="3"/>
  <c r="N483" i="3"/>
  <c r="Q483" i="3"/>
  <c r="M483" i="3"/>
  <c r="P475" i="3"/>
  <c r="Q475" i="3"/>
  <c r="P467" i="3"/>
  <c r="Q467" i="3"/>
  <c r="P459" i="3"/>
  <c r="Q459" i="3"/>
  <c r="P451" i="3"/>
  <c r="Q451" i="3"/>
  <c r="P443" i="3"/>
  <c r="Q443" i="3"/>
  <c r="P435" i="3"/>
  <c r="Q435" i="3"/>
  <c r="P427" i="3"/>
  <c r="Q427" i="3"/>
  <c r="P419" i="3"/>
  <c r="Q419" i="3"/>
  <c r="P411" i="3"/>
  <c r="Q411" i="3"/>
  <c r="M525" i="3"/>
  <c r="O519" i="3"/>
  <c r="Q513" i="3"/>
  <c r="M509" i="3"/>
  <c r="O503" i="3"/>
  <c r="Q497" i="3"/>
  <c r="M493" i="3"/>
  <c r="O487" i="3"/>
  <c r="Q481" i="3"/>
  <c r="M477" i="3"/>
  <c r="R469" i="3"/>
  <c r="Q463" i="3"/>
  <c r="O457" i="3"/>
  <c r="N451" i="3"/>
  <c r="M445" i="3"/>
  <c r="R437" i="3"/>
  <c r="Q431" i="3"/>
  <c r="O425" i="3"/>
  <c r="N419" i="3"/>
  <c r="M413" i="3"/>
  <c r="M405" i="3"/>
  <c r="M397" i="3"/>
  <c r="M389" i="3"/>
  <c r="M381" i="3"/>
  <c r="M373" i="3"/>
  <c r="M365" i="3"/>
  <c r="M357" i="3"/>
  <c r="M349" i="3"/>
  <c r="M341" i="3"/>
  <c r="M333" i="3"/>
  <c r="N321" i="3"/>
  <c r="R307" i="3"/>
  <c r="M245" i="3"/>
  <c r="P48" i="3"/>
  <c r="M48" i="3"/>
  <c r="Q48" i="3"/>
  <c r="O48" i="3"/>
  <c r="N48" i="3"/>
  <c r="R48" i="3"/>
  <c r="P56" i="3"/>
  <c r="M56" i="3"/>
  <c r="Q56" i="3"/>
  <c r="O56" i="3"/>
  <c r="N56" i="3"/>
  <c r="R56" i="3"/>
  <c r="P60" i="3"/>
  <c r="M60" i="3"/>
  <c r="Q60" i="3"/>
  <c r="N60" i="3"/>
  <c r="O60" i="3"/>
  <c r="R60" i="3"/>
  <c r="P64" i="3"/>
  <c r="M64" i="3"/>
  <c r="Q64" i="3"/>
  <c r="N64" i="3"/>
  <c r="O64" i="3"/>
  <c r="R64" i="3"/>
  <c r="M68" i="3"/>
  <c r="Q68" i="3"/>
  <c r="N68" i="3"/>
  <c r="O68" i="3"/>
  <c r="R68" i="3"/>
  <c r="P68" i="3"/>
  <c r="O72" i="3"/>
  <c r="P72" i="3"/>
  <c r="N72" i="3"/>
  <c r="R72" i="3"/>
  <c r="Q72" i="3"/>
  <c r="M72" i="3"/>
  <c r="P76" i="3"/>
  <c r="M76" i="3"/>
  <c r="Q76" i="3"/>
  <c r="O76" i="3"/>
  <c r="N76" i="3"/>
  <c r="R76" i="3"/>
  <c r="N80" i="3"/>
  <c r="R80" i="3"/>
  <c r="O80" i="3"/>
  <c r="M80" i="3"/>
  <c r="Q80" i="3"/>
  <c r="P80" i="3"/>
  <c r="M84" i="3"/>
  <c r="Q84" i="3"/>
  <c r="N84" i="3"/>
  <c r="R84" i="3"/>
  <c r="P84" i="3"/>
  <c r="O84" i="3"/>
  <c r="P526" i="3"/>
  <c r="N526" i="3"/>
  <c r="R526" i="3"/>
  <c r="O526" i="3"/>
  <c r="P522" i="3"/>
  <c r="N522" i="3"/>
  <c r="R522" i="3"/>
  <c r="O522" i="3"/>
  <c r="P518" i="3"/>
  <c r="N518" i="3"/>
  <c r="R518" i="3"/>
  <c r="O518" i="3"/>
  <c r="P514" i="3"/>
  <c r="N514" i="3"/>
  <c r="R514" i="3"/>
  <c r="O514" i="3"/>
  <c r="P510" i="3"/>
  <c r="N510" i="3"/>
  <c r="R510" i="3"/>
  <c r="O510" i="3"/>
  <c r="P506" i="3"/>
  <c r="N506" i="3"/>
  <c r="R506" i="3"/>
  <c r="O506" i="3"/>
  <c r="P502" i="3"/>
  <c r="N502" i="3"/>
  <c r="R502" i="3"/>
  <c r="O502" i="3"/>
  <c r="P498" i="3"/>
  <c r="N498" i="3"/>
  <c r="R498" i="3"/>
  <c r="O498" i="3"/>
  <c r="P494" i="3"/>
  <c r="N494" i="3"/>
  <c r="R494" i="3"/>
  <c r="O494" i="3"/>
  <c r="P490" i="3"/>
  <c r="N490" i="3"/>
  <c r="R490" i="3"/>
  <c r="O490" i="3"/>
  <c r="P486" i="3"/>
  <c r="N486" i="3"/>
  <c r="R486" i="3"/>
  <c r="O486" i="3"/>
  <c r="P482" i="3"/>
  <c r="N482" i="3"/>
  <c r="R482" i="3"/>
  <c r="O482" i="3"/>
  <c r="P478" i="3"/>
  <c r="M478" i="3"/>
  <c r="N478" i="3"/>
  <c r="R478" i="3"/>
  <c r="O478" i="3"/>
  <c r="N474" i="3"/>
  <c r="R474" i="3"/>
  <c r="M474" i="3"/>
  <c r="O474" i="3"/>
  <c r="P474" i="3"/>
  <c r="Q474" i="3"/>
  <c r="N470" i="3"/>
  <c r="R470" i="3"/>
  <c r="P470" i="3"/>
  <c r="Q470" i="3"/>
  <c r="M470" i="3"/>
  <c r="O470" i="3"/>
  <c r="N466" i="3"/>
  <c r="R466" i="3"/>
  <c r="M466" i="3"/>
  <c r="O466" i="3"/>
  <c r="P466" i="3"/>
  <c r="Q466" i="3"/>
  <c r="N462" i="3"/>
  <c r="R462" i="3"/>
  <c r="P462" i="3"/>
  <c r="Q462" i="3"/>
  <c r="M462" i="3"/>
  <c r="O462" i="3"/>
  <c r="N458" i="3"/>
  <c r="R458" i="3"/>
  <c r="M458" i="3"/>
  <c r="O458" i="3"/>
  <c r="P458" i="3"/>
  <c r="Q458" i="3"/>
  <c r="N454" i="3"/>
  <c r="R454" i="3"/>
  <c r="P454" i="3"/>
  <c r="Q454" i="3"/>
  <c r="M454" i="3"/>
  <c r="O454" i="3"/>
  <c r="N450" i="3"/>
  <c r="R450" i="3"/>
  <c r="M450" i="3"/>
  <c r="O450" i="3"/>
  <c r="P450" i="3"/>
  <c r="Q450" i="3"/>
  <c r="N446" i="3"/>
  <c r="R446" i="3"/>
  <c r="P446" i="3"/>
  <c r="Q446" i="3"/>
  <c r="M446" i="3"/>
  <c r="O446" i="3"/>
  <c r="N442" i="3"/>
  <c r="R442" i="3"/>
  <c r="M442" i="3"/>
  <c r="O442" i="3"/>
  <c r="P442" i="3"/>
  <c r="Q442" i="3"/>
  <c r="N438" i="3"/>
  <c r="R438" i="3"/>
  <c r="P438" i="3"/>
  <c r="Q438" i="3"/>
  <c r="M438" i="3"/>
  <c r="O438" i="3"/>
  <c r="N434" i="3"/>
  <c r="R434" i="3"/>
  <c r="M434" i="3"/>
  <c r="O434" i="3"/>
  <c r="P434" i="3"/>
  <c r="Q434" i="3"/>
  <c r="N430" i="3"/>
  <c r="R430" i="3"/>
  <c r="P430" i="3"/>
  <c r="Q430" i="3"/>
  <c r="M430" i="3"/>
  <c r="O430" i="3"/>
  <c r="N426" i="3"/>
  <c r="R426" i="3"/>
  <c r="M426" i="3"/>
  <c r="O426" i="3"/>
  <c r="P426" i="3"/>
  <c r="Q426" i="3"/>
  <c r="N422" i="3"/>
  <c r="R422" i="3"/>
  <c r="P422" i="3"/>
  <c r="Q422" i="3"/>
  <c r="M422" i="3"/>
  <c r="O422" i="3"/>
  <c r="N418" i="3"/>
  <c r="R418" i="3"/>
  <c r="M418" i="3"/>
  <c r="O418" i="3"/>
  <c r="P418" i="3"/>
  <c r="Q418" i="3"/>
  <c r="N414" i="3"/>
  <c r="R414" i="3"/>
  <c r="P414" i="3"/>
  <c r="Q414" i="3"/>
  <c r="M414" i="3"/>
  <c r="O414" i="3"/>
  <c r="N410" i="3"/>
  <c r="R410" i="3"/>
  <c r="M410" i="3"/>
  <c r="O410" i="3"/>
  <c r="P410" i="3"/>
  <c r="Q410" i="3"/>
  <c r="P406" i="3"/>
  <c r="N406" i="3"/>
  <c r="R406" i="3"/>
  <c r="M406" i="3"/>
  <c r="O406" i="3"/>
  <c r="Q406" i="3"/>
  <c r="P402" i="3"/>
  <c r="N402" i="3"/>
  <c r="R402" i="3"/>
  <c r="M402" i="3"/>
  <c r="O402" i="3"/>
  <c r="Q402" i="3"/>
  <c r="P398" i="3"/>
  <c r="N398" i="3"/>
  <c r="R398" i="3"/>
  <c r="M398" i="3"/>
  <c r="O398" i="3"/>
  <c r="Q398" i="3"/>
  <c r="P394" i="3"/>
  <c r="N394" i="3"/>
  <c r="R394" i="3"/>
  <c r="M394" i="3"/>
  <c r="O394" i="3"/>
  <c r="Q394" i="3"/>
  <c r="P390" i="3"/>
  <c r="N390" i="3"/>
  <c r="R390" i="3"/>
  <c r="M390" i="3"/>
  <c r="O390" i="3"/>
  <c r="Q390" i="3"/>
  <c r="P386" i="3"/>
  <c r="N386" i="3"/>
  <c r="R386" i="3"/>
  <c r="M386" i="3"/>
  <c r="O386" i="3"/>
  <c r="Q386" i="3"/>
  <c r="P382" i="3"/>
  <c r="N382" i="3"/>
  <c r="R382" i="3"/>
  <c r="M382" i="3"/>
  <c r="O382" i="3"/>
  <c r="Q382" i="3"/>
  <c r="P378" i="3"/>
  <c r="N378" i="3"/>
  <c r="R378" i="3"/>
  <c r="M378" i="3"/>
  <c r="O378" i="3"/>
  <c r="Q378" i="3"/>
  <c r="P374" i="3"/>
  <c r="N374" i="3"/>
  <c r="R374" i="3"/>
  <c r="M374" i="3"/>
  <c r="O374" i="3"/>
  <c r="Q374" i="3"/>
  <c r="P370" i="3"/>
  <c r="N370" i="3"/>
  <c r="R370" i="3"/>
  <c r="M370" i="3"/>
  <c r="O370" i="3"/>
  <c r="Q370" i="3"/>
  <c r="P366" i="3"/>
  <c r="N366" i="3"/>
  <c r="R366" i="3"/>
  <c r="M366" i="3"/>
  <c r="O366" i="3"/>
  <c r="Q366" i="3"/>
  <c r="P362" i="3"/>
  <c r="N362" i="3"/>
  <c r="R362" i="3"/>
  <c r="M362" i="3"/>
  <c r="O362" i="3"/>
  <c r="Q362" i="3"/>
  <c r="P358" i="3"/>
  <c r="N358" i="3"/>
  <c r="R358" i="3"/>
  <c r="M358" i="3"/>
  <c r="O358" i="3"/>
  <c r="Q358" i="3"/>
  <c r="P354" i="3"/>
  <c r="N354" i="3"/>
  <c r="R354" i="3"/>
  <c r="M354" i="3"/>
  <c r="O354" i="3"/>
  <c r="Q354" i="3"/>
  <c r="P350" i="3"/>
  <c r="N350" i="3"/>
  <c r="R350" i="3"/>
  <c r="M350" i="3"/>
  <c r="O350" i="3"/>
  <c r="Q350" i="3"/>
  <c r="P346" i="3"/>
  <c r="N346" i="3"/>
  <c r="R346" i="3"/>
  <c r="M346" i="3"/>
  <c r="O346" i="3"/>
  <c r="Q346" i="3"/>
  <c r="P342" i="3"/>
  <c r="N342" i="3"/>
  <c r="R342" i="3"/>
  <c r="M342" i="3"/>
  <c r="O342" i="3"/>
  <c r="Q342" i="3"/>
  <c r="P338" i="3"/>
  <c r="N338" i="3"/>
  <c r="R338" i="3"/>
  <c r="M338" i="3"/>
  <c r="O338" i="3"/>
  <c r="Q338" i="3"/>
  <c r="P334" i="3"/>
  <c r="N334" i="3"/>
  <c r="R334" i="3"/>
  <c r="M334" i="3"/>
  <c r="O334" i="3"/>
  <c r="Q334" i="3"/>
  <c r="N330" i="3"/>
  <c r="R330" i="3"/>
  <c r="O330" i="3"/>
  <c r="Q330" i="3"/>
  <c r="M330" i="3"/>
  <c r="P330" i="3"/>
  <c r="N326" i="3"/>
  <c r="R326" i="3"/>
  <c r="Q326" i="3"/>
  <c r="O326" i="3"/>
  <c r="M326" i="3"/>
  <c r="P326" i="3"/>
  <c r="N322" i="3"/>
  <c r="R322" i="3"/>
  <c r="O322" i="3"/>
  <c r="Q322" i="3"/>
  <c r="P322" i="3"/>
  <c r="M322" i="3"/>
  <c r="N318" i="3"/>
  <c r="R318" i="3"/>
  <c r="Q318" i="3"/>
  <c r="O318" i="3"/>
  <c r="M318" i="3"/>
  <c r="P318" i="3"/>
  <c r="N314" i="3"/>
  <c r="R314" i="3"/>
  <c r="O314" i="3"/>
  <c r="Q314" i="3"/>
  <c r="M314" i="3"/>
  <c r="P314" i="3"/>
  <c r="N310" i="3"/>
  <c r="R310" i="3"/>
  <c r="Q310" i="3"/>
  <c r="O310" i="3"/>
  <c r="M310" i="3"/>
  <c r="P310" i="3"/>
  <c r="N306" i="3"/>
  <c r="R306" i="3"/>
  <c r="O306" i="3"/>
  <c r="Q306" i="3"/>
  <c r="P306" i="3"/>
  <c r="M306" i="3"/>
  <c r="N302" i="3"/>
  <c r="R302" i="3"/>
  <c r="Q302" i="3"/>
  <c r="O302" i="3"/>
  <c r="M302" i="3"/>
  <c r="P302" i="3"/>
  <c r="N298" i="3"/>
  <c r="R298" i="3"/>
  <c r="O298" i="3"/>
  <c r="Q298" i="3"/>
  <c r="M298" i="3"/>
  <c r="P298" i="3"/>
  <c r="P294" i="3"/>
  <c r="N294" i="3"/>
  <c r="R294" i="3"/>
  <c r="M294" i="3"/>
  <c r="Q294" i="3"/>
  <c r="O294" i="3"/>
  <c r="P290" i="3"/>
  <c r="N290" i="3"/>
  <c r="R290" i="3"/>
  <c r="M290" i="3"/>
  <c r="Q290" i="3"/>
  <c r="O290" i="3"/>
  <c r="P286" i="3"/>
  <c r="N286" i="3"/>
  <c r="R286" i="3"/>
  <c r="M286" i="3"/>
  <c r="Q286" i="3"/>
  <c r="O286" i="3"/>
  <c r="P282" i="3"/>
  <c r="N282" i="3"/>
  <c r="R282" i="3"/>
  <c r="M282" i="3"/>
  <c r="Q282" i="3"/>
  <c r="O282" i="3"/>
  <c r="P278" i="3"/>
  <c r="N278" i="3"/>
  <c r="R278" i="3"/>
  <c r="M278" i="3"/>
  <c r="Q278" i="3"/>
  <c r="O278" i="3"/>
  <c r="P274" i="3"/>
  <c r="N274" i="3"/>
  <c r="R274" i="3"/>
  <c r="M274" i="3"/>
  <c r="Q274" i="3"/>
  <c r="O274" i="3"/>
  <c r="P270" i="3"/>
  <c r="N270" i="3"/>
  <c r="R270" i="3"/>
  <c r="M270" i="3"/>
  <c r="Q270" i="3"/>
  <c r="O270" i="3"/>
  <c r="P266" i="3"/>
  <c r="N266" i="3"/>
  <c r="R266" i="3"/>
  <c r="M266" i="3"/>
  <c r="Q266" i="3"/>
  <c r="O266" i="3"/>
  <c r="P262" i="3"/>
  <c r="N262" i="3"/>
  <c r="R262" i="3"/>
  <c r="M262" i="3"/>
  <c r="Q262" i="3"/>
  <c r="O262" i="3"/>
  <c r="P258" i="3"/>
  <c r="N258" i="3"/>
  <c r="R258" i="3"/>
  <c r="M258" i="3"/>
  <c r="Q258" i="3"/>
  <c r="O258" i="3"/>
  <c r="P254" i="3"/>
  <c r="N254" i="3"/>
  <c r="R254" i="3"/>
  <c r="M254" i="3"/>
  <c r="Q254" i="3"/>
  <c r="O254" i="3"/>
  <c r="P250" i="3"/>
  <c r="N250" i="3"/>
  <c r="R250" i="3"/>
  <c r="M250" i="3"/>
  <c r="Q250" i="3"/>
  <c r="O250" i="3"/>
  <c r="N246" i="3"/>
  <c r="R246" i="3"/>
  <c r="M246" i="3"/>
  <c r="P246" i="3"/>
  <c r="O246" i="3"/>
  <c r="Q246" i="3"/>
  <c r="N242" i="3"/>
  <c r="R242" i="3"/>
  <c r="P242" i="3"/>
  <c r="M242" i="3"/>
  <c r="Q242" i="3"/>
  <c r="O242" i="3"/>
  <c r="N238" i="3"/>
  <c r="R238" i="3"/>
  <c r="M238" i="3"/>
  <c r="P238" i="3"/>
  <c r="O238" i="3"/>
  <c r="Q238" i="3"/>
  <c r="N234" i="3"/>
  <c r="R234" i="3"/>
  <c r="P234" i="3"/>
  <c r="M234" i="3"/>
  <c r="Q234" i="3"/>
  <c r="O234" i="3"/>
  <c r="N230" i="3"/>
  <c r="R230" i="3"/>
  <c r="M230" i="3"/>
  <c r="P230" i="3"/>
  <c r="O230" i="3"/>
  <c r="Q230" i="3"/>
  <c r="N226" i="3"/>
  <c r="R226" i="3"/>
  <c r="P226" i="3"/>
  <c r="M226" i="3"/>
  <c r="Q226" i="3"/>
  <c r="O226" i="3"/>
  <c r="N222" i="3"/>
  <c r="R222" i="3"/>
  <c r="M222" i="3"/>
  <c r="P222" i="3"/>
  <c r="O222" i="3"/>
  <c r="Q222" i="3"/>
  <c r="N218" i="3"/>
  <c r="R218" i="3"/>
  <c r="P218" i="3"/>
  <c r="M218" i="3"/>
  <c r="Q218" i="3"/>
  <c r="O218" i="3"/>
  <c r="P214" i="3"/>
  <c r="N214" i="3"/>
  <c r="R214" i="3"/>
  <c r="Q214" i="3"/>
  <c r="M214" i="3"/>
  <c r="O214" i="3"/>
  <c r="P210" i="3"/>
  <c r="N210" i="3"/>
  <c r="R210" i="3"/>
  <c r="Q210" i="3"/>
  <c r="M210" i="3"/>
  <c r="O210" i="3"/>
  <c r="P206" i="3"/>
  <c r="N206" i="3"/>
  <c r="R206" i="3"/>
  <c r="Q206" i="3"/>
  <c r="M206" i="3"/>
  <c r="O206" i="3"/>
  <c r="P202" i="3"/>
  <c r="N202" i="3"/>
  <c r="R202" i="3"/>
  <c r="Q202" i="3"/>
  <c r="M202" i="3"/>
  <c r="O202" i="3"/>
  <c r="P198" i="3"/>
  <c r="N198" i="3"/>
  <c r="R198" i="3"/>
  <c r="Q198" i="3"/>
  <c r="M198" i="3"/>
  <c r="O198" i="3"/>
  <c r="P194" i="3"/>
  <c r="N194" i="3"/>
  <c r="R194" i="3"/>
  <c r="Q194" i="3"/>
  <c r="M194" i="3"/>
  <c r="O194" i="3"/>
  <c r="P190" i="3"/>
  <c r="N190" i="3"/>
  <c r="R190" i="3"/>
  <c r="Q190" i="3"/>
  <c r="M190" i="3"/>
  <c r="O190" i="3"/>
  <c r="P186" i="3"/>
  <c r="N186" i="3"/>
  <c r="R186" i="3"/>
  <c r="Q186" i="3"/>
  <c r="M186" i="3"/>
  <c r="O186" i="3"/>
  <c r="P182" i="3"/>
  <c r="N182" i="3"/>
  <c r="R182" i="3"/>
  <c r="Q182" i="3"/>
  <c r="M182" i="3"/>
  <c r="O182" i="3"/>
  <c r="P178" i="3"/>
  <c r="N178" i="3"/>
  <c r="R178" i="3"/>
  <c r="Q178" i="3"/>
  <c r="M178" i="3"/>
  <c r="O178" i="3"/>
  <c r="P174" i="3"/>
  <c r="N174" i="3"/>
  <c r="R174" i="3"/>
  <c r="Q174" i="3"/>
  <c r="M174" i="3"/>
  <c r="O174" i="3"/>
  <c r="P170" i="3"/>
  <c r="N170" i="3"/>
  <c r="R170" i="3"/>
  <c r="Q170" i="3"/>
  <c r="M170" i="3"/>
  <c r="O170" i="3"/>
  <c r="P166" i="3"/>
  <c r="N166" i="3"/>
  <c r="Q166" i="3"/>
  <c r="O166" i="3"/>
  <c r="M166" i="3"/>
  <c r="R166" i="3"/>
  <c r="P162" i="3"/>
  <c r="Q162" i="3"/>
  <c r="N162" i="3"/>
  <c r="M162" i="3"/>
  <c r="R162" i="3"/>
  <c r="O162" i="3"/>
  <c r="P158" i="3"/>
  <c r="N158" i="3"/>
  <c r="Q158" i="3"/>
  <c r="O158" i="3"/>
  <c r="R158" i="3"/>
  <c r="M158" i="3"/>
  <c r="P154" i="3"/>
  <c r="Q154" i="3"/>
  <c r="N154" i="3"/>
  <c r="R154" i="3"/>
  <c r="M154" i="3"/>
  <c r="O154" i="3"/>
  <c r="M150" i="3"/>
  <c r="Q150" i="3"/>
  <c r="O150" i="3"/>
  <c r="R150" i="3"/>
  <c r="P150" i="3"/>
  <c r="N150" i="3"/>
  <c r="P146" i="3"/>
  <c r="M146" i="3"/>
  <c r="R146" i="3"/>
  <c r="O146" i="3"/>
  <c r="N146" i="3"/>
  <c r="Q146" i="3"/>
  <c r="M142" i="3"/>
  <c r="Q142" i="3"/>
  <c r="P142" i="3"/>
  <c r="O142" i="3"/>
  <c r="R142" i="3"/>
  <c r="N142" i="3"/>
  <c r="N138" i="3"/>
  <c r="R138" i="3"/>
  <c r="M138" i="3"/>
  <c r="Q138" i="3"/>
  <c r="O138" i="3"/>
  <c r="P138" i="3"/>
  <c r="N134" i="3"/>
  <c r="R134" i="3"/>
  <c r="M134" i="3"/>
  <c r="Q134" i="3"/>
  <c r="O134" i="3"/>
  <c r="P134" i="3"/>
  <c r="N130" i="3"/>
  <c r="R130" i="3"/>
  <c r="M130" i="3"/>
  <c r="Q130" i="3"/>
  <c r="O130" i="3"/>
  <c r="P130" i="3"/>
  <c r="N126" i="3"/>
  <c r="R126" i="3"/>
  <c r="M126" i="3"/>
  <c r="Q126" i="3"/>
  <c r="O126" i="3"/>
  <c r="P126" i="3"/>
  <c r="N122" i="3"/>
  <c r="R122" i="3"/>
  <c r="M122" i="3"/>
  <c r="Q122" i="3"/>
  <c r="O122" i="3"/>
  <c r="P122" i="3"/>
  <c r="N118" i="3"/>
  <c r="R118" i="3"/>
  <c r="M118" i="3"/>
  <c r="Q118" i="3"/>
  <c r="O118" i="3"/>
  <c r="P118" i="3"/>
  <c r="N114" i="3"/>
  <c r="R114" i="3"/>
  <c r="M114" i="3"/>
  <c r="Q114" i="3"/>
  <c r="O114" i="3"/>
  <c r="P114" i="3"/>
  <c r="O110" i="3"/>
  <c r="N110" i="3"/>
  <c r="R110" i="3"/>
  <c r="P110" i="3"/>
  <c r="M110" i="3"/>
  <c r="Q110" i="3"/>
  <c r="O106" i="3"/>
  <c r="N106" i="3"/>
  <c r="R106" i="3"/>
  <c r="P106" i="3"/>
  <c r="M106" i="3"/>
  <c r="Q106" i="3"/>
  <c r="O102" i="3"/>
  <c r="N102" i="3"/>
  <c r="R102" i="3"/>
  <c r="P102" i="3"/>
  <c r="M102" i="3"/>
  <c r="Q102" i="3"/>
  <c r="N98" i="3"/>
  <c r="R98" i="3"/>
  <c r="M98" i="3"/>
  <c r="Q98" i="3"/>
  <c r="O98" i="3"/>
  <c r="P98" i="3"/>
  <c r="P94" i="3"/>
  <c r="M94" i="3"/>
  <c r="Q94" i="3"/>
  <c r="O94" i="3"/>
  <c r="N94" i="3"/>
  <c r="R94" i="3"/>
  <c r="M90" i="3"/>
  <c r="Q90" i="3"/>
  <c r="N90" i="3"/>
  <c r="R90" i="3"/>
  <c r="P90" i="3"/>
  <c r="O90" i="3"/>
  <c r="M526" i="3"/>
  <c r="Q524" i="3"/>
  <c r="M518" i="3"/>
  <c r="Q516" i="3"/>
  <c r="M510" i="3"/>
  <c r="Q508" i="3"/>
  <c r="M502" i="3"/>
  <c r="Q500" i="3"/>
  <c r="M494" i="3"/>
  <c r="Q492" i="3"/>
  <c r="M486" i="3"/>
  <c r="Q484" i="3"/>
  <c r="Q522" i="3"/>
  <c r="Q514" i="3"/>
  <c r="Q506" i="3"/>
  <c r="Q498" i="3"/>
  <c r="Q490" i="3"/>
  <c r="Q482" i="3"/>
  <c r="N40" i="3"/>
  <c r="R40" i="3"/>
  <c r="O40" i="3"/>
  <c r="Q40" i="3"/>
  <c r="P40" i="3"/>
  <c r="P46" i="3"/>
  <c r="M46" i="3"/>
  <c r="Q46" i="3"/>
  <c r="O46" i="3"/>
  <c r="N46" i="3"/>
  <c r="R46" i="3"/>
  <c r="P58" i="3"/>
  <c r="M58" i="3"/>
  <c r="Q58" i="3"/>
  <c r="R58" i="3"/>
  <c r="O58" i="3"/>
  <c r="N58" i="3"/>
  <c r="M70" i="3"/>
  <c r="O70" i="3"/>
  <c r="P70" i="3"/>
  <c r="N70" i="3"/>
  <c r="R70" i="3"/>
  <c r="Q70" i="3"/>
  <c r="M82" i="3"/>
  <c r="Q82" i="3"/>
  <c r="N82" i="3"/>
  <c r="R82" i="3"/>
  <c r="P82" i="3"/>
  <c r="O82" i="3"/>
  <c r="P524" i="3"/>
  <c r="N524" i="3"/>
  <c r="R524" i="3"/>
  <c r="O524" i="3"/>
  <c r="P516" i="3"/>
  <c r="N516" i="3"/>
  <c r="R516" i="3"/>
  <c r="O516" i="3"/>
  <c r="P508" i="3"/>
  <c r="N508" i="3"/>
  <c r="R508" i="3"/>
  <c r="O508" i="3"/>
  <c r="P500" i="3"/>
  <c r="N500" i="3"/>
  <c r="R500" i="3"/>
  <c r="O500" i="3"/>
  <c r="P492" i="3"/>
  <c r="N492" i="3"/>
  <c r="R492" i="3"/>
  <c r="O492" i="3"/>
  <c r="P484" i="3"/>
  <c r="N484" i="3"/>
  <c r="R484" i="3"/>
  <c r="O484" i="3"/>
  <c r="P476" i="3"/>
  <c r="M476" i="3"/>
  <c r="Q476" i="3"/>
  <c r="N476" i="3"/>
  <c r="R476" i="3"/>
  <c r="O476" i="3"/>
  <c r="N468" i="3"/>
  <c r="R468" i="3"/>
  <c r="Q468" i="3"/>
  <c r="M468" i="3"/>
  <c r="O468" i="3"/>
  <c r="P468" i="3"/>
  <c r="N460" i="3"/>
  <c r="R460" i="3"/>
  <c r="Q460" i="3"/>
  <c r="M460" i="3"/>
  <c r="O460" i="3"/>
  <c r="P460" i="3"/>
  <c r="N452" i="3"/>
  <c r="R452" i="3"/>
  <c r="Q452" i="3"/>
  <c r="M452" i="3"/>
  <c r="O452" i="3"/>
  <c r="P452" i="3"/>
  <c r="N444" i="3"/>
  <c r="R444" i="3"/>
  <c r="Q444" i="3"/>
  <c r="M444" i="3"/>
  <c r="O444" i="3"/>
  <c r="P444" i="3"/>
  <c r="N436" i="3"/>
  <c r="R436" i="3"/>
  <c r="Q436" i="3"/>
  <c r="M436" i="3"/>
  <c r="O436" i="3"/>
  <c r="P436" i="3"/>
  <c r="N428" i="3"/>
  <c r="R428" i="3"/>
  <c r="Q428" i="3"/>
  <c r="M428" i="3"/>
  <c r="O428" i="3"/>
  <c r="P428" i="3"/>
  <c r="N420" i="3"/>
  <c r="R420" i="3"/>
  <c r="Q420" i="3"/>
  <c r="M420" i="3"/>
  <c r="O420" i="3"/>
  <c r="P420" i="3"/>
  <c r="N412" i="3"/>
  <c r="R412" i="3"/>
  <c r="Q412" i="3"/>
  <c r="M412" i="3"/>
  <c r="O412" i="3"/>
  <c r="P412" i="3"/>
  <c r="P404" i="3"/>
  <c r="N404" i="3"/>
  <c r="R404" i="3"/>
  <c r="Q404" i="3"/>
  <c r="M404" i="3"/>
  <c r="O404" i="3"/>
  <c r="P396" i="3"/>
  <c r="N396" i="3"/>
  <c r="R396" i="3"/>
  <c r="Q396" i="3"/>
  <c r="M396" i="3"/>
  <c r="O396" i="3"/>
  <c r="P388" i="3"/>
  <c r="N388" i="3"/>
  <c r="R388" i="3"/>
  <c r="Q388" i="3"/>
  <c r="M388" i="3"/>
  <c r="O388" i="3"/>
  <c r="P380" i="3"/>
  <c r="N380" i="3"/>
  <c r="R380" i="3"/>
  <c r="Q380" i="3"/>
  <c r="M380" i="3"/>
  <c r="O380" i="3"/>
  <c r="P372" i="3"/>
  <c r="N372" i="3"/>
  <c r="R372" i="3"/>
  <c r="Q372" i="3"/>
  <c r="M372" i="3"/>
  <c r="O372" i="3"/>
  <c r="P364" i="3"/>
  <c r="N364" i="3"/>
  <c r="R364" i="3"/>
  <c r="Q364" i="3"/>
  <c r="M364" i="3"/>
  <c r="O364" i="3"/>
  <c r="P360" i="3"/>
  <c r="N360" i="3"/>
  <c r="R360" i="3"/>
  <c r="Q360" i="3"/>
  <c r="M360" i="3"/>
  <c r="O360" i="3"/>
  <c r="P352" i="3"/>
  <c r="N352" i="3"/>
  <c r="R352" i="3"/>
  <c r="Q352" i="3"/>
  <c r="M352" i="3"/>
  <c r="O352" i="3"/>
  <c r="P344" i="3"/>
  <c r="N344" i="3"/>
  <c r="R344" i="3"/>
  <c r="Q344" i="3"/>
  <c r="M344" i="3"/>
  <c r="O344" i="3"/>
  <c r="P336" i="3"/>
  <c r="N336" i="3"/>
  <c r="R336" i="3"/>
  <c r="Q336" i="3"/>
  <c r="M336" i="3"/>
  <c r="O336" i="3"/>
  <c r="N328" i="3"/>
  <c r="R328" i="3"/>
  <c r="P328" i="3"/>
  <c r="M328" i="3"/>
  <c r="O328" i="3"/>
  <c r="Q328" i="3"/>
  <c r="N320" i="3"/>
  <c r="R320" i="3"/>
  <c r="P320" i="3"/>
  <c r="M320" i="3"/>
  <c r="Q320" i="3"/>
  <c r="O320" i="3"/>
  <c r="N312" i="3"/>
  <c r="R312" i="3"/>
  <c r="P312" i="3"/>
  <c r="M312" i="3"/>
  <c r="O312" i="3"/>
  <c r="Q312" i="3"/>
  <c r="N304" i="3"/>
  <c r="R304" i="3"/>
  <c r="P304" i="3"/>
  <c r="M304" i="3"/>
  <c r="Q304" i="3"/>
  <c r="O304" i="3"/>
  <c r="N296" i="3"/>
  <c r="R296" i="3"/>
  <c r="P296" i="3"/>
  <c r="M296" i="3"/>
  <c r="O296" i="3"/>
  <c r="Q296" i="3"/>
  <c r="P288" i="3"/>
  <c r="N288" i="3"/>
  <c r="R288" i="3"/>
  <c r="Q288" i="3"/>
  <c r="M288" i="3"/>
  <c r="O288" i="3"/>
  <c r="P280" i="3"/>
  <c r="N280" i="3"/>
  <c r="R280" i="3"/>
  <c r="Q280" i="3"/>
  <c r="M280" i="3"/>
  <c r="O280" i="3"/>
  <c r="P272" i="3"/>
  <c r="N272" i="3"/>
  <c r="R272" i="3"/>
  <c r="Q272" i="3"/>
  <c r="M272" i="3"/>
  <c r="O272" i="3"/>
  <c r="P264" i="3"/>
  <c r="N264" i="3"/>
  <c r="R264" i="3"/>
  <c r="Q264" i="3"/>
  <c r="M264" i="3"/>
  <c r="O264" i="3"/>
  <c r="P248" i="3"/>
  <c r="N248" i="3"/>
  <c r="R248" i="3"/>
  <c r="Q248" i="3"/>
  <c r="M248" i="3"/>
  <c r="O248" i="3"/>
  <c r="P208" i="3"/>
  <c r="N208" i="3"/>
  <c r="R208" i="3"/>
  <c r="M208" i="3"/>
  <c r="Q208" i="3"/>
  <c r="O208" i="3"/>
  <c r="M514" i="3"/>
  <c r="M490" i="3"/>
  <c r="M482" i="3"/>
  <c r="P44" i="3"/>
  <c r="Q44" i="3"/>
  <c r="O44" i="3"/>
  <c r="R44" i="3"/>
  <c r="N44" i="3"/>
  <c r="P52" i="3"/>
  <c r="M52" i="3"/>
  <c r="Q52" i="3"/>
  <c r="O52" i="3"/>
  <c r="R52" i="3"/>
  <c r="N52" i="3"/>
  <c r="Q38" i="3"/>
  <c r="N38" i="3"/>
  <c r="R38" i="3"/>
  <c r="P38" i="3"/>
  <c r="O38" i="3"/>
  <c r="Q42" i="3"/>
  <c r="N42" i="3"/>
  <c r="R42" i="3"/>
  <c r="P42" i="3"/>
  <c r="O42" i="3"/>
  <c r="P50" i="3"/>
  <c r="M50" i="3"/>
  <c r="Q50" i="3"/>
  <c r="O50" i="3"/>
  <c r="R50" i="3"/>
  <c r="N50" i="3"/>
  <c r="P54" i="3"/>
  <c r="M54" i="3"/>
  <c r="Q54" i="3"/>
  <c r="O54" i="3"/>
  <c r="N54" i="3"/>
  <c r="R54" i="3"/>
  <c r="P62" i="3"/>
  <c r="M62" i="3"/>
  <c r="Q62" i="3"/>
  <c r="R62" i="3"/>
  <c r="O62" i="3"/>
  <c r="N62" i="3"/>
  <c r="P66" i="3"/>
  <c r="M66" i="3"/>
  <c r="Q66" i="3"/>
  <c r="R66" i="3"/>
  <c r="O66" i="3"/>
  <c r="N66" i="3"/>
  <c r="P74" i="3"/>
  <c r="M74" i="3"/>
  <c r="Q74" i="3"/>
  <c r="O74" i="3"/>
  <c r="R74" i="3"/>
  <c r="N74" i="3"/>
  <c r="P78" i="3"/>
  <c r="M78" i="3"/>
  <c r="Q78" i="3"/>
  <c r="O78" i="3"/>
  <c r="N78" i="3"/>
  <c r="R78" i="3"/>
  <c r="M86" i="3"/>
  <c r="Q86" i="3"/>
  <c r="N86" i="3"/>
  <c r="R86" i="3"/>
  <c r="P86" i="3"/>
  <c r="O86" i="3"/>
  <c r="P520" i="3"/>
  <c r="N520" i="3"/>
  <c r="R520" i="3"/>
  <c r="O520" i="3"/>
  <c r="P512" i="3"/>
  <c r="N512" i="3"/>
  <c r="R512" i="3"/>
  <c r="O512" i="3"/>
  <c r="P504" i="3"/>
  <c r="N504" i="3"/>
  <c r="R504" i="3"/>
  <c r="O504" i="3"/>
  <c r="P496" i="3"/>
  <c r="N496" i="3"/>
  <c r="R496" i="3"/>
  <c r="O496" i="3"/>
  <c r="P488" i="3"/>
  <c r="N488" i="3"/>
  <c r="R488" i="3"/>
  <c r="O488" i="3"/>
  <c r="P480" i="3"/>
  <c r="N480" i="3"/>
  <c r="R480" i="3"/>
  <c r="O480" i="3"/>
  <c r="N472" i="3"/>
  <c r="R472" i="3"/>
  <c r="O472" i="3"/>
  <c r="P472" i="3"/>
  <c r="Q472" i="3"/>
  <c r="M472" i="3"/>
  <c r="N464" i="3"/>
  <c r="R464" i="3"/>
  <c r="O464" i="3"/>
  <c r="P464" i="3"/>
  <c r="Q464" i="3"/>
  <c r="M464" i="3"/>
  <c r="N456" i="3"/>
  <c r="R456" i="3"/>
  <c r="O456" i="3"/>
  <c r="P456" i="3"/>
  <c r="Q456" i="3"/>
  <c r="M456" i="3"/>
  <c r="N448" i="3"/>
  <c r="R448" i="3"/>
  <c r="O448" i="3"/>
  <c r="P448" i="3"/>
  <c r="Q448" i="3"/>
  <c r="M448" i="3"/>
  <c r="N440" i="3"/>
  <c r="R440" i="3"/>
  <c r="O440" i="3"/>
  <c r="P440" i="3"/>
  <c r="Q440" i="3"/>
  <c r="M440" i="3"/>
  <c r="N432" i="3"/>
  <c r="R432" i="3"/>
  <c r="O432" i="3"/>
  <c r="P432" i="3"/>
  <c r="Q432" i="3"/>
  <c r="M432" i="3"/>
  <c r="N424" i="3"/>
  <c r="R424" i="3"/>
  <c r="O424" i="3"/>
  <c r="P424" i="3"/>
  <c r="Q424" i="3"/>
  <c r="M424" i="3"/>
  <c r="N416" i="3"/>
  <c r="R416" i="3"/>
  <c r="O416" i="3"/>
  <c r="P416" i="3"/>
  <c r="Q416" i="3"/>
  <c r="M416" i="3"/>
  <c r="P408" i="3"/>
  <c r="N408" i="3"/>
  <c r="R408" i="3"/>
  <c r="Q408" i="3"/>
  <c r="M408" i="3"/>
  <c r="O408" i="3"/>
  <c r="P400" i="3"/>
  <c r="N400" i="3"/>
  <c r="R400" i="3"/>
  <c r="Q400" i="3"/>
  <c r="M400" i="3"/>
  <c r="O400" i="3"/>
  <c r="P392" i="3"/>
  <c r="N392" i="3"/>
  <c r="R392" i="3"/>
  <c r="Q392" i="3"/>
  <c r="M392" i="3"/>
  <c r="O392" i="3"/>
  <c r="P384" i="3"/>
  <c r="N384" i="3"/>
  <c r="R384" i="3"/>
  <c r="Q384" i="3"/>
  <c r="M384" i="3"/>
  <c r="O384" i="3"/>
  <c r="P376" i="3"/>
  <c r="N376" i="3"/>
  <c r="R376" i="3"/>
  <c r="Q376" i="3"/>
  <c r="M376" i="3"/>
  <c r="O376" i="3"/>
  <c r="P368" i="3"/>
  <c r="N368" i="3"/>
  <c r="R368" i="3"/>
  <c r="Q368" i="3"/>
  <c r="M368" i="3"/>
  <c r="O368" i="3"/>
  <c r="P356" i="3"/>
  <c r="N356" i="3"/>
  <c r="R356" i="3"/>
  <c r="Q356" i="3"/>
  <c r="M356" i="3"/>
  <c r="O356" i="3"/>
  <c r="P348" i="3"/>
  <c r="N348" i="3"/>
  <c r="R348" i="3"/>
  <c r="Q348" i="3"/>
  <c r="M348" i="3"/>
  <c r="O348" i="3"/>
  <c r="P340" i="3"/>
  <c r="N340" i="3"/>
  <c r="R340" i="3"/>
  <c r="Q340" i="3"/>
  <c r="M340" i="3"/>
  <c r="O340" i="3"/>
  <c r="P332" i="3"/>
  <c r="N332" i="3"/>
  <c r="R332" i="3"/>
  <c r="Q332" i="3"/>
  <c r="M332" i="3"/>
  <c r="O332" i="3"/>
  <c r="N324" i="3"/>
  <c r="R324" i="3"/>
  <c r="M324" i="3"/>
  <c r="P324" i="3"/>
  <c r="O324" i="3"/>
  <c r="Q324" i="3"/>
  <c r="N316" i="3"/>
  <c r="R316" i="3"/>
  <c r="M316" i="3"/>
  <c r="P316" i="3"/>
  <c r="O316" i="3"/>
  <c r="Q316" i="3"/>
  <c r="N308" i="3"/>
  <c r="R308" i="3"/>
  <c r="M308" i="3"/>
  <c r="P308" i="3"/>
  <c r="O308" i="3"/>
  <c r="Q308" i="3"/>
  <c r="N300" i="3"/>
  <c r="R300" i="3"/>
  <c r="M300" i="3"/>
  <c r="P300" i="3"/>
  <c r="O300" i="3"/>
  <c r="Q300" i="3"/>
  <c r="P292" i="3"/>
  <c r="N292" i="3"/>
  <c r="R292" i="3"/>
  <c r="Q292" i="3"/>
  <c r="M292" i="3"/>
  <c r="O292" i="3"/>
  <c r="P284" i="3"/>
  <c r="N284" i="3"/>
  <c r="R284" i="3"/>
  <c r="Q284" i="3"/>
  <c r="M284" i="3"/>
  <c r="O284" i="3"/>
  <c r="P276" i="3"/>
  <c r="N276" i="3"/>
  <c r="R276" i="3"/>
  <c r="Q276" i="3"/>
  <c r="M276" i="3"/>
  <c r="O276" i="3"/>
  <c r="P268" i="3"/>
  <c r="N268" i="3"/>
  <c r="R268" i="3"/>
  <c r="Q268" i="3"/>
  <c r="M268" i="3"/>
  <c r="O268" i="3"/>
  <c r="P260" i="3"/>
  <c r="N260" i="3"/>
  <c r="R260" i="3"/>
  <c r="Q260" i="3"/>
  <c r="M260" i="3"/>
  <c r="O260" i="3"/>
  <c r="P256" i="3"/>
  <c r="N256" i="3"/>
  <c r="R256" i="3"/>
  <c r="Q256" i="3"/>
  <c r="M256" i="3"/>
  <c r="O256" i="3"/>
  <c r="P252" i="3"/>
  <c r="N252" i="3"/>
  <c r="R252" i="3"/>
  <c r="Q252" i="3"/>
  <c r="M252" i="3"/>
  <c r="O252" i="3"/>
  <c r="N244" i="3"/>
  <c r="R244" i="3"/>
  <c r="O244" i="3"/>
  <c r="Q244" i="3"/>
  <c r="P244" i="3"/>
  <c r="M244" i="3"/>
  <c r="N240" i="3"/>
  <c r="R240" i="3"/>
  <c r="Q240" i="3"/>
  <c r="O240" i="3"/>
  <c r="M240" i="3"/>
  <c r="P240" i="3"/>
  <c r="N236" i="3"/>
  <c r="R236" i="3"/>
  <c r="O236" i="3"/>
  <c r="Q236" i="3"/>
  <c r="P236" i="3"/>
  <c r="M236" i="3"/>
  <c r="N232" i="3"/>
  <c r="R232" i="3"/>
  <c r="Q232" i="3"/>
  <c r="O232" i="3"/>
  <c r="M232" i="3"/>
  <c r="P232" i="3"/>
  <c r="N228" i="3"/>
  <c r="R228" i="3"/>
  <c r="O228" i="3"/>
  <c r="Q228" i="3"/>
  <c r="P228" i="3"/>
  <c r="M228" i="3"/>
  <c r="N224" i="3"/>
  <c r="R224" i="3"/>
  <c r="Q224" i="3"/>
  <c r="O224" i="3"/>
  <c r="M224" i="3"/>
  <c r="P224" i="3"/>
  <c r="N220" i="3"/>
  <c r="R220" i="3"/>
  <c r="O220" i="3"/>
  <c r="Q220" i="3"/>
  <c r="P220" i="3"/>
  <c r="M220" i="3"/>
  <c r="N216" i="3"/>
  <c r="R216" i="3"/>
  <c r="Q216" i="3"/>
  <c r="O216" i="3"/>
  <c r="M216" i="3"/>
  <c r="P216" i="3"/>
  <c r="P212" i="3"/>
  <c r="N212" i="3"/>
  <c r="R212" i="3"/>
  <c r="M212" i="3"/>
  <c r="Q212" i="3"/>
  <c r="O212" i="3"/>
  <c r="P204" i="3"/>
  <c r="N204" i="3"/>
  <c r="R204" i="3"/>
  <c r="M204" i="3"/>
  <c r="Q204" i="3"/>
  <c r="O204" i="3"/>
  <c r="P200" i="3"/>
  <c r="N200" i="3"/>
  <c r="R200" i="3"/>
  <c r="M200" i="3"/>
  <c r="Q200" i="3"/>
  <c r="O200" i="3"/>
  <c r="P196" i="3"/>
  <c r="N196" i="3"/>
  <c r="R196" i="3"/>
  <c r="M196" i="3"/>
  <c r="Q196" i="3"/>
  <c r="O196" i="3"/>
  <c r="P192" i="3"/>
  <c r="N192" i="3"/>
  <c r="R192" i="3"/>
  <c r="M192" i="3"/>
  <c r="Q192" i="3"/>
  <c r="O192" i="3"/>
  <c r="P188" i="3"/>
  <c r="N188" i="3"/>
  <c r="R188" i="3"/>
  <c r="M188" i="3"/>
  <c r="Q188" i="3"/>
  <c r="O188" i="3"/>
  <c r="P184" i="3"/>
  <c r="N184" i="3"/>
  <c r="R184" i="3"/>
  <c r="M184" i="3"/>
  <c r="Q184" i="3"/>
  <c r="O184" i="3"/>
  <c r="M522" i="3"/>
  <c r="Q520" i="3"/>
  <c r="Q512" i="3"/>
  <c r="M506" i="3"/>
  <c r="Q504" i="3"/>
  <c r="M498" i="3"/>
  <c r="Q496" i="3"/>
  <c r="Q526" i="3"/>
  <c r="M520" i="3"/>
  <c r="Q518" i="3"/>
  <c r="M512" i="3"/>
  <c r="Q510" i="3"/>
  <c r="M504" i="3"/>
  <c r="Q502" i="3"/>
  <c r="M496" i="3"/>
  <c r="Q494" i="3"/>
  <c r="M488" i="3"/>
  <c r="Q486" i="3"/>
  <c r="M480" i="3"/>
  <c r="Q478" i="3"/>
  <c r="P180" i="3"/>
  <c r="N180" i="3"/>
  <c r="R180" i="3"/>
  <c r="M180" i="3"/>
  <c r="Q180" i="3"/>
  <c r="O180" i="3"/>
  <c r="P176" i="3"/>
  <c r="N176" i="3"/>
  <c r="R176" i="3"/>
  <c r="M176" i="3"/>
  <c r="Q176" i="3"/>
  <c r="O176" i="3"/>
  <c r="P172" i="3"/>
  <c r="N172" i="3"/>
  <c r="R172" i="3"/>
  <c r="M172" i="3"/>
  <c r="Q172" i="3"/>
  <c r="O172" i="3"/>
  <c r="P168" i="3"/>
  <c r="M168" i="3"/>
  <c r="R168" i="3"/>
  <c r="O168" i="3"/>
  <c r="N168" i="3"/>
  <c r="P164" i="3"/>
  <c r="O164" i="3"/>
  <c r="M164" i="3"/>
  <c r="R164" i="3"/>
  <c r="Q164" i="3"/>
  <c r="N164" i="3"/>
  <c r="P160" i="3"/>
  <c r="M160" i="3"/>
  <c r="R160" i="3"/>
  <c r="O160" i="3"/>
  <c r="N160" i="3"/>
  <c r="Q160" i="3"/>
  <c r="P156" i="3"/>
  <c r="O156" i="3"/>
  <c r="M156" i="3"/>
  <c r="R156" i="3"/>
  <c r="Q156" i="3"/>
  <c r="M152" i="3"/>
  <c r="Q152" i="3"/>
  <c r="N152" i="3"/>
  <c r="P152" i="3"/>
  <c r="O152" i="3"/>
  <c r="N148" i="3"/>
  <c r="R148" i="3"/>
  <c r="Q148" i="3"/>
  <c r="O148" i="3"/>
  <c r="M148" i="3"/>
  <c r="P148" i="3"/>
  <c r="M144" i="3"/>
  <c r="Q144" i="3"/>
  <c r="O144" i="3"/>
  <c r="R144" i="3"/>
  <c r="N144" i="3"/>
  <c r="P144" i="3"/>
  <c r="N140" i="3"/>
  <c r="M140" i="3"/>
  <c r="Q140" i="3"/>
  <c r="R140" i="3"/>
  <c r="P140" i="3"/>
  <c r="O140" i="3"/>
  <c r="N136" i="3"/>
  <c r="R136" i="3"/>
  <c r="M136" i="3"/>
  <c r="Q136" i="3"/>
  <c r="O136" i="3"/>
  <c r="P136" i="3"/>
  <c r="N132" i="3"/>
  <c r="R132" i="3"/>
  <c r="M132" i="3"/>
  <c r="Q132" i="3"/>
  <c r="O132" i="3"/>
  <c r="P132" i="3"/>
  <c r="N128" i="3"/>
  <c r="R128" i="3"/>
  <c r="M128" i="3"/>
  <c r="Q128" i="3"/>
  <c r="O128" i="3"/>
  <c r="P128" i="3"/>
  <c r="N124" i="3"/>
  <c r="R124" i="3"/>
  <c r="M124" i="3"/>
  <c r="Q124" i="3"/>
  <c r="O124" i="3"/>
  <c r="P124" i="3"/>
  <c r="N120" i="3"/>
  <c r="R120" i="3"/>
  <c r="M120" i="3"/>
  <c r="Q120" i="3"/>
  <c r="O120" i="3"/>
  <c r="P120" i="3"/>
  <c r="N116" i="3"/>
  <c r="R116" i="3"/>
  <c r="M116" i="3"/>
  <c r="Q116" i="3"/>
  <c r="O116" i="3"/>
  <c r="P116" i="3"/>
  <c r="N112" i="3"/>
  <c r="R112" i="3"/>
  <c r="M112" i="3"/>
  <c r="Q112" i="3"/>
  <c r="O112" i="3"/>
  <c r="P112" i="3"/>
  <c r="O108" i="3"/>
  <c r="N108" i="3"/>
  <c r="R108" i="3"/>
  <c r="P108" i="3"/>
  <c r="Q108" i="3"/>
  <c r="M108" i="3"/>
  <c r="O104" i="3"/>
  <c r="N104" i="3"/>
  <c r="R104" i="3"/>
  <c r="P104" i="3"/>
  <c r="Q104" i="3"/>
  <c r="M104" i="3"/>
  <c r="N100" i="3"/>
  <c r="R100" i="3"/>
  <c r="Q100" i="3"/>
  <c r="P100" i="3"/>
  <c r="M100" i="3"/>
  <c r="O100" i="3"/>
  <c r="N96" i="3"/>
  <c r="R96" i="3"/>
  <c r="O96" i="3"/>
  <c r="M96" i="3"/>
  <c r="P96" i="3"/>
  <c r="Q96" i="3"/>
  <c r="M92" i="3"/>
  <c r="Q92" i="3"/>
  <c r="N92" i="3"/>
  <c r="R92" i="3"/>
  <c r="P92" i="3"/>
  <c r="O92" i="3"/>
  <c r="M88" i="3"/>
  <c r="Q88" i="3"/>
  <c r="N88" i="3"/>
  <c r="R88" i="3"/>
  <c r="P88" i="3"/>
  <c r="O88" i="3"/>
  <c r="Q39" i="3"/>
  <c r="N39" i="3"/>
  <c r="R39" i="3"/>
  <c r="P39" i="3"/>
  <c r="O39" i="3"/>
  <c r="N43" i="3"/>
  <c r="R43" i="3"/>
  <c r="O43" i="3"/>
  <c r="Q43" i="3"/>
  <c r="P43" i="3"/>
  <c r="N47" i="3"/>
  <c r="R47" i="3"/>
  <c r="O47" i="3"/>
  <c r="M47" i="3"/>
  <c r="Q47" i="3"/>
  <c r="P47" i="3"/>
  <c r="N51" i="3"/>
  <c r="R51" i="3"/>
  <c r="O51" i="3"/>
  <c r="M51" i="3"/>
  <c r="Q51" i="3"/>
  <c r="P51" i="3"/>
  <c r="N55" i="3"/>
  <c r="R55" i="3"/>
  <c r="O55" i="3"/>
  <c r="M55" i="3"/>
  <c r="Q55" i="3"/>
  <c r="P55" i="3"/>
  <c r="N59" i="3"/>
  <c r="R59" i="3"/>
  <c r="O59" i="3"/>
  <c r="P59" i="3"/>
  <c r="Q59" i="3"/>
  <c r="M59" i="3"/>
  <c r="N63" i="3"/>
  <c r="R63" i="3"/>
  <c r="O63" i="3"/>
  <c r="P63" i="3"/>
  <c r="Q63" i="3"/>
  <c r="M63" i="3"/>
  <c r="N67" i="3"/>
  <c r="R67" i="3"/>
  <c r="O67" i="3"/>
  <c r="P67" i="3"/>
  <c r="Q67" i="3"/>
  <c r="M67" i="3"/>
  <c r="M71" i="3"/>
  <c r="Q71" i="3"/>
  <c r="N71" i="3"/>
  <c r="R71" i="3"/>
  <c r="P71" i="3"/>
  <c r="O71" i="3"/>
  <c r="N75" i="3"/>
  <c r="R75" i="3"/>
  <c r="O75" i="3"/>
  <c r="M75" i="3"/>
  <c r="Q75" i="3"/>
  <c r="P75" i="3"/>
  <c r="M79" i="3"/>
  <c r="Q79" i="3"/>
  <c r="N79" i="3"/>
  <c r="R79" i="3"/>
  <c r="P79" i="3"/>
  <c r="O79" i="3"/>
  <c r="O83" i="3"/>
  <c r="P83" i="3"/>
  <c r="N83" i="3"/>
  <c r="R83" i="3"/>
  <c r="M83" i="3"/>
  <c r="Q83" i="3"/>
  <c r="O87" i="3"/>
  <c r="P87" i="3"/>
  <c r="N87" i="3"/>
  <c r="R87" i="3"/>
  <c r="Q87" i="3"/>
  <c r="N407" i="3"/>
  <c r="R407" i="3"/>
  <c r="P407" i="3"/>
  <c r="N403" i="3"/>
  <c r="R403" i="3"/>
  <c r="P403" i="3"/>
  <c r="N399" i="3"/>
  <c r="R399" i="3"/>
  <c r="P399" i="3"/>
  <c r="N395" i="3"/>
  <c r="R395" i="3"/>
  <c r="P395" i="3"/>
  <c r="N391" i="3"/>
  <c r="R391" i="3"/>
  <c r="P391" i="3"/>
  <c r="N387" i="3"/>
  <c r="R387" i="3"/>
  <c r="P387" i="3"/>
  <c r="N383" i="3"/>
  <c r="R383" i="3"/>
  <c r="P383" i="3"/>
  <c r="N379" i="3"/>
  <c r="R379" i="3"/>
  <c r="P379" i="3"/>
  <c r="N375" i="3"/>
  <c r="R375" i="3"/>
  <c r="P375" i="3"/>
  <c r="N371" i="3"/>
  <c r="R371" i="3"/>
  <c r="P371" i="3"/>
  <c r="N367" i="3"/>
  <c r="R367" i="3"/>
  <c r="P367" i="3"/>
  <c r="N363" i="3"/>
  <c r="R363" i="3"/>
  <c r="P363" i="3"/>
  <c r="N359" i="3"/>
  <c r="R359" i="3"/>
  <c r="P359" i="3"/>
  <c r="N355" i="3"/>
  <c r="R355" i="3"/>
  <c r="P355" i="3"/>
  <c r="N351" i="3"/>
  <c r="R351" i="3"/>
  <c r="P351" i="3"/>
  <c r="N347" i="3"/>
  <c r="R347" i="3"/>
  <c r="P347" i="3"/>
  <c r="N343" i="3"/>
  <c r="R343" i="3"/>
  <c r="P343" i="3"/>
  <c r="N339" i="3"/>
  <c r="R339" i="3"/>
  <c r="P339" i="3"/>
  <c r="N335" i="3"/>
  <c r="R335" i="3"/>
  <c r="P335" i="3"/>
  <c r="N331" i="3"/>
  <c r="R331" i="3"/>
  <c r="P331" i="3"/>
  <c r="P327" i="3"/>
  <c r="Q327" i="3"/>
  <c r="N327" i="3"/>
  <c r="P323" i="3"/>
  <c r="N323" i="3"/>
  <c r="Q323" i="3"/>
  <c r="P319" i="3"/>
  <c r="Q319" i="3"/>
  <c r="N319" i="3"/>
  <c r="P315" i="3"/>
  <c r="N315" i="3"/>
  <c r="Q315" i="3"/>
  <c r="P311" i="3"/>
  <c r="Q311" i="3"/>
  <c r="N311" i="3"/>
  <c r="P307" i="3"/>
  <c r="N307" i="3"/>
  <c r="Q307" i="3"/>
  <c r="P303" i="3"/>
  <c r="Q303" i="3"/>
  <c r="N303" i="3"/>
  <c r="P299" i="3"/>
  <c r="N299" i="3"/>
  <c r="Q299" i="3"/>
  <c r="N295" i="3"/>
  <c r="R295" i="3"/>
  <c r="P295" i="3"/>
  <c r="O295" i="3"/>
  <c r="N291" i="3"/>
  <c r="R291" i="3"/>
  <c r="P291" i="3"/>
  <c r="O291" i="3"/>
  <c r="N287" i="3"/>
  <c r="R287" i="3"/>
  <c r="P287" i="3"/>
  <c r="O287" i="3"/>
  <c r="N283" i="3"/>
  <c r="R283" i="3"/>
  <c r="P283" i="3"/>
  <c r="O283" i="3"/>
  <c r="N279" i="3"/>
  <c r="R279" i="3"/>
  <c r="P279" i="3"/>
  <c r="O279" i="3"/>
  <c r="N275" i="3"/>
  <c r="R275" i="3"/>
  <c r="P275" i="3"/>
  <c r="O275" i="3"/>
  <c r="N271" i="3"/>
  <c r="R271" i="3"/>
  <c r="P271" i="3"/>
  <c r="O271" i="3"/>
  <c r="N267" i="3"/>
  <c r="R267" i="3"/>
  <c r="P267" i="3"/>
  <c r="O267" i="3"/>
  <c r="N263" i="3"/>
  <c r="R263" i="3"/>
  <c r="P263" i="3"/>
  <c r="O263" i="3"/>
  <c r="N259" i="3"/>
  <c r="R259" i="3"/>
  <c r="P259" i="3"/>
  <c r="O259" i="3"/>
  <c r="N255" i="3"/>
  <c r="R255" i="3"/>
  <c r="P255" i="3"/>
  <c r="O255" i="3"/>
  <c r="N251" i="3"/>
  <c r="R251" i="3"/>
  <c r="P251" i="3"/>
  <c r="O251" i="3"/>
  <c r="P247" i="3"/>
  <c r="M247" i="3"/>
  <c r="R247" i="3"/>
  <c r="O247" i="3"/>
  <c r="N247" i="3"/>
  <c r="P243" i="3"/>
  <c r="O243" i="3"/>
  <c r="M243" i="3"/>
  <c r="R243" i="3"/>
  <c r="Q243" i="3"/>
  <c r="P239" i="3"/>
  <c r="M239" i="3"/>
  <c r="R239" i="3"/>
  <c r="O239" i="3"/>
  <c r="N239" i="3"/>
  <c r="P235" i="3"/>
  <c r="O235" i="3"/>
  <c r="M235" i="3"/>
  <c r="R235" i="3"/>
  <c r="Q235" i="3"/>
  <c r="P231" i="3"/>
  <c r="M231" i="3"/>
  <c r="R231" i="3"/>
  <c r="O231" i="3"/>
  <c r="N231" i="3"/>
  <c r="P227" i="3"/>
  <c r="O227" i="3"/>
  <c r="M227" i="3"/>
  <c r="R227" i="3"/>
  <c r="Q227" i="3"/>
  <c r="P223" i="3"/>
  <c r="M223" i="3"/>
  <c r="R223" i="3"/>
  <c r="O223" i="3"/>
  <c r="N223" i="3"/>
  <c r="P219" i="3"/>
  <c r="O219" i="3"/>
  <c r="M219" i="3"/>
  <c r="R219" i="3"/>
  <c r="Q219" i="3"/>
  <c r="N215" i="3"/>
  <c r="P215" i="3"/>
  <c r="R215" i="3"/>
  <c r="O215" i="3"/>
  <c r="M215" i="3"/>
  <c r="N211" i="3"/>
  <c r="R211" i="3"/>
  <c r="P211" i="3"/>
  <c r="O211" i="3"/>
  <c r="M211" i="3"/>
  <c r="N207" i="3"/>
  <c r="R207" i="3"/>
  <c r="P207" i="3"/>
  <c r="O207" i="3"/>
  <c r="M207" i="3"/>
  <c r="N203" i="3"/>
  <c r="R203" i="3"/>
  <c r="P203" i="3"/>
  <c r="O203" i="3"/>
  <c r="M203" i="3"/>
  <c r="N199" i="3"/>
  <c r="R199" i="3"/>
  <c r="P199" i="3"/>
  <c r="O199" i="3"/>
  <c r="M199" i="3"/>
  <c r="N195" i="3"/>
  <c r="R195" i="3"/>
  <c r="P195" i="3"/>
  <c r="O195" i="3"/>
  <c r="M195" i="3"/>
  <c r="N191" i="3"/>
  <c r="R191" i="3"/>
  <c r="P191" i="3"/>
  <c r="O191" i="3"/>
  <c r="M191" i="3"/>
  <c r="N187" i="3"/>
  <c r="R187" i="3"/>
  <c r="P187" i="3"/>
  <c r="O187" i="3"/>
  <c r="M187" i="3"/>
  <c r="N183" i="3"/>
  <c r="R183" i="3"/>
  <c r="P183" i="3"/>
  <c r="O183" i="3"/>
  <c r="M183" i="3"/>
  <c r="N179" i="3"/>
  <c r="R179" i="3"/>
  <c r="P179" i="3"/>
  <c r="O179" i="3"/>
  <c r="M179" i="3"/>
  <c r="N175" i="3"/>
  <c r="R175" i="3"/>
  <c r="P175" i="3"/>
  <c r="O175" i="3"/>
  <c r="M175" i="3"/>
  <c r="N171" i="3"/>
  <c r="R171" i="3"/>
  <c r="P171" i="3"/>
  <c r="O171" i="3"/>
  <c r="M171" i="3"/>
  <c r="N167" i="3"/>
  <c r="R167" i="3"/>
  <c r="M167" i="3"/>
  <c r="P167" i="3"/>
  <c r="O167" i="3"/>
  <c r="Q167" i="3"/>
  <c r="N163" i="3"/>
  <c r="R163" i="3"/>
  <c r="P163" i="3"/>
  <c r="M163" i="3"/>
  <c r="Q163" i="3"/>
  <c r="N159" i="3"/>
  <c r="R159" i="3"/>
  <c r="M159" i="3"/>
  <c r="P159" i="3"/>
  <c r="O159" i="3"/>
  <c r="N155" i="3"/>
  <c r="R155" i="3"/>
  <c r="P155" i="3"/>
  <c r="M155" i="3"/>
  <c r="Q155" i="3"/>
  <c r="O155" i="3"/>
  <c r="O151" i="3"/>
  <c r="N151" i="3"/>
  <c r="Q151" i="3"/>
  <c r="P151" i="3"/>
  <c r="R151" i="3"/>
  <c r="M147" i="3"/>
  <c r="Q147" i="3"/>
  <c r="P147" i="3"/>
  <c r="O147" i="3"/>
  <c r="N147" i="3"/>
  <c r="O143" i="3"/>
  <c r="P143" i="3"/>
  <c r="Q143" i="3"/>
  <c r="M143" i="3"/>
  <c r="R143" i="3"/>
  <c r="P139" i="3"/>
  <c r="O139" i="3"/>
  <c r="Q139" i="3"/>
  <c r="R139" i="3"/>
  <c r="M139" i="3"/>
  <c r="N139" i="3"/>
  <c r="P135" i="3"/>
  <c r="O135" i="3"/>
  <c r="M135" i="3"/>
  <c r="Q135" i="3"/>
  <c r="N135" i="3"/>
  <c r="R135" i="3"/>
  <c r="P131" i="3"/>
  <c r="O131" i="3"/>
  <c r="M131" i="3"/>
  <c r="Q131" i="3"/>
  <c r="N131" i="3"/>
  <c r="P127" i="3"/>
  <c r="O127" i="3"/>
  <c r="M127" i="3"/>
  <c r="Q127" i="3"/>
  <c r="N127" i="3"/>
  <c r="R127" i="3"/>
  <c r="P123" i="3"/>
  <c r="O123" i="3"/>
  <c r="M123" i="3"/>
  <c r="Q123" i="3"/>
  <c r="N123" i="3"/>
  <c r="R123" i="3"/>
  <c r="P119" i="3"/>
  <c r="O119" i="3"/>
  <c r="M119" i="3"/>
  <c r="Q119" i="3"/>
  <c r="N119" i="3"/>
  <c r="R119" i="3"/>
  <c r="P115" i="3"/>
  <c r="O115" i="3"/>
  <c r="M115" i="3"/>
  <c r="Q115" i="3"/>
  <c r="N115" i="3"/>
  <c r="P111" i="3"/>
  <c r="O111" i="3"/>
  <c r="M111" i="3"/>
  <c r="Q111" i="3"/>
  <c r="N111" i="3"/>
  <c r="R111" i="3"/>
  <c r="M107" i="3"/>
  <c r="Q107" i="3"/>
  <c r="P107" i="3"/>
  <c r="N107" i="3"/>
  <c r="R107" i="3"/>
  <c r="O107" i="3"/>
  <c r="M103" i="3"/>
  <c r="Q103" i="3"/>
  <c r="P103" i="3"/>
  <c r="N103" i="3"/>
  <c r="R103" i="3"/>
  <c r="O103" i="3"/>
  <c r="P99" i="3"/>
  <c r="M99" i="3"/>
  <c r="R99" i="3"/>
  <c r="Q99" i="3"/>
  <c r="N99" i="3"/>
  <c r="N95" i="3"/>
  <c r="P95" i="3"/>
  <c r="O95" i="3"/>
  <c r="M95" i="3"/>
  <c r="Q95" i="3"/>
  <c r="R95" i="3"/>
  <c r="O91" i="3"/>
  <c r="P91" i="3"/>
  <c r="N91" i="3"/>
  <c r="R91" i="3"/>
  <c r="M91" i="3"/>
  <c r="Q91" i="3"/>
  <c r="P525" i="3"/>
  <c r="P523" i="3"/>
  <c r="P521" i="3"/>
  <c r="P519" i="3"/>
  <c r="P517" i="3"/>
  <c r="P515" i="3"/>
  <c r="P513" i="3"/>
  <c r="P511" i="3"/>
  <c r="P509" i="3"/>
  <c r="P507" i="3"/>
  <c r="P505" i="3"/>
  <c r="P503" i="3"/>
  <c r="P501" i="3"/>
  <c r="P499" i="3"/>
  <c r="P497" i="3"/>
  <c r="P495" i="3"/>
  <c r="P493" i="3"/>
  <c r="P491" i="3"/>
  <c r="P489" i="3"/>
  <c r="P487" i="3"/>
  <c r="P485" i="3"/>
  <c r="P483" i="3"/>
  <c r="P481" i="3"/>
  <c r="P479" i="3"/>
  <c r="P477" i="3"/>
  <c r="O475" i="3"/>
  <c r="Q473" i="3"/>
  <c r="R471" i="3"/>
  <c r="M471" i="3"/>
  <c r="N469" i="3"/>
  <c r="O467" i="3"/>
  <c r="Q465" i="3"/>
  <c r="R463" i="3"/>
  <c r="M463" i="3"/>
  <c r="N461" i="3"/>
  <c r="O459" i="3"/>
  <c r="Q457" i="3"/>
  <c r="R455" i="3"/>
  <c r="M455" i="3"/>
  <c r="N453" i="3"/>
  <c r="O451" i="3"/>
  <c r="Q449" i="3"/>
  <c r="R447" i="3"/>
  <c r="M447" i="3"/>
  <c r="N445" i="3"/>
  <c r="O443" i="3"/>
  <c r="Q441" i="3"/>
  <c r="R439" i="3"/>
  <c r="M439" i="3"/>
  <c r="N437" i="3"/>
  <c r="O435" i="3"/>
  <c r="Q433" i="3"/>
  <c r="R431" i="3"/>
  <c r="M431" i="3"/>
  <c r="N429" i="3"/>
  <c r="O427" i="3"/>
  <c r="Q425" i="3"/>
  <c r="R423" i="3"/>
  <c r="M423" i="3"/>
  <c r="N421" i="3"/>
  <c r="O419" i="3"/>
  <c r="Q417" i="3"/>
  <c r="R415" i="3"/>
  <c r="M415" i="3"/>
  <c r="N413" i="3"/>
  <c r="O411" i="3"/>
  <c r="M327" i="3"/>
  <c r="O323" i="3"/>
  <c r="R319" i="3"/>
  <c r="M311" i="3"/>
  <c r="O307" i="3"/>
  <c r="R303" i="3"/>
  <c r="Q291" i="3"/>
  <c r="Q283" i="3"/>
  <c r="Q275" i="3"/>
  <c r="Q267" i="3"/>
  <c r="Q259" i="3"/>
  <c r="Q251" i="3"/>
  <c r="N235" i="3"/>
  <c r="Q231" i="3"/>
  <c r="Q207" i="3"/>
  <c r="Q191" i="3"/>
  <c r="Q175" i="3"/>
  <c r="O163" i="3"/>
  <c r="N156" i="3"/>
  <c r="O99" i="3"/>
  <c r="Q168" i="3"/>
  <c r="Q37" i="3"/>
  <c r="N37" i="3"/>
  <c r="R37" i="3"/>
  <c r="P37" i="3"/>
  <c r="O37" i="3"/>
  <c r="O41" i="3"/>
  <c r="P41" i="3"/>
  <c r="N41" i="3"/>
  <c r="R41" i="3"/>
  <c r="Q41" i="3"/>
  <c r="N45" i="3"/>
  <c r="R45" i="3"/>
  <c r="O45" i="3"/>
  <c r="M45" i="3"/>
  <c r="Q45" i="3"/>
  <c r="P45" i="3"/>
  <c r="N49" i="3"/>
  <c r="R49" i="3"/>
  <c r="O49" i="3"/>
  <c r="M49" i="3"/>
  <c r="Q49" i="3"/>
  <c r="P49" i="3"/>
  <c r="N53" i="3"/>
  <c r="R53" i="3"/>
  <c r="O53" i="3"/>
  <c r="M53" i="3"/>
  <c r="Q53" i="3"/>
  <c r="P53" i="3"/>
  <c r="N57" i="3"/>
  <c r="R57" i="3"/>
  <c r="O57" i="3"/>
  <c r="M57" i="3"/>
  <c r="Q57" i="3"/>
  <c r="P57" i="3"/>
  <c r="N61" i="3"/>
  <c r="R61" i="3"/>
  <c r="O61" i="3"/>
  <c r="M61" i="3"/>
  <c r="Q61" i="3"/>
  <c r="P61" i="3"/>
  <c r="N65" i="3"/>
  <c r="R65" i="3"/>
  <c r="O65" i="3"/>
  <c r="M65" i="3"/>
  <c r="Q65" i="3"/>
  <c r="P65" i="3"/>
  <c r="O69" i="3"/>
  <c r="N69" i="3"/>
  <c r="P69" i="3"/>
  <c r="M69" i="3"/>
  <c r="R69" i="3"/>
  <c r="Q69" i="3"/>
  <c r="M73" i="3"/>
  <c r="Q73" i="3"/>
  <c r="N73" i="3"/>
  <c r="R73" i="3"/>
  <c r="P73" i="3"/>
  <c r="O73" i="3"/>
  <c r="O77" i="3"/>
  <c r="P77" i="3"/>
  <c r="N77" i="3"/>
  <c r="R77" i="3"/>
  <c r="Q77" i="3"/>
  <c r="M77" i="3"/>
  <c r="O81" i="3"/>
  <c r="P81" i="3"/>
  <c r="N81" i="3"/>
  <c r="R81" i="3"/>
  <c r="M81" i="3"/>
  <c r="Q81" i="3"/>
  <c r="O85" i="3"/>
  <c r="P85" i="3"/>
  <c r="N85" i="3"/>
  <c r="R85" i="3"/>
  <c r="Q85" i="3"/>
  <c r="M85" i="3"/>
  <c r="N409" i="3"/>
  <c r="R409" i="3"/>
  <c r="P409" i="3"/>
  <c r="N405" i="3"/>
  <c r="R405" i="3"/>
  <c r="P405" i="3"/>
  <c r="N401" i="3"/>
  <c r="R401" i="3"/>
  <c r="P401" i="3"/>
  <c r="N397" i="3"/>
  <c r="R397" i="3"/>
  <c r="P397" i="3"/>
  <c r="N393" i="3"/>
  <c r="R393" i="3"/>
  <c r="P393" i="3"/>
  <c r="N389" i="3"/>
  <c r="R389" i="3"/>
  <c r="P389" i="3"/>
  <c r="N385" i="3"/>
  <c r="R385" i="3"/>
  <c r="P385" i="3"/>
  <c r="N381" i="3"/>
  <c r="R381" i="3"/>
  <c r="P381" i="3"/>
  <c r="N377" i="3"/>
  <c r="R377" i="3"/>
  <c r="P377" i="3"/>
  <c r="N373" i="3"/>
  <c r="R373" i="3"/>
  <c r="P373" i="3"/>
  <c r="N369" i="3"/>
  <c r="R369" i="3"/>
  <c r="P369" i="3"/>
  <c r="N365" i="3"/>
  <c r="R365" i="3"/>
  <c r="P365" i="3"/>
  <c r="N361" i="3"/>
  <c r="R361" i="3"/>
  <c r="P361" i="3"/>
  <c r="N357" i="3"/>
  <c r="R357" i="3"/>
  <c r="P357" i="3"/>
  <c r="N353" i="3"/>
  <c r="R353" i="3"/>
  <c r="P353" i="3"/>
  <c r="N349" i="3"/>
  <c r="R349" i="3"/>
  <c r="P349" i="3"/>
  <c r="N345" i="3"/>
  <c r="R345" i="3"/>
  <c r="P345" i="3"/>
  <c r="N341" i="3"/>
  <c r="R341" i="3"/>
  <c r="P341" i="3"/>
  <c r="N337" i="3"/>
  <c r="R337" i="3"/>
  <c r="P337" i="3"/>
  <c r="N333" i="3"/>
  <c r="R333" i="3"/>
  <c r="P333" i="3"/>
  <c r="P329" i="3"/>
  <c r="O329" i="3"/>
  <c r="M329" i="3"/>
  <c r="R329" i="3"/>
  <c r="P325" i="3"/>
  <c r="M325" i="3"/>
  <c r="R325" i="3"/>
  <c r="O325" i="3"/>
  <c r="P321" i="3"/>
  <c r="O321" i="3"/>
  <c r="M321" i="3"/>
  <c r="R321" i="3"/>
  <c r="P317" i="3"/>
  <c r="M317" i="3"/>
  <c r="R317" i="3"/>
  <c r="O317" i="3"/>
  <c r="P313" i="3"/>
  <c r="O313" i="3"/>
  <c r="M313" i="3"/>
  <c r="R313" i="3"/>
  <c r="P309" i="3"/>
  <c r="M309" i="3"/>
  <c r="R309" i="3"/>
  <c r="O309" i="3"/>
  <c r="P305" i="3"/>
  <c r="O305" i="3"/>
  <c r="M305" i="3"/>
  <c r="R305" i="3"/>
  <c r="P301" i="3"/>
  <c r="M301" i="3"/>
  <c r="R301" i="3"/>
  <c r="O301" i="3"/>
  <c r="P297" i="3"/>
  <c r="O297" i="3"/>
  <c r="M297" i="3"/>
  <c r="R297" i="3"/>
  <c r="N293" i="3"/>
  <c r="R293" i="3"/>
  <c r="P293" i="3"/>
  <c r="O293" i="3"/>
  <c r="N289" i="3"/>
  <c r="R289" i="3"/>
  <c r="P289" i="3"/>
  <c r="O289" i="3"/>
  <c r="N285" i="3"/>
  <c r="R285" i="3"/>
  <c r="P285" i="3"/>
  <c r="O285" i="3"/>
  <c r="N281" i="3"/>
  <c r="R281" i="3"/>
  <c r="P281" i="3"/>
  <c r="O281" i="3"/>
  <c r="N277" i="3"/>
  <c r="R277" i="3"/>
  <c r="P277" i="3"/>
  <c r="O277" i="3"/>
  <c r="N273" i="3"/>
  <c r="R273" i="3"/>
  <c r="P273" i="3"/>
  <c r="O273" i="3"/>
  <c r="N269" i="3"/>
  <c r="R269" i="3"/>
  <c r="P269" i="3"/>
  <c r="O269" i="3"/>
  <c r="N265" i="3"/>
  <c r="R265" i="3"/>
  <c r="P265" i="3"/>
  <c r="O265" i="3"/>
  <c r="N261" i="3"/>
  <c r="R261" i="3"/>
  <c r="P261" i="3"/>
  <c r="O261" i="3"/>
  <c r="N257" i="3"/>
  <c r="R257" i="3"/>
  <c r="P257" i="3"/>
  <c r="O257" i="3"/>
  <c r="N253" i="3"/>
  <c r="R253" i="3"/>
  <c r="P253" i="3"/>
  <c r="O253" i="3"/>
  <c r="N249" i="3"/>
  <c r="R249" i="3"/>
  <c r="P249" i="3"/>
  <c r="O249" i="3"/>
  <c r="P245" i="3"/>
  <c r="N245" i="3"/>
  <c r="Q245" i="3"/>
  <c r="O245" i="3"/>
  <c r="P241" i="3"/>
  <c r="Q241" i="3"/>
  <c r="N241" i="3"/>
  <c r="R241" i="3"/>
  <c r="M241" i="3"/>
  <c r="P237" i="3"/>
  <c r="N237" i="3"/>
  <c r="Q237" i="3"/>
  <c r="O237" i="3"/>
  <c r="P233" i="3"/>
  <c r="Q233" i="3"/>
  <c r="N233" i="3"/>
  <c r="M233" i="3"/>
  <c r="R233" i="3"/>
  <c r="P229" i="3"/>
  <c r="N229" i="3"/>
  <c r="Q229" i="3"/>
  <c r="O229" i="3"/>
  <c r="P225" i="3"/>
  <c r="Q225" i="3"/>
  <c r="N225" i="3"/>
  <c r="R225" i="3"/>
  <c r="M225" i="3"/>
  <c r="P221" i="3"/>
  <c r="N221" i="3"/>
  <c r="Q221" i="3"/>
  <c r="O221" i="3"/>
  <c r="P217" i="3"/>
  <c r="Q217" i="3"/>
  <c r="N217" i="3"/>
  <c r="M217" i="3"/>
  <c r="R217" i="3"/>
  <c r="N213" i="3"/>
  <c r="R213" i="3"/>
  <c r="P213" i="3"/>
  <c r="O213" i="3"/>
  <c r="Q213" i="3"/>
  <c r="N209" i="3"/>
  <c r="R209" i="3"/>
  <c r="P209" i="3"/>
  <c r="O209" i="3"/>
  <c r="Q209" i="3"/>
  <c r="N205" i="3"/>
  <c r="R205" i="3"/>
  <c r="P205" i="3"/>
  <c r="O205" i="3"/>
  <c r="Q205" i="3"/>
  <c r="N201" i="3"/>
  <c r="R201" i="3"/>
  <c r="P201" i="3"/>
  <c r="O201" i="3"/>
  <c r="Q201" i="3"/>
  <c r="N197" i="3"/>
  <c r="R197" i="3"/>
  <c r="P197" i="3"/>
  <c r="O197" i="3"/>
  <c r="Q197" i="3"/>
  <c r="N193" i="3"/>
  <c r="R193" i="3"/>
  <c r="P193" i="3"/>
  <c r="O193" i="3"/>
  <c r="Q193" i="3"/>
  <c r="N189" i="3"/>
  <c r="R189" i="3"/>
  <c r="P189" i="3"/>
  <c r="O189" i="3"/>
  <c r="Q189" i="3"/>
  <c r="N185" i="3"/>
  <c r="R185" i="3"/>
  <c r="P185" i="3"/>
  <c r="O185" i="3"/>
  <c r="Q185" i="3"/>
  <c r="N181" i="3"/>
  <c r="R181" i="3"/>
  <c r="P181" i="3"/>
  <c r="O181" i="3"/>
  <c r="Q181" i="3"/>
  <c r="N177" i="3"/>
  <c r="R177" i="3"/>
  <c r="P177" i="3"/>
  <c r="O177" i="3"/>
  <c r="Q177" i="3"/>
  <c r="N173" i="3"/>
  <c r="R173" i="3"/>
  <c r="P173" i="3"/>
  <c r="O173" i="3"/>
  <c r="Q173" i="3"/>
  <c r="N169" i="3"/>
  <c r="R169" i="3"/>
  <c r="Q169" i="3"/>
  <c r="O169" i="3"/>
  <c r="M169" i="3"/>
  <c r="P169" i="3"/>
  <c r="N165" i="3"/>
  <c r="R165" i="3"/>
  <c r="O165" i="3"/>
  <c r="Q165" i="3"/>
  <c r="P165" i="3"/>
  <c r="N161" i="3"/>
  <c r="R161" i="3"/>
  <c r="Q161" i="3"/>
  <c r="O161" i="3"/>
  <c r="M161" i="3"/>
  <c r="N157" i="3"/>
  <c r="R157" i="3"/>
  <c r="O157" i="3"/>
  <c r="Q157" i="3"/>
  <c r="P157" i="3"/>
  <c r="M157" i="3"/>
  <c r="O153" i="3"/>
  <c r="M153" i="3"/>
  <c r="R153" i="3"/>
  <c r="P153" i="3"/>
  <c r="N153" i="3"/>
  <c r="Q153" i="3"/>
  <c r="P149" i="3"/>
  <c r="Q149" i="3"/>
  <c r="N149" i="3"/>
  <c r="R149" i="3"/>
  <c r="M149" i="3"/>
  <c r="N145" i="3"/>
  <c r="R145" i="3"/>
  <c r="M145" i="3"/>
  <c r="Q145" i="3"/>
  <c r="O145" i="3"/>
  <c r="O141" i="3"/>
  <c r="Q141" i="3"/>
  <c r="N141" i="3"/>
  <c r="R141" i="3"/>
  <c r="P141" i="3"/>
  <c r="P137" i="3"/>
  <c r="O137" i="3"/>
  <c r="Q137" i="3"/>
  <c r="M137" i="3"/>
  <c r="R137" i="3"/>
  <c r="P133" i="3"/>
  <c r="O133" i="3"/>
  <c r="Q133" i="3"/>
  <c r="M133" i="3"/>
  <c r="R133" i="3"/>
  <c r="N133" i="3"/>
  <c r="P129" i="3"/>
  <c r="O129" i="3"/>
  <c r="Q129" i="3"/>
  <c r="M129" i="3"/>
  <c r="R129" i="3"/>
  <c r="N129" i="3"/>
  <c r="P125" i="3"/>
  <c r="O125" i="3"/>
  <c r="Q125" i="3"/>
  <c r="M125" i="3"/>
  <c r="R125" i="3"/>
  <c r="N125" i="3"/>
  <c r="P121" i="3"/>
  <c r="O121" i="3"/>
  <c r="Q121" i="3"/>
  <c r="M121" i="3"/>
  <c r="R121" i="3"/>
  <c r="P117" i="3"/>
  <c r="O117" i="3"/>
  <c r="Q117" i="3"/>
  <c r="M117" i="3"/>
  <c r="R117" i="3"/>
  <c r="N117" i="3"/>
  <c r="P113" i="3"/>
  <c r="O113" i="3"/>
  <c r="Q113" i="3"/>
  <c r="M113" i="3"/>
  <c r="R113" i="3"/>
  <c r="N113" i="3"/>
  <c r="M109" i="3"/>
  <c r="Q109" i="3"/>
  <c r="P109" i="3"/>
  <c r="R109" i="3"/>
  <c r="N109" i="3"/>
  <c r="O109" i="3"/>
  <c r="M105" i="3"/>
  <c r="Q105" i="3"/>
  <c r="P105" i="3"/>
  <c r="R105" i="3"/>
  <c r="N105" i="3"/>
  <c r="P101" i="3"/>
  <c r="Q101" i="3"/>
  <c r="O101" i="3"/>
  <c r="R101" i="3"/>
  <c r="M101" i="3"/>
  <c r="N101" i="3"/>
  <c r="P97" i="3"/>
  <c r="N97" i="3"/>
  <c r="M97" i="3"/>
  <c r="R97" i="3"/>
  <c r="O97" i="3"/>
  <c r="Q97" i="3"/>
  <c r="O93" i="3"/>
  <c r="P93" i="3"/>
  <c r="N93" i="3"/>
  <c r="R93" i="3"/>
  <c r="Q93" i="3"/>
  <c r="M93" i="3"/>
  <c r="O89" i="3"/>
  <c r="P89" i="3"/>
  <c r="N89" i="3"/>
  <c r="R89" i="3"/>
  <c r="M89" i="3"/>
  <c r="Q89" i="3"/>
  <c r="R525" i="3"/>
  <c r="R523" i="3"/>
  <c r="R521" i="3"/>
  <c r="R519" i="3"/>
  <c r="R517" i="3"/>
  <c r="R515" i="3"/>
  <c r="R513" i="3"/>
  <c r="R511" i="3"/>
  <c r="R509" i="3"/>
  <c r="R507" i="3"/>
  <c r="R505" i="3"/>
  <c r="R503" i="3"/>
  <c r="R501" i="3"/>
  <c r="R499" i="3"/>
  <c r="R497" i="3"/>
  <c r="R495" i="3"/>
  <c r="R493" i="3"/>
  <c r="R491" i="3"/>
  <c r="R489" i="3"/>
  <c r="R487" i="3"/>
  <c r="R485" i="3"/>
  <c r="R483" i="3"/>
  <c r="R481" i="3"/>
  <c r="R479" i="3"/>
  <c r="R477" i="3"/>
  <c r="R475" i="3"/>
  <c r="M475" i="3"/>
  <c r="N473" i="3"/>
  <c r="O471" i="3"/>
  <c r="Q469" i="3"/>
  <c r="R467" i="3"/>
  <c r="M467" i="3"/>
  <c r="N465" i="3"/>
  <c r="O463" i="3"/>
  <c r="Q461" i="3"/>
  <c r="R459" i="3"/>
  <c r="M459" i="3"/>
  <c r="N457" i="3"/>
  <c r="O455" i="3"/>
  <c r="Q453" i="3"/>
  <c r="R451" i="3"/>
  <c r="M451" i="3"/>
  <c r="N449" i="3"/>
  <c r="O447" i="3"/>
  <c r="Q445" i="3"/>
  <c r="R443" i="3"/>
  <c r="M443" i="3"/>
  <c r="N441" i="3"/>
  <c r="O439" i="3"/>
  <c r="Q437" i="3"/>
  <c r="R435" i="3"/>
  <c r="M435" i="3"/>
  <c r="N433" i="3"/>
  <c r="O431" i="3"/>
  <c r="Q429" i="3"/>
  <c r="R427" i="3"/>
  <c r="M427" i="3"/>
  <c r="N425" i="3"/>
  <c r="O423" i="3"/>
  <c r="Q421" i="3"/>
  <c r="R419" i="3"/>
  <c r="M419" i="3"/>
  <c r="N417" i="3"/>
  <c r="O415" i="3"/>
  <c r="Q413" i="3"/>
  <c r="R411" i="3"/>
  <c r="M411" i="3"/>
  <c r="O407" i="3"/>
  <c r="O403" i="3"/>
  <c r="O399" i="3"/>
  <c r="O395" i="3"/>
  <c r="O391" i="3"/>
  <c r="O387" i="3"/>
  <c r="O383" i="3"/>
  <c r="O379" i="3"/>
  <c r="O375" i="3"/>
  <c r="O371" i="3"/>
  <c r="O367" i="3"/>
  <c r="O363" i="3"/>
  <c r="O359" i="3"/>
  <c r="O355" i="3"/>
  <c r="O351" i="3"/>
  <c r="O347" i="3"/>
  <c r="O343" i="3"/>
  <c r="O339" i="3"/>
  <c r="O335" i="3"/>
  <c r="O331" i="3"/>
  <c r="Q329" i="3"/>
  <c r="R327" i="3"/>
  <c r="M319" i="3"/>
  <c r="N317" i="3"/>
  <c r="O315" i="3"/>
  <c r="Q313" i="3"/>
  <c r="R311" i="3"/>
  <c r="M303" i="3"/>
  <c r="N301" i="3"/>
  <c r="O299" i="3"/>
  <c r="Q297" i="3"/>
  <c r="Q295" i="3"/>
  <c r="M293" i="3"/>
  <c r="Q287" i="3"/>
  <c r="M285" i="3"/>
  <c r="Q279" i="3"/>
  <c r="M277" i="3"/>
  <c r="Q271" i="3"/>
  <c r="M269" i="3"/>
  <c r="Q263" i="3"/>
  <c r="M261" i="3"/>
  <c r="Q255" i="3"/>
  <c r="M253" i="3"/>
  <c r="Q247" i="3"/>
  <c r="M237" i="3"/>
  <c r="O233" i="3"/>
  <c r="R229" i="3"/>
  <c r="N219" i="3"/>
  <c r="Q215" i="3"/>
  <c r="M205" i="3"/>
  <c r="Q199" i="3"/>
  <c r="M189" i="3"/>
  <c r="Q183" i="3"/>
  <c r="M173" i="3"/>
  <c r="Q159" i="3"/>
  <c r="R152" i="3"/>
  <c r="P145" i="3"/>
  <c r="R131" i="3"/>
  <c r="P35" i="3"/>
  <c r="V35" i="3" s="1"/>
  <c r="AV45" i="17" l="1"/>
  <c r="AW45" i="17" s="1"/>
  <c r="AT46" i="17"/>
  <c r="AQ46" i="17"/>
  <c r="AU46" i="17" s="1"/>
  <c r="Q48" i="17"/>
  <c r="AS47" i="17"/>
  <c r="AR101" i="17"/>
  <c r="AD49" i="17"/>
  <c r="AH49" i="17" s="1"/>
  <c r="AL49" i="17" s="1"/>
  <c r="AP49" i="17" s="1"/>
  <c r="T50" i="17"/>
  <c r="BB44" i="17"/>
  <c r="AA47" i="17"/>
  <c r="AC48" i="17"/>
  <c r="AG48" i="17" s="1"/>
  <c r="AK48" i="17" s="1"/>
  <c r="AO48" i="17" s="1"/>
  <c r="S49" i="17"/>
  <c r="AM45" i="17"/>
  <c r="BC45" i="17" s="1"/>
  <c r="AB47" i="17"/>
  <c r="AF47" i="17" s="1"/>
  <c r="AJ47" i="17" s="1"/>
  <c r="AN47" i="17" s="1"/>
  <c r="R48" i="17"/>
  <c r="AE46" i="17"/>
  <c r="AI46" i="17" s="1"/>
  <c r="AX46" i="17" s="1"/>
  <c r="AY46" i="17" s="1"/>
  <c r="AZ46" i="17" s="1"/>
  <c r="W35" i="3"/>
  <c r="M33" i="3"/>
  <c r="M31" i="3"/>
  <c r="M30" i="3" s="1"/>
  <c r="R36" i="4"/>
  <c r="X36" i="4" s="1"/>
  <c r="M36" i="4"/>
  <c r="BU35" i="4"/>
  <c r="BJ35" i="4"/>
  <c r="BX35" i="4" s="1"/>
  <c r="Q36" i="4"/>
  <c r="W36" i="4" s="1"/>
  <c r="AI35" i="3"/>
  <c r="AO35" i="3" s="1"/>
  <c r="AG35" i="3"/>
  <c r="AM35" i="3" s="1"/>
  <c r="AH35" i="3"/>
  <c r="AN35" i="3" s="1"/>
  <c r="AJ35" i="3"/>
  <c r="AP35" i="3" s="1"/>
  <c r="AV35" i="3" s="1"/>
  <c r="AF35" i="3"/>
  <c r="AL35" i="3" s="1"/>
  <c r="K10" i="9"/>
  <c r="K11" i="9"/>
  <c r="Q32" i="13"/>
  <c r="T31" i="13"/>
  <c r="R30" i="13"/>
  <c r="U29" i="13"/>
  <c r="O36" i="4"/>
  <c r="U36" i="4" s="1"/>
  <c r="P36" i="4"/>
  <c r="V36" i="4" s="1"/>
  <c r="S35" i="3"/>
  <c r="T35" i="4"/>
  <c r="U35" i="4"/>
  <c r="V35" i="4"/>
  <c r="X35" i="4"/>
  <c r="S35" i="4"/>
  <c r="W35" i="4"/>
  <c r="L38" i="4"/>
  <c r="AV46" i="17" l="1"/>
  <c r="AW46" i="17" s="1"/>
  <c r="AT47" i="17"/>
  <c r="AQ47" i="17"/>
  <c r="AU47" i="17" s="1"/>
  <c r="Q49" i="17"/>
  <c r="AS48" i="17"/>
  <c r="AR102" i="17"/>
  <c r="AM46" i="17"/>
  <c r="BC46" i="17" s="1"/>
  <c r="AE47" i="17"/>
  <c r="AI47" i="17" s="1"/>
  <c r="AX47" i="17" s="1"/>
  <c r="AY47" i="17" s="1"/>
  <c r="AZ47" i="17" s="1"/>
  <c r="BB45" i="17"/>
  <c r="S50" i="17"/>
  <c r="AC49" i="17"/>
  <c r="AG49" i="17" s="1"/>
  <c r="AK49" i="17" s="1"/>
  <c r="AO49" i="17" s="1"/>
  <c r="R49" i="17"/>
  <c r="AB48" i="17"/>
  <c r="AF48" i="17" s="1"/>
  <c r="AJ48" i="17" s="1"/>
  <c r="AN48" i="17" s="1"/>
  <c r="AA48" i="17"/>
  <c r="AQ48" i="17" s="1"/>
  <c r="T51" i="17"/>
  <c r="AD50" i="17"/>
  <c r="AH50" i="17" s="1"/>
  <c r="AL50" i="17" s="1"/>
  <c r="AP50" i="17" s="1"/>
  <c r="AE35" i="3"/>
  <c r="BC35" i="3" s="1"/>
  <c r="BG35" i="3" s="1"/>
  <c r="M29" i="3"/>
  <c r="BE35" i="3"/>
  <c r="BB35" i="3"/>
  <c r="AY35" i="3"/>
  <c r="AS35" i="3"/>
  <c r="AZ35" i="3"/>
  <c r="AT35" i="3"/>
  <c r="AX35" i="3"/>
  <c r="AR35" i="3"/>
  <c r="BA35" i="3"/>
  <c r="AU35" i="3"/>
  <c r="R31" i="13"/>
  <c r="U30" i="13"/>
  <c r="Q33" i="13"/>
  <c r="T32" i="13"/>
  <c r="S36" i="4"/>
  <c r="Z35" i="4"/>
  <c r="AC35" i="4"/>
  <c r="AD35" i="4"/>
  <c r="AA35" i="4"/>
  <c r="Y35" i="4"/>
  <c r="AB35" i="4"/>
  <c r="L39" i="4"/>
  <c r="AU48" i="17" l="1"/>
  <c r="AV47" i="17"/>
  <c r="AW47" i="17" s="1"/>
  <c r="AT48" i="17"/>
  <c r="AV48" i="17"/>
  <c r="AW48" i="17" s="1"/>
  <c r="Q50" i="17"/>
  <c r="AS49" i="17"/>
  <c r="AR103" i="17"/>
  <c r="AE48" i="17"/>
  <c r="AI48" i="17" s="1"/>
  <c r="AX48" i="17" s="1"/>
  <c r="AY48" i="17" s="1"/>
  <c r="AZ48" i="17" s="1"/>
  <c r="AA49" i="17"/>
  <c r="S51" i="17"/>
  <c r="AC50" i="17"/>
  <c r="AG50" i="17" s="1"/>
  <c r="AK50" i="17" s="1"/>
  <c r="AO50" i="17" s="1"/>
  <c r="AB49" i="17"/>
  <c r="AF49" i="17" s="1"/>
  <c r="AJ49" i="17" s="1"/>
  <c r="AN49" i="17" s="1"/>
  <c r="R50" i="17"/>
  <c r="AM47" i="17"/>
  <c r="BC47" i="17" s="1"/>
  <c r="AD51" i="17"/>
  <c r="AH51" i="17" s="1"/>
  <c r="AL51" i="17" s="1"/>
  <c r="AP51" i="17" s="1"/>
  <c r="T52" i="17"/>
  <c r="BB46" i="17"/>
  <c r="AK35" i="4"/>
  <c r="BV35" i="4"/>
  <c r="BK35" i="4"/>
  <c r="BY35" i="4" s="1"/>
  <c r="AA36" i="4"/>
  <c r="AM35" i="4"/>
  <c r="AS35" i="4" s="1"/>
  <c r="AY35" i="4" s="1"/>
  <c r="N36" i="4"/>
  <c r="T36" i="4" s="1"/>
  <c r="AL35" i="4"/>
  <c r="AR35" i="4" s="1"/>
  <c r="AX35" i="4" s="1"/>
  <c r="AB36" i="4"/>
  <c r="AN35" i="4"/>
  <c r="AT35" i="4" s="1"/>
  <c r="AZ35" i="4" s="1"/>
  <c r="AD36" i="4"/>
  <c r="AP35" i="4"/>
  <c r="AV35" i="4" s="1"/>
  <c r="BB35" i="4" s="1"/>
  <c r="AC36" i="4"/>
  <c r="AO35" i="4"/>
  <c r="AU35" i="4" s="1"/>
  <c r="BA35" i="4" s="1"/>
  <c r="BH35" i="3"/>
  <c r="AK35" i="3"/>
  <c r="T33" i="13"/>
  <c r="Q34" i="13"/>
  <c r="R32" i="13"/>
  <c r="U31" i="13"/>
  <c r="Y36" i="4"/>
  <c r="M37" i="4" s="1"/>
  <c r="L40" i="4"/>
  <c r="AQ49" i="17" l="1"/>
  <c r="AT49" i="17"/>
  <c r="Q51" i="17"/>
  <c r="AS50" i="17"/>
  <c r="AU49" i="17"/>
  <c r="AV49" i="17" s="1"/>
  <c r="AW49" i="17" s="1"/>
  <c r="AR104" i="17"/>
  <c r="AE49" i="17"/>
  <c r="AI49" i="17" s="1"/>
  <c r="AX49" i="17" s="1"/>
  <c r="AY49" i="17" s="1"/>
  <c r="AZ49" i="17" s="1"/>
  <c r="AM48" i="17"/>
  <c r="BC48" i="17" s="1"/>
  <c r="BB47" i="17"/>
  <c r="AD52" i="17"/>
  <c r="AH52" i="17" s="1"/>
  <c r="AL52" i="17" s="1"/>
  <c r="AP52" i="17" s="1"/>
  <c r="T53" i="17"/>
  <c r="AB50" i="17"/>
  <c r="AF50" i="17" s="1"/>
  <c r="AJ50" i="17" s="1"/>
  <c r="AN50" i="17" s="1"/>
  <c r="R51" i="17"/>
  <c r="S52" i="17"/>
  <c r="AC51" i="17"/>
  <c r="AG51" i="17" s="1"/>
  <c r="AK51" i="17" s="1"/>
  <c r="AO51" i="17" s="1"/>
  <c r="AA50" i="17"/>
  <c r="AQ50" i="17" s="1"/>
  <c r="AQ35" i="3"/>
  <c r="BJ35" i="3" s="1"/>
  <c r="BK35" i="3" s="1"/>
  <c r="AW35" i="3"/>
  <c r="BO35" i="3" s="1"/>
  <c r="BD35" i="4"/>
  <c r="BE35" i="4"/>
  <c r="BF35" i="4"/>
  <c r="BG35" i="4"/>
  <c r="BH35" i="4"/>
  <c r="AN36" i="4"/>
  <c r="AT36" i="4" s="1"/>
  <c r="AZ36" i="4" s="1"/>
  <c r="BF36" i="4" s="1"/>
  <c r="BL35" i="4"/>
  <c r="BI35" i="4"/>
  <c r="AQ35" i="4"/>
  <c r="BC35" i="4" s="1"/>
  <c r="BM35" i="4"/>
  <c r="BN35" i="4" s="1"/>
  <c r="BO35" i="4" s="1"/>
  <c r="AK36" i="4"/>
  <c r="BJ36" i="4"/>
  <c r="BX36" i="4" s="1"/>
  <c r="BU36" i="4"/>
  <c r="P37" i="4"/>
  <c r="V37" i="4" s="1"/>
  <c r="Q37" i="4"/>
  <c r="W37" i="4" s="1"/>
  <c r="AC37" i="4" s="1"/>
  <c r="AO36" i="4"/>
  <c r="AU36" i="4" s="1"/>
  <c r="BA36" i="4" s="1"/>
  <c r="BG36" i="4" s="1"/>
  <c r="R37" i="4"/>
  <c r="X37" i="4" s="1"/>
  <c r="AD37" i="4" s="1"/>
  <c r="AP36" i="4"/>
  <c r="AV36" i="4" s="1"/>
  <c r="BB36" i="4" s="1"/>
  <c r="BH36" i="4" s="1"/>
  <c r="O37" i="4"/>
  <c r="U37" i="4" s="1"/>
  <c r="AA37" i="4" s="1"/>
  <c r="AM36" i="4"/>
  <c r="AS36" i="4" s="1"/>
  <c r="AY36" i="4" s="1"/>
  <c r="BE36" i="4" s="1"/>
  <c r="BD35" i="3"/>
  <c r="BN35" i="3" s="1"/>
  <c r="R33" i="13"/>
  <c r="U32" i="13"/>
  <c r="T34" i="13"/>
  <c r="Q35" i="13"/>
  <c r="Z36" i="4"/>
  <c r="S37" i="4"/>
  <c r="L41" i="4"/>
  <c r="AU50" i="17" l="1"/>
  <c r="AT50" i="17"/>
  <c r="AV50" i="17"/>
  <c r="AW50" i="17" s="1"/>
  <c r="Q52" i="17"/>
  <c r="AS51" i="17"/>
  <c r="AR105" i="17"/>
  <c r="AA51" i="17"/>
  <c r="AC52" i="17"/>
  <c r="AG52" i="17" s="1"/>
  <c r="AK52" i="17" s="1"/>
  <c r="AO52" i="17" s="1"/>
  <c r="S53" i="17"/>
  <c r="BB48" i="17"/>
  <c r="AE50" i="17"/>
  <c r="AI50" i="17" s="1"/>
  <c r="AX50" i="17" s="1"/>
  <c r="AY50" i="17" s="1"/>
  <c r="AZ50" i="17" s="1"/>
  <c r="AD53" i="17"/>
  <c r="AH53" i="17" s="1"/>
  <c r="AL53" i="17" s="1"/>
  <c r="AP53" i="17" s="1"/>
  <c r="T54" i="17"/>
  <c r="AM49" i="17"/>
  <c r="BC49" i="17" s="1"/>
  <c r="AB51" i="17"/>
  <c r="AF51" i="17" s="1"/>
  <c r="AJ51" i="17" s="1"/>
  <c r="AN51" i="17" s="1"/>
  <c r="R52" i="17"/>
  <c r="BQ35" i="4"/>
  <c r="BR35" i="4" s="1"/>
  <c r="AW35" i="4"/>
  <c r="BP35" i="4" s="1"/>
  <c r="BK36" i="4"/>
  <c r="AQ36" i="4"/>
  <c r="BV36" i="4"/>
  <c r="O38" i="4"/>
  <c r="U38" i="4" s="1"/>
  <c r="AM37" i="4"/>
  <c r="AS37" i="4" s="1"/>
  <c r="AY37" i="4" s="1"/>
  <c r="BE37" i="4" s="1"/>
  <c r="R38" i="4"/>
  <c r="X38" i="4" s="1"/>
  <c r="AP37" i="4"/>
  <c r="AV37" i="4" s="1"/>
  <c r="BB37" i="4" s="1"/>
  <c r="BH37" i="4" s="1"/>
  <c r="N37" i="4"/>
  <c r="T37" i="4" s="1"/>
  <c r="Z37" i="4" s="1"/>
  <c r="AL36" i="4"/>
  <c r="AR36" i="4" s="1"/>
  <c r="AX36" i="4" s="1"/>
  <c r="BD36" i="4" s="1"/>
  <c r="Q38" i="4"/>
  <c r="W38" i="4" s="1"/>
  <c r="AC38" i="4" s="1"/>
  <c r="AO37" i="4"/>
  <c r="AU37" i="4" s="1"/>
  <c r="BA37" i="4" s="1"/>
  <c r="BG37" i="4" s="1"/>
  <c r="BF35" i="3"/>
  <c r="BL35" i="3"/>
  <c r="BI35" i="3"/>
  <c r="BD36" i="3"/>
  <c r="BN36" i="3" s="1"/>
  <c r="Q36" i="13"/>
  <c r="T35" i="13"/>
  <c r="R34" i="13"/>
  <c r="U33" i="13"/>
  <c r="AB37" i="4"/>
  <c r="Y37" i="4"/>
  <c r="L42" i="4"/>
  <c r="Q53" i="17" l="1"/>
  <c r="AS52" i="17"/>
  <c r="AQ51" i="17"/>
  <c r="AU51" i="17" s="1"/>
  <c r="AT51" i="17"/>
  <c r="AR106" i="17"/>
  <c r="R53" i="17"/>
  <c r="AB52" i="17"/>
  <c r="AF52" i="17" s="1"/>
  <c r="AJ52" i="17" s="1"/>
  <c r="AN52" i="17" s="1"/>
  <c r="T55" i="17"/>
  <c r="AD54" i="17"/>
  <c r="AH54" i="17" s="1"/>
  <c r="AL54" i="17" s="1"/>
  <c r="AP54" i="17" s="1"/>
  <c r="S54" i="17"/>
  <c r="AC53" i="17"/>
  <c r="AG53" i="17" s="1"/>
  <c r="AK53" i="17" s="1"/>
  <c r="AO53" i="17" s="1"/>
  <c r="AE51" i="17"/>
  <c r="AI51" i="17" s="1"/>
  <c r="AX51" i="17" s="1"/>
  <c r="AY51" i="17" s="1"/>
  <c r="AZ51" i="17" s="1"/>
  <c r="AM50" i="17"/>
  <c r="BC50" i="17" s="1"/>
  <c r="BB49" i="17"/>
  <c r="AA52" i="17"/>
  <c r="AQ52" i="17" s="1"/>
  <c r="AL37" i="4"/>
  <c r="AR37" i="4" s="1"/>
  <c r="AX37" i="4" s="1"/>
  <c r="BD37" i="4" s="1"/>
  <c r="AW36" i="4"/>
  <c r="AN37" i="4"/>
  <c r="AT37" i="4" s="1"/>
  <c r="AZ37" i="4" s="1"/>
  <c r="BF37" i="4" s="1"/>
  <c r="BI36" i="4"/>
  <c r="BM36" i="4" s="1"/>
  <c r="BN36" i="4" s="1"/>
  <c r="BO36" i="4" s="1"/>
  <c r="BU37" i="4"/>
  <c r="AK37" i="4"/>
  <c r="BV37" i="4"/>
  <c r="BY36" i="4"/>
  <c r="BL36" i="4"/>
  <c r="BJ37" i="4"/>
  <c r="BX37" i="4" s="1"/>
  <c r="Q39" i="4"/>
  <c r="W39" i="4" s="1"/>
  <c r="AC39" i="4" s="1"/>
  <c r="AO38" i="4"/>
  <c r="AU38" i="4" s="1"/>
  <c r="BA38" i="4" s="1"/>
  <c r="BG38" i="4" s="1"/>
  <c r="BD37" i="3"/>
  <c r="BN37" i="3" s="1"/>
  <c r="R35" i="13"/>
  <c r="U34" i="13"/>
  <c r="Q37" i="13"/>
  <c r="T36" i="13"/>
  <c r="P38" i="4"/>
  <c r="AA38" i="4"/>
  <c r="N38" i="4"/>
  <c r="AD38" i="4"/>
  <c r="M38" i="4"/>
  <c r="BK37" i="4"/>
  <c r="L43" i="4"/>
  <c r="AU52" i="17" l="1"/>
  <c r="AV51" i="17"/>
  <c r="AW51" i="17" s="1"/>
  <c r="AT52" i="17"/>
  <c r="AV52" i="17"/>
  <c r="AW52" i="17" s="1"/>
  <c r="Q54" i="17"/>
  <c r="AS53" i="17"/>
  <c r="AR107" i="17"/>
  <c r="T56" i="17"/>
  <c r="AD55" i="17"/>
  <c r="AH55" i="17" s="1"/>
  <c r="AL55" i="17" s="1"/>
  <c r="AP55" i="17" s="1"/>
  <c r="AA53" i="17"/>
  <c r="AE52" i="17"/>
  <c r="AI52" i="17" s="1"/>
  <c r="AX52" i="17" s="1"/>
  <c r="AY52" i="17" s="1"/>
  <c r="AZ52" i="17" s="1"/>
  <c r="BB50" i="17"/>
  <c r="AM51" i="17"/>
  <c r="BC51" i="17" s="1"/>
  <c r="AC54" i="17"/>
  <c r="AG54" i="17" s="1"/>
  <c r="AK54" i="17" s="1"/>
  <c r="AO54" i="17" s="1"/>
  <c r="S55" i="17"/>
  <c r="AB53" i="17"/>
  <c r="AF53" i="17" s="1"/>
  <c r="AJ53" i="17" s="1"/>
  <c r="AN53" i="17" s="1"/>
  <c r="R54" i="17"/>
  <c r="BI37" i="4"/>
  <c r="BM37" i="4" s="1"/>
  <c r="BN37" i="4" s="1"/>
  <c r="BO37" i="4" s="1"/>
  <c r="BC36" i="4"/>
  <c r="BQ36" i="4" s="1"/>
  <c r="BR36" i="4" s="1"/>
  <c r="BP36" i="4"/>
  <c r="AO39" i="4"/>
  <c r="AU39" i="4" s="1"/>
  <c r="BA39" i="4" s="1"/>
  <c r="BG39" i="4" s="1"/>
  <c r="AQ37" i="4"/>
  <c r="BU38" i="4"/>
  <c r="BY37" i="4"/>
  <c r="BL37" i="4"/>
  <c r="R39" i="4"/>
  <c r="X39" i="4" s="1"/>
  <c r="AP38" i="4"/>
  <c r="AV38" i="4" s="1"/>
  <c r="BB38" i="4" s="1"/>
  <c r="BH38" i="4" s="1"/>
  <c r="O39" i="4"/>
  <c r="U39" i="4" s="1"/>
  <c r="AA39" i="4" s="1"/>
  <c r="AM38" i="4"/>
  <c r="AS38" i="4" s="1"/>
  <c r="AY38" i="4" s="1"/>
  <c r="BE38" i="4" s="1"/>
  <c r="BD38" i="3"/>
  <c r="BN38" i="3" s="1"/>
  <c r="Q38" i="13"/>
  <c r="T37" i="13"/>
  <c r="R36" i="13"/>
  <c r="U35" i="13"/>
  <c r="Q40" i="4"/>
  <c r="W40" i="4" s="1"/>
  <c r="AC40" i="4" s="1"/>
  <c r="T38" i="4"/>
  <c r="V38" i="4"/>
  <c r="S38" i="4"/>
  <c r="BJ38" i="4"/>
  <c r="L44" i="4"/>
  <c r="AT53" i="17" l="1"/>
  <c r="Q55" i="17"/>
  <c r="AS54" i="17"/>
  <c r="AQ53" i="17"/>
  <c r="AU53" i="17" s="1"/>
  <c r="AR108" i="17"/>
  <c r="AC55" i="17"/>
  <c r="AG55" i="17" s="1"/>
  <c r="AK55" i="17" s="1"/>
  <c r="AO55" i="17" s="1"/>
  <c r="S56" i="17"/>
  <c r="AD56" i="17"/>
  <c r="AH56" i="17" s="1"/>
  <c r="AL56" i="17" s="1"/>
  <c r="AP56" i="17" s="1"/>
  <c r="T57" i="17"/>
  <c r="AB54" i="17"/>
  <c r="AF54" i="17" s="1"/>
  <c r="AJ54" i="17" s="1"/>
  <c r="AN54" i="17" s="1"/>
  <c r="R55" i="17"/>
  <c r="BB51" i="17"/>
  <c r="AA54" i="17"/>
  <c r="AE53" i="17"/>
  <c r="AI53" i="17" s="1"/>
  <c r="AX53" i="17" s="1"/>
  <c r="AY53" i="17" s="1"/>
  <c r="AZ53" i="17" s="1"/>
  <c r="AM52" i="17"/>
  <c r="BC52" i="17" s="1"/>
  <c r="AW37" i="4"/>
  <c r="AO40" i="4"/>
  <c r="AU40" i="4" s="1"/>
  <c r="BA40" i="4" s="1"/>
  <c r="BG40" i="4" s="1"/>
  <c r="O40" i="4"/>
  <c r="U40" i="4" s="1"/>
  <c r="AA40" i="4" s="1"/>
  <c r="AM39" i="4"/>
  <c r="AS39" i="4" s="1"/>
  <c r="AY39" i="4" s="1"/>
  <c r="BE39" i="4" s="1"/>
  <c r="BD39" i="3"/>
  <c r="BN39" i="3" s="1"/>
  <c r="R37" i="13"/>
  <c r="U36" i="13"/>
  <c r="T38" i="13"/>
  <c r="Q39" i="13"/>
  <c r="Q41" i="4"/>
  <c r="W41" i="4" s="1"/>
  <c r="AC41" i="4" s="1"/>
  <c r="Z38" i="4"/>
  <c r="AB38" i="4"/>
  <c r="AD39" i="4"/>
  <c r="Y38" i="4"/>
  <c r="BX38" i="4"/>
  <c r="L45" i="4"/>
  <c r="J29" i="4"/>
  <c r="Q56" i="17" l="1"/>
  <c r="AS55" i="17"/>
  <c r="AV53" i="17"/>
  <c r="AW53" i="17" s="1"/>
  <c r="AQ54" i="17"/>
  <c r="AU54" i="17" s="1"/>
  <c r="AV54" i="17" s="1"/>
  <c r="AW54" i="17" s="1"/>
  <c r="AT54" i="17"/>
  <c r="AR109" i="17"/>
  <c r="AE54" i="17"/>
  <c r="AI54" i="17" s="1"/>
  <c r="AX54" i="17" s="1"/>
  <c r="AY54" i="17" s="1"/>
  <c r="AZ54" i="17" s="1"/>
  <c r="AB55" i="17"/>
  <c r="AF55" i="17" s="1"/>
  <c r="AJ55" i="17" s="1"/>
  <c r="AN55" i="17" s="1"/>
  <c r="R56" i="17"/>
  <c r="AM53" i="17"/>
  <c r="BC53" i="17" s="1"/>
  <c r="AC56" i="17"/>
  <c r="AG56" i="17" s="1"/>
  <c r="AK56" i="17" s="1"/>
  <c r="AO56" i="17" s="1"/>
  <c r="S57" i="17"/>
  <c r="AA55" i="17"/>
  <c r="BB52" i="17"/>
  <c r="AD57" i="17"/>
  <c r="AH57" i="17" s="1"/>
  <c r="AL57" i="17" s="1"/>
  <c r="AP57" i="17" s="1"/>
  <c r="T58" i="17"/>
  <c r="BC37" i="4"/>
  <c r="BQ37" i="4" s="1"/>
  <c r="BR37" i="4" s="1"/>
  <c r="BP37" i="4"/>
  <c r="AP39" i="4"/>
  <c r="AV39" i="4" s="1"/>
  <c r="BB39" i="4" s="1"/>
  <c r="BH39" i="4" s="1"/>
  <c r="AL38" i="4"/>
  <c r="AR38" i="4" s="1"/>
  <c r="AX38" i="4" s="1"/>
  <c r="BD38" i="4" s="1"/>
  <c r="AO41" i="4"/>
  <c r="AU41" i="4" s="1"/>
  <c r="BA41" i="4" s="1"/>
  <c r="BG41" i="4" s="1"/>
  <c r="AK38" i="4"/>
  <c r="BV38" i="4"/>
  <c r="P39" i="4"/>
  <c r="V39" i="4" s="1"/>
  <c r="AN38" i="4"/>
  <c r="AT38" i="4" s="1"/>
  <c r="AZ38" i="4" s="1"/>
  <c r="BF38" i="4" s="1"/>
  <c r="O41" i="4"/>
  <c r="U41" i="4" s="1"/>
  <c r="AA41" i="4" s="1"/>
  <c r="O42" i="4" s="1"/>
  <c r="U42" i="4" s="1"/>
  <c r="AM40" i="4"/>
  <c r="AS40" i="4" s="1"/>
  <c r="AY40" i="4" s="1"/>
  <c r="BE40" i="4" s="1"/>
  <c r="BD40" i="3"/>
  <c r="BN40" i="3" s="1"/>
  <c r="Q40" i="13"/>
  <c r="T39" i="13"/>
  <c r="R38" i="13"/>
  <c r="U37" i="13"/>
  <c r="Q42" i="4"/>
  <c r="W42" i="4" s="1"/>
  <c r="AC42" i="4" s="1"/>
  <c r="R40" i="4"/>
  <c r="N39" i="4"/>
  <c r="M39" i="4"/>
  <c r="BK38" i="4"/>
  <c r="L46" i="4"/>
  <c r="AT55" i="17" l="1"/>
  <c r="AQ55" i="17"/>
  <c r="AU55" i="17" s="1"/>
  <c r="Q57" i="17"/>
  <c r="AS56" i="17"/>
  <c r="AR110" i="17"/>
  <c r="AE55" i="17"/>
  <c r="AI55" i="17" s="1"/>
  <c r="AX55" i="17" s="1"/>
  <c r="AY55" i="17" s="1"/>
  <c r="AZ55" i="17" s="1"/>
  <c r="S58" i="17"/>
  <c r="AC57" i="17"/>
  <c r="AG57" i="17" s="1"/>
  <c r="AK57" i="17" s="1"/>
  <c r="AO57" i="17" s="1"/>
  <c r="BB53" i="17"/>
  <c r="R57" i="17"/>
  <c r="AB56" i="17"/>
  <c r="AF56" i="17" s="1"/>
  <c r="AJ56" i="17" s="1"/>
  <c r="AN56" i="17" s="1"/>
  <c r="T59" i="17"/>
  <c r="AD58" i="17"/>
  <c r="AH58" i="17" s="1"/>
  <c r="AL58" i="17" s="1"/>
  <c r="AP58" i="17" s="1"/>
  <c r="AA56" i="17"/>
  <c r="AM54" i="17"/>
  <c r="BC54" i="17" s="1"/>
  <c r="AM41" i="4"/>
  <c r="AS41" i="4" s="1"/>
  <c r="AY41" i="4" s="1"/>
  <c r="BE41" i="4" s="1"/>
  <c r="BI38" i="4"/>
  <c r="BM38" i="4" s="1"/>
  <c r="BN38" i="4" s="1"/>
  <c r="BO38" i="4" s="1"/>
  <c r="BU39" i="4"/>
  <c r="AQ38" i="4"/>
  <c r="BY38" i="4"/>
  <c r="BL38" i="4"/>
  <c r="AA42" i="4"/>
  <c r="O43" i="4" s="1"/>
  <c r="U43" i="4" s="1"/>
  <c r="AA43" i="4" s="1"/>
  <c r="Q43" i="4"/>
  <c r="W43" i="4" s="1"/>
  <c r="AC43" i="4" s="1"/>
  <c r="AO42" i="4"/>
  <c r="AU42" i="4" s="1"/>
  <c r="BA42" i="4" s="1"/>
  <c r="BG42" i="4" s="1"/>
  <c r="BD41" i="3"/>
  <c r="BN41" i="3" s="1"/>
  <c r="R39" i="13"/>
  <c r="U38" i="13"/>
  <c r="Q41" i="13"/>
  <c r="T40" i="13"/>
  <c r="X40" i="4"/>
  <c r="AD40" i="4" s="1"/>
  <c r="T39" i="4"/>
  <c r="Z39" i="4" s="1"/>
  <c r="AB39" i="4"/>
  <c r="S39" i="4"/>
  <c r="BJ39" i="4"/>
  <c r="L47" i="4"/>
  <c r="AQ56" i="17" l="1"/>
  <c r="AU56" i="17"/>
  <c r="AV55" i="17"/>
  <c r="AW55" i="17" s="1"/>
  <c r="AT56" i="17"/>
  <c r="AV56" i="17"/>
  <c r="AW56" i="17" s="1"/>
  <c r="Q58" i="17"/>
  <c r="AS57" i="17"/>
  <c r="AR111" i="17"/>
  <c r="AA57" i="17"/>
  <c r="AD59" i="17"/>
  <c r="AH59" i="17" s="1"/>
  <c r="AL59" i="17" s="1"/>
  <c r="AP59" i="17" s="1"/>
  <c r="T60" i="17"/>
  <c r="BB54" i="17"/>
  <c r="AC58" i="17"/>
  <c r="AG58" i="17" s="1"/>
  <c r="AK58" i="17" s="1"/>
  <c r="AO58" i="17" s="1"/>
  <c r="S59" i="17"/>
  <c r="AM55" i="17"/>
  <c r="BC55" i="17" s="1"/>
  <c r="AE56" i="17"/>
  <c r="AI56" i="17" s="1"/>
  <c r="AX56" i="17" s="1"/>
  <c r="AY56" i="17" s="1"/>
  <c r="AZ56" i="17" s="1"/>
  <c r="R58" i="17"/>
  <c r="AB57" i="17"/>
  <c r="AF57" i="17" s="1"/>
  <c r="AJ57" i="17" s="1"/>
  <c r="AN57" i="17" s="1"/>
  <c r="AM42" i="4"/>
  <c r="AS42" i="4" s="1"/>
  <c r="AY42" i="4" s="1"/>
  <c r="BE42" i="4" s="1"/>
  <c r="AL39" i="4"/>
  <c r="AR39" i="4" s="1"/>
  <c r="AX39" i="4" s="1"/>
  <c r="BD39" i="4" s="1"/>
  <c r="AP40" i="4"/>
  <c r="AV40" i="4" s="1"/>
  <c r="BB40" i="4" s="1"/>
  <c r="BH40" i="4" s="1"/>
  <c r="AW38" i="4"/>
  <c r="P40" i="4"/>
  <c r="V40" i="4" s="1"/>
  <c r="AB40" i="4" s="1"/>
  <c r="AN39" i="4"/>
  <c r="AT39" i="4" s="1"/>
  <c r="AZ39" i="4" s="1"/>
  <c r="BF39" i="4" s="1"/>
  <c r="Q44" i="4"/>
  <c r="W44" i="4" s="1"/>
  <c r="AC44" i="4" s="1"/>
  <c r="AO43" i="4"/>
  <c r="AU43" i="4" s="1"/>
  <c r="BA43" i="4" s="1"/>
  <c r="BG43" i="4" s="1"/>
  <c r="O44" i="4"/>
  <c r="U44" i="4" s="1"/>
  <c r="AA44" i="4" s="1"/>
  <c r="AM43" i="4"/>
  <c r="AS43" i="4" s="1"/>
  <c r="BD42" i="3"/>
  <c r="BN42" i="3" s="1"/>
  <c r="T41" i="13"/>
  <c r="Q42" i="13"/>
  <c r="R40" i="13"/>
  <c r="U39" i="13"/>
  <c r="N40" i="4"/>
  <c r="T40" i="4" s="1"/>
  <c r="Z40" i="4" s="1"/>
  <c r="R41" i="4"/>
  <c r="X41" i="4" s="1"/>
  <c r="AD41" i="4" s="1"/>
  <c r="BX39" i="4"/>
  <c r="Y39" i="4"/>
  <c r="L48" i="4"/>
  <c r="AQ57" i="17" l="1"/>
  <c r="AT57" i="17"/>
  <c r="Q59" i="17"/>
  <c r="AS58" i="17"/>
  <c r="AU57" i="17"/>
  <c r="AV57" i="17" s="1"/>
  <c r="AW57" i="17" s="1"/>
  <c r="AR112" i="17"/>
  <c r="AC59" i="17"/>
  <c r="AG59" i="17" s="1"/>
  <c r="AK59" i="17" s="1"/>
  <c r="AO59" i="17" s="1"/>
  <c r="S60" i="17"/>
  <c r="AM56" i="17"/>
  <c r="BC56" i="17" s="1"/>
  <c r="BB55" i="17"/>
  <c r="AE57" i="17"/>
  <c r="AI57" i="17" s="1"/>
  <c r="AX57" i="17" s="1"/>
  <c r="AY57" i="17" s="1"/>
  <c r="AZ57" i="17" s="1"/>
  <c r="R59" i="17"/>
  <c r="AB58" i="17"/>
  <c r="AF58" i="17" s="1"/>
  <c r="AJ58" i="17" s="1"/>
  <c r="AN58" i="17" s="1"/>
  <c r="AD60" i="17"/>
  <c r="AH60" i="17" s="1"/>
  <c r="AL60" i="17" s="1"/>
  <c r="AP60" i="17" s="1"/>
  <c r="T61" i="17"/>
  <c r="AA58" i="17"/>
  <c r="AQ58" i="17" s="1"/>
  <c r="AY43" i="4"/>
  <c r="BE43" i="4" s="1"/>
  <c r="BC38" i="4"/>
  <c r="BQ38" i="4" s="1"/>
  <c r="BR38" i="4" s="1"/>
  <c r="BP38" i="4"/>
  <c r="AN40" i="4"/>
  <c r="AT40" i="4" s="1"/>
  <c r="AZ40" i="4" s="1"/>
  <c r="BF40" i="4" s="1"/>
  <c r="BV39" i="4"/>
  <c r="AL40" i="4"/>
  <c r="AR40" i="4" s="1"/>
  <c r="AX40" i="4" s="1"/>
  <c r="BD40" i="4" s="1"/>
  <c r="Q45" i="4"/>
  <c r="W45" i="4" s="1"/>
  <c r="AC45" i="4" s="1"/>
  <c r="Q46" i="4" s="1"/>
  <c r="W46" i="4" s="1"/>
  <c r="AO44" i="4"/>
  <c r="AU44" i="4" s="1"/>
  <c r="BA44" i="4" s="1"/>
  <c r="BG44" i="4" s="1"/>
  <c r="M40" i="4"/>
  <c r="AK39" i="4"/>
  <c r="BI39" i="4" s="1"/>
  <c r="O45" i="4"/>
  <c r="U45" i="4" s="1"/>
  <c r="AA45" i="4" s="1"/>
  <c r="O46" i="4" s="1"/>
  <c r="U46" i="4" s="1"/>
  <c r="AM44" i="4"/>
  <c r="AS44" i="4" s="1"/>
  <c r="R42" i="4"/>
  <c r="X42" i="4" s="1"/>
  <c r="AD42" i="4" s="1"/>
  <c r="AP41" i="4"/>
  <c r="AV41" i="4" s="1"/>
  <c r="BB41" i="4" s="1"/>
  <c r="BH41" i="4" s="1"/>
  <c r="BD43" i="3"/>
  <c r="BN43" i="3" s="1"/>
  <c r="U40" i="13"/>
  <c r="R41" i="13"/>
  <c r="T42" i="13"/>
  <c r="Q43" i="13"/>
  <c r="N41" i="4"/>
  <c r="T41" i="4" s="1"/>
  <c r="Z41" i="4" s="1"/>
  <c r="P41" i="4"/>
  <c r="V41" i="4" s="1"/>
  <c r="AB41" i="4" s="1"/>
  <c r="BK39" i="4"/>
  <c r="L49" i="4"/>
  <c r="AU58" i="17" l="1"/>
  <c r="AT58" i="17"/>
  <c r="AV58" i="17"/>
  <c r="AW58" i="17" s="1"/>
  <c r="Q60" i="17"/>
  <c r="AS59" i="17"/>
  <c r="AR113" i="17"/>
  <c r="AE58" i="17"/>
  <c r="AI58" i="17" s="1"/>
  <c r="AX58" i="17" s="1"/>
  <c r="AY58" i="17" s="1"/>
  <c r="AZ58" i="17" s="1"/>
  <c r="AD61" i="17"/>
  <c r="AH61" i="17" s="1"/>
  <c r="AL61" i="17" s="1"/>
  <c r="AP61" i="17" s="1"/>
  <c r="T62" i="17"/>
  <c r="AB59" i="17"/>
  <c r="AF59" i="17" s="1"/>
  <c r="AJ59" i="17" s="1"/>
  <c r="AN59" i="17" s="1"/>
  <c r="R60" i="17"/>
  <c r="AM57" i="17"/>
  <c r="BC57" i="17" s="1"/>
  <c r="BB56" i="17"/>
  <c r="AA59" i="17"/>
  <c r="AQ59" i="17" s="1"/>
  <c r="AC60" i="17"/>
  <c r="AG60" i="17" s="1"/>
  <c r="AK60" i="17" s="1"/>
  <c r="AO60" i="17" s="1"/>
  <c r="S61" i="17"/>
  <c r="AY44" i="4"/>
  <c r="BE44" i="4" s="1"/>
  <c r="AN41" i="4"/>
  <c r="AT41" i="4" s="1"/>
  <c r="AL41" i="4"/>
  <c r="AR41" i="4" s="1"/>
  <c r="AX41" i="4" s="1"/>
  <c r="BD41" i="4" s="1"/>
  <c r="AQ39" i="4"/>
  <c r="BM39" i="4"/>
  <c r="BN39" i="4" s="1"/>
  <c r="BO39" i="4" s="1"/>
  <c r="S40" i="4"/>
  <c r="Y40" i="4" s="1"/>
  <c r="BK40" i="4" s="1"/>
  <c r="BU40" i="4"/>
  <c r="BY39" i="4"/>
  <c r="BL39" i="4"/>
  <c r="AZ41" i="4"/>
  <c r="BF41" i="4" s="1"/>
  <c r="R43" i="4"/>
  <c r="X43" i="4" s="1"/>
  <c r="AD43" i="4" s="1"/>
  <c r="AP42" i="4"/>
  <c r="AV42" i="4" s="1"/>
  <c r="BB42" i="4" s="1"/>
  <c r="BH42" i="4" s="1"/>
  <c r="M41" i="4"/>
  <c r="S41" i="4" s="1"/>
  <c r="AK40" i="4"/>
  <c r="BI40" i="4" s="1"/>
  <c r="AO45" i="4"/>
  <c r="AU45" i="4" s="1"/>
  <c r="BA45" i="4" s="1"/>
  <c r="BG45" i="4" s="1"/>
  <c r="AC46" i="4"/>
  <c r="BJ40" i="4"/>
  <c r="AM45" i="4"/>
  <c r="AS45" i="4" s="1"/>
  <c r="AA46" i="4"/>
  <c r="BD44" i="3"/>
  <c r="BN44" i="3" s="1"/>
  <c r="Q44" i="13"/>
  <c r="T43" i="13"/>
  <c r="R42" i="13"/>
  <c r="U41" i="13"/>
  <c r="N42" i="4"/>
  <c r="T42" i="4" s="1"/>
  <c r="Z42" i="4" s="1"/>
  <c r="P42" i="4"/>
  <c r="V42" i="4" s="1"/>
  <c r="AB42" i="4" s="1"/>
  <c r="L50" i="4"/>
  <c r="Q61" i="17" l="1"/>
  <c r="AS60" i="17"/>
  <c r="AT59" i="17"/>
  <c r="AU59" i="17"/>
  <c r="AR114" i="17"/>
  <c r="AE59" i="17"/>
  <c r="AI59" i="17" s="1"/>
  <c r="AX59" i="17" s="1"/>
  <c r="AY59" i="17" s="1"/>
  <c r="AZ59" i="17" s="1"/>
  <c r="BB57" i="17"/>
  <c r="R61" i="17"/>
  <c r="AB60" i="17"/>
  <c r="AF60" i="17" s="1"/>
  <c r="AJ60" i="17" s="1"/>
  <c r="AN60" i="17" s="1"/>
  <c r="T63" i="17"/>
  <c r="AD62" i="17"/>
  <c r="AH62" i="17" s="1"/>
  <c r="AL62" i="17" s="1"/>
  <c r="AP62" i="17" s="1"/>
  <c r="S62" i="17"/>
  <c r="AC61" i="17"/>
  <c r="AG61" i="17" s="1"/>
  <c r="AK61" i="17" s="1"/>
  <c r="AO61" i="17" s="1"/>
  <c r="AA60" i="17"/>
  <c r="AQ60" i="17" s="1"/>
  <c r="AM58" i="17"/>
  <c r="BC58" i="17" s="1"/>
  <c r="AY45" i="4"/>
  <c r="BE45" i="4" s="1"/>
  <c r="Y41" i="4"/>
  <c r="BV41" i="4" s="1"/>
  <c r="BV40" i="4"/>
  <c r="AW39" i="4"/>
  <c r="BJ41" i="4"/>
  <c r="BX41" i="4" s="1"/>
  <c r="AQ40" i="4"/>
  <c r="BM40" i="4"/>
  <c r="BN40" i="4" s="1"/>
  <c r="BO40" i="4" s="1"/>
  <c r="BU41" i="4"/>
  <c r="BL40" i="4"/>
  <c r="BY40" i="4"/>
  <c r="BX40" i="4"/>
  <c r="N43" i="4"/>
  <c r="T43" i="4" s="1"/>
  <c r="Z43" i="4" s="1"/>
  <c r="AL42" i="4"/>
  <c r="AR42" i="4" s="1"/>
  <c r="AX42" i="4" s="1"/>
  <c r="BD42" i="4" s="1"/>
  <c r="AM46" i="4"/>
  <c r="AS46" i="4" s="1"/>
  <c r="O47" i="4"/>
  <c r="U47" i="4" s="1"/>
  <c r="AA47" i="4" s="1"/>
  <c r="O48" i="4" s="1"/>
  <c r="U48" i="4" s="1"/>
  <c r="AO46" i="4"/>
  <c r="AU46" i="4" s="1"/>
  <c r="BA46" i="4" s="1"/>
  <c r="BG46" i="4" s="1"/>
  <c r="Q47" i="4"/>
  <c r="W47" i="4" s="1"/>
  <c r="AC47" i="4" s="1"/>
  <c r="Q48" i="4" s="1"/>
  <c r="W48" i="4" s="1"/>
  <c r="P43" i="4"/>
  <c r="V43" i="4" s="1"/>
  <c r="AB43" i="4" s="1"/>
  <c r="P44" i="4" s="1"/>
  <c r="V44" i="4" s="1"/>
  <c r="AN42" i="4"/>
  <c r="AT42" i="4" s="1"/>
  <c r="AZ42" i="4" s="1"/>
  <c r="BF42" i="4" s="1"/>
  <c r="R44" i="4"/>
  <c r="X44" i="4" s="1"/>
  <c r="AD44" i="4" s="1"/>
  <c r="AP43" i="4"/>
  <c r="AV43" i="4" s="1"/>
  <c r="BB43" i="4" s="1"/>
  <c r="BH43" i="4" s="1"/>
  <c r="BD45" i="3"/>
  <c r="BN45" i="3" s="1"/>
  <c r="R43" i="13"/>
  <c r="U42" i="13"/>
  <c r="Q45" i="13"/>
  <c r="T44" i="13"/>
  <c r="L51" i="4"/>
  <c r="AU60" i="17" l="1"/>
  <c r="AT60" i="17"/>
  <c r="AV60" i="17"/>
  <c r="AW60" i="17" s="1"/>
  <c r="AV59" i="17"/>
  <c r="AW59" i="17" s="1"/>
  <c r="Q62" i="17"/>
  <c r="AS61" i="17"/>
  <c r="AR115" i="17"/>
  <c r="AB61" i="17"/>
  <c r="AF61" i="17" s="1"/>
  <c r="AJ61" i="17" s="1"/>
  <c r="AN61" i="17" s="1"/>
  <c r="R62" i="17"/>
  <c r="AM59" i="17"/>
  <c r="BC59" i="17" s="1"/>
  <c r="T64" i="17"/>
  <c r="AD63" i="17"/>
  <c r="AH63" i="17" s="1"/>
  <c r="AL63" i="17" s="1"/>
  <c r="AP63" i="17" s="1"/>
  <c r="AE60" i="17"/>
  <c r="AI60" i="17" s="1"/>
  <c r="AX60" i="17" s="1"/>
  <c r="AY60" i="17" s="1"/>
  <c r="AZ60" i="17" s="1"/>
  <c r="AC62" i="17"/>
  <c r="AG62" i="17" s="1"/>
  <c r="AK62" i="17" s="1"/>
  <c r="AO62" i="17" s="1"/>
  <c r="S63" i="17"/>
  <c r="AA61" i="17"/>
  <c r="AQ61" i="17" s="1"/>
  <c r="BB58" i="17"/>
  <c r="BK41" i="4"/>
  <c r="BL41" i="4" s="1"/>
  <c r="M42" i="4"/>
  <c r="S42" i="4" s="1"/>
  <c r="Y42" i="4" s="1"/>
  <c r="BV42" i="4" s="1"/>
  <c r="AY46" i="4"/>
  <c r="BE46" i="4" s="1"/>
  <c r="AK41" i="4"/>
  <c r="BI41" i="4" s="1"/>
  <c r="BM41" i="4" s="1"/>
  <c r="AW40" i="4"/>
  <c r="BP40" i="4" s="1"/>
  <c r="BC39" i="4"/>
  <c r="BQ39" i="4" s="1"/>
  <c r="BR39" i="4" s="1"/>
  <c r="BP39" i="4"/>
  <c r="AN43" i="4"/>
  <c r="AT43" i="4" s="1"/>
  <c r="AZ43" i="4" s="1"/>
  <c r="BF43" i="4" s="1"/>
  <c r="BY41" i="4"/>
  <c r="AO47" i="4"/>
  <c r="AU47" i="4" s="1"/>
  <c r="BA47" i="4" s="1"/>
  <c r="BG47" i="4" s="1"/>
  <c r="AC48" i="4"/>
  <c r="AM47" i="4"/>
  <c r="AS47" i="4" s="1"/>
  <c r="AA48" i="4"/>
  <c r="AB44" i="4"/>
  <c r="N44" i="4"/>
  <c r="T44" i="4" s="1"/>
  <c r="Z44" i="4" s="1"/>
  <c r="AL43" i="4"/>
  <c r="AR43" i="4" s="1"/>
  <c r="AX43" i="4" s="1"/>
  <c r="BD43" i="4" s="1"/>
  <c r="R45" i="4"/>
  <c r="X45" i="4" s="1"/>
  <c r="AD45" i="4" s="1"/>
  <c r="AP44" i="4"/>
  <c r="AV44" i="4" s="1"/>
  <c r="BB44" i="4" s="1"/>
  <c r="BH44" i="4" s="1"/>
  <c r="BD46" i="3"/>
  <c r="BN46" i="3" s="1"/>
  <c r="Q46" i="13"/>
  <c r="T45" i="13"/>
  <c r="R44" i="13"/>
  <c r="U43" i="13"/>
  <c r="L52" i="4"/>
  <c r="BJ42" i="4" l="1"/>
  <c r="BX42" i="4" s="1"/>
  <c r="BU42" i="4"/>
  <c r="AT61" i="17"/>
  <c r="Q63" i="17"/>
  <c r="AS62" i="17"/>
  <c r="AU61" i="17"/>
  <c r="AV61" i="17" s="1"/>
  <c r="AW61" i="17" s="1"/>
  <c r="AR116" i="17"/>
  <c r="AM60" i="17"/>
  <c r="BC60" i="17" s="1"/>
  <c r="BB59" i="17"/>
  <c r="AC63" i="17"/>
  <c r="AG63" i="17" s="1"/>
  <c r="AK63" i="17" s="1"/>
  <c r="AO63" i="17" s="1"/>
  <c r="S64" i="17"/>
  <c r="AB62" i="17"/>
  <c r="AF62" i="17" s="1"/>
  <c r="AJ62" i="17" s="1"/>
  <c r="AN62" i="17" s="1"/>
  <c r="R63" i="17"/>
  <c r="AA62" i="17"/>
  <c r="T65" i="17"/>
  <c r="AD64" i="17"/>
  <c r="AH64" i="17" s="1"/>
  <c r="AL64" i="17" s="1"/>
  <c r="AP64" i="17" s="1"/>
  <c r="AE61" i="17"/>
  <c r="AI61" i="17" s="1"/>
  <c r="AX61" i="17" s="1"/>
  <c r="AY61" i="17" s="1"/>
  <c r="AZ61" i="17" s="1"/>
  <c r="BN41" i="4"/>
  <c r="BO41" i="4" s="1"/>
  <c r="AY47" i="4"/>
  <c r="BE47" i="4" s="1"/>
  <c r="BK42" i="4"/>
  <c r="BY42" i="4" s="1"/>
  <c r="AK42" i="4"/>
  <c r="BI42" i="4" s="1"/>
  <c r="BM42" i="4" s="1"/>
  <c r="M43" i="4"/>
  <c r="BU43" i="4" s="1"/>
  <c r="AQ41" i="4"/>
  <c r="AW41" i="4" s="1"/>
  <c r="BC40" i="4"/>
  <c r="BQ40" i="4" s="1"/>
  <c r="BR40" i="4" s="1"/>
  <c r="N45" i="4"/>
  <c r="T45" i="4" s="1"/>
  <c r="Z45" i="4" s="1"/>
  <c r="AL44" i="4"/>
  <c r="AR44" i="4" s="1"/>
  <c r="AX44" i="4" s="1"/>
  <c r="BD44" i="4" s="1"/>
  <c r="P45" i="4"/>
  <c r="V45" i="4" s="1"/>
  <c r="AB45" i="4" s="1"/>
  <c r="AN44" i="4"/>
  <c r="AT44" i="4" s="1"/>
  <c r="AZ44" i="4" s="1"/>
  <c r="BF44" i="4" s="1"/>
  <c r="AM48" i="4"/>
  <c r="AS48" i="4" s="1"/>
  <c r="AY48" i="4" s="1"/>
  <c r="BE48" i="4" s="1"/>
  <c r="O49" i="4"/>
  <c r="U49" i="4" s="1"/>
  <c r="AA49" i="4" s="1"/>
  <c r="O50" i="4" s="1"/>
  <c r="U50" i="4" s="1"/>
  <c r="AO48" i="4"/>
  <c r="AU48" i="4" s="1"/>
  <c r="BA48" i="4" s="1"/>
  <c r="BG48" i="4" s="1"/>
  <c r="Q49" i="4"/>
  <c r="W49" i="4" s="1"/>
  <c r="AC49" i="4" s="1"/>
  <c r="Q50" i="4" s="1"/>
  <c r="W50" i="4" s="1"/>
  <c r="R46" i="4"/>
  <c r="X46" i="4" s="1"/>
  <c r="AD46" i="4" s="1"/>
  <c r="AP45" i="4"/>
  <c r="AV45" i="4" s="1"/>
  <c r="BB45" i="4" s="1"/>
  <c r="BH45" i="4" s="1"/>
  <c r="BD47" i="3"/>
  <c r="BN47" i="3" s="1"/>
  <c r="U44" i="13"/>
  <c r="R45" i="13"/>
  <c r="T46" i="13"/>
  <c r="Q47" i="13"/>
  <c r="L53" i="4"/>
  <c r="Q64" i="17" l="1"/>
  <c r="AS63" i="17"/>
  <c r="AQ62" i="17"/>
  <c r="AU62" i="17" s="1"/>
  <c r="AT62" i="17"/>
  <c r="AR117" i="17"/>
  <c r="BB60" i="17"/>
  <c r="AM61" i="17"/>
  <c r="BC61" i="17" s="1"/>
  <c r="AD65" i="17"/>
  <c r="AH65" i="17" s="1"/>
  <c r="AL65" i="17" s="1"/>
  <c r="AP65" i="17" s="1"/>
  <c r="T66" i="17"/>
  <c r="AA63" i="17"/>
  <c r="AC64" i="17"/>
  <c r="AG64" i="17" s="1"/>
  <c r="AK64" i="17" s="1"/>
  <c r="AO64" i="17" s="1"/>
  <c r="S65" i="17"/>
  <c r="AB63" i="17"/>
  <c r="AF63" i="17" s="1"/>
  <c r="AJ63" i="17" s="1"/>
  <c r="AN63" i="17" s="1"/>
  <c r="R64" i="17"/>
  <c r="AE62" i="17"/>
  <c r="AI62" i="17" s="1"/>
  <c r="AX62" i="17" s="1"/>
  <c r="AY62" i="17" s="1"/>
  <c r="AZ62" i="17" s="1"/>
  <c r="BL42" i="4"/>
  <c r="AQ42" i="4"/>
  <c r="BN42" i="4"/>
  <c r="BO42" i="4" s="1"/>
  <c r="BJ43" i="4"/>
  <c r="BX43" i="4" s="1"/>
  <c r="S43" i="4"/>
  <c r="Y43" i="4" s="1"/>
  <c r="BC41" i="4"/>
  <c r="BQ41" i="4" s="1"/>
  <c r="BR41" i="4" s="1"/>
  <c r="BP41" i="4"/>
  <c r="AW42" i="4"/>
  <c r="AO49" i="4"/>
  <c r="AU49" i="4" s="1"/>
  <c r="BA49" i="4" s="1"/>
  <c r="BG49" i="4" s="1"/>
  <c r="AC50" i="4"/>
  <c r="R47" i="4"/>
  <c r="X47" i="4" s="1"/>
  <c r="AD47" i="4" s="1"/>
  <c r="R48" i="4" s="1"/>
  <c r="X48" i="4" s="1"/>
  <c r="AP46" i="4"/>
  <c r="AV46" i="4" s="1"/>
  <c r="BB46" i="4" s="1"/>
  <c r="BH46" i="4" s="1"/>
  <c r="AM49" i="4"/>
  <c r="AS49" i="4" s="1"/>
  <c r="AY49" i="4" s="1"/>
  <c r="BE49" i="4" s="1"/>
  <c r="AA50" i="4"/>
  <c r="P46" i="4"/>
  <c r="V46" i="4" s="1"/>
  <c r="AB46" i="4" s="1"/>
  <c r="AN45" i="4"/>
  <c r="AT45" i="4" s="1"/>
  <c r="AZ45" i="4" s="1"/>
  <c r="BF45" i="4" s="1"/>
  <c r="N46" i="4"/>
  <c r="T46" i="4" s="1"/>
  <c r="Z46" i="4" s="1"/>
  <c r="AL45" i="4"/>
  <c r="AR45" i="4" s="1"/>
  <c r="AX45" i="4" s="1"/>
  <c r="BD45" i="4" s="1"/>
  <c r="BD48" i="3"/>
  <c r="BN48" i="3" s="1"/>
  <c r="T47" i="13"/>
  <c r="Q48" i="13"/>
  <c r="U45" i="13"/>
  <c r="R46" i="13"/>
  <c r="L54" i="4"/>
  <c r="AQ63" i="17" l="1"/>
  <c r="AU63" i="17"/>
  <c r="AV62" i="17"/>
  <c r="AW62" i="17" s="1"/>
  <c r="AT63" i="17"/>
  <c r="AV63" i="17"/>
  <c r="AW63" i="17" s="1"/>
  <c r="Q65" i="17"/>
  <c r="AS64" i="17"/>
  <c r="AR118" i="17"/>
  <c r="AM62" i="17"/>
  <c r="BC62" i="17" s="1"/>
  <c r="S66" i="17"/>
  <c r="AC65" i="17"/>
  <c r="AG65" i="17" s="1"/>
  <c r="AK65" i="17" s="1"/>
  <c r="AO65" i="17" s="1"/>
  <c r="T67" i="17"/>
  <c r="AD66" i="17"/>
  <c r="AH66" i="17" s="1"/>
  <c r="AL66" i="17" s="1"/>
  <c r="AP66" i="17" s="1"/>
  <c r="R65" i="17"/>
  <c r="AB64" i="17"/>
  <c r="AF64" i="17" s="1"/>
  <c r="AJ64" i="17" s="1"/>
  <c r="AN64" i="17" s="1"/>
  <c r="AE63" i="17"/>
  <c r="AI63" i="17" s="1"/>
  <c r="AX63" i="17" s="1"/>
  <c r="AY63" i="17" s="1"/>
  <c r="AZ63" i="17" s="1"/>
  <c r="BB61" i="17"/>
  <c r="AA64" i="17"/>
  <c r="BC42" i="4"/>
  <c r="BQ42" i="4" s="1"/>
  <c r="BR42" i="4" s="1"/>
  <c r="BP42" i="4"/>
  <c r="BV43" i="4"/>
  <c r="P47" i="4"/>
  <c r="V47" i="4" s="1"/>
  <c r="AB47" i="4" s="1"/>
  <c r="AN46" i="4"/>
  <c r="AT46" i="4" s="1"/>
  <c r="AZ46" i="4" s="1"/>
  <c r="BF46" i="4" s="1"/>
  <c r="N47" i="4"/>
  <c r="T47" i="4" s="1"/>
  <c r="Z47" i="4" s="1"/>
  <c r="AL46" i="4"/>
  <c r="AR46" i="4" s="1"/>
  <c r="AX46" i="4" s="1"/>
  <c r="BD46" i="4" s="1"/>
  <c r="M44" i="4"/>
  <c r="AK43" i="4"/>
  <c r="BI43" i="4" s="1"/>
  <c r="AO50" i="4"/>
  <c r="AU50" i="4" s="1"/>
  <c r="BA50" i="4" s="1"/>
  <c r="BG50" i="4" s="1"/>
  <c r="Q51" i="4"/>
  <c r="W51" i="4" s="1"/>
  <c r="AC51" i="4" s="1"/>
  <c r="Q52" i="4" s="1"/>
  <c r="W52" i="4" s="1"/>
  <c r="AM50" i="4"/>
  <c r="AS50" i="4" s="1"/>
  <c r="AY50" i="4" s="1"/>
  <c r="BE50" i="4" s="1"/>
  <c r="O51" i="4"/>
  <c r="U51" i="4" s="1"/>
  <c r="AA51" i="4" s="1"/>
  <c r="O52" i="4" s="1"/>
  <c r="U52" i="4" s="1"/>
  <c r="AP47" i="4"/>
  <c r="AV47" i="4" s="1"/>
  <c r="BB47" i="4" s="1"/>
  <c r="BH47" i="4" s="1"/>
  <c r="AD48" i="4"/>
  <c r="BD49" i="3"/>
  <c r="BN49" i="3" s="1"/>
  <c r="Q49" i="13"/>
  <c r="T48" i="13"/>
  <c r="R47" i="13"/>
  <c r="U46" i="13"/>
  <c r="BK43" i="4"/>
  <c r="L55" i="4"/>
  <c r="AQ64" i="17" l="1"/>
  <c r="AT64" i="17"/>
  <c r="Q66" i="17"/>
  <c r="AS65" i="17"/>
  <c r="AU64" i="17"/>
  <c r="AV64" i="17" s="1"/>
  <c r="AW64" i="17" s="1"/>
  <c r="AR119" i="17"/>
  <c r="AE64" i="17"/>
  <c r="AI64" i="17" s="1"/>
  <c r="AX64" i="17" s="1"/>
  <c r="AY64" i="17" s="1"/>
  <c r="AZ64" i="17" s="1"/>
  <c r="AD67" i="17"/>
  <c r="AH67" i="17" s="1"/>
  <c r="AL67" i="17" s="1"/>
  <c r="AP67" i="17" s="1"/>
  <c r="T68" i="17"/>
  <c r="AA65" i="17"/>
  <c r="AM63" i="17"/>
  <c r="BC63" i="17" s="1"/>
  <c r="AB65" i="17"/>
  <c r="AF65" i="17" s="1"/>
  <c r="AJ65" i="17" s="1"/>
  <c r="AN65" i="17" s="1"/>
  <c r="R66" i="17"/>
  <c r="AC66" i="17"/>
  <c r="AG66" i="17" s="1"/>
  <c r="AK66" i="17" s="1"/>
  <c r="AO66" i="17" s="1"/>
  <c r="S67" i="17"/>
  <c r="BB62" i="17"/>
  <c r="AQ43" i="4"/>
  <c r="BM43" i="4"/>
  <c r="BN43" i="4" s="1"/>
  <c r="BO43" i="4" s="1"/>
  <c r="S44" i="4"/>
  <c r="Y44" i="4" s="1"/>
  <c r="BK44" i="4" s="1"/>
  <c r="BU44" i="4"/>
  <c r="BY43" i="4"/>
  <c r="BL43" i="4"/>
  <c r="AO51" i="4"/>
  <c r="AU51" i="4" s="1"/>
  <c r="BA51" i="4" s="1"/>
  <c r="BG51" i="4" s="1"/>
  <c r="AC52" i="4"/>
  <c r="N48" i="4"/>
  <c r="T48" i="4" s="1"/>
  <c r="Z48" i="4" s="1"/>
  <c r="AL47" i="4"/>
  <c r="AR47" i="4" s="1"/>
  <c r="AX47" i="4" s="1"/>
  <c r="BD47" i="4" s="1"/>
  <c r="AP48" i="4"/>
  <c r="AV48" i="4" s="1"/>
  <c r="BB48" i="4" s="1"/>
  <c r="BH48" i="4" s="1"/>
  <c r="R49" i="4"/>
  <c r="X49" i="4" s="1"/>
  <c r="AD49" i="4" s="1"/>
  <c r="R50" i="4" s="1"/>
  <c r="X50" i="4" s="1"/>
  <c r="BJ44" i="4"/>
  <c r="BX44" i="4" s="1"/>
  <c r="AM51" i="4"/>
  <c r="AS51" i="4" s="1"/>
  <c r="AY51" i="4" s="1"/>
  <c r="BE51" i="4" s="1"/>
  <c r="AA52" i="4"/>
  <c r="P48" i="4"/>
  <c r="V48" i="4" s="1"/>
  <c r="AB48" i="4" s="1"/>
  <c r="AN47" i="4"/>
  <c r="AT47" i="4" s="1"/>
  <c r="AZ47" i="4" s="1"/>
  <c r="BF47" i="4" s="1"/>
  <c r="BD50" i="3"/>
  <c r="BN50" i="3" s="1"/>
  <c r="U47" i="13"/>
  <c r="R48" i="13"/>
  <c r="T49" i="13"/>
  <c r="Q50" i="13"/>
  <c r="L56" i="4"/>
  <c r="Q67" i="17" l="1"/>
  <c r="AS66" i="17"/>
  <c r="AQ65" i="17"/>
  <c r="AU65" i="17" s="1"/>
  <c r="AT65" i="17"/>
  <c r="AR120" i="17"/>
  <c r="AC67" i="17"/>
  <c r="AG67" i="17" s="1"/>
  <c r="AK67" i="17" s="1"/>
  <c r="AO67" i="17" s="1"/>
  <c r="S68" i="17"/>
  <c r="BB63" i="17"/>
  <c r="AB66" i="17"/>
  <c r="AF66" i="17" s="1"/>
  <c r="AJ66" i="17" s="1"/>
  <c r="AN66" i="17" s="1"/>
  <c r="R67" i="17"/>
  <c r="AA66" i="17"/>
  <c r="AQ66" i="17" s="1"/>
  <c r="AE65" i="17"/>
  <c r="AI65" i="17" s="1"/>
  <c r="AX65" i="17" s="1"/>
  <c r="AY65" i="17" s="1"/>
  <c r="AZ65" i="17" s="1"/>
  <c r="AD68" i="17"/>
  <c r="AH68" i="17" s="1"/>
  <c r="AL68" i="17" s="1"/>
  <c r="AP68" i="17" s="1"/>
  <c r="T69" i="17"/>
  <c r="AM64" i="17"/>
  <c r="BC64" i="17" s="1"/>
  <c r="M45" i="4"/>
  <c r="S45" i="4" s="1"/>
  <c r="Y45" i="4" s="1"/>
  <c r="AW43" i="4"/>
  <c r="BV44" i="4"/>
  <c r="AK44" i="4"/>
  <c r="BI44" i="4" s="1"/>
  <c r="BM44" i="4" s="1"/>
  <c r="BN44" i="4" s="1"/>
  <c r="BO44" i="4" s="1"/>
  <c r="BU45" i="4"/>
  <c r="BL44" i="4"/>
  <c r="BY44" i="4"/>
  <c r="M46" i="4"/>
  <c r="S46" i="4" s="1"/>
  <c r="BJ45" i="4"/>
  <c r="BX45" i="4" s="1"/>
  <c r="N49" i="4"/>
  <c r="T49" i="4" s="1"/>
  <c r="Z49" i="4" s="1"/>
  <c r="N50" i="4" s="1"/>
  <c r="T50" i="4" s="1"/>
  <c r="AL48" i="4"/>
  <c r="AR48" i="4" s="1"/>
  <c r="AX48" i="4" s="1"/>
  <c r="BD48" i="4" s="1"/>
  <c r="P49" i="4"/>
  <c r="V49" i="4" s="1"/>
  <c r="AB49" i="4" s="1"/>
  <c r="AN48" i="4"/>
  <c r="AT48" i="4" s="1"/>
  <c r="AZ48" i="4" s="1"/>
  <c r="BF48" i="4" s="1"/>
  <c r="AP49" i="4"/>
  <c r="AV49" i="4" s="1"/>
  <c r="BB49" i="4" s="1"/>
  <c r="BH49" i="4" s="1"/>
  <c r="AD50" i="4"/>
  <c r="AO52" i="4"/>
  <c r="AU52" i="4" s="1"/>
  <c r="BA52" i="4" s="1"/>
  <c r="BG52" i="4" s="1"/>
  <c r="Q53" i="4"/>
  <c r="W53" i="4" s="1"/>
  <c r="AC53" i="4" s="1"/>
  <c r="Q54" i="4" s="1"/>
  <c r="W54" i="4" s="1"/>
  <c r="AM52" i="4"/>
  <c r="AS52" i="4" s="1"/>
  <c r="AY52" i="4" s="1"/>
  <c r="BE52" i="4" s="1"/>
  <c r="O53" i="4"/>
  <c r="U53" i="4" s="1"/>
  <c r="AA53" i="4" s="1"/>
  <c r="O54" i="4" s="1"/>
  <c r="U54" i="4" s="1"/>
  <c r="BD51" i="3"/>
  <c r="BN51" i="3" s="1"/>
  <c r="T50" i="13"/>
  <c r="Q51" i="13"/>
  <c r="R49" i="13"/>
  <c r="U48" i="13"/>
  <c r="L57" i="4"/>
  <c r="AU66" i="17" l="1"/>
  <c r="AV65" i="17"/>
  <c r="AW65" i="17" s="1"/>
  <c r="AT66" i="17"/>
  <c r="AV66" i="17"/>
  <c r="AW66" i="17" s="1"/>
  <c r="Q68" i="17"/>
  <c r="AS67" i="17"/>
  <c r="AR121" i="17"/>
  <c r="AE66" i="17"/>
  <c r="AI66" i="17" s="1"/>
  <c r="AX66" i="17" s="1"/>
  <c r="AY66" i="17" s="1"/>
  <c r="AZ66" i="17" s="1"/>
  <c r="AC68" i="17"/>
  <c r="AG68" i="17" s="1"/>
  <c r="AK68" i="17" s="1"/>
  <c r="AO68" i="17" s="1"/>
  <c r="S69" i="17"/>
  <c r="BB64" i="17"/>
  <c r="AD69" i="17"/>
  <c r="AH69" i="17" s="1"/>
  <c r="AL69" i="17" s="1"/>
  <c r="AP69" i="17" s="1"/>
  <c r="T70" i="17"/>
  <c r="AM65" i="17"/>
  <c r="BC65" i="17" s="1"/>
  <c r="AA67" i="17"/>
  <c r="AB67" i="17"/>
  <c r="AF67" i="17" s="1"/>
  <c r="AJ67" i="17" s="1"/>
  <c r="AN67" i="17" s="1"/>
  <c r="R68" i="17"/>
  <c r="AK45" i="4"/>
  <c r="BI45" i="4" s="1"/>
  <c r="BK45" i="4"/>
  <c r="BY45" i="4" s="1"/>
  <c r="Y46" i="4"/>
  <c r="BV46" i="4" s="1"/>
  <c r="AQ44" i="4"/>
  <c r="AW44" i="4" s="1"/>
  <c r="BC44" i="4" s="1"/>
  <c r="BQ44" i="4" s="1"/>
  <c r="BR44" i="4" s="1"/>
  <c r="BC43" i="4"/>
  <c r="BQ43" i="4" s="1"/>
  <c r="BR43" i="4" s="1"/>
  <c r="BP43" i="4"/>
  <c r="BV45" i="4"/>
  <c r="BJ46" i="4"/>
  <c r="BX46" i="4" s="1"/>
  <c r="AQ45" i="4"/>
  <c r="BM45" i="4"/>
  <c r="BN45" i="4" s="1"/>
  <c r="BO45" i="4" s="1"/>
  <c r="AK46" i="4"/>
  <c r="BI46" i="4" s="1"/>
  <c r="BU46" i="4"/>
  <c r="BL45" i="4"/>
  <c r="AM53" i="4"/>
  <c r="AS53" i="4" s="1"/>
  <c r="AY53" i="4" s="1"/>
  <c r="BE53" i="4" s="1"/>
  <c r="AA54" i="4"/>
  <c r="AO53" i="4"/>
  <c r="AU53" i="4" s="1"/>
  <c r="BA53" i="4" s="1"/>
  <c r="BG53" i="4" s="1"/>
  <c r="AC54" i="4"/>
  <c r="AP50" i="4"/>
  <c r="AV50" i="4" s="1"/>
  <c r="BB50" i="4" s="1"/>
  <c r="BH50" i="4" s="1"/>
  <c r="R51" i="4"/>
  <c r="X51" i="4" s="1"/>
  <c r="AD51" i="4" s="1"/>
  <c r="R52" i="4" s="1"/>
  <c r="X52" i="4" s="1"/>
  <c r="P50" i="4"/>
  <c r="V50" i="4" s="1"/>
  <c r="AB50" i="4" s="1"/>
  <c r="AN49" i="4"/>
  <c r="AT49" i="4" s="1"/>
  <c r="AZ49" i="4" s="1"/>
  <c r="BF49" i="4" s="1"/>
  <c r="AL49" i="4"/>
  <c r="AR49" i="4" s="1"/>
  <c r="AX49" i="4" s="1"/>
  <c r="BD49" i="4" s="1"/>
  <c r="Z50" i="4"/>
  <c r="BD52" i="3"/>
  <c r="BN52" i="3" s="1"/>
  <c r="U49" i="13"/>
  <c r="R50" i="13"/>
  <c r="T51" i="13"/>
  <c r="Q52" i="13"/>
  <c r="L58" i="4"/>
  <c r="AT67" i="17" l="1"/>
  <c r="AQ67" i="17"/>
  <c r="AU67" i="17" s="1"/>
  <c r="Q69" i="17"/>
  <c r="AS68" i="17"/>
  <c r="AR122" i="17"/>
  <c r="T71" i="17"/>
  <c r="AD70" i="17"/>
  <c r="AH70" i="17" s="1"/>
  <c r="AL70" i="17" s="1"/>
  <c r="AP70" i="17" s="1"/>
  <c r="AE67" i="17"/>
  <c r="AI67" i="17" s="1"/>
  <c r="AX67" i="17" s="1"/>
  <c r="AY67" i="17" s="1"/>
  <c r="AZ67" i="17" s="1"/>
  <c r="S70" i="17"/>
  <c r="AC69" i="17"/>
  <c r="AG69" i="17" s="1"/>
  <c r="AK69" i="17" s="1"/>
  <c r="AO69" i="17" s="1"/>
  <c r="AA68" i="17"/>
  <c r="AM66" i="17"/>
  <c r="BC66" i="17" s="1"/>
  <c r="R69" i="17"/>
  <c r="AB68" i="17"/>
  <c r="AF68" i="17" s="1"/>
  <c r="AJ68" i="17" s="1"/>
  <c r="AN68" i="17" s="1"/>
  <c r="BB65" i="17"/>
  <c r="M47" i="4"/>
  <c r="S47" i="4" s="1"/>
  <c r="Y47" i="4" s="1"/>
  <c r="BK46" i="4"/>
  <c r="BY46" i="4" s="1"/>
  <c r="AW45" i="4"/>
  <c r="BC45" i="4" s="1"/>
  <c r="BQ45" i="4" s="1"/>
  <c r="BR45" i="4" s="1"/>
  <c r="BP44" i="4"/>
  <c r="AQ46" i="4"/>
  <c r="BM46" i="4"/>
  <c r="BU47" i="4"/>
  <c r="AN50" i="4"/>
  <c r="AT50" i="4" s="1"/>
  <c r="AZ50" i="4" s="1"/>
  <c r="BF50" i="4" s="1"/>
  <c r="P51" i="4"/>
  <c r="V51" i="4" s="1"/>
  <c r="AB51" i="4" s="1"/>
  <c r="P52" i="4" s="1"/>
  <c r="V52" i="4" s="1"/>
  <c r="AP51" i="4"/>
  <c r="AV51" i="4" s="1"/>
  <c r="BB51" i="4" s="1"/>
  <c r="BH51" i="4" s="1"/>
  <c r="AD52" i="4"/>
  <c r="AO54" i="4"/>
  <c r="AU54" i="4" s="1"/>
  <c r="BA54" i="4" s="1"/>
  <c r="BG54" i="4" s="1"/>
  <c r="Q55" i="4"/>
  <c r="W55" i="4" s="1"/>
  <c r="AC55" i="4" s="1"/>
  <c r="Q56" i="4" s="1"/>
  <c r="W56" i="4" s="1"/>
  <c r="AL50" i="4"/>
  <c r="AR50" i="4" s="1"/>
  <c r="AX50" i="4" s="1"/>
  <c r="BD50" i="4" s="1"/>
  <c r="N51" i="4"/>
  <c r="T51" i="4" s="1"/>
  <c r="Z51" i="4" s="1"/>
  <c r="N52" i="4" s="1"/>
  <c r="T52" i="4" s="1"/>
  <c r="AM54" i="4"/>
  <c r="AS54" i="4" s="1"/>
  <c r="AY54" i="4" s="1"/>
  <c r="BE54" i="4" s="1"/>
  <c r="O55" i="4"/>
  <c r="U55" i="4" s="1"/>
  <c r="AA55" i="4" s="1"/>
  <c r="O56" i="4" s="1"/>
  <c r="U56" i="4" s="1"/>
  <c r="BD53" i="3"/>
  <c r="BN53" i="3" s="1"/>
  <c r="R51" i="13"/>
  <c r="U50" i="13"/>
  <c r="Q53" i="13"/>
  <c r="T52" i="13"/>
  <c r="L59" i="4"/>
  <c r="AQ68" i="17" l="1"/>
  <c r="BJ47" i="4"/>
  <c r="AU68" i="17"/>
  <c r="AV67" i="17"/>
  <c r="AW67" i="17" s="1"/>
  <c r="AT68" i="17"/>
  <c r="AV68" i="17"/>
  <c r="AW68" i="17" s="1"/>
  <c r="Q70" i="17"/>
  <c r="AS69" i="17"/>
  <c r="AR123" i="17"/>
  <c r="AB69" i="17"/>
  <c r="AF69" i="17" s="1"/>
  <c r="AJ69" i="17" s="1"/>
  <c r="AN69" i="17" s="1"/>
  <c r="R70" i="17"/>
  <c r="BB66" i="17"/>
  <c r="AA69" i="17"/>
  <c r="AQ69" i="17" s="1"/>
  <c r="S71" i="17"/>
  <c r="AC70" i="17"/>
  <c r="AG70" i="17" s="1"/>
  <c r="AK70" i="17" s="1"/>
  <c r="AO70" i="17" s="1"/>
  <c r="AE68" i="17"/>
  <c r="AI68" i="17" s="1"/>
  <c r="AX68" i="17" s="1"/>
  <c r="AY68" i="17" s="1"/>
  <c r="AZ68" i="17" s="1"/>
  <c r="AM67" i="17"/>
  <c r="BC67" i="17" s="1"/>
  <c r="AD71" i="17"/>
  <c r="AH71" i="17" s="1"/>
  <c r="AL71" i="17" s="1"/>
  <c r="AP71" i="17" s="1"/>
  <c r="T72" i="17"/>
  <c r="BN46" i="4"/>
  <c r="BO46" i="4" s="1"/>
  <c r="BL46" i="4"/>
  <c r="BP45" i="4"/>
  <c r="BV47" i="4"/>
  <c r="AW46" i="4"/>
  <c r="AL51" i="4"/>
  <c r="AR51" i="4" s="1"/>
  <c r="AX51" i="4" s="1"/>
  <c r="BD51" i="4" s="1"/>
  <c r="Z52" i="4"/>
  <c r="AO55" i="4"/>
  <c r="AU55" i="4" s="1"/>
  <c r="BA55" i="4" s="1"/>
  <c r="BG55" i="4" s="1"/>
  <c r="AC56" i="4"/>
  <c r="AM55" i="4"/>
  <c r="AS55" i="4" s="1"/>
  <c r="AY55" i="4" s="1"/>
  <c r="BE55" i="4" s="1"/>
  <c r="AA56" i="4"/>
  <c r="AN51" i="4"/>
  <c r="AT51" i="4" s="1"/>
  <c r="AZ51" i="4" s="1"/>
  <c r="BF51" i="4" s="1"/>
  <c r="AB52" i="4"/>
  <c r="M48" i="4"/>
  <c r="S48" i="4" s="1"/>
  <c r="Y48" i="4" s="1"/>
  <c r="AK47" i="4"/>
  <c r="BI47" i="4" s="1"/>
  <c r="AP52" i="4"/>
  <c r="AV52" i="4" s="1"/>
  <c r="BB52" i="4" s="1"/>
  <c r="BH52" i="4" s="1"/>
  <c r="R53" i="4"/>
  <c r="X53" i="4" s="1"/>
  <c r="AD53" i="4" s="1"/>
  <c r="R54" i="4" s="1"/>
  <c r="X54" i="4" s="1"/>
  <c r="BD54" i="3"/>
  <c r="BN54" i="3" s="1"/>
  <c r="T53" i="13"/>
  <c r="Q54" i="13"/>
  <c r="R52" i="13"/>
  <c r="U51" i="13"/>
  <c r="BX47" i="4"/>
  <c r="BK47" i="4"/>
  <c r="L60" i="4"/>
  <c r="AT69" i="17" l="1"/>
  <c r="Q71" i="17"/>
  <c r="AS70" i="17"/>
  <c r="AU69" i="17"/>
  <c r="AV69" i="17" s="1"/>
  <c r="AW69" i="17" s="1"/>
  <c r="AR124" i="17"/>
  <c r="AA70" i="17"/>
  <c r="BB67" i="17"/>
  <c r="AD72" i="17"/>
  <c r="AH72" i="17" s="1"/>
  <c r="AL72" i="17" s="1"/>
  <c r="AP72" i="17" s="1"/>
  <c r="T73" i="17"/>
  <c r="AM68" i="17"/>
  <c r="BC68" i="17" s="1"/>
  <c r="S72" i="17"/>
  <c r="AC71" i="17"/>
  <c r="AG71" i="17" s="1"/>
  <c r="AK71" i="17" s="1"/>
  <c r="AO71" i="17" s="1"/>
  <c r="AE69" i="17"/>
  <c r="AI69" i="17" s="1"/>
  <c r="AX69" i="17" s="1"/>
  <c r="AY69" i="17" s="1"/>
  <c r="AZ69" i="17" s="1"/>
  <c r="R71" i="17"/>
  <c r="AB70" i="17"/>
  <c r="AF70" i="17" s="1"/>
  <c r="AJ70" i="17" s="1"/>
  <c r="AN70" i="17" s="1"/>
  <c r="BC46" i="4"/>
  <c r="BQ46" i="4" s="1"/>
  <c r="BR46" i="4" s="1"/>
  <c r="BP46" i="4"/>
  <c r="BV48" i="4"/>
  <c r="AQ47" i="4"/>
  <c r="BM47" i="4"/>
  <c r="BN47" i="4" s="1"/>
  <c r="BO47" i="4" s="1"/>
  <c r="BU48" i="4"/>
  <c r="BY47" i="4"/>
  <c r="BL47" i="4"/>
  <c r="M49" i="4"/>
  <c r="S49" i="4" s="1"/>
  <c r="Y49" i="4" s="1"/>
  <c r="AK48" i="4"/>
  <c r="BI48" i="4" s="1"/>
  <c r="AP53" i="4"/>
  <c r="AV53" i="4" s="1"/>
  <c r="BB53" i="4" s="1"/>
  <c r="BH53" i="4" s="1"/>
  <c r="AD54" i="4"/>
  <c r="AN52" i="4"/>
  <c r="AT52" i="4" s="1"/>
  <c r="AZ52" i="4" s="1"/>
  <c r="BF52" i="4" s="1"/>
  <c r="P53" i="4"/>
  <c r="V53" i="4" s="1"/>
  <c r="AB53" i="4" s="1"/>
  <c r="P54" i="4" s="1"/>
  <c r="V54" i="4" s="1"/>
  <c r="AM56" i="4"/>
  <c r="AS56" i="4" s="1"/>
  <c r="AY56" i="4" s="1"/>
  <c r="BE56" i="4" s="1"/>
  <c r="O57" i="4"/>
  <c r="U57" i="4" s="1"/>
  <c r="AA57" i="4" s="1"/>
  <c r="O58" i="4" s="1"/>
  <c r="U58" i="4" s="1"/>
  <c r="BJ48" i="4"/>
  <c r="AO56" i="4"/>
  <c r="AU56" i="4" s="1"/>
  <c r="BA56" i="4" s="1"/>
  <c r="BG56" i="4" s="1"/>
  <c r="Q57" i="4"/>
  <c r="W57" i="4" s="1"/>
  <c r="AC57" i="4" s="1"/>
  <c r="Q58" i="4" s="1"/>
  <c r="W58" i="4" s="1"/>
  <c r="AL52" i="4"/>
  <c r="AR52" i="4" s="1"/>
  <c r="AX52" i="4" s="1"/>
  <c r="BD52" i="4" s="1"/>
  <c r="N53" i="4"/>
  <c r="T53" i="4" s="1"/>
  <c r="Z53" i="4" s="1"/>
  <c r="N54" i="4" s="1"/>
  <c r="T54" i="4" s="1"/>
  <c r="BD55" i="3"/>
  <c r="BN55" i="3" s="1"/>
  <c r="R53" i="13"/>
  <c r="U52" i="13"/>
  <c r="T54" i="13"/>
  <c r="Q55" i="13"/>
  <c r="BK48" i="4"/>
  <c r="L61" i="4"/>
  <c r="Q72" i="17" l="1"/>
  <c r="AS71" i="17"/>
  <c r="AQ70" i="17"/>
  <c r="AU70" i="17" s="1"/>
  <c r="AV70" i="17" s="1"/>
  <c r="AW70" i="17" s="1"/>
  <c r="AT70" i="17"/>
  <c r="AR125" i="17"/>
  <c r="AB71" i="17"/>
  <c r="AF71" i="17" s="1"/>
  <c r="AJ71" i="17" s="1"/>
  <c r="AN71" i="17" s="1"/>
  <c r="R72" i="17"/>
  <c r="AC72" i="17"/>
  <c r="AG72" i="17" s="1"/>
  <c r="AK72" i="17" s="1"/>
  <c r="AO72" i="17" s="1"/>
  <c r="S73" i="17"/>
  <c r="AD73" i="17"/>
  <c r="AH73" i="17" s="1"/>
  <c r="AL73" i="17" s="1"/>
  <c r="AP73" i="17" s="1"/>
  <c r="T74" i="17"/>
  <c r="AA71" i="17"/>
  <c r="AM69" i="17"/>
  <c r="BC69" i="17" s="1"/>
  <c r="BB68" i="17"/>
  <c r="AE70" i="17"/>
  <c r="AI70" i="17" s="1"/>
  <c r="AX70" i="17" s="1"/>
  <c r="AY70" i="17" s="1"/>
  <c r="AZ70" i="17" s="1"/>
  <c r="BV49" i="4"/>
  <c r="AW47" i="4"/>
  <c r="BJ49" i="4"/>
  <c r="BX49" i="4" s="1"/>
  <c r="AQ48" i="4"/>
  <c r="BM48" i="4"/>
  <c r="BN48" i="4" s="1"/>
  <c r="BO48" i="4" s="1"/>
  <c r="BU49" i="4"/>
  <c r="BL48" i="4"/>
  <c r="BY48" i="4"/>
  <c r="AN53" i="4"/>
  <c r="AT53" i="4" s="1"/>
  <c r="AZ53" i="4" s="1"/>
  <c r="BF53" i="4" s="1"/>
  <c r="AB54" i="4"/>
  <c r="AL53" i="4"/>
  <c r="AR53" i="4" s="1"/>
  <c r="AX53" i="4" s="1"/>
  <c r="BD53" i="4" s="1"/>
  <c r="Z54" i="4"/>
  <c r="BX48" i="4"/>
  <c r="M50" i="4"/>
  <c r="S50" i="4" s="1"/>
  <c r="Y50" i="4" s="1"/>
  <c r="AK49" i="4"/>
  <c r="BI49" i="4" s="1"/>
  <c r="AO57" i="4"/>
  <c r="AU57" i="4" s="1"/>
  <c r="BA57" i="4" s="1"/>
  <c r="BG57" i="4" s="1"/>
  <c r="AC58" i="4"/>
  <c r="AM57" i="4"/>
  <c r="AS57" i="4" s="1"/>
  <c r="AY57" i="4" s="1"/>
  <c r="BE57" i="4" s="1"/>
  <c r="AA58" i="4"/>
  <c r="AP54" i="4"/>
  <c r="AV54" i="4" s="1"/>
  <c r="BB54" i="4" s="1"/>
  <c r="BH54" i="4" s="1"/>
  <c r="R55" i="4"/>
  <c r="X55" i="4" s="1"/>
  <c r="AD55" i="4" s="1"/>
  <c r="R56" i="4" s="1"/>
  <c r="X56" i="4" s="1"/>
  <c r="BD56" i="3"/>
  <c r="BN56" i="3" s="1"/>
  <c r="T55" i="13"/>
  <c r="Q56" i="13"/>
  <c r="U53" i="13"/>
  <c r="R54" i="13"/>
  <c r="BK49" i="4"/>
  <c r="L62" i="4"/>
  <c r="AT71" i="17" l="1"/>
  <c r="AQ71" i="17"/>
  <c r="AU71" i="17" s="1"/>
  <c r="Q73" i="17"/>
  <c r="AS72" i="17"/>
  <c r="AR126" i="17"/>
  <c r="AM70" i="17"/>
  <c r="BC70" i="17" s="1"/>
  <c r="T75" i="17"/>
  <c r="AD74" i="17"/>
  <c r="AH74" i="17" s="1"/>
  <c r="AL74" i="17" s="1"/>
  <c r="AP74" i="17" s="1"/>
  <c r="BB69" i="17"/>
  <c r="AE71" i="17"/>
  <c r="AI71" i="17" s="1"/>
  <c r="AX71" i="17" s="1"/>
  <c r="AY71" i="17" s="1"/>
  <c r="AZ71" i="17" s="1"/>
  <c r="R73" i="17"/>
  <c r="AB72" i="17"/>
  <c r="AF72" i="17" s="1"/>
  <c r="AJ72" i="17" s="1"/>
  <c r="AN72" i="17" s="1"/>
  <c r="AA72" i="17"/>
  <c r="S74" i="17"/>
  <c r="AC73" i="17"/>
  <c r="AG73" i="17" s="1"/>
  <c r="AK73" i="17" s="1"/>
  <c r="AO73" i="17" s="1"/>
  <c r="BC47" i="4"/>
  <c r="BQ47" i="4" s="1"/>
  <c r="BR47" i="4" s="1"/>
  <c r="BP47" i="4"/>
  <c r="BY49" i="4"/>
  <c r="AW48" i="4"/>
  <c r="BJ50" i="4"/>
  <c r="BX50" i="4" s="1"/>
  <c r="BL49" i="4"/>
  <c r="AQ49" i="4"/>
  <c r="BM49" i="4"/>
  <c r="BN49" i="4" s="1"/>
  <c r="BO49" i="4" s="1"/>
  <c r="AK50" i="4"/>
  <c r="BI50" i="4" s="1"/>
  <c r="BV50" i="4"/>
  <c r="BU50" i="4"/>
  <c r="AP55" i="4"/>
  <c r="AV55" i="4" s="1"/>
  <c r="BB55" i="4" s="1"/>
  <c r="BH55" i="4" s="1"/>
  <c r="AD56" i="4"/>
  <c r="AO58" i="4"/>
  <c r="AU58" i="4" s="1"/>
  <c r="BA58" i="4" s="1"/>
  <c r="BG58" i="4" s="1"/>
  <c r="Q59" i="4"/>
  <c r="W59" i="4" s="1"/>
  <c r="AC59" i="4" s="1"/>
  <c r="Q60" i="4" s="1"/>
  <c r="W60" i="4" s="1"/>
  <c r="AM58" i="4"/>
  <c r="AS58" i="4" s="1"/>
  <c r="AY58" i="4" s="1"/>
  <c r="BE58" i="4" s="1"/>
  <c r="O59" i="4"/>
  <c r="U59" i="4" s="1"/>
  <c r="AA59" i="4" s="1"/>
  <c r="O60" i="4" s="1"/>
  <c r="U60" i="4" s="1"/>
  <c r="AN54" i="4"/>
  <c r="AT54" i="4" s="1"/>
  <c r="AZ54" i="4" s="1"/>
  <c r="BF54" i="4" s="1"/>
  <c r="P55" i="4"/>
  <c r="V55" i="4" s="1"/>
  <c r="AB55" i="4" s="1"/>
  <c r="P56" i="4" s="1"/>
  <c r="V56" i="4" s="1"/>
  <c r="AL54" i="4"/>
  <c r="AR54" i="4" s="1"/>
  <c r="AX54" i="4" s="1"/>
  <c r="BD54" i="4" s="1"/>
  <c r="N55" i="4"/>
  <c r="T55" i="4" s="1"/>
  <c r="Z55" i="4" s="1"/>
  <c r="N56" i="4" s="1"/>
  <c r="T56" i="4" s="1"/>
  <c r="BD57" i="3"/>
  <c r="BN57" i="3" s="1"/>
  <c r="Q57" i="13"/>
  <c r="T56" i="13"/>
  <c r="R55" i="13"/>
  <c r="U54" i="13"/>
  <c r="BK50" i="4"/>
  <c r="M51" i="4"/>
  <c r="S51" i="4" s="1"/>
  <c r="Y51" i="4" s="1"/>
  <c r="L63" i="4"/>
  <c r="AQ72" i="17" l="1"/>
  <c r="AU72" i="17"/>
  <c r="AV72" i="17" s="1"/>
  <c r="AW72" i="17" s="1"/>
  <c r="AV71" i="17"/>
  <c r="AW71" i="17" s="1"/>
  <c r="AT72" i="17"/>
  <c r="Q74" i="17"/>
  <c r="AS73" i="17"/>
  <c r="AR127" i="17"/>
  <c r="AM71" i="17"/>
  <c r="BC71" i="17" s="1"/>
  <c r="AB73" i="17"/>
  <c r="AF73" i="17" s="1"/>
  <c r="AJ73" i="17" s="1"/>
  <c r="AN73" i="17" s="1"/>
  <c r="R74" i="17"/>
  <c r="T76" i="17"/>
  <c r="AD75" i="17"/>
  <c r="AH75" i="17" s="1"/>
  <c r="AL75" i="17" s="1"/>
  <c r="AP75" i="17" s="1"/>
  <c r="S75" i="17"/>
  <c r="AC74" i="17"/>
  <c r="AG74" i="17" s="1"/>
  <c r="AK74" i="17" s="1"/>
  <c r="AO74" i="17" s="1"/>
  <c r="AA73" i="17"/>
  <c r="AQ73" i="17" s="1"/>
  <c r="AE72" i="17"/>
  <c r="AI72" i="17" s="1"/>
  <c r="AX72" i="17" s="1"/>
  <c r="AY72" i="17" s="1"/>
  <c r="AZ72" i="17" s="1"/>
  <c r="BB70" i="17"/>
  <c r="BC48" i="4"/>
  <c r="BQ48" i="4" s="1"/>
  <c r="BR48" i="4" s="1"/>
  <c r="BP48" i="4"/>
  <c r="AW49" i="4"/>
  <c r="BV51" i="4"/>
  <c r="AQ50" i="4"/>
  <c r="BM50" i="4"/>
  <c r="BN50" i="4" s="1"/>
  <c r="BO50" i="4" s="1"/>
  <c r="BU51" i="4"/>
  <c r="BY50" i="4"/>
  <c r="BL50" i="4"/>
  <c r="M52" i="4"/>
  <c r="S52" i="4" s="1"/>
  <c r="Y52" i="4" s="1"/>
  <c r="AK51" i="4"/>
  <c r="BI51" i="4" s="1"/>
  <c r="AL55" i="4"/>
  <c r="AR55" i="4" s="1"/>
  <c r="AX55" i="4" s="1"/>
  <c r="BD55" i="4" s="1"/>
  <c r="Z56" i="4"/>
  <c r="AP56" i="4"/>
  <c r="AV56" i="4" s="1"/>
  <c r="BB56" i="4" s="1"/>
  <c r="BH56" i="4" s="1"/>
  <c r="R57" i="4"/>
  <c r="X57" i="4" s="1"/>
  <c r="AD57" i="4" s="1"/>
  <c r="R58" i="4" s="1"/>
  <c r="X58" i="4" s="1"/>
  <c r="AN55" i="4"/>
  <c r="AT55" i="4" s="1"/>
  <c r="AZ55" i="4" s="1"/>
  <c r="BF55" i="4" s="1"/>
  <c r="AB56" i="4"/>
  <c r="AM59" i="4"/>
  <c r="AS59" i="4" s="1"/>
  <c r="AY59" i="4" s="1"/>
  <c r="BE59" i="4" s="1"/>
  <c r="AA60" i="4"/>
  <c r="AO59" i="4"/>
  <c r="AU59" i="4" s="1"/>
  <c r="BA59" i="4" s="1"/>
  <c r="BG59" i="4" s="1"/>
  <c r="AC60" i="4"/>
  <c r="BD58" i="3"/>
  <c r="BN58" i="3" s="1"/>
  <c r="U55" i="13"/>
  <c r="R56" i="13"/>
  <c r="Q58" i="13"/>
  <c r="T57" i="13"/>
  <c r="BJ51" i="4"/>
  <c r="BK51" i="4"/>
  <c r="L64" i="4"/>
  <c r="AT73" i="17" l="1"/>
  <c r="Q75" i="17"/>
  <c r="AS74" i="17"/>
  <c r="AU73" i="17"/>
  <c r="AV73" i="17" s="1"/>
  <c r="AW73" i="17" s="1"/>
  <c r="AR128" i="17"/>
  <c r="T77" i="17"/>
  <c r="AD76" i="17"/>
  <c r="AH76" i="17" s="1"/>
  <c r="AL76" i="17" s="1"/>
  <c r="AP76" i="17" s="1"/>
  <c r="AM72" i="17"/>
  <c r="BC72" i="17" s="1"/>
  <c r="AA74" i="17"/>
  <c r="S76" i="17"/>
  <c r="AC75" i="17"/>
  <c r="AG75" i="17" s="1"/>
  <c r="AK75" i="17" s="1"/>
  <c r="AO75" i="17" s="1"/>
  <c r="AB74" i="17"/>
  <c r="AF74" i="17" s="1"/>
  <c r="AJ74" i="17" s="1"/>
  <c r="AN74" i="17" s="1"/>
  <c r="R75" i="17"/>
  <c r="AE73" i="17"/>
  <c r="AI73" i="17" s="1"/>
  <c r="AX73" i="17" s="1"/>
  <c r="AY73" i="17" s="1"/>
  <c r="AZ73" i="17" s="1"/>
  <c r="BB71" i="17"/>
  <c r="BC49" i="4"/>
  <c r="BQ49" i="4" s="1"/>
  <c r="BR49" i="4" s="1"/>
  <c r="BP49" i="4"/>
  <c r="BV52" i="4"/>
  <c r="BL51" i="4"/>
  <c r="AW50" i="4"/>
  <c r="AQ51" i="4"/>
  <c r="BM51" i="4"/>
  <c r="BN51" i="4" s="1"/>
  <c r="BO51" i="4" s="1"/>
  <c r="BU52" i="4"/>
  <c r="AN56" i="4"/>
  <c r="AT56" i="4" s="1"/>
  <c r="AZ56" i="4" s="1"/>
  <c r="BF56" i="4" s="1"/>
  <c r="P57" i="4"/>
  <c r="V57" i="4" s="1"/>
  <c r="AB57" i="4" s="1"/>
  <c r="P58" i="4" s="1"/>
  <c r="V58" i="4" s="1"/>
  <c r="M53" i="4"/>
  <c r="S53" i="4" s="1"/>
  <c r="Y53" i="4" s="1"/>
  <c r="AK52" i="4"/>
  <c r="BI52" i="4" s="1"/>
  <c r="AO60" i="4"/>
  <c r="AU60" i="4" s="1"/>
  <c r="BA60" i="4" s="1"/>
  <c r="BG60" i="4" s="1"/>
  <c r="Q61" i="4"/>
  <c r="W61" i="4" s="1"/>
  <c r="AC61" i="4" s="1"/>
  <c r="Q62" i="4" s="1"/>
  <c r="W62" i="4" s="1"/>
  <c r="AM60" i="4"/>
  <c r="AS60" i="4" s="1"/>
  <c r="AY60" i="4" s="1"/>
  <c r="BE60" i="4" s="1"/>
  <c r="O61" i="4"/>
  <c r="U61" i="4" s="1"/>
  <c r="AA61" i="4" s="1"/>
  <c r="O62" i="4" s="1"/>
  <c r="U62" i="4" s="1"/>
  <c r="AP57" i="4"/>
  <c r="AV57" i="4" s="1"/>
  <c r="BB57" i="4" s="1"/>
  <c r="BH57" i="4" s="1"/>
  <c r="AD58" i="4"/>
  <c r="AL56" i="4"/>
  <c r="AR56" i="4" s="1"/>
  <c r="AX56" i="4" s="1"/>
  <c r="BD56" i="4" s="1"/>
  <c r="N57" i="4"/>
  <c r="T57" i="4" s="1"/>
  <c r="Z57" i="4" s="1"/>
  <c r="N58" i="4" s="1"/>
  <c r="T58" i="4" s="1"/>
  <c r="BD59" i="3"/>
  <c r="BN59" i="3" s="1"/>
  <c r="T58" i="13"/>
  <c r="Q59" i="13"/>
  <c r="R57" i="13"/>
  <c r="U56" i="13"/>
  <c r="BK52" i="4"/>
  <c r="BX51" i="4"/>
  <c r="BJ52" i="4"/>
  <c r="BY51" i="4"/>
  <c r="L65" i="4"/>
  <c r="Q76" i="17" l="1"/>
  <c r="AS75" i="17"/>
  <c r="AQ74" i="17"/>
  <c r="AU74" i="17" s="1"/>
  <c r="AT74" i="17"/>
  <c r="AR129" i="17"/>
  <c r="AM73" i="17"/>
  <c r="BC73" i="17" s="1"/>
  <c r="AB75" i="17"/>
  <c r="AF75" i="17" s="1"/>
  <c r="AJ75" i="17" s="1"/>
  <c r="AN75" i="17" s="1"/>
  <c r="R76" i="17"/>
  <c r="AC76" i="17"/>
  <c r="AG76" i="17" s="1"/>
  <c r="AK76" i="17" s="1"/>
  <c r="AO76" i="17" s="1"/>
  <c r="S77" i="17"/>
  <c r="AA75" i="17"/>
  <c r="AD77" i="17"/>
  <c r="AH77" i="17" s="1"/>
  <c r="AL77" i="17" s="1"/>
  <c r="AP77" i="17" s="1"/>
  <c r="T78" i="17"/>
  <c r="BB72" i="17"/>
  <c r="AE74" i="17"/>
  <c r="AI74" i="17" s="1"/>
  <c r="AX74" i="17" s="1"/>
  <c r="AY74" i="17" s="1"/>
  <c r="AZ74" i="17" s="1"/>
  <c r="BC50" i="4"/>
  <c r="BQ50" i="4" s="1"/>
  <c r="BR50" i="4" s="1"/>
  <c r="BP50" i="4"/>
  <c r="AW51" i="4"/>
  <c r="BV53" i="4"/>
  <c r="AQ52" i="4"/>
  <c r="BM52" i="4"/>
  <c r="BN52" i="4" s="1"/>
  <c r="BO52" i="4" s="1"/>
  <c r="BU53" i="4"/>
  <c r="BL52" i="4"/>
  <c r="AN57" i="4"/>
  <c r="AT57" i="4" s="1"/>
  <c r="AZ57" i="4" s="1"/>
  <c r="BF57" i="4" s="1"/>
  <c r="AB58" i="4"/>
  <c r="AO61" i="4"/>
  <c r="AU61" i="4" s="1"/>
  <c r="BA61" i="4" s="1"/>
  <c r="BG61" i="4" s="1"/>
  <c r="AC62" i="4"/>
  <c r="AM61" i="4"/>
  <c r="AS61" i="4" s="1"/>
  <c r="AY61" i="4" s="1"/>
  <c r="BE61" i="4" s="1"/>
  <c r="AA62" i="4"/>
  <c r="AL57" i="4"/>
  <c r="AR57" i="4" s="1"/>
  <c r="AX57" i="4" s="1"/>
  <c r="BD57" i="4" s="1"/>
  <c r="Z58" i="4"/>
  <c r="AP58" i="4"/>
  <c r="AV58" i="4" s="1"/>
  <c r="BB58" i="4" s="1"/>
  <c r="BH58" i="4" s="1"/>
  <c r="R59" i="4"/>
  <c r="X59" i="4" s="1"/>
  <c r="AD59" i="4" s="1"/>
  <c r="R60" i="4" s="1"/>
  <c r="X60" i="4" s="1"/>
  <c r="M54" i="4"/>
  <c r="S54" i="4" s="1"/>
  <c r="Y54" i="4" s="1"/>
  <c r="AK53" i="4"/>
  <c r="BI53" i="4" s="1"/>
  <c r="BD60" i="3"/>
  <c r="BN60" i="3" s="1"/>
  <c r="U57" i="13"/>
  <c r="R58" i="13"/>
  <c r="T59" i="13"/>
  <c r="Q60" i="13"/>
  <c r="BK53" i="4"/>
  <c r="BX52" i="4"/>
  <c r="BJ53" i="4"/>
  <c r="BY52" i="4"/>
  <c r="L66" i="4"/>
  <c r="AV74" i="17" l="1"/>
  <c r="AW74" i="17" s="1"/>
  <c r="AT75" i="17"/>
  <c r="AQ75" i="17"/>
  <c r="AU75" i="17" s="1"/>
  <c r="Q77" i="17"/>
  <c r="AS76" i="17"/>
  <c r="AR130" i="17"/>
  <c r="AM74" i="17"/>
  <c r="BC74" i="17" s="1"/>
  <c r="S78" i="17"/>
  <c r="AC77" i="17"/>
  <c r="AG77" i="17" s="1"/>
  <c r="AK77" i="17" s="1"/>
  <c r="AO77" i="17" s="1"/>
  <c r="T79" i="17"/>
  <c r="AD78" i="17"/>
  <c r="AH78" i="17" s="1"/>
  <c r="AL78" i="17" s="1"/>
  <c r="AP78" i="17" s="1"/>
  <c r="AA76" i="17"/>
  <c r="BB73" i="17"/>
  <c r="AE75" i="17"/>
  <c r="AI75" i="17" s="1"/>
  <c r="AX75" i="17" s="1"/>
  <c r="AY75" i="17" s="1"/>
  <c r="AZ75" i="17" s="1"/>
  <c r="R77" i="17"/>
  <c r="AB76" i="17"/>
  <c r="AF76" i="17" s="1"/>
  <c r="AJ76" i="17" s="1"/>
  <c r="AN76" i="17" s="1"/>
  <c r="BC51" i="4"/>
  <c r="BQ51" i="4" s="1"/>
  <c r="BR51" i="4" s="1"/>
  <c r="BP51" i="4"/>
  <c r="AW52" i="4"/>
  <c r="AQ53" i="4"/>
  <c r="BM53" i="4"/>
  <c r="BN53" i="4" s="1"/>
  <c r="BO53" i="4" s="1"/>
  <c r="AK54" i="4"/>
  <c r="BI54" i="4" s="1"/>
  <c r="BV54" i="4"/>
  <c r="BU54" i="4"/>
  <c r="BL53" i="4"/>
  <c r="AL58" i="4"/>
  <c r="AR58" i="4" s="1"/>
  <c r="AX58" i="4" s="1"/>
  <c r="BD58" i="4" s="1"/>
  <c r="N59" i="4"/>
  <c r="T59" i="4" s="1"/>
  <c r="Z59" i="4" s="1"/>
  <c r="N60" i="4" s="1"/>
  <c r="T60" i="4" s="1"/>
  <c r="AP59" i="4"/>
  <c r="AV59" i="4" s="1"/>
  <c r="BB59" i="4" s="1"/>
  <c r="BH59" i="4" s="1"/>
  <c r="AD60" i="4"/>
  <c r="AM62" i="4"/>
  <c r="AS62" i="4" s="1"/>
  <c r="AY62" i="4" s="1"/>
  <c r="BE62" i="4" s="1"/>
  <c r="O63" i="4"/>
  <c r="U63" i="4" s="1"/>
  <c r="AA63" i="4" s="1"/>
  <c r="O64" i="4" s="1"/>
  <c r="U64" i="4" s="1"/>
  <c r="AN58" i="4"/>
  <c r="AT58" i="4" s="1"/>
  <c r="AZ58" i="4" s="1"/>
  <c r="BF58" i="4" s="1"/>
  <c r="P59" i="4"/>
  <c r="V59" i="4" s="1"/>
  <c r="AB59" i="4" s="1"/>
  <c r="P60" i="4" s="1"/>
  <c r="V60" i="4" s="1"/>
  <c r="AO62" i="4"/>
  <c r="AU62" i="4" s="1"/>
  <c r="BA62" i="4" s="1"/>
  <c r="BG62" i="4" s="1"/>
  <c r="Q63" i="4"/>
  <c r="W63" i="4" s="1"/>
  <c r="AC63" i="4" s="1"/>
  <c r="Q64" i="4" s="1"/>
  <c r="W64" i="4" s="1"/>
  <c r="BD61" i="3"/>
  <c r="BN61" i="3" s="1"/>
  <c r="R59" i="13"/>
  <c r="U58" i="13"/>
  <c r="Q61" i="13"/>
  <c r="T60" i="13"/>
  <c r="M55" i="4"/>
  <c r="S55" i="4" s="1"/>
  <c r="Y55" i="4" s="1"/>
  <c r="BK54" i="4"/>
  <c r="BY53" i="4"/>
  <c r="BJ54" i="4"/>
  <c r="BX53" i="4"/>
  <c r="L67" i="4"/>
  <c r="AV75" i="17" l="1"/>
  <c r="AW75" i="17" s="1"/>
  <c r="AT76" i="17"/>
  <c r="Q78" i="17"/>
  <c r="AS77" i="17"/>
  <c r="AQ76" i="17"/>
  <c r="AU76" i="17" s="1"/>
  <c r="AR131" i="17"/>
  <c r="AB77" i="17"/>
  <c r="AF77" i="17" s="1"/>
  <c r="AJ77" i="17" s="1"/>
  <c r="AN77" i="17" s="1"/>
  <c r="R78" i="17"/>
  <c r="S79" i="17"/>
  <c r="AC78" i="17"/>
  <c r="AG78" i="17" s="1"/>
  <c r="AK78" i="17" s="1"/>
  <c r="AO78" i="17" s="1"/>
  <c r="AM75" i="17"/>
  <c r="BC75" i="17" s="1"/>
  <c r="BB74" i="17"/>
  <c r="AA77" i="17"/>
  <c r="AD79" i="17"/>
  <c r="AH79" i="17" s="1"/>
  <c r="AL79" i="17" s="1"/>
  <c r="AP79" i="17" s="1"/>
  <c r="T80" i="17"/>
  <c r="AE76" i="17"/>
  <c r="AI76" i="17" s="1"/>
  <c r="AX76" i="17" s="1"/>
  <c r="AY76" i="17" s="1"/>
  <c r="AZ76" i="17" s="1"/>
  <c r="BC52" i="4"/>
  <c r="BQ52" i="4" s="1"/>
  <c r="BR52" i="4" s="1"/>
  <c r="BP52" i="4"/>
  <c r="BV55" i="4"/>
  <c r="AW53" i="4"/>
  <c r="AQ54" i="4"/>
  <c r="BM54" i="4"/>
  <c r="BN54" i="4" s="1"/>
  <c r="BO54" i="4" s="1"/>
  <c r="BU55" i="4"/>
  <c r="BL54" i="4"/>
  <c r="AO63" i="4"/>
  <c r="AU63" i="4" s="1"/>
  <c r="BA63" i="4" s="1"/>
  <c r="BG63" i="4" s="1"/>
  <c r="AC64" i="4"/>
  <c r="AM63" i="4"/>
  <c r="AS63" i="4" s="1"/>
  <c r="AY63" i="4" s="1"/>
  <c r="BE63" i="4" s="1"/>
  <c r="AA64" i="4"/>
  <c r="AN59" i="4"/>
  <c r="AT59" i="4" s="1"/>
  <c r="AZ59" i="4" s="1"/>
  <c r="BF59" i="4" s="1"/>
  <c r="AB60" i="4"/>
  <c r="M56" i="4"/>
  <c r="S56" i="4" s="1"/>
  <c r="Y56" i="4" s="1"/>
  <c r="AK55" i="4"/>
  <c r="BI55" i="4" s="1"/>
  <c r="AP60" i="4"/>
  <c r="AV60" i="4" s="1"/>
  <c r="BB60" i="4" s="1"/>
  <c r="BH60" i="4" s="1"/>
  <c r="R61" i="4"/>
  <c r="X61" i="4" s="1"/>
  <c r="AD61" i="4" s="1"/>
  <c r="R62" i="4" s="1"/>
  <c r="X62" i="4" s="1"/>
  <c r="AL59" i="4"/>
  <c r="AR59" i="4" s="1"/>
  <c r="AX59" i="4" s="1"/>
  <c r="BD59" i="4" s="1"/>
  <c r="Z60" i="4"/>
  <c r="BD62" i="3"/>
  <c r="BN62" i="3" s="1"/>
  <c r="T61" i="13"/>
  <c r="Q62" i="13"/>
  <c r="U59" i="13"/>
  <c r="R60" i="13"/>
  <c r="BY54" i="4"/>
  <c r="BJ55" i="4"/>
  <c r="BX54" i="4"/>
  <c r="BK55" i="4"/>
  <c r="L68" i="4"/>
  <c r="AQ77" i="17" l="1"/>
  <c r="AU77" i="17"/>
  <c r="AV76" i="17"/>
  <c r="AW76" i="17" s="1"/>
  <c r="AT77" i="17"/>
  <c r="AV77" i="17"/>
  <c r="AW77" i="17" s="1"/>
  <c r="Q79" i="17"/>
  <c r="AS78" i="17"/>
  <c r="AR132" i="17"/>
  <c r="AC79" i="17"/>
  <c r="AG79" i="17" s="1"/>
  <c r="AK79" i="17" s="1"/>
  <c r="AO79" i="17" s="1"/>
  <c r="S80" i="17"/>
  <c r="AM76" i="17"/>
  <c r="BC76" i="17" s="1"/>
  <c r="T81" i="17"/>
  <c r="AD80" i="17"/>
  <c r="AH80" i="17" s="1"/>
  <c r="AL80" i="17" s="1"/>
  <c r="AP80" i="17" s="1"/>
  <c r="AA78" i="17"/>
  <c r="R79" i="17"/>
  <c r="AB78" i="17"/>
  <c r="AF78" i="17" s="1"/>
  <c r="AJ78" i="17" s="1"/>
  <c r="AN78" i="17" s="1"/>
  <c r="AE77" i="17"/>
  <c r="AI77" i="17" s="1"/>
  <c r="AX77" i="17" s="1"/>
  <c r="AY77" i="17" s="1"/>
  <c r="AZ77" i="17" s="1"/>
  <c r="BB75" i="17"/>
  <c r="BC53" i="4"/>
  <c r="BQ53" i="4" s="1"/>
  <c r="BR53" i="4" s="1"/>
  <c r="BP53" i="4"/>
  <c r="BV56" i="4"/>
  <c r="AW54" i="4"/>
  <c r="BL55" i="4"/>
  <c r="AQ55" i="4"/>
  <c r="BM55" i="4"/>
  <c r="BN55" i="4" s="1"/>
  <c r="BO55" i="4" s="1"/>
  <c r="BU56" i="4"/>
  <c r="AL60" i="4"/>
  <c r="AR60" i="4" s="1"/>
  <c r="AX60" i="4" s="1"/>
  <c r="BD60" i="4" s="1"/>
  <c r="N61" i="4"/>
  <c r="T61" i="4" s="1"/>
  <c r="Z61" i="4" s="1"/>
  <c r="N62" i="4" s="1"/>
  <c r="T62" i="4" s="1"/>
  <c r="M57" i="4"/>
  <c r="S57" i="4" s="1"/>
  <c r="Y57" i="4" s="1"/>
  <c r="AK56" i="4"/>
  <c r="BI56" i="4" s="1"/>
  <c r="AP61" i="4"/>
  <c r="AV61" i="4" s="1"/>
  <c r="BB61" i="4" s="1"/>
  <c r="BH61" i="4" s="1"/>
  <c r="AD62" i="4"/>
  <c r="AN60" i="4"/>
  <c r="AT60" i="4" s="1"/>
  <c r="AZ60" i="4" s="1"/>
  <c r="BF60" i="4" s="1"/>
  <c r="P61" i="4"/>
  <c r="V61" i="4" s="1"/>
  <c r="AB61" i="4" s="1"/>
  <c r="P62" i="4" s="1"/>
  <c r="V62" i="4" s="1"/>
  <c r="AM64" i="4"/>
  <c r="AS64" i="4" s="1"/>
  <c r="AY64" i="4" s="1"/>
  <c r="BE64" i="4" s="1"/>
  <c r="O65" i="4"/>
  <c r="U65" i="4" s="1"/>
  <c r="AA65" i="4" s="1"/>
  <c r="O66" i="4" s="1"/>
  <c r="U66" i="4" s="1"/>
  <c r="AO64" i="4"/>
  <c r="AU64" i="4" s="1"/>
  <c r="BA64" i="4" s="1"/>
  <c r="BG64" i="4" s="1"/>
  <c r="Q65" i="4"/>
  <c r="W65" i="4" s="1"/>
  <c r="AC65" i="4" s="1"/>
  <c r="Q66" i="4" s="1"/>
  <c r="W66" i="4" s="1"/>
  <c r="BD63" i="3"/>
  <c r="BN63" i="3" s="1"/>
  <c r="T62" i="13"/>
  <c r="Q63" i="13"/>
  <c r="R61" i="13"/>
  <c r="U60" i="13"/>
  <c r="BK56" i="4"/>
  <c r="BY55" i="4"/>
  <c r="BX55" i="4"/>
  <c r="BJ56" i="4"/>
  <c r="L69" i="4"/>
  <c r="AQ78" i="17" l="1"/>
  <c r="AT78" i="17"/>
  <c r="Q80" i="17"/>
  <c r="AS79" i="17"/>
  <c r="AU78" i="17"/>
  <c r="AV78" i="17" s="1"/>
  <c r="AW78" i="17" s="1"/>
  <c r="AR133" i="17"/>
  <c r="BB76" i="17"/>
  <c r="AD81" i="17"/>
  <c r="AH81" i="17" s="1"/>
  <c r="AL81" i="17" s="1"/>
  <c r="AP81" i="17" s="1"/>
  <c r="T82" i="17"/>
  <c r="AB79" i="17"/>
  <c r="AF79" i="17" s="1"/>
  <c r="AJ79" i="17" s="1"/>
  <c r="AN79" i="17" s="1"/>
  <c r="R80" i="17"/>
  <c r="AA79" i="17"/>
  <c r="AE78" i="17"/>
  <c r="AI78" i="17" s="1"/>
  <c r="AX78" i="17" s="1"/>
  <c r="AY78" i="17" s="1"/>
  <c r="AZ78" i="17" s="1"/>
  <c r="AM77" i="17"/>
  <c r="BC77" i="17" s="1"/>
  <c r="AC80" i="17"/>
  <c r="AG80" i="17" s="1"/>
  <c r="AK80" i="17" s="1"/>
  <c r="AO80" i="17" s="1"/>
  <c r="S81" i="17"/>
  <c r="BC54" i="4"/>
  <c r="BQ54" i="4" s="1"/>
  <c r="BR54" i="4" s="1"/>
  <c r="BP54" i="4"/>
  <c r="AW55" i="4"/>
  <c r="BV57" i="4"/>
  <c r="AQ56" i="4"/>
  <c r="BM56" i="4"/>
  <c r="BN56" i="4" s="1"/>
  <c r="BO56" i="4" s="1"/>
  <c r="BU57" i="4"/>
  <c r="BL56" i="4"/>
  <c r="AM65" i="4"/>
  <c r="AS65" i="4" s="1"/>
  <c r="AY65" i="4" s="1"/>
  <c r="BE65" i="4" s="1"/>
  <c r="AA66" i="4"/>
  <c r="M58" i="4"/>
  <c r="S58" i="4" s="1"/>
  <c r="Y58" i="4" s="1"/>
  <c r="AK57" i="4"/>
  <c r="BI57" i="4" s="1"/>
  <c r="AN61" i="4"/>
  <c r="AT61" i="4" s="1"/>
  <c r="AZ61" i="4" s="1"/>
  <c r="BF61" i="4" s="1"/>
  <c r="AB62" i="4"/>
  <c r="AL61" i="4"/>
  <c r="AR61" i="4" s="1"/>
  <c r="AX61" i="4" s="1"/>
  <c r="BD61" i="4" s="1"/>
  <c r="Z62" i="4"/>
  <c r="AO65" i="4"/>
  <c r="AU65" i="4" s="1"/>
  <c r="BA65" i="4" s="1"/>
  <c r="BG65" i="4" s="1"/>
  <c r="AC66" i="4"/>
  <c r="AP62" i="4"/>
  <c r="AV62" i="4" s="1"/>
  <c r="BB62" i="4" s="1"/>
  <c r="BH62" i="4" s="1"/>
  <c r="R63" i="4"/>
  <c r="X63" i="4" s="1"/>
  <c r="AD63" i="4" s="1"/>
  <c r="R64" i="4" s="1"/>
  <c r="X64" i="4" s="1"/>
  <c r="BD64" i="3"/>
  <c r="BN64" i="3" s="1"/>
  <c r="U61" i="13"/>
  <c r="R62" i="13"/>
  <c r="T63" i="13"/>
  <c r="Q64" i="13"/>
  <c r="BK57" i="4"/>
  <c r="BX56" i="4"/>
  <c r="BJ57" i="4"/>
  <c r="BY56" i="4"/>
  <c r="L70" i="4"/>
  <c r="AQ79" i="17" l="1"/>
  <c r="AT79" i="17"/>
  <c r="Q81" i="17"/>
  <c r="AS80" i="17"/>
  <c r="AU79" i="17"/>
  <c r="AV79" i="17" s="1"/>
  <c r="AW79" i="17" s="1"/>
  <c r="AR134" i="17"/>
  <c r="R81" i="17"/>
  <c r="AB80" i="17"/>
  <c r="AF80" i="17" s="1"/>
  <c r="AJ80" i="17" s="1"/>
  <c r="AN80" i="17" s="1"/>
  <c r="S82" i="17"/>
  <c r="AC81" i="17"/>
  <c r="AG81" i="17" s="1"/>
  <c r="AK81" i="17" s="1"/>
  <c r="AO81" i="17" s="1"/>
  <c r="AA80" i="17"/>
  <c r="AQ80" i="17" s="1"/>
  <c r="BB77" i="17"/>
  <c r="AM78" i="17"/>
  <c r="BC78" i="17" s="1"/>
  <c r="AE79" i="17"/>
  <c r="AI79" i="17" s="1"/>
  <c r="AX79" i="17" s="1"/>
  <c r="AY79" i="17" s="1"/>
  <c r="AZ79" i="17" s="1"/>
  <c r="T83" i="17"/>
  <c r="AD82" i="17"/>
  <c r="AH82" i="17" s="1"/>
  <c r="AL82" i="17" s="1"/>
  <c r="AP82" i="17" s="1"/>
  <c r="BC55" i="4"/>
  <c r="BQ55" i="4" s="1"/>
  <c r="BR55" i="4" s="1"/>
  <c r="BP55" i="4"/>
  <c r="AW56" i="4"/>
  <c r="AQ57" i="4"/>
  <c r="BM57" i="4"/>
  <c r="BN57" i="4" s="1"/>
  <c r="BO57" i="4" s="1"/>
  <c r="AK58" i="4"/>
  <c r="BI58" i="4" s="1"/>
  <c r="BV58" i="4"/>
  <c r="BU58" i="4"/>
  <c r="BL57" i="4"/>
  <c r="AN62" i="4"/>
  <c r="AT62" i="4" s="1"/>
  <c r="AZ62" i="4" s="1"/>
  <c r="BF62" i="4" s="1"/>
  <c r="P63" i="4"/>
  <c r="V63" i="4" s="1"/>
  <c r="AB63" i="4" s="1"/>
  <c r="P64" i="4" s="1"/>
  <c r="V64" i="4" s="1"/>
  <c r="AP63" i="4"/>
  <c r="AV63" i="4" s="1"/>
  <c r="BB63" i="4" s="1"/>
  <c r="BH63" i="4" s="1"/>
  <c r="AD64" i="4"/>
  <c r="AO66" i="4"/>
  <c r="AU66" i="4" s="1"/>
  <c r="BA66" i="4" s="1"/>
  <c r="BG66" i="4" s="1"/>
  <c r="Q67" i="4"/>
  <c r="W67" i="4" s="1"/>
  <c r="AC67" i="4" s="1"/>
  <c r="Q68" i="4" s="1"/>
  <c r="W68" i="4" s="1"/>
  <c r="AM66" i="4"/>
  <c r="AS66" i="4" s="1"/>
  <c r="AY66" i="4" s="1"/>
  <c r="BE66" i="4" s="1"/>
  <c r="O67" i="4"/>
  <c r="U67" i="4" s="1"/>
  <c r="AA67" i="4" s="1"/>
  <c r="O68" i="4" s="1"/>
  <c r="U68" i="4" s="1"/>
  <c r="AL62" i="4"/>
  <c r="AR62" i="4" s="1"/>
  <c r="AX62" i="4" s="1"/>
  <c r="BD62" i="4" s="1"/>
  <c r="N63" i="4"/>
  <c r="T63" i="4" s="1"/>
  <c r="Z63" i="4" s="1"/>
  <c r="N64" i="4" s="1"/>
  <c r="T64" i="4" s="1"/>
  <c r="BD65" i="3"/>
  <c r="BN65" i="3" s="1"/>
  <c r="R63" i="13"/>
  <c r="U62" i="13"/>
  <c r="Q65" i="13"/>
  <c r="T64" i="13"/>
  <c r="BK58" i="4"/>
  <c r="M59" i="4"/>
  <c r="S59" i="4" s="1"/>
  <c r="Y59" i="4" s="1"/>
  <c r="BX57" i="4"/>
  <c r="BJ58" i="4"/>
  <c r="BY57" i="4"/>
  <c r="L71" i="4"/>
  <c r="Q82" i="17" l="1"/>
  <c r="AS81" i="17"/>
  <c r="AU80" i="17"/>
  <c r="AV80" i="17" s="1"/>
  <c r="AW80" i="17" s="1"/>
  <c r="AT80" i="17"/>
  <c r="AR135" i="17"/>
  <c r="AM79" i="17"/>
  <c r="BC79" i="17" s="1"/>
  <c r="S83" i="17"/>
  <c r="AC82" i="17"/>
  <c r="AG82" i="17" s="1"/>
  <c r="AK82" i="17" s="1"/>
  <c r="AO82" i="17" s="1"/>
  <c r="BB78" i="17"/>
  <c r="AA81" i="17"/>
  <c r="T84" i="17"/>
  <c r="AD83" i="17"/>
  <c r="AH83" i="17" s="1"/>
  <c r="AL83" i="17" s="1"/>
  <c r="AP83" i="17" s="1"/>
  <c r="AE80" i="17"/>
  <c r="AI80" i="17" s="1"/>
  <c r="AX80" i="17" s="1"/>
  <c r="AY80" i="17" s="1"/>
  <c r="AZ80" i="17" s="1"/>
  <c r="AB81" i="17"/>
  <c r="AF81" i="17" s="1"/>
  <c r="AJ81" i="17" s="1"/>
  <c r="AN81" i="17" s="1"/>
  <c r="R82" i="17"/>
  <c r="BC56" i="4"/>
  <c r="BQ56" i="4" s="1"/>
  <c r="BR56" i="4" s="1"/>
  <c r="BP56" i="4"/>
  <c r="AW57" i="4"/>
  <c r="BV59" i="4"/>
  <c r="AQ58" i="4"/>
  <c r="BM58" i="4"/>
  <c r="BN58" i="4" s="1"/>
  <c r="BO58" i="4" s="1"/>
  <c r="BU59" i="4"/>
  <c r="BL58" i="4"/>
  <c r="AM67" i="4"/>
  <c r="AS67" i="4" s="1"/>
  <c r="AY67" i="4" s="1"/>
  <c r="BE67" i="4" s="1"/>
  <c r="AA68" i="4"/>
  <c r="AO67" i="4"/>
  <c r="AU67" i="4" s="1"/>
  <c r="BA67" i="4" s="1"/>
  <c r="BG67" i="4" s="1"/>
  <c r="AC68" i="4"/>
  <c r="AL63" i="4"/>
  <c r="AR63" i="4" s="1"/>
  <c r="AX63" i="4" s="1"/>
  <c r="BD63" i="4" s="1"/>
  <c r="Z64" i="4"/>
  <c r="M60" i="4"/>
  <c r="S60" i="4" s="1"/>
  <c r="Y60" i="4" s="1"/>
  <c r="AK59" i="4"/>
  <c r="BI59" i="4" s="1"/>
  <c r="AN63" i="4"/>
  <c r="AT63" i="4" s="1"/>
  <c r="AZ63" i="4" s="1"/>
  <c r="BF63" i="4" s="1"/>
  <c r="AB64" i="4"/>
  <c r="AP64" i="4"/>
  <c r="AV64" i="4" s="1"/>
  <c r="BB64" i="4" s="1"/>
  <c r="BH64" i="4" s="1"/>
  <c r="R65" i="4"/>
  <c r="X65" i="4" s="1"/>
  <c r="AD65" i="4" s="1"/>
  <c r="R66" i="4" s="1"/>
  <c r="X66" i="4" s="1"/>
  <c r="BD66" i="3"/>
  <c r="BN66" i="3" s="1"/>
  <c r="Q66" i="13"/>
  <c r="T65" i="13"/>
  <c r="R64" i="13"/>
  <c r="U63" i="13"/>
  <c r="BK59" i="4"/>
  <c r="BJ59" i="4"/>
  <c r="BX58" i="4"/>
  <c r="BY58" i="4"/>
  <c r="L72" i="4"/>
  <c r="AQ81" i="17" l="1"/>
  <c r="AU81" i="17" s="1"/>
  <c r="AT81" i="17"/>
  <c r="Q83" i="17"/>
  <c r="AS82" i="17"/>
  <c r="AR136" i="17"/>
  <c r="AB82" i="17"/>
  <c r="AF82" i="17" s="1"/>
  <c r="AJ82" i="17" s="1"/>
  <c r="AN82" i="17" s="1"/>
  <c r="R83" i="17"/>
  <c r="AA82" i="17"/>
  <c r="BB79" i="17"/>
  <c r="AM80" i="17"/>
  <c r="BC80" i="17" s="1"/>
  <c r="T85" i="17"/>
  <c r="AD84" i="17"/>
  <c r="AH84" i="17" s="1"/>
  <c r="AL84" i="17" s="1"/>
  <c r="AP84" i="17" s="1"/>
  <c r="AE81" i="17"/>
  <c r="AI81" i="17" s="1"/>
  <c r="AX81" i="17" s="1"/>
  <c r="AY81" i="17" s="1"/>
  <c r="AZ81" i="17" s="1"/>
  <c r="S84" i="17"/>
  <c r="AC83" i="17"/>
  <c r="AG83" i="17" s="1"/>
  <c r="AK83" i="17" s="1"/>
  <c r="AO83" i="17" s="1"/>
  <c r="BC57" i="4"/>
  <c r="BQ57" i="4" s="1"/>
  <c r="BR57" i="4" s="1"/>
  <c r="BP57" i="4"/>
  <c r="BV60" i="4"/>
  <c r="AW58" i="4"/>
  <c r="AQ59" i="4"/>
  <c r="BM59" i="4"/>
  <c r="BN59" i="4" s="1"/>
  <c r="BO59" i="4" s="1"/>
  <c r="BU60" i="4"/>
  <c r="BL59" i="4"/>
  <c r="AP65" i="4"/>
  <c r="AV65" i="4" s="1"/>
  <c r="BB65" i="4" s="1"/>
  <c r="BH65" i="4" s="1"/>
  <c r="AD66" i="4"/>
  <c r="AN64" i="4"/>
  <c r="AT64" i="4" s="1"/>
  <c r="AZ64" i="4" s="1"/>
  <c r="BF64" i="4" s="1"/>
  <c r="P65" i="4"/>
  <c r="V65" i="4" s="1"/>
  <c r="AB65" i="4" s="1"/>
  <c r="P66" i="4" s="1"/>
  <c r="V66" i="4" s="1"/>
  <c r="AL64" i="4"/>
  <c r="AR64" i="4" s="1"/>
  <c r="AX64" i="4" s="1"/>
  <c r="BD64" i="4" s="1"/>
  <c r="N65" i="4"/>
  <c r="T65" i="4" s="1"/>
  <c r="Z65" i="4" s="1"/>
  <c r="N66" i="4" s="1"/>
  <c r="T66" i="4" s="1"/>
  <c r="M61" i="4"/>
  <c r="S61" i="4" s="1"/>
  <c r="Y61" i="4" s="1"/>
  <c r="AK60" i="4"/>
  <c r="BI60" i="4" s="1"/>
  <c r="AO68" i="4"/>
  <c r="AU68" i="4" s="1"/>
  <c r="BA68" i="4" s="1"/>
  <c r="BG68" i="4" s="1"/>
  <c r="Q69" i="4"/>
  <c r="W69" i="4" s="1"/>
  <c r="AC69" i="4" s="1"/>
  <c r="Q70" i="4" s="1"/>
  <c r="W70" i="4" s="1"/>
  <c r="AM68" i="4"/>
  <c r="AS68" i="4" s="1"/>
  <c r="AY68" i="4" s="1"/>
  <c r="BE68" i="4" s="1"/>
  <c r="O69" i="4"/>
  <c r="U69" i="4" s="1"/>
  <c r="AA69" i="4" s="1"/>
  <c r="O70" i="4" s="1"/>
  <c r="U70" i="4" s="1"/>
  <c r="BD67" i="3"/>
  <c r="BN67" i="3" s="1"/>
  <c r="T66" i="13"/>
  <c r="Q67" i="13"/>
  <c r="R65" i="13"/>
  <c r="U64" i="13"/>
  <c r="BJ60" i="4"/>
  <c r="BY59" i="4"/>
  <c r="BX59" i="4"/>
  <c r="BK60" i="4"/>
  <c r="L73" i="4"/>
  <c r="AV81" i="17" l="1"/>
  <c r="AW81" i="17" s="1"/>
  <c r="AT82" i="17"/>
  <c r="Q84" i="17"/>
  <c r="AS83" i="17"/>
  <c r="AQ82" i="17"/>
  <c r="AU82" i="17" s="1"/>
  <c r="AR137" i="17"/>
  <c r="AA83" i="17"/>
  <c r="AC84" i="17"/>
  <c r="AG84" i="17" s="1"/>
  <c r="AK84" i="17" s="1"/>
  <c r="AO84" i="17" s="1"/>
  <c r="S85" i="17"/>
  <c r="AB83" i="17"/>
  <c r="AF83" i="17" s="1"/>
  <c r="AJ83" i="17" s="1"/>
  <c r="AN83" i="17" s="1"/>
  <c r="R84" i="17"/>
  <c r="BB80" i="17"/>
  <c r="AE82" i="17"/>
  <c r="AI82" i="17" s="1"/>
  <c r="AX82" i="17" s="1"/>
  <c r="AY82" i="17" s="1"/>
  <c r="AZ82" i="17" s="1"/>
  <c r="AM81" i="17"/>
  <c r="BC81" i="17" s="1"/>
  <c r="AD85" i="17"/>
  <c r="AH85" i="17" s="1"/>
  <c r="AL85" i="17" s="1"/>
  <c r="AP85" i="17" s="1"/>
  <c r="T86" i="17"/>
  <c r="BC58" i="4"/>
  <c r="BQ58" i="4" s="1"/>
  <c r="BR58" i="4" s="1"/>
  <c r="BP58" i="4"/>
  <c r="AW59" i="4"/>
  <c r="BL60" i="4"/>
  <c r="BV61" i="4"/>
  <c r="AQ60" i="4"/>
  <c r="BM60" i="4"/>
  <c r="BN60" i="4" s="1"/>
  <c r="BO60" i="4" s="1"/>
  <c r="BU61" i="4"/>
  <c r="M62" i="4"/>
  <c r="S62" i="4" s="1"/>
  <c r="Y62" i="4" s="1"/>
  <c r="AK61" i="4"/>
  <c r="BI61" i="4" s="1"/>
  <c r="AL65" i="4"/>
  <c r="AR65" i="4" s="1"/>
  <c r="AX65" i="4" s="1"/>
  <c r="BD65" i="4" s="1"/>
  <c r="Z66" i="4"/>
  <c r="AN65" i="4"/>
  <c r="AT65" i="4" s="1"/>
  <c r="AZ65" i="4" s="1"/>
  <c r="BF65" i="4" s="1"/>
  <c r="AB66" i="4"/>
  <c r="AP66" i="4"/>
  <c r="AV66" i="4" s="1"/>
  <c r="BB66" i="4" s="1"/>
  <c r="BH66" i="4" s="1"/>
  <c r="R67" i="4"/>
  <c r="X67" i="4" s="1"/>
  <c r="AD67" i="4" s="1"/>
  <c r="R68" i="4" s="1"/>
  <c r="X68" i="4" s="1"/>
  <c r="AM69" i="4"/>
  <c r="AS69" i="4" s="1"/>
  <c r="AY69" i="4" s="1"/>
  <c r="BE69" i="4" s="1"/>
  <c r="AA70" i="4"/>
  <c r="AO69" i="4"/>
  <c r="AU69" i="4" s="1"/>
  <c r="BA69" i="4" s="1"/>
  <c r="BG69" i="4" s="1"/>
  <c r="AC70" i="4"/>
  <c r="BD68" i="3"/>
  <c r="BN68" i="3" s="1"/>
  <c r="U65" i="13"/>
  <c r="R66" i="13"/>
  <c r="T67" i="13"/>
  <c r="Q68" i="13"/>
  <c r="BK61" i="4"/>
  <c r="BX60" i="4"/>
  <c r="BJ61" i="4"/>
  <c r="BY60" i="4"/>
  <c r="L74" i="4"/>
  <c r="AQ83" i="17" l="1"/>
  <c r="AU83" i="17"/>
  <c r="AV82" i="17"/>
  <c r="AW82" i="17" s="1"/>
  <c r="AT83" i="17"/>
  <c r="AV83" i="17"/>
  <c r="AW83" i="17" s="1"/>
  <c r="Q85" i="17"/>
  <c r="AS84" i="17"/>
  <c r="AR138" i="17"/>
  <c r="AD86" i="17"/>
  <c r="AH86" i="17" s="1"/>
  <c r="AL86" i="17" s="1"/>
  <c r="AP86" i="17" s="1"/>
  <c r="T87" i="17"/>
  <c r="BB81" i="17"/>
  <c r="AE83" i="17"/>
  <c r="AI83" i="17" s="1"/>
  <c r="AX83" i="17" s="1"/>
  <c r="AY83" i="17" s="1"/>
  <c r="AZ83" i="17" s="1"/>
  <c r="AM82" i="17"/>
  <c r="BC82" i="17" s="1"/>
  <c r="AC85" i="17"/>
  <c r="AG85" i="17" s="1"/>
  <c r="AK85" i="17" s="1"/>
  <c r="AO85" i="17" s="1"/>
  <c r="S86" i="17"/>
  <c r="AB84" i="17"/>
  <c r="AF84" i="17" s="1"/>
  <c r="AJ84" i="17" s="1"/>
  <c r="AN84" i="17" s="1"/>
  <c r="R85" i="17"/>
  <c r="AA84" i="17"/>
  <c r="BC59" i="4"/>
  <c r="BQ59" i="4" s="1"/>
  <c r="BR59" i="4" s="1"/>
  <c r="BP59" i="4"/>
  <c r="AW60" i="4"/>
  <c r="AQ61" i="4"/>
  <c r="BM61" i="4"/>
  <c r="AK62" i="4"/>
  <c r="BI62" i="4" s="1"/>
  <c r="BV62" i="4"/>
  <c r="BU62" i="4"/>
  <c r="BL61" i="4"/>
  <c r="AN66" i="4"/>
  <c r="AT66" i="4" s="1"/>
  <c r="AZ66" i="4" s="1"/>
  <c r="BF66" i="4" s="1"/>
  <c r="P67" i="4"/>
  <c r="V67" i="4" s="1"/>
  <c r="AB67" i="4" s="1"/>
  <c r="P68" i="4" s="1"/>
  <c r="V68" i="4" s="1"/>
  <c r="AO70" i="4"/>
  <c r="AU70" i="4" s="1"/>
  <c r="BA70" i="4" s="1"/>
  <c r="BG70" i="4" s="1"/>
  <c r="Q71" i="4"/>
  <c r="W71" i="4" s="1"/>
  <c r="AC71" i="4" s="1"/>
  <c r="Q72" i="4" s="1"/>
  <c r="W72" i="4" s="1"/>
  <c r="AP67" i="4"/>
  <c r="AV67" i="4" s="1"/>
  <c r="BB67" i="4" s="1"/>
  <c r="BH67" i="4" s="1"/>
  <c r="AD68" i="4"/>
  <c r="AM70" i="4"/>
  <c r="AS70" i="4" s="1"/>
  <c r="AY70" i="4" s="1"/>
  <c r="BE70" i="4" s="1"/>
  <c r="O71" i="4"/>
  <c r="U71" i="4" s="1"/>
  <c r="AA71" i="4" s="1"/>
  <c r="O72" i="4" s="1"/>
  <c r="U72" i="4" s="1"/>
  <c r="AL66" i="4"/>
  <c r="AR66" i="4" s="1"/>
  <c r="AX66" i="4" s="1"/>
  <c r="BD66" i="4" s="1"/>
  <c r="N67" i="4"/>
  <c r="T67" i="4" s="1"/>
  <c r="Z67" i="4" s="1"/>
  <c r="N68" i="4" s="1"/>
  <c r="T68" i="4" s="1"/>
  <c r="BD69" i="3"/>
  <c r="BN69" i="3" s="1"/>
  <c r="R67" i="13"/>
  <c r="U66" i="13"/>
  <c r="Q69" i="13"/>
  <c r="T68" i="13"/>
  <c r="BK62" i="4"/>
  <c r="M63" i="4"/>
  <c r="S63" i="4" s="1"/>
  <c r="Y63" i="4" s="1"/>
  <c r="BX61" i="4"/>
  <c r="BJ62" i="4"/>
  <c r="BY61" i="4"/>
  <c r="L75" i="4"/>
  <c r="AT84" i="17" l="1"/>
  <c r="Q86" i="17"/>
  <c r="AS85" i="17"/>
  <c r="AQ84" i="17"/>
  <c r="AU84" i="17" s="1"/>
  <c r="AR139" i="17"/>
  <c r="AA85" i="17"/>
  <c r="BB82" i="17"/>
  <c r="AE84" i="17"/>
  <c r="AI84" i="17" s="1"/>
  <c r="AX84" i="17" s="1"/>
  <c r="AY84" i="17" s="1"/>
  <c r="AZ84" i="17" s="1"/>
  <c r="R86" i="17"/>
  <c r="AB85" i="17"/>
  <c r="AF85" i="17" s="1"/>
  <c r="AJ85" i="17" s="1"/>
  <c r="AN85" i="17" s="1"/>
  <c r="AM83" i="17"/>
  <c r="BC83" i="17" s="1"/>
  <c r="T88" i="17"/>
  <c r="AD87" i="17"/>
  <c r="AH87" i="17" s="1"/>
  <c r="AL87" i="17" s="1"/>
  <c r="AP87" i="17" s="1"/>
  <c r="S87" i="17"/>
  <c r="AC86" i="17"/>
  <c r="AG86" i="17" s="1"/>
  <c r="AK86" i="17" s="1"/>
  <c r="AO86" i="17" s="1"/>
  <c r="BC60" i="4"/>
  <c r="BQ60" i="4" s="1"/>
  <c r="BR60" i="4" s="1"/>
  <c r="BP60" i="4"/>
  <c r="BM62" i="4"/>
  <c r="BN62" i="4" s="1"/>
  <c r="BO62" i="4" s="1"/>
  <c r="BV63" i="4"/>
  <c r="AW61" i="4"/>
  <c r="BN61" i="4"/>
  <c r="BO61" i="4" s="1"/>
  <c r="AQ62" i="4"/>
  <c r="BU63" i="4"/>
  <c r="BL62" i="4"/>
  <c r="AO71" i="4"/>
  <c r="AU71" i="4" s="1"/>
  <c r="BA71" i="4" s="1"/>
  <c r="BG71" i="4" s="1"/>
  <c r="AC72" i="4"/>
  <c r="AM71" i="4"/>
  <c r="AS71" i="4" s="1"/>
  <c r="AY71" i="4" s="1"/>
  <c r="BE71" i="4" s="1"/>
  <c r="AA72" i="4"/>
  <c r="M64" i="4"/>
  <c r="S64" i="4" s="1"/>
  <c r="Y64" i="4" s="1"/>
  <c r="AK63" i="4"/>
  <c r="BI63" i="4" s="1"/>
  <c r="AL67" i="4"/>
  <c r="AR67" i="4" s="1"/>
  <c r="AX67" i="4" s="1"/>
  <c r="BD67" i="4" s="1"/>
  <c r="Z68" i="4"/>
  <c r="AP68" i="4"/>
  <c r="AV68" i="4" s="1"/>
  <c r="BB68" i="4" s="1"/>
  <c r="BH68" i="4" s="1"/>
  <c r="R69" i="4"/>
  <c r="X69" i="4" s="1"/>
  <c r="AD69" i="4" s="1"/>
  <c r="R70" i="4" s="1"/>
  <c r="X70" i="4" s="1"/>
  <c r="AN67" i="4"/>
  <c r="AT67" i="4" s="1"/>
  <c r="AZ67" i="4" s="1"/>
  <c r="BF67" i="4" s="1"/>
  <c r="AB68" i="4"/>
  <c r="BD70" i="3"/>
  <c r="BN70" i="3" s="1"/>
  <c r="T69" i="13"/>
  <c r="Q70" i="13"/>
  <c r="U67" i="13"/>
  <c r="R68" i="13"/>
  <c r="BJ63" i="4"/>
  <c r="BY62" i="4"/>
  <c r="BX62" i="4"/>
  <c r="BK63" i="4"/>
  <c r="L76" i="4"/>
  <c r="Q87" i="17" l="1"/>
  <c r="AS86" i="17"/>
  <c r="AQ85" i="17"/>
  <c r="AU85" i="17" s="1"/>
  <c r="AV85" i="17" s="1"/>
  <c r="AW85" i="17" s="1"/>
  <c r="AV84" i="17"/>
  <c r="AW84" i="17" s="1"/>
  <c r="AT85" i="17"/>
  <c r="AR140" i="17"/>
  <c r="R87" i="17"/>
  <c r="AB86" i="17"/>
  <c r="AF86" i="17" s="1"/>
  <c r="AJ86" i="17" s="1"/>
  <c r="AN86" i="17" s="1"/>
  <c r="AM84" i="17"/>
  <c r="BC84" i="17" s="1"/>
  <c r="AE85" i="17"/>
  <c r="AI85" i="17" s="1"/>
  <c r="AX85" i="17" s="1"/>
  <c r="AY85" i="17" s="1"/>
  <c r="AZ85" i="17" s="1"/>
  <c r="AD88" i="17"/>
  <c r="AH88" i="17" s="1"/>
  <c r="AL88" i="17" s="1"/>
  <c r="AP88" i="17" s="1"/>
  <c r="T89" i="17"/>
  <c r="AA86" i="17"/>
  <c r="AQ86" i="17" s="1"/>
  <c r="S88" i="17"/>
  <c r="AC87" i="17"/>
  <c r="AG87" i="17" s="1"/>
  <c r="AK87" i="17" s="1"/>
  <c r="AO87" i="17" s="1"/>
  <c r="BB83" i="17"/>
  <c r="BC61" i="4"/>
  <c r="BQ61" i="4" s="1"/>
  <c r="BR61" i="4" s="1"/>
  <c r="BP61" i="4"/>
  <c r="BV64" i="4"/>
  <c r="AW62" i="4"/>
  <c r="BL63" i="4"/>
  <c r="AQ63" i="4"/>
  <c r="BM63" i="4"/>
  <c r="BN63" i="4" s="1"/>
  <c r="BO63" i="4" s="1"/>
  <c r="BU64" i="4"/>
  <c r="AP69" i="4"/>
  <c r="AV69" i="4" s="1"/>
  <c r="BB69" i="4" s="1"/>
  <c r="BH69" i="4" s="1"/>
  <c r="AD70" i="4"/>
  <c r="AN68" i="4"/>
  <c r="AT68" i="4" s="1"/>
  <c r="AZ68" i="4" s="1"/>
  <c r="BF68" i="4" s="1"/>
  <c r="P69" i="4"/>
  <c r="V69" i="4" s="1"/>
  <c r="AB69" i="4" s="1"/>
  <c r="P70" i="4" s="1"/>
  <c r="V70" i="4" s="1"/>
  <c r="AM72" i="4"/>
  <c r="AS72" i="4" s="1"/>
  <c r="AY72" i="4" s="1"/>
  <c r="BE72" i="4" s="1"/>
  <c r="O73" i="4"/>
  <c r="U73" i="4" s="1"/>
  <c r="AA73" i="4" s="1"/>
  <c r="O74" i="4" s="1"/>
  <c r="U74" i="4" s="1"/>
  <c r="AO72" i="4"/>
  <c r="AU72" i="4" s="1"/>
  <c r="BA72" i="4" s="1"/>
  <c r="BG72" i="4" s="1"/>
  <c r="Q73" i="4"/>
  <c r="W73" i="4" s="1"/>
  <c r="AC73" i="4" s="1"/>
  <c r="Q74" i="4" s="1"/>
  <c r="W74" i="4" s="1"/>
  <c r="M65" i="4"/>
  <c r="S65" i="4" s="1"/>
  <c r="Y65" i="4" s="1"/>
  <c r="AK64" i="4"/>
  <c r="BI64" i="4" s="1"/>
  <c r="AL68" i="4"/>
  <c r="AR68" i="4" s="1"/>
  <c r="AX68" i="4" s="1"/>
  <c r="BD68" i="4" s="1"/>
  <c r="N69" i="4"/>
  <c r="T69" i="4" s="1"/>
  <c r="Z69" i="4" s="1"/>
  <c r="N70" i="4" s="1"/>
  <c r="T70" i="4" s="1"/>
  <c r="BD71" i="3"/>
  <c r="BN71" i="3" s="1"/>
  <c r="T70" i="13"/>
  <c r="Q71" i="13"/>
  <c r="R69" i="13"/>
  <c r="U68" i="13"/>
  <c r="BK64" i="4"/>
  <c r="BJ64" i="4"/>
  <c r="BY63" i="4"/>
  <c r="BX63" i="4"/>
  <c r="L77" i="4"/>
  <c r="AU86" i="17" l="1"/>
  <c r="AT86" i="17"/>
  <c r="AV86" i="17"/>
  <c r="AW86" i="17" s="1"/>
  <c r="Q88" i="17"/>
  <c r="AS87" i="17"/>
  <c r="AR141" i="17"/>
  <c r="AC88" i="17"/>
  <c r="AG88" i="17" s="1"/>
  <c r="AK88" i="17" s="1"/>
  <c r="AO88" i="17" s="1"/>
  <c r="S89" i="17"/>
  <c r="BB84" i="17"/>
  <c r="AE86" i="17"/>
  <c r="AI86" i="17" s="1"/>
  <c r="AX86" i="17" s="1"/>
  <c r="AY86" i="17" s="1"/>
  <c r="AZ86" i="17" s="1"/>
  <c r="AA87" i="17"/>
  <c r="AD89" i="17"/>
  <c r="AH89" i="17" s="1"/>
  <c r="AL89" i="17" s="1"/>
  <c r="AP89" i="17" s="1"/>
  <c r="T90" i="17"/>
  <c r="AM85" i="17"/>
  <c r="BC85" i="17" s="1"/>
  <c r="AB87" i="17"/>
  <c r="AF87" i="17" s="1"/>
  <c r="AJ87" i="17" s="1"/>
  <c r="AN87" i="17" s="1"/>
  <c r="R88" i="17"/>
  <c r="BC62" i="4"/>
  <c r="BQ62" i="4" s="1"/>
  <c r="BR62" i="4" s="1"/>
  <c r="BP62" i="4"/>
  <c r="AW63" i="4"/>
  <c r="BV65" i="4"/>
  <c r="AQ64" i="4"/>
  <c r="BM64" i="4"/>
  <c r="BN64" i="4" s="1"/>
  <c r="BO64" i="4" s="1"/>
  <c r="BU65" i="4"/>
  <c r="BL64" i="4"/>
  <c r="M66" i="4"/>
  <c r="S66" i="4" s="1"/>
  <c r="Y66" i="4" s="1"/>
  <c r="AK65" i="4"/>
  <c r="BI65" i="4" s="1"/>
  <c r="AM73" i="4"/>
  <c r="AS73" i="4" s="1"/>
  <c r="AY73" i="4" s="1"/>
  <c r="BE73" i="4" s="1"/>
  <c r="AA74" i="4"/>
  <c r="AL69" i="4"/>
  <c r="AR69" i="4" s="1"/>
  <c r="AX69" i="4" s="1"/>
  <c r="BD69" i="4" s="1"/>
  <c r="Z70" i="4"/>
  <c r="AN69" i="4"/>
  <c r="AT69" i="4" s="1"/>
  <c r="AZ69" i="4" s="1"/>
  <c r="BF69" i="4" s="1"/>
  <c r="AB70" i="4"/>
  <c r="AP70" i="4"/>
  <c r="AV70" i="4" s="1"/>
  <c r="BB70" i="4" s="1"/>
  <c r="BH70" i="4" s="1"/>
  <c r="R71" i="4"/>
  <c r="X71" i="4" s="1"/>
  <c r="AD71" i="4" s="1"/>
  <c r="R72" i="4" s="1"/>
  <c r="X72" i="4" s="1"/>
  <c r="AO73" i="4"/>
  <c r="AU73" i="4" s="1"/>
  <c r="BA73" i="4" s="1"/>
  <c r="BG73" i="4" s="1"/>
  <c r="AC74" i="4"/>
  <c r="BD72" i="3"/>
  <c r="BN72" i="3" s="1"/>
  <c r="U69" i="13"/>
  <c r="R70" i="13"/>
  <c r="T71" i="13"/>
  <c r="Q72" i="13"/>
  <c r="BJ65" i="4"/>
  <c r="BX64" i="4"/>
  <c r="BY64" i="4"/>
  <c r="BK65" i="4"/>
  <c r="L78" i="4"/>
  <c r="Q89" i="17" l="1"/>
  <c r="AS88" i="17"/>
  <c r="AQ87" i="17"/>
  <c r="AU87" i="17" s="1"/>
  <c r="AT87" i="17"/>
  <c r="AR142" i="17"/>
  <c r="AA88" i="17"/>
  <c r="BB85" i="17"/>
  <c r="AE87" i="17"/>
  <c r="AI87" i="17" s="1"/>
  <c r="AX87" i="17" s="1"/>
  <c r="AY87" i="17" s="1"/>
  <c r="AZ87" i="17" s="1"/>
  <c r="AM86" i="17"/>
  <c r="BC86" i="17" s="1"/>
  <c r="AB88" i="17"/>
  <c r="AF88" i="17" s="1"/>
  <c r="AJ88" i="17" s="1"/>
  <c r="AN88" i="17" s="1"/>
  <c r="R89" i="17"/>
  <c r="AC89" i="17"/>
  <c r="AG89" i="17" s="1"/>
  <c r="AK89" i="17" s="1"/>
  <c r="AO89" i="17" s="1"/>
  <c r="S90" i="17"/>
  <c r="AD90" i="17"/>
  <c r="AH90" i="17" s="1"/>
  <c r="AL90" i="17" s="1"/>
  <c r="AP90" i="17" s="1"/>
  <c r="T91" i="17"/>
  <c r="BC63" i="4"/>
  <c r="BQ63" i="4" s="1"/>
  <c r="BR63" i="4" s="1"/>
  <c r="BP63" i="4"/>
  <c r="AW64" i="4"/>
  <c r="BL65" i="4"/>
  <c r="AQ65" i="4"/>
  <c r="BM65" i="4"/>
  <c r="BN65" i="4" s="1"/>
  <c r="BO65" i="4" s="1"/>
  <c r="AK66" i="4"/>
  <c r="BI66" i="4" s="1"/>
  <c r="BV66" i="4"/>
  <c r="BU66" i="4"/>
  <c r="AO74" i="4"/>
  <c r="AU74" i="4" s="1"/>
  <c r="BA74" i="4" s="1"/>
  <c r="BG74" i="4" s="1"/>
  <c r="Q75" i="4"/>
  <c r="W75" i="4" s="1"/>
  <c r="AC75" i="4" s="1"/>
  <c r="Q76" i="4" s="1"/>
  <c r="W76" i="4" s="1"/>
  <c r="AN70" i="4"/>
  <c r="AT70" i="4" s="1"/>
  <c r="AZ70" i="4" s="1"/>
  <c r="BF70" i="4" s="1"/>
  <c r="P71" i="4"/>
  <c r="V71" i="4" s="1"/>
  <c r="AB71" i="4" s="1"/>
  <c r="P72" i="4" s="1"/>
  <c r="V72" i="4" s="1"/>
  <c r="AL70" i="4"/>
  <c r="AR70" i="4" s="1"/>
  <c r="AX70" i="4" s="1"/>
  <c r="BD70" i="4" s="1"/>
  <c r="N71" i="4"/>
  <c r="T71" i="4" s="1"/>
  <c r="Z71" i="4" s="1"/>
  <c r="N72" i="4" s="1"/>
  <c r="T72" i="4" s="1"/>
  <c r="AP71" i="4"/>
  <c r="AV71" i="4" s="1"/>
  <c r="BB71" i="4" s="1"/>
  <c r="BH71" i="4" s="1"/>
  <c r="AD72" i="4"/>
  <c r="AM74" i="4"/>
  <c r="AS74" i="4" s="1"/>
  <c r="AY74" i="4" s="1"/>
  <c r="BE74" i="4" s="1"/>
  <c r="O75" i="4"/>
  <c r="U75" i="4" s="1"/>
  <c r="AA75" i="4" s="1"/>
  <c r="O76" i="4" s="1"/>
  <c r="U76" i="4" s="1"/>
  <c r="BD73" i="3"/>
  <c r="BN73" i="3" s="1"/>
  <c r="R71" i="13"/>
  <c r="U70" i="13"/>
  <c r="Q73" i="13"/>
  <c r="T72" i="13"/>
  <c r="BK66" i="4"/>
  <c r="M67" i="4"/>
  <c r="S67" i="4" s="1"/>
  <c r="Y67" i="4" s="1"/>
  <c r="BJ66" i="4"/>
  <c r="BY65" i="4"/>
  <c r="BX65" i="4"/>
  <c r="L79" i="4"/>
  <c r="AQ88" i="17" l="1"/>
  <c r="AU88" i="17"/>
  <c r="AV88" i="17" s="1"/>
  <c r="AW88" i="17" s="1"/>
  <c r="AV87" i="17"/>
  <c r="AW87" i="17" s="1"/>
  <c r="AT88" i="17"/>
  <c r="Q90" i="17"/>
  <c r="AS89" i="17"/>
  <c r="AR143" i="17"/>
  <c r="S91" i="17"/>
  <c r="AC90" i="17"/>
  <c r="AG90" i="17" s="1"/>
  <c r="AK90" i="17" s="1"/>
  <c r="AO90" i="17" s="1"/>
  <c r="R90" i="17"/>
  <c r="AB89" i="17"/>
  <c r="AF89" i="17" s="1"/>
  <c r="AJ89" i="17" s="1"/>
  <c r="AN89" i="17" s="1"/>
  <c r="AM87" i="17"/>
  <c r="BC87" i="17" s="1"/>
  <c r="AA89" i="17"/>
  <c r="T92" i="17"/>
  <c r="AD91" i="17"/>
  <c r="AH91" i="17" s="1"/>
  <c r="AL91" i="17" s="1"/>
  <c r="AP91" i="17" s="1"/>
  <c r="AE88" i="17"/>
  <c r="AI88" i="17" s="1"/>
  <c r="AX88" i="17" s="1"/>
  <c r="AY88" i="17" s="1"/>
  <c r="AZ88" i="17" s="1"/>
  <c r="BB86" i="17"/>
  <c r="BC64" i="4"/>
  <c r="BQ64" i="4" s="1"/>
  <c r="BR64" i="4" s="1"/>
  <c r="BP64" i="4"/>
  <c r="BV67" i="4"/>
  <c r="AW65" i="4"/>
  <c r="AQ66" i="4"/>
  <c r="BM66" i="4"/>
  <c r="BN66" i="4" s="1"/>
  <c r="BO66" i="4" s="1"/>
  <c r="BU67" i="4"/>
  <c r="BL66" i="4"/>
  <c r="AM75" i="4"/>
  <c r="AS75" i="4" s="1"/>
  <c r="AY75" i="4" s="1"/>
  <c r="BE75" i="4" s="1"/>
  <c r="AA76" i="4"/>
  <c r="AP72" i="4"/>
  <c r="AV72" i="4" s="1"/>
  <c r="BB72" i="4" s="1"/>
  <c r="BH72" i="4" s="1"/>
  <c r="R73" i="4"/>
  <c r="X73" i="4" s="1"/>
  <c r="AD73" i="4" s="1"/>
  <c r="R74" i="4" s="1"/>
  <c r="X74" i="4" s="1"/>
  <c r="M68" i="4"/>
  <c r="S68" i="4" s="1"/>
  <c r="Y68" i="4" s="1"/>
  <c r="AK67" i="4"/>
  <c r="BI67" i="4" s="1"/>
  <c r="AL71" i="4"/>
  <c r="AR71" i="4" s="1"/>
  <c r="AX71" i="4" s="1"/>
  <c r="BD71" i="4" s="1"/>
  <c r="Z72" i="4"/>
  <c r="AO75" i="4"/>
  <c r="AU75" i="4" s="1"/>
  <c r="BA75" i="4" s="1"/>
  <c r="BG75" i="4" s="1"/>
  <c r="AC76" i="4"/>
  <c r="AN71" i="4"/>
  <c r="AT71" i="4" s="1"/>
  <c r="AZ71" i="4" s="1"/>
  <c r="BF71" i="4" s="1"/>
  <c r="AB72" i="4"/>
  <c r="BD74" i="3"/>
  <c r="BN74" i="3" s="1"/>
  <c r="Q74" i="13"/>
  <c r="T73" i="13"/>
  <c r="U71" i="13"/>
  <c r="R72" i="13"/>
  <c r="BX66" i="4"/>
  <c r="BJ67" i="4"/>
  <c r="BY66" i="4"/>
  <c r="BK67" i="4"/>
  <c r="L80" i="4"/>
  <c r="AT89" i="17" l="1"/>
  <c r="Q91" i="17"/>
  <c r="AS90" i="17"/>
  <c r="AQ89" i="17"/>
  <c r="AU89" i="17" s="1"/>
  <c r="AR144" i="17"/>
  <c r="AE89" i="17"/>
  <c r="AI89" i="17" s="1"/>
  <c r="AX89" i="17" s="1"/>
  <c r="AY89" i="17" s="1"/>
  <c r="AZ89" i="17" s="1"/>
  <c r="AM88" i="17"/>
  <c r="BC88" i="17" s="1"/>
  <c r="AA90" i="17"/>
  <c r="R91" i="17"/>
  <c r="AB90" i="17"/>
  <c r="AF90" i="17" s="1"/>
  <c r="AJ90" i="17" s="1"/>
  <c r="AN90" i="17" s="1"/>
  <c r="BB87" i="17"/>
  <c r="T93" i="17"/>
  <c r="AD92" i="17"/>
  <c r="AH92" i="17" s="1"/>
  <c r="AL92" i="17" s="1"/>
  <c r="AP92" i="17" s="1"/>
  <c r="S92" i="17"/>
  <c r="AC91" i="17"/>
  <c r="AG91" i="17" s="1"/>
  <c r="AK91" i="17" s="1"/>
  <c r="AO91" i="17" s="1"/>
  <c r="BC65" i="4"/>
  <c r="BQ65" i="4" s="1"/>
  <c r="BR65" i="4" s="1"/>
  <c r="BP65" i="4"/>
  <c r="BV68" i="4"/>
  <c r="AW66" i="4"/>
  <c r="BL67" i="4"/>
  <c r="AQ67" i="4"/>
  <c r="BM67" i="4"/>
  <c r="BN67" i="4" s="1"/>
  <c r="BO67" i="4" s="1"/>
  <c r="BU68" i="4"/>
  <c r="AN72" i="4"/>
  <c r="AT72" i="4" s="1"/>
  <c r="AZ72" i="4" s="1"/>
  <c r="BF72" i="4" s="1"/>
  <c r="P73" i="4"/>
  <c r="V73" i="4" s="1"/>
  <c r="AB73" i="4" s="1"/>
  <c r="P74" i="4" s="1"/>
  <c r="V74" i="4" s="1"/>
  <c r="AO76" i="4"/>
  <c r="AU76" i="4" s="1"/>
  <c r="BA76" i="4" s="1"/>
  <c r="BG76" i="4" s="1"/>
  <c r="Q77" i="4"/>
  <c r="W77" i="4" s="1"/>
  <c r="AC77" i="4" s="1"/>
  <c r="Q78" i="4" s="1"/>
  <c r="W78" i="4" s="1"/>
  <c r="AM76" i="4"/>
  <c r="AS76" i="4" s="1"/>
  <c r="AY76" i="4" s="1"/>
  <c r="BE76" i="4" s="1"/>
  <c r="O77" i="4"/>
  <c r="U77" i="4" s="1"/>
  <c r="AA77" i="4" s="1"/>
  <c r="O78" i="4" s="1"/>
  <c r="U78" i="4" s="1"/>
  <c r="AL72" i="4"/>
  <c r="AR72" i="4" s="1"/>
  <c r="AX72" i="4" s="1"/>
  <c r="BD72" i="4" s="1"/>
  <c r="N73" i="4"/>
  <c r="T73" i="4" s="1"/>
  <c r="Z73" i="4" s="1"/>
  <c r="N74" i="4" s="1"/>
  <c r="T74" i="4" s="1"/>
  <c r="AP73" i="4"/>
  <c r="AV73" i="4" s="1"/>
  <c r="BB73" i="4" s="1"/>
  <c r="BH73" i="4" s="1"/>
  <c r="AD74" i="4"/>
  <c r="M69" i="4"/>
  <c r="S69" i="4" s="1"/>
  <c r="Y69" i="4" s="1"/>
  <c r="AK68" i="4"/>
  <c r="BI68" i="4" s="1"/>
  <c r="BD75" i="3"/>
  <c r="BN75" i="3" s="1"/>
  <c r="R73" i="13"/>
  <c r="U72" i="13"/>
  <c r="Q75" i="13"/>
  <c r="T74" i="13"/>
  <c r="BK68" i="4"/>
  <c r="BX67" i="4"/>
  <c r="BJ68" i="4"/>
  <c r="BY67" i="4"/>
  <c r="L81" i="4"/>
  <c r="AV89" i="17" l="1"/>
  <c r="AW89" i="17" s="1"/>
  <c r="Q92" i="17"/>
  <c r="AS91" i="17"/>
  <c r="AQ90" i="17"/>
  <c r="AU90" i="17" s="1"/>
  <c r="AT90" i="17"/>
  <c r="AR145" i="17"/>
  <c r="AE90" i="17"/>
  <c r="AI90" i="17" s="1"/>
  <c r="AX90" i="17" s="1"/>
  <c r="AY90" i="17" s="1"/>
  <c r="AZ90" i="17" s="1"/>
  <c r="AC92" i="17"/>
  <c r="AG92" i="17" s="1"/>
  <c r="AK92" i="17" s="1"/>
  <c r="AO92" i="17" s="1"/>
  <c r="S93" i="17"/>
  <c r="BB88" i="17"/>
  <c r="AD93" i="17"/>
  <c r="AH93" i="17" s="1"/>
  <c r="AL93" i="17" s="1"/>
  <c r="AP93" i="17" s="1"/>
  <c r="T94" i="17"/>
  <c r="AB91" i="17"/>
  <c r="AF91" i="17" s="1"/>
  <c r="AJ91" i="17" s="1"/>
  <c r="AN91" i="17" s="1"/>
  <c r="R92" i="17"/>
  <c r="AA91" i="17"/>
  <c r="AQ91" i="17" s="1"/>
  <c r="AM89" i="17"/>
  <c r="BC89" i="17" s="1"/>
  <c r="BC66" i="4"/>
  <c r="BQ66" i="4" s="1"/>
  <c r="BR66" i="4" s="1"/>
  <c r="BP66" i="4"/>
  <c r="BV69" i="4"/>
  <c r="AW67" i="4"/>
  <c r="AQ68" i="4"/>
  <c r="BM68" i="4"/>
  <c r="BN68" i="4" s="1"/>
  <c r="BO68" i="4" s="1"/>
  <c r="BU69" i="4"/>
  <c r="BL68" i="4"/>
  <c r="M70" i="4"/>
  <c r="S70" i="4" s="1"/>
  <c r="Y70" i="4" s="1"/>
  <c r="AK69" i="4"/>
  <c r="BI69" i="4" s="1"/>
  <c r="AP74" i="4"/>
  <c r="AV74" i="4" s="1"/>
  <c r="BB74" i="4" s="1"/>
  <c r="BH74" i="4" s="1"/>
  <c r="R75" i="4"/>
  <c r="X75" i="4" s="1"/>
  <c r="AD75" i="4" s="1"/>
  <c r="R76" i="4" s="1"/>
  <c r="X76" i="4" s="1"/>
  <c r="AM77" i="4"/>
  <c r="AS77" i="4" s="1"/>
  <c r="AY77" i="4" s="1"/>
  <c r="BE77" i="4" s="1"/>
  <c r="AA78" i="4"/>
  <c r="AN73" i="4"/>
  <c r="AT73" i="4" s="1"/>
  <c r="AZ73" i="4" s="1"/>
  <c r="BF73" i="4" s="1"/>
  <c r="AB74" i="4"/>
  <c r="AL73" i="4"/>
  <c r="AR73" i="4" s="1"/>
  <c r="AX73" i="4" s="1"/>
  <c r="BD73" i="4" s="1"/>
  <c r="Z74" i="4"/>
  <c r="AO77" i="4"/>
  <c r="AU77" i="4" s="1"/>
  <c r="BA77" i="4" s="1"/>
  <c r="BG77" i="4" s="1"/>
  <c r="AC78" i="4"/>
  <c r="BD76" i="3"/>
  <c r="BN76" i="3" s="1"/>
  <c r="T75" i="13"/>
  <c r="Q76" i="13"/>
  <c r="U73" i="13"/>
  <c r="R74" i="13"/>
  <c r="BX68" i="4"/>
  <c r="BY68" i="4"/>
  <c r="BJ69" i="4"/>
  <c r="BK69" i="4"/>
  <c r="L82" i="4"/>
  <c r="AU91" i="17" l="1"/>
  <c r="AV90" i="17"/>
  <c r="AW90" i="17" s="1"/>
  <c r="AT91" i="17"/>
  <c r="AV91" i="17"/>
  <c r="AW91" i="17" s="1"/>
  <c r="Q93" i="17"/>
  <c r="AS92" i="17"/>
  <c r="AR146" i="17"/>
  <c r="AB92" i="17"/>
  <c r="AF92" i="17" s="1"/>
  <c r="AJ92" i="17" s="1"/>
  <c r="AN92" i="17" s="1"/>
  <c r="R93" i="17"/>
  <c r="AC93" i="17"/>
  <c r="AG93" i="17" s="1"/>
  <c r="AK93" i="17" s="1"/>
  <c r="AO93" i="17" s="1"/>
  <c r="S94" i="17"/>
  <c r="AA92" i="17"/>
  <c r="AQ92" i="17" s="1"/>
  <c r="AD94" i="17"/>
  <c r="AH94" i="17" s="1"/>
  <c r="AL94" i="17" s="1"/>
  <c r="AP94" i="17" s="1"/>
  <c r="T95" i="17"/>
  <c r="AE91" i="17"/>
  <c r="AI91" i="17" s="1"/>
  <c r="AX91" i="17" s="1"/>
  <c r="AY91" i="17" s="1"/>
  <c r="AZ91" i="17" s="1"/>
  <c r="BB89" i="17"/>
  <c r="AM90" i="17"/>
  <c r="BC90" i="17" s="1"/>
  <c r="BC67" i="4"/>
  <c r="BQ67" i="4" s="1"/>
  <c r="BR67" i="4" s="1"/>
  <c r="BP67" i="4"/>
  <c r="AW68" i="4"/>
  <c r="BL69" i="4"/>
  <c r="AQ69" i="4"/>
  <c r="BM69" i="4"/>
  <c r="BN69" i="4" s="1"/>
  <c r="BO69" i="4" s="1"/>
  <c r="AK70" i="4"/>
  <c r="BI70" i="4" s="1"/>
  <c r="BV70" i="4"/>
  <c r="BU70" i="4"/>
  <c r="AM78" i="4"/>
  <c r="AS78" i="4" s="1"/>
  <c r="AY78" i="4" s="1"/>
  <c r="BE78" i="4" s="1"/>
  <c r="O79" i="4"/>
  <c r="U79" i="4" s="1"/>
  <c r="AA79" i="4" s="1"/>
  <c r="O80" i="4" s="1"/>
  <c r="U80" i="4" s="1"/>
  <c r="AN74" i="4"/>
  <c r="AT74" i="4" s="1"/>
  <c r="AZ74" i="4" s="1"/>
  <c r="BF74" i="4" s="1"/>
  <c r="P75" i="4"/>
  <c r="V75" i="4" s="1"/>
  <c r="AB75" i="4" s="1"/>
  <c r="P76" i="4" s="1"/>
  <c r="V76" i="4" s="1"/>
  <c r="AO78" i="4"/>
  <c r="AU78" i="4" s="1"/>
  <c r="BA78" i="4" s="1"/>
  <c r="BG78" i="4" s="1"/>
  <c r="Q79" i="4"/>
  <c r="W79" i="4" s="1"/>
  <c r="AC79" i="4" s="1"/>
  <c r="Q80" i="4" s="1"/>
  <c r="W80" i="4" s="1"/>
  <c r="AL74" i="4"/>
  <c r="AR74" i="4" s="1"/>
  <c r="AX74" i="4" s="1"/>
  <c r="BD74" i="4" s="1"/>
  <c r="N75" i="4"/>
  <c r="T75" i="4" s="1"/>
  <c r="Z75" i="4" s="1"/>
  <c r="N76" i="4" s="1"/>
  <c r="T76" i="4" s="1"/>
  <c r="AP75" i="4"/>
  <c r="AV75" i="4" s="1"/>
  <c r="BB75" i="4" s="1"/>
  <c r="BH75" i="4" s="1"/>
  <c r="AD76" i="4"/>
  <c r="BD77" i="3"/>
  <c r="BN77" i="3" s="1"/>
  <c r="Q77" i="13"/>
  <c r="T76" i="13"/>
  <c r="R75" i="13"/>
  <c r="U74" i="13"/>
  <c r="BX69" i="4"/>
  <c r="BY69" i="4"/>
  <c r="BJ70" i="4"/>
  <c r="M71" i="4"/>
  <c r="S71" i="4" s="1"/>
  <c r="Y71" i="4" s="1"/>
  <c r="BK70" i="4"/>
  <c r="L83" i="4"/>
  <c r="AT92" i="17" l="1"/>
  <c r="Q94" i="17"/>
  <c r="AS93" i="17"/>
  <c r="AU92" i="17"/>
  <c r="AV92" i="17" s="1"/>
  <c r="AW92" i="17" s="1"/>
  <c r="AR147" i="17"/>
  <c r="AM91" i="17"/>
  <c r="BC91" i="17" s="1"/>
  <c r="AA93" i="17"/>
  <c r="BB90" i="17"/>
  <c r="S95" i="17"/>
  <c r="AC94" i="17"/>
  <c r="AG94" i="17" s="1"/>
  <c r="AK94" i="17" s="1"/>
  <c r="AO94" i="17" s="1"/>
  <c r="T96" i="17"/>
  <c r="AD95" i="17"/>
  <c r="AH95" i="17" s="1"/>
  <c r="AL95" i="17" s="1"/>
  <c r="AP95" i="17" s="1"/>
  <c r="AE92" i="17"/>
  <c r="AI92" i="17" s="1"/>
  <c r="AX92" i="17" s="1"/>
  <c r="AY92" i="17" s="1"/>
  <c r="AZ92" i="17" s="1"/>
  <c r="R94" i="17"/>
  <c r="AB93" i="17"/>
  <c r="AF93" i="17" s="1"/>
  <c r="AJ93" i="17" s="1"/>
  <c r="AN93" i="17" s="1"/>
  <c r="BC68" i="4"/>
  <c r="BQ68" i="4" s="1"/>
  <c r="BR68" i="4" s="1"/>
  <c r="BP68" i="4"/>
  <c r="AW69" i="4"/>
  <c r="BL70" i="4"/>
  <c r="BV71" i="4"/>
  <c r="AQ70" i="4"/>
  <c r="BM70" i="4"/>
  <c r="BN70" i="4" s="1"/>
  <c r="BO70" i="4" s="1"/>
  <c r="BU71" i="4"/>
  <c r="AP76" i="4"/>
  <c r="AV76" i="4" s="1"/>
  <c r="BB76" i="4" s="1"/>
  <c r="BH76" i="4" s="1"/>
  <c r="R77" i="4"/>
  <c r="X77" i="4" s="1"/>
  <c r="AD77" i="4" s="1"/>
  <c r="R78" i="4" s="1"/>
  <c r="X78" i="4" s="1"/>
  <c r="AL75" i="4"/>
  <c r="AR75" i="4" s="1"/>
  <c r="AX75" i="4" s="1"/>
  <c r="BD75" i="4" s="1"/>
  <c r="Z76" i="4"/>
  <c r="AO79" i="4"/>
  <c r="AU79" i="4" s="1"/>
  <c r="BA79" i="4" s="1"/>
  <c r="BG79" i="4" s="1"/>
  <c r="AC80" i="4"/>
  <c r="AM79" i="4"/>
  <c r="AS79" i="4" s="1"/>
  <c r="AY79" i="4" s="1"/>
  <c r="BE79" i="4" s="1"/>
  <c r="AA80" i="4"/>
  <c r="M72" i="4"/>
  <c r="S72" i="4" s="1"/>
  <c r="Y72" i="4" s="1"/>
  <c r="AK71" i="4"/>
  <c r="BI71" i="4" s="1"/>
  <c r="AN75" i="4"/>
  <c r="AT75" i="4" s="1"/>
  <c r="AZ75" i="4" s="1"/>
  <c r="BF75" i="4" s="1"/>
  <c r="AB76" i="4"/>
  <c r="BD78" i="3"/>
  <c r="BN78" i="3" s="1"/>
  <c r="R76" i="13"/>
  <c r="U75" i="13"/>
  <c r="T77" i="13"/>
  <c r="Q78" i="13"/>
  <c r="BK71" i="4"/>
  <c r="BY70" i="4"/>
  <c r="BX70" i="4"/>
  <c r="BJ71" i="4"/>
  <c r="L84" i="4"/>
  <c r="Q95" i="17" l="1"/>
  <c r="AS94" i="17"/>
  <c r="AQ93" i="17"/>
  <c r="AU93" i="17" s="1"/>
  <c r="AT93" i="17"/>
  <c r="AR148" i="17"/>
  <c r="R95" i="17"/>
  <c r="AB94" i="17"/>
  <c r="AF94" i="17" s="1"/>
  <c r="AJ94" i="17" s="1"/>
  <c r="AN94" i="17" s="1"/>
  <c r="S96" i="17"/>
  <c r="AC95" i="17"/>
  <c r="AG95" i="17" s="1"/>
  <c r="AK95" i="17" s="1"/>
  <c r="AO95" i="17" s="1"/>
  <c r="AA94" i="17"/>
  <c r="AM92" i="17"/>
  <c r="BC92" i="17" s="1"/>
  <c r="T97" i="17"/>
  <c r="AD96" i="17"/>
  <c r="AH96" i="17" s="1"/>
  <c r="AL96" i="17" s="1"/>
  <c r="AP96" i="17" s="1"/>
  <c r="BB91" i="17"/>
  <c r="AE93" i="17"/>
  <c r="AI93" i="17" s="1"/>
  <c r="AX93" i="17" s="1"/>
  <c r="AY93" i="17" s="1"/>
  <c r="AZ93" i="17" s="1"/>
  <c r="BC69" i="4"/>
  <c r="BQ69" i="4" s="1"/>
  <c r="BR69" i="4" s="1"/>
  <c r="BP69" i="4"/>
  <c r="BV72" i="4"/>
  <c r="AW70" i="4"/>
  <c r="AQ71" i="4"/>
  <c r="BM71" i="4"/>
  <c r="BN71" i="4" s="1"/>
  <c r="BO71" i="4" s="1"/>
  <c r="BU72" i="4"/>
  <c r="BL71" i="4"/>
  <c r="M73" i="4"/>
  <c r="S73" i="4" s="1"/>
  <c r="Y73" i="4" s="1"/>
  <c r="AK72" i="4"/>
  <c r="BI72" i="4" s="1"/>
  <c r="AN76" i="4"/>
  <c r="AT76" i="4" s="1"/>
  <c r="AZ76" i="4" s="1"/>
  <c r="BF76" i="4" s="1"/>
  <c r="P77" i="4"/>
  <c r="V77" i="4" s="1"/>
  <c r="AB77" i="4" s="1"/>
  <c r="P78" i="4" s="1"/>
  <c r="V78" i="4" s="1"/>
  <c r="AM80" i="4"/>
  <c r="AS80" i="4" s="1"/>
  <c r="AY80" i="4" s="1"/>
  <c r="BE80" i="4" s="1"/>
  <c r="O81" i="4"/>
  <c r="U81" i="4" s="1"/>
  <c r="AA81" i="4" s="1"/>
  <c r="O82" i="4" s="1"/>
  <c r="U82" i="4" s="1"/>
  <c r="AO80" i="4"/>
  <c r="AU80" i="4" s="1"/>
  <c r="BA80" i="4" s="1"/>
  <c r="BG80" i="4" s="1"/>
  <c r="Q81" i="4"/>
  <c r="W81" i="4" s="1"/>
  <c r="AC81" i="4" s="1"/>
  <c r="Q82" i="4" s="1"/>
  <c r="W82" i="4" s="1"/>
  <c r="AL76" i="4"/>
  <c r="AR76" i="4" s="1"/>
  <c r="AX76" i="4" s="1"/>
  <c r="BD76" i="4" s="1"/>
  <c r="N77" i="4"/>
  <c r="T77" i="4" s="1"/>
  <c r="Z77" i="4" s="1"/>
  <c r="N78" i="4" s="1"/>
  <c r="T78" i="4" s="1"/>
  <c r="AP77" i="4"/>
  <c r="AV77" i="4" s="1"/>
  <c r="BB77" i="4" s="1"/>
  <c r="BH77" i="4" s="1"/>
  <c r="AD78" i="4"/>
  <c r="BD79" i="3"/>
  <c r="BN79" i="3" s="1"/>
  <c r="Q79" i="13"/>
  <c r="T78" i="13"/>
  <c r="R77" i="13"/>
  <c r="U76" i="13"/>
  <c r="BK72" i="4"/>
  <c r="BJ72" i="4"/>
  <c r="BY71" i="4"/>
  <c r="BX71" i="4"/>
  <c r="L85" i="4"/>
  <c r="AQ94" i="17" l="1"/>
  <c r="AU94" i="17" s="1"/>
  <c r="AV93" i="17"/>
  <c r="AW93" i="17" s="1"/>
  <c r="AT94" i="17"/>
  <c r="Q96" i="17"/>
  <c r="AS95" i="17"/>
  <c r="AR149" i="17"/>
  <c r="AD97" i="17"/>
  <c r="AH97" i="17" s="1"/>
  <c r="AL97" i="17" s="1"/>
  <c r="AP97" i="17" s="1"/>
  <c r="T98" i="17"/>
  <c r="AA95" i="17"/>
  <c r="AE94" i="17"/>
  <c r="AI94" i="17" s="1"/>
  <c r="AX94" i="17" s="1"/>
  <c r="AY94" i="17" s="1"/>
  <c r="AZ94" i="17" s="1"/>
  <c r="AM93" i="17"/>
  <c r="BC93" i="17" s="1"/>
  <c r="BB92" i="17"/>
  <c r="AB95" i="17"/>
  <c r="AF95" i="17" s="1"/>
  <c r="AJ95" i="17" s="1"/>
  <c r="AN95" i="17" s="1"/>
  <c r="R96" i="17"/>
  <c r="AC96" i="17"/>
  <c r="AG96" i="17" s="1"/>
  <c r="AK96" i="17" s="1"/>
  <c r="AO96" i="17" s="1"/>
  <c r="S97" i="17"/>
  <c r="BC70" i="4"/>
  <c r="BQ70" i="4" s="1"/>
  <c r="BR70" i="4" s="1"/>
  <c r="BP70" i="4"/>
  <c r="BV73" i="4"/>
  <c r="AW71" i="4"/>
  <c r="AQ72" i="4"/>
  <c r="BM72" i="4"/>
  <c r="BN72" i="4" s="1"/>
  <c r="BO72" i="4" s="1"/>
  <c r="BU73" i="4"/>
  <c r="BL72" i="4"/>
  <c r="AP78" i="4"/>
  <c r="AV78" i="4" s="1"/>
  <c r="BB78" i="4" s="1"/>
  <c r="BH78" i="4" s="1"/>
  <c r="R79" i="4"/>
  <c r="X79" i="4" s="1"/>
  <c r="AD79" i="4" s="1"/>
  <c r="R80" i="4" s="1"/>
  <c r="X80" i="4" s="1"/>
  <c r="AO81" i="4"/>
  <c r="AU81" i="4" s="1"/>
  <c r="BA81" i="4" s="1"/>
  <c r="BG81" i="4" s="1"/>
  <c r="AC82" i="4"/>
  <c r="AL77" i="4"/>
  <c r="AR77" i="4" s="1"/>
  <c r="AX77" i="4" s="1"/>
  <c r="BD77" i="4" s="1"/>
  <c r="Z78" i="4"/>
  <c r="M74" i="4"/>
  <c r="S74" i="4" s="1"/>
  <c r="Y74" i="4" s="1"/>
  <c r="AK73" i="4"/>
  <c r="BI73" i="4" s="1"/>
  <c r="AM81" i="4"/>
  <c r="AS81" i="4" s="1"/>
  <c r="AY81" i="4" s="1"/>
  <c r="BE81" i="4" s="1"/>
  <c r="AA82" i="4"/>
  <c r="AN77" i="4"/>
  <c r="AT77" i="4" s="1"/>
  <c r="AZ77" i="4" s="1"/>
  <c r="BF77" i="4" s="1"/>
  <c r="AB78" i="4"/>
  <c r="BD80" i="3"/>
  <c r="BN80" i="3" s="1"/>
  <c r="R78" i="13"/>
  <c r="U77" i="13"/>
  <c r="T79" i="13"/>
  <c r="Q80" i="13"/>
  <c r="BY72" i="4"/>
  <c r="BX72" i="4"/>
  <c r="BJ73" i="4"/>
  <c r="BK73" i="4"/>
  <c r="L86" i="4"/>
  <c r="AV94" i="17" l="1"/>
  <c r="AW94" i="17" s="1"/>
  <c r="AT95" i="17"/>
  <c r="Q97" i="17"/>
  <c r="AS96" i="17"/>
  <c r="AQ95" i="17"/>
  <c r="AU95" i="17" s="1"/>
  <c r="AR150" i="17"/>
  <c r="AC97" i="17"/>
  <c r="AG97" i="17" s="1"/>
  <c r="AK97" i="17" s="1"/>
  <c r="AO97" i="17" s="1"/>
  <c r="S98" i="17"/>
  <c r="AB96" i="17"/>
  <c r="AF96" i="17" s="1"/>
  <c r="AJ96" i="17" s="1"/>
  <c r="AN96" i="17" s="1"/>
  <c r="R97" i="17"/>
  <c r="AM94" i="17"/>
  <c r="BC94" i="17" s="1"/>
  <c r="AE95" i="17"/>
  <c r="AI95" i="17" s="1"/>
  <c r="AX95" i="17" s="1"/>
  <c r="AY95" i="17" s="1"/>
  <c r="AZ95" i="17" s="1"/>
  <c r="BB93" i="17"/>
  <c r="AD98" i="17"/>
  <c r="AH98" i="17" s="1"/>
  <c r="AL98" i="17" s="1"/>
  <c r="AP98" i="17" s="1"/>
  <c r="T99" i="17"/>
  <c r="AA96" i="17"/>
  <c r="AQ96" i="17" s="1"/>
  <c r="BC71" i="4"/>
  <c r="BQ71" i="4" s="1"/>
  <c r="BR71" i="4" s="1"/>
  <c r="BP71" i="4"/>
  <c r="AW72" i="4"/>
  <c r="BL73" i="4"/>
  <c r="AQ73" i="4"/>
  <c r="BM73" i="4"/>
  <c r="BN73" i="4" s="1"/>
  <c r="BO73" i="4" s="1"/>
  <c r="AK74" i="4"/>
  <c r="BI74" i="4" s="1"/>
  <c r="BV74" i="4"/>
  <c r="BU74" i="4"/>
  <c r="AM82" i="4"/>
  <c r="AS82" i="4" s="1"/>
  <c r="AY82" i="4" s="1"/>
  <c r="BE82" i="4" s="1"/>
  <c r="O83" i="4"/>
  <c r="U83" i="4" s="1"/>
  <c r="AA83" i="4" s="1"/>
  <c r="O84" i="4" s="1"/>
  <c r="U84" i="4" s="1"/>
  <c r="AP79" i="4"/>
  <c r="AV79" i="4" s="1"/>
  <c r="BB79" i="4" s="1"/>
  <c r="BH79" i="4" s="1"/>
  <c r="AD80" i="4"/>
  <c r="AN78" i="4"/>
  <c r="AT78" i="4" s="1"/>
  <c r="AZ78" i="4" s="1"/>
  <c r="BF78" i="4" s="1"/>
  <c r="P79" i="4"/>
  <c r="V79" i="4" s="1"/>
  <c r="AB79" i="4" s="1"/>
  <c r="P80" i="4" s="1"/>
  <c r="V80" i="4" s="1"/>
  <c r="AO82" i="4"/>
  <c r="AU82" i="4" s="1"/>
  <c r="BA82" i="4" s="1"/>
  <c r="BG82" i="4" s="1"/>
  <c r="Q83" i="4"/>
  <c r="W83" i="4" s="1"/>
  <c r="AC83" i="4" s="1"/>
  <c r="Q84" i="4" s="1"/>
  <c r="W84" i="4" s="1"/>
  <c r="AL78" i="4"/>
  <c r="AR78" i="4" s="1"/>
  <c r="AX78" i="4" s="1"/>
  <c r="BD78" i="4" s="1"/>
  <c r="N79" i="4"/>
  <c r="T79" i="4" s="1"/>
  <c r="Z79" i="4" s="1"/>
  <c r="N80" i="4" s="1"/>
  <c r="T80" i="4" s="1"/>
  <c r="BD81" i="3"/>
  <c r="BN81" i="3" s="1"/>
  <c r="Q81" i="13"/>
  <c r="T80" i="13"/>
  <c r="R79" i="13"/>
  <c r="U78" i="13"/>
  <c r="BY73" i="4"/>
  <c r="BJ74" i="4"/>
  <c r="BX73" i="4"/>
  <c r="M75" i="4"/>
  <c r="S75" i="4" s="1"/>
  <c r="Y75" i="4" s="1"/>
  <c r="BK74" i="4"/>
  <c r="L87" i="4"/>
  <c r="AU96" i="17" l="1"/>
  <c r="AV95" i="17"/>
  <c r="AW95" i="17" s="1"/>
  <c r="AT96" i="17"/>
  <c r="AV96" i="17"/>
  <c r="AW96" i="17" s="1"/>
  <c r="Q98" i="17"/>
  <c r="AS97" i="17"/>
  <c r="AR151" i="17"/>
  <c r="T100" i="17"/>
  <c r="AD99" i="17"/>
  <c r="AH99" i="17" s="1"/>
  <c r="AL99" i="17" s="1"/>
  <c r="AP99" i="17" s="1"/>
  <c r="AM95" i="17"/>
  <c r="BC95" i="17" s="1"/>
  <c r="R98" i="17"/>
  <c r="AB97" i="17"/>
  <c r="AF97" i="17" s="1"/>
  <c r="AJ97" i="17" s="1"/>
  <c r="AN97" i="17" s="1"/>
  <c r="AE96" i="17"/>
  <c r="AI96" i="17" s="1"/>
  <c r="AX96" i="17" s="1"/>
  <c r="AY96" i="17" s="1"/>
  <c r="AZ96" i="17" s="1"/>
  <c r="BB94" i="17"/>
  <c r="S99" i="17"/>
  <c r="AC98" i="17"/>
  <c r="AG98" i="17" s="1"/>
  <c r="AK98" i="17" s="1"/>
  <c r="AO98" i="17" s="1"/>
  <c r="AA97" i="17"/>
  <c r="AQ97" i="17" s="1"/>
  <c r="BC72" i="4"/>
  <c r="BQ72" i="4" s="1"/>
  <c r="BR72" i="4" s="1"/>
  <c r="BP72" i="4"/>
  <c r="AW73" i="4"/>
  <c r="BL74" i="4"/>
  <c r="BV75" i="4"/>
  <c r="AQ74" i="4"/>
  <c r="BM74" i="4"/>
  <c r="BN74" i="4" s="1"/>
  <c r="BO74" i="4" s="1"/>
  <c r="BU75" i="4"/>
  <c r="AL79" i="4"/>
  <c r="AR79" i="4" s="1"/>
  <c r="AX79" i="4" s="1"/>
  <c r="BD79" i="4" s="1"/>
  <c r="Z80" i="4"/>
  <c r="AN79" i="4"/>
  <c r="AT79" i="4" s="1"/>
  <c r="AZ79" i="4" s="1"/>
  <c r="BF79" i="4" s="1"/>
  <c r="AB80" i="4"/>
  <c r="AO83" i="4"/>
  <c r="AU83" i="4" s="1"/>
  <c r="BA83" i="4" s="1"/>
  <c r="BG83" i="4" s="1"/>
  <c r="AC84" i="4"/>
  <c r="M76" i="4"/>
  <c r="S76" i="4" s="1"/>
  <c r="Y76" i="4" s="1"/>
  <c r="AK75" i="4"/>
  <c r="BI75" i="4" s="1"/>
  <c r="AM83" i="4"/>
  <c r="AS83" i="4" s="1"/>
  <c r="AY83" i="4" s="1"/>
  <c r="BE83" i="4" s="1"/>
  <c r="AA84" i="4"/>
  <c r="AP80" i="4"/>
  <c r="AV80" i="4" s="1"/>
  <c r="BB80" i="4" s="1"/>
  <c r="BH80" i="4" s="1"/>
  <c r="R81" i="4"/>
  <c r="X81" i="4" s="1"/>
  <c r="AD81" i="4" s="1"/>
  <c r="R82" i="4" s="1"/>
  <c r="X82" i="4" s="1"/>
  <c r="BD82" i="3"/>
  <c r="BN82" i="3" s="1"/>
  <c r="U79" i="13"/>
  <c r="R80" i="13"/>
  <c r="T81" i="13"/>
  <c r="Q82" i="13"/>
  <c r="BK75" i="4"/>
  <c r="BJ75" i="4"/>
  <c r="BX74" i="4"/>
  <c r="BY74" i="4"/>
  <c r="L88" i="4"/>
  <c r="AT97" i="17" l="1"/>
  <c r="Q99" i="17"/>
  <c r="AS98" i="17"/>
  <c r="AU97" i="17"/>
  <c r="AV97" i="17" s="1"/>
  <c r="AW97" i="17" s="1"/>
  <c r="AR152" i="17"/>
  <c r="R99" i="17"/>
  <c r="AB98" i="17"/>
  <c r="AF98" i="17" s="1"/>
  <c r="AJ98" i="17" s="1"/>
  <c r="AN98" i="17" s="1"/>
  <c r="AE97" i="17"/>
  <c r="AI97" i="17" s="1"/>
  <c r="AX97" i="17" s="1"/>
  <c r="AY97" i="17" s="1"/>
  <c r="AZ97" i="17" s="1"/>
  <c r="BB95" i="17"/>
  <c r="AM96" i="17"/>
  <c r="BC96" i="17" s="1"/>
  <c r="T101" i="17"/>
  <c r="AD100" i="17"/>
  <c r="AH100" i="17" s="1"/>
  <c r="AL100" i="17" s="1"/>
  <c r="AP100" i="17" s="1"/>
  <c r="AA98" i="17"/>
  <c r="S100" i="17"/>
  <c r="AC99" i="17"/>
  <c r="AG99" i="17" s="1"/>
  <c r="AK99" i="17" s="1"/>
  <c r="AO99" i="17" s="1"/>
  <c r="BC73" i="4"/>
  <c r="BQ73" i="4" s="1"/>
  <c r="BR73" i="4" s="1"/>
  <c r="BP73" i="4"/>
  <c r="AW74" i="4"/>
  <c r="BV76" i="4"/>
  <c r="AQ75" i="4"/>
  <c r="BM75" i="4"/>
  <c r="BN75" i="4" s="1"/>
  <c r="BO75" i="4" s="1"/>
  <c r="BU76" i="4"/>
  <c r="BL75" i="4"/>
  <c r="AM84" i="4"/>
  <c r="AS84" i="4" s="1"/>
  <c r="AY84" i="4" s="1"/>
  <c r="BE84" i="4" s="1"/>
  <c r="O85" i="4"/>
  <c r="U85" i="4" s="1"/>
  <c r="AA85" i="4" s="1"/>
  <c r="O86" i="4" s="1"/>
  <c r="U86" i="4" s="1"/>
  <c r="AL80" i="4"/>
  <c r="AR80" i="4" s="1"/>
  <c r="AX80" i="4" s="1"/>
  <c r="BD80" i="4" s="1"/>
  <c r="N81" i="4"/>
  <c r="T81" i="4" s="1"/>
  <c r="Z81" i="4" s="1"/>
  <c r="N82" i="4" s="1"/>
  <c r="T82" i="4" s="1"/>
  <c r="AP81" i="4"/>
  <c r="AV81" i="4" s="1"/>
  <c r="BB81" i="4" s="1"/>
  <c r="BH81" i="4" s="1"/>
  <c r="AD82" i="4"/>
  <c r="M77" i="4"/>
  <c r="S77" i="4" s="1"/>
  <c r="Y77" i="4" s="1"/>
  <c r="AK76" i="4"/>
  <c r="BI76" i="4" s="1"/>
  <c r="AO84" i="4"/>
  <c r="AU84" i="4" s="1"/>
  <c r="BA84" i="4" s="1"/>
  <c r="BG84" i="4" s="1"/>
  <c r="Q85" i="4"/>
  <c r="W85" i="4" s="1"/>
  <c r="AC85" i="4" s="1"/>
  <c r="Q86" i="4" s="1"/>
  <c r="W86" i="4" s="1"/>
  <c r="AN80" i="4"/>
  <c r="AT80" i="4" s="1"/>
  <c r="AZ80" i="4" s="1"/>
  <c r="BF80" i="4" s="1"/>
  <c r="P81" i="4"/>
  <c r="V81" i="4" s="1"/>
  <c r="AB81" i="4" s="1"/>
  <c r="P82" i="4" s="1"/>
  <c r="V82" i="4" s="1"/>
  <c r="BD83" i="3"/>
  <c r="BN83" i="3" s="1"/>
  <c r="Q83" i="13"/>
  <c r="T82" i="13"/>
  <c r="R81" i="13"/>
  <c r="U80" i="13"/>
  <c r="BJ76" i="4"/>
  <c r="BX75" i="4"/>
  <c r="BY75" i="4"/>
  <c r="BK76" i="4"/>
  <c r="L89" i="4"/>
  <c r="AQ98" i="17" l="1"/>
  <c r="Q100" i="17"/>
  <c r="AS99" i="17"/>
  <c r="AU98" i="17"/>
  <c r="AT98" i="17"/>
  <c r="AR153" i="17"/>
  <c r="AA99" i="17"/>
  <c r="AC100" i="17"/>
  <c r="AG100" i="17" s="1"/>
  <c r="AK100" i="17" s="1"/>
  <c r="AO100" i="17" s="1"/>
  <c r="S101" i="17"/>
  <c r="AE98" i="17"/>
  <c r="AI98" i="17" s="1"/>
  <c r="AX98" i="17" s="1"/>
  <c r="AY98" i="17" s="1"/>
  <c r="AZ98" i="17" s="1"/>
  <c r="AD101" i="17"/>
  <c r="AH101" i="17" s="1"/>
  <c r="AL101" i="17" s="1"/>
  <c r="AP101" i="17" s="1"/>
  <c r="T102" i="17"/>
  <c r="AM97" i="17"/>
  <c r="BC97" i="17" s="1"/>
  <c r="AB99" i="17"/>
  <c r="AF99" i="17" s="1"/>
  <c r="AJ99" i="17" s="1"/>
  <c r="AN99" i="17" s="1"/>
  <c r="R100" i="17"/>
  <c r="BB96" i="17"/>
  <c r="BC74" i="4"/>
  <c r="BQ74" i="4" s="1"/>
  <c r="BR74" i="4" s="1"/>
  <c r="BP74" i="4"/>
  <c r="AW75" i="4"/>
  <c r="BL76" i="4"/>
  <c r="BV77" i="4"/>
  <c r="AQ76" i="4"/>
  <c r="BM76" i="4"/>
  <c r="BN76" i="4" s="1"/>
  <c r="BO76" i="4" s="1"/>
  <c r="BU77" i="4"/>
  <c r="AO85" i="4"/>
  <c r="AU85" i="4" s="1"/>
  <c r="BA85" i="4" s="1"/>
  <c r="BG85" i="4" s="1"/>
  <c r="AC86" i="4"/>
  <c r="M78" i="4"/>
  <c r="S78" i="4" s="1"/>
  <c r="Y78" i="4" s="1"/>
  <c r="AK77" i="4"/>
  <c r="BI77" i="4" s="1"/>
  <c r="AP82" i="4"/>
  <c r="AV82" i="4" s="1"/>
  <c r="BB82" i="4" s="1"/>
  <c r="BH82" i="4" s="1"/>
  <c r="R83" i="4"/>
  <c r="X83" i="4" s="1"/>
  <c r="AD83" i="4" s="1"/>
  <c r="R84" i="4" s="1"/>
  <c r="X84" i="4" s="1"/>
  <c r="AM85" i="4"/>
  <c r="AS85" i="4" s="1"/>
  <c r="AY85" i="4" s="1"/>
  <c r="BE85" i="4" s="1"/>
  <c r="AA86" i="4"/>
  <c r="AN81" i="4"/>
  <c r="AT81" i="4" s="1"/>
  <c r="AZ81" i="4" s="1"/>
  <c r="BF81" i="4" s="1"/>
  <c r="AB82" i="4"/>
  <c r="AL81" i="4"/>
  <c r="AR81" i="4" s="1"/>
  <c r="AX81" i="4" s="1"/>
  <c r="BD81" i="4" s="1"/>
  <c r="Z82" i="4"/>
  <c r="BD84" i="3"/>
  <c r="BN84" i="3" s="1"/>
  <c r="R82" i="13"/>
  <c r="U81" i="13"/>
  <c r="T83" i="13"/>
  <c r="Q84" i="13"/>
  <c r="BK77" i="4"/>
  <c r="BX76" i="4"/>
  <c r="BJ77" i="4"/>
  <c r="BY76" i="4"/>
  <c r="L90" i="4"/>
  <c r="AT99" i="17" l="1"/>
  <c r="AQ99" i="17"/>
  <c r="AU99" i="17" s="1"/>
  <c r="AV98" i="17"/>
  <c r="AW98" i="17" s="1"/>
  <c r="Q101" i="17"/>
  <c r="AS100" i="17"/>
  <c r="AR154" i="17"/>
  <c r="AC101" i="17"/>
  <c r="AG101" i="17" s="1"/>
  <c r="AK101" i="17" s="1"/>
  <c r="AO101" i="17" s="1"/>
  <c r="S102" i="17"/>
  <c r="BB97" i="17"/>
  <c r="AB100" i="17"/>
  <c r="AF100" i="17" s="1"/>
  <c r="AJ100" i="17" s="1"/>
  <c r="AN100" i="17" s="1"/>
  <c r="R101" i="17"/>
  <c r="AA100" i="17"/>
  <c r="AD102" i="17"/>
  <c r="AH102" i="17" s="1"/>
  <c r="AL102" i="17" s="1"/>
  <c r="AP102" i="17" s="1"/>
  <c r="T103" i="17"/>
  <c r="AM98" i="17"/>
  <c r="BC98" i="17" s="1"/>
  <c r="AE99" i="17"/>
  <c r="AI99" i="17" s="1"/>
  <c r="AX99" i="17" s="1"/>
  <c r="AY99" i="17" s="1"/>
  <c r="AZ99" i="17" s="1"/>
  <c r="BC75" i="4"/>
  <c r="BQ75" i="4" s="1"/>
  <c r="BR75" i="4" s="1"/>
  <c r="BP75" i="4"/>
  <c r="AW76" i="4"/>
  <c r="AQ77" i="4"/>
  <c r="BM77" i="4"/>
  <c r="BN77" i="4" s="1"/>
  <c r="BO77" i="4" s="1"/>
  <c r="AK78" i="4"/>
  <c r="BI78" i="4" s="1"/>
  <c r="BV78" i="4"/>
  <c r="BU78" i="4"/>
  <c r="BL77" i="4"/>
  <c r="AL82" i="4"/>
  <c r="AR82" i="4" s="1"/>
  <c r="AX82" i="4" s="1"/>
  <c r="BD82" i="4" s="1"/>
  <c r="N83" i="4"/>
  <c r="T83" i="4" s="1"/>
  <c r="Z83" i="4" s="1"/>
  <c r="N84" i="4" s="1"/>
  <c r="T84" i="4" s="1"/>
  <c r="AN82" i="4"/>
  <c r="AT82" i="4" s="1"/>
  <c r="AZ82" i="4" s="1"/>
  <c r="BF82" i="4" s="1"/>
  <c r="P83" i="4"/>
  <c r="V83" i="4" s="1"/>
  <c r="AB83" i="4" s="1"/>
  <c r="P84" i="4" s="1"/>
  <c r="V84" i="4" s="1"/>
  <c r="AM86" i="4"/>
  <c r="AS86" i="4" s="1"/>
  <c r="AY86" i="4" s="1"/>
  <c r="BE86" i="4" s="1"/>
  <c r="O87" i="4"/>
  <c r="U87" i="4" s="1"/>
  <c r="AA87" i="4" s="1"/>
  <c r="O88" i="4" s="1"/>
  <c r="U88" i="4" s="1"/>
  <c r="AP83" i="4"/>
  <c r="AV83" i="4" s="1"/>
  <c r="BB83" i="4" s="1"/>
  <c r="BH83" i="4" s="1"/>
  <c r="AD84" i="4"/>
  <c r="AO86" i="4"/>
  <c r="AU86" i="4" s="1"/>
  <c r="BA86" i="4" s="1"/>
  <c r="BG86" i="4" s="1"/>
  <c r="Q87" i="4"/>
  <c r="W87" i="4" s="1"/>
  <c r="AC87" i="4" s="1"/>
  <c r="Q88" i="4" s="1"/>
  <c r="W88" i="4" s="1"/>
  <c r="BD85" i="3"/>
  <c r="BN85" i="3" s="1"/>
  <c r="Q85" i="13"/>
  <c r="T84" i="13"/>
  <c r="R83" i="13"/>
  <c r="U82" i="13"/>
  <c r="BK78" i="4"/>
  <c r="M79" i="4"/>
  <c r="S79" i="4" s="1"/>
  <c r="Y79" i="4" s="1"/>
  <c r="BX77" i="4"/>
  <c r="BJ78" i="4"/>
  <c r="BY77" i="4"/>
  <c r="L91" i="4"/>
  <c r="AV99" i="17" l="1"/>
  <c r="AW99" i="17" s="1"/>
  <c r="AT100" i="17"/>
  <c r="Q102" i="17"/>
  <c r="AS101" i="17"/>
  <c r="AQ100" i="17"/>
  <c r="AU100" i="17" s="1"/>
  <c r="AR155" i="17"/>
  <c r="T104" i="17"/>
  <c r="AD103" i="17"/>
  <c r="AH103" i="17" s="1"/>
  <c r="AL103" i="17" s="1"/>
  <c r="AP103" i="17" s="1"/>
  <c r="AA101" i="17"/>
  <c r="AM99" i="17"/>
  <c r="BC99" i="17" s="1"/>
  <c r="AE100" i="17"/>
  <c r="AI100" i="17" s="1"/>
  <c r="AX100" i="17" s="1"/>
  <c r="AY100" i="17" s="1"/>
  <c r="AZ100" i="17" s="1"/>
  <c r="BB98" i="17"/>
  <c r="S103" i="17"/>
  <c r="AC102" i="17"/>
  <c r="AG102" i="17" s="1"/>
  <c r="AK102" i="17" s="1"/>
  <c r="AO102" i="17" s="1"/>
  <c r="R102" i="17"/>
  <c r="AB101" i="17"/>
  <c r="AF101" i="17" s="1"/>
  <c r="AJ101" i="17" s="1"/>
  <c r="AN101" i="17" s="1"/>
  <c r="BC76" i="4"/>
  <c r="BQ76" i="4" s="1"/>
  <c r="BR76" i="4" s="1"/>
  <c r="BP76" i="4"/>
  <c r="BV79" i="4"/>
  <c r="AW77" i="4"/>
  <c r="AQ78" i="4"/>
  <c r="BM78" i="4"/>
  <c r="BN78" i="4" s="1"/>
  <c r="BO78" i="4" s="1"/>
  <c r="BU79" i="4"/>
  <c r="BL78" i="4"/>
  <c r="AO87" i="4"/>
  <c r="AU87" i="4" s="1"/>
  <c r="BA87" i="4" s="1"/>
  <c r="BG87" i="4" s="1"/>
  <c r="AC88" i="4"/>
  <c r="AP84" i="4"/>
  <c r="AV84" i="4" s="1"/>
  <c r="BB84" i="4" s="1"/>
  <c r="BH84" i="4" s="1"/>
  <c r="R85" i="4"/>
  <c r="X85" i="4" s="1"/>
  <c r="AD85" i="4" s="1"/>
  <c r="R86" i="4" s="1"/>
  <c r="X86" i="4" s="1"/>
  <c r="M80" i="4"/>
  <c r="S80" i="4" s="1"/>
  <c r="Y80" i="4" s="1"/>
  <c r="AK79" i="4"/>
  <c r="BI79" i="4" s="1"/>
  <c r="AL83" i="4"/>
  <c r="AR83" i="4" s="1"/>
  <c r="AX83" i="4" s="1"/>
  <c r="BD83" i="4" s="1"/>
  <c r="Z84" i="4"/>
  <c r="AM87" i="4"/>
  <c r="AS87" i="4" s="1"/>
  <c r="AY87" i="4" s="1"/>
  <c r="BE87" i="4" s="1"/>
  <c r="AA88" i="4"/>
  <c r="AN83" i="4"/>
  <c r="AT83" i="4" s="1"/>
  <c r="AZ83" i="4" s="1"/>
  <c r="BF83" i="4" s="1"/>
  <c r="AB84" i="4"/>
  <c r="BD86" i="3"/>
  <c r="BN86" i="3" s="1"/>
  <c r="R84" i="13"/>
  <c r="U83" i="13"/>
  <c r="T85" i="13"/>
  <c r="Q86" i="13"/>
  <c r="BK79" i="4"/>
  <c r="BJ79" i="4"/>
  <c r="BX78" i="4"/>
  <c r="BY78" i="4"/>
  <c r="L92" i="4"/>
  <c r="AQ101" i="17" l="1"/>
  <c r="AU101" i="17"/>
  <c r="AV100" i="17"/>
  <c r="AW100" i="17" s="1"/>
  <c r="AT101" i="17"/>
  <c r="AV101" i="17"/>
  <c r="AW101" i="17" s="1"/>
  <c r="Q103" i="17"/>
  <c r="AS102" i="17"/>
  <c r="AR156" i="17"/>
  <c r="AM100" i="17"/>
  <c r="BC100" i="17" s="1"/>
  <c r="S104" i="17"/>
  <c r="AC103" i="17"/>
  <c r="AG103" i="17" s="1"/>
  <c r="AK103" i="17" s="1"/>
  <c r="AO103" i="17" s="1"/>
  <c r="AE101" i="17"/>
  <c r="AI101" i="17" s="1"/>
  <c r="AX101" i="17" s="1"/>
  <c r="AY101" i="17" s="1"/>
  <c r="AZ101" i="17" s="1"/>
  <c r="AA102" i="17"/>
  <c r="R103" i="17"/>
  <c r="AB102" i="17"/>
  <c r="AF102" i="17" s="1"/>
  <c r="AJ102" i="17" s="1"/>
  <c r="AN102" i="17" s="1"/>
  <c r="BB99" i="17"/>
  <c r="T105" i="17"/>
  <c r="AD104" i="17"/>
  <c r="AH104" i="17" s="1"/>
  <c r="AL104" i="17" s="1"/>
  <c r="AP104" i="17" s="1"/>
  <c r="BC77" i="4"/>
  <c r="BQ77" i="4" s="1"/>
  <c r="BR77" i="4" s="1"/>
  <c r="BP77" i="4"/>
  <c r="AW78" i="4"/>
  <c r="BV80" i="4"/>
  <c r="AQ79" i="4"/>
  <c r="BM79" i="4"/>
  <c r="BN79" i="4" s="1"/>
  <c r="BO79" i="4" s="1"/>
  <c r="BU80" i="4"/>
  <c r="BL79" i="4"/>
  <c r="AN84" i="4"/>
  <c r="AT84" i="4" s="1"/>
  <c r="AZ84" i="4" s="1"/>
  <c r="BF84" i="4" s="1"/>
  <c r="P85" i="4"/>
  <c r="V85" i="4" s="1"/>
  <c r="AB85" i="4" s="1"/>
  <c r="P86" i="4" s="1"/>
  <c r="V86" i="4" s="1"/>
  <c r="AM88" i="4"/>
  <c r="AS88" i="4" s="1"/>
  <c r="AY88" i="4" s="1"/>
  <c r="BE88" i="4" s="1"/>
  <c r="O89" i="4"/>
  <c r="U89" i="4" s="1"/>
  <c r="AA89" i="4" s="1"/>
  <c r="O90" i="4" s="1"/>
  <c r="U90" i="4" s="1"/>
  <c r="AO88" i="4"/>
  <c r="AU88" i="4" s="1"/>
  <c r="BA88" i="4" s="1"/>
  <c r="BG88" i="4" s="1"/>
  <c r="Q89" i="4"/>
  <c r="W89" i="4" s="1"/>
  <c r="AC89" i="4" s="1"/>
  <c r="Q90" i="4" s="1"/>
  <c r="W90" i="4" s="1"/>
  <c r="M81" i="4"/>
  <c r="S81" i="4" s="1"/>
  <c r="Y81" i="4" s="1"/>
  <c r="AK80" i="4"/>
  <c r="BI80" i="4" s="1"/>
  <c r="AP85" i="4"/>
  <c r="AV85" i="4" s="1"/>
  <c r="BB85" i="4" s="1"/>
  <c r="BH85" i="4" s="1"/>
  <c r="AD86" i="4"/>
  <c r="AL84" i="4"/>
  <c r="AR84" i="4" s="1"/>
  <c r="AX84" i="4" s="1"/>
  <c r="BD84" i="4" s="1"/>
  <c r="N85" i="4"/>
  <c r="T85" i="4" s="1"/>
  <c r="Z85" i="4" s="1"/>
  <c r="N86" i="4" s="1"/>
  <c r="T86" i="4" s="1"/>
  <c r="BD87" i="3"/>
  <c r="BN87" i="3" s="1"/>
  <c r="Q87" i="13"/>
  <c r="T86" i="13"/>
  <c r="R85" i="13"/>
  <c r="U84" i="13"/>
  <c r="BJ80" i="4"/>
  <c r="BX79" i="4"/>
  <c r="BY79" i="4"/>
  <c r="BK80" i="4"/>
  <c r="L93" i="4"/>
  <c r="AQ102" i="17" l="1"/>
  <c r="AT102" i="17"/>
  <c r="Q104" i="17"/>
  <c r="AS103" i="17"/>
  <c r="AU102" i="17"/>
  <c r="AV102" i="17" s="1"/>
  <c r="AW102" i="17" s="1"/>
  <c r="AR157" i="17"/>
  <c r="AE102" i="17"/>
  <c r="AI102" i="17" s="1"/>
  <c r="AX102" i="17" s="1"/>
  <c r="AY102" i="17" s="1"/>
  <c r="AZ102" i="17" s="1"/>
  <c r="AC104" i="17"/>
  <c r="AG104" i="17" s="1"/>
  <c r="AK104" i="17" s="1"/>
  <c r="AO104" i="17" s="1"/>
  <c r="S105" i="17"/>
  <c r="AB103" i="17"/>
  <c r="AF103" i="17" s="1"/>
  <c r="AJ103" i="17" s="1"/>
  <c r="AN103" i="17" s="1"/>
  <c r="R104" i="17"/>
  <c r="AM101" i="17"/>
  <c r="BC101" i="17" s="1"/>
  <c r="AD105" i="17"/>
  <c r="AH105" i="17" s="1"/>
  <c r="AL105" i="17" s="1"/>
  <c r="AP105" i="17" s="1"/>
  <c r="T106" i="17"/>
  <c r="BB100" i="17"/>
  <c r="AA103" i="17"/>
  <c r="AQ103" i="17" s="1"/>
  <c r="BC78" i="4"/>
  <c r="BQ78" i="4" s="1"/>
  <c r="BR78" i="4" s="1"/>
  <c r="BP78" i="4"/>
  <c r="BV81" i="4"/>
  <c r="BL80" i="4"/>
  <c r="AW79" i="4"/>
  <c r="AQ80" i="4"/>
  <c r="BM80" i="4"/>
  <c r="BN80" i="4" s="1"/>
  <c r="BO80" i="4" s="1"/>
  <c r="BU81" i="4"/>
  <c r="M82" i="4"/>
  <c r="S82" i="4" s="1"/>
  <c r="Y82" i="4" s="1"/>
  <c r="AK81" i="4"/>
  <c r="BI81" i="4" s="1"/>
  <c r="AL85" i="4"/>
  <c r="AR85" i="4" s="1"/>
  <c r="AX85" i="4" s="1"/>
  <c r="BD85" i="4" s="1"/>
  <c r="Z86" i="4"/>
  <c r="AO89" i="4"/>
  <c r="AU89" i="4" s="1"/>
  <c r="BA89" i="4" s="1"/>
  <c r="BG89" i="4" s="1"/>
  <c r="AC90" i="4"/>
  <c r="AN85" i="4"/>
  <c r="AT85" i="4" s="1"/>
  <c r="AZ85" i="4" s="1"/>
  <c r="BF85" i="4" s="1"/>
  <c r="AB86" i="4"/>
  <c r="AP86" i="4"/>
  <c r="AV86" i="4" s="1"/>
  <c r="BB86" i="4" s="1"/>
  <c r="BH86" i="4" s="1"/>
  <c r="R87" i="4"/>
  <c r="X87" i="4" s="1"/>
  <c r="AD87" i="4" s="1"/>
  <c r="R88" i="4" s="1"/>
  <c r="X88" i="4" s="1"/>
  <c r="AM89" i="4"/>
  <c r="AS89" i="4" s="1"/>
  <c r="AY89" i="4" s="1"/>
  <c r="BE89" i="4" s="1"/>
  <c r="AA90" i="4"/>
  <c r="BD88" i="3"/>
  <c r="BN88" i="3" s="1"/>
  <c r="R86" i="13"/>
  <c r="U85" i="13"/>
  <c r="T87" i="13"/>
  <c r="Q88" i="13"/>
  <c r="BK81" i="4"/>
  <c r="BX80" i="4"/>
  <c r="BY80" i="4"/>
  <c r="BJ81" i="4"/>
  <c r="L94" i="4"/>
  <c r="AT103" i="17" l="1"/>
  <c r="Q105" i="17"/>
  <c r="AS104" i="17"/>
  <c r="AU103" i="17"/>
  <c r="AV103" i="17" s="1"/>
  <c r="AW103" i="17" s="1"/>
  <c r="AR158" i="17"/>
  <c r="AC105" i="17"/>
  <c r="AG105" i="17" s="1"/>
  <c r="AK105" i="17" s="1"/>
  <c r="AO105" i="17" s="1"/>
  <c r="S106" i="17"/>
  <c r="AE103" i="17"/>
  <c r="AI103" i="17" s="1"/>
  <c r="AX103" i="17" s="1"/>
  <c r="AY103" i="17" s="1"/>
  <c r="AZ103" i="17" s="1"/>
  <c r="AD106" i="17"/>
  <c r="AH106" i="17" s="1"/>
  <c r="AL106" i="17" s="1"/>
  <c r="AP106" i="17" s="1"/>
  <c r="T107" i="17"/>
  <c r="AA104" i="17"/>
  <c r="BB101" i="17"/>
  <c r="AB104" i="17"/>
  <c r="AF104" i="17" s="1"/>
  <c r="AJ104" i="17" s="1"/>
  <c r="AN104" i="17" s="1"/>
  <c r="R105" i="17"/>
  <c r="AM102" i="17"/>
  <c r="BC102" i="17" s="1"/>
  <c r="BC79" i="4"/>
  <c r="BQ79" i="4" s="1"/>
  <c r="BR79" i="4" s="1"/>
  <c r="BP79" i="4"/>
  <c r="AW80" i="4"/>
  <c r="AQ81" i="4"/>
  <c r="BM81" i="4"/>
  <c r="BN81" i="4" s="1"/>
  <c r="BO81" i="4" s="1"/>
  <c r="AK82" i="4"/>
  <c r="BI82" i="4" s="1"/>
  <c r="BV82" i="4"/>
  <c r="BU82" i="4"/>
  <c r="BL81" i="4"/>
  <c r="AP87" i="4"/>
  <c r="AV87" i="4" s="1"/>
  <c r="BB87" i="4" s="1"/>
  <c r="BH87" i="4" s="1"/>
  <c r="AD88" i="4"/>
  <c r="AM90" i="4"/>
  <c r="AS90" i="4" s="1"/>
  <c r="AY90" i="4" s="1"/>
  <c r="BE90" i="4" s="1"/>
  <c r="O91" i="4"/>
  <c r="U91" i="4" s="1"/>
  <c r="AA91" i="4" s="1"/>
  <c r="O92" i="4" s="1"/>
  <c r="U92" i="4" s="1"/>
  <c r="AN86" i="4"/>
  <c r="AT86" i="4" s="1"/>
  <c r="AZ86" i="4" s="1"/>
  <c r="BF86" i="4" s="1"/>
  <c r="P87" i="4"/>
  <c r="V87" i="4" s="1"/>
  <c r="AB87" i="4" s="1"/>
  <c r="P88" i="4" s="1"/>
  <c r="V88" i="4" s="1"/>
  <c r="AO90" i="4"/>
  <c r="AU90" i="4" s="1"/>
  <c r="BA90" i="4" s="1"/>
  <c r="BG90" i="4" s="1"/>
  <c r="Q91" i="4"/>
  <c r="W91" i="4" s="1"/>
  <c r="AC91" i="4" s="1"/>
  <c r="Q92" i="4" s="1"/>
  <c r="W92" i="4" s="1"/>
  <c r="AL86" i="4"/>
  <c r="AR86" i="4" s="1"/>
  <c r="AX86" i="4" s="1"/>
  <c r="BD86" i="4" s="1"/>
  <c r="N87" i="4"/>
  <c r="T87" i="4" s="1"/>
  <c r="Z87" i="4" s="1"/>
  <c r="N88" i="4" s="1"/>
  <c r="T88" i="4" s="1"/>
  <c r="BD89" i="3"/>
  <c r="BN89" i="3" s="1"/>
  <c r="Q89" i="13"/>
  <c r="T88" i="13"/>
  <c r="R87" i="13"/>
  <c r="U86" i="13"/>
  <c r="M83" i="4"/>
  <c r="S83" i="4" s="1"/>
  <c r="Y83" i="4" s="1"/>
  <c r="BK82" i="4"/>
  <c r="BJ82" i="4"/>
  <c r="BX81" i="4"/>
  <c r="BY81" i="4"/>
  <c r="L95" i="4"/>
  <c r="AQ104" i="17" l="1"/>
  <c r="Q106" i="17"/>
  <c r="AS105" i="17"/>
  <c r="AU104" i="17"/>
  <c r="AT104" i="17"/>
  <c r="AR159" i="17"/>
  <c r="AA105" i="17"/>
  <c r="T108" i="17"/>
  <c r="AD107" i="17"/>
  <c r="AH107" i="17" s="1"/>
  <c r="AL107" i="17" s="1"/>
  <c r="AP107" i="17" s="1"/>
  <c r="S107" i="17"/>
  <c r="AC106" i="17"/>
  <c r="AG106" i="17" s="1"/>
  <c r="AK106" i="17" s="1"/>
  <c r="AO106" i="17" s="1"/>
  <c r="R106" i="17"/>
  <c r="AB105" i="17"/>
  <c r="AF105" i="17" s="1"/>
  <c r="AJ105" i="17" s="1"/>
  <c r="AN105" i="17" s="1"/>
  <c r="BB102" i="17"/>
  <c r="AE104" i="17"/>
  <c r="AI104" i="17" s="1"/>
  <c r="AX104" i="17" s="1"/>
  <c r="AY104" i="17" s="1"/>
  <c r="AZ104" i="17" s="1"/>
  <c r="AM103" i="17"/>
  <c r="BC103" i="17" s="1"/>
  <c r="BC80" i="4"/>
  <c r="BQ80" i="4" s="1"/>
  <c r="BR80" i="4" s="1"/>
  <c r="BP80" i="4"/>
  <c r="BV83" i="4"/>
  <c r="AW81" i="4"/>
  <c r="AQ82" i="4"/>
  <c r="BM82" i="4"/>
  <c r="BN82" i="4" s="1"/>
  <c r="BO82" i="4" s="1"/>
  <c r="BU83" i="4"/>
  <c r="BL82" i="4"/>
  <c r="AO91" i="4"/>
  <c r="AU91" i="4" s="1"/>
  <c r="BA91" i="4" s="1"/>
  <c r="BG91" i="4" s="1"/>
  <c r="AC92" i="4"/>
  <c r="AL87" i="4"/>
  <c r="AR87" i="4" s="1"/>
  <c r="AX87" i="4" s="1"/>
  <c r="BD87" i="4" s="1"/>
  <c r="Z88" i="4"/>
  <c r="AM91" i="4"/>
  <c r="AS91" i="4" s="1"/>
  <c r="AY91" i="4" s="1"/>
  <c r="BE91" i="4" s="1"/>
  <c r="AA92" i="4"/>
  <c r="AP88" i="4"/>
  <c r="AV88" i="4" s="1"/>
  <c r="BB88" i="4" s="1"/>
  <c r="BH88" i="4" s="1"/>
  <c r="R89" i="4"/>
  <c r="X89" i="4" s="1"/>
  <c r="AD89" i="4" s="1"/>
  <c r="R90" i="4" s="1"/>
  <c r="X90" i="4" s="1"/>
  <c r="AN87" i="4"/>
  <c r="AT87" i="4" s="1"/>
  <c r="AZ87" i="4" s="1"/>
  <c r="BF87" i="4" s="1"/>
  <c r="AB88" i="4"/>
  <c r="M84" i="4"/>
  <c r="S84" i="4" s="1"/>
  <c r="Y84" i="4" s="1"/>
  <c r="AK83" i="4"/>
  <c r="BI83" i="4" s="1"/>
  <c r="BD90" i="3"/>
  <c r="BN90" i="3" s="1"/>
  <c r="U87" i="13"/>
  <c r="R88" i="13"/>
  <c r="T89" i="13"/>
  <c r="Q90" i="13"/>
  <c r="BJ83" i="4"/>
  <c r="BY82" i="4"/>
  <c r="BX82" i="4"/>
  <c r="BK83" i="4"/>
  <c r="L96" i="4"/>
  <c r="AQ105" i="17" l="1"/>
  <c r="AU105" i="17" s="1"/>
  <c r="AV104" i="17"/>
  <c r="AW104" i="17" s="1"/>
  <c r="AT105" i="17"/>
  <c r="Q107" i="17"/>
  <c r="AS106" i="17"/>
  <c r="AR160" i="17"/>
  <c r="BB103" i="17"/>
  <c r="AM104" i="17"/>
  <c r="BC104" i="17" s="1"/>
  <c r="AA106" i="17"/>
  <c r="AE105" i="17"/>
  <c r="AI105" i="17" s="1"/>
  <c r="AX105" i="17" s="1"/>
  <c r="AY105" i="17" s="1"/>
  <c r="AZ105" i="17" s="1"/>
  <c r="R107" i="17"/>
  <c r="AB106" i="17"/>
  <c r="AF106" i="17" s="1"/>
  <c r="AJ106" i="17" s="1"/>
  <c r="AN106" i="17" s="1"/>
  <c r="S108" i="17"/>
  <c r="AC107" i="17"/>
  <c r="AG107" i="17" s="1"/>
  <c r="AK107" i="17" s="1"/>
  <c r="AO107" i="17" s="1"/>
  <c r="T109" i="17"/>
  <c r="AD108" i="17"/>
  <c r="AH108" i="17" s="1"/>
  <c r="AL108" i="17" s="1"/>
  <c r="AP108" i="17" s="1"/>
  <c r="BC81" i="4"/>
  <c r="BQ81" i="4" s="1"/>
  <c r="BR81" i="4" s="1"/>
  <c r="BP81" i="4"/>
  <c r="AW82" i="4"/>
  <c r="BV84" i="4"/>
  <c r="BL83" i="4"/>
  <c r="AQ83" i="4"/>
  <c r="BM83" i="4"/>
  <c r="BN83" i="4" s="1"/>
  <c r="BO83" i="4" s="1"/>
  <c r="BU84" i="4"/>
  <c r="M85" i="4"/>
  <c r="S85" i="4" s="1"/>
  <c r="Y85" i="4" s="1"/>
  <c r="AK84" i="4"/>
  <c r="BI84" i="4" s="1"/>
  <c r="AN88" i="4"/>
  <c r="AT88" i="4" s="1"/>
  <c r="AZ88" i="4" s="1"/>
  <c r="BF88" i="4" s="1"/>
  <c r="P89" i="4"/>
  <c r="V89" i="4" s="1"/>
  <c r="AB89" i="4" s="1"/>
  <c r="P90" i="4" s="1"/>
  <c r="V90" i="4" s="1"/>
  <c r="AP89" i="4"/>
  <c r="AV89" i="4" s="1"/>
  <c r="BB89" i="4" s="1"/>
  <c r="BH89" i="4" s="1"/>
  <c r="AD90" i="4"/>
  <c r="AL88" i="4"/>
  <c r="AR88" i="4" s="1"/>
  <c r="AX88" i="4" s="1"/>
  <c r="BD88" i="4" s="1"/>
  <c r="N89" i="4"/>
  <c r="T89" i="4" s="1"/>
  <c r="Z89" i="4" s="1"/>
  <c r="N90" i="4" s="1"/>
  <c r="T90" i="4" s="1"/>
  <c r="AM92" i="4"/>
  <c r="AS92" i="4" s="1"/>
  <c r="AY92" i="4" s="1"/>
  <c r="BE92" i="4" s="1"/>
  <c r="O93" i="4"/>
  <c r="U93" i="4" s="1"/>
  <c r="AA93" i="4" s="1"/>
  <c r="O94" i="4" s="1"/>
  <c r="U94" i="4" s="1"/>
  <c r="AO92" i="4"/>
  <c r="AU92" i="4" s="1"/>
  <c r="BA92" i="4" s="1"/>
  <c r="BG92" i="4" s="1"/>
  <c r="Q93" i="4"/>
  <c r="W93" i="4" s="1"/>
  <c r="AC93" i="4" s="1"/>
  <c r="Q94" i="4" s="1"/>
  <c r="W94" i="4" s="1"/>
  <c r="BD91" i="3"/>
  <c r="BN91" i="3" s="1"/>
  <c r="R89" i="13"/>
  <c r="U88" i="13"/>
  <c r="Q91" i="13"/>
  <c r="T90" i="13"/>
  <c r="BK84" i="4"/>
  <c r="BJ84" i="4"/>
  <c r="BY83" i="4"/>
  <c r="BX83" i="4"/>
  <c r="L97" i="4"/>
  <c r="AV105" i="17" l="1"/>
  <c r="AW105" i="17" s="1"/>
  <c r="AT106" i="17"/>
  <c r="Q108" i="17"/>
  <c r="AS107" i="17"/>
  <c r="AQ106" i="17"/>
  <c r="AU106" i="17" s="1"/>
  <c r="AR161" i="17"/>
  <c r="AD109" i="17"/>
  <c r="AH109" i="17" s="1"/>
  <c r="AL109" i="17" s="1"/>
  <c r="AP109" i="17" s="1"/>
  <c r="T110" i="17"/>
  <c r="BB104" i="17"/>
  <c r="AB107" i="17"/>
  <c r="AF107" i="17" s="1"/>
  <c r="AJ107" i="17" s="1"/>
  <c r="AN107" i="17" s="1"/>
  <c r="R108" i="17"/>
  <c r="AM105" i="17"/>
  <c r="BC105" i="17" s="1"/>
  <c r="AA107" i="17"/>
  <c r="AC108" i="17"/>
  <c r="AG108" i="17" s="1"/>
  <c r="AK108" i="17" s="1"/>
  <c r="AO108" i="17" s="1"/>
  <c r="S109" i="17"/>
  <c r="AE106" i="17"/>
  <c r="AI106" i="17" s="1"/>
  <c r="AX106" i="17" s="1"/>
  <c r="AY106" i="17" s="1"/>
  <c r="AZ106" i="17" s="1"/>
  <c r="BC82" i="4"/>
  <c r="BQ82" i="4" s="1"/>
  <c r="BR82" i="4" s="1"/>
  <c r="BP82" i="4"/>
  <c r="BV85" i="4"/>
  <c r="AW83" i="4"/>
  <c r="AQ84" i="4"/>
  <c r="BM84" i="4"/>
  <c r="BN84" i="4" s="1"/>
  <c r="BO84" i="4" s="1"/>
  <c r="BU85" i="4"/>
  <c r="BL84" i="4"/>
  <c r="AL89" i="4"/>
  <c r="AR89" i="4" s="1"/>
  <c r="AX89" i="4" s="1"/>
  <c r="BD89" i="4" s="1"/>
  <c r="Z90" i="4"/>
  <c r="M86" i="4"/>
  <c r="S86" i="4" s="1"/>
  <c r="Y86" i="4" s="1"/>
  <c r="AK85" i="4"/>
  <c r="BI85" i="4" s="1"/>
  <c r="AP90" i="4"/>
  <c r="AV90" i="4" s="1"/>
  <c r="BB90" i="4" s="1"/>
  <c r="BH90" i="4" s="1"/>
  <c r="R91" i="4"/>
  <c r="X91" i="4" s="1"/>
  <c r="AD91" i="4" s="1"/>
  <c r="R92" i="4" s="1"/>
  <c r="X92" i="4" s="1"/>
  <c r="AO93" i="4"/>
  <c r="AU93" i="4" s="1"/>
  <c r="BA93" i="4" s="1"/>
  <c r="BG93" i="4" s="1"/>
  <c r="AC94" i="4"/>
  <c r="AM93" i="4"/>
  <c r="AS93" i="4" s="1"/>
  <c r="AY93" i="4" s="1"/>
  <c r="BE93" i="4" s="1"/>
  <c r="AA94" i="4"/>
  <c r="AN89" i="4"/>
  <c r="AT89" i="4" s="1"/>
  <c r="AZ89" i="4" s="1"/>
  <c r="BF89" i="4" s="1"/>
  <c r="AB90" i="4"/>
  <c r="BD92" i="3"/>
  <c r="BN92" i="3" s="1"/>
  <c r="T91" i="13"/>
  <c r="Q92" i="13"/>
  <c r="R90" i="13"/>
  <c r="U89" i="13"/>
  <c r="BX84" i="4"/>
  <c r="BY84" i="4"/>
  <c r="BJ85" i="4"/>
  <c r="BK85" i="4"/>
  <c r="L98" i="4"/>
  <c r="AQ107" i="17" l="1"/>
  <c r="AU107" i="17"/>
  <c r="AV107" i="17" s="1"/>
  <c r="AW107" i="17" s="1"/>
  <c r="AV106" i="17"/>
  <c r="AW106" i="17" s="1"/>
  <c r="AT107" i="17"/>
  <c r="Q109" i="17"/>
  <c r="AS108" i="17"/>
  <c r="AR162" i="17"/>
  <c r="AC109" i="17"/>
  <c r="AG109" i="17" s="1"/>
  <c r="AK109" i="17" s="1"/>
  <c r="AO109" i="17" s="1"/>
  <c r="S110" i="17"/>
  <c r="AM106" i="17"/>
  <c r="BC106" i="17" s="1"/>
  <c r="BB105" i="17"/>
  <c r="AD110" i="17"/>
  <c r="AH110" i="17" s="1"/>
  <c r="AL110" i="17" s="1"/>
  <c r="AP110" i="17" s="1"/>
  <c r="T111" i="17"/>
  <c r="AA108" i="17"/>
  <c r="AB108" i="17"/>
  <c r="AF108" i="17" s="1"/>
  <c r="AJ108" i="17" s="1"/>
  <c r="AN108" i="17" s="1"/>
  <c r="R109" i="17"/>
  <c r="AE107" i="17"/>
  <c r="AI107" i="17" s="1"/>
  <c r="AX107" i="17" s="1"/>
  <c r="AY107" i="17" s="1"/>
  <c r="AZ107" i="17" s="1"/>
  <c r="BC83" i="4"/>
  <c r="BQ83" i="4" s="1"/>
  <c r="BR83" i="4" s="1"/>
  <c r="BP83" i="4"/>
  <c r="AW84" i="4"/>
  <c r="BL85" i="4"/>
  <c r="AQ85" i="4"/>
  <c r="BM85" i="4"/>
  <c r="BN85" i="4" s="1"/>
  <c r="BO85" i="4" s="1"/>
  <c r="AK86" i="4"/>
  <c r="BI86" i="4" s="1"/>
  <c r="BV86" i="4"/>
  <c r="BU86" i="4"/>
  <c r="AO94" i="4"/>
  <c r="AU94" i="4" s="1"/>
  <c r="BA94" i="4" s="1"/>
  <c r="BG94" i="4" s="1"/>
  <c r="Q95" i="4"/>
  <c r="W95" i="4" s="1"/>
  <c r="AC95" i="4" s="1"/>
  <c r="Q96" i="4" s="1"/>
  <c r="W96" i="4" s="1"/>
  <c r="AM94" i="4"/>
  <c r="AS94" i="4" s="1"/>
  <c r="AY94" i="4" s="1"/>
  <c r="BE94" i="4" s="1"/>
  <c r="O95" i="4"/>
  <c r="U95" i="4" s="1"/>
  <c r="AA95" i="4" s="1"/>
  <c r="O96" i="4" s="1"/>
  <c r="U96" i="4" s="1"/>
  <c r="AN90" i="4"/>
  <c r="AT90" i="4" s="1"/>
  <c r="AZ90" i="4" s="1"/>
  <c r="BF90" i="4" s="1"/>
  <c r="P91" i="4"/>
  <c r="V91" i="4" s="1"/>
  <c r="AB91" i="4" s="1"/>
  <c r="P92" i="4" s="1"/>
  <c r="V92" i="4" s="1"/>
  <c r="AP91" i="4"/>
  <c r="AV91" i="4" s="1"/>
  <c r="BB91" i="4" s="1"/>
  <c r="BH91" i="4" s="1"/>
  <c r="AD92" i="4"/>
  <c r="AL90" i="4"/>
  <c r="AR90" i="4" s="1"/>
  <c r="AX90" i="4" s="1"/>
  <c r="BD90" i="4" s="1"/>
  <c r="N91" i="4"/>
  <c r="T91" i="4" s="1"/>
  <c r="Z91" i="4" s="1"/>
  <c r="N92" i="4" s="1"/>
  <c r="T92" i="4" s="1"/>
  <c r="BD93" i="3"/>
  <c r="BN93" i="3" s="1"/>
  <c r="R91" i="13"/>
  <c r="U90" i="13"/>
  <c r="Q93" i="13"/>
  <c r="T92" i="13"/>
  <c r="BJ86" i="4"/>
  <c r="BX85" i="4"/>
  <c r="BY85" i="4"/>
  <c r="M87" i="4"/>
  <c r="S87" i="4" s="1"/>
  <c r="Y87" i="4" s="1"/>
  <c r="BK86" i="4"/>
  <c r="L99" i="4"/>
  <c r="AT108" i="17" l="1"/>
  <c r="AQ108" i="17"/>
  <c r="AU108" i="17" s="1"/>
  <c r="Q110" i="17"/>
  <c r="AS109" i="17"/>
  <c r="AR163" i="17"/>
  <c r="AM107" i="17"/>
  <c r="BC107" i="17" s="1"/>
  <c r="R110" i="17"/>
  <c r="AB109" i="17"/>
  <c r="AF109" i="17" s="1"/>
  <c r="AJ109" i="17" s="1"/>
  <c r="AN109" i="17" s="1"/>
  <c r="BB106" i="17"/>
  <c r="T112" i="17"/>
  <c r="AD111" i="17"/>
  <c r="AH111" i="17" s="1"/>
  <c r="AL111" i="17" s="1"/>
  <c r="AP111" i="17" s="1"/>
  <c r="AE108" i="17"/>
  <c r="AI108" i="17" s="1"/>
  <c r="AX108" i="17" s="1"/>
  <c r="AY108" i="17" s="1"/>
  <c r="AZ108" i="17" s="1"/>
  <c r="S111" i="17"/>
  <c r="AC110" i="17"/>
  <c r="AG110" i="17" s="1"/>
  <c r="AK110" i="17" s="1"/>
  <c r="AO110" i="17" s="1"/>
  <c r="AA109" i="17"/>
  <c r="AQ109" i="17" s="1"/>
  <c r="BC84" i="4"/>
  <c r="BQ84" i="4" s="1"/>
  <c r="BR84" i="4" s="1"/>
  <c r="BP84" i="4"/>
  <c r="BV87" i="4"/>
  <c r="AW85" i="4"/>
  <c r="BL86" i="4"/>
  <c r="AQ86" i="4"/>
  <c r="BM86" i="4"/>
  <c r="BN86" i="4" s="1"/>
  <c r="BO86" i="4" s="1"/>
  <c r="BU87" i="4"/>
  <c r="AL91" i="4"/>
  <c r="AR91" i="4" s="1"/>
  <c r="AX91" i="4" s="1"/>
  <c r="BD91" i="4" s="1"/>
  <c r="Z92" i="4"/>
  <c r="AP92" i="4"/>
  <c r="AV92" i="4" s="1"/>
  <c r="BB92" i="4" s="1"/>
  <c r="BH92" i="4" s="1"/>
  <c r="R93" i="4"/>
  <c r="X93" i="4" s="1"/>
  <c r="AD93" i="4" s="1"/>
  <c r="R94" i="4" s="1"/>
  <c r="X94" i="4" s="1"/>
  <c r="AN91" i="4"/>
  <c r="AT91" i="4" s="1"/>
  <c r="AZ91" i="4" s="1"/>
  <c r="BF91" i="4" s="1"/>
  <c r="AB92" i="4"/>
  <c r="AO95" i="4"/>
  <c r="AU95" i="4" s="1"/>
  <c r="BA95" i="4" s="1"/>
  <c r="BG95" i="4" s="1"/>
  <c r="AC96" i="4"/>
  <c r="M88" i="4"/>
  <c r="S88" i="4" s="1"/>
  <c r="Y88" i="4" s="1"/>
  <c r="AK87" i="4"/>
  <c r="BI87" i="4" s="1"/>
  <c r="AM95" i="4"/>
  <c r="AS95" i="4" s="1"/>
  <c r="AY95" i="4" s="1"/>
  <c r="BE95" i="4" s="1"/>
  <c r="AA96" i="4"/>
  <c r="BD94" i="3"/>
  <c r="BN94" i="3" s="1"/>
  <c r="T93" i="13"/>
  <c r="Q94" i="13"/>
  <c r="R92" i="13"/>
  <c r="U91" i="13"/>
  <c r="BK87" i="4"/>
  <c r="BJ87" i="4"/>
  <c r="BX86" i="4"/>
  <c r="BY86" i="4"/>
  <c r="L100" i="4"/>
  <c r="AU109" i="17" l="1"/>
  <c r="AV108" i="17"/>
  <c r="AW108" i="17" s="1"/>
  <c r="AT109" i="17"/>
  <c r="AV109" i="17"/>
  <c r="AW109" i="17" s="1"/>
  <c r="Q111" i="17"/>
  <c r="AS110" i="17"/>
  <c r="AR164" i="17"/>
  <c r="AM108" i="17"/>
  <c r="BC108" i="17" s="1"/>
  <c r="T113" i="17"/>
  <c r="AD112" i="17"/>
  <c r="AH112" i="17" s="1"/>
  <c r="AL112" i="17" s="1"/>
  <c r="AP112" i="17" s="1"/>
  <c r="AE109" i="17"/>
  <c r="AI109" i="17" s="1"/>
  <c r="AX109" i="17" s="1"/>
  <c r="AY109" i="17" s="1"/>
  <c r="AZ109" i="17" s="1"/>
  <c r="R111" i="17"/>
  <c r="AB110" i="17"/>
  <c r="AF110" i="17" s="1"/>
  <c r="AJ110" i="17" s="1"/>
  <c r="AN110" i="17" s="1"/>
  <c r="AA110" i="17"/>
  <c r="AQ110" i="17" s="1"/>
  <c r="S112" i="17"/>
  <c r="AC111" i="17"/>
  <c r="AG111" i="17" s="1"/>
  <c r="AK111" i="17" s="1"/>
  <c r="AO111" i="17" s="1"/>
  <c r="BB107" i="17"/>
  <c r="BC85" i="4"/>
  <c r="BQ85" i="4" s="1"/>
  <c r="BR85" i="4" s="1"/>
  <c r="BP85" i="4"/>
  <c r="BV88" i="4"/>
  <c r="AW86" i="4"/>
  <c r="AQ87" i="4"/>
  <c r="BM87" i="4"/>
  <c r="BN87" i="4" s="1"/>
  <c r="BO87" i="4" s="1"/>
  <c r="BU88" i="4"/>
  <c r="BL87" i="4"/>
  <c r="M89" i="4"/>
  <c r="S89" i="4" s="1"/>
  <c r="Y89" i="4" s="1"/>
  <c r="AK88" i="4"/>
  <c r="BI88" i="4" s="1"/>
  <c r="AM96" i="4"/>
  <c r="AS96" i="4" s="1"/>
  <c r="AY96" i="4" s="1"/>
  <c r="BE96" i="4" s="1"/>
  <c r="O97" i="4"/>
  <c r="U97" i="4" s="1"/>
  <c r="AA97" i="4" s="1"/>
  <c r="O98" i="4" s="1"/>
  <c r="U98" i="4" s="1"/>
  <c r="AO96" i="4"/>
  <c r="AU96" i="4" s="1"/>
  <c r="BA96" i="4" s="1"/>
  <c r="BG96" i="4" s="1"/>
  <c r="Q97" i="4"/>
  <c r="W97" i="4" s="1"/>
  <c r="AC97" i="4" s="1"/>
  <c r="Q98" i="4" s="1"/>
  <c r="W98" i="4" s="1"/>
  <c r="AN92" i="4"/>
  <c r="AT92" i="4" s="1"/>
  <c r="AZ92" i="4" s="1"/>
  <c r="BF92" i="4" s="1"/>
  <c r="P93" i="4"/>
  <c r="V93" i="4" s="1"/>
  <c r="AB93" i="4" s="1"/>
  <c r="P94" i="4" s="1"/>
  <c r="V94" i="4" s="1"/>
  <c r="AP93" i="4"/>
  <c r="AV93" i="4" s="1"/>
  <c r="BB93" i="4" s="1"/>
  <c r="BH93" i="4" s="1"/>
  <c r="AD94" i="4"/>
  <c r="AL92" i="4"/>
  <c r="AR92" i="4" s="1"/>
  <c r="AX92" i="4" s="1"/>
  <c r="BD92" i="4" s="1"/>
  <c r="N93" i="4"/>
  <c r="T93" i="4" s="1"/>
  <c r="Z93" i="4" s="1"/>
  <c r="N94" i="4" s="1"/>
  <c r="T94" i="4" s="1"/>
  <c r="BD95" i="3"/>
  <c r="BN95" i="3" s="1"/>
  <c r="R93" i="13"/>
  <c r="U92" i="13"/>
  <c r="Q95" i="13"/>
  <c r="T94" i="13"/>
  <c r="BJ88" i="4"/>
  <c r="BY87" i="4"/>
  <c r="BX87" i="4"/>
  <c r="BK88" i="4"/>
  <c r="L101" i="4"/>
  <c r="AT110" i="17" l="1"/>
  <c r="Q112" i="17"/>
  <c r="AS111" i="17"/>
  <c r="AU110" i="17"/>
  <c r="AV110" i="17" s="1"/>
  <c r="AW110" i="17" s="1"/>
  <c r="AR165" i="17"/>
  <c r="AC112" i="17"/>
  <c r="AG112" i="17" s="1"/>
  <c r="AK112" i="17" s="1"/>
  <c r="AO112" i="17" s="1"/>
  <c r="S113" i="17"/>
  <c r="AA111" i="17"/>
  <c r="AD113" i="17"/>
  <c r="AH113" i="17" s="1"/>
  <c r="AL113" i="17" s="1"/>
  <c r="AP113" i="17" s="1"/>
  <c r="T114" i="17"/>
  <c r="AE110" i="17"/>
  <c r="AI110" i="17" s="1"/>
  <c r="AX110" i="17" s="1"/>
  <c r="AY110" i="17" s="1"/>
  <c r="AZ110" i="17" s="1"/>
  <c r="AB111" i="17"/>
  <c r="AF111" i="17" s="1"/>
  <c r="AJ111" i="17" s="1"/>
  <c r="AN111" i="17" s="1"/>
  <c r="R112" i="17"/>
  <c r="BB108" i="17"/>
  <c r="AM109" i="17"/>
  <c r="BC109" i="17" s="1"/>
  <c r="BC86" i="4"/>
  <c r="BQ86" i="4" s="1"/>
  <c r="BR86" i="4" s="1"/>
  <c r="BP86" i="4"/>
  <c r="BV89" i="4"/>
  <c r="AW87" i="4"/>
  <c r="BL88" i="4"/>
  <c r="AQ88" i="4"/>
  <c r="BM88" i="4"/>
  <c r="BN88" i="4" s="1"/>
  <c r="BO88" i="4" s="1"/>
  <c r="BU89" i="4"/>
  <c r="M90" i="4"/>
  <c r="S90" i="4" s="1"/>
  <c r="Y90" i="4" s="1"/>
  <c r="AK89" i="4"/>
  <c r="BI89" i="4" s="1"/>
  <c r="AL93" i="4"/>
  <c r="AR93" i="4" s="1"/>
  <c r="AX93" i="4" s="1"/>
  <c r="BD93" i="4" s="1"/>
  <c r="Z94" i="4"/>
  <c r="AP94" i="4"/>
  <c r="AV94" i="4" s="1"/>
  <c r="BB94" i="4" s="1"/>
  <c r="BH94" i="4" s="1"/>
  <c r="R95" i="4"/>
  <c r="X95" i="4" s="1"/>
  <c r="AD95" i="4" s="1"/>
  <c r="R96" i="4" s="1"/>
  <c r="X96" i="4" s="1"/>
  <c r="AO97" i="4"/>
  <c r="AU97" i="4" s="1"/>
  <c r="BA97" i="4" s="1"/>
  <c r="BG97" i="4" s="1"/>
  <c r="AC98" i="4"/>
  <c r="AN93" i="4"/>
  <c r="AT93" i="4" s="1"/>
  <c r="AZ93" i="4" s="1"/>
  <c r="BF93" i="4" s="1"/>
  <c r="AB94" i="4"/>
  <c r="AM97" i="4"/>
  <c r="AS97" i="4" s="1"/>
  <c r="AY97" i="4" s="1"/>
  <c r="BE97" i="4" s="1"/>
  <c r="AA98" i="4"/>
  <c r="BD96" i="3"/>
  <c r="BN96" i="3" s="1"/>
  <c r="T95" i="13"/>
  <c r="Q96" i="13"/>
  <c r="R94" i="13"/>
  <c r="U93" i="13"/>
  <c r="BK89" i="4"/>
  <c r="BJ89" i="4"/>
  <c r="BY88" i="4"/>
  <c r="BX88" i="4"/>
  <c r="L102" i="4"/>
  <c r="AT111" i="17" l="1"/>
  <c r="AQ111" i="17"/>
  <c r="AU111" i="17" s="1"/>
  <c r="Q113" i="17"/>
  <c r="AS112" i="17"/>
  <c r="AR166" i="17"/>
  <c r="AB112" i="17"/>
  <c r="AF112" i="17" s="1"/>
  <c r="AJ112" i="17" s="1"/>
  <c r="AN112" i="17" s="1"/>
  <c r="R113" i="17"/>
  <c r="BB109" i="17"/>
  <c r="AE111" i="17"/>
  <c r="AI111" i="17" s="1"/>
  <c r="AX111" i="17" s="1"/>
  <c r="AY111" i="17" s="1"/>
  <c r="AZ111" i="17" s="1"/>
  <c r="AM110" i="17"/>
  <c r="BC110" i="17" s="1"/>
  <c r="AD114" i="17"/>
  <c r="AH114" i="17" s="1"/>
  <c r="AL114" i="17" s="1"/>
  <c r="AP114" i="17" s="1"/>
  <c r="T115" i="17"/>
  <c r="AC113" i="17"/>
  <c r="AG113" i="17" s="1"/>
  <c r="AK113" i="17" s="1"/>
  <c r="AO113" i="17" s="1"/>
  <c r="S114" i="17"/>
  <c r="AA112" i="17"/>
  <c r="AQ112" i="17" s="1"/>
  <c r="BC87" i="4"/>
  <c r="BQ87" i="4" s="1"/>
  <c r="BR87" i="4" s="1"/>
  <c r="BP87" i="4"/>
  <c r="AW88" i="4"/>
  <c r="AQ89" i="4"/>
  <c r="BM89" i="4"/>
  <c r="BN89" i="4" s="1"/>
  <c r="BO89" i="4" s="1"/>
  <c r="AK90" i="4"/>
  <c r="BI90" i="4" s="1"/>
  <c r="BV90" i="4"/>
  <c r="BU90" i="4"/>
  <c r="BL89" i="4"/>
  <c r="AO98" i="4"/>
  <c r="AU98" i="4" s="1"/>
  <c r="BA98" i="4" s="1"/>
  <c r="BG98" i="4" s="1"/>
  <c r="Q99" i="4"/>
  <c r="W99" i="4" s="1"/>
  <c r="AC99" i="4" s="1"/>
  <c r="Q100" i="4" s="1"/>
  <c r="W100" i="4" s="1"/>
  <c r="AM98" i="4"/>
  <c r="AS98" i="4" s="1"/>
  <c r="AY98" i="4" s="1"/>
  <c r="BE98" i="4" s="1"/>
  <c r="O99" i="4"/>
  <c r="U99" i="4" s="1"/>
  <c r="AA99" i="4" s="1"/>
  <c r="O100" i="4" s="1"/>
  <c r="U100" i="4" s="1"/>
  <c r="AN94" i="4"/>
  <c r="AT94" i="4" s="1"/>
  <c r="AZ94" i="4" s="1"/>
  <c r="BF94" i="4" s="1"/>
  <c r="P95" i="4"/>
  <c r="V95" i="4" s="1"/>
  <c r="AB95" i="4" s="1"/>
  <c r="P96" i="4" s="1"/>
  <c r="V96" i="4" s="1"/>
  <c r="AP95" i="4"/>
  <c r="AV95" i="4" s="1"/>
  <c r="BB95" i="4" s="1"/>
  <c r="BH95" i="4" s="1"/>
  <c r="AD96" i="4"/>
  <c r="AL94" i="4"/>
  <c r="AR94" i="4" s="1"/>
  <c r="AX94" i="4" s="1"/>
  <c r="BD94" i="4" s="1"/>
  <c r="N95" i="4"/>
  <c r="T95" i="4" s="1"/>
  <c r="Z95" i="4" s="1"/>
  <c r="N96" i="4" s="1"/>
  <c r="T96" i="4" s="1"/>
  <c r="BD97" i="3"/>
  <c r="BN97" i="3" s="1"/>
  <c r="R95" i="13"/>
  <c r="U94" i="13"/>
  <c r="Q97" i="13"/>
  <c r="T96" i="13"/>
  <c r="BY89" i="4"/>
  <c r="BJ90" i="4"/>
  <c r="BX89" i="4"/>
  <c r="BK90" i="4"/>
  <c r="M91" i="4"/>
  <c r="S91" i="4" s="1"/>
  <c r="Y91" i="4" s="1"/>
  <c r="L103" i="4"/>
  <c r="AU112" i="17" l="1"/>
  <c r="AV111" i="17"/>
  <c r="AW111" i="17" s="1"/>
  <c r="AT112" i="17"/>
  <c r="AV112" i="17"/>
  <c r="AW112" i="17" s="1"/>
  <c r="Q114" i="17"/>
  <c r="AS113" i="17"/>
  <c r="AR167" i="17"/>
  <c r="AA113" i="17"/>
  <c r="S115" i="17"/>
  <c r="AC114" i="17"/>
  <c r="AG114" i="17" s="1"/>
  <c r="AK114" i="17" s="1"/>
  <c r="AO114" i="17" s="1"/>
  <c r="BB110" i="17"/>
  <c r="AM111" i="17"/>
  <c r="BC111" i="17" s="1"/>
  <c r="R114" i="17"/>
  <c r="AB113" i="17"/>
  <c r="AF113" i="17" s="1"/>
  <c r="AJ113" i="17" s="1"/>
  <c r="AN113" i="17" s="1"/>
  <c r="AE112" i="17"/>
  <c r="AI112" i="17" s="1"/>
  <c r="AX112" i="17" s="1"/>
  <c r="AY112" i="17" s="1"/>
  <c r="AZ112" i="17" s="1"/>
  <c r="T116" i="17"/>
  <c r="AD115" i="17"/>
  <c r="AH115" i="17" s="1"/>
  <c r="AL115" i="17" s="1"/>
  <c r="AP115" i="17" s="1"/>
  <c r="BC88" i="4"/>
  <c r="BQ88" i="4" s="1"/>
  <c r="BR88" i="4" s="1"/>
  <c r="BP88" i="4"/>
  <c r="AW89" i="4"/>
  <c r="BV91" i="4"/>
  <c r="BL90" i="4"/>
  <c r="AQ90" i="4"/>
  <c r="BM90" i="4"/>
  <c r="BN90" i="4" s="1"/>
  <c r="BO90" i="4" s="1"/>
  <c r="BU91" i="4"/>
  <c r="AP96" i="4"/>
  <c r="AV96" i="4" s="1"/>
  <c r="BB96" i="4" s="1"/>
  <c r="BH96" i="4" s="1"/>
  <c r="R97" i="4"/>
  <c r="X97" i="4" s="1"/>
  <c r="AD97" i="4" s="1"/>
  <c r="R98" i="4" s="1"/>
  <c r="X98" i="4" s="1"/>
  <c r="AL95" i="4"/>
  <c r="AR95" i="4" s="1"/>
  <c r="AX95" i="4" s="1"/>
  <c r="BD95" i="4" s="1"/>
  <c r="Z96" i="4"/>
  <c r="M92" i="4"/>
  <c r="S92" i="4" s="1"/>
  <c r="Y92" i="4" s="1"/>
  <c r="AK91" i="4"/>
  <c r="BI91" i="4" s="1"/>
  <c r="AO99" i="4"/>
  <c r="AU99" i="4" s="1"/>
  <c r="BA99" i="4" s="1"/>
  <c r="BG99" i="4" s="1"/>
  <c r="AC100" i="4"/>
  <c r="AN95" i="4"/>
  <c r="AT95" i="4" s="1"/>
  <c r="AZ95" i="4" s="1"/>
  <c r="BF95" i="4" s="1"/>
  <c r="AB96" i="4"/>
  <c r="AM99" i="4"/>
  <c r="AS99" i="4" s="1"/>
  <c r="AY99" i="4" s="1"/>
  <c r="BE99" i="4" s="1"/>
  <c r="AA100" i="4"/>
  <c r="BD98" i="3"/>
  <c r="BN98" i="3" s="1"/>
  <c r="T97" i="13"/>
  <c r="Q98" i="13"/>
  <c r="U95" i="13"/>
  <c r="R96" i="13"/>
  <c r="BX90" i="4"/>
  <c r="BJ91" i="4"/>
  <c r="BY90" i="4"/>
  <c r="BK91" i="4"/>
  <c r="L104" i="4"/>
  <c r="AQ113" i="17" l="1"/>
  <c r="AT113" i="17"/>
  <c r="Q115" i="17"/>
  <c r="AS114" i="17"/>
  <c r="AU113" i="17"/>
  <c r="AV113" i="17" s="1"/>
  <c r="AW113" i="17" s="1"/>
  <c r="AR168" i="17"/>
  <c r="AA114" i="17"/>
  <c r="AM112" i="17"/>
  <c r="BC112" i="17" s="1"/>
  <c r="R115" i="17"/>
  <c r="AB114" i="17"/>
  <c r="AF114" i="17" s="1"/>
  <c r="AJ114" i="17" s="1"/>
  <c r="AN114" i="17" s="1"/>
  <c r="AE113" i="17"/>
  <c r="AI113" i="17" s="1"/>
  <c r="AX113" i="17" s="1"/>
  <c r="AY113" i="17" s="1"/>
  <c r="AZ113" i="17" s="1"/>
  <c r="T117" i="17"/>
  <c r="AD116" i="17"/>
  <c r="AH116" i="17" s="1"/>
  <c r="AL116" i="17" s="1"/>
  <c r="AP116" i="17" s="1"/>
  <c r="BB111" i="17"/>
  <c r="S116" i="17"/>
  <c r="AC115" i="17"/>
  <c r="AG115" i="17" s="1"/>
  <c r="AK115" i="17" s="1"/>
  <c r="AO115" i="17" s="1"/>
  <c r="BC89" i="4"/>
  <c r="BQ89" i="4" s="1"/>
  <c r="BR89" i="4" s="1"/>
  <c r="BP89" i="4"/>
  <c r="BV92" i="4"/>
  <c r="AW90" i="4"/>
  <c r="BL91" i="4"/>
  <c r="AQ91" i="4"/>
  <c r="BM91" i="4"/>
  <c r="BN91" i="4" s="1"/>
  <c r="BO91" i="4" s="1"/>
  <c r="BU92" i="4"/>
  <c r="AM100" i="4"/>
  <c r="AS100" i="4" s="1"/>
  <c r="AY100" i="4" s="1"/>
  <c r="BE100" i="4" s="1"/>
  <c r="O101" i="4"/>
  <c r="U101" i="4" s="1"/>
  <c r="AA101" i="4" s="1"/>
  <c r="O102" i="4" s="1"/>
  <c r="U102" i="4" s="1"/>
  <c r="AN96" i="4"/>
  <c r="AT96" i="4" s="1"/>
  <c r="AZ96" i="4" s="1"/>
  <c r="BF96" i="4" s="1"/>
  <c r="P97" i="4"/>
  <c r="V97" i="4" s="1"/>
  <c r="AB97" i="4" s="1"/>
  <c r="P98" i="4" s="1"/>
  <c r="V98" i="4" s="1"/>
  <c r="M93" i="4"/>
  <c r="S93" i="4" s="1"/>
  <c r="Y93" i="4" s="1"/>
  <c r="AK92" i="4"/>
  <c r="BI92" i="4" s="1"/>
  <c r="AL96" i="4"/>
  <c r="AR96" i="4" s="1"/>
  <c r="AX96" i="4" s="1"/>
  <c r="BD96" i="4" s="1"/>
  <c r="N97" i="4"/>
  <c r="T97" i="4" s="1"/>
  <c r="Z97" i="4" s="1"/>
  <c r="N98" i="4" s="1"/>
  <c r="T98" i="4" s="1"/>
  <c r="AO100" i="4"/>
  <c r="AU100" i="4" s="1"/>
  <c r="BA100" i="4" s="1"/>
  <c r="BG100" i="4" s="1"/>
  <c r="Q101" i="4"/>
  <c r="W101" i="4" s="1"/>
  <c r="AC101" i="4" s="1"/>
  <c r="Q102" i="4" s="1"/>
  <c r="W102" i="4" s="1"/>
  <c r="AP97" i="4"/>
  <c r="AV97" i="4" s="1"/>
  <c r="BB97" i="4" s="1"/>
  <c r="BH97" i="4" s="1"/>
  <c r="AD98" i="4"/>
  <c r="BD99" i="3"/>
  <c r="BN99" i="3" s="1"/>
  <c r="Q99" i="13"/>
  <c r="T98" i="13"/>
  <c r="R97" i="13"/>
  <c r="U96" i="13"/>
  <c r="BX91" i="4"/>
  <c r="BJ92" i="4"/>
  <c r="BY91" i="4"/>
  <c r="BK92" i="4"/>
  <c r="L105" i="4"/>
  <c r="AQ114" i="17" l="1"/>
  <c r="Q116" i="17"/>
  <c r="AS115" i="17"/>
  <c r="AU114" i="17"/>
  <c r="AT114" i="17"/>
  <c r="AR169" i="17"/>
  <c r="AC116" i="17"/>
  <c r="AG116" i="17" s="1"/>
  <c r="AK116" i="17" s="1"/>
  <c r="AO116" i="17" s="1"/>
  <c r="S117" i="17"/>
  <c r="AE114" i="17"/>
  <c r="AI114" i="17" s="1"/>
  <c r="AX114" i="17" s="1"/>
  <c r="AY114" i="17" s="1"/>
  <c r="AZ114" i="17" s="1"/>
  <c r="AM113" i="17"/>
  <c r="BC113" i="17" s="1"/>
  <c r="AB115" i="17"/>
  <c r="AF115" i="17" s="1"/>
  <c r="AJ115" i="17" s="1"/>
  <c r="AN115" i="17" s="1"/>
  <c r="R116" i="17"/>
  <c r="AA115" i="17"/>
  <c r="AQ115" i="17" s="1"/>
  <c r="BB112" i="17"/>
  <c r="AD117" i="17"/>
  <c r="AH117" i="17" s="1"/>
  <c r="AL117" i="17" s="1"/>
  <c r="AP117" i="17" s="1"/>
  <c r="T118" i="17"/>
  <c r="BC90" i="4"/>
  <c r="BQ90" i="4" s="1"/>
  <c r="BR90" i="4" s="1"/>
  <c r="BP90" i="4"/>
  <c r="BV93" i="4"/>
  <c r="AW91" i="4"/>
  <c r="BL92" i="4"/>
  <c r="AQ92" i="4"/>
  <c r="BM92" i="4"/>
  <c r="BN92" i="4" s="1"/>
  <c r="BO92" i="4" s="1"/>
  <c r="BU93" i="4"/>
  <c r="AP98" i="4"/>
  <c r="AV98" i="4" s="1"/>
  <c r="BB98" i="4" s="1"/>
  <c r="BH98" i="4" s="1"/>
  <c r="R99" i="4"/>
  <c r="X99" i="4" s="1"/>
  <c r="AD99" i="4" s="1"/>
  <c r="R100" i="4" s="1"/>
  <c r="X100" i="4" s="1"/>
  <c r="AM101" i="4"/>
  <c r="AS101" i="4" s="1"/>
  <c r="AY101" i="4" s="1"/>
  <c r="BE101" i="4" s="1"/>
  <c r="AA102" i="4"/>
  <c r="AO101" i="4"/>
  <c r="AU101" i="4" s="1"/>
  <c r="BA101" i="4" s="1"/>
  <c r="BG101" i="4" s="1"/>
  <c r="AC102" i="4"/>
  <c r="M94" i="4"/>
  <c r="S94" i="4" s="1"/>
  <c r="Y94" i="4" s="1"/>
  <c r="AK93" i="4"/>
  <c r="BI93" i="4" s="1"/>
  <c r="AL97" i="4"/>
  <c r="AR97" i="4" s="1"/>
  <c r="AX97" i="4" s="1"/>
  <c r="BD97" i="4" s="1"/>
  <c r="Z98" i="4"/>
  <c r="AN97" i="4"/>
  <c r="AT97" i="4" s="1"/>
  <c r="AZ97" i="4" s="1"/>
  <c r="BF97" i="4" s="1"/>
  <c r="AB98" i="4"/>
  <c r="BD100" i="3"/>
  <c r="BN100" i="3" s="1"/>
  <c r="R98" i="13"/>
  <c r="U97" i="13"/>
  <c r="T99" i="13"/>
  <c r="Q100" i="13"/>
  <c r="BJ93" i="4"/>
  <c r="BY92" i="4"/>
  <c r="BX92" i="4"/>
  <c r="BK93" i="4"/>
  <c r="L106" i="4"/>
  <c r="AU115" i="17" l="1"/>
  <c r="AT115" i="17"/>
  <c r="AV115" i="17"/>
  <c r="AW115" i="17" s="1"/>
  <c r="AV114" i="17"/>
  <c r="AW114" i="17" s="1"/>
  <c r="Q117" i="17"/>
  <c r="AS116" i="17"/>
  <c r="AR170" i="17"/>
  <c r="AD118" i="17"/>
  <c r="AH118" i="17" s="1"/>
  <c r="AL118" i="17" s="1"/>
  <c r="AP118" i="17" s="1"/>
  <c r="T119" i="17"/>
  <c r="AM114" i="17"/>
  <c r="BC114" i="17" s="1"/>
  <c r="AE115" i="17"/>
  <c r="AI115" i="17" s="1"/>
  <c r="AX115" i="17" s="1"/>
  <c r="AY115" i="17" s="1"/>
  <c r="AZ115" i="17" s="1"/>
  <c r="BB113" i="17"/>
  <c r="AA116" i="17"/>
  <c r="AC117" i="17"/>
  <c r="AG117" i="17" s="1"/>
  <c r="AK117" i="17" s="1"/>
  <c r="AO117" i="17" s="1"/>
  <c r="S118" i="17"/>
  <c r="AB116" i="17"/>
  <c r="AF116" i="17" s="1"/>
  <c r="AJ116" i="17" s="1"/>
  <c r="AN116" i="17" s="1"/>
  <c r="R117" i="17"/>
  <c r="BC91" i="4"/>
  <c r="BQ91" i="4" s="1"/>
  <c r="BR91" i="4" s="1"/>
  <c r="BP91" i="4"/>
  <c r="BL93" i="4"/>
  <c r="AW92" i="4"/>
  <c r="AQ93" i="4"/>
  <c r="BM93" i="4"/>
  <c r="BN93" i="4" s="1"/>
  <c r="BO93" i="4" s="1"/>
  <c r="AK94" i="4"/>
  <c r="BI94" i="4" s="1"/>
  <c r="BV94" i="4"/>
  <c r="BU94" i="4"/>
  <c r="AL98" i="4"/>
  <c r="AR98" i="4" s="1"/>
  <c r="AX98" i="4" s="1"/>
  <c r="BD98" i="4" s="1"/>
  <c r="N99" i="4"/>
  <c r="T99" i="4" s="1"/>
  <c r="Z99" i="4" s="1"/>
  <c r="N100" i="4" s="1"/>
  <c r="T100" i="4" s="1"/>
  <c r="AN98" i="4"/>
  <c r="AT98" i="4" s="1"/>
  <c r="AZ98" i="4" s="1"/>
  <c r="BF98" i="4" s="1"/>
  <c r="P99" i="4"/>
  <c r="V99" i="4" s="1"/>
  <c r="AB99" i="4" s="1"/>
  <c r="P100" i="4" s="1"/>
  <c r="V100" i="4" s="1"/>
  <c r="AO102" i="4"/>
  <c r="AU102" i="4" s="1"/>
  <c r="BA102" i="4" s="1"/>
  <c r="BG102" i="4" s="1"/>
  <c r="Q103" i="4"/>
  <c r="W103" i="4" s="1"/>
  <c r="AC103" i="4" s="1"/>
  <c r="Q104" i="4" s="1"/>
  <c r="W104" i="4" s="1"/>
  <c r="AP99" i="4"/>
  <c r="AV99" i="4" s="1"/>
  <c r="BB99" i="4" s="1"/>
  <c r="BH99" i="4" s="1"/>
  <c r="AD100" i="4"/>
  <c r="AM102" i="4"/>
  <c r="AS102" i="4" s="1"/>
  <c r="AY102" i="4" s="1"/>
  <c r="BE102" i="4" s="1"/>
  <c r="O103" i="4"/>
  <c r="U103" i="4" s="1"/>
  <c r="AA103" i="4" s="1"/>
  <c r="O104" i="4" s="1"/>
  <c r="U104" i="4" s="1"/>
  <c r="BD101" i="3"/>
  <c r="BN101" i="3" s="1"/>
  <c r="Q101" i="13"/>
  <c r="T100" i="13"/>
  <c r="R99" i="13"/>
  <c r="U98" i="13"/>
  <c r="BK94" i="4"/>
  <c r="M95" i="4"/>
  <c r="S95" i="4" s="1"/>
  <c r="Y95" i="4" s="1"/>
  <c r="BJ94" i="4"/>
  <c r="BY93" i="4"/>
  <c r="BX93" i="4"/>
  <c r="L107" i="4"/>
  <c r="AQ116" i="17" l="1"/>
  <c r="AT116" i="17"/>
  <c r="Q118" i="17"/>
  <c r="AS117" i="17"/>
  <c r="AU116" i="17"/>
  <c r="AV116" i="17" s="1"/>
  <c r="AW116" i="17" s="1"/>
  <c r="AR171" i="17"/>
  <c r="R118" i="17"/>
  <c r="AB117" i="17"/>
  <c r="AF117" i="17" s="1"/>
  <c r="AJ117" i="17" s="1"/>
  <c r="AN117" i="17" s="1"/>
  <c r="AM115" i="17"/>
  <c r="BC115" i="17" s="1"/>
  <c r="BB114" i="17"/>
  <c r="S119" i="17"/>
  <c r="AC118" i="17"/>
  <c r="AG118" i="17" s="1"/>
  <c r="AK118" i="17" s="1"/>
  <c r="AO118" i="17" s="1"/>
  <c r="AE116" i="17"/>
  <c r="AI116" i="17" s="1"/>
  <c r="AX116" i="17" s="1"/>
  <c r="AY116" i="17" s="1"/>
  <c r="AZ116" i="17" s="1"/>
  <c r="T120" i="17"/>
  <c r="AD119" i="17"/>
  <c r="AH119" i="17" s="1"/>
  <c r="AL119" i="17" s="1"/>
  <c r="AP119" i="17" s="1"/>
  <c r="AA117" i="17"/>
  <c r="AQ117" i="17" s="1"/>
  <c r="BC92" i="4"/>
  <c r="BQ92" i="4" s="1"/>
  <c r="BR92" i="4" s="1"/>
  <c r="BP92" i="4"/>
  <c r="BV95" i="4"/>
  <c r="AW93" i="4"/>
  <c r="AQ94" i="4"/>
  <c r="BM94" i="4"/>
  <c r="BN94" i="4" s="1"/>
  <c r="BO94" i="4" s="1"/>
  <c r="BU95" i="4"/>
  <c r="BL94" i="4"/>
  <c r="AM103" i="4"/>
  <c r="AS103" i="4" s="1"/>
  <c r="AY103" i="4" s="1"/>
  <c r="BE103" i="4" s="1"/>
  <c r="AA104" i="4"/>
  <c r="M96" i="4"/>
  <c r="S96" i="4" s="1"/>
  <c r="Y96" i="4" s="1"/>
  <c r="AK95" i="4"/>
  <c r="BI95" i="4" s="1"/>
  <c r="AO103" i="4"/>
  <c r="AU103" i="4" s="1"/>
  <c r="BA103" i="4" s="1"/>
  <c r="BG103" i="4" s="1"/>
  <c r="AC104" i="4"/>
  <c r="AL99" i="4"/>
  <c r="AR99" i="4" s="1"/>
  <c r="AX99" i="4" s="1"/>
  <c r="BD99" i="4" s="1"/>
  <c r="Z100" i="4"/>
  <c r="AP100" i="4"/>
  <c r="AV100" i="4" s="1"/>
  <c r="BB100" i="4" s="1"/>
  <c r="BH100" i="4" s="1"/>
  <c r="R101" i="4"/>
  <c r="X101" i="4" s="1"/>
  <c r="AD101" i="4" s="1"/>
  <c r="R102" i="4" s="1"/>
  <c r="X102" i="4" s="1"/>
  <c r="AN99" i="4"/>
  <c r="AT99" i="4" s="1"/>
  <c r="AZ99" i="4" s="1"/>
  <c r="BF99" i="4" s="1"/>
  <c r="AB100" i="4"/>
  <c r="BD102" i="3"/>
  <c r="BN102" i="3" s="1"/>
  <c r="R100" i="13"/>
  <c r="U99" i="13"/>
  <c r="T101" i="13"/>
  <c r="Q102" i="13"/>
  <c r="BJ95" i="4"/>
  <c r="BY94" i="4"/>
  <c r="BX94" i="4"/>
  <c r="BK95" i="4"/>
  <c r="L108" i="4"/>
  <c r="AU117" i="17" l="1"/>
  <c r="AT117" i="17"/>
  <c r="AV117" i="17"/>
  <c r="AW117" i="17" s="1"/>
  <c r="Q119" i="17"/>
  <c r="AS118" i="17"/>
  <c r="AR172" i="17"/>
  <c r="BB115" i="17"/>
  <c r="AE117" i="17"/>
  <c r="AI117" i="17" s="1"/>
  <c r="AX117" i="17" s="1"/>
  <c r="AY117" i="17" s="1"/>
  <c r="AZ117" i="17" s="1"/>
  <c r="T121" i="17"/>
  <c r="AD120" i="17"/>
  <c r="AH120" i="17" s="1"/>
  <c r="AL120" i="17" s="1"/>
  <c r="AP120" i="17" s="1"/>
  <c r="AA118" i="17"/>
  <c r="AM116" i="17"/>
  <c r="BC116" i="17" s="1"/>
  <c r="S120" i="17"/>
  <c r="AC119" i="17"/>
  <c r="AG119" i="17" s="1"/>
  <c r="AK119" i="17" s="1"/>
  <c r="AO119" i="17" s="1"/>
  <c r="R119" i="17"/>
  <c r="AB118" i="17"/>
  <c r="AF118" i="17" s="1"/>
  <c r="AJ118" i="17" s="1"/>
  <c r="AN118" i="17" s="1"/>
  <c r="BC93" i="4"/>
  <c r="BQ93" i="4" s="1"/>
  <c r="BR93" i="4" s="1"/>
  <c r="BP93" i="4"/>
  <c r="BV96" i="4"/>
  <c r="BL95" i="4"/>
  <c r="AW94" i="4"/>
  <c r="AQ95" i="4"/>
  <c r="BM95" i="4"/>
  <c r="BN95" i="4" s="1"/>
  <c r="BO95" i="4" s="1"/>
  <c r="BU96" i="4"/>
  <c r="AN100" i="4"/>
  <c r="AT100" i="4" s="1"/>
  <c r="AZ100" i="4" s="1"/>
  <c r="BF100" i="4" s="1"/>
  <c r="P101" i="4"/>
  <c r="V101" i="4" s="1"/>
  <c r="AB101" i="4" s="1"/>
  <c r="P102" i="4" s="1"/>
  <c r="V102" i="4" s="1"/>
  <c r="M97" i="4"/>
  <c r="S97" i="4" s="1"/>
  <c r="Y97" i="4" s="1"/>
  <c r="AK96" i="4"/>
  <c r="BI96" i="4" s="1"/>
  <c r="AL100" i="4"/>
  <c r="AR100" i="4" s="1"/>
  <c r="AX100" i="4" s="1"/>
  <c r="BD100" i="4" s="1"/>
  <c r="N101" i="4"/>
  <c r="T101" i="4" s="1"/>
  <c r="Z101" i="4" s="1"/>
  <c r="N102" i="4" s="1"/>
  <c r="T102" i="4" s="1"/>
  <c r="AM104" i="4"/>
  <c r="AS104" i="4" s="1"/>
  <c r="AY104" i="4" s="1"/>
  <c r="BE104" i="4" s="1"/>
  <c r="O105" i="4"/>
  <c r="U105" i="4" s="1"/>
  <c r="AA105" i="4" s="1"/>
  <c r="O106" i="4" s="1"/>
  <c r="U106" i="4" s="1"/>
  <c r="AP101" i="4"/>
  <c r="AV101" i="4" s="1"/>
  <c r="BB101" i="4" s="1"/>
  <c r="BH101" i="4" s="1"/>
  <c r="AD102" i="4"/>
  <c r="AO104" i="4"/>
  <c r="AU104" i="4" s="1"/>
  <c r="BA104" i="4" s="1"/>
  <c r="BG104" i="4" s="1"/>
  <c r="Q105" i="4"/>
  <c r="W105" i="4" s="1"/>
  <c r="AC105" i="4" s="1"/>
  <c r="Q106" i="4" s="1"/>
  <c r="W106" i="4" s="1"/>
  <c r="BD103" i="3"/>
  <c r="BN103" i="3" s="1"/>
  <c r="Q103" i="13"/>
  <c r="T102" i="13"/>
  <c r="R101" i="13"/>
  <c r="U100" i="13"/>
  <c r="BK96" i="4"/>
  <c r="BY95" i="4"/>
  <c r="BJ96" i="4"/>
  <c r="BX95" i="4"/>
  <c r="L109" i="4"/>
  <c r="AQ118" i="17" l="1"/>
  <c r="AT118" i="17"/>
  <c r="Q120" i="17"/>
  <c r="AS119" i="17"/>
  <c r="AU118" i="17"/>
  <c r="AV118" i="17" s="1"/>
  <c r="AW118" i="17" s="1"/>
  <c r="AR173" i="17"/>
  <c r="AC120" i="17"/>
  <c r="AG120" i="17" s="1"/>
  <c r="AK120" i="17" s="1"/>
  <c r="AO120" i="17" s="1"/>
  <c r="S121" i="17"/>
  <c r="AA119" i="17"/>
  <c r="AD121" i="17"/>
  <c r="AH121" i="17" s="1"/>
  <c r="AL121" i="17" s="1"/>
  <c r="AP121" i="17" s="1"/>
  <c r="T122" i="17"/>
  <c r="AB119" i="17"/>
  <c r="AF119" i="17" s="1"/>
  <c r="AJ119" i="17" s="1"/>
  <c r="AN119" i="17" s="1"/>
  <c r="R120" i="17"/>
  <c r="BB116" i="17"/>
  <c r="AE118" i="17"/>
  <c r="AI118" i="17" s="1"/>
  <c r="AX118" i="17" s="1"/>
  <c r="AY118" i="17" s="1"/>
  <c r="AZ118" i="17" s="1"/>
  <c r="AM117" i="17"/>
  <c r="BC117" i="17" s="1"/>
  <c r="BC94" i="4"/>
  <c r="BQ94" i="4" s="1"/>
  <c r="BR94" i="4" s="1"/>
  <c r="BP94" i="4"/>
  <c r="BV97" i="4"/>
  <c r="AW95" i="4"/>
  <c r="AQ96" i="4"/>
  <c r="BM96" i="4"/>
  <c r="BN96" i="4" s="1"/>
  <c r="BO96" i="4" s="1"/>
  <c r="BU97" i="4"/>
  <c r="BL96" i="4"/>
  <c r="AM105" i="4"/>
  <c r="AS105" i="4" s="1"/>
  <c r="AY105" i="4" s="1"/>
  <c r="BE105" i="4" s="1"/>
  <c r="AA106" i="4"/>
  <c r="M98" i="4"/>
  <c r="S98" i="4" s="1"/>
  <c r="Y98" i="4" s="1"/>
  <c r="AK97" i="4"/>
  <c r="BI97" i="4" s="1"/>
  <c r="AN101" i="4"/>
  <c r="AT101" i="4" s="1"/>
  <c r="AZ101" i="4" s="1"/>
  <c r="BF101" i="4" s="1"/>
  <c r="AB102" i="4"/>
  <c r="AO105" i="4"/>
  <c r="AU105" i="4" s="1"/>
  <c r="BA105" i="4" s="1"/>
  <c r="BG105" i="4" s="1"/>
  <c r="AC106" i="4"/>
  <c r="AP102" i="4"/>
  <c r="AV102" i="4" s="1"/>
  <c r="BB102" i="4" s="1"/>
  <c r="BH102" i="4" s="1"/>
  <c r="R103" i="4"/>
  <c r="X103" i="4" s="1"/>
  <c r="AD103" i="4" s="1"/>
  <c r="R104" i="4" s="1"/>
  <c r="X104" i="4" s="1"/>
  <c r="AL101" i="4"/>
  <c r="AR101" i="4" s="1"/>
  <c r="AX101" i="4" s="1"/>
  <c r="BD101" i="4" s="1"/>
  <c r="Z102" i="4"/>
  <c r="BD104" i="3"/>
  <c r="BN104" i="3" s="1"/>
  <c r="R102" i="13"/>
  <c r="U101" i="13"/>
  <c r="Q104" i="13"/>
  <c r="T103" i="13"/>
  <c r="BK97" i="4"/>
  <c r="BY96" i="4"/>
  <c r="BJ97" i="4"/>
  <c r="BX96" i="4"/>
  <c r="L110" i="4"/>
  <c r="AQ119" i="17" l="1"/>
  <c r="Q121" i="17"/>
  <c r="AS120" i="17"/>
  <c r="AU119" i="17"/>
  <c r="AV119" i="17" s="1"/>
  <c r="AW119" i="17" s="1"/>
  <c r="AT119" i="17"/>
  <c r="AR174" i="17"/>
  <c r="AM118" i="17"/>
  <c r="BC118" i="17" s="1"/>
  <c r="AB120" i="17"/>
  <c r="AF120" i="17" s="1"/>
  <c r="AJ120" i="17" s="1"/>
  <c r="AN120" i="17" s="1"/>
  <c r="R121" i="17"/>
  <c r="BB117" i="17"/>
  <c r="AE119" i="17"/>
  <c r="AI119" i="17" s="1"/>
  <c r="AX119" i="17" s="1"/>
  <c r="AY119" i="17" s="1"/>
  <c r="AZ119" i="17" s="1"/>
  <c r="AD122" i="17"/>
  <c r="AH122" i="17" s="1"/>
  <c r="AL122" i="17" s="1"/>
  <c r="AP122" i="17" s="1"/>
  <c r="T123" i="17"/>
  <c r="AC121" i="17"/>
  <c r="AG121" i="17" s="1"/>
  <c r="AK121" i="17" s="1"/>
  <c r="AO121" i="17" s="1"/>
  <c r="S122" i="17"/>
  <c r="AA120" i="17"/>
  <c r="AQ120" i="17" s="1"/>
  <c r="BC95" i="4"/>
  <c r="BQ95" i="4" s="1"/>
  <c r="BR95" i="4" s="1"/>
  <c r="BP95" i="4"/>
  <c r="AW96" i="4"/>
  <c r="AQ97" i="4"/>
  <c r="BM97" i="4"/>
  <c r="BN97" i="4" s="1"/>
  <c r="BO97" i="4" s="1"/>
  <c r="AK98" i="4"/>
  <c r="BI98" i="4" s="1"/>
  <c r="BV98" i="4"/>
  <c r="BU98" i="4"/>
  <c r="BL97" i="4"/>
  <c r="AN102" i="4"/>
  <c r="AT102" i="4" s="1"/>
  <c r="AZ102" i="4" s="1"/>
  <c r="BF102" i="4" s="1"/>
  <c r="P103" i="4"/>
  <c r="V103" i="4" s="1"/>
  <c r="AB103" i="4" s="1"/>
  <c r="P104" i="4" s="1"/>
  <c r="V104" i="4" s="1"/>
  <c r="AL102" i="4"/>
  <c r="AR102" i="4" s="1"/>
  <c r="AX102" i="4" s="1"/>
  <c r="BD102" i="4" s="1"/>
  <c r="N103" i="4"/>
  <c r="T103" i="4" s="1"/>
  <c r="Z103" i="4" s="1"/>
  <c r="N104" i="4" s="1"/>
  <c r="T104" i="4" s="1"/>
  <c r="AO106" i="4"/>
  <c r="AU106" i="4" s="1"/>
  <c r="BA106" i="4" s="1"/>
  <c r="BG106" i="4" s="1"/>
  <c r="Q107" i="4"/>
  <c r="W107" i="4" s="1"/>
  <c r="AC107" i="4" s="1"/>
  <c r="Q108" i="4" s="1"/>
  <c r="W108" i="4" s="1"/>
  <c r="AP103" i="4"/>
  <c r="AV103" i="4" s="1"/>
  <c r="BB103" i="4" s="1"/>
  <c r="BH103" i="4" s="1"/>
  <c r="AD104" i="4"/>
  <c r="AM106" i="4"/>
  <c r="AS106" i="4" s="1"/>
  <c r="AY106" i="4" s="1"/>
  <c r="BE106" i="4" s="1"/>
  <c r="O107" i="4"/>
  <c r="U107" i="4" s="1"/>
  <c r="AA107" i="4" s="1"/>
  <c r="O108" i="4" s="1"/>
  <c r="U108" i="4" s="1"/>
  <c r="BD105" i="3"/>
  <c r="BN105" i="3" s="1"/>
  <c r="Q105" i="13"/>
  <c r="T104" i="13"/>
  <c r="R103" i="13"/>
  <c r="U102" i="13"/>
  <c r="M99" i="4"/>
  <c r="S99" i="4" s="1"/>
  <c r="Y99" i="4" s="1"/>
  <c r="BK98" i="4"/>
  <c r="BY97" i="4"/>
  <c r="BX97" i="4"/>
  <c r="BJ98" i="4"/>
  <c r="L111" i="4"/>
  <c r="AU120" i="17" l="1"/>
  <c r="AT120" i="17"/>
  <c r="AV120" i="17"/>
  <c r="AW120" i="17" s="1"/>
  <c r="Q122" i="17"/>
  <c r="AS121" i="17"/>
  <c r="AR175" i="17"/>
  <c r="BB118" i="17"/>
  <c r="AA121" i="17"/>
  <c r="AM119" i="17"/>
  <c r="BC119" i="17" s="1"/>
  <c r="R122" i="17"/>
  <c r="AB121" i="17"/>
  <c r="AF121" i="17" s="1"/>
  <c r="AJ121" i="17" s="1"/>
  <c r="AN121" i="17" s="1"/>
  <c r="S123" i="17"/>
  <c r="AC122" i="17"/>
  <c r="AG122" i="17" s="1"/>
  <c r="AK122" i="17" s="1"/>
  <c r="AO122" i="17" s="1"/>
  <c r="T124" i="17"/>
  <c r="AD123" i="17"/>
  <c r="AH123" i="17" s="1"/>
  <c r="AL123" i="17" s="1"/>
  <c r="AP123" i="17" s="1"/>
  <c r="AE120" i="17"/>
  <c r="AI120" i="17" s="1"/>
  <c r="AX120" i="17" s="1"/>
  <c r="AY120" i="17" s="1"/>
  <c r="AZ120" i="17" s="1"/>
  <c r="BC96" i="4"/>
  <c r="BQ96" i="4" s="1"/>
  <c r="BR96" i="4" s="1"/>
  <c r="BP96" i="4"/>
  <c r="BV99" i="4"/>
  <c r="AW97" i="4"/>
  <c r="AQ98" i="4"/>
  <c r="BM98" i="4"/>
  <c r="BN98" i="4" s="1"/>
  <c r="BO98" i="4" s="1"/>
  <c r="BU99" i="4"/>
  <c r="BL98" i="4"/>
  <c r="AM107" i="4"/>
  <c r="AS107" i="4" s="1"/>
  <c r="AY107" i="4" s="1"/>
  <c r="BE107" i="4" s="1"/>
  <c r="AA108" i="4"/>
  <c r="AL103" i="4"/>
  <c r="AR103" i="4" s="1"/>
  <c r="AX103" i="4" s="1"/>
  <c r="BD103" i="4" s="1"/>
  <c r="Z104" i="4"/>
  <c r="AP104" i="4"/>
  <c r="AV104" i="4" s="1"/>
  <c r="BB104" i="4" s="1"/>
  <c r="BH104" i="4" s="1"/>
  <c r="R105" i="4"/>
  <c r="X105" i="4" s="1"/>
  <c r="AD105" i="4" s="1"/>
  <c r="R106" i="4" s="1"/>
  <c r="X106" i="4" s="1"/>
  <c r="AN103" i="4"/>
  <c r="AT103" i="4" s="1"/>
  <c r="AZ103" i="4" s="1"/>
  <c r="BF103" i="4" s="1"/>
  <c r="AB104" i="4"/>
  <c r="AO107" i="4"/>
  <c r="AU107" i="4" s="1"/>
  <c r="BA107" i="4" s="1"/>
  <c r="BG107" i="4" s="1"/>
  <c r="AC108" i="4"/>
  <c r="M100" i="4"/>
  <c r="S100" i="4" s="1"/>
  <c r="Y100" i="4" s="1"/>
  <c r="AK99" i="4"/>
  <c r="BI99" i="4" s="1"/>
  <c r="BD106" i="3"/>
  <c r="BN106" i="3" s="1"/>
  <c r="U103" i="13"/>
  <c r="R104" i="13"/>
  <c r="T105" i="13"/>
  <c r="Q106" i="13"/>
  <c r="BY98" i="4"/>
  <c r="BJ99" i="4"/>
  <c r="BX98" i="4"/>
  <c r="BK99" i="4"/>
  <c r="L112" i="4"/>
  <c r="AQ121" i="17" l="1"/>
  <c r="AT121" i="17"/>
  <c r="Q123" i="17"/>
  <c r="AS122" i="17"/>
  <c r="AU121" i="17"/>
  <c r="AV121" i="17" s="1"/>
  <c r="AW121" i="17" s="1"/>
  <c r="AR176" i="17"/>
  <c r="T125" i="17"/>
  <c r="AD124" i="17"/>
  <c r="AH124" i="17" s="1"/>
  <c r="AL124" i="17" s="1"/>
  <c r="AP124" i="17" s="1"/>
  <c r="R123" i="17"/>
  <c r="AB122" i="17"/>
  <c r="AF122" i="17" s="1"/>
  <c r="AJ122" i="17" s="1"/>
  <c r="AN122" i="17" s="1"/>
  <c r="AA122" i="17"/>
  <c r="AQ122" i="17" s="1"/>
  <c r="BB119" i="17"/>
  <c r="AM120" i="17"/>
  <c r="BC120" i="17" s="1"/>
  <c r="AE121" i="17"/>
  <c r="AI121" i="17" s="1"/>
  <c r="AX121" i="17" s="1"/>
  <c r="AY121" i="17" s="1"/>
  <c r="AZ121" i="17" s="1"/>
  <c r="S124" i="17"/>
  <c r="AC123" i="17"/>
  <c r="AG123" i="17" s="1"/>
  <c r="AK123" i="17" s="1"/>
  <c r="AO123" i="17" s="1"/>
  <c r="BC97" i="4"/>
  <c r="BQ97" i="4" s="1"/>
  <c r="BR97" i="4" s="1"/>
  <c r="BP97" i="4"/>
  <c r="AW98" i="4"/>
  <c r="BV100" i="4"/>
  <c r="BL99" i="4"/>
  <c r="AQ99" i="4"/>
  <c r="BM99" i="4"/>
  <c r="BN99" i="4" s="1"/>
  <c r="BO99" i="4" s="1"/>
  <c r="BU100" i="4"/>
  <c r="M101" i="4"/>
  <c r="S101" i="4" s="1"/>
  <c r="Y101" i="4" s="1"/>
  <c r="AK100" i="4"/>
  <c r="BI100" i="4" s="1"/>
  <c r="AN104" i="4"/>
  <c r="AT104" i="4" s="1"/>
  <c r="AZ104" i="4" s="1"/>
  <c r="BF104" i="4" s="1"/>
  <c r="P105" i="4"/>
  <c r="V105" i="4" s="1"/>
  <c r="AB105" i="4" s="1"/>
  <c r="P106" i="4" s="1"/>
  <c r="V106" i="4" s="1"/>
  <c r="AO108" i="4"/>
  <c r="AU108" i="4" s="1"/>
  <c r="BA108" i="4" s="1"/>
  <c r="BG108" i="4" s="1"/>
  <c r="Q109" i="4"/>
  <c r="W109" i="4" s="1"/>
  <c r="AC109" i="4" s="1"/>
  <c r="Q110" i="4" s="1"/>
  <c r="W110" i="4" s="1"/>
  <c r="AP105" i="4"/>
  <c r="AV105" i="4" s="1"/>
  <c r="BB105" i="4" s="1"/>
  <c r="BH105" i="4" s="1"/>
  <c r="AD106" i="4"/>
  <c r="AL104" i="4"/>
  <c r="AR104" i="4" s="1"/>
  <c r="AX104" i="4" s="1"/>
  <c r="BD104" i="4" s="1"/>
  <c r="N105" i="4"/>
  <c r="T105" i="4" s="1"/>
  <c r="Z105" i="4" s="1"/>
  <c r="N106" i="4" s="1"/>
  <c r="T106" i="4" s="1"/>
  <c r="AM108" i="4"/>
  <c r="AS108" i="4" s="1"/>
  <c r="AY108" i="4" s="1"/>
  <c r="BE108" i="4" s="1"/>
  <c r="O109" i="4"/>
  <c r="U109" i="4" s="1"/>
  <c r="AA109" i="4" s="1"/>
  <c r="O110" i="4" s="1"/>
  <c r="U110" i="4" s="1"/>
  <c r="BD107" i="3"/>
  <c r="BN107" i="3" s="1"/>
  <c r="Q107" i="13"/>
  <c r="T106" i="13"/>
  <c r="R105" i="13"/>
  <c r="U104" i="13"/>
  <c r="BY99" i="4"/>
  <c r="BX99" i="4"/>
  <c r="BJ100" i="4"/>
  <c r="BK100" i="4"/>
  <c r="L113" i="4"/>
  <c r="AU122" i="17" l="1"/>
  <c r="AT122" i="17"/>
  <c r="AV122" i="17"/>
  <c r="AW122" i="17" s="1"/>
  <c r="Q124" i="17"/>
  <c r="AS123" i="17"/>
  <c r="AR177" i="17"/>
  <c r="AM121" i="17"/>
  <c r="BC121" i="17" s="1"/>
  <c r="AC124" i="17"/>
  <c r="AG124" i="17" s="1"/>
  <c r="AK124" i="17" s="1"/>
  <c r="AO124" i="17" s="1"/>
  <c r="S125" i="17"/>
  <c r="BB120" i="17"/>
  <c r="AA123" i="17"/>
  <c r="AD125" i="17"/>
  <c r="AH125" i="17" s="1"/>
  <c r="AL125" i="17" s="1"/>
  <c r="AP125" i="17" s="1"/>
  <c r="T126" i="17"/>
  <c r="AE122" i="17"/>
  <c r="AI122" i="17" s="1"/>
  <c r="AX122" i="17" s="1"/>
  <c r="AY122" i="17" s="1"/>
  <c r="AZ122" i="17" s="1"/>
  <c r="AB123" i="17"/>
  <c r="AF123" i="17" s="1"/>
  <c r="AJ123" i="17" s="1"/>
  <c r="AN123" i="17" s="1"/>
  <c r="R124" i="17"/>
  <c r="BC98" i="4"/>
  <c r="BQ98" i="4" s="1"/>
  <c r="BR98" i="4" s="1"/>
  <c r="BP98" i="4"/>
  <c r="BV101" i="4"/>
  <c r="AW99" i="4"/>
  <c r="BL100" i="4"/>
  <c r="AQ100" i="4"/>
  <c r="BM100" i="4"/>
  <c r="BN100" i="4" s="1"/>
  <c r="BO100" i="4" s="1"/>
  <c r="BU101" i="4"/>
  <c r="AM109" i="4"/>
  <c r="AS109" i="4" s="1"/>
  <c r="AY109" i="4" s="1"/>
  <c r="BE109" i="4" s="1"/>
  <c r="AA110" i="4"/>
  <c r="AP106" i="4"/>
  <c r="AV106" i="4" s="1"/>
  <c r="BB106" i="4" s="1"/>
  <c r="BH106" i="4" s="1"/>
  <c r="R107" i="4"/>
  <c r="X107" i="4" s="1"/>
  <c r="AD107" i="4" s="1"/>
  <c r="R108" i="4" s="1"/>
  <c r="X108" i="4" s="1"/>
  <c r="M102" i="4"/>
  <c r="S102" i="4" s="1"/>
  <c r="Y102" i="4" s="1"/>
  <c r="AK101" i="4"/>
  <c r="BI101" i="4" s="1"/>
  <c r="AO109" i="4"/>
  <c r="AU109" i="4" s="1"/>
  <c r="BA109" i="4" s="1"/>
  <c r="BG109" i="4" s="1"/>
  <c r="AC110" i="4"/>
  <c r="AL105" i="4"/>
  <c r="AR105" i="4" s="1"/>
  <c r="AX105" i="4" s="1"/>
  <c r="BD105" i="4" s="1"/>
  <c r="Z106" i="4"/>
  <c r="AN105" i="4"/>
  <c r="AT105" i="4" s="1"/>
  <c r="AZ105" i="4" s="1"/>
  <c r="BF105" i="4" s="1"/>
  <c r="AB106" i="4"/>
  <c r="BD108" i="3"/>
  <c r="BN108" i="3" s="1"/>
  <c r="Q108" i="13"/>
  <c r="T107" i="13"/>
  <c r="R106" i="13"/>
  <c r="U105" i="13"/>
  <c r="BX100" i="4"/>
  <c r="BY100" i="4"/>
  <c r="BJ101" i="4"/>
  <c r="BK101" i="4"/>
  <c r="L114" i="4"/>
  <c r="Q125" i="17" l="1"/>
  <c r="AS124" i="17"/>
  <c r="AQ123" i="17"/>
  <c r="AU123" i="17" s="1"/>
  <c r="AT123" i="17"/>
  <c r="AR178" i="17"/>
  <c r="AB124" i="17"/>
  <c r="AF124" i="17" s="1"/>
  <c r="AJ124" i="17" s="1"/>
  <c r="AN124" i="17" s="1"/>
  <c r="R125" i="17"/>
  <c r="AM122" i="17"/>
  <c r="BC122" i="17" s="1"/>
  <c r="AD126" i="17"/>
  <c r="AH126" i="17" s="1"/>
  <c r="AL126" i="17" s="1"/>
  <c r="AP126" i="17" s="1"/>
  <c r="T127" i="17"/>
  <c r="AE123" i="17"/>
  <c r="AI123" i="17" s="1"/>
  <c r="AX123" i="17" s="1"/>
  <c r="AY123" i="17" s="1"/>
  <c r="AZ123" i="17" s="1"/>
  <c r="BB121" i="17"/>
  <c r="AA124" i="17"/>
  <c r="AQ124" i="17" s="1"/>
  <c r="AC125" i="17"/>
  <c r="AG125" i="17" s="1"/>
  <c r="AK125" i="17" s="1"/>
  <c r="AO125" i="17" s="1"/>
  <c r="S126" i="17"/>
  <c r="BC99" i="4"/>
  <c r="BQ99" i="4" s="1"/>
  <c r="BR99" i="4" s="1"/>
  <c r="BP99" i="4"/>
  <c r="AW100" i="4"/>
  <c r="BL101" i="4"/>
  <c r="AQ101" i="4"/>
  <c r="BM101" i="4"/>
  <c r="BN101" i="4" s="1"/>
  <c r="BO101" i="4" s="1"/>
  <c r="AK102" i="4"/>
  <c r="BI102" i="4" s="1"/>
  <c r="BV102" i="4"/>
  <c r="BU102" i="4"/>
  <c r="AN106" i="4"/>
  <c r="AT106" i="4" s="1"/>
  <c r="AZ106" i="4" s="1"/>
  <c r="BF106" i="4" s="1"/>
  <c r="P107" i="4"/>
  <c r="V107" i="4" s="1"/>
  <c r="AB107" i="4" s="1"/>
  <c r="P108" i="4" s="1"/>
  <c r="V108" i="4" s="1"/>
  <c r="AL106" i="4"/>
  <c r="AR106" i="4" s="1"/>
  <c r="AX106" i="4" s="1"/>
  <c r="BD106" i="4" s="1"/>
  <c r="N107" i="4"/>
  <c r="T107" i="4" s="1"/>
  <c r="Z107" i="4" s="1"/>
  <c r="N108" i="4" s="1"/>
  <c r="T108" i="4" s="1"/>
  <c r="AO110" i="4"/>
  <c r="AU110" i="4" s="1"/>
  <c r="BA110" i="4" s="1"/>
  <c r="BG110" i="4" s="1"/>
  <c r="Q111" i="4"/>
  <c r="W111" i="4" s="1"/>
  <c r="AC111" i="4" s="1"/>
  <c r="Q112" i="4" s="1"/>
  <c r="W112" i="4" s="1"/>
  <c r="AP107" i="4"/>
  <c r="AV107" i="4" s="1"/>
  <c r="BB107" i="4" s="1"/>
  <c r="BH107" i="4" s="1"/>
  <c r="AD108" i="4"/>
  <c r="AM110" i="4"/>
  <c r="AS110" i="4" s="1"/>
  <c r="AY110" i="4" s="1"/>
  <c r="BE110" i="4" s="1"/>
  <c r="O111" i="4"/>
  <c r="U111" i="4" s="1"/>
  <c r="AA111" i="4" s="1"/>
  <c r="O112" i="4" s="1"/>
  <c r="U112" i="4" s="1"/>
  <c r="BD109" i="3"/>
  <c r="BN109" i="3" s="1"/>
  <c r="R107" i="13"/>
  <c r="U106" i="13"/>
  <c r="Q109" i="13"/>
  <c r="T108" i="13"/>
  <c r="BJ102" i="4"/>
  <c r="BX101" i="4"/>
  <c r="BY101" i="4"/>
  <c r="M103" i="4"/>
  <c r="S103" i="4" s="1"/>
  <c r="Y103" i="4" s="1"/>
  <c r="BK102" i="4"/>
  <c r="L115" i="4"/>
  <c r="AU124" i="17" l="1"/>
  <c r="AV123" i="17"/>
  <c r="AW123" i="17" s="1"/>
  <c r="AT124" i="17"/>
  <c r="AV124" i="17"/>
  <c r="AW124" i="17" s="1"/>
  <c r="Q126" i="17"/>
  <c r="AS125" i="17"/>
  <c r="AR179" i="17"/>
  <c r="T128" i="17"/>
  <c r="AD127" i="17"/>
  <c r="AH127" i="17" s="1"/>
  <c r="AL127" i="17" s="1"/>
  <c r="AP127" i="17" s="1"/>
  <c r="S127" i="17"/>
  <c r="AC126" i="17"/>
  <c r="AG126" i="17" s="1"/>
  <c r="AK126" i="17" s="1"/>
  <c r="AO126" i="17" s="1"/>
  <c r="AA125" i="17"/>
  <c r="BB122" i="17"/>
  <c r="AM123" i="17"/>
  <c r="BC123" i="17" s="1"/>
  <c r="R126" i="17"/>
  <c r="AB125" i="17"/>
  <c r="AF125" i="17" s="1"/>
  <c r="AJ125" i="17" s="1"/>
  <c r="AN125" i="17" s="1"/>
  <c r="AE124" i="17"/>
  <c r="AI124" i="17" s="1"/>
  <c r="AX124" i="17" s="1"/>
  <c r="AY124" i="17" s="1"/>
  <c r="AZ124" i="17" s="1"/>
  <c r="BC100" i="4"/>
  <c r="BQ100" i="4" s="1"/>
  <c r="BR100" i="4" s="1"/>
  <c r="BP100" i="4"/>
  <c r="BL102" i="4"/>
  <c r="AW101" i="4"/>
  <c r="BV103" i="4"/>
  <c r="AQ102" i="4"/>
  <c r="BM102" i="4"/>
  <c r="BN102" i="4" s="1"/>
  <c r="BO102" i="4" s="1"/>
  <c r="BU103" i="4"/>
  <c r="AM111" i="4"/>
  <c r="AS111" i="4" s="1"/>
  <c r="AY111" i="4" s="1"/>
  <c r="BE111" i="4" s="1"/>
  <c r="AA112" i="4"/>
  <c r="M104" i="4"/>
  <c r="S104" i="4" s="1"/>
  <c r="Y104" i="4" s="1"/>
  <c r="AK103" i="4"/>
  <c r="BI103" i="4" s="1"/>
  <c r="AP108" i="4"/>
  <c r="AV108" i="4" s="1"/>
  <c r="BB108" i="4" s="1"/>
  <c r="BH108" i="4" s="1"/>
  <c r="R109" i="4"/>
  <c r="X109" i="4" s="1"/>
  <c r="AD109" i="4" s="1"/>
  <c r="R110" i="4" s="1"/>
  <c r="X110" i="4" s="1"/>
  <c r="AN107" i="4"/>
  <c r="AT107" i="4" s="1"/>
  <c r="AZ107" i="4" s="1"/>
  <c r="BF107" i="4" s="1"/>
  <c r="AB108" i="4"/>
  <c r="AO111" i="4"/>
  <c r="AU111" i="4" s="1"/>
  <c r="BA111" i="4" s="1"/>
  <c r="BG111" i="4" s="1"/>
  <c r="AC112" i="4"/>
  <c r="AL107" i="4"/>
  <c r="AR107" i="4" s="1"/>
  <c r="AX107" i="4" s="1"/>
  <c r="BD107" i="4" s="1"/>
  <c r="Z108" i="4"/>
  <c r="BD110" i="3"/>
  <c r="BN110" i="3" s="1"/>
  <c r="T109" i="13"/>
  <c r="Q110" i="13"/>
  <c r="R108" i="13"/>
  <c r="U107" i="13"/>
  <c r="BK103" i="4"/>
  <c r="BJ103" i="4"/>
  <c r="BY102" i="4"/>
  <c r="BX102" i="4"/>
  <c r="L116" i="4"/>
  <c r="AQ125" i="17" l="1"/>
  <c r="AT125" i="17"/>
  <c r="Q127" i="17"/>
  <c r="AS126" i="17"/>
  <c r="AU125" i="17"/>
  <c r="AV125" i="17" s="1"/>
  <c r="AW125" i="17" s="1"/>
  <c r="AR180" i="17"/>
  <c r="AA126" i="17"/>
  <c r="AM124" i="17"/>
  <c r="BC124" i="17" s="1"/>
  <c r="AE125" i="17"/>
  <c r="AI125" i="17" s="1"/>
  <c r="AX125" i="17" s="1"/>
  <c r="AY125" i="17" s="1"/>
  <c r="AZ125" i="17" s="1"/>
  <c r="BB123" i="17"/>
  <c r="S128" i="17"/>
  <c r="AC127" i="17"/>
  <c r="AG127" i="17" s="1"/>
  <c r="AK127" i="17" s="1"/>
  <c r="AO127" i="17" s="1"/>
  <c r="R127" i="17"/>
  <c r="AB126" i="17"/>
  <c r="AF126" i="17" s="1"/>
  <c r="AJ126" i="17" s="1"/>
  <c r="AN126" i="17" s="1"/>
  <c r="T129" i="17"/>
  <c r="AD128" i="17"/>
  <c r="AH128" i="17" s="1"/>
  <c r="AL128" i="17" s="1"/>
  <c r="AP128" i="17" s="1"/>
  <c r="BC101" i="4"/>
  <c r="BQ101" i="4" s="1"/>
  <c r="BR101" i="4" s="1"/>
  <c r="BP101" i="4"/>
  <c r="BV104" i="4"/>
  <c r="AW102" i="4"/>
  <c r="AQ103" i="4"/>
  <c r="BM103" i="4"/>
  <c r="BN103" i="4" s="1"/>
  <c r="BO103" i="4" s="1"/>
  <c r="BU104" i="4"/>
  <c r="BL103" i="4"/>
  <c r="AL108" i="4"/>
  <c r="AR108" i="4" s="1"/>
  <c r="AX108" i="4" s="1"/>
  <c r="BD108" i="4" s="1"/>
  <c r="N109" i="4"/>
  <c r="T109" i="4" s="1"/>
  <c r="Z109" i="4" s="1"/>
  <c r="N110" i="4" s="1"/>
  <c r="T110" i="4" s="1"/>
  <c r="AN108" i="4"/>
  <c r="AT108" i="4" s="1"/>
  <c r="AZ108" i="4" s="1"/>
  <c r="BF108" i="4" s="1"/>
  <c r="P109" i="4"/>
  <c r="V109" i="4" s="1"/>
  <c r="AB109" i="4" s="1"/>
  <c r="P110" i="4" s="1"/>
  <c r="V110" i="4" s="1"/>
  <c r="AP109" i="4"/>
  <c r="AV109" i="4" s="1"/>
  <c r="BB109" i="4" s="1"/>
  <c r="BH109" i="4" s="1"/>
  <c r="AD110" i="4"/>
  <c r="AO112" i="4"/>
  <c r="AU112" i="4" s="1"/>
  <c r="BA112" i="4" s="1"/>
  <c r="BG112" i="4" s="1"/>
  <c r="Q113" i="4"/>
  <c r="W113" i="4" s="1"/>
  <c r="AC113" i="4" s="1"/>
  <c r="Q114" i="4" s="1"/>
  <c r="W114" i="4" s="1"/>
  <c r="M105" i="4"/>
  <c r="S105" i="4" s="1"/>
  <c r="Y105" i="4" s="1"/>
  <c r="AK104" i="4"/>
  <c r="BI104" i="4" s="1"/>
  <c r="AM112" i="4"/>
  <c r="AS112" i="4" s="1"/>
  <c r="AY112" i="4" s="1"/>
  <c r="BE112" i="4" s="1"/>
  <c r="O113" i="4"/>
  <c r="U113" i="4" s="1"/>
  <c r="AA113" i="4" s="1"/>
  <c r="O114" i="4" s="1"/>
  <c r="U114" i="4" s="1"/>
  <c r="BD111" i="3"/>
  <c r="BN111" i="3" s="1"/>
  <c r="R109" i="13"/>
  <c r="U108" i="13"/>
  <c r="Q111" i="13"/>
  <c r="T110" i="13"/>
  <c r="BX103" i="4"/>
  <c r="BY103" i="4"/>
  <c r="BJ104" i="4"/>
  <c r="BK104" i="4"/>
  <c r="L117" i="4"/>
  <c r="AQ126" i="17" l="1"/>
  <c r="AU126" i="17"/>
  <c r="AT126" i="17"/>
  <c r="AV126" i="17"/>
  <c r="AW126" i="17" s="1"/>
  <c r="Q128" i="17"/>
  <c r="AS127" i="17"/>
  <c r="AR181" i="17"/>
  <c r="AE126" i="17"/>
  <c r="AI126" i="17" s="1"/>
  <c r="AX126" i="17" s="1"/>
  <c r="AY126" i="17" s="1"/>
  <c r="AZ126" i="17" s="1"/>
  <c r="AA127" i="17"/>
  <c r="AC128" i="17"/>
  <c r="AG128" i="17" s="1"/>
  <c r="AK128" i="17" s="1"/>
  <c r="AO128" i="17" s="1"/>
  <c r="S129" i="17"/>
  <c r="AD129" i="17"/>
  <c r="AH129" i="17" s="1"/>
  <c r="AL129" i="17" s="1"/>
  <c r="AP129" i="17" s="1"/>
  <c r="T130" i="17"/>
  <c r="AB127" i="17"/>
  <c r="AF127" i="17" s="1"/>
  <c r="AJ127" i="17" s="1"/>
  <c r="AN127" i="17" s="1"/>
  <c r="R128" i="17"/>
  <c r="AM125" i="17"/>
  <c r="BC125" i="17" s="1"/>
  <c r="BB124" i="17"/>
  <c r="BC102" i="4"/>
  <c r="BQ102" i="4" s="1"/>
  <c r="BR102" i="4" s="1"/>
  <c r="BP102" i="4"/>
  <c r="BV105" i="4"/>
  <c r="AW103" i="4"/>
  <c r="BL104" i="4"/>
  <c r="AQ104" i="4"/>
  <c r="BM104" i="4"/>
  <c r="BN104" i="4" s="1"/>
  <c r="BO104" i="4" s="1"/>
  <c r="BU105" i="4"/>
  <c r="M106" i="4"/>
  <c r="S106" i="4" s="1"/>
  <c r="Y106" i="4" s="1"/>
  <c r="AK105" i="4"/>
  <c r="BI105" i="4" s="1"/>
  <c r="AM113" i="4"/>
  <c r="AS113" i="4" s="1"/>
  <c r="AY113" i="4" s="1"/>
  <c r="BE113" i="4" s="1"/>
  <c r="AA114" i="4"/>
  <c r="AO113" i="4"/>
  <c r="AU113" i="4" s="1"/>
  <c r="BA113" i="4" s="1"/>
  <c r="BG113" i="4" s="1"/>
  <c r="AC114" i="4"/>
  <c r="AL109" i="4"/>
  <c r="AR109" i="4" s="1"/>
  <c r="AX109" i="4" s="1"/>
  <c r="BD109" i="4" s="1"/>
  <c r="Z110" i="4"/>
  <c r="AP110" i="4"/>
  <c r="AV110" i="4" s="1"/>
  <c r="BB110" i="4" s="1"/>
  <c r="BH110" i="4" s="1"/>
  <c r="R111" i="4"/>
  <c r="X111" i="4" s="1"/>
  <c r="AD111" i="4" s="1"/>
  <c r="R112" i="4" s="1"/>
  <c r="X112" i="4" s="1"/>
  <c r="AN109" i="4"/>
  <c r="AT109" i="4" s="1"/>
  <c r="AZ109" i="4" s="1"/>
  <c r="BF109" i="4" s="1"/>
  <c r="AB110" i="4"/>
  <c r="BD112" i="3"/>
  <c r="BN112" i="3" s="1"/>
  <c r="Q112" i="13"/>
  <c r="T111" i="13"/>
  <c r="R110" i="13"/>
  <c r="U109" i="13"/>
  <c r="BK105" i="4"/>
  <c r="BJ105" i="4"/>
  <c r="BY104" i="4"/>
  <c r="BX104" i="4"/>
  <c r="L118" i="4"/>
  <c r="AQ127" i="17" l="1"/>
  <c r="AT127" i="17"/>
  <c r="AU127" i="17"/>
  <c r="AV127" i="17" s="1"/>
  <c r="AW127" i="17" s="1"/>
  <c r="Q129" i="17"/>
  <c r="AS128" i="17"/>
  <c r="AR182" i="17"/>
  <c r="AB128" i="17"/>
  <c r="AF128" i="17" s="1"/>
  <c r="AJ128" i="17" s="1"/>
  <c r="AN128" i="17" s="1"/>
  <c r="R129" i="17"/>
  <c r="AE127" i="17"/>
  <c r="AI127" i="17" s="1"/>
  <c r="AX127" i="17" s="1"/>
  <c r="AY127" i="17" s="1"/>
  <c r="AZ127" i="17" s="1"/>
  <c r="BB125" i="17"/>
  <c r="AC129" i="17"/>
  <c r="AG129" i="17" s="1"/>
  <c r="AK129" i="17" s="1"/>
  <c r="AO129" i="17" s="1"/>
  <c r="S130" i="17"/>
  <c r="AD130" i="17"/>
  <c r="AH130" i="17" s="1"/>
  <c r="AL130" i="17" s="1"/>
  <c r="AP130" i="17" s="1"/>
  <c r="T131" i="17"/>
  <c r="AA128" i="17"/>
  <c r="AQ128" i="17" s="1"/>
  <c r="AM126" i="17"/>
  <c r="BC126" i="17" s="1"/>
  <c r="BC103" i="4"/>
  <c r="BQ103" i="4" s="1"/>
  <c r="BR103" i="4" s="1"/>
  <c r="BP103" i="4"/>
  <c r="AW104" i="4"/>
  <c r="AQ105" i="4"/>
  <c r="BM105" i="4"/>
  <c r="BN105" i="4" s="1"/>
  <c r="BO105" i="4" s="1"/>
  <c r="AK106" i="4"/>
  <c r="BI106" i="4" s="1"/>
  <c r="BV106" i="4"/>
  <c r="BU106" i="4"/>
  <c r="BL105" i="4"/>
  <c r="AL110" i="4"/>
  <c r="AR110" i="4" s="1"/>
  <c r="AX110" i="4" s="1"/>
  <c r="BD110" i="4" s="1"/>
  <c r="N111" i="4"/>
  <c r="T111" i="4" s="1"/>
  <c r="Z111" i="4" s="1"/>
  <c r="N112" i="4" s="1"/>
  <c r="T112" i="4" s="1"/>
  <c r="AN110" i="4"/>
  <c r="AT110" i="4" s="1"/>
  <c r="AZ110" i="4" s="1"/>
  <c r="BF110" i="4" s="1"/>
  <c r="P111" i="4"/>
  <c r="V111" i="4" s="1"/>
  <c r="AB111" i="4" s="1"/>
  <c r="P112" i="4" s="1"/>
  <c r="V112" i="4" s="1"/>
  <c r="AP111" i="4"/>
  <c r="AV111" i="4" s="1"/>
  <c r="BB111" i="4" s="1"/>
  <c r="BH111" i="4" s="1"/>
  <c r="AD112" i="4"/>
  <c r="AO114" i="4"/>
  <c r="AU114" i="4" s="1"/>
  <c r="BA114" i="4" s="1"/>
  <c r="BG114" i="4" s="1"/>
  <c r="Q115" i="4"/>
  <c r="W115" i="4" s="1"/>
  <c r="AC115" i="4" s="1"/>
  <c r="Q116" i="4" s="1"/>
  <c r="W116" i="4" s="1"/>
  <c r="AM114" i="4"/>
  <c r="AS114" i="4" s="1"/>
  <c r="AY114" i="4" s="1"/>
  <c r="BE114" i="4" s="1"/>
  <c r="O115" i="4"/>
  <c r="U115" i="4" s="1"/>
  <c r="AA115" i="4" s="1"/>
  <c r="O116" i="4" s="1"/>
  <c r="U116" i="4" s="1"/>
  <c r="BD113" i="3"/>
  <c r="BN113" i="3" s="1"/>
  <c r="R111" i="13"/>
  <c r="U110" i="13"/>
  <c r="Q113" i="13"/>
  <c r="T112" i="13"/>
  <c r="BX105" i="4"/>
  <c r="BJ106" i="4"/>
  <c r="BY105" i="4"/>
  <c r="M107" i="4"/>
  <c r="S107" i="4" s="1"/>
  <c r="Y107" i="4" s="1"/>
  <c r="BK106" i="4"/>
  <c r="L119" i="4"/>
  <c r="AT128" i="17" l="1"/>
  <c r="Q130" i="17"/>
  <c r="AS129" i="17"/>
  <c r="AU128" i="17"/>
  <c r="AV128" i="17" s="1"/>
  <c r="AW128" i="17" s="1"/>
  <c r="AR183" i="17"/>
  <c r="S131" i="17"/>
  <c r="AC130" i="17"/>
  <c r="AG130" i="17" s="1"/>
  <c r="AK130" i="17" s="1"/>
  <c r="AO130" i="17" s="1"/>
  <c r="AE128" i="17"/>
  <c r="AI128" i="17" s="1"/>
  <c r="AX128" i="17" s="1"/>
  <c r="AY128" i="17" s="1"/>
  <c r="AZ128" i="17" s="1"/>
  <c r="AA129" i="17"/>
  <c r="R130" i="17"/>
  <c r="AB129" i="17"/>
  <c r="AF129" i="17" s="1"/>
  <c r="AJ129" i="17" s="1"/>
  <c r="AN129" i="17" s="1"/>
  <c r="T132" i="17"/>
  <c r="AD131" i="17"/>
  <c r="AH131" i="17" s="1"/>
  <c r="AL131" i="17" s="1"/>
  <c r="AP131" i="17" s="1"/>
  <c r="BB126" i="17"/>
  <c r="AM127" i="17"/>
  <c r="BC127" i="17" s="1"/>
  <c r="BC104" i="4"/>
  <c r="BQ104" i="4" s="1"/>
  <c r="BR104" i="4" s="1"/>
  <c r="BP104" i="4"/>
  <c r="AW105" i="4"/>
  <c r="BL106" i="4"/>
  <c r="BV107" i="4"/>
  <c r="AQ106" i="4"/>
  <c r="BM106" i="4"/>
  <c r="BN106" i="4" s="1"/>
  <c r="BO106" i="4" s="1"/>
  <c r="BU107" i="4"/>
  <c r="AM115" i="4"/>
  <c r="AS115" i="4" s="1"/>
  <c r="AY115" i="4" s="1"/>
  <c r="BE115" i="4" s="1"/>
  <c r="AA116" i="4"/>
  <c r="M108" i="4"/>
  <c r="S108" i="4" s="1"/>
  <c r="Y108" i="4" s="1"/>
  <c r="AK107" i="4"/>
  <c r="BI107" i="4" s="1"/>
  <c r="AP112" i="4"/>
  <c r="AV112" i="4" s="1"/>
  <c r="BB112" i="4" s="1"/>
  <c r="BH112" i="4" s="1"/>
  <c r="R113" i="4"/>
  <c r="X113" i="4" s="1"/>
  <c r="AD113" i="4" s="1"/>
  <c r="R114" i="4" s="1"/>
  <c r="X114" i="4" s="1"/>
  <c r="AO115" i="4"/>
  <c r="AU115" i="4" s="1"/>
  <c r="BA115" i="4" s="1"/>
  <c r="BG115" i="4" s="1"/>
  <c r="AC116" i="4"/>
  <c r="AN111" i="4"/>
  <c r="AT111" i="4" s="1"/>
  <c r="AZ111" i="4" s="1"/>
  <c r="BF111" i="4" s="1"/>
  <c r="AB112" i="4"/>
  <c r="AL111" i="4"/>
  <c r="AR111" i="4" s="1"/>
  <c r="AX111" i="4" s="1"/>
  <c r="BD111" i="4" s="1"/>
  <c r="Z112" i="4"/>
  <c r="BD114" i="3"/>
  <c r="BN114" i="3" s="1"/>
  <c r="T113" i="13"/>
  <c r="Q114" i="13"/>
  <c r="U111" i="13"/>
  <c r="R112" i="13"/>
  <c r="BK107" i="4"/>
  <c r="BX106" i="4"/>
  <c r="BJ107" i="4"/>
  <c r="BY106" i="4"/>
  <c r="L120" i="4"/>
  <c r="Q131" i="17" l="1"/>
  <c r="AS130" i="17"/>
  <c r="AQ129" i="17"/>
  <c r="AU129" i="17" s="1"/>
  <c r="AT129" i="17"/>
  <c r="AR184" i="17"/>
  <c r="BB127" i="17"/>
  <c r="T133" i="17"/>
  <c r="AD132" i="17"/>
  <c r="AH132" i="17" s="1"/>
  <c r="AL132" i="17" s="1"/>
  <c r="AP132" i="17" s="1"/>
  <c r="AE129" i="17"/>
  <c r="AI129" i="17" s="1"/>
  <c r="AX129" i="17" s="1"/>
  <c r="AY129" i="17" s="1"/>
  <c r="AZ129" i="17" s="1"/>
  <c r="AM128" i="17"/>
  <c r="BC128" i="17" s="1"/>
  <c r="R131" i="17"/>
  <c r="AB130" i="17"/>
  <c r="AF130" i="17" s="1"/>
  <c r="AJ130" i="17" s="1"/>
  <c r="AN130" i="17" s="1"/>
  <c r="AA130" i="17"/>
  <c r="S132" i="17"/>
  <c r="AC131" i="17"/>
  <c r="AG131" i="17" s="1"/>
  <c r="AK131" i="17" s="1"/>
  <c r="AO131" i="17" s="1"/>
  <c r="BC105" i="4"/>
  <c r="BQ105" i="4" s="1"/>
  <c r="BR105" i="4" s="1"/>
  <c r="BP105" i="4"/>
  <c r="BV108" i="4"/>
  <c r="AW106" i="4"/>
  <c r="AQ107" i="4"/>
  <c r="BM107" i="4"/>
  <c r="BN107" i="4" s="1"/>
  <c r="BO107" i="4" s="1"/>
  <c r="BU108" i="4"/>
  <c r="BL107" i="4"/>
  <c r="AL112" i="4"/>
  <c r="AR112" i="4" s="1"/>
  <c r="AX112" i="4" s="1"/>
  <c r="BD112" i="4" s="1"/>
  <c r="N113" i="4"/>
  <c r="T113" i="4" s="1"/>
  <c r="Z113" i="4" s="1"/>
  <c r="N114" i="4" s="1"/>
  <c r="T114" i="4" s="1"/>
  <c r="M109" i="4"/>
  <c r="S109" i="4" s="1"/>
  <c r="Y109" i="4" s="1"/>
  <c r="AK108" i="4"/>
  <c r="BI108" i="4" s="1"/>
  <c r="AP113" i="4"/>
  <c r="AV113" i="4" s="1"/>
  <c r="BB113" i="4" s="1"/>
  <c r="BH113" i="4" s="1"/>
  <c r="AD114" i="4"/>
  <c r="AM116" i="4"/>
  <c r="AS116" i="4" s="1"/>
  <c r="AY116" i="4" s="1"/>
  <c r="BE116" i="4" s="1"/>
  <c r="O117" i="4"/>
  <c r="U117" i="4" s="1"/>
  <c r="AA117" i="4" s="1"/>
  <c r="O118" i="4" s="1"/>
  <c r="U118" i="4" s="1"/>
  <c r="AN112" i="4"/>
  <c r="AT112" i="4" s="1"/>
  <c r="AZ112" i="4" s="1"/>
  <c r="BF112" i="4" s="1"/>
  <c r="P113" i="4"/>
  <c r="V113" i="4" s="1"/>
  <c r="AB113" i="4" s="1"/>
  <c r="P114" i="4" s="1"/>
  <c r="V114" i="4" s="1"/>
  <c r="AO116" i="4"/>
  <c r="AU116" i="4" s="1"/>
  <c r="BA116" i="4" s="1"/>
  <c r="BG116" i="4" s="1"/>
  <c r="Q117" i="4"/>
  <c r="W117" i="4" s="1"/>
  <c r="AC117" i="4" s="1"/>
  <c r="Q118" i="4" s="1"/>
  <c r="W118" i="4" s="1"/>
  <c r="BD115" i="3"/>
  <c r="BN115" i="3" s="1"/>
  <c r="Q115" i="13"/>
  <c r="T114" i="13"/>
  <c r="R113" i="13"/>
  <c r="U112" i="13"/>
  <c r="BK108" i="4"/>
  <c r="BY107" i="4"/>
  <c r="BX107" i="4"/>
  <c r="BJ108" i="4"/>
  <c r="L121" i="4"/>
  <c r="AQ130" i="17" l="1"/>
  <c r="AU130" i="17"/>
  <c r="AV130" i="17" s="1"/>
  <c r="AW130" i="17" s="1"/>
  <c r="AV129" i="17"/>
  <c r="AW129" i="17" s="1"/>
  <c r="AT130" i="17"/>
  <c r="Q132" i="17"/>
  <c r="AS131" i="17"/>
  <c r="AR185" i="17"/>
  <c r="AA131" i="17"/>
  <c r="AC132" i="17"/>
  <c r="AG132" i="17" s="1"/>
  <c r="AK132" i="17" s="1"/>
  <c r="AO132" i="17" s="1"/>
  <c r="S133" i="17"/>
  <c r="AE130" i="17"/>
  <c r="AI130" i="17" s="1"/>
  <c r="AX130" i="17" s="1"/>
  <c r="AY130" i="17" s="1"/>
  <c r="AZ130" i="17" s="1"/>
  <c r="AB131" i="17"/>
  <c r="AF131" i="17" s="1"/>
  <c r="AJ131" i="17" s="1"/>
  <c r="AN131" i="17" s="1"/>
  <c r="R132" i="17"/>
  <c r="AM129" i="17"/>
  <c r="BC129" i="17" s="1"/>
  <c r="AD133" i="17"/>
  <c r="AH133" i="17" s="1"/>
  <c r="AL133" i="17" s="1"/>
  <c r="AP133" i="17" s="1"/>
  <c r="T134" i="17"/>
  <c r="BB128" i="17"/>
  <c r="BC106" i="4"/>
  <c r="BQ106" i="4" s="1"/>
  <c r="BR106" i="4" s="1"/>
  <c r="BP106" i="4"/>
  <c r="BV109" i="4"/>
  <c r="AW107" i="4"/>
  <c r="AQ108" i="4"/>
  <c r="BM108" i="4"/>
  <c r="BN108" i="4" s="1"/>
  <c r="BO108" i="4" s="1"/>
  <c r="BU109" i="4"/>
  <c r="BL108" i="4"/>
  <c r="AN113" i="4"/>
  <c r="AT113" i="4" s="1"/>
  <c r="AZ113" i="4" s="1"/>
  <c r="BF113" i="4" s="1"/>
  <c r="AB114" i="4"/>
  <c r="AM117" i="4"/>
  <c r="AS117" i="4" s="1"/>
  <c r="AY117" i="4" s="1"/>
  <c r="BE117" i="4" s="1"/>
  <c r="AA118" i="4"/>
  <c r="AL113" i="4"/>
  <c r="AR113" i="4" s="1"/>
  <c r="AX113" i="4" s="1"/>
  <c r="BD113" i="4" s="1"/>
  <c r="Z114" i="4"/>
  <c r="AO117" i="4"/>
  <c r="AU117" i="4" s="1"/>
  <c r="BA117" i="4" s="1"/>
  <c r="BG117" i="4" s="1"/>
  <c r="AC118" i="4"/>
  <c r="M110" i="4"/>
  <c r="S110" i="4" s="1"/>
  <c r="Y110" i="4" s="1"/>
  <c r="AK109" i="4"/>
  <c r="BI109" i="4" s="1"/>
  <c r="AP114" i="4"/>
  <c r="AV114" i="4" s="1"/>
  <c r="BB114" i="4" s="1"/>
  <c r="BH114" i="4" s="1"/>
  <c r="R115" i="4"/>
  <c r="X115" i="4" s="1"/>
  <c r="AD115" i="4" s="1"/>
  <c r="R116" i="4" s="1"/>
  <c r="X116" i="4" s="1"/>
  <c r="BD116" i="3"/>
  <c r="BN116" i="3" s="1"/>
  <c r="R114" i="13"/>
  <c r="U113" i="13"/>
  <c r="Q116" i="13"/>
  <c r="T115" i="13"/>
  <c r="BK109" i="4"/>
  <c r="BX108" i="4"/>
  <c r="BJ109" i="4"/>
  <c r="BY108" i="4"/>
  <c r="L122" i="4"/>
  <c r="AQ131" i="17" l="1"/>
  <c r="AT131" i="17"/>
  <c r="Q133" i="17"/>
  <c r="AS132" i="17"/>
  <c r="AU131" i="17"/>
  <c r="AV131" i="17" s="1"/>
  <c r="AW131" i="17" s="1"/>
  <c r="AR186" i="17"/>
  <c r="AD134" i="17"/>
  <c r="AH134" i="17" s="1"/>
  <c r="AL134" i="17" s="1"/>
  <c r="AP134" i="17" s="1"/>
  <c r="T135" i="17"/>
  <c r="AA132" i="17"/>
  <c r="AB132" i="17"/>
  <c r="AF132" i="17" s="1"/>
  <c r="AJ132" i="17" s="1"/>
  <c r="AN132" i="17" s="1"/>
  <c r="R133" i="17"/>
  <c r="AM130" i="17"/>
  <c r="BC130" i="17" s="1"/>
  <c r="AE131" i="17"/>
  <c r="AI131" i="17" s="1"/>
  <c r="AX131" i="17" s="1"/>
  <c r="AY131" i="17" s="1"/>
  <c r="AZ131" i="17" s="1"/>
  <c r="BB129" i="17"/>
  <c r="AC133" i="17"/>
  <c r="AG133" i="17" s="1"/>
  <c r="AK133" i="17" s="1"/>
  <c r="AO133" i="17" s="1"/>
  <c r="S134" i="17"/>
  <c r="BC107" i="4"/>
  <c r="BQ107" i="4" s="1"/>
  <c r="BR107" i="4" s="1"/>
  <c r="BP107" i="4"/>
  <c r="AW108" i="4"/>
  <c r="AQ109" i="4"/>
  <c r="BM109" i="4"/>
  <c r="BN109" i="4" s="1"/>
  <c r="BO109" i="4" s="1"/>
  <c r="AK110" i="4"/>
  <c r="BI110" i="4" s="1"/>
  <c r="BV110" i="4"/>
  <c r="BU110" i="4"/>
  <c r="BL109" i="4"/>
  <c r="AL114" i="4"/>
  <c r="AR114" i="4" s="1"/>
  <c r="AX114" i="4" s="1"/>
  <c r="BD114" i="4" s="1"/>
  <c r="N115" i="4"/>
  <c r="T115" i="4" s="1"/>
  <c r="Z115" i="4" s="1"/>
  <c r="N116" i="4" s="1"/>
  <c r="T116" i="4" s="1"/>
  <c r="AN114" i="4"/>
  <c r="AT114" i="4" s="1"/>
  <c r="AZ114" i="4" s="1"/>
  <c r="BF114" i="4" s="1"/>
  <c r="P115" i="4"/>
  <c r="V115" i="4" s="1"/>
  <c r="AB115" i="4" s="1"/>
  <c r="P116" i="4" s="1"/>
  <c r="V116" i="4" s="1"/>
  <c r="AP115" i="4"/>
  <c r="AV115" i="4" s="1"/>
  <c r="BB115" i="4" s="1"/>
  <c r="BH115" i="4" s="1"/>
  <c r="AD116" i="4"/>
  <c r="AO118" i="4"/>
  <c r="AU118" i="4" s="1"/>
  <c r="BA118" i="4" s="1"/>
  <c r="BG118" i="4" s="1"/>
  <c r="Q119" i="4"/>
  <c r="W119" i="4" s="1"/>
  <c r="AC119" i="4" s="1"/>
  <c r="Q120" i="4" s="1"/>
  <c r="W120" i="4" s="1"/>
  <c r="AM118" i="4"/>
  <c r="AS118" i="4" s="1"/>
  <c r="AY118" i="4" s="1"/>
  <c r="BE118" i="4" s="1"/>
  <c r="O119" i="4"/>
  <c r="U119" i="4" s="1"/>
  <c r="AA119" i="4" s="1"/>
  <c r="O120" i="4" s="1"/>
  <c r="U120" i="4" s="1"/>
  <c r="BD117" i="3"/>
  <c r="BN117" i="3" s="1"/>
  <c r="Q117" i="13"/>
  <c r="T116" i="13"/>
  <c r="R115" i="13"/>
  <c r="U114" i="13"/>
  <c r="BX109" i="4"/>
  <c r="BY109" i="4"/>
  <c r="BJ110" i="4"/>
  <c r="BK110" i="4"/>
  <c r="M111" i="4"/>
  <c r="S111" i="4" s="1"/>
  <c r="Y111" i="4" s="1"/>
  <c r="L123" i="4"/>
  <c r="AT132" i="17" l="1"/>
  <c r="AQ132" i="17"/>
  <c r="AU132" i="17" s="1"/>
  <c r="Q134" i="17"/>
  <c r="AS133" i="17"/>
  <c r="AR187" i="17"/>
  <c r="BB130" i="17"/>
  <c r="AM131" i="17"/>
  <c r="BC131" i="17" s="1"/>
  <c r="AE132" i="17"/>
  <c r="AI132" i="17" s="1"/>
  <c r="AX132" i="17" s="1"/>
  <c r="AY132" i="17" s="1"/>
  <c r="AZ132" i="17" s="1"/>
  <c r="T136" i="17"/>
  <c r="AD135" i="17"/>
  <c r="AH135" i="17" s="1"/>
  <c r="AL135" i="17" s="1"/>
  <c r="AP135" i="17" s="1"/>
  <c r="S135" i="17"/>
  <c r="AC134" i="17"/>
  <c r="AG134" i="17" s="1"/>
  <c r="AK134" i="17" s="1"/>
  <c r="AO134" i="17" s="1"/>
  <c r="R134" i="17"/>
  <c r="AB133" i="17"/>
  <c r="AF133" i="17" s="1"/>
  <c r="AJ133" i="17" s="1"/>
  <c r="AN133" i="17" s="1"/>
  <c r="AA133" i="17"/>
  <c r="BC108" i="4"/>
  <c r="BQ108" i="4" s="1"/>
  <c r="BR108" i="4" s="1"/>
  <c r="BP108" i="4"/>
  <c r="AW109" i="4"/>
  <c r="BV111" i="4"/>
  <c r="BL110" i="4"/>
  <c r="AQ110" i="4"/>
  <c r="BM110" i="4"/>
  <c r="BN110" i="4" s="1"/>
  <c r="BO110" i="4" s="1"/>
  <c r="BU111" i="4"/>
  <c r="AN115" i="4"/>
  <c r="AT115" i="4" s="1"/>
  <c r="AZ115" i="4" s="1"/>
  <c r="BF115" i="4" s="1"/>
  <c r="AB116" i="4"/>
  <c r="M112" i="4"/>
  <c r="S112" i="4" s="1"/>
  <c r="Y112" i="4" s="1"/>
  <c r="AK111" i="4"/>
  <c r="BI111" i="4" s="1"/>
  <c r="AM119" i="4"/>
  <c r="AS119" i="4" s="1"/>
  <c r="AY119" i="4" s="1"/>
  <c r="BE119" i="4" s="1"/>
  <c r="AA120" i="4"/>
  <c r="AO119" i="4"/>
  <c r="AU119" i="4" s="1"/>
  <c r="BA119" i="4" s="1"/>
  <c r="BG119" i="4" s="1"/>
  <c r="AC120" i="4"/>
  <c r="AP116" i="4"/>
  <c r="AV116" i="4" s="1"/>
  <c r="BB116" i="4" s="1"/>
  <c r="BH116" i="4" s="1"/>
  <c r="R117" i="4"/>
  <c r="X117" i="4" s="1"/>
  <c r="AD117" i="4" s="1"/>
  <c r="R118" i="4" s="1"/>
  <c r="X118" i="4" s="1"/>
  <c r="AL115" i="4"/>
  <c r="AR115" i="4" s="1"/>
  <c r="AX115" i="4" s="1"/>
  <c r="BD115" i="4" s="1"/>
  <c r="Z116" i="4"/>
  <c r="BD118" i="3"/>
  <c r="BN118" i="3" s="1"/>
  <c r="U115" i="13"/>
  <c r="R116" i="13"/>
  <c r="T117" i="13"/>
  <c r="Q118" i="13"/>
  <c r="BX110" i="4"/>
  <c r="BJ111" i="4"/>
  <c r="BY110" i="4"/>
  <c r="BK111" i="4"/>
  <c r="L124" i="4"/>
  <c r="AV132" i="17" l="1"/>
  <c r="AW132" i="17" s="1"/>
  <c r="AQ133" i="17"/>
  <c r="AU133" i="17" s="1"/>
  <c r="AT133" i="17"/>
  <c r="Q135" i="17"/>
  <c r="AS134" i="17"/>
  <c r="AR188" i="17"/>
  <c r="AE133" i="17"/>
  <c r="AI133" i="17" s="1"/>
  <c r="AX133" i="17" s="1"/>
  <c r="AY133" i="17" s="1"/>
  <c r="AZ133" i="17" s="1"/>
  <c r="S136" i="17"/>
  <c r="AC135" i="17"/>
  <c r="AG135" i="17" s="1"/>
  <c r="AK135" i="17" s="1"/>
  <c r="AO135" i="17" s="1"/>
  <c r="AM132" i="17"/>
  <c r="BC132" i="17" s="1"/>
  <c r="AA134" i="17"/>
  <c r="BB131" i="17"/>
  <c r="R135" i="17"/>
  <c r="AB134" i="17"/>
  <c r="AF134" i="17" s="1"/>
  <c r="AJ134" i="17" s="1"/>
  <c r="AN134" i="17" s="1"/>
  <c r="T137" i="17"/>
  <c r="AD136" i="17"/>
  <c r="AH136" i="17" s="1"/>
  <c r="AL136" i="17" s="1"/>
  <c r="AP136" i="17" s="1"/>
  <c r="BC109" i="4"/>
  <c r="BQ109" i="4" s="1"/>
  <c r="BR109" i="4" s="1"/>
  <c r="BP109" i="4"/>
  <c r="BV112" i="4"/>
  <c r="BL111" i="4"/>
  <c r="AW110" i="4"/>
  <c r="AQ111" i="4"/>
  <c r="BM111" i="4"/>
  <c r="BN111" i="4" s="1"/>
  <c r="BO111" i="4" s="1"/>
  <c r="BU112" i="4"/>
  <c r="M113" i="4"/>
  <c r="S113" i="4" s="1"/>
  <c r="Y113" i="4" s="1"/>
  <c r="AK112" i="4"/>
  <c r="BI112" i="4" s="1"/>
  <c r="AO120" i="4"/>
  <c r="AU120" i="4" s="1"/>
  <c r="BA120" i="4" s="1"/>
  <c r="BG120" i="4" s="1"/>
  <c r="Q121" i="4"/>
  <c r="W121" i="4" s="1"/>
  <c r="AC121" i="4" s="1"/>
  <c r="Q122" i="4" s="1"/>
  <c r="W122" i="4" s="1"/>
  <c r="AM120" i="4"/>
  <c r="AS120" i="4" s="1"/>
  <c r="AY120" i="4" s="1"/>
  <c r="BE120" i="4" s="1"/>
  <c r="O121" i="4"/>
  <c r="U121" i="4" s="1"/>
  <c r="AA121" i="4" s="1"/>
  <c r="O122" i="4" s="1"/>
  <c r="U122" i="4" s="1"/>
  <c r="AP117" i="4"/>
  <c r="AV117" i="4" s="1"/>
  <c r="BB117" i="4" s="1"/>
  <c r="BH117" i="4" s="1"/>
  <c r="AD118" i="4"/>
  <c r="AL116" i="4"/>
  <c r="AR116" i="4" s="1"/>
  <c r="AX116" i="4" s="1"/>
  <c r="BD116" i="4" s="1"/>
  <c r="N117" i="4"/>
  <c r="T117" i="4" s="1"/>
  <c r="Z117" i="4" s="1"/>
  <c r="N118" i="4" s="1"/>
  <c r="T118" i="4" s="1"/>
  <c r="AN116" i="4"/>
  <c r="AT116" i="4" s="1"/>
  <c r="AZ116" i="4" s="1"/>
  <c r="BF116" i="4" s="1"/>
  <c r="P117" i="4"/>
  <c r="V117" i="4" s="1"/>
  <c r="AB117" i="4" s="1"/>
  <c r="P118" i="4" s="1"/>
  <c r="V118" i="4" s="1"/>
  <c r="BD119" i="3"/>
  <c r="BN119" i="3" s="1"/>
  <c r="Q119" i="13"/>
  <c r="T118" i="13"/>
  <c r="R117" i="13"/>
  <c r="U116" i="13"/>
  <c r="BY111" i="4"/>
  <c r="BX111" i="4"/>
  <c r="BJ112" i="4"/>
  <c r="BK112" i="4"/>
  <c r="L125" i="4"/>
  <c r="AQ134" i="17" l="1"/>
  <c r="AU134" i="17"/>
  <c r="AV133" i="17"/>
  <c r="AW133" i="17" s="1"/>
  <c r="AT134" i="17"/>
  <c r="AV134" i="17"/>
  <c r="AW134" i="17" s="1"/>
  <c r="Q136" i="17"/>
  <c r="AS135" i="17"/>
  <c r="AR189" i="17"/>
  <c r="AB135" i="17"/>
  <c r="AF135" i="17" s="1"/>
  <c r="AJ135" i="17" s="1"/>
  <c r="AN135" i="17" s="1"/>
  <c r="R136" i="17"/>
  <c r="BB132" i="17"/>
  <c r="AE134" i="17"/>
  <c r="AI134" i="17" s="1"/>
  <c r="AX134" i="17" s="1"/>
  <c r="AY134" i="17" s="1"/>
  <c r="AZ134" i="17" s="1"/>
  <c r="AD137" i="17"/>
  <c r="AH137" i="17" s="1"/>
  <c r="AL137" i="17" s="1"/>
  <c r="AP137" i="17" s="1"/>
  <c r="T138" i="17"/>
  <c r="AA135" i="17"/>
  <c r="AC136" i="17"/>
  <c r="AG136" i="17" s="1"/>
  <c r="AK136" i="17" s="1"/>
  <c r="AO136" i="17" s="1"/>
  <c r="S137" i="17"/>
  <c r="AM133" i="17"/>
  <c r="BC133" i="17" s="1"/>
  <c r="BC110" i="4"/>
  <c r="BQ110" i="4" s="1"/>
  <c r="BR110" i="4" s="1"/>
  <c r="BP110" i="4"/>
  <c r="BV113" i="4"/>
  <c r="BL112" i="4"/>
  <c r="AW111" i="4"/>
  <c r="AQ112" i="4"/>
  <c r="BM112" i="4"/>
  <c r="BN112" i="4" s="1"/>
  <c r="BO112" i="4" s="1"/>
  <c r="BU113" i="4"/>
  <c r="M114" i="4"/>
  <c r="S114" i="4" s="1"/>
  <c r="Y114" i="4" s="1"/>
  <c r="AK113" i="4"/>
  <c r="BI113" i="4" s="1"/>
  <c r="AO121" i="4"/>
  <c r="AU121" i="4" s="1"/>
  <c r="BA121" i="4" s="1"/>
  <c r="BG121" i="4" s="1"/>
  <c r="AC122" i="4"/>
  <c r="AN117" i="4"/>
  <c r="AT117" i="4" s="1"/>
  <c r="AZ117" i="4" s="1"/>
  <c r="BF117" i="4" s="1"/>
  <c r="AB118" i="4"/>
  <c r="AM121" i="4"/>
  <c r="AS121" i="4" s="1"/>
  <c r="AY121" i="4" s="1"/>
  <c r="BE121" i="4" s="1"/>
  <c r="AA122" i="4"/>
  <c r="AL117" i="4"/>
  <c r="AR117" i="4" s="1"/>
  <c r="AX117" i="4" s="1"/>
  <c r="BD117" i="4" s="1"/>
  <c r="Z118" i="4"/>
  <c r="AP118" i="4"/>
  <c r="AV118" i="4" s="1"/>
  <c r="BB118" i="4" s="1"/>
  <c r="BH118" i="4" s="1"/>
  <c r="R119" i="4"/>
  <c r="X119" i="4" s="1"/>
  <c r="AD119" i="4" s="1"/>
  <c r="R120" i="4" s="1"/>
  <c r="X120" i="4" s="1"/>
  <c r="BD120" i="3"/>
  <c r="BN120" i="3" s="1"/>
  <c r="R118" i="13"/>
  <c r="U117" i="13"/>
  <c r="Q120" i="13"/>
  <c r="T119" i="13"/>
  <c r="BY112" i="4"/>
  <c r="BX112" i="4"/>
  <c r="BJ113" i="4"/>
  <c r="BK113" i="4"/>
  <c r="L126" i="4"/>
  <c r="AQ135" i="17" l="1"/>
  <c r="AT135" i="17"/>
  <c r="Q137" i="17"/>
  <c r="AS136" i="17"/>
  <c r="AU135" i="17"/>
  <c r="AV135" i="17" s="1"/>
  <c r="AW135" i="17" s="1"/>
  <c r="AR190" i="17"/>
  <c r="AD138" i="17"/>
  <c r="AH138" i="17" s="1"/>
  <c r="AL138" i="17" s="1"/>
  <c r="AP138" i="17" s="1"/>
  <c r="T139" i="17"/>
  <c r="BB133" i="17"/>
  <c r="AA136" i="17"/>
  <c r="AB136" i="17"/>
  <c r="AF136" i="17" s="1"/>
  <c r="AJ136" i="17" s="1"/>
  <c r="AN136" i="17" s="1"/>
  <c r="R137" i="17"/>
  <c r="AC137" i="17"/>
  <c r="AG137" i="17" s="1"/>
  <c r="AK137" i="17" s="1"/>
  <c r="AO137" i="17" s="1"/>
  <c r="S138" i="17"/>
  <c r="AE135" i="17"/>
  <c r="AI135" i="17" s="1"/>
  <c r="AX135" i="17" s="1"/>
  <c r="AY135" i="17" s="1"/>
  <c r="AZ135" i="17" s="1"/>
  <c r="AM134" i="17"/>
  <c r="BC134" i="17" s="1"/>
  <c r="BC111" i="4"/>
  <c r="BQ111" i="4" s="1"/>
  <c r="BR111" i="4" s="1"/>
  <c r="BP111" i="4"/>
  <c r="AW112" i="4"/>
  <c r="BL113" i="4"/>
  <c r="AQ113" i="4"/>
  <c r="BM113" i="4"/>
  <c r="BN113" i="4" s="1"/>
  <c r="BO113" i="4" s="1"/>
  <c r="AK114" i="4"/>
  <c r="BI114" i="4" s="1"/>
  <c r="BV114" i="4"/>
  <c r="BU114" i="4"/>
  <c r="AP119" i="4"/>
  <c r="AV119" i="4" s="1"/>
  <c r="BB119" i="4" s="1"/>
  <c r="BH119" i="4" s="1"/>
  <c r="AD120" i="4"/>
  <c r="AL118" i="4"/>
  <c r="AR118" i="4" s="1"/>
  <c r="AX118" i="4" s="1"/>
  <c r="BD118" i="4" s="1"/>
  <c r="N119" i="4"/>
  <c r="T119" i="4" s="1"/>
  <c r="Z119" i="4" s="1"/>
  <c r="N120" i="4" s="1"/>
  <c r="T120" i="4" s="1"/>
  <c r="AM122" i="4"/>
  <c r="AS122" i="4" s="1"/>
  <c r="AY122" i="4" s="1"/>
  <c r="BE122" i="4" s="1"/>
  <c r="O123" i="4"/>
  <c r="U123" i="4" s="1"/>
  <c r="AA123" i="4" s="1"/>
  <c r="O124" i="4" s="1"/>
  <c r="U124" i="4" s="1"/>
  <c r="AN118" i="4"/>
  <c r="AT118" i="4" s="1"/>
  <c r="AZ118" i="4" s="1"/>
  <c r="BF118" i="4" s="1"/>
  <c r="P119" i="4"/>
  <c r="V119" i="4" s="1"/>
  <c r="AB119" i="4" s="1"/>
  <c r="P120" i="4" s="1"/>
  <c r="V120" i="4" s="1"/>
  <c r="AO122" i="4"/>
  <c r="AU122" i="4" s="1"/>
  <c r="BA122" i="4" s="1"/>
  <c r="BG122" i="4" s="1"/>
  <c r="Q123" i="4"/>
  <c r="W123" i="4" s="1"/>
  <c r="AC123" i="4" s="1"/>
  <c r="Q124" i="4" s="1"/>
  <c r="W124" i="4" s="1"/>
  <c r="BD121" i="3"/>
  <c r="BN121" i="3" s="1"/>
  <c r="Q121" i="13"/>
  <c r="T120" i="13"/>
  <c r="R119" i="13"/>
  <c r="U118" i="13"/>
  <c r="BX113" i="4"/>
  <c r="BJ114" i="4"/>
  <c r="BY113" i="4"/>
  <c r="BK114" i="4"/>
  <c r="M115" i="4"/>
  <c r="S115" i="4" s="1"/>
  <c r="Y115" i="4" s="1"/>
  <c r="L127" i="4"/>
  <c r="Q138" i="17" l="1"/>
  <c r="AS137" i="17"/>
  <c r="AQ136" i="17"/>
  <c r="AU136" i="17" s="1"/>
  <c r="AT136" i="17"/>
  <c r="AR191" i="17"/>
  <c r="BB134" i="17"/>
  <c r="AM135" i="17"/>
  <c r="BC135" i="17" s="1"/>
  <c r="R138" i="17"/>
  <c r="AB137" i="17"/>
  <c r="AF137" i="17" s="1"/>
  <c r="AJ137" i="17" s="1"/>
  <c r="AN137" i="17" s="1"/>
  <c r="AE136" i="17"/>
  <c r="AI136" i="17" s="1"/>
  <c r="AX136" i="17" s="1"/>
  <c r="AY136" i="17" s="1"/>
  <c r="AZ136" i="17" s="1"/>
  <c r="S139" i="17"/>
  <c r="AC138" i="17"/>
  <c r="AG138" i="17" s="1"/>
  <c r="AK138" i="17" s="1"/>
  <c r="AO138" i="17" s="1"/>
  <c r="AA137" i="17"/>
  <c r="AQ137" i="17" s="1"/>
  <c r="T140" i="17"/>
  <c r="AD139" i="17"/>
  <c r="AH139" i="17" s="1"/>
  <c r="AL139" i="17" s="1"/>
  <c r="AP139" i="17" s="1"/>
  <c r="BC112" i="4"/>
  <c r="BQ112" i="4" s="1"/>
  <c r="BR112" i="4" s="1"/>
  <c r="BP112" i="4"/>
  <c r="AW113" i="4"/>
  <c r="BV115" i="4"/>
  <c r="BL114" i="4"/>
  <c r="AQ114" i="4"/>
  <c r="BM114" i="4"/>
  <c r="BN114" i="4" s="1"/>
  <c r="BO114" i="4" s="1"/>
  <c r="BU115" i="4"/>
  <c r="M116" i="4"/>
  <c r="S116" i="4" s="1"/>
  <c r="Y116" i="4" s="1"/>
  <c r="AK115" i="4"/>
  <c r="BI115" i="4" s="1"/>
  <c r="AM123" i="4"/>
  <c r="AS123" i="4" s="1"/>
  <c r="AY123" i="4" s="1"/>
  <c r="BE123" i="4" s="1"/>
  <c r="AA124" i="4"/>
  <c r="AL119" i="4"/>
  <c r="AR119" i="4" s="1"/>
  <c r="AX119" i="4" s="1"/>
  <c r="BD119" i="4" s="1"/>
  <c r="Z120" i="4"/>
  <c r="AP120" i="4"/>
  <c r="AV120" i="4" s="1"/>
  <c r="BB120" i="4" s="1"/>
  <c r="BH120" i="4" s="1"/>
  <c r="R121" i="4"/>
  <c r="X121" i="4" s="1"/>
  <c r="AD121" i="4" s="1"/>
  <c r="R122" i="4" s="1"/>
  <c r="X122" i="4" s="1"/>
  <c r="AO123" i="4"/>
  <c r="AU123" i="4" s="1"/>
  <c r="BA123" i="4" s="1"/>
  <c r="BG123" i="4" s="1"/>
  <c r="AC124" i="4"/>
  <c r="AN119" i="4"/>
  <c r="AT119" i="4" s="1"/>
  <c r="AZ119" i="4" s="1"/>
  <c r="BF119" i="4" s="1"/>
  <c r="AB120" i="4"/>
  <c r="BD122" i="3"/>
  <c r="BN122" i="3" s="1"/>
  <c r="R120" i="13"/>
  <c r="U119" i="13"/>
  <c r="T121" i="13"/>
  <c r="Q122" i="13"/>
  <c r="BX114" i="4"/>
  <c r="BJ115" i="4"/>
  <c r="BY114" i="4"/>
  <c r="BK115" i="4"/>
  <c r="L128" i="4"/>
  <c r="AU137" i="17" l="1"/>
  <c r="AV136" i="17"/>
  <c r="AW136" i="17" s="1"/>
  <c r="AT137" i="17"/>
  <c r="AV137" i="17"/>
  <c r="AW137" i="17" s="1"/>
  <c r="Q139" i="17"/>
  <c r="AS138" i="17"/>
  <c r="AR192" i="17"/>
  <c r="AA138" i="17"/>
  <c r="AE137" i="17"/>
  <c r="AI137" i="17" s="1"/>
  <c r="AX137" i="17" s="1"/>
  <c r="AY137" i="17" s="1"/>
  <c r="AZ137" i="17" s="1"/>
  <c r="BB135" i="17"/>
  <c r="S140" i="17"/>
  <c r="AC139" i="17"/>
  <c r="AG139" i="17" s="1"/>
  <c r="AK139" i="17" s="1"/>
  <c r="AO139" i="17" s="1"/>
  <c r="AM136" i="17"/>
  <c r="BC136" i="17" s="1"/>
  <c r="R139" i="17"/>
  <c r="AB138" i="17"/>
  <c r="AF138" i="17" s="1"/>
  <c r="AJ138" i="17" s="1"/>
  <c r="AN138" i="17" s="1"/>
  <c r="T141" i="17"/>
  <c r="AD140" i="17"/>
  <c r="AH140" i="17" s="1"/>
  <c r="AL140" i="17" s="1"/>
  <c r="AP140" i="17" s="1"/>
  <c r="BC113" i="4"/>
  <c r="BQ113" i="4" s="1"/>
  <c r="BR113" i="4" s="1"/>
  <c r="BP113" i="4"/>
  <c r="BV116" i="4"/>
  <c r="AW114" i="4"/>
  <c r="BL115" i="4"/>
  <c r="AQ115" i="4"/>
  <c r="BM115" i="4"/>
  <c r="BN115" i="4" s="1"/>
  <c r="BO115" i="4" s="1"/>
  <c r="BU116" i="4"/>
  <c r="AO124" i="4"/>
  <c r="AU124" i="4" s="1"/>
  <c r="BA124" i="4" s="1"/>
  <c r="BG124" i="4" s="1"/>
  <c r="Q125" i="4"/>
  <c r="W125" i="4" s="1"/>
  <c r="AC125" i="4" s="1"/>
  <c r="Q126" i="4" s="1"/>
  <c r="W126" i="4" s="1"/>
  <c r="AL120" i="4"/>
  <c r="AR120" i="4" s="1"/>
  <c r="AX120" i="4" s="1"/>
  <c r="BD120" i="4" s="1"/>
  <c r="N121" i="4"/>
  <c r="T121" i="4" s="1"/>
  <c r="Z121" i="4" s="1"/>
  <c r="N122" i="4" s="1"/>
  <c r="T122" i="4" s="1"/>
  <c r="AN120" i="4"/>
  <c r="AT120" i="4" s="1"/>
  <c r="AZ120" i="4" s="1"/>
  <c r="BF120" i="4" s="1"/>
  <c r="P121" i="4"/>
  <c r="V121" i="4" s="1"/>
  <c r="AB121" i="4" s="1"/>
  <c r="P122" i="4" s="1"/>
  <c r="V122" i="4" s="1"/>
  <c r="AP121" i="4"/>
  <c r="AV121" i="4" s="1"/>
  <c r="BB121" i="4" s="1"/>
  <c r="BH121" i="4" s="1"/>
  <c r="AD122" i="4"/>
  <c r="M117" i="4"/>
  <c r="S117" i="4" s="1"/>
  <c r="Y117" i="4" s="1"/>
  <c r="AK116" i="4"/>
  <c r="BI116" i="4" s="1"/>
  <c r="AM124" i="4"/>
  <c r="AS124" i="4" s="1"/>
  <c r="AY124" i="4" s="1"/>
  <c r="BE124" i="4" s="1"/>
  <c r="O125" i="4"/>
  <c r="U125" i="4" s="1"/>
  <c r="AA125" i="4" s="1"/>
  <c r="O126" i="4" s="1"/>
  <c r="U126" i="4" s="1"/>
  <c r="BD123" i="3"/>
  <c r="BN123" i="3" s="1"/>
  <c r="Q123" i="13"/>
  <c r="T122" i="13"/>
  <c r="R121" i="13"/>
  <c r="U120" i="13"/>
  <c r="BJ116" i="4"/>
  <c r="BX115" i="4"/>
  <c r="BY115" i="4"/>
  <c r="BK116" i="4"/>
  <c r="L129" i="4"/>
  <c r="AQ138" i="17" l="1"/>
  <c r="AT138" i="17"/>
  <c r="Q140" i="17"/>
  <c r="AS139" i="17"/>
  <c r="AU138" i="17"/>
  <c r="AV138" i="17" s="1"/>
  <c r="AW138" i="17" s="1"/>
  <c r="AR193" i="17"/>
  <c r="BB136" i="17"/>
  <c r="AB139" i="17"/>
  <c r="AF139" i="17" s="1"/>
  <c r="AJ139" i="17" s="1"/>
  <c r="AN139" i="17" s="1"/>
  <c r="R140" i="17"/>
  <c r="AA139" i="17"/>
  <c r="AC140" i="17"/>
  <c r="AG140" i="17" s="1"/>
  <c r="AK140" i="17" s="1"/>
  <c r="AO140" i="17" s="1"/>
  <c r="S141" i="17"/>
  <c r="AE138" i="17"/>
  <c r="AI138" i="17" s="1"/>
  <c r="AX138" i="17" s="1"/>
  <c r="AY138" i="17" s="1"/>
  <c r="AZ138" i="17" s="1"/>
  <c r="AD141" i="17"/>
  <c r="AH141" i="17" s="1"/>
  <c r="AL141" i="17" s="1"/>
  <c r="AP141" i="17" s="1"/>
  <c r="T142" i="17"/>
  <c r="AM137" i="17"/>
  <c r="BC137" i="17" s="1"/>
  <c r="BC114" i="4"/>
  <c r="BQ114" i="4" s="1"/>
  <c r="BR114" i="4" s="1"/>
  <c r="BP114" i="4"/>
  <c r="AW115" i="4"/>
  <c r="BV117" i="4"/>
  <c r="BL116" i="4"/>
  <c r="AQ116" i="4"/>
  <c r="BM116" i="4"/>
  <c r="BN116" i="4" s="1"/>
  <c r="BO116" i="4" s="1"/>
  <c r="BU117" i="4"/>
  <c r="M118" i="4"/>
  <c r="S118" i="4" s="1"/>
  <c r="Y118" i="4" s="1"/>
  <c r="AK117" i="4"/>
  <c r="BI117" i="4" s="1"/>
  <c r="AP122" i="4"/>
  <c r="AV122" i="4" s="1"/>
  <c r="BB122" i="4" s="1"/>
  <c r="BH122" i="4" s="1"/>
  <c r="R123" i="4"/>
  <c r="X123" i="4" s="1"/>
  <c r="AD123" i="4" s="1"/>
  <c r="R124" i="4" s="1"/>
  <c r="X124" i="4" s="1"/>
  <c r="AO125" i="4"/>
  <c r="AU125" i="4" s="1"/>
  <c r="BA125" i="4" s="1"/>
  <c r="BG125" i="4" s="1"/>
  <c r="AC126" i="4"/>
  <c r="AM125" i="4"/>
  <c r="AS125" i="4" s="1"/>
  <c r="AY125" i="4" s="1"/>
  <c r="BE125" i="4" s="1"/>
  <c r="AA126" i="4"/>
  <c r="AN121" i="4"/>
  <c r="AT121" i="4" s="1"/>
  <c r="AZ121" i="4" s="1"/>
  <c r="BF121" i="4" s="1"/>
  <c r="AB122" i="4"/>
  <c r="AL121" i="4"/>
  <c r="AR121" i="4" s="1"/>
  <c r="AX121" i="4" s="1"/>
  <c r="BD121" i="4" s="1"/>
  <c r="Z122" i="4"/>
  <c r="BD124" i="3"/>
  <c r="BN124" i="3" s="1"/>
  <c r="R122" i="13"/>
  <c r="U121" i="13"/>
  <c r="Q124" i="13"/>
  <c r="T123" i="13"/>
  <c r="BK117" i="4"/>
  <c r="BJ117" i="4"/>
  <c r="BY116" i="4"/>
  <c r="BX116" i="4"/>
  <c r="L130" i="4"/>
  <c r="AQ139" i="17" l="1"/>
  <c r="AU139" i="17" s="1"/>
  <c r="AT139" i="17"/>
  <c r="Q141" i="17"/>
  <c r="AS140" i="17"/>
  <c r="AR194" i="17"/>
  <c r="AD142" i="17"/>
  <c r="AH142" i="17" s="1"/>
  <c r="AL142" i="17" s="1"/>
  <c r="AP142" i="17" s="1"/>
  <c r="T143" i="17"/>
  <c r="BB137" i="17"/>
  <c r="AA140" i="17"/>
  <c r="AC141" i="17"/>
  <c r="AG141" i="17" s="1"/>
  <c r="AK141" i="17" s="1"/>
  <c r="AO141" i="17" s="1"/>
  <c r="S142" i="17"/>
  <c r="AE139" i="17"/>
  <c r="AI139" i="17" s="1"/>
  <c r="AX139" i="17" s="1"/>
  <c r="AY139" i="17" s="1"/>
  <c r="AZ139" i="17" s="1"/>
  <c r="AM138" i="17"/>
  <c r="BC138" i="17" s="1"/>
  <c r="AB140" i="17"/>
  <c r="AF140" i="17" s="1"/>
  <c r="AJ140" i="17" s="1"/>
  <c r="AN140" i="17" s="1"/>
  <c r="R141" i="17"/>
  <c r="BC115" i="4"/>
  <c r="BQ115" i="4" s="1"/>
  <c r="BR115" i="4" s="1"/>
  <c r="BP115" i="4"/>
  <c r="AW116" i="4"/>
  <c r="AQ117" i="4"/>
  <c r="BM117" i="4"/>
  <c r="BN117" i="4" s="1"/>
  <c r="BO117" i="4" s="1"/>
  <c r="AK118" i="4"/>
  <c r="BI118" i="4" s="1"/>
  <c r="BV118" i="4"/>
  <c r="BU118" i="4"/>
  <c r="BL117" i="4"/>
  <c r="AO126" i="4"/>
  <c r="AU126" i="4" s="1"/>
  <c r="BA126" i="4" s="1"/>
  <c r="BG126" i="4" s="1"/>
  <c r="Q127" i="4"/>
  <c r="W127" i="4" s="1"/>
  <c r="AC127" i="4" s="1"/>
  <c r="Q128" i="4" s="1"/>
  <c r="W128" i="4" s="1"/>
  <c r="AM126" i="4"/>
  <c r="AS126" i="4" s="1"/>
  <c r="AY126" i="4" s="1"/>
  <c r="BE126" i="4" s="1"/>
  <c r="O127" i="4"/>
  <c r="U127" i="4" s="1"/>
  <c r="AA127" i="4" s="1"/>
  <c r="O128" i="4" s="1"/>
  <c r="U128" i="4" s="1"/>
  <c r="AN122" i="4"/>
  <c r="AT122" i="4" s="1"/>
  <c r="AZ122" i="4" s="1"/>
  <c r="BF122" i="4" s="1"/>
  <c r="P123" i="4"/>
  <c r="V123" i="4" s="1"/>
  <c r="AB123" i="4" s="1"/>
  <c r="P124" i="4" s="1"/>
  <c r="V124" i="4" s="1"/>
  <c r="AP123" i="4"/>
  <c r="AV123" i="4" s="1"/>
  <c r="BB123" i="4" s="1"/>
  <c r="BH123" i="4" s="1"/>
  <c r="AD124" i="4"/>
  <c r="AL122" i="4"/>
  <c r="AR122" i="4" s="1"/>
  <c r="AX122" i="4" s="1"/>
  <c r="BD122" i="4" s="1"/>
  <c r="N123" i="4"/>
  <c r="T123" i="4" s="1"/>
  <c r="Z123" i="4" s="1"/>
  <c r="N124" i="4" s="1"/>
  <c r="T124" i="4" s="1"/>
  <c r="BD125" i="3"/>
  <c r="BN125" i="3" s="1"/>
  <c r="Q125" i="13"/>
  <c r="T124" i="13"/>
  <c r="R123" i="13"/>
  <c r="U122" i="13"/>
  <c r="BJ118" i="4"/>
  <c r="BY117" i="4"/>
  <c r="BX117" i="4"/>
  <c r="BK118" i="4"/>
  <c r="M119" i="4"/>
  <c r="S119" i="4" s="1"/>
  <c r="Y119" i="4" s="1"/>
  <c r="L131" i="4"/>
  <c r="AV139" i="17" l="1"/>
  <c r="AW139" i="17" s="1"/>
  <c r="AT140" i="17"/>
  <c r="AQ140" i="17"/>
  <c r="AU140" i="17" s="1"/>
  <c r="Q142" i="17"/>
  <c r="AS141" i="17"/>
  <c r="AR195" i="17"/>
  <c r="BB138" i="17"/>
  <c r="AM139" i="17"/>
  <c r="BC139" i="17" s="1"/>
  <c r="AE140" i="17"/>
  <c r="AI140" i="17" s="1"/>
  <c r="AX140" i="17" s="1"/>
  <c r="AY140" i="17" s="1"/>
  <c r="AZ140" i="17" s="1"/>
  <c r="R142" i="17"/>
  <c r="AB141" i="17"/>
  <c r="AF141" i="17" s="1"/>
  <c r="AJ141" i="17" s="1"/>
  <c r="AN141" i="17" s="1"/>
  <c r="S143" i="17"/>
  <c r="AC142" i="17"/>
  <c r="AG142" i="17" s="1"/>
  <c r="AK142" i="17" s="1"/>
  <c r="AO142" i="17" s="1"/>
  <c r="AA141" i="17"/>
  <c r="T144" i="17"/>
  <c r="AD143" i="17"/>
  <c r="AH143" i="17" s="1"/>
  <c r="AL143" i="17" s="1"/>
  <c r="AP143" i="17" s="1"/>
  <c r="BC116" i="4"/>
  <c r="BQ116" i="4" s="1"/>
  <c r="BR116" i="4" s="1"/>
  <c r="BP116" i="4"/>
  <c r="AW117" i="4"/>
  <c r="BV119" i="4"/>
  <c r="BL118" i="4"/>
  <c r="AQ118" i="4"/>
  <c r="BM118" i="4"/>
  <c r="BN118" i="4" s="1"/>
  <c r="BO118" i="4" s="1"/>
  <c r="BU119" i="4"/>
  <c r="AL123" i="4"/>
  <c r="AR123" i="4" s="1"/>
  <c r="AX123" i="4" s="1"/>
  <c r="BD123" i="4" s="1"/>
  <c r="Z124" i="4"/>
  <c r="AP124" i="4"/>
  <c r="AV124" i="4" s="1"/>
  <c r="BB124" i="4" s="1"/>
  <c r="BH124" i="4" s="1"/>
  <c r="R125" i="4"/>
  <c r="X125" i="4" s="1"/>
  <c r="AD125" i="4" s="1"/>
  <c r="R126" i="4" s="1"/>
  <c r="X126" i="4" s="1"/>
  <c r="AN123" i="4"/>
  <c r="AT123" i="4" s="1"/>
  <c r="AZ123" i="4" s="1"/>
  <c r="BF123" i="4" s="1"/>
  <c r="AB124" i="4"/>
  <c r="M120" i="4"/>
  <c r="S120" i="4" s="1"/>
  <c r="Y120" i="4" s="1"/>
  <c r="AK119" i="4"/>
  <c r="BI119" i="4" s="1"/>
  <c r="AO127" i="4"/>
  <c r="AU127" i="4" s="1"/>
  <c r="BA127" i="4" s="1"/>
  <c r="BG127" i="4" s="1"/>
  <c r="AC128" i="4"/>
  <c r="AM127" i="4"/>
  <c r="AS127" i="4" s="1"/>
  <c r="AY127" i="4" s="1"/>
  <c r="BE127" i="4" s="1"/>
  <c r="AA128" i="4"/>
  <c r="BD126" i="3"/>
  <c r="BN126" i="3" s="1"/>
  <c r="R124" i="13"/>
  <c r="U123" i="13"/>
  <c r="T125" i="13"/>
  <c r="Q126" i="13"/>
  <c r="BK119" i="4"/>
  <c r="BX118" i="4"/>
  <c r="BJ119" i="4"/>
  <c r="BY118" i="4"/>
  <c r="L132" i="4"/>
  <c r="AV140" i="17" l="1"/>
  <c r="AW140" i="17" s="1"/>
  <c r="AT141" i="17"/>
  <c r="AQ141" i="17"/>
  <c r="AU141" i="17" s="1"/>
  <c r="Q143" i="17"/>
  <c r="AS142" i="17"/>
  <c r="AR196" i="17"/>
  <c r="AA142" i="17"/>
  <c r="S144" i="17"/>
  <c r="AC143" i="17"/>
  <c r="AG143" i="17" s="1"/>
  <c r="AK143" i="17" s="1"/>
  <c r="AO143" i="17" s="1"/>
  <c r="T145" i="17"/>
  <c r="AD144" i="17"/>
  <c r="AH144" i="17" s="1"/>
  <c r="AL144" i="17" s="1"/>
  <c r="AP144" i="17" s="1"/>
  <c r="AM140" i="17"/>
  <c r="BC140" i="17" s="1"/>
  <c r="AE141" i="17"/>
  <c r="AI141" i="17" s="1"/>
  <c r="AX141" i="17" s="1"/>
  <c r="AY141" i="17" s="1"/>
  <c r="AZ141" i="17" s="1"/>
  <c r="R143" i="17"/>
  <c r="AB142" i="17"/>
  <c r="AF142" i="17" s="1"/>
  <c r="AJ142" i="17" s="1"/>
  <c r="AN142" i="17" s="1"/>
  <c r="BB139" i="17"/>
  <c r="BC117" i="4"/>
  <c r="BQ117" i="4" s="1"/>
  <c r="BR117" i="4" s="1"/>
  <c r="BP117" i="4"/>
  <c r="BV120" i="4"/>
  <c r="AW118" i="4"/>
  <c r="AQ119" i="4"/>
  <c r="BM119" i="4"/>
  <c r="BN119" i="4" s="1"/>
  <c r="BO119" i="4" s="1"/>
  <c r="BU120" i="4"/>
  <c r="BL119" i="4"/>
  <c r="M121" i="4"/>
  <c r="S121" i="4" s="1"/>
  <c r="Y121" i="4" s="1"/>
  <c r="AK120" i="4"/>
  <c r="BI120" i="4" s="1"/>
  <c r="AN124" i="4"/>
  <c r="AT124" i="4" s="1"/>
  <c r="AZ124" i="4" s="1"/>
  <c r="BF124" i="4" s="1"/>
  <c r="P125" i="4"/>
  <c r="V125" i="4" s="1"/>
  <c r="AB125" i="4" s="1"/>
  <c r="P126" i="4" s="1"/>
  <c r="V126" i="4" s="1"/>
  <c r="AO128" i="4"/>
  <c r="AU128" i="4" s="1"/>
  <c r="BA128" i="4" s="1"/>
  <c r="BG128" i="4" s="1"/>
  <c r="Q129" i="4"/>
  <c r="W129" i="4" s="1"/>
  <c r="AC129" i="4" s="1"/>
  <c r="Q130" i="4" s="1"/>
  <c r="W130" i="4" s="1"/>
  <c r="AM128" i="4"/>
  <c r="AS128" i="4" s="1"/>
  <c r="AY128" i="4" s="1"/>
  <c r="BE128" i="4" s="1"/>
  <c r="O129" i="4"/>
  <c r="U129" i="4" s="1"/>
  <c r="AA129" i="4" s="1"/>
  <c r="O130" i="4" s="1"/>
  <c r="U130" i="4" s="1"/>
  <c r="AP125" i="4"/>
  <c r="AV125" i="4" s="1"/>
  <c r="BB125" i="4" s="1"/>
  <c r="BH125" i="4" s="1"/>
  <c r="AD126" i="4"/>
  <c r="AL124" i="4"/>
  <c r="AR124" i="4" s="1"/>
  <c r="AX124" i="4" s="1"/>
  <c r="BD124" i="4" s="1"/>
  <c r="N125" i="4"/>
  <c r="T125" i="4" s="1"/>
  <c r="Z125" i="4" s="1"/>
  <c r="N126" i="4" s="1"/>
  <c r="T126" i="4" s="1"/>
  <c r="BD127" i="3"/>
  <c r="BN127" i="3" s="1"/>
  <c r="Q127" i="13"/>
  <c r="T126" i="13"/>
  <c r="R125" i="13"/>
  <c r="U124" i="13"/>
  <c r="BK120" i="4"/>
  <c r="BX119" i="4"/>
  <c r="BJ120" i="4"/>
  <c r="BY119" i="4"/>
  <c r="L133" i="4"/>
  <c r="AV141" i="17" l="1"/>
  <c r="AW141" i="17" s="1"/>
  <c r="AQ142" i="17"/>
  <c r="AU142" i="17" s="1"/>
  <c r="AT142" i="17"/>
  <c r="Q144" i="17"/>
  <c r="AS143" i="17"/>
  <c r="AR197" i="17"/>
  <c r="AB143" i="17"/>
  <c r="AF143" i="17" s="1"/>
  <c r="AJ143" i="17" s="1"/>
  <c r="AN143" i="17" s="1"/>
  <c r="R144" i="17"/>
  <c r="AM141" i="17"/>
  <c r="BC141" i="17" s="1"/>
  <c r="AD145" i="17"/>
  <c r="AH145" i="17" s="1"/>
  <c r="AL145" i="17" s="1"/>
  <c r="AP145" i="17" s="1"/>
  <c r="T146" i="17"/>
  <c r="AA143" i="17"/>
  <c r="AQ143" i="17" s="1"/>
  <c r="AE142" i="17"/>
  <c r="AI142" i="17" s="1"/>
  <c r="AX142" i="17" s="1"/>
  <c r="AY142" i="17" s="1"/>
  <c r="AZ142" i="17" s="1"/>
  <c r="BB140" i="17"/>
  <c r="AC144" i="17"/>
  <c r="AG144" i="17" s="1"/>
  <c r="AK144" i="17" s="1"/>
  <c r="AO144" i="17" s="1"/>
  <c r="S145" i="17"/>
  <c r="BC118" i="4"/>
  <c r="BQ118" i="4" s="1"/>
  <c r="BR118" i="4" s="1"/>
  <c r="BP118" i="4"/>
  <c r="BV121" i="4"/>
  <c r="AW119" i="4"/>
  <c r="AQ120" i="4"/>
  <c r="BM120" i="4"/>
  <c r="BN120" i="4" s="1"/>
  <c r="BO120" i="4" s="1"/>
  <c r="BU121" i="4"/>
  <c r="BL120" i="4"/>
  <c r="AP126" i="4"/>
  <c r="AV126" i="4" s="1"/>
  <c r="BB126" i="4" s="1"/>
  <c r="BH126" i="4" s="1"/>
  <c r="R127" i="4"/>
  <c r="X127" i="4" s="1"/>
  <c r="AD127" i="4" s="1"/>
  <c r="R128" i="4" s="1"/>
  <c r="X128" i="4" s="1"/>
  <c r="AO129" i="4"/>
  <c r="AU129" i="4" s="1"/>
  <c r="BA129" i="4" s="1"/>
  <c r="BG129" i="4" s="1"/>
  <c r="AC130" i="4"/>
  <c r="AL125" i="4"/>
  <c r="AR125" i="4" s="1"/>
  <c r="AX125" i="4" s="1"/>
  <c r="BD125" i="4" s="1"/>
  <c r="Z126" i="4"/>
  <c r="AM129" i="4"/>
  <c r="AS129" i="4" s="1"/>
  <c r="AY129" i="4" s="1"/>
  <c r="BE129" i="4" s="1"/>
  <c r="AA130" i="4"/>
  <c r="M122" i="4"/>
  <c r="S122" i="4" s="1"/>
  <c r="Y122" i="4" s="1"/>
  <c r="AK121" i="4"/>
  <c r="BI121" i="4" s="1"/>
  <c r="AN125" i="4"/>
  <c r="AT125" i="4" s="1"/>
  <c r="AZ125" i="4" s="1"/>
  <c r="BF125" i="4" s="1"/>
  <c r="AB126" i="4"/>
  <c r="BD128" i="3"/>
  <c r="BN128" i="3" s="1"/>
  <c r="R126" i="13"/>
  <c r="U125" i="13"/>
  <c r="Q128" i="13"/>
  <c r="T127" i="13"/>
  <c r="BK121" i="4"/>
  <c r="BY120" i="4"/>
  <c r="BX120" i="4"/>
  <c r="BJ121" i="4"/>
  <c r="L134" i="4"/>
  <c r="AU143" i="17" l="1"/>
  <c r="AV142" i="17"/>
  <c r="AW142" i="17" s="1"/>
  <c r="AT143" i="17"/>
  <c r="AV143" i="17"/>
  <c r="AW143" i="17" s="1"/>
  <c r="Q145" i="17"/>
  <c r="AS144" i="17"/>
  <c r="AR198" i="17"/>
  <c r="AE143" i="17"/>
  <c r="AI143" i="17" s="1"/>
  <c r="AX143" i="17" s="1"/>
  <c r="AY143" i="17" s="1"/>
  <c r="AZ143" i="17" s="1"/>
  <c r="BB141" i="17"/>
  <c r="AD146" i="17"/>
  <c r="AH146" i="17" s="1"/>
  <c r="AL146" i="17" s="1"/>
  <c r="AP146" i="17" s="1"/>
  <c r="T147" i="17"/>
  <c r="AB144" i="17"/>
  <c r="AF144" i="17" s="1"/>
  <c r="AJ144" i="17" s="1"/>
  <c r="AN144" i="17" s="1"/>
  <c r="R145" i="17"/>
  <c r="AC145" i="17"/>
  <c r="AG145" i="17" s="1"/>
  <c r="AK145" i="17" s="1"/>
  <c r="AO145" i="17" s="1"/>
  <c r="S146" i="17"/>
  <c r="AM142" i="17"/>
  <c r="BC142" i="17" s="1"/>
  <c r="AA144" i="17"/>
  <c r="BC119" i="4"/>
  <c r="BQ119" i="4" s="1"/>
  <c r="BR119" i="4" s="1"/>
  <c r="BP119" i="4"/>
  <c r="AW120" i="4"/>
  <c r="AQ121" i="4"/>
  <c r="BM121" i="4"/>
  <c r="BN121" i="4" s="1"/>
  <c r="BO121" i="4" s="1"/>
  <c r="AK122" i="4"/>
  <c r="BI122" i="4" s="1"/>
  <c r="BV122" i="4"/>
  <c r="BU122" i="4"/>
  <c r="BL121" i="4"/>
  <c r="AN126" i="4"/>
  <c r="AT126" i="4" s="1"/>
  <c r="AZ126" i="4" s="1"/>
  <c r="BF126" i="4" s="1"/>
  <c r="P127" i="4"/>
  <c r="V127" i="4" s="1"/>
  <c r="AB127" i="4" s="1"/>
  <c r="P128" i="4" s="1"/>
  <c r="V128" i="4" s="1"/>
  <c r="AP127" i="4"/>
  <c r="AV127" i="4" s="1"/>
  <c r="BB127" i="4" s="1"/>
  <c r="BH127" i="4" s="1"/>
  <c r="AD128" i="4"/>
  <c r="AM130" i="4"/>
  <c r="AS130" i="4" s="1"/>
  <c r="AY130" i="4" s="1"/>
  <c r="BE130" i="4" s="1"/>
  <c r="O131" i="4"/>
  <c r="U131" i="4" s="1"/>
  <c r="AA131" i="4" s="1"/>
  <c r="O132" i="4" s="1"/>
  <c r="U132" i="4" s="1"/>
  <c r="AL126" i="4"/>
  <c r="AR126" i="4" s="1"/>
  <c r="AX126" i="4" s="1"/>
  <c r="BD126" i="4" s="1"/>
  <c r="N127" i="4"/>
  <c r="T127" i="4" s="1"/>
  <c r="Z127" i="4" s="1"/>
  <c r="N128" i="4" s="1"/>
  <c r="T128" i="4" s="1"/>
  <c r="AO130" i="4"/>
  <c r="AU130" i="4" s="1"/>
  <c r="BA130" i="4" s="1"/>
  <c r="BG130" i="4" s="1"/>
  <c r="Q131" i="4"/>
  <c r="W131" i="4" s="1"/>
  <c r="AC131" i="4" s="1"/>
  <c r="Q132" i="4" s="1"/>
  <c r="W132" i="4" s="1"/>
  <c r="BD129" i="3"/>
  <c r="BN129" i="3" s="1"/>
  <c r="Q129" i="13"/>
  <c r="T128" i="13"/>
  <c r="R127" i="13"/>
  <c r="U126" i="13"/>
  <c r="M123" i="4"/>
  <c r="S123" i="4" s="1"/>
  <c r="Y123" i="4" s="1"/>
  <c r="BK122" i="4"/>
  <c r="BY121" i="4"/>
  <c r="BX121" i="4"/>
  <c r="BJ122" i="4"/>
  <c r="L135" i="4"/>
  <c r="AQ144" i="17" l="1"/>
  <c r="AT144" i="17"/>
  <c r="Q146" i="17"/>
  <c r="AS145" i="17"/>
  <c r="AU144" i="17"/>
  <c r="AV144" i="17" s="1"/>
  <c r="AW144" i="17" s="1"/>
  <c r="AR199" i="17"/>
  <c r="T148" i="17"/>
  <c r="AD147" i="17"/>
  <c r="AH147" i="17" s="1"/>
  <c r="AL147" i="17" s="1"/>
  <c r="AP147" i="17" s="1"/>
  <c r="AE144" i="17"/>
  <c r="AI144" i="17" s="1"/>
  <c r="AX144" i="17" s="1"/>
  <c r="AY144" i="17" s="1"/>
  <c r="AZ144" i="17" s="1"/>
  <c r="R146" i="17"/>
  <c r="AB145" i="17"/>
  <c r="AF145" i="17" s="1"/>
  <c r="AJ145" i="17" s="1"/>
  <c r="AN145" i="17" s="1"/>
  <c r="AM143" i="17"/>
  <c r="BC143" i="17" s="1"/>
  <c r="AA145" i="17"/>
  <c r="S147" i="17"/>
  <c r="AC146" i="17"/>
  <c r="AG146" i="17" s="1"/>
  <c r="AK146" i="17" s="1"/>
  <c r="AO146" i="17" s="1"/>
  <c r="BB142" i="17"/>
  <c r="BC120" i="4"/>
  <c r="BQ120" i="4" s="1"/>
  <c r="BR120" i="4" s="1"/>
  <c r="BP120" i="4"/>
  <c r="BV123" i="4"/>
  <c r="AW121" i="4"/>
  <c r="AQ122" i="4"/>
  <c r="BM122" i="4"/>
  <c r="BN122" i="4" s="1"/>
  <c r="BO122" i="4" s="1"/>
  <c r="BU123" i="4"/>
  <c r="BL122" i="4"/>
  <c r="AM131" i="4"/>
  <c r="AS131" i="4" s="1"/>
  <c r="AY131" i="4" s="1"/>
  <c r="BE131" i="4" s="1"/>
  <c r="AA132" i="4"/>
  <c r="AL127" i="4"/>
  <c r="AR127" i="4" s="1"/>
  <c r="AX127" i="4" s="1"/>
  <c r="BD127" i="4" s="1"/>
  <c r="Z128" i="4"/>
  <c r="AN127" i="4"/>
  <c r="AT127" i="4" s="1"/>
  <c r="AZ127" i="4" s="1"/>
  <c r="BF127" i="4" s="1"/>
  <c r="AB128" i="4"/>
  <c r="AO131" i="4"/>
  <c r="AU131" i="4" s="1"/>
  <c r="BA131" i="4" s="1"/>
  <c r="BG131" i="4" s="1"/>
  <c r="AC132" i="4"/>
  <c r="M124" i="4"/>
  <c r="S124" i="4" s="1"/>
  <c r="Y124" i="4" s="1"/>
  <c r="AK123" i="4"/>
  <c r="BI123" i="4" s="1"/>
  <c r="AP128" i="4"/>
  <c r="AV128" i="4" s="1"/>
  <c r="BB128" i="4" s="1"/>
  <c r="BH128" i="4" s="1"/>
  <c r="R129" i="4"/>
  <c r="X129" i="4" s="1"/>
  <c r="AD129" i="4" s="1"/>
  <c r="R130" i="4" s="1"/>
  <c r="X130" i="4" s="1"/>
  <c r="BD130" i="3"/>
  <c r="BN130" i="3" s="1"/>
  <c r="U127" i="13"/>
  <c r="R128" i="13"/>
  <c r="T129" i="13"/>
  <c r="Q130" i="13"/>
  <c r="BJ123" i="4"/>
  <c r="BY122" i="4"/>
  <c r="BX122" i="4"/>
  <c r="BK123" i="4"/>
  <c r="L136" i="4"/>
  <c r="AT145" i="17" l="1"/>
  <c r="AQ145" i="17"/>
  <c r="AU145" i="17" s="1"/>
  <c r="Q147" i="17"/>
  <c r="AS146" i="17"/>
  <c r="AR200" i="17"/>
  <c r="R147" i="17"/>
  <c r="AB146" i="17"/>
  <c r="AF146" i="17" s="1"/>
  <c r="AJ146" i="17" s="1"/>
  <c r="AN146" i="17" s="1"/>
  <c r="T149" i="17"/>
  <c r="AD148" i="17"/>
  <c r="AH148" i="17" s="1"/>
  <c r="AL148" i="17" s="1"/>
  <c r="AP148" i="17" s="1"/>
  <c r="S148" i="17"/>
  <c r="AC147" i="17"/>
  <c r="AG147" i="17" s="1"/>
  <c r="AK147" i="17" s="1"/>
  <c r="AO147" i="17" s="1"/>
  <c r="BB143" i="17"/>
  <c r="AE145" i="17"/>
  <c r="AI145" i="17" s="1"/>
  <c r="AX145" i="17" s="1"/>
  <c r="AY145" i="17" s="1"/>
  <c r="AZ145" i="17" s="1"/>
  <c r="AM144" i="17"/>
  <c r="BC144" i="17" s="1"/>
  <c r="AA146" i="17"/>
  <c r="AQ146" i="17" s="1"/>
  <c r="BC121" i="4"/>
  <c r="BQ121" i="4" s="1"/>
  <c r="BR121" i="4" s="1"/>
  <c r="BP121" i="4"/>
  <c r="AW122" i="4"/>
  <c r="BV124" i="4"/>
  <c r="BL123" i="4"/>
  <c r="AQ123" i="4"/>
  <c r="BM123" i="4"/>
  <c r="BN123" i="4" s="1"/>
  <c r="BO123" i="4" s="1"/>
  <c r="BU124" i="4"/>
  <c r="M125" i="4"/>
  <c r="S125" i="4" s="1"/>
  <c r="Y125" i="4" s="1"/>
  <c r="AK124" i="4"/>
  <c r="BI124" i="4" s="1"/>
  <c r="AO132" i="4"/>
  <c r="AU132" i="4" s="1"/>
  <c r="BA132" i="4" s="1"/>
  <c r="BG132" i="4" s="1"/>
  <c r="Q133" i="4"/>
  <c r="W133" i="4" s="1"/>
  <c r="AC133" i="4" s="1"/>
  <c r="Q134" i="4" s="1"/>
  <c r="W134" i="4" s="1"/>
  <c r="AP129" i="4"/>
  <c r="AV129" i="4" s="1"/>
  <c r="BB129" i="4" s="1"/>
  <c r="BH129" i="4" s="1"/>
  <c r="AD130" i="4"/>
  <c r="AL128" i="4"/>
  <c r="AR128" i="4" s="1"/>
  <c r="AX128" i="4" s="1"/>
  <c r="BD128" i="4" s="1"/>
  <c r="N129" i="4"/>
  <c r="T129" i="4" s="1"/>
  <c r="Z129" i="4" s="1"/>
  <c r="N130" i="4" s="1"/>
  <c r="T130" i="4" s="1"/>
  <c r="AM132" i="4"/>
  <c r="AS132" i="4" s="1"/>
  <c r="AY132" i="4" s="1"/>
  <c r="BE132" i="4" s="1"/>
  <c r="O133" i="4"/>
  <c r="U133" i="4" s="1"/>
  <c r="AA133" i="4" s="1"/>
  <c r="O134" i="4" s="1"/>
  <c r="U134" i="4" s="1"/>
  <c r="AN128" i="4"/>
  <c r="AT128" i="4" s="1"/>
  <c r="AZ128" i="4" s="1"/>
  <c r="BF128" i="4" s="1"/>
  <c r="P129" i="4"/>
  <c r="V129" i="4" s="1"/>
  <c r="AB129" i="4" s="1"/>
  <c r="P130" i="4" s="1"/>
  <c r="V130" i="4" s="1"/>
  <c r="BD131" i="3"/>
  <c r="BN131" i="3" s="1"/>
  <c r="Q131" i="13"/>
  <c r="T130" i="13"/>
  <c r="R129" i="13"/>
  <c r="U128" i="13"/>
  <c r="BK124" i="4"/>
  <c r="BY123" i="4"/>
  <c r="BX123" i="4"/>
  <c r="BJ124" i="4"/>
  <c r="L137" i="4"/>
  <c r="AU146" i="17" l="1"/>
  <c r="AV145" i="17"/>
  <c r="AW145" i="17" s="1"/>
  <c r="AT146" i="17"/>
  <c r="AV146" i="17"/>
  <c r="AW146" i="17" s="1"/>
  <c r="Q148" i="17"/>
  <c r="AS147" i="17"/>
  <c r="AR201" i="17"/>
  <c r="AE146" i="17"/>
  <c r="AI146" i="17" s="1"/>
  <c r="AX146" i="17" s="1"/>
  <c r="AY146" i="17" s="1"/>
  <c r="AZ146" i="17" s="1"/>
  <c r="AD149" i="17"/>
  <c r="AH149" i="17" s="1"/>
  <c r="AL149" i="17" s="1"/>
  <c r="AP149" i="17" s="1"/>
  <c r="T150" i="17"/>
  <c r="AM145" i="17"/>
  <c r="BC145" i="17" s="1"/>
  <c r="AC148" i="17"/>
  <c r="AG148" i="17" s="1"/>
  <c r="AK148" i="17" s="1"/>
  <c r="AO148" i="17" s="1"/>
  <c r="S149" i="17"/>
  <c r="AA147" i="17"/>
  <c r="BB144" i="17"/>
  <c r="AB147" i="17"/>
  <c r="AF147" i="17" s="1"/>
  <c r="AJ147" i="17" s="1"/>
  <c r="AN147" i="17" s="1"/>
  <c r="R148" i="17"/>
  <c r="BC122" i="4"/>
  <c r="BQ122" i="4" s="1"/>
  <c r="BR122" i="4" s="1"/>
  <c r="BP122" i="4"/>
  <c r="BV125" i="4"/>
  <c r="AW123" i="4"/>
  <c r="AQ124" i="4"/>
  <c r="BM124" i="4"/>
  <c r="BN124" i="4" s="1"/>
  <c r="BO124" i="4" s="1"/>
  <c r="BU125" i="4"/>
  <c r="BL124" i="4"/>
  <c r="AL129" i="4"/>
  <c r="AR129" i="4" s="1"/>
  <c r="AX129" i="4" s="1"/>
  <c r="BD129" i="4" s="1"/>
  <c r="Z130" i="4"/>
  <c r="AN129" i="4"/>
  <c r="AT129" i="4" s="1"/>
  <c r="AZ129" i="4" s="1"/>
  <c r="BF129" i="4" s="1"/>
  <c r="AB130" i="4"/>
  <c r="M126" i="4"/>
  <c r="S126" i="4" s="1"/>
  <c r="Y126" i="4" s="1"/>
  <c r="AK125" i="4"/>
  <c r="BI125" i="4" s="1"/>
  <c r="AM133" i="4"/>
  <c r="AS133" i="4" s="1"/>
  <c r="AY133" i="4" s="1"/>
  <c r="BE133" i="4" s="1"/>
  <c r="AA134" i="4"/>
  <c r="AP130" i="4"/>
  <c r="AV130" i="4" s="1"/>
  <c r="BB130" i="4" s="1"/>
  <c r="BH130" i="4" s="1"/>
  <c r="R131" i="4"/>
  <c r="X131" i="4" s="1"/>
  <c r="AD131" i="4" s="1"/>
  <c r="R132" i="4" s="1"/>
  <c r="X132" i="4" s="1"/>
  <c r="AO133" i="4"/>
  <c r="AU133" i="4" s="1"/>
  <c r="BA133" i="4" s="1"/>
  <c r="BG133" i="4" s="1"/>
  <c r="AC134" i="4"/>
  <c r="BD132" i="3"/>
  <c r="BN132" i="3" s="1"/>
  <c r="R130" i="13"/>
  <c r="U129" i="13"/>
  <c r="Q132" i="13"/>
  <c r="T131" i="13"/>
  <c r="BK125" i="4"/>
  <c r="BY124" i="4"/>
  <c r="BJ125" i="4"/>
  <c r="BX124" i="4"/>
  <c r="L138" i="4"/>
  <c r="AQ147" i="17" l="1"/>
  <c r="AT147" i="17"/>
  <c r="Q149" i="17"/>
  <c r="AS148" i="17"/>
  <c r="AU147" i="17"/>
  <c r="AV147" i="17" s="1"/>
  <c r="AW147" i="17" s="1"/>
  <c r="AR202" i="17"/>
  <c r="AA148" i="17"/>
  <c r="AM146" i="17"/>
  <c r="BC146" i="17" s="1"/>
  <c r="AB148" i="17"/>
  <c r="AF148" i="17" s="1"/>
  <c r="AJ148" i="17" s="1"/>
  <c r="AN148" i="17" s="1"/>
  <c r="R149" i="17"/>
  <c r="AE147" i="17"/>
  <c r="AI147" i="17" s="1"/>
  <c r="AX147" i="17" s="1"/>
  <c r="AY147" i="17" s="1"/>
  <c r="AZ147" i="17" s="1"/>
  <c r="BB145" i="17"/>
  <c r="AC149" i="17"/>
  <c r="AG149" i="17" s="1"/>
  <c r="AK149" i="17" s="1"/>
  <c r="AO149" i="17" s="1"/>
  <c r="S150" i="17"/>
  <c r="T151" i="17"/>
  <c r="AD150" i="17"/>
  <c r="AH150" i="17" s="1"/>
  <c r="AL150" i="17" s="1"/>
  <c r="AP150" i="17" s="1"/>
  <c r="BC123" i="4"/>
  <c r="BQ123" i="4" s="1"/>
  <c r="BR123" i="4" s="1"/>
  <c r="BP123" i="4"/>
  <c r="AW124" i="4"/>
  <c r="AQ125" i="4"/>
  <c r="BM125" i="4"/>
  <c r="BN125" i="4" s="1"/>
  <c r="BO125" i="4" s="1"/>
  <c r="AK126" i="4"/>
  <c r="BI126" i="4" s="1"/>
  <c r="BV126" i="4"/>
  <c r="BU126" i="4"/>
  <c r="BL125" i="4"/>
  <c r="AO134" i="4"/>
  <c r="AU134" i="4" s="1"/>
  <c r="BA134" i="4" s="1"/>
  <c r="BG134" i="4" s="1"/>
  <c r="Q135" i="4"/>
  <c r="W135" i="4" s="1"/>
  <c r="AC135" i="4" s="1"/>
  <c r="Q136" i="4" s="1"/>
  <c r="W136" i="4" s="1"/>
  <c r="AP131" i="4"/>
  <c r="AV131" i="4" s="1"/>
  <c r="BB131" i="4" s="1"/>
  <c r="BH131" i="4" s="1"/>
  <c r="AD132" i="4"/>
  <c r="AL130" i="4"/>
  <c r="AR130" i="4" s="1"/>
  <c r="AX130" i="4" s="1"/>
  <c r="BD130" i="4" s="1"/>
  <c r="N131" i="4"/>
  <c r="T131" i="4" s="1"/>
  <c r="Z131" i="4" s="1"/>
  <c r="N132" i="4" s="1"/>
  <c r="T132" i="4" s="1"/>
  <c r="AM134" i="4"/>
  <c r="AS134" i="4" s="1"/>
  <c r="AY134" i="4" s="1"/>
  <c r="BE134" i="4" s="1"/>
  <c r="O135" i="4"/>
  <c r="U135" i="4" s="1"/>
  <c r="AA135" i="4" s="1"/>
  <c r="O136" i="4" s="1"/>
  <c r="U136" i="4" s="1"/>
  <c r="AN130" i="4"/>
  <c r="AT130" i="4" s="1"/>
  <c r="AZ130" i="4" s="1"/>
  <c r="BF130" i="4" s="1"/>
  <c r="P131" i="4"/>
  <c r="V131" i="4" s="1"/>
  <c r="AB131" i="4" s="1"/>
  <c r="P132" i="4" s="1"/>
  <c r="V132" i="4" s="1"/>
  <c r="BD133" i="3"/>
  <c r="BN133" i="3" s="1"/>
  <c r="Q133" i="13"/>
  <c r="T132" i="13"/>
  <c r="R131" i="13"/>
  <c r="U130" i="13"/>
  <c r="BK126" i="4"/>
  <c r="M127" i="4"/>
  <c r="S127" i="4" s="1"/>
  <c r="Y127" i="4" s="1"/>
  <c r="BY125" i="4"/>
  <c r="BX125" i="4"/>
  <c r="BJ126" i="4"/>
  <c r="L139" i="4"/>
  <c r="AQ148" i="17" l="1"/>
  <c r="AU148" i="17"/>
  <c r="AT148" i="17"/>
  <c r="AV148" i="17"/>
  <c r="AW148" i="17" s="1"/>
  <c r="Q150" i="17"/>
  <c r="AS149" i="17"/>
  <c r="AR203" i="17"/>
  <c r="R150" i="17"/>
  <c r="AB149" i="17"/>
  <c r="AF149" i="17" s="1"/>
  <c r="AJ149" i="17" s="1"/>
  <c r="AN149" i="17" s="1"/>
  <c r="AM147" i="17"/>
  <c r="BC147" i="17" s="1"/>
  <c r="AD151" i="17"/>
  <c r="AH151" i="17" s="1"/>
  <c r="AL151" i="17" s="1"/>
  <c r="AP151" i="17" s="1"/>
  <c r="T152" i="17"/>
  <c r="AE148" i="17"/>
  <c r="AI148" i="17" s="1"/>
  <c r="AX148" i="17" s="1"/>
  <c r="AY148" i="17" s="1"/>
  <c r="AZ148" i="17" s="1"/>
  <c r="S151" i="17"/>
  <c r="AC150" i="17"/>
  <c r="AG150" i="17" s="1"/>
  <c r="AK150" i="17" s="1"/>
  <c r="AO150" i="17" s="1"/>
  <c r="BB146" i="17"/>
  <c r="AA149" i="17"/>
  <c r="AQ149" i="17" s="1"/>
  <c r="BC124" i="4"/>
  <c r="BQ124" i="4" s="1"/>
  <c r="BR124" i="4" s="1"/>
  <c r="BP124" i="4"/>
  <c r="AW125" i="4"/>
  <c r="BV127" i="4"/>
  <c r="AQ126" i="4"/>
  <c r="BM126" i="4"/>
  <c r="BN126" i="4" s="1"/>
  <c r="BO126" i="4" s="1"/>
  <c r="BU127" i="4"/>
  <c r="BL126" i="4"/>
  <c r="AL131" i="4"/>
  <c r="AR131" i="4" s="1"/>
  <c r="AX131" i="4" s="1"/>
  <c r="BD131" i="4" s="1"/>
  <c r="Z132" i="4"/>
  <c r="AN131" i="4"/>
  <c r="AT131" i="4" s="1"/>
  <c r="AZ131" i="4" s="1"/>
  <c r="BF131" i="4" s="1"/>
  <c r="AB132" i="4"/>
  <c r="AM135" i="4"/>
  <c r="AS135" i="4" s="1"/>
  <c r="AY135" i="4" s="1"/>
  <c r="BE135" i="4" s="1"/>
  <c r="AA136" i="4"/>
  <c r="AO135" i="4"/>
  <c r="AU135" i="4" s="1"/>
  <c r="BA135" i="4" s="1"/>
  <c r="BG135" i="4" s="1"/>
  <c r="AC136" i="4"/>
  <c r="M128" i="4"/>
  <c r="S128" i="4" s="1"/>
  <c r="Y128" i="4" s="1"/>
  <c r="AK127" i="4"/>
  <c r="BI127" i="4" s="1"/>
  <c r="AP132" i="4"/>
  <c r="AV132" i="4" s="1"/>
  <c r="BB132" i="4" s="1"/>
  <c r="BH132" i="4" s="1"/>
  <c r="R133" i="4"/>
  <c r="X133" i="4" s="1"/>
  <c r="AD133" i="4" s="1"/>
  <c r="R134" i="4" s="1"/>
  <c r="X134" i="4" s="1"/>
  <c r="BD134" i="3"/>
  <c r="BN134" i="3" s="1"/>
  <c r="R132" i="13"/>
  <c r="U131" i="13"/>
  <c r="T133" i="13"/>
  <c r="Q134" i="13"/>
  <c r="BK127" i="4"/>
  <c r="BY126" i="4"/>
  <c r="BJ127" i="4"/>
  <c r="BX126" i="4"/>
  <c r="L140" i="4"/>
  <c r="AT149" i="17" l="1"/>
  <c r="Q151" i="17"/>
  <c r="AS150" i="17"/>
  <c r="AU149" i="17"/>
  <c r="AV149" i="17" s="1"/>
  <c r="AW149" i="17" s="1"/>
  <c r="AR204" i="17"/>
  <c r="AE149" i="17"/>
  <c r="AI149" i="17" s="1"/>
  <c r="AX149" i="17" s="1"/>
  <c r="AY149" i="17" s="1"/>
  <c r="AZ149" i="17" s="1"/>
  <c r="T153" i="17"/>
  <c r="AD152" i="17"/>
  <c r="AH152" i="17" s="1"/>
  <c r="AL152" i="17" s="1"/>
  <c r="AP152" i="17" s="1"/>
  <c r="AA150" i="17"/>
  <c r="BB147" i="17"/>
  <c r="AM148" i="17"/>
  <c r="BC148" i="17" s="1"/>
  <c r="S152" i="17"/>
  <c r="AC151" i="17"/>
  <c r="AG151" i="17" s="1"/>
  <c r="AK151" i="17" s="1"/>
  <c r="AO151" i="17" s="1"/>
  <c r="R151" i="17"/>
  <c r="AB150" i="17"/>
  <c r="AF150" i="17" s="1"/>
  <c r="AJ150" i="17" s="1"/>
  <c r="AN150" i="17" s="1"/>
  <c r="BC125" i="4"/>
  <c r="BQ125" i="4" s="1"/>
  <c r="BR125" i="4" s="1"/>
  <c r="BP125" i="4"/>
  <c r="AW126" i="4"/>
  <c r="BV128" i="4"/>
  <c r="AQ127" i="4"/>
  <c r="BM127" i="4"/>
  <c r="BN127" i="4" s="1"/>
  <c r="BO127" i="4" s="1"/>
  <c r="BU128" i="4"/>
  <c r="BL127" i="4"/>
  <c r="M129" i="4"/>
  <c r="S129" i="4" s="1"/>
  <c r="Y129" i="4" s="1"/>
  <c r="AK128" i="4"/>
  <c r="BI128" i="4" s="1"/>
  <c r="AP133" i="4"/>
  <c r="AV133" i="4" s="1"/>
  <c r="BB133" i="4" s="1"/>
  <c r="BH133" i="4" s="1"/>
  <c r="AD134" i="4"/>
  <c r="AO136" i="4"/>
  <c r="AU136" i="4" s="1"/>
  <c r="BA136" i="4" s="1"/>
  <c r="BG136" i="4" s="1"/>
  <c r="Q137" i="4"/>
  <c r="W137" i="4" s="1"/>
  <c r="AC137" i="4" s="1"/>
  <c r="Q138" i="4" s="1"/>
  <c r="W138" i="4" s="1"/>
  <c r="AM136" i="4"/>
  <c r="AS136" i="4" s="1"/>
  <c r="AY136" i="4" s="1"/>
  <c r="BE136" i="4" s="1"/>
  <c r="O137" i="4"/>
  <c r="U137" i="4" s="1"/>
  <c r="AA137" i="4" s="1"/>
  <c r="O138" i="4" s="1"/>
  <c r="U138" i="4" s="1"/>
  <c r="AN132" i="4"/>
  <c r="AT132" i="4" s="1"/>
  <c r="AZ132" i="4" s="1"/>
  <c r="BF132" i="4" s="1"/>
  <c r="P133" i="4"/>
  <c r="V133" i="4" s="1"/>
  <c r="AB133" i="4" s="1"/>
  <c r="P134" i="4" s="1"/>
  <c r="V134" i="4" s="1"/>
  <c r="AL132" i="4"/>
  <c r="AR132" i="4" s="1"/>
  <c r="AX132" i="4" s="1"/>
  <c r="BD132" i="4" s="1"/>
  <c r="N133" i="4"/>
  <c r="T133" i="4" s="1"/>
  <c r="Z133" i="4" s="1"/>
  <c r="N134" i="4" s="1"/>
  <c r="T134" i="4" s="1"/>
  <c r="BD135" i="3"/>
  <c r="BN135" i="3" s="1"/>
  <c r="Q135" i="13"/>
  <c r="T134" i="13"/>
  <c r="R133" i="13"/>
  <c r="U132" i="13"/>
  <c r="BK128" i="4"/>
  <c r="BY127" i="4"/>
  <c r="BX127" i="4"/>
  <c r="BJ128" i="4"/>
  <c r="L141" i="4"/>
  <c r="Q152" i="17" l="1"/>
  <c r="AS151" i="17"/>
  <c r="AQ150" i="17"/>
  <c r="AU150" i="17" s="1"/>
  <c r="AT150" i="17"/>
  <c r="AR205" i="17"/>
  <c r="BB148" i="17"/>
  <c r="AE150" i="17"/>
  <c r="AI150" i="17" s="1"/>
  <c r="AX150" i="17" s="1"/>
  <c r="AY150" i="17" s="1"/>
  <c r="AZ150" i="17" s="1"/>
  <c r="AM149" i="17"/>
  <c r="BC149" i="17" s="1"/>
  <c r="S153" i="17"/>
  <c r="AC152" i="17"/>
  <c r="AG152" i="17" s="1"/>
  <c r="AK152" i="17" s="1"/>
  <c r="AO152" i="17" s="1"/>
  <c r="AB151" i="17"/>
  <c r="AF151" i="17" s="1"/>
  <c r="AJ151" i="17" s="1"/>
  <c r="AN151" i="17" s="1"/>
  <c r="R152" i="17"/>
  <c r="T154" i="17"/>
  <c r="AD153" i="17"/>
  <c r="AH153" i="17" s="1"/>
  <c r="AL153" i="17" s="1"/>
  <c r="AP153" i="17" s="1"/>
  <c r="AA151" i="17"/>
  <c r="AQ151" i="17" s="1"/>
  <c r="BC126" i="4"/>
  <c r="BQ126" i="4" s="1"/>
  <c r="BR126" i="4" s="1"/>
  <c r="BP126" i="4"/>
  <c r="BV129" i="4"/>
  <c r="AW127" i="4"/>
  <c r="AQ128" i="4"/>
  <c r="BM128" i="4"/>
  <c r="BN128" i="4" s="1"/>
  <c r="BO128" i="4" s="1"/>
  <c r="BU129" i="4"/>
  <c r="BL128" i="4"/>
  <c r="AM137" i="4"/>
  <c r="AS137" i="4" s="1"/>
  <c r="AY137" i="4" s="1"/>
  <c r="BE137" i="4" s="1"/>
  <c r="AA138" i="4"/>
  <c r="M130" i="4"/>
  <c r="S130" i="4" s="1"/>
  <c r="Y130" i="4" s="1"/>
  <c r="AK129" i="4"/>
  <c r="BI129" i="4" s="1"/>
  <c r="AN133" i="4"/>
  <c r="AT133" i="4" s="1"/>
  <c r="AZ133" i="4" s="1"/>
  <c r="BF133" i="4" s="1"/>
  <c r="AB134" i="4"/>
  <c r="AO137" i="4"/>
  <c r="AU137" i="4" s="1"/>
  <c r="BA137" i="4" s="1"/>
  <c r="BG137" i="4" s="1"/>
  <c r="AC138" i="4"/>
  <c r="AL133" i="4"/>
  <c r="AR133" i="4" s="1"/>
  <c r="AX133" i="4" s="1"/>
  <c r="BD133" i="4" s="1"/>
  <c r="Z134" i="4"/>
  <c r="AP134" i="4"/>
  <c r="AV134" i="4" s="1"/>
  <c r="BB134" i="4" s="1"/>
  <c r="BH134" i="4" s="1"/>
  <c r="R135" i="4"/>
  <c r="X135" i="4" s="1"/>
  <c r="AD135" i="4" s="1"/>
  <c r="R136" i="4" s="1"/>
  <c r="X136" i="4" s="1"/>
  <c r="BD136" i="3"/>
  <c r="BN136" i="3" s="1"/>
  <c r="R134" i="13"/>
  <c r="U133" i="13"/>
  <c r="Q136" i="13"/>
  <c r="T135" i="13"/>
  <c r="BX128" i="4"/>
  <c r="BY128" i="4"/>
  <c r="BJ129" i="4"/>
  <c r="BK129" i="4"/>
  <c r="L142" i="4"/>
  <c r="AU151" i="17" l="1"/>
  <c r="AV150" i="17"/>
  <c r="AW150" i="17" s="1"/>
  <c r="AT151" i="17"/>
  <c r="AV151" i="17"/>
  <c r="AW151" i="17" s="1"/>
  <c r="Q153" i="17"/>
  <c r="AS152" i="17"/>
  <c r="AR206" i="17"/>
  <c r="AE151" i="17"/>
  <c r="AI151" i="17" s="1"/>
  <c r="AX151" i="17" s="1"/>
  <c r="AY151" i="17" s="1"/>
  <c r="AZ151" i="17" s="1"/>
  <c r="T155" i="17"/>
  <c r="AD154" i="17"/>
  <c r="AH154" i="17" s="1"/>
  <c r="AL154" i="17" s="1"/>
  <c r="AP154" i="17" s="1"/>
  <c r="R153" i="17"/>
  <c r="AB152" i="17"/>
  <c r="AF152" i="17" s="1"/>
  <c r="AJ152" i="17" s="1"/>
  <c r="AN152" i="17" s="1"/>
  <c r="S154" i="17"/>
  <c r="AC153" i="17"/>
  <c r="AG153" i="17" s="1"/>
  <c r="AK153" i="17" s="1"/>
  <c r="AO153" i="17" s="1"/>
  <c r="AM150" i="17"/>
  <c r="BC150" i="17" s="1"/>
  <c r="AA152" i="17"/>
  <c r="AQ152" i="17" s="1"/>
  <c r="BB149" i="17"/>
  <c r="BC127" i="4"/>
  <c r="BQ127" i="4" s="1"/>
  <c r="BR127" i="4" s="1"/>
  <c r="BP127" i="4"/>
  <c r="AW128" i="4"/>
  <c r="BL129" i="4"/>
  <c r="AQ129" i="4"/>
  <c r="BM129" i="4"/>
  <c r="BN129" i="4" s="1"/>
  <c r="BO129" i="4" s="1"/>
  <c r="AK130" i="4"/>
  <c r="BI130" i="4" s="1"/>
  <c r="BV130" i="4"/>
  <c r="BU130" i="4"/>
  <c r="AP135" i="4"/>
  <c r="AV135" i="4" s="1"/>
  <c r="BB135" i="4" s="1"/>
  <c r="BH135" i="4" s="1"/>
  <c r="AD136" i="4"/>
  <c r="AO138" i="4"/>
  <c r="AU138" i="4" s="1"/>
  <c r="BA138" i="4" s="1"/>
  <c r="BG138" i="4" s="1"/>
  <c r="Q139" i="4"/>
  <c r="W139" i="4" s="1"/>
  <c r="AC139" i="4" s="1"/>
  <c r="Q140" i="4" s="1"/>
  <c r="W140" i="4" s="1"/>
  <c r="AN134" i="4"/>
  <c r="AT134" i="4" s="1"/>
  <c r="AZ134" i="4" s="1"/>
  <c r="BF134" i="4" s="1"/>
  <c r="P135" i="4"/>
  <c r="V135" i="4" s="1"/>
  <c r="AB135" i="4" s="1"/>
  <c r="P136" i="4" s="1"/>
  <c r="V136" i="4" s="1"/>
  <c r="AM138" i="4"/>
  <c r="AS138" i="4" s="1"/>
  <c r="AY138" i="4" s="1"/>
  <c r="BE138" i="4" s="1"/>
  <c r="O139" i="4"/>
  <c r="U139" i="4" s="1"/>
  <c r="AA139" i="4" s="1"/>
  <c r="O140" i="4" s="1"/>
  <c r="U140" i="4" s="1"/>
  <c r="AL134" i="4"/>
  <c r="AR134" i="4" s="1"/>
  <c r="AX134" i="4" s="1"/>
  <c r="BD134" i="4" s="1"/>
  <c r="N135" i="4"/>
  <c r="T135" i="4" s="1"/>
  <c r="Z135" i="4" s="1"/>
  <c r="N136" i="4" s="1"/>
  <c r="T136" i="4" s="1"/>
  <c r="BD137" i="3"/>
  <c r="BN137" i="3" s="1"/>
  <c r="Q137" i="13"/>
  <c r="T136" i="13"/>
  <c r="R135" i="13"/>
  <c r="U134" i="13"/>
  <c r="BX129" i="4"/>
  <c r="BJ130" i="4"/>
  <c r="BY129" i="4"/>
  <c r="M131" i="4"/>
  <c r="S131" i="4" s="1"/>
  <c r="Y131" i="4" s="1"/>
  <c r="BK130" i="4"/>
  <c r="L143" i="4"/>
  <c r="AT152" i="17" l="1"/>
  <c r="Q154" i="17"/>
  <c r="AS153" i="17"/>
  <c r="AU152" i="17"/>
  <c r="AV152" i="17" s="1"/>
  <c r="AW152" i="17" s="1"/>
  <c r="AR207" i="17"/>
  <c r="AA153" i="17"/>
  <c r="AC154" i="17"/>
  <c r="AG154" i="17" s="1"/>
  <c r="AK154" i="17" s="1"/>
  <c r="AO154" i="17" s="1"/>
  <c r="S155" i="17"/>
  <c r="BB150" i="17"/>
  <c r="AE152" i="17"/>
  <c r="AI152" i="17" s="1"/>
  <c r="AX152" i="17" s="1"/>
  <c r="AY152" i="17" s="1"/>
  <c r="AZ152" i="17" s="1"/>
  <c r="AD155" i="17"/>
  <c r="AH155" i="17" s="1"/>
  <c r="AL155" i="17" s="1"/>
  <c r="AP155" i="17" s="1"/>
  <c r="T156" i="17"/>
  <c r="AB153" i="17"/>
  <c r="AF153" i="17" s="1"/>
  <c r="AJ153" i="17" s="1"/>
  <c r="AN153" i="17" s="1"/>
  <c r="R154" i="17"/>
  <c r="AM151" i="17"/>
  <c r="BC151" i="17" s="1"/>
  <c r="BC128" i="4"/>
  <c r="BQ128" i="4" s="1"/>
  <c r="BR128" i="4" s="1"/>
  <c r="BP128" i="4"/>
  <c r="AW129" i="4"/>
  <c r="BL130" i="4"/>
  <c r="BV131" i="4"/>
  <c r="AQ130" i="4"/>
  <c r="BM130" i="4"/>
  <c r="BN130" i="4" s="1"/>
  <c r="BO130" i="4" s="1"/>
  <c r="BU131" i="4"/>
  <c r="AN135" i="4"/>
  <c r="AT135" i="4" s="1"/>
  <c r="AZ135" i="4" s="1"/>
  <c r="BF135" i="4" s="1"/>
  <c r="AB136" i="4"/>
  <c r="AL135" i="4"/>
  <c r="AR135" i="4" s="1"/>
  <c r="AX135" i="4" s="1"/>
  <c r="BD135" i="4" s="1"/>
  <c r="Z136" i="4"/>
  <c r="AM139" i="4"/>
  <c r="AS139" i="4" s="1"/>
  <c r="AY139" i="4" s="1"/>
  <c r="BE139" i="4" s="1"/>
  <c r="AA140" i="4"/>
  <c r="AP136" i="4"/>
  <c r="AV136" i="4" s="1"/>
  <c r="BB136" i="4" s="1"/>
  <c r="BH136" i="4" s="1"/>
  <c r="R137" i="4"/>
  <c r="X137" i="4" s="1"/>
  <c r="AD137" i="4" s="1"/>
  <c r="R138" i="4" s="1"/>
  <c r="X138" i="4" s="1"/>
  <c r="M132" i="4"/>
  <c r="S132" i="4" s="1"/>
  <c r="Y132" i="4" s="1"/>
  <c r="AK131" i="4"/>
  <c r="BI131" i="4" s="1"/>
  <c r="AO139" i="4"/>
  <c r="AU139" i="4" s="1"/>
  <c r="BA139" i="4" s="1"/>
  <c r="BG139" i="4" s="1"/>
  <c r="AC140" i="4"/>
  <c r="BD138" i="3"/>
  <c r="BN138" i="3" s="1"/>
  <c r="R136" i="13"/>
  <c r="U135" i="13"/>
  <c r="T137" i="13"/>
  <c r="Q138" i="13"/>
  <c r="BK131" i="4"/>
  <c r="BX130" i="4"/>
  <c r="BJ131" i="4"/>
  <c r="BY130" i="4"/>
  <c r="L144" i="4"/>
  <c r="AQ153" i="17" l="1"/>
  <c r="Q155" i="17"/>
  <c r="AS154" i="17"/>
  <c r="AU153" i="17"/>
  <c r="AT153" i="17"/>
  <c r="AR208" i="17"/>
  <c r="R155" i="17"/>
  <c r="AB154" i="17"/>
  <c r="AF154" i="17" s="1"/>
  <c r="AJ154" i="17" s="1"/>
  <c r="AN154" i="17" s="1"/>
  <c r="BB151" i="17"/>
  <c r="S156" i="17"/>
  <c r="AC155" i="17"/>
  <c r="AG155" i="17" s="1"/>
  <c r="AK155" i="17" s="1"/>
  <c r="AO155" i="17" s="1"/>
  <c r="T157" i="17"/>
  <c r="AD156" i="17"/>
  <c r="AH156" i="17" s="1"/>
  <c r="AL156" i="17" s="1"/>
  <c r="AP156" i="17" s="1"/>
  <c r="AE153" i="17"/>
  <c r="AI153" i="17" s="1"/>
  <c r="AX153" i="17" s="1"/>
  <c r="AY153" i="17" s="1"/>
  <c r="AZ153" i="17" s="1"/>
  <c r="AM152" i="17"/>
  <c r="BC152" i="17" s="1"/>
  <c r="AA154" i="17"/>
  <c r="AQ154" i="17" s="1"/>
  <c r="BC129" i="4"/>
  <c r="BQ129" i="4" s="1"/>
  <c r="BR129" i="4" s="1"/>
  <c r="BP129" i="4"/>
  <c r="AW130" i="4"/>
  <c r="BV132" i="4"/>
  <c r="AQ131" i="4"/>
  <c r="BM131" i="4"/>
  <c r="BN131" i="4" s="1"/>
  <c r="BO131" i="4" s="1"/>
  <c r="BU132" i="4"/>
  <c r="BL131" i="4"/>
  <c r="M133" i="4"/>
  <c r="S133" i="4" s="1"/>
  <c r="Y133" i="4" s="1"/>
  <c r="AK132" i="4"/>
  <c r="BI132" i="4" s="1"/>
  <c r="AP137" i="4"/>
  <c r="AV137" i="4" s="1"/>
  <c r="BB137" i="4" s="1"/>
  <c r="BH137" i="4" s="1"/>
  <c r="AD138" i="4"/>
  <c r="AO140" i="4"/>
  <c r="AU140" i="4" s="1"/>
  <c r="BA140" i="4" s="1"/>
  <c r="BG140" i="4" s="1"/>
  <c r="Q141" i="4"/>
  <c r="W141" i="4" s="1"/>
  <c r="AC141" i="4" s="1"/>
  <c r="Q142" i="4" s="1"/>
  <c r="W142" i="4" s="1"/>
  <c r="AL136" i="4"/>
  <c r="AR136" i="4" s="1"/>
  <c r="AX136" i="4" s="1"/>
  <c r="BD136" i="4" s="1"/>
  <c r="N137" i="4"/>
  <c r="T137" i="4" s="1"/>
  <c r="Z137" i="4" s="1"/>
  <c r="N138" i="4" s="1"/>
  <c r="T138" i="4" s="1"/>
  <c r="AM140" i="4"/>
  <c r="AS140" i="4" s="1"/>
  <c r="AY140" i="4" s="1"/>
  <c r="BE140" i="4" s="1"/>
  <c r="O141" i="4"/>
  <c r="U141" i="4" s="1"/>
  <c r="AA141" i="4" s="1"/>
  <c r="O142" i="4" s="1"/>
  <c r="U142" i="4" s="1"/>
  <c r="AN136" i="4"/>
  <c r="AT136" i="4" s="1"/>
  <c r="AZ136" i="4" s="1"/>
  <c r="BF136" i="4" s="1"/>
  <c r="P137" i="4"/>
  <c r="V137" i="4" s="1"/>
  <c r="AB137" i="4" s="1"/>
  <c r="P138" i="4" s="1"/>
  <c r="V138" i="4" s="1"/>
  <c r="BD139" i="3"/>
  <c r="BN139" i="3" s="1"/>
  <c r="Q139" i="13"/>
  <c r="T138" i="13"/>
  <c r="R137" i="13"/>
  <c r="U136" i="13"/>
  <c r="BK132" i="4"/>
  <c r="BX131" i="4"/>
  <c r="BJ132" i="4"/>
  <c r="BY131" i="4"/>
  <c r="L145" i="4"/>
  <c r="AU154" i="17" l="1"/>
  <c r="AV153" i="17"/>
  <c r="AW153" i="17" s="1"/>
  <c r="AT154" i="17"/>
  <c r="AV154" i="17"/>
  <c r="AW154" i="17" s="1"/>
  <c r="Q156" i="17"/>
  <c r="AS155" i="17"/>
  <c r="AR209" i="17"/>
  <c r="T158" i="17"/>
  <c r="AD157" i="17"/>
  <c r="AH157" i="17" s="1"/>
  <c r="AL157" i="17" s="1"/>
  <c r="AP157" i="17" s="1"/>
  <c r="AA155" i="17"/>
  <c r="AM153" i="17"/>
  <c r="BC153" i="17" s="1"/>
  <c r="AE154" i="17"/>
  <c r="AI154" i="17" s="1"/>
  <c r="AX154" i="17" s="1"/>
  <c r="AY154" i="17" s="1"/>
  <c r="AZ154" i="17" s="1"/>
  <c r="S157" i="17"/>
  <c r="AC156" i="17"/>
  <c r="AG156" i="17" s="1"/>
  <c r="AK156" i="17" s="1"/>
  <c r="AO156" i="17" s="1"/>
  <c r="BB152" i="17"/>
  <c r="AB155" i="17"/>
  <c r="AF155" i="17" s="1"/>
  <c r="AJ155" i="17" s="1"/>
  <c r="AN155" i="17" s="1"/>
  <c r="R156" i="17"/>
  <c r="BC130" i="4"/>
  <c r="BQ130" i="4" s="1"/>
  <c r="BR130" i="4" s="1"/>
  <c r="BP130" i="4"/>
  <c r="BV133" i="4"/>
  <c r="AW131" i="4"/>
  <c r="AQ132" i="4"/>
  <c r="BM132" i="4"/>
  <c r="BN132" i="4" s="1"/>
  <c r="BO132" i="4" s="1"/>
  <c r="BU133" i="4"/>
  <c r="BL132" i="4"/>
  <c r="AN137" i="4"/>
  <c r="AT137" i="4" s="1"/>
  <c r="AZ137" i="4" s="1"/>
  <c r="BF137" i="4" s="1"/>
  <c r="AB138" i="4"/>
  <c r="AM141" i="4"/>
  <c r="AS141" i="4" s="1"/>
  <c r="AY141" i="4" s="1"/>
  <c r="BE141" i="4" s="1"/>
  <c r="AA142" i="4"/>
  <c r="M134" i="4"/>
  <c r="S134" i="4" s="1"/>
  <c r="Y134" i="4" s="1"/>
  <c r="AK133" i="4"/>
  <c r="BI133" i="4" s="1"/>
  <c r="AL137" i="4"/>
  <c r="AR137" i="4" s="1"/>
  <c r="AX137" i="4" s="1"/>
  <c r="BD137" i="4" s="1"/>
  <c r="Z138" i="4"/>
  <c r="AO141" i="4"/>
  <c r="AU141" i="4" s="1"/>
  <c r="BA141" i="4" s="1"/>
  <c r="BG141" i="4" s="1"/>
  <c r="AC142" i="4"/>
  <c r="AP138" i="4"/>
  <c r="AV138" i="4" s="1"/>
  <c r="BB138" i="4" s="1"/>
  <c r="BH138" i="4" s="1"/>
  <c r="R139" i="4"/>
  <c r="X139" i="4" s="1"/>
  <c r="AD139" i="4" s="1"/>
  <c r="R140" i="4" s="1"/>
  <c r="X140" i="4" s="1"/>
  <c r="BD140" i="3"/>
  <c r="BN140" i="3" s="1"/>
  <c r="R138" i="13"/>
  <c r="U137" i="13"/>
  <c r="Q140" i="13"/>
  <c r="T139" i="13"/>
  <c r="BK133" i="4"/>
  <c r="BX132" i="4"/>
  <c r="BY132" i="4"/>
  <c r="BJ133" i="4"/>
  <c r="L146" i="4"/>
  <c r="AQ155" i="17" l="1"/>
  <c r="AT155" i="17"/>
  <c r="Q157" i="17"/>
  <c r="AS156" i="17"/>
  <c r="AU155" i="17"/>
  <c r="AV155" i="17" s="1"/>
  <c r="AW155" i="17" s="1"/>
  <c r="AR210" i="17"/>
  <c r="S158" i="17"/>
  <c r="AC157" i="17"/>
  <c r="AG157" i="17" s="1"/>
  <c r="AK157" i="17" s="1"/>
  <c r="AO157" i="17" s="1"/>
  <c r="AM154" i="17"/>
  <c r="BC154" i="17" s="1"/>
  <c r="AE155" i="17"/>
  <c r="AI155" i="17" s="1"/>
  <c r="AX155" i="17" s="1"/>
  <c r="AY155" i="17" s="1"/>
  <c r="AZ155" i="17" s="1"/>
  <c r="R157" i="17"/>
  <c r="AB156" i="17"/>
  <c r="AF156" i="17" s="1"/>
  <c r="AJ156" i="17" s="1"/>
  <c r="AN156" i="17" s="1"/>
  <c r="BB153" i="17"/>
  <c r="AA156" i="17"/>
  <c r="T159" i="17"/>
  <c r="AD158" i="17"/>
  <c r="AH158" i="17" s="1"/>
  <c r="AL158" i="17" s="1"/>
  <c r="AP158" i="17" s="1"/>
  <c r="BC131" i="4"/>
  <c r="BQ131" i="4" s="1"/>
  <c r="BR131" i="4" s="1"/>
  <c r="BP131" i="4"/>
  <c r="AW132" i="4"/>
  <c r="AQ133" i="4"/>
  <c r="BM133" i="4"/>
  <c r="BN133" i="4" s="1"/>
  <c r="BO133" i="4" s="1"/>
  <c r="AK134" i="4"/>
  <c r="BI134" i="4" s="1"/>
  <c r="BV134" i="4"/>
  <c r="BU134" i="4"/>
  <c r="BL133" i="4"/>
  <c r="AO142" i="4"/>
  <c r="AU142" i="4" s="1"/>
  <c r="BA142" i="4" s="1"/>
  <c r="BG142" i="4" s="1"/>
  <c r="Q143" i="4"/>
  <c r="W143" i="4" s="1"/>
  <c r="AC143" i="4" s="1"/>
  <c r="Q144" i="4" s="1"/>
  <c r="W144" i="4" s="1"/>
  <c r="AL138" i="4"/>
  <c r="AR138" i="4" s="1"/>
  <c r="AX138" i="4" s="1"/>
  <c r="BD138" i="4" s="1"/>
  <c r="N139" i="4"/>
  <c r="T139" i="4" s="1"/>
  <c r="Z139" i="4" s="1"/>
  <c r="N140" i="4" s="1"/>
  <c r="T140" i="4" s="1"/>
  <c r="AM142" i="4"/>
  <c r="AS142" i="4" s="1"/>
  <c r="AY142" i="4" s="1"/>
  <c r="BE142" i="4" s="1"/>
  <c r="O143" i="4"/>
  <c r="U143" i="4" s="1"/>
  <c r="AA143" i="4" s="1"/>
  <c r="O144" i="4" s="1"/>
  <c r="U144" i="4" s="1"/>
  <c r="AN138" i="4"/>
  <c r="AT138" i="4" s="1"/>
  <c r="AZ138" i="4" s="1"/>
  <c r="BF138" i="4" s="1"/>
  <c r="P139" i="4"/>
  <c r="V139" i="4" s="1"/>
  <c r="AB139" i="4" s="1"/>
  <c r="P140" i="4" s="1"/>
  <c r="V140" i="4" s="1"/>
  <c r="AP139" i="4"/>
  <c r="AV139" i="4" s="1"/>
  <c r="BB139" i="4" s="1"/>
  <c r="BH139" i="4" s="1"/>
  <c r="AD140" i="4"/>
  <c r="BD141" i="3"/>
  <c r="BN141" i="3" s="1"/>
  <c r="Q141" i="13"/>
  <c r="T140" i="13"/>
  <c r="R139" i="13"/>
  <c r="U138" i="13"/>
  <c r="M135" i="4"/>
  <c r="S135" i="4" s="1"/>
  <c r="Y135" i="4" s="1"/>
  <c r="BK134" i="4"/>
  <c r="BJ134" i="4"/>
  <c r="BX133" i="4"/>
  <c r="BY133" i="4"/>
  <c r="L147" i="4"/>
  <c r="AQ156" i="17" l="1"/>
  <c r="AU156" i="17" s="1"/>
  <c r="AT156" i="17"/>
  <c r="Q158" i="17"/>
  <c r="AS157" i="17"/>
  <c r="AR211" i="17"/>
  <c r="AE156" i="17"/>
  <c r="AI156" i="17" s="1"/>
  <c r="AX156" i="17" s="1"/>
  <c r="AY156" i="17" s="1"/>
  <c r="AZ156" i="17" s="1"/>
  <c r="AC158" i="17"/>
  <c r="AG158" i="17" s="1"/>
  <c r="AK158" i="17" s="1"/>
  <c r="AO158" i="17" s="1"/>
  <c r="S159" i="17"/>
  <c r="AD159" i="17"/>
  <c r="AH159" i="17" s="1"/>
  <c r="AL159" i="17" s="1"/>
  <c r="AP159" i="17" s="1"/>
  <c r="T160" i="17"/>
  <c r="AA157" i="17"/>
  <c r="AM155" i="17"/>
  <c r="BC155" i="17" s="1"/>
  <c r="BB154" i="17"/>
  <c r="AB157" i="17"/>
  <c r="AF157" i="17" s="1"/>
  <c r="AJ157" i="17" s="1"/>
  <c r="AN157" i="17" s="1"/>
  <c r="R158" i="17"/>
  <c r="BC132" i="4"/>
  <c r="BQ132" i="4" s="1"/>
  <c r="BR132" i="4" s="1"/>
  <c r="BP132" i="4"/>
  <c r="BV135" i="4"/>
  <c r="AW133" i="4"/>
  <c r="AQ134" i="4"/>
  <c r="BM134" i="4"/>
  <c r="BN134" i="4" s="1"/>
  <c r="BO134" i="4" s="1"/>
  <c r="BU135" i="4"/>
  <c r="BL134" i="4"/>
  <c r="AN139" i="4"/>
  <c r="AT139" i="4" s="1"/>
  <c r="AZ139" i="4" s="1"/>
  <c r="BF139" i="4" s="1"/>
  <c r="AB140" i="4"/>
  <c r="M136" i="4"/>
  <c r="S136" i="4" s="1"/>
  <c r="Y136" i="4" s="1"/>
  <c r="AK135" i="4"/>
  <c r="BI135" i="4" s="1"/>
  <c r="AP140" i="4"/>
  <c r="AV140" i="4" s="1"/>
  <c r="BB140" i="4" s="1"/>
  <c r="BH140" i="4" s="1"/>
  <c r="R141" i="4"/>
  <c r="X141" i="4" s="1"/>
  <c r="AD141" i="4" s="1"/>
  <c r="R142" i="4" s="1"/>
  <c r="X142" i="4" s="1"/>
  <c r="AO143" i="4"/>
  <c r="AU143" i="4" s="1"/>
  <c r="BA143" i="4" s="1"/>
  <c r="BG143" i="4" s="1"/>
  <c r="AC144" i="4"/>
  <c r="AM143" i="4"/>
  <c r="AS143" i="4" s="1"/>
  <c r="AY143" i="4" s="1"/>
  <c r="BE143" i="4" s="1"/>
  <c r="AA144" i="4"/>
  <c r="AL139" i="4"/>
  <c r="AR139" i="4" s="1"/>
  <c r="AX139" i="4" s="1"/>
  <c r="BD139" i="4" s="1"/>
  <c r="Z140" i="4"/>
  <c r="BD142" i="3"/>
  <c r="BN142" i="3" s="1"/>
  <c r="R140" i="13"/>
  <c r="U139" i="13"/>
  <c r="T141" i="13"/>
  <c r="Q142" i="13"/>
  <c r="BX134" i="4"/>
  <c r="BY134" i="4"/>
  <c r="BJ135" i="4"/>
  <c r="BK135" i="4"/>
  <c r="L148" i="4"/>
  <c r="AV156" i="17" l="1"/>
  <c r="AW156" i="17" s="1"/>
  <c r="AQ157" i="17"/>
  <c r="AU157" i="17" s="1"/>
  <c r="AT157" i="17"/>
  <c r="Q159" i="17"/>
  <c r="AS158" i="17"/>
  <c r="AR212" i="17"/>
  <c r="BB155" i="17"/>
  <c r="S160" i="17"/>
  <c r="AC159" i="17"/>
  <c r="AG159" i="17" s="1"/>
  <c r="AK159" i="17" s="1"/>
  <c r="AO159" i="17" s="1"/>
  <c r="R159" i="17"/>
  <c r="AB158" i="17"/>
  <c r="AF158" i="17" s="1"/>
  <c r="AJ158" i="17" s="1"/>
  <c r="AN158" i="17" s="1"/>
  <c r="T161" i="17"/>
  <c r="AD160" i="17"/>
  <c r="AH160" i="17" s="1"/>
  <c r="AL160" i="17" s="1"/>
  <c r="AP160" i="17" s="1"/>
  <c r="AE157" i="17"/>
  <c r="AI157" i="17" s="1"/>
  <c r="AX157" i="17" s="1"/>
  <c r="AY157" i="17" s="1"/>
  <c r="AZ157" i="17" s="1"/>
  <c r="AM156" i="17"/>
  <c r="BC156" i="17" s="1"/>
  <c r="AA158" i="17"/>
  <c r="BC133" i="4"/>
  <c r="BQ133" i="4" s="1"/>
  <c r="BR133" i="4" s="1"/>
  <c r="BP133" i="4"/>
  <c r="BV136" i="4"/>
  <c r="AW134" i="4"/>
  <c r="BL135" i="4"/>
  <c r="AQ135" i="4"/>
  <c r="BM135" i="4"/>
  <c r="BN135" i="4" s="1"/>
  <c r="BO135" i="4" s="1"/>
  <c r="BU136" i="4"/>
  <c r="AP141" i="4"/>
  <c r="AV141" i="4" s="1"/>
  <c r="BB141" i="4" s="1"/>
  <c r="BH141" i="4" s="1"/>
  <c r="AD142" i="4"/>
  <c r="AL140" i="4"/>
  <c r="AR140" i="4" s="1"/>
  <c r="AX140" i="4" s="1"/>
  <c r="BD140" i="4" s="1"/>
  <c r="N141" i="4"/>
  <c r="T141" i="4" s="1"/>
  <c r="Z141" i="4" s="1"/>
  <c r="N142" i="4" s="1"/>
  <c r="T142" i="4" s="1"/>
  <c r="AM144" i="4"/>
  <c r="AS144" i="4" s="1"/>
  <c r="AY144" i="4" s="1"/>
  <c r="BE144" i="4" s="1"/>
  <c r="O145" i="4"/>
  <c r="U145" i="4" s="1"/>
  <c r="AA145" i="4" s="1"/>
  <c r="O146" i="4" s="1"/>
  <c r="U146" i="4" s="1"/>
  <c r="AO144" i="4"/>
  <c r="AU144" i="4" s="1"/>
  <c r="BA144" i="4" s="1"/>
  <c r="BG144" i="4" s="1"/>
  <c r="Q145" i="4"/>
  <c r="W145" i="4" s="1"/>
  <c r="AC145" i="4" s="1"/>
  <c r="Q146" i="4" s="1"/>
  <c r="W146" i="4" s="1"/>
  <c r="M137" i="4"/>
  <c r="S137" i="4" s="1"/>
  <c r="Y137" i="4" s="1"/>
  <c r="AK136" i="4"/>
  <c r="BI136" i="4" s="1"/>
  <c r="AN140" i="4"/>
  <c r="AT140" i="4" s="1"/>
  <c r="AZ140" i="4" s="1"/>
  <c r="BF140" i="4" s="1"/>
  <c r="P141" i="4"/>
  <c r="V141" i="4" s="1"/>
  <c r="AB141" i="4" s="1"/>
  <c r="P142" i="4" s="1"/>
  <c r="V142" i="4" s="1"/>
  <c r="BD143" i="3"/>
  <c r="BN143" i="3" s="1"/>
  <c r="Q143" i="13"/>
  <c r="T142" i="13"/>
  <c r="R141" i="13"/>
  <c r="U140" i="13"/>
  <c r="BJ136" i="4"/>
  <c r="BX135" i="4"/>
  <c r="BY135" i="4"/>
  <c r="BK136" i="4"/>
  <c r="L149" i="4"/>
  <c r="AV157" i="17" l="1"/>
  <c r="AW157" i="17" s="1"/>
  <c r="AT158" i="17"/>
  <c r="Q160" i="17"/>
  <c r="AS159" i="17"/>
  <c r="AQ158" i="17"/>
  <c r="AU158" i="17" s="1"/>
  <c r="AR213" i="17"/>
  <c r="S161" i="17"/>
  <c r="AC160" i="17"/>
  <c r="AG160" i="17" s="1"/>
  <c r="AK160" i="17" s="1"/>
  <c r="AO160" i="17" s="1"/>
  <c r="AB159" i="17"/>
  <c r="AF159" i="17" s="1"/>
  <c r="AJ159" i="17" s="1"/>
  <c r="AN159" i="17" s="1"/>
  <c r="R160" i="17"/>
  <c r="AE158" i="17"/>
  <c r="AI158" i="17" s="1"/>
  <c r="AX158" i="17" s="1"/>
  <c r="AY158" i="17" s="1"/>
  <c r="AZ158" i="17" s="1"/>
  <c r="AM157" i="17"/>
  <c r="BC157" i="17" s="1"/>
  <c r="T162" i="17"/>
  <c r="AD161" i="17"/>
  <c r="AH161" i="17" s="1"/>
  <c r="AL161" i="17" s="1"/>
  <c r="AP161" i="17" s="1"/>
  <c r="BB156" i="17"/>
  <c r="AA159" i="17"/>
  <c r="AQ159" i="17" s="1"/>
  <c r="BC134" i="4"/>
  <c r="BQ134" i="4" s="1"/>
  <c r="BR134" i="4" s="1"/>
  <c r="BP134" i="4"/>
  <c r="BL136" i="4"/>
  <c r="AW135" i="4"/>
  <c r="BV137" i="4"/>
  <c r="AQ136" i="4"/>
  <c r="BM136" i="4"/>
  <c r="BN136" i="4" s="1"/>
  <c r="BO136" i="4" s="1"/>
  <c r="BU137" i="4"/>
  <c r="M138" i="4"/>
  <c r="S138" i="4" s="1"/>
  <c r="Y138" i="4" s="1"/>
  <c r="AK137" i="4"/>
  <c r="BI137" i="4" s="1"/>
  <c r="AO145" i="4"/>
  <c r="AU145" i="4" s="1"/>
  <c r="BA145" i="4" s="1"/>
  <c r="BG145" i="4" s="1"/>
  <c r="AC146" i="4"/>
  <c r="AM145" i="4"/>
  <c r="AS145" i="4" s="1"/>
  <c r="AY145" i="4" s="1"/>
  <c r="BE145" i="4" s="1"/>
  <c r="AA146" i="4"/>
  <c r="AP142" i="4"/>
  <c r="AV142" i="4" s="1"/>
  <c r="BB142" i="4" s="1"/>
  <c r="BH142" i="4" s="1"/>
  <c r="R143" i="4"/>
  <c r="X143" i="4" s="1"/>
  <c r="AD143" i="4" s="1"/>
  <c r="R144" i="4" s="1"/>
  <c r="X144" i="4" s="1"/>
  <c r="AN141" i="4"/>
  <c r="AT141" i="4" s="1"/>
  <c r="AZ141" i="4" s="1"/>
  <c r="BF141" i="4" s="1"/>
  <c r="AB142" i="4"/>
  <c r="AL141" i="4"/>
  <c r="AR141" i="4" s="1"/>
  <c r="AX141" i="4" s="1"/>
  <c r="BD141" i="4" s="1"/>
  <c r="Z142" i="4"/>
  <c r="BD144" i="3"/>
  <c r="BN144" i="3" s="1"/>
  <c r="R142" i="13"/>
  <c r="U141" i="13"/>
  <c r="Q144" i="13"/>
  <c r="T143" i="13"/>
  <c r="BK137" i="4"/>
  <c r="BX136" i="4"/>
  <c r="BJ137" i="4"/>
  <c r="BY136" i="4"/>
  <c r="L150" i="4"/>
  <c r="AU159" i="17" l="1"/>
  <c r="AV158" i="17"/>
  <c r="AW158" i="17" s="1"/>
  <c r="AT159" i="17"/>
  <c r="AV159" i="17"/>
  <c r="AW159" i="17" s="1"/>
  <c r="Q161" i="17"/>
  <c r="AS160" i="17"/>
  <c r="AR214" i="17"/>
  <c r="R161" i="17"/>
  <c r="AB160" i="17"/>
  <c r="AF160" i="17" s="1"/>
  <c r="AJ160" i="17" s="1"/>
  <c r="AN160" i="17" s="1"/>
  <c r="AA160" i="17"/>
  <c r="BB157" i="17"/>
  <c r="AE159" i="17"/>
  <c r="AI159" i="17" s="1"/>
  <c r="AX159" i="17" s="1"/>
  <c r="AY159" i="17" s="1"/>
  <c r="AZ159" i="17" s="1"/>
  <c r="T163" i="17"/>
  <c r="AD162" i="17"/>
  <c r="AH162" i="17" s="1"/>
  <c r="AL162" i="17" s="1"/>
  <c r="AP162" i="17" s="1"/>
  <c r="AM158" i="17"/>
  <c r="BC158" i="17" s="1"/>
  <c r="S162" i="17"/>
  <c r="AC161" i="17"/>
  <c r="AG161" i="17" s="1"/>
  <c r="AK161" i="17" s="1"/>
  <c r="AO161" i="17" s="1"/>
  <c r="BC135" i="4"/>
  <c r="BQ135" i="4" s="1"/>
  <c r="BR135" i="4" s="1"/>
  <c r="BP135" i="4"/>
  <c r="AW136" i="4"/>
  <c r="AQ137" i="4"/>
  <c r="BM137" i="4"/>
  <c r="BN137" i="4" s="1"/>
  <c r="BO137" i="4" s="1"/>
  <c r="AK138" i="4"/>
  <c r="BI138" i="4" s="1"/>
  <c r="BV138" i="4"/>
  <c r="BU138" i="4"/>
  <c r="BL137" i="4"/>
  <c r="AP143" i="4"/>
  <c r="AV143" i="4" s="1"/>
  <c r="BB143" i="4" s="1"/>
  <c r="BH143" i="4" s="1"/>
  <c r="AD144" i="4"/>
  <c r="AM146" i="4"/>
  <c r="AS146" i="4" s="1"/>
  <c r="AY146" i="4" s="1"/>
  <c r="BE146" i="4" s="1"/>
  <c r="O147" i="4"/>
  <c r="U147" i="4" s="1"/>
  <c r="AA147" i="4" s="1"/>
  <c r="O148" i="4" s="1"/>
  <c r="U148" i="4" s="1"/>
  <c r="AO146" i="4"/>
  <c r="AU146" i="4" s="1"/>
  <c r="BA146" i="4" s="1"/>
  <c r="BG146" i="4" s="1"/>
  <c r="Q147" i="4"/>
  <c r="W147" i="4" s="1"/>
  <c r="AC147" i="4" s="1"/>
  <c r="Q148" i="4" s="1"/>
  <c r="W148" i="4" s="1"/>
  <c r="AL142" i="4"/>
  <c r="AR142" i="4" s="1"/>
  <c r="AX142" i="4" s="1"/>
  <c r="BD142" i="4" s="1"/>
  <c r="N143" i="4"/>
  <c r="T143" i="4" s="1"/>
  <c r="Z143" i="4" s="1"/>
  <c r="N144" i="4" s="1"/>
  <c r="T144" i="4" s="1"/>
  <c r="AN142" i="4"/>
  <c r="AT142" i="4" s="1"/>
  <c r="AZ142" i="4" s="1"/>
  <c r="BF142" i="4" s="1"/>
  <c r="P143" i="4"/>
  <c r="V143" i="4" s="1"/>
  <c r="AB143" i="4" s="1"/>
  <c r="P144" i="4" s="1"/>
  <c r="V144" i="4" s="1"/>
  <c r="BD145" i="3"/>
  <c r="BN145" i="3" s="1"/>
  <c r="Q145" i="13"/>
  <c r="T144" i="13"/>
  <c r="R143" i="13"/>
  <c r="U142" i="13"/>
  <c r="M139" i="4"/>
  <c r="S139" i="4" s="1"/>
  <c r="Y139" i="4" s="1"/>
  <c r="BK138" i="4"/>
  <c r="BX137" i="4"/>
  <c r="BY137" i="4"/>
  <c r="BJ138" i="4"/>
  <c r="L151" i="4"/>
  <c r="AT160" i="17" l="1"/>
  <c r="Q162" i="17"/>
  <c r="AS161" i="17"/>
  <c r="AQ160" i="17"/>
  <c r="AU160" i="17" s="1"/>
  <c r="AR215" i="17"/>
  <c r="AC162" i="17"/>
  <c r="AG162" i="17" s="1"/>
  <c r="AK162" i="17" s="1"/>
  <c r="AO162" i="17" s="1"/>
  <c r="S163" i="17"/>
  <c r="BB158" i="17"/>
  <c r="AM159" i="17"/>
  <c r="BC159" i="17" s="1"/>
  <c r="AE160" i="17"/>
  <c r="AI160" i="17" s="1"/>
  <c r="AX160" i="17" s="1"/>
  <c r="AY160" i="17" s="1"/>
  <c r="AZ160" i="17" s="1"/>
  <c r="AB161" i="17"/>
  <c r="AF161" i="17" s="1"/>
  <c r="AJ161" i="17" s="1"/>
  <c r="AN161" i="17" s="1"/>
  <c r="R162" i="17"/>
  <c r="AA161" i="17"/>
  <c r="AD163" i="17"/>
  <c r="AH163" i="17" s="1"/>
  <c r="AL163" i="17" s="1"/>
  <c r="AP163" i="17" s="1"/>
  <c r="T164" i="17"/>
  <c r="BC136" i="4"/>
  <c r="BQ136" i="4" s="1"/>
  <c r="BR136" i="4" s="1"/>
  <c r="BP136" i="4"/>
  <c r="BV139" i="4"/>
  <c r="AW137" i="4"/>
  <c r="AQ138" i="4"/>
  <c r="BM138" i="4"/>
  <c r="BN138" i="4" s="1"/>
  <c r="BO138" i="4" s="1"/>
  <c r="BU139" i="4"/>
  <c r="BL138" i="4"/>
  <c r="AL143" i="4"/>
  <c r="AR143" i="4" s="1"/>
  <c r="AX143" i="4" s="1"/>
  <c r="BD143" i="4" s="1"/>
  <c r="Z144" i="4"/>
  <c r="AO147" i="4"/>
  <c r="AU147" i="4" s="1"/>
  <c r="BA147" i="4" s="1"/>
  <c r="BG147" i="4" s="1"/>
  <c r="AC148" i="4"/>
  <c r="AM147" i="4"/>
  <c r="AS147" i="4" s="1"/>
  <c r="AY147" i="4" s="1"/>
  <c r="BE147" i="4" s="1"/>
  <c r="AA148" i="4"/>
  <c r="AP144" i="4"/>
  <c r="AV144" i="4" s="1"/>
  <c r="BB144" i="4" s="1"/>
  <c r="BH144" i="4" s="1"/>
  <c r="R145" i="4"/>
  <c r="X145" i="4" s="1"/>
  <c r="AD145" i="4" s="1"/>
  <c r="R146" i="4" s="1"/>
  <c r="X146" i="4" s="1"/>
  <c r="AN143" i="4"/>
  <c r="AT143" i="4" s="1"/>
  <c r="AZ143" i="4" s="1"/>
  <c r="BF143" i="4" s="1"/>
  <c r="AB144" i="4"/>
  <c r="M140" i="4"/>
  <c r="S140" i="4" s="1"/>
  <c r="Y140" i="4" s="1"/>
  <c r="AK139" i="4"/>
  <c r="BI139" i="4" s="1"/>
  <c r="BD146" i="3"/>
  <c r="BN146" i="3" s="1"/>
  <c r="U143" i="13"/>
  <c r="R144" i="13"/>
  <c r="T145" i="13"/>
  <c r="Q146" i="13"/>
  <c r="BJ139" i="4"/>
  <c r="BY138" i="4"/>
  <c r="BX138" i="4"/>
  <c r="BK139" i="4"/>
  <c r="L152" i="4"/>
  <c r="AQ161" i="17" l="1"/>
  <c r="Q163" i="17"/>
  <c r="AS162" i="17"/>
  <c r="AU161" i="17"/>
  <c r="AV161" i="17" s="1"/>
  <c r="AW161" i="17" s="1"/>
  <c r="AV160" i="17"/>
  <c r="AW160" i="17" s="1"/>
  <c r="AT161" i="17"/>
  <c r="AR216" i="17"/>
  <c r="R163" i="17"/>
  <c r="AB162" i="17"/>
  <c r="AF162" i="17" s="1"/>
  <c r="AJ162" i="17" s="1"/>
  <c r="AN162" i="17" s="1"/>
  <c r="AM160" i="17"/>
  <c r="BC160" i="17" s="1"/>
  <c r="AE161" i="17"/>
  <c r="AI161" i="17" s="1"/>
  <c r="AX161" i="17" s="1"/>
  <c r="AY161" i="17" s="1"/>
  <c r="AZ161" i="17" s="1"/>
  <c r="S164" i="17"/>
  <c r="AC163" i="17"/>
  <c r="AG163" i="17" s="1"/>
  <c r="AK163" i="17" s="1"/>
  <c r="AO163" i="17" s="1"/>
  <c r="T165" i="17"/>
  <c r="AD164" i="17"/>
  <c r="AH164" i="17" s="1"/>
  <c r="AL164" i="17" s="1"/>
  <c r="AP164" i="17" s="1"/>
  <c r="AA162" i="17"/>
  <c r="AQ162" i="17" s="1"/>
  <c r="BB159" i="17"/>
  <c r="BC137" i="4"/>
  <c r="BQ137" i="4" s="1"/>
  <c r="BR137" i="4" s="1"/>
  <c r="BP137" i="4"/>
  <c r="BV140" i="4"/>
  <c r="AW138" i="4"/>
  <c r="BL139" i="4"/>
  <c r="AQ139" i="4"/>
  <c r="BM139" i="4"/>
  <c r="BN139" i="4" s="1"/>
  <c r="BO139" i="4" s="1"/>
  <c r="BU140" i="4"/>
  <c r="M141" i="4"/>
  <c r="S141" i="4" s="1"/>
  <c r="Y141" i="4" s="1"/>
  <c r="AK140" i="4"/>
  <c r="BI140" i="4" s="1"/>
  <c r="AP145" i="4"/>
  <c r="AV145" i="4" s="1"/>
  <c r="BB145" i="4" s="1"/>
  <c r="BH145" i="4" s="1"/>
  <c r="AD146" i="4"/>
  <c r="AM148" i="4"/>
  <c r="AS148" i="4" s="1"/>
  <c r="AY148" i="4" s="1"/>
  <c r="BE148" i="4" s="1"/>
  <c r="O149" i="4"/>
  <c r="U149" i="4" s="1"/>
  <c r="AA149" i="4" s="1"/>
  <c r="O150" i="4" s="1"/>
  <c r="U150" i="4" s="1"/>
  <c r="AO148" i="4"/>
  <c r="AU148" i="4" s="1"/>
  <c r="BA148" i="4" s="1"/>
  <c r="BG148" i="4" s="1"/>
  <c r="Q149" i="4"/>
  <c r="W149" i="4" s="1"/>
  <c r="AC149" i="4" s="1"/>
  <c r="Q150" i="4" s="1"/>
  <c r="W150" i="4" s="1"/>
  <c r="AL144" i="4"/>
  <c r="AR144" i="4" s="1"/>
  <c r="AX144" i="4" s="1"/>
  <c r="BD144" i="4" s="1"/>
  <c r="N145" i="4"/>
  <c r="T145" i="4" s="1"/>
  <c r="Z145" i="4" s="1"/>
  <c r="N146" i="4" s="1"/>
  <c r="T146" i="4" s="1"/>
  <c r="AN144" i="4"/>
  <c r="AT144" i="4" s="1"/>
  <c r="AZ144" i="4" s="1"/>
  <c r="BF144" i="4" s="1"/>
  <c r="P145" i="4"/>
  <c r="V145" i="4" s="1"/>
  <c r="AB145" i="4" s="1"/>
  <c r="P146" i="4" s="1"/>
  <c r="V146" i="4" s="1"/>
  <c r="BD147" i="3"/>
  <c r="BN147" i="3" s="1"/>
  <c r="Q147" i="13"/>
  <c r="T146" i="13"/>
  <c r="R145" i="13"/>
  <c r="U144" i="13"/>
  <c r="BK140" i="4"/>
  <c r="BY139" i="4"/>
  <c r="BJ140" i="4"/>
  <c r="BX139" i="4"/>
  <c r="L153" i="4"/>
  <c r="AU162" i="17" l="1"/>
  <c r="AT162" i="17"/>
  <c r="AV162" i="17"/>
  <c r="AW162" i="17" s="1"/>
  <c r="Q164" i="17"/>
  <c r="AS163" i="17"/>
  <c r="AR217" i="17"/>
  <c r="AA163" i="17"/>
  <c r="T166" i="17"/>
  <c r="AD165" i="17"/>
  <c r="AH165" i="17" s="1"/>
  <c r="AL165" i="17" s="1"/>
  <c r="AP165" i="17" s="1"/>
  <c r="AM161" i="17"/>
  <c r="BC161" i="17" s="1"/>
  <c r="AB163" i="17"/>
  <c r="AF163" i="17" s="1"/>
  <c r="AJ163" i="17" s="1"/>
  <c r="AN163" i="17" s="1"/>
  <c r="R164" i="17"/>
  <c r="BB160" i="17"/>
  <c r="AE162" i="17"/>
  <c r="AI162" i="17" s="1"/>
  <c r="AX162" i="17" s="1"/>
  <c r="AY162" i="17" s="1"/>
  <c r="AZ162" i="17" s="1"/>
  <c r="S165" i="17"/>
  <c r="AC164" i="17"/>
  <c r="AG164" i="17" s="1"/>
  <c r="AK164" i="17" s="1"/>
  <c r="AO164" i="17" s="1"/>
  <c r="BC138" i="4"/>
  <c r="BQ138" i="4" s="1"/>
  <c r="BR138" i="4" s="1"/>
  <c r="BP138" i="4"/>
  <c r="BV141" i="4"/>
  <c r="AW139" i="4"/>
  <c r="AQ140" i="4"/>
  <c r="BM140" i="4"/>
  <c r="BN140" i="4" s="1"/>
  <c r="BO140" i="4" s="1"/>
  <c r="BU141" i="4"/>
  <c r="BL140" i="4"/>
  <c r="AL145" i="4"/>
  <c r="AR145" i="4" s="1"/>
  <c r="AX145" i="4" s="1"/>
  <c r="BD145" i="4" s="1"/>
  <c r="Z146" i="4"/>
  <c r="AN145" i="4"/>
  <c r="AT145" i="4" s="1"/>
  <c r="AZ145" i="4" s="1"/>
  <c r="BF145" i="4" s="1"/>
  <c r="AB146" i="4"/>
  <c r="AO149" i="4"/>
  <c r="AU149" i="4" s="1"/>
  <c r="BA149" i="4" s="1"/>
  <c r="BG149" i="4" s="1"/>
  <c r="AC150" i="4"/>
  <c r="M142" i="4"/>
  <c r="S142" i="4" s="1"/>
  <c r="Y142" i="4" s="1"/>
  <c r="AK141" i="4"/>
  <c r="BI141" i="4" s="1"/>
  <c r="AM149" i="4"/>
  <c r="AS149" i="4" s="1"/>
  <c r="AY149" i="4" s="1"/>
  <c r="BE149" i="4" s="1"/>
  <c r="AA150" i="4"/>
  <c r="AP146" i="4"/>
  <c r="AV146" i="4" s="1"/>
  <c r="BB146" i="4" s="1"/>
  <c r="BH146" i="4" s="1"/>
  <c r="R147" i="4"/>
  <c r="X147" i="4" s="1"/>
  <c r="AD147" i="4" s="1"/>
  <c r="R148" i="4" s="1"/>
  <c r="X148" i="4" s="1"/>
  <c r="BD148" i="3"/>
  <c r="BN148" i="3" s="1"/>
  <c r="R146" i="13"/>
  <c r="U145" i="13"/>
  <c r="Q148" i="13"/>
  <c r="T147" i="13"/>
  <c r="BY140" i="4"/>
  <c r="BX140" i="4"/>
  <c r="BJ141" i="4"/>
  <c r="BK141" i="4"/>
  <c r="L154" i="4"/>
  <c r="Q165" i="17" l="1"/>
  <c r="AS164" i="17"/>
  <c r="AQ163" i="17"/>
  <c r="AU163" i="17" s="1"/>
  <c r="AT163" i="17"/>
  <c r="AR218" i="17"/>
  <c r="S166" i="17"/>
  <c r="AC165" i="17"/>
  <c r="AG165" i="17" s="1"/>
  <c r="AK165" i="17" s="1"/>
  <c r="AO165" i="17" s="1"/>
  <c r="AM162" i="17"/>
  <c r="BC162" i="17" s="1"/>
  <c r="R165" i="17"/>
  <c r="AB164" i="17"/>
  <c r="AF164" i="17" s="1"/>
  <c r="AJ164" i="17" s="1"/>
  <c r="AN164" i="17" s="1"/>
  <c r="AE163" i="17"/>
  <c r="AI163" i="17" s="1"/>
  <c r="AX163" i="17" s="1"/>
  <c r="AY163" i="17" s="1"/>
  <c r="AZ163" i="17" s="1"/>
  <c r="T167" i="17"/>
  <c r="AD166" i="17"/>
  <c r="AH166" i="17" s="1"/>
  <c r="AL166" i="17" s="1"/>
  <c r="AP166" i="17" s="1"/>
  <c r="BB161" i="17"/>
  <c r="AA164" i="17"/>
  <c r="AQ164" i="17" s="1"/>
  <c r="BC139" i="4"/>
  <c r="BQ139" i="4" s="1"/>
  <c r="BR139" i="4" s="1"/>
  <c r="BP139" i="4"/>
  <c r="BL141" i="4"/>
  <c r="AW140" i="4"/>
  <c r="AQ141" i="4"/>
  <c r="BM141" i="4"/>
  <c r="BN141" i="4" s="1"/>
  <c r="BO141" i="4" s="1"/>
  <c r="AK142" i="4"/>
  <c r="BI142" i="4" s="1"/>
  <c r="BV142" i="4"/>
  <c r="BU142" i="4"/>
  <c r="AP147" i="4"/>
  <c r="AV147" i="4" s="1"/>
  <c r="BB147" i="4" s="1"/>
  <c r="BH147" i="4" s="1"/>
  <c r="AD148" i="4"/>
  <c r="AM150" i="4"/>
  <c r="AS150" i="4" s="1"/>
  <c r="AY150" i="4" s="1"/>
  <c r="BE150" i="4" s="1"/>
  <c r="O151" i="4"/>
  <c r="U151" i="4" s="1"/>
  <c r="AA151" i="4" s="1"/>
  <c r="O152" i="4" s="1"/>
  <c r="U152" i="4" s="1"/>
  <c r="AO150" i="4"/>
  <c r="AU150" i="4" s="1"/>
  <c r="BA150" i="4" s="1"/>
  <c r="BG150" i="4" s="1"/>
  <c r="Q151" i="4"/>
  <c r="W151" i="4" s="1"/>
  <c r="AC151" i="4" s="1"/>
  <c r="Q152" i="4" s="1"/>
  <c r="W152" i="4" s="1"/>
  <c r="AN146" i="4"/>
  <c r="AT146" i="4" s="1"/>
  <c r="AZ146" i="4" s="1"/>
  <c r="BF146" i="4" s="1"/>
  <c r="P147" i="4"/>
  <c r="V147" i="4" s="1"/>
  <c r="AB147" i="4" s="1"/>
  <c r="P148" i="4" s="1"/>
  <c r="V148" i="4" s="1"/>
  <c r="AL146" i="4"/>
  <c r="AR146" i="4" s="1"/>
  <c r="AX146" i="4" s="1"/>
  <c r="BD146" i="4" s="1"/>
  <c r="N147" i="4"/>
  <c r="T147" i="4" s="1"/>
  <c r="Z147" i="4" s="1"/>
  <c r="N148" i="4" s="1"/>
  <c r="T148" i="4" s="1"/>
  <c r="BD149" i="3"/>
  <c r="BN149" i="3" s="1"/>
  <c r="Q149" i="13"/>
  <c r="T148" i="13"/>
  <c r="R147" i="13"/>
  <c r="U146" i="13"/>
  <c r="BY141" i="4"/>
  <c r="BJ142" i="4"/>
  <c r="BX141" i="4"/>
  <c r="BK142" i="4"/>
  <c r="M143" i="4"/>
  <c r="S143" i="4" s="1"/>
  <c r="Y143" i="4" s="1"/>
  <c r="L155" i="4"/>
  <c r="AU164" i="17" l="1"/>
  <c r="AV163" i="17"/>
  <c r="AW163" i="17" s="1"/>
  <c r="AT164" i="17"/>
  <c r="AV164" i="17"/>
  <c r="AW164" i="17" s="1"/>
  <c r="Q166" i="17"/>
  <c r="AS165" i="17"/>
  <c r="AR219" i="17"/>
  <c r="AD167" i="17"/>
  <c r="AH167" i="17" s="1"/>
  <c r="AL167" i="17" s="1"/>
  <c r="AP167" i="17" s="1"/>
  <c r="T168" i="17"/>
  <c r="AA165" i="17"/>
  <c r="BB162" i="17"/>
  <c r="AM163" i="17"/>
  <c r="BC163" i="17" s="1"/>
  <c r="AB165" i="17"/>
  <c r="AF165" i="17" s="1"/>
  <c r="AJ165" i="17" s="1"/>
  <c r="AN165" i="17" s="1"/>
  <c r="R166" i="17"/>
  <c r="AE164" i="17"/>
  <c r="AI164" i="17" s="1"/>
  <c r="AX164" i="17" s="1"/>
  <c r="AY164" i="17" s="1"/>
  <c r="AZ164" i="17" s="1"/>
  <c r="AC166" i="17"/>
  <c r="AG166" i="17" s="1"/>
  <c r="AK166" i="17" s="1"/>
  <c r="AO166" i="17" s="1"/>
  <c r="S167" i="17"/>
  <c r="BC140" i="4"/>
  <c r="BQ140" i="4" s="1"/>
  <c r="BR140" i="4" s="1"/>
  <c r="BP140" i="4"/>
  <c r="BV143" i="4"/>
  <c r="BL142" i="4"/>
  <c r="AW141" i="4"/>
  <c r="AQ142" i="4"/>
  <c r="BM142" i="4"/>
  <c r="BN142" i="4" s="1"/>
  <c r="BO142" i="4" s="1"/>
  <c r="BU143" i="4"/>
  <c r="AO151" i="4"/>
  <c r="AU151" i="4" s="1"/>
  <c r="BA151" i="4" s="1"/>
  <c r="BG151" i="4" s="1"/>
  <c r="AC152" i="4"/>
  <c r="M144" i="4"/>
  <c r="S144" i="4" s="1"/>
  <c r="Y144" i="4" s="1"/>
  <c r="AK143" i="4"/>
  <c r="BI143" i="4" s="1"/>
  <c r="AM151" i="4"/>
  <c r="AS151" i="4" s="1"/>
  <c r="AY151" i="4" s="1"/>
  <c r="BE151" i="4" s="1"/>
  <c r="AA152" i="4"/>
  <c r="AP148" i="4"/>
  <c r="AV148" i="4" s="1"/>
  <c r="BB148" i="4" s="1"/>
  <c r="BH148" i="4" s="1"/>
  <c r="R149" i="4"/>
  <c r="X149" i="4" s="1"/>
  <c r="AD149" i="4" s="1"/>
  <c r="R150" i="4" s="1"/>
  <c r="X150" i="4" s="1"/>
  <c r="AL147" i="4"/>
  <c r="AR147" i="4" s="1"/>
  <c r="AX147" i="4" s="1"/>
  <c r="BD147" i="4" s="1"/>
  <c r="Z148" i="4"/>
  <c r="AN147" i="4"/>
  <c r="AT147" i="4" s="1"/>
  <c r="AZ147" i="4" s="1"/>
  <c r="BF147" i="4" s="1"/>
  <c r="AB148" i="4"/>
  <c r="BD150" i="3"/>
  <c r="BN150" i="3" s="1"/>
  <c r="R148" i="13"/>
  <c r="U147" i="13"/>
  <c r="T149" i="13"/>
  <c r="Q150" i="13"/>
  <c r="BX142" i="4"/>
  <c r="BY142" i="4"/>
  <c r="BJ143" i="4"/>
  <c r="BK143" i="4"/>
  <c r="L156" i="4"/>
  <c r="AT165" i="17" l="1"/>
  <c r="Q167" i="17"/>
  <c r="AS166" i="17"/>
  <c r="AQ165" i="17"/>
  <c r="AU165" i="17" s="1"/>
  <c r="AR220" i="17"/>
  <c r="AA166" i="17"/>
  <c r="S168" i="17"/>
  <c r="AC167" i="17"/>
  <c r="AG167" i="17" s="1"/>
  <c r="AK167" i="17" s="1"/>
  <c r="AO167" i="17" s="1"/>
  <c r="R167" i="17"/>
  <c r="AB166" i="17"/>
  <c r="AF166" i="17" s="1"/>
  <c r="AJ166" i="17" s="1"/>
  <c r="AN166" i="17" s="1"/>
  <c r="AM164" i="17"/>
  <c r="BC164" i="17" s="1"/>
  <c r="BB163" i="17"/>
  <c r="AE165" i="17"/>
  <c r="AI165" i="17" s="1"/>
  <c r="AX165" i="17" s="1"/>
  <c r="AY165" i="17" s="1"/>
  <c r="AZ165" i="17" s="1"/>
  <c r="T169" i="17"/>
  <c r="AD168" i="17"/>
  <c r="AH168" i="17" s="1"/>
  <c r="AL168" i="17" s="1"/>
  <c r="AP168" i="17" s="1"/>
  <c r="BC141" i="4"/>
  <c r="BQ141" i="4" s="1"/>
  <c r="BR141" i="4" s="1"/>
  <c r="BP141" i="4"/>
  <c r="BV144" i="4"/>
  <c r="BL143" i="4"/>
  <c r="AW142" i="4"/>
  <c r="AQ143" i="4"/>
  <c r="BM143" i="4"/>
  <c r="BN143" i="4" s="1"/>
  <c r="BO143" i="4" s="1"/>
  <c r="BU144" i="4"/>
  <c r="AN148" i="4"/>
  <c r="AT148" i="4" s="1"/>
  <c r="AZ148" i="4" s="1"/>
  <c r="BF148" i="4" s="1"/>
  <c r="P149" i="4"/>
  <c r="V149" i="4" s="1"/>
  <c r="AB149" i="4" s="1"/>
  <c r="P150" i="4" s="1"/>
  <c r="V150" i="4" s="1"/>
  <c r="AP149" i="4"/>
  <c r="AV149" i="4" s="1"/>
  <c r="BB149" i="4" s="1"/>
  <c r="BH149" i="4" s="1"/>
  <c r="AD150" i="4"/>
  <c r="AM152" i="4"/>
  <c r="AS152" i="4" s="1"/>
  <c r="AY152" i="4" s="1"/>
  <c r="BE152" i="4" s="1"/>
  <c r="O153" i="4"/>
  <c r="U153" i="4" s="1"/>
  <c r="AA153" i="4" s="1"/>
  <c r="O154" i="4" s="1"/>
  <c r="U154" i="4" s="1"/>
  <c r="AL148" i="4"/>
  <c r="AR148" i="4" s="1"/>
  <c r="AX148" i="4" s="1"/>
  <c r="BD148" i="4" s="1"/>
  <c r="N149" i="4"/>
  <c r="T149" i="4" s="1"/>
  <c r="Z149" i="4" s="1"/>
  <c r="N150" i="4" s="1"/>
  <c r="T150" i="4" s="1"/>
  <c r="M145" i="4"/>
  <c r="S145" i="4" s="1"/>
  <c r="Y145" i="4" s="1"/>
  <c r="AK144" i="4"/>
  <c r="BI144" i="4" s="1"/>
  <c r="AO152" i="4"/>
  <c r="AU152" i="4" s="1"/>
  <c r="BA152" i="4" s="1"/>
  <c r="BG152" i="4" s="1"/>
  <c r="Q153" i="4"/>
  <c r="W153" i="4" s="1"/>
  <c r="AC153" i="4" s="1"/>
  <c r="Q154" i="4" s="1"/>
  <c r="W154" i="4" s="1"/>
  <c r="BD151" i="3"/>
  <c r="BN151" i="3" s="1"/>
  <c r="Q151" i="13"/>
  <c r="T150" i="13"/>
  <c r="R149" i="13"/>
  <c r="U148" i="13"/>
  <c r="BK144" i="4"/>
  <c r="BY143" i="4"/>
  <c r="BJ144" i="4"/>
  <c r="BX143" i="4"/>
  <c r="L157" i="4"/>
  <c r="Q168" i="17" l="1"/>
  <c r="AS167" i="17"/>
  <c r="AQ166" i="17"/>
  <c r="AU166" i="17"/>
  <c r="AV165" i="17"/>
  <c r="AW165" i="17" s="1"/>
  <c r="AT166" i="17"/>
  <c r="AR221" i="17"/>
  <c r="AA167" i="17"/>
  <c r="AM165" i="17"/>
  <c r="BC165" i="17" s="1"/>
  <c r="AB167" i="17"/>
  <c r="AF167" i="17" s="1"/>
  <c r="AJ167" i="17" s="1"/>
  <c r="AN167" i="17" s="1"/>
  <c r="R168" i="17"/>
  <c r="AE166" i="17"/>
  <c r="AI166" i="17" s="1"/>
  <c r="AX166" i="17" s="1"/>
  <c r="AY166" i="17" s="1"/>
  <c r="AZ166" i="17" s="1"/>
  <c r="T170" i="17"/>
  <c r="AD169" i="17"/>
  <c r="AH169" i="17" s="1"/>
  <c r="AL169" i="17" s="1"/>
  <c r="AP169" i="17" s="1"/>
  <c r="BB164" i="17"/>
  <c r="S169" i="17"/>
  <c r="AC168" i="17"/>
  <c r="AG168" i="17" s="1"/>
  <c r="AK168" i="17" s="1"/>
  <c r="AO168" i="17" s="1"/>
  <c r="BC142" i="4"/>
  <c r="BQ142" i="4" s="1"/>
  <c r="BR142" i="4" s="1"/>
  <c r="BP142" i="4"/>
  <c r="AW143" i="4"/>
  <c r="BV145" i="4"/>
  <c r="AQ144" i="4"/>
  <c r="BM144" i="4"/>
  <c r="BN144" i="4" s="1"/>
  <c r="BO144" i="4" s="1"/>
  <c r="BU145" i="4"/>
  <c r="BL144" i="4"/>
  <c r="M146" i="4"/>
  <c r="S146" i="4" s="1"/>
  <c r="Y146" i="4" s="1"/>
  <c r="AK145" i="4"/>
  <c r="BI145" i="4" s="1"/>
  <c r="AL149" i="4"/>
  <c r="AR149" i="4" s="1"/>
  <c r="AX149" i="4" s="1"/>
  <c r="BD149" i="4" s="1"/>
  <c r="Z150" i="4"/>
  <c r="AO153" i="4"/>
  <c r="AU153" i="4" s="1"/>
  <c r="BA153" i="4" s="1"/>
  <c r="BG153" i="4" s="1"/>
  <c r="AC154" i="4"/>
  <c r="AM153" i="4"/>
  <c r="AS153" i="4" s="1"/>
  <c r="AY153" i="4" s="1"/>
  <c r="BE153" i="4" s="1"/>
  <c r="AA154" i="4"/>
  <c r="AN149" i="4"/>
  <c r="AT149" i="4" s="1"/>
  <c r="AZ149" i="4" s="1"/>
  <c r="BF149" i="4" s="1"/>
  <c r="AB150" i="4"/>
  <c r="AP150" i="4"/>
  <c r="AV150" i="4" s="1"/>
  <c r="BB150" i="4" s="1"/>
  <c r="BH150" i="4" s="1"/>
  <c r="R151" i="4"/>
  <c r="X151" i="4" s="1"/>
  <c r="AD151" i="4" s="1"/>
  <c r="R152" i="4" s="1"/>
  <c r="X152" i="4" s="1"/>
  <c r="BD152" i="3"/>
  <c r="BN152" i="3" s="1"/>
  <c r="R150" i="13"/>
  <c r="U149" i="13"/>
  <c r="Q152" i="13"/>
  <c r="T151" i="13"/>
  <c r="BK145" i="4"/>
  <c r="BJ145" i="4"/>
  <c r="BX144" i="4"/>
  <c r="BY144" i="4"/>
  <c r="L158" i="4"/>
  <c r="AQ167" i="17" l="1"/>
  <c r="AU167" i="17"/>
  <c r="AV166" i="17"/>
  <c r="AW166" i="17" s="1"/>
  <c r="AT167" i="17"/>
  <c r="AV167" i="17"/>
  <c r="AW167" i="17" s="1"/>
  <c r="Q169" i="17"/>
  <c r="AS168" i="17"/>
  <c r="AR222" i="17"/>
  <c r="S170" i="17"/>
  <c r="AC169" i="17"/>
  <c r="AG169" i="17" s="1"/>
  <c r="AK169" i="17" s="1"/>
  <c r="AO169" i="17" s="1"/>
  <c r="BB165" i="17"/>
  <c r="AM166" i="17"/>
  <c r="BC166" i="17" s="1"/>
  <c r="AE167" i="17"/>
  <c r="AI167" i="17" s="1"/>
  <c r="AX167" i="17" s="1"/>
  <c r="AY167" i="17" s="1"/>
  <c r="AZ167" i="17" s="1"/>
  <c r="R169" i="17"/>
  <c r="AB168" i="17"/>
  <c r="AF168" i="17" s="1"/>
  <c r="AJ168" i="17" s="1"/>
  <c r="AN168" i="17" s="1"/>
  <c r="T171" i="17"/>
  <c r="AD170" i="17"/>
  <c r="AH170" i="17" s="1"/>
  <c r="AL170" i="17" s="1"/>
  <c r="AP170" i="17" s="1"/>
  <c r="AA168" i="17"/>
  <c r="BC143" i="4"/>
  <c r="BQ143" i="4" s="1"/>
  <c r="BR143" i="4" s="1"/>
  <c r="BP143" i="4"/>
  <c r="AW144" i="4"/>
  <c r="AQ145" i="4"/>
  <c r="BM145" i="4"/>
  <c r="BN145" i="4" s="1"/>
  <c r="BO145" i="4" s="1"/>
  <c r="AK146" i="4"/>
  <c r="BI146" i="4" s="1"/>
  <c r="BV146" i="4"/>
  <c r="BU146" i="4"/>
  <c r="BL145" i="4"/>
  <c r="AM154" i="4"/>
  <c r="AS154" i="4" s="1"/>
  <c r="AY154" i="4" s="1"/>
  <c r="BE154" i="4" s="1"/>
  <c r="O155" i="4"/>
  <c r="U155" i="4" s="1"/>
  <c r="AA155" i="4" s="1"/>
  <c r="O156" i="4" s="1"/>
  <c r="U156" i="4" s="1"/>
  <c r="AO154" i="4"/>
  <c r="AU154" i="4" s="1"/>
  <c r="BA154" i="4" s="1"/>
  <c r="BG154" i="4" s="1"/>
  <c r="Q155" i="4"/>
  <c r="W155" i="4" s="1"/>
  <c r="AC155" i="4" s="1"/>
  <c r="Q156" i="4" s="1"/>
  <c r="W156" i="4" s="1"/>
  <c r="AP151" i="4"/>
  <c r="AV151" i="4" s="1"/>
  <c r="BB151" i="4" s="1"/>
  <c r="BH151" i="4" s="1"/>
  <c r="AD152" i="4"/>
  <c r="AN150" i="4"/>
  <c r="AT150" i="4" s="1"/>
  <c r="AZ150" i="4" s="1"/>
  <c r="BF150" i="4" s="1"/>
  <c r="P151" i="4"/>
  <c r="V151" i="4" s="1"/>
  <c r="AB151" i="4" s="1"/>
  <c r="P152" i="4" s="1"/>
  <c r="V152" i="4" s="1"/>
  <c r="AL150" i="4"/>
  <c r="AR150" i="4" s="1"/>
  <c r="AX150" i="4" s="1"/>
  <c r="BD150" i="4" s="1"/>
  <c r="N151" i="4"/>
  <c r="T151" i="4" s="1"/>
  <c r="Z151" i="4" s="1"/>
  <c r="N152" i="4" s="1"/>
  <c r="T152" i="4" s="1"/>
  <c r="BD153" i="3"/>
  <c r="BN153" i="3" s="1"/>
  <c r="Q153" i="13"/>
  <c r="T152" i="13"/>
  <c r="R151" i="13"/>
  <c r="U150" i="13"/>
  <c r="BX145" i="4"/>
  <c r="BJ146" i="4"/>
  <c r="BY145" i="4"/>
  <c r="M147" i="4"/>
  <c r="S147" i="4" s="1"/>
  <c r="Y147" i="4" s="1"/>
  <c r="BK146" i="4"/>
  <c r="L159" i="4"/>
  <c r="AQ168" i="17" l="1"/>
  <c r="AT168" i="17"/>
  <c r="Q170" i="17"/>
  <c r="AS169" i="17"/>
  <c r="AU168" i="17"/>
  <c r="AV168" i="17" s="1"/>
  <c r="AW168" i="17" s="1"/>
  <c r="AR223" i="17"/>
  <c r="BB166" i="17"/>
  <c r="AA169" i="17"/>
  <c r="AE168" i="17"/>
  <c r="AI168" i="17" s="1"/>
  <c r="AX168" i="17" s="1"/>
  <c r="AY168" i="17" s="1"/>
  <c r="AZ168" i="17" s="1"/>
  <c r="AD171" i="17"/>
  <c r="AH171" i="17" s="1"/>
  <c r="AL171" i="17" s="1"/>
  <c r="AP171" i="17" s="1"/>
  <c r="T172" i="17"/>
  <c r="AB169" i="17"/>
  <c r="AF169" i="17" s="1"/>
  <c r="AJ169" i="17" s="1"/>
  <c r="AN169" i="17" s="1"/>
  <c r="R170" i="17"/>
  <c r="AM167" i="17"/>
  <c r="BC167" i="17" s="1"/>
  <c r="AC170" i="17"/>
  <c r="AG170" i="17" s="1"/>
  <c r="AK170" i="17" s="1"/>
  <c r="AO170" i="17" s="1"/>
  <c r="S171" i="17"/>
  <c r="BC144" i="4"/>
  <c r="BQ144" i="4" s="1"/>
  <c r="BR144" i="4" s="1"/>
  <c r="BP144" i="4"/>
  <c r="BV147" i="4"/>
  <c r="AW145" i="4"/>
  <c r="BL146" i="4"/>
  <c r="AQ146" i="4"/>
  <c r="BM146" i="4"/>
  <c r="BN146" i="4" s="1"/>
  <c r="BO146" i="4" s="1"/>
  <c r="BU147" i="4"/>
  <c r="AL151" i="4"/>
  <c r="AR151" i="4" s="1"/>
  <c r="AX151" i="4" s="1"/>
  <c r="BD151" i="4" s="1"/>
  <c r="Z152" i="4"/>
  <c r="M148" i="4"/>
  <c r="S148" i="4" s="1"/>
  <c r="Y148" i="4" s="1"/>
  <c r="AK147" i="4"/>
  <c r="BI147" i="4" s="1"/>
  <c r="AN151" i="4"/>
  <c r="AT151" i="4" s="1"/>
  <c r="AZ151" i="4" s="1"/>
  <c r="BF151" i="4" s="1"/>
  <c r="AB152" i="4"/>
  <c r="AP152" i="4"/>
  <c r="AV152" i="4" s="1"/>
  <c r="BB152" i="4" s="1"/>
  <c r="BH152" i="4" s="1"/>
  <c r="R153" i="4"/>
  <c r="X153" i="4" s="1"/>
  <c r="AD153" i="4" s="1"/>
  <c r="R154" i="4" s="1"/>
  <c r="X154" i="4" s="1"/>
  <c r="AM155" i="4"/>
  <c r="AS155" i="4" s="1"/>
  <c r="AY155" i="4" s="1"/>
  <c r="BE155" i="4" s="1"/>
  <c r="AA156" i="4"/>
  <c r="AO155" i="4"/>
  <c r="AU155" i="4" s="1"/>
  <c r="BA155" i="4" s="1"/>
  <c r="BG155" i="4" s="1"/>
  <c r="AC156" i="4"/>
  <c r="BD154" i="3"/>
  <c r="BN154" i="3" s="1"/>
  <c r="R152" i="13"/>
  <c r="U151" i="13"/>
  <c r="T153" i="13"/>
  <c r="Q154" i="13"/>
  <c r="BJ147" i="4"/>
  <c r="BX146" i="4"/>
  <c r="BY146" i="4"/>
  <c r="BK147" i="4"/>
  <c r="L160" i="4"/>
  <c r="Q171" i="17" l="1"/>
  <c r="AS170" i="17"/>
  <c r="AQ169" i="17"/>
  <c r="AU169" i="17" s="1"/>
  <c r="AV169" i="17" s="1"/>
  <c r="AW169" i="17" s="1"/>
  <c r="AT169" i="17"/>
  <c r="AR224" i="17"/>
  <c r="AM168" i="17"/>
  <c r="BC168" i="17" s="1"/>
  <c r="BB167" i="17"/>
  <c r="T173" i="17"/>
  <c r="AD172" i="17"/>
  <c r="AH172" i="17" s="1"/>
  <c r="AL172" i="17" s="1"/>
  <c r="AP172" i="17" s="1"/>
  <c r="AE169" i="17"/>
  <c r="AI169" i="17" s="1"/>
  <c r="AX169" i="17" s="1"/>
  <c r="AY169" i="17" s="1"/>
  <c r="AZ169" i="17" s="1"/>
  <c r="S172" i="17"/>
  <c r="AC171" i="17"/>
  <c r="AG171" i="17" s="1"/>
  <c r="AK171" i="17" s="1"/>
  <c r="AO171" i="17" s="1"/>
  <c r="AA170" i="17"/>
  <c r="R171" i="17"/>
  <c r="AB170" i="17"/>
  <c r="AF170" i="17" s="1"/>
  <c r="AJ170" i="17" s="1"/>
  <c r="AN170" i="17" s="1"/>
  <c r="BC145" i="4"/>
  <c r="BQ145" i="4" s="1"/>
  <c r="BR145" i="4" s="1"/>
  <c r="BP145" i="4"/>
  <c r="BV148" i="4"/>
  <c r="AW146" i="4"/>
  <c r="BL147" i="4"/>
  <c r="AQ147" i="4"/>
  <c r="BM147" i="4"/>
  <c r="BN147" i="4" s="1"/>
  <c r="BO147" i="4" s="1"/>
  <c r="BU148" i="4"/>
  <c r="AO156" i="4"/>
  <c r="AU156" i="4" s="1"/>
  <c r="BA156" i="4" s="1"/>
  <c r="BG156" i="4" s="1"/>
  <c r="Q157" i="4"/>
  <c r="W157" i="4" s="1"/>
  <c r="AC157" i="4" s="1"/>
  <c r="Q158" i="4" s="1"/>
  <c r="W158" i="4" s="1"/>
  <c r="M149" i="4"/>
  <c r="S149" i="4" s="1"/>
  <c r="Y149" i="4" s="1"/>
  <c r="AK148" i="4"/>
  <c r="BI148" i="4" s="1"/>
  <c r="AP153" i="4"/>
  <c r="AV153" i="4" s="1"/>
  <c r="BB153" i="4" s="1"/>
  <c r="BH153" i="4" s="1"/>
  <c r="AD154" i="4"/>
  <c r="AN152" i="4"/>
  <c r="AT152" i="4" s="1"/>
  <c r="AZ152" i="4" s="1"/>
  <c r="BF152" i="4" s="1"/>
  <c r="P153" i="4"/>
  <c r="V153" i="4" s="1"/>
  <c r="AB153" i="4" s="1"/>
  <c r="P154" i="4" s="1"/>
  <c r="V154" i="4" s="1"/>
  <c r="AM156" i="4"/>
  <c r="AS156" i="4" s="1"/>
  <c r="AY156" i="4" s="1"/>
  <c r="BE156" i="4" s="1"/>
  <c r="O157" i="4"/>
  <c r="U157" i="4" s="1"/>
  <c r="AA157" i="4" s="1"/>
  <c r="O158" i="4" s="1"/>
  <c r="U158" i="4" s="1"/>
  <c r="AL152" i="4"/>
  <c r="AR152" i="4" s="1"/>
  <c r="AX152" i="4" s="1"/>
  <c r="BD152" i="4" s="1"/>
  <c r="N153" i="4"/>
  <c r="T153" i="4" s="1"/>
  <c r="Z153" i="4" s="1"/>
  <c r="N154" i="4" s="1"/>
  <c r="T154" i="4" s="1"/>
  <c r="BD155" i="3"/>
  <c r="BN155" i="3" s="1"/>
  <c r="Q155" i="13"/>
  <c r="T154" i="13"/>
  <c r="R153" i="13"/>
  <c r="U152" i="13"/>
  <c r="BK148" i="4"/>
  <c r="BX147" i="4"/>
  <c r="BY147" i="4"/>
  <c r="BJ148" i="4"/>
  <c r="L161" i="4"/>
  <c r="AQ170" i="17" l="1"/>
  <c r="AU170" i="17"/>
  <c r="AT170" i="17"/>
  <c r="AV170" i="17"/>
  <c r="AW170" i="17" s="1"/>
  <c r="Q172" i="17"/>
  <c r="AS171" i="17"/>
  <c r="AR225" i="17"/>
  <c r="S173" i="17"/>
  <c r="AC172" i="17"/>
  <c r="AG172" i="17" s="1"/>
  <c r="AK172" i="17" s="1"/>
  <c r="AO172" i="17" s="1"/>
  <c r="AB171" i="17"/>
  <c r="AF171" i="17" s="1"/>
  <c r="AJ171" i="17" s="1"/>
  <c r="AN171" i="17" s="1"/>
  <c r="R172" i="17"/>
  <c r="T174" i="17"/>
  <c r="AD173" i="17"/>
  <c r="AH173" i="17" s="1"/>
  <c r="AL173" i="17" s="1"/>
  <c r="AP173" i="17" s="1"/>
  <c r="AA171" i="17"/>
  <c r="AQ171" i="17" s="1"/>
  <c r="AM169" i="17"/>
  <c r="BC169" i="17" s="1"/>
  <c r="AE170" i="17"/>
  <c r="AI170" i="17" s="1"/>
  <c r="AX170" i="17" s="1"/>
  <c r="AY170" i="17" s="1"/>
  <c r="AZ170" i="17" s="1"/>
  <c r="BB168" i="17"/>
  <c r="BC146" i="4"/>
  <c r="BQ146" i="4" s="1"/>
  <c r="BR146" i="4" s="1"/>
  <c r="BP146" i="4"/>
  <c r="BV149" i="4"/>
  <c r="AW147" i="4"/>
  <c r="AQ148" i="4"/>
  <c r="BM148" i="4"/>
  <c r="BN148" i="4" s="1"/>
  <c r="BO148" i="4" s="1"/>
  <c r="BU149" i="4"/>
  <c r="BL148" i="4"/>
  <c r="AN153" i="4"/>
  <c r="AT153" i="4" s="1"/>
  <c r="AZ153" i="4" s="1"/>
  <c r="BF153" i="4" s="1"/>
  <c r="AB154" i="4"/>
  <c r="AL153" i="4"/>
  <c r="AR153" i="4" s="1"/>
  <c r="AX153" i="4" s="1"/>
  <c r="BD153" i="4" s="1"/>
  <c r="Z154" i="4"/>
  <c r="AM157" i="4"/>
  <c r="AS157" i="4" s="1"/>
  <c r="AY157" i="4" s="1"/>
  <c r="BE157" i="4" s="1"/>
  <c r="AA158" i="4"/>
  <c r="AP154" i="4"/>
  <c r="AV154" i="4" s="1"/>
  <c r="BB154" i="4" s="1"/>
  <c r="BH154" i="4" s="1"/>
  <c r="R155" i="4"/>
  <c r="X155" i="4" s="1"/>
  <c r="AD155" i="4" s="1"/>
  <c r="R156" i="4" s="1"/>
  <c r="X156" i="4" s="1"/>
  <c r="AO157" i="4"/>
  <c r="AU157" i="4" s="1"/>
  <c r="BA157" i="4" s="1"/>
  <c r="BG157" i="4" s="1"/>
  <c r="AC158" i="4"/>
  <c r="M150" i="4"/>
  <c r="S150" i="4" s="1"/>
  <c r="Y150" i="4" s="1"/>
  <c r="AK149" i="4"/>
  <c r="BI149" i="4" s="1"/>
  <c r="BD156" i="3"/>
  <c r="BN156" i="3" s="1"/>
  <c r="R154" i="13"/>
  <c r="U153" i="13"/>
  <c r="Q156" i="13"/>
  <c r="T155" i="13"/>
  <c r="BK149" i="4"/>
  <c r="BY148" i="4"/>
  <c r="BX148" i="4"/>
  <c r="BJ149" i="4"/>
  <c r="L162" i="4"/>
  <c r="AT171" i="17" l="1"/>
  <c r="Q173" i="17"/>
  <c r="AS172" i="17"/>
  <c r="AU171" i="17"/>
  <c r="AV171" i="17" s="1"/>
  <c r="AW171" i="17" s="1"/>
  <c r="AR226" i="17"/>
  <c r="AE171" i="17"/>
  <c r="AI171" i="17" s="1"/>
  <c r="AX171" i="17" s="1"/>
  <c r="AY171" i="17" s="1"/>
  <c r="AZ171" i="17" s="1"/>
  <c r="AM170" i="17"/>
  <c r="BC170" i="17" s="1"/>
  <c r="AA172" i="17"/>
  <c r="T175" i="17"/>
  <c r="AD174" i="17"/>
  <c r="AH174" i="17" s="1"/>
  <c r="AL174" i="17" s="1"/>
  <c r="AP174" i="17" s="1"/>
  <c r="S174" i="17"/>
  <c r="AC173" i="17"/>
  <c r="AG173" i="17" s="1"/>
  <c r="AK173" i="17" s="1"/>
  <c r="AO173" i="17" s="1"/>
  <c r="BB169" i="17"/>
  <c r="R173" i="17"/>
  <c r="AB172" i="17"/>
  <c r="AF172" i="17" s="1"/>
  <c r="AJ172" i="17" s="1"/>
  <c r="AN172" i="17" s="1"/>
  <c r="BC147" i="4"/>
  <c r="BQ147" i="4" s="1"/>
  <c r="BR147" i="4" s="1"/>
  <c r="BP147" i="4"/>
  <c r="AW148" i="4"/>
  <c r="AQ149" i="4"/>
  <c r="BM149" i="4"/>
  <c r="BN149" i="4" s="1"/>
  <c r="BO149" i="4" s="1"/>
  <c r="AK150" i="4"/>
  <c r="BI150" i="4" s="1"/>
  <c r="BV150" i="4"/>
  <c r="BU150" i="4"/>
  <c r="BL149" i="4"/>
  <c r="AP155" i="4"/>
  <c r="AV155" i="4" s="1"/>
  <c r="BB155" i="4" s="1"/>
  <c r="BH155" i="4" s="1"/>
  <c r="AD156" i="4"/>
  <c r="AM158" i="4"/>
  <c r="AS158" i="4" s="1"/>
  <c r="AY158" i="4" s="1"/>
  <c r="BE158" i="4" s="1"/>
  <c r="O159" i="4"/>
  <c r="U159" i="4" s="1"/>
  <c r="AA159" i="4" s="1"/>
  <c r="O160" i="4" s="1"/>
  <c r="U160" i="4" s="1"/>
  <c r="AO158" i="4"/>
  <c r="AU158" i="4" s="1"/>
  <c r="BA158" i="4" s="1"/>
  <c r="BG158" i="4" s="1"/>
  <c r="Q159" i="4"/>
  <c r="W159" i="4" s="1"/>
  <c r="AC159" i="4" s="1"/>
  <c r="Q160" i="4" s="1"/>
  <c r="W160" i="4" s="1"/>
  <c r="AL154" i="4"/>
  <c r="AR154" i="4" s="1"/>
  <c r="AX154" i="4" s="1"/>
  <c r="BD154" i="4" s="1"/>
  <c r="N155" i="4"/>
  <c r="T155" i="4" s="1"/>
  <c r="Z155" i="4" s="1"/>
  <c r="N156" i="4" s="1"/>
  <c r="T156" i="4" s="1"/>
  <c r="AN154" i="4"/>
  <c r="AT154" i="4" s="1"/>
  <c r="AZ154" i="4" s="1"/>
  <c r="BF154" i="4" s="1"/>
  <c r="P155" i="4"/>
  <c r="V155" i="4" s="1"/>
  <c r="AB155" i="4" s="1"/>
  <c r="P156" i="4" s="1"/>
  <c r="V156" i="4" s="1"/>
  <c r="BD157" i="3"/>
  <c r="BN157" i="3" s="1"/>
  <c r="Q157" i="13"/>
  <c r="T156" i="13"/>
  <c r="R155" i="13"/>
  <c r="U154" i="13"/>
  <c r="M151" i="4"/>
  <c r="S151" i="4" s="1"/>
  <c r="Y151" i="4" s="1"/>
  <c r="BK150" i="4"/>
  <c r="BJ150" i="4"/>
  <c r="BX149" i="4"/>
  <c r="BY149" i="4"/>
  <c r="L163" i="4"/>
  <c r="AQ172" i="17" l="1"/>
  <c r="Q174" i="17"/>
  <c r="AS173" i="17"/>
  <c r="AU172" i="17"/>
  <c r="AV172" i="17" s="1"/>
  <c r="AW172" i="17" s="1"/>
  <c r="AT172" i="17"/>
  <c r="AR227" i="17"/>
  <c r="AA173" i="17"/>
  <c r="AD175" i="17"/>
  <c r="AH175" i="17" s="1"/>
  <c r="AL175" i="17" s="1"/>
  <c r="AP175" i="17" s="1"/>
  <c r="T176" i="17"/>
  <c r="AE172" i="17"/>
  <c r="AI172" i="17" s="1"/>
  <c r="AX172" i="17" s="1"/>
  <c r="AY172" i="17" s="1"/>
  <c r="AZ172" i="17" s="1"/>
  <c r="AM171" i="17"/>
  <c r="BC171" i="17" s="1"/>
  <c r="AB173" i="17"/>
  <c r="AF173" i="17" s="1"/>
  <c r="AJ173" i="17" s="1"/>
  <c r="AN173" i="17" s="1"/>
  <c r="R174" i="17"/>
  <c r="BB170" i="17"/>
  <c r="AC174" i="17"/>
  <c r="AG174" i="17" s="1"/>
  <c r="AK174" i="17" s="1"/>
  <c r="AO174" i="17" s="1"/>
  <c r="S175" i="17"/>
  <c r="BC148" i="4"/>
  <c r="BQ148" i="4" s="1"/>
  <c r="BR148" i="4" s="1"/>
  <c r="BP148" i="4"/>
  <c r="AW149" i="4"/>
  <c r="BV151" i="4"/>
  <c r="AQ150" i="4"/>
  <c r="BM150" i="4"/>
  <c r="BN150" i="4" s="1"/>
  <c r="BO150" i="4" s="1"/>
  <c r="BU151" i="4"/>
  <c r="BL150" i="4"/>
  <c r="M152" i="4"/>
  <c r="S152" i="4" s="1"/>
  <c r="Y152" i="4" s="1"/>
  <c r="AK151" i="4"/>
  <c r="BI151" i="4" s="1"/>
  <c r="AN155" i="4"/>
  <c r="AT155" i="4" s="1"/>
  <c r="AZ155" i="4" s="1"/>
  <c r="BF155" i="4" s="1"/>
  <c r="AB156" i="4"/>
  <c r="AO159" i="4"/>
  <c r="AU159" i="4" s="1"/>
  <c r="BA159" i="4" s="1"/>
  <c r="BG159" i="4" s="1"/>
  <c r="AC160" i="4"/>
  <c r="AP156" i="4"/>
  <c r="AV156" i="4" s="1"/>
  <c r="BB156" i="4" s="1"/>
  <c r="BH156" i="4" s="1"/>
  <c r="R157" i="4"/>
  <c r="X157" i="4" s="1"/>
  <c r="AD157" i="4" s="1"/>
  <c r="R158" i="4" s="1"/>
  <c r="X158" i="4" s="1"/>
  <c r="AL155" i="4"/>
  <c r="AR155" i="4" s="1"/>
  <c r="AX155" i="4" s="1"/>
  <c r="BD155" i="4" s="1"/>
  <c r="Z156" i="4"/>
  <c r="AM159" i="4"/>
  <c r="AS159" i="4" s="1"/>
  <c r="AY159" i="4" s="1"/>
  <c r="BE159" i="4" s="1"/>
  <c r="AA160" i="4"/>
  <c r="BD158" i="3"/>
  <c r="BN158" i="3" s="1"/>
  <c r="R156" i="13"/>
  <c r="U155" i="13"/>
  <c r="T157" i="13"/>
  <c r="Q158" i="13"/>
  <c r="BY150" i="4"/>
  <c r="BX150" i="4"/>
  <c r="BJ151" i="4"/>
  <c r="BK151" i="4"/>
  <c r="L164" i="4"/>
  <c r="AQ173" i="17" l="1"/>
  <c r="AU173" i="17" s="1"/>
  <c r="AT173" i="17"/>
  <c r="Q175" i="17"/>
  <c r="AS174" i="17"/>
  <c r="AR228" i="17"/>
  <c r="BB171" i="17"/>
  <c r="T177" i="17"/>
  <c r="AD176" i="17"/>
  <c r="AH176" i="17" s="1"/>
  <c r="AL176" i="17" s="1"/>
  <c r="AP176" i="17" s="1"/>
  <c r="AA174" i="17"/>
  <c r="S176" i="17"/>
  <c r="AC175" i="17"/>
  <c r="AG175" i="17" s="1"/>
  <c r="AK175" i="17" s="1"/>
  <c r="AO175" i="17" s="1"/>
  <c r="AM172" i="17"/>
  <c r="BC172" i="17" s="1"/>
  <c r="R175" i="17"/>
  <c r="AB174" i="17"/>
  <c r="AF174" i="17" s="1"/>
  <c r="AJ174" i="17" s="1"/>
  <c r="AN174" i="17" s="1"/>
  <c r="AE173" i="17"/>
  <c r="AI173" i="17" s="1"/>
  <c r="AX173" i="17" s="1"/>
  <c r="AY173" i="17" s="1"/>
  <c r="AZ173" i="17" s="1"/>
  <c r="BC149" i="4"/>
  <c r="BQ149" i="4" s="1"/>
  <c r="BR149" i="4" s="1"/>
  <c r="BP149" i="4"/>
  <c r="BV152" i="4"/>
  <c r="BL151" i="4"/>
  <c r="AW150" i="4"/>
  <c r="AQ151" i="4"/>
  <c r="BM151" i="4"/>
  <c r="BN151" i="4" s="1"/>
  <c r="BO151" i="4" s="1"/>
  <c r="BU152" i="4"/>
  <c r="AL156" i="4"/>
  <c r="AR156" i="4" s="1"/>
  <c r="AX156" i="4" s="1"/>
  <c r="BD156" i="4" s="1"/>
  <c r="N157" i="4"/>
  <c r="T157" i="4" s="1"/>
  <c r="Z157" i="4" s="1"/>
  <c r="N158" i="4" s="1"/>
  <c r="T158" i="4" s="1"/>
  <c r="AP157" i="4"/>
  <c r="AV157" i="4" s="1"/>
  <c r="BB157" i="4" s="1"/>
  <c r="BH157" i="4" s="1"/>
  <c r="AD158" i="4"/>
  <c r="AO160" i="4"/>
  <c r="AU160" i="4" s="1"/>
  <c r="BA160" i="4" s="1"/>
  <c r="BG160" i="4" s="1"/>
  <c r="Q161" i="4"/>
  <c r="W161" i="4" s="1"/>
  <c r="AC161" i="4" s="1"/>
  <c r="Q162" i="4" s="1"/>
  <c r="W162" i="4" s="1"/>
  <c r="M153" i="4"/>
  <c r="S153" i="4" s="1"/>
  <c r="Y153" i="4" s="1"/>
  <c r="AK152" i="4"/>
  <c r="BI152" i="4" s="1"/>
  <c r="AM160" i="4"/>
  <c r="AS160" i="4" s="1"/>
  <c r="AY160" i="4" s="1"/>
  <c r="BE160" i="4" s="1"/>
  <c r="O161" i="4"/>
  <c r="U161" i="4" s="1"/>
  <c r="AA161" i="4" s="1"/>
  <c r="O162" i="4" s="1"/>
  <c r="U162" i="4" s="1"/>
  <c r="AN156" i="4"/>
  <c r="AT156" i="4" s="1"/>
  <c r="AZ156" i="4" s="1"/>
  <c r="BF156" i="4" s="1"/>
  <c r="P157" i="4"/>
  <c r="V157" i="4" s="1"/>
  <c r="AB157" i="4" s="1"/>
  <c r="P158" i="4" s="1"/>
  <c r="V158" i="4" s="1"/>
  <c r="BD159" i="3"/>
  <c r="BN159" i="3" s="1"/>
  <c r="Q159" i="13"/>
  <c r="T158" i="13"/>
  <c r="R157" i="13"/>
  <c r="U156" i="13"/>
  <c r="BX151" i="4"/>
  <c r="BJ152" i="4"/>
  <c r="BY151" i="4"/>
  <c r="BK152" i="4"/>
  <c r="L165" i="4"/>
  <c r="AV173" i="17" l="1"/>
  <c r="AW173" i="17" s="1"/>
  <c r="AT174" i="17"/>
  <c r="AQ174" i="17"/>
  <c r="AU174" i="17" s="1"/>
  <c r="Q176" i="17"/>
  <c r="AS175" i="17"/>
  <c r="AR229" i="17"/>
  <c r="AM173" i="17"/>
  <c r="BC173" i="17" s="1"/>
  <c r="AB175" i="17"/>
  <c r="AF175" i="17" s="1"/>
  <c r="AJ175" i="17" s="1"/>
  <c r="AN175" i="17" s="1"/>
  <c r="R176" i="17"/>
  <c r="AA175" i="17"/>
  <c r="S177" i="17"/>
  <c r="AC176" i="17"/>
  <c r="AG176" i="17" s="1"/>
  <c r="AK176" i="17" s="1"/>
  <c r="AO176" i="17" s="1"/>
  <c r="AE174" i="17"/>
  <c r="AI174" i="17" s="1"/>
  <c r="AX174" i="17" s="1"/>
  <c r="AY174" i="17" s="1"/>
  <c r="AZ174" i="17" s="1"/>
  <c r="BB172" i="17"/>
  <c r="T178" i="17"/>
  <c r="AD177" i="17"/>
  <c r="AH177" i="17" s="1"/>
  <c r="AL177" i="17" s="1"/>
  <c r="AP177" i="17" s="1"/>
  <c r="BC150" i="4"/>
  <c r="BQ150" i="4" s="1"/>
  <c r="BR150" i="4" s="1"/>
  <c r="BP150" i="4"/>
  <c r="BV153" i="4"/>
  <c r="AW151" i="4"/>
  <c r="BL152" i="4"/>
  <c r="AQ152" i="4"/>
  <c r="BM152" i="4"/>
  <c r="BN152" i="4" s="1"/>
  <c r="BO152" i="4" s="1"/>
  <c r="BU153" i="4"/>
  <c r="AM161" i="4"/>
  <c r="AS161" i="4" s="1"/>
  <c r="AY161" i="4" s="1"/>
  <c r="BE161" i="4" s="1"/>
  <c r="AA162" i="4"/>
  <c r="M154" i="4"/>
  <c r="S154" i="4" s="1"/>
  <c r="Y154" i="4" s="1"/>
  <c r="AK153" i="4"/>
  <c r="BI153" i="4" s="1"/>
  <c r="AO161" i="4"/>
  <c r="AU161" i="4" s="1"/>
  <c r="BA161" i="4" s="1"/>
  <c r="BG161" i="4" s="1"/>
  <c r="AC162" i="4"/>
  <c r="AL157" i="4"/>
  <c r="AR157" i="4" s="1"/>
  <c r="AX157" i="4" s="1"/>
  <c r="BD157" i="4" s="1"/>
  <c r="Z158" i="4"/>
  <c r="AN157" i="4"/>
  <c r="AT157" i="4" s="1"/>
  <c r="AZ157" i="4" s="1"/>
  <c r="BF157" i="4" s="1"/>
  <c r="AB158" i="4"/>
  <c r="AP158" i="4"/>
  <c r="AV158" i="4" s="1"/>
  <c r="BB158" i="4" s="1"/>
  <c r="BH158" i="4" s="1"/>
  <c r="R159" i="4"/>
  <c r="X159" i="4" s="1"/>
  <c r="AD159" i="4" s="1"/>
  <c r="R160" i="4" s="1"/>
  <c r="X160" i="4" s="1"/>
  <c r="BD160" i="3"/>
  <c r="BN160" i="3" s="1"/>
  <c r="R158" i="13"/>
  <c r="U157" i="13"/>
  <c r="Q160" i="13"/>
  <c r="T159" i="13"/>
  <c r="BY152" i="4"/>
  <c r="BX152" i="4"/>
  <c r="BJ153" i="4"/>
  <c r="BK153" i="4"/>
  <c r="L166" i="4"/>
  <c r="AV174" i="17" l="1"/>
  <c r="AW174" i="17" s="1"/>
  <c r="AT175" i="17"/>
  <c r="AQ175" i="17"/>
  <c r="AU175" i="17" s="1"/>
  <c r="Q177" i="17"/>
  <c r="AS176" i="17"/>
  <c r="AR230" i="17"/>
  <c r="BB173" i="17"/>
  <c r="S178" i="17"/>
  <c r="AC177" i="17"/>
  <c r="AG177" i="17" s="1"/>
  <c r="AK177" i="17" s="1"/>
  <c r="AO177" i="17" s="1"/>
  <c r="AA176" i="17"/>
  <c r="T179" i="17"/>
  <c r="AD178" i="17"/>
  <c r="AH178" i="17" s="1"/>
  <c r="AL178" i="17" s="1"/>
  <c r="AP178" i="17" s="1"/>
  <c r="AM174" i="17"/>
  <c r="BC174" i="17" s="1"/>
  <c r="AE175" i="17"/>
  <c r="AI175" i="17" s="1"/>
  <c r="AX175" i="17" s="1"/>
  <c r="AY175" i="17" s="1"/>
  <c r="AZ175" i="17" s="1"/>
  <c r="R177" i="17"/>
  <c r="AB176" i="17"/>
  <c r="AF176" i="17" s="1"/>
  <c r="AJ176" i="17" s="1"/>
  <c r="AN176" i="17" s="1"/>
  <c r="BC151" i="4"/>
  <c r="BQ151" i="4" s="1"/>
  <c r="BR151" i="4" s="1"/>
  <c r="BP151" i="4"/>
  <c r="AW152" i="4"/>
  <c r="AQ153" i="4"/>
  <c r="BM153" i="4"/>
  <c r="BN153" i="4" s="1"/>
  <c r="BO153" i="4" s="1"/>
  <c r="AK154" i="4"/>
  <c r="BI154" i="4" s="1"/>
  <c r="BV154" i="4"/>
  <c r="BU154" i="4"/>
  <c r="BL153" i="4"/>
  <c r="AN158" i="4"/>
  <c r="AT158" i="4" s="1"/>
  <c r="AZ158" i="4" s="1"/>
  <c r="BF158" i="4" s="1"/>
  <c r="P159" i="4"/>
  <c r="V159" i="4" s="1"/>
  <c r="AB159" i="4" s="1"/>
  <c r="P160" i="4" s="1"/>
  <c r="V160" i="4" s="1"/>
  <c r="AO162" i="4"/>
  <c r="AU162" i="4" s="1"/>
  <c r="BA162" i="4" s="1"/>
  <c r="BG162" i="4" s="1"/>
  <c r="Q163" i="4"/>
  <c r="W163" i="4" s="1"/>
  <c r="AC163" i="4" s="1"/>
  <c r="Q164" i="4" s="1"/>
  <c r="W164" i="4" s="1"/>
  <c r="AP159" i="4"/>
  <c r="AV159" i="4" s="1"/>
  <c r="BB159" i="4" s="1"/>
  <c r="BH159" i="4" s="1"/>
  <c r="AD160" i="4"/>
  <c r="AL158" i="4"/>
  <c r="AR158" i="4" s="1"/>
  <c r="AX158" i="4" s="1"/>
  <c r="BD158" i="4" s="1"/>
  <c r="N159" i="4"/>
  <c r="T159" i="4" s="1"/>
  <c r="Z159" i="4" s="1"/>
  <c r="N160" i="4" s="1"/>
  <c r="T160" i="4" s="1"/>
  <c r="AM162" i="4"/>
  <c r="AS162" i="4" s="1"/>
  <c r="AY162" i="4" s="1"/>
  <c r="BE162" i="4" s="1"/>
  <c r="O163" i="4"/>
  <c r="U163" i="4" s="1"/>
  <c r="AA163" i="4" s="1"/>
  <c r="O164" i="4" s="1"/>
  <c r="U164" i="4" s="1"/>
  <c r="BD161" i="3"/>
  <c r="BN161" i="3" s="1"/>
  <c r="Q161" i="13"/>
  <c r="T160" i="13"/>
  <c r="R159" i="13"/>
  <c r="U158" i="13"/>
  <c r="BX153" i="4"/>
  <c r="BY153" i="4"/>
  <c r="BJ154" i="4"/>
  <c r="BK154" i="4"/>
  <c r="M155" i="4"/>
  <c r="S155" i="4" s="1"/>
  <c r="Y155" i="4" s="1"/>
  <c r="L167" i="4"/>
  <c r="AQ176" i="17" l="1"/>
  <c r="AU176" i="17"/>
  <c r="AV176" i="17" s="1"/>
  <c r="AW176" i="17" s="1"/>
  <c r="AV175" i="17"/>
  <c r="AW175" i="17" s="1"/>
  <c r="AT176" i="17"/>
  <c r="Q178" i="17"/>
  <c r="AS177" i="17"/>
  <c r="AR231" i="17"/>
  <c r="AB177" i="17"/>
  <c r="AF177" i="17" s="1"/>
  <c r="AJ177" i="17" s="1"/>
  <c r="AN177" i="17" s="1"/>
  <c r="R178" i="17"/>
  <c r="AC178" i="17"/>
  <c r="AG178" i="17" s="1"/>
  <c r="AK178" i="17" s="1"/>
  <c r="AO178" i="17" s="1"/>
  <c r="S179" i="17"/>
  <c r="AM175" i="17"/>
  <c r="BC175" i="17" s="1"/>
  <c r="AA177" i="17"/>
  <c r="AQ177" i="17" s="1"/>
  <c r="BB174" i="17"/>
  <c r="AD179" i="17"/>
  <c r="AH179" i="17" s="1"/>
  <c r="AL179" i="17" s="1"/>
  <c r="AP179" i="17" s="1"/>
  <c r="T180" i="17"/>
  <c r="AE176" i="17"/>
  <c r="AI176" i="17" s="1"/>
  <c r="AX176" i="17" s="1"/>
  <c r="AY176" i="17" s="1"/>
  <c r="AZ176" i="17" s="1"/>
  <c r="BC152" i="4"/>
  <c r="BQ152" i="4" s="1"/>
  <c r="BR152" i="4" s="1"/>
  <c r="BP152" i="4"/>
  <c r="AW153" i="4"/>
  <c r="BV155" i="4"/>
  <c r="BL154" i="4"/>
  <c r="AQ154" i="4"/>
  <c r="BM154" i="4"/>
  <c r="BN154" i="4" s="1"/>
  <c r="BO154" i="4" s="1"/>
  <c r="BU155" i="4"/>
  <c r="AL159" i="4"/>
  <c r="AR159" i="4" s="1"/>
  <c r="AX159" i="4" s="1"/>
  <c r="BD159" i="4" s="1"/>
  <c r="Z160" i="4"/>
  <c r="M156" i="4"/>
  <c r="S156" i="4" s="1"/>
  <c r="Y156" i="4" s="1"/>
  <c r="AK155" i="4"/>
  <c r="BI155" i="4" s="1"/>
  <c r="AO163" i="4"/>
  <c r="AU163" i="4" s="1"/>
  <c r="BA163" i="4" s="1"/>
  <c r="BG163" i="4" s="1"/>
  <c r="AC164" i="4"/>
  <c r="AN159" i="4"/>
  <c r="AT159" i="4" s="1"/>
  <c r="AZ159" i="4" s="1"/>
  <c r="BF159" i="4" s="1"/>
  <c r="AB160" i="4"/>
  <c r="AM163" i="4"/>
  <c r="AS163" i="4" s="1"/>
  <c r="AY163" i="4" s="1"/>
  <c r="BE163" i="4" s="1"/>
  <c r="AA164" i="4"/>
  <c r="AP160" i="4"/>
  <c r="AV160" i="4" s="1"/>
  <c r="BB160" i="4" s="1"/>
  <c r="BH160" i="4" s="1"/>
  <c r="R161" i="4"/>
  <c r="X161" i="4" s="1"/>
  <c r="AD161" i="4" s="1"/>
  <c r="R162" i="4" s="1"/>
  <c r="X162" i="4" s="1"/>
  <c r="BD162" i="3"/>
  <c r="BN162" i="3" s="1"/>
  <c r="U159" i="13"/>
  <c r="R160" i="13"/>
  <c r="T161" i="13"/>
  <c r="Q162" i="13"/>
  <c r="BX154" i="4"/>
  <c r="BY154" i="4"/>
  <c r="BJ155" i="4"/>
  <c r="BK155" i="4"/>
  <c r="L168" i="4"/>
  <c r="AT177" i="17" l="1"/>
  <c r="Q179" i="17"/>
  <c r="AS178" i="17"/>
  <c r="AU177" i="17"/>
  <c r="AV177" i="17" s="1"/>
  <c r="AW177" i="17" s="1"/>
  <c r="AR232" i="17"/>
  <c r="AE177" i="17"/>
  <c r="AI177" i="17" s="1"/>
  <c r="AX177" i="17" s="1"/>
  <c r="AY177" i="17" s="1"/>
  <c r="AZ177" i="17" s="1"/>
  <c r="S180" i="17"/>
  <c r="AC179" i="17"/>
  <c r="AG179" i="17" s="1"/>
  <c r="AK179" i="17" s="1"/>
  <c r="AO179" i="17" s="1"/>
  <c r="AM176" i="17"/>
  <c r="BC176" i="17" s="1"/>
  <c r="AA178" i="17"/>
  <c r="T181" i="17"/>
  <c r="AD180" i="17"/>
  <c r="AH180" i="17" s="1"/>
  <c r="AL180" i="17" s="1"/>
  <c r="AP180" i="17" s="1"/>
  <c r="BB175" i="17"/>
  <c r="R179" i="17"/>
  <c r="AB178" i="17"/>
  <c r="AF178" i="17" s="1"/>
  <c r="AJ178" i="17" s="1"/>
  <c r="AN178" i="17" s="1"/>
  <c r="BC153" i="4"/>
  <c r="BQ153" i="4" s="1"/>
  <c r="BR153" i="4" s="1"/>
  <c r="BP153" i="4"/>
  <c r="BL155" i="4"/>
  <c r="BV156" i="4"/>
  <c r="AW154" i="4"/>
  <c r="AQ155" i="4"/>
  <c r="BM155" i="4"/>
  <c r="BN155" i="4" s="1"/>
  <c r="BO155" i="4" s="1"/>
  <c r="BU156" i="4"/>
  <c r="AN160" i="4"/>
  <c r="AT160" i="4" s="1"/>
  <c r="AZ160" i="4" s="1"/>
  <c r="BF160" i="4" s="1"/>
  <c r="P161" i="4"/>
  <c r="V161" i="4" s="1"/>
  <c r="AB161" i="4" s="1"/>
  <c r="P162" i="4" s="1"/>
  <c r="V162" i="4" s="1"/>
  <c r="M157" i="4"/>
  <c r="S157" i="4" s="1"/>
  <c r="Y157" i="4" s="1"/>
  <c r="AK156" i="4"/>
  <c r="BI156" i="4" s="1"/>
  <c r="AO164" i="4"/>
  <c r="AU164" i="4" s="1"/>
  <c r="BA164" i="4" s="1"/>
  <c r="BG164" i="4" s="1"/>
  <c r="Q165" i="4"/>
  <c r="W165" i="4" s="1"/>
  <c r="AC165" i="4" s="1"/>
  <c r="Q166" i="4" s="1"/>
  <c r="W166" i="4" s="1"/>
  <c r="AP161" i="4"/>
  <c r="AV161" i="4" s="1"/>
  <c r="BB161" i="4" s="1"/>
  <c r="BH161" i="4" s="1"/>
  <c r="AD162" i="4"/>
  <c r="AM164" i="4"/>
  <c r="AS164" i="4" s="1"/>
  <c r="AY164" i="4" s="1"/>
  <c r="BE164" i="4" s="1"/>
  <c r="O165" i="4"/>
  <c r="U165" i="4" s="1"/>
  <c r="AA165" i="4" s="1"/>
  <c r="O166" i="4" s="1"/>
  <c r="U166" i="4" s="1"/>
  <c r="AL160" i="4"/>
  <c r="AR160" i="4" s="1"/>
  <c r="AX160" i="4" s="1"/>
  <c r="BD160" i="4" s="1"/>
  <c r="N161" i="4"/>
  <c r="T161" i="4" s="1"/>
  <c r="Z161" i="4" s="1"/>
  <c r="N162" i="4" s="1"/>
  <c r="T162" i="4" s="1"/>
  <c r="BD163" i="3"/>
  <c r="BN163" i="3" s="1"/>
  <c r="Q163" i="13"/>
  <c r="T162" i="13"/>
  <c r="R161" i="13"/>
  <c r="U160" i="13"/>
  <c r="BY155" i="4"/>
  <c r="BJ156" i="4"/>
  <c r="BX155" i="4"/>
  <c r="BK156" i="4"/>
  <c r="L169" i="4"/>
  <c r="AQ178" i="17" l="1"/>
  <c r="Q180" i="17"/>
  <c r="AS179" i="17"/>
  <c r="AU178" i="17"/>
  <c r="AT178" i="17"/>
  <c r="AR233" i="17"/>
  <c r="BB176" i="17"/>
  <c r="T182" i="17"/>
  <c r="AD181" i="17"/>
  <c r="AH181" i="17" s="1"/>
  <c r="AL181" i="17" s="1"/>
  <c r="AP181" i="17" s="1"/>
  <c r="AE178" i="17"/>
  <c r="AI178" i="17" s="1"/>
  <c r="AX178" i="17" s="1"/>
  <c r="AY178" i="17" s="1"/>
  <c r="AZ178" i="17" s="1"/>
  <c r="S181" i="17"/>
  <c r="AC180" i="17"/>
  <c r="AG180" i="17" s="1"/>
  <c r="AK180" i="17" s="1"/>
  <c r="AO180" i="17" s="1"/>
  <c r="AB179" i="17"/>
  <c r="AF179" i="17" s="1"/>
  <c r="AJ179" i="17" s="1"/>
  <c r="AN179" i="17" s="1"/>
  <c r="R180" i="17"/>
  <c r="AA179" i="17"/>
  <c r="AM177" i="17"/>
  <c r="BC177" i="17" s="1"/>
  <c r="BC154" i="4"/>
  <c r="BQ154" i="4" s="1"/>
  <c r="BR154" i="4" s="1"/>
  <c r="BP154" i="4"/>
  <c r="BV157" i="4"/>
  <c r="AW155" i="4"/>
  <c r="AQ156" i="4"/>
  <c r="BM156" i="4"/>
  <c r="BN156" i="4" s="1"/>
  <c r="BO156" i="4" s="1"/>
  <c r="BU157" i="4"/>
  <c r="BL156" i="4"/>
  <c r="AN161" i="4"/>
  <c r="AT161" i="4" s="1"/>
  <c r="AZ161" i="4" s="1"/>
  <c r="BF161" i="4" s="1"/>
  <c r="AB162" i="4"/>
  <c r="AL161" i="4"/>
  <c r="AR161" i="4" s="1"/>
  <c r="AX161" i="4" s="1"/>
  <c r="BD161" i="4" s="1"/>
  <c r="Z162" i="4"/>
  <c r="AM165" i="4"/>
  <c r="AS165" i="4" s="1"/>
  <c r="AY165" i="4" s="1"/>
  <c r="BE165" i="4" s="1"/>
  <c r="AA166" i="4"/>
  <c r="AP162" i="4"/>
  <c r="AV162" i="4" s="1"/>
  <c r="BB162" i="4" s="1"/>
  <c r="BH162" i="4" s="1"/>
  <c r="R163" i="4"/>
  <c r="X163" i="4" s="1"/>
  <c r="AD163" i="4" s="1"/>
  <c r="R164" i="4" s="1"/>
  <c r="X164" i="4" s="1"/>
  <c r="AO165" i="4"/>
  <c r="AU165" i="4" s="1"/>
  <c r="BA165" i="4" s="1"/>
  <c r="BG165" i="4" s="1"/>
  <c r="AC166" i="4"/>
  <c r="M158" i="4"/>
  <c r="S158" i="4" s="1"/>
  <c r="Y158" i="4" s="1"/>
  <c r="AK157" i="4"/>
  <c r="BI157" i="4" s="1"/>
  <c r="BD164" i="3"/>
  <c r="BN164" i="3" s="1"/>
  <c r="R162" i="13"/>
  <c r="U161" i="13"/>
  <c r="Q164" i="13"/>
  <c r="T163" i="13"/>
  <c r="BX156" i="4"/>
  <c r="BJ157" i="4"/>
  <c r="BY156" i="4"/>
  <c r="BK157" i="4"/>
  <c r="L170" i="4"/>
  <c r="AT179" i="17" l="1"/>
  <c r="AQ179" i="17"/>
  <c r="AU179" i="17" s="1"/>
  <c r="AV178" i="17"/>
  <c r="AW178" i="17" s="1"/>
  <c r="Q181" i="17"/>
  <c r="AS180" i="17"/>
  <c r="AR234" i="17"/>
  <c r="R181" i="17"/>
  <c r="AB180" i="17"/>
  <c r="AF180" i="17" s="1"/>
  <c r="AJ180" i="17" s="1"/>
  <c r="AN180" i="17" s="1"/>
  <c r="S182" i="17"/>
  <c r="AC181" i="17"/>
  <c r="AG181" i="17" s="1"/>
  <c r="AK181" i="17" s="1"/>
  <c r="AO181" i="17" s="1"/>
  <c r="AA180" i="17"/>
  <c r="AM178" i="17"/>
  <c r="BC178" i="17" s="1"/>
  <c r="AE179" i="17"/>
  <c r="AI179" i="17" s="1"/>
  <c r="AX179" i="17" s="1"/>
  <c r="AY179" i="17" s="1"/>
  <c r="AZ179" i="17" s="1"/>
  <c r="T183" i="17"/>
  <c r="AD182" i="17"/>
  <c r="AH182" i="17" s="1"/>
  <c r="AL182" i="17" s="1"/>
  <c r="AP182" i="17" s="1"/>
  <c r="BB177" i="17"/>
  <c r="BC155" i="4"/>
  <c r="BQ155" i="4" s="1"/>
  <c r="BR155" i="4" s="1"/>
  <c r="BP155" i="4"/>
  <c r="BL157" i="4"/>
  <c r="AW156" i="4"/>
  <c r="AQ157" i="4"/>
  <c r="BM157" i="4"/>
  <c r="BN157" i="4" s="1"/>
  <c r="BO157" i="4" s="1"/>
  <c r="AK158" i="4"/>
  <c r="BI158" i="4" s="1"/>
  <c r="BV158" i="4"/>
  <c r="BU158" i="4"/>
  <c r="AO166" i="4"/>
  <c r="AU166" i="4" s="1"/>
  <c r="BA166" i="4" s="1"/>
  <c r="BG166" i="4" s="1"/>
  <c r="Q167" i="4"/>
  <c r="W167" i="4" s="1"/>
  <c r="AC167" i="4" s="1"/>
  <c r="Q168" i="4" s="1"/>
  <c r="W168" i="4" s="1"/>
  <c r="AP163" i="4"/>
  <c r="AV163" i="4" s="1"/>
  <c r="BB163" i="4" s="1"/>
  <c r="BH163" i="4" s="1"/>
  <c r="AD164" i="4"/>
  <c r="AL162" i="4"/>
  <c r="AR162" i="4" s="1"/>
  <c r="AX162" i="4" s="1"/>
  <c r="BD162" i="4" s="1"/>
  <c r="N163" i="4"/>
  <c r="T163" i="4" s="1"/>
  <c r="Z163" i="4" s="1"/>
  <c r="N164" i="4" s="1"/>
  <c r="T164" i="4" s="1"/>
  <c r="AN162" i="4"/>
  <c r="AT162" i="4" s="1"/>
  <c r="AZ162" i="4" s="1"/>
  <c r="BF162" i="4" s="1"/>
  <c r="P163" i="4"/>
  <c r="V163" i="4" s="1"/>
  <c r="AB163" i="4" s="1"/>
  <c r="P164" i="4" s="1"/>
  <c r="V164" i="4" s="1"/>
  <c r="AM166" i="4"/>
  <c r="AS166" i="4" s="1"/>
  <c r="AY166" i="4" s="1"/>
  <c r="BE166" i="4" s="1"/>
  <c r="O167" i="4"/>
  <c r="U167" i="4" s="1"/>
  <c r="AA167" i="4" s="1"/>
  <c r="O168" i="4" s="1"/>
  <c r="U168" i="4" s="1"/>
  <c r="BD165" i="3"/>
  <c r="BN165" i="3" s="1"/>
  <c r="Q165" i="13"/>
  <c r="T164" i="13"/>
  <c r="R163" i="13"/>
  <c r="U162" i="13"/>
  <c r="BK158" i="4"/>
  <c r="M159" i="4"/>
  <c r="S159" i="4" s="1"/>
  <c r="Y159" i="4" s="1"/>
  <c r="BY157" i="4"/>
  <c r="BX157" i="4"/>
  <c r="BJ158" i="4"/>
  <c r="L171" i="4"/>
  <c r="AQ180" i="17" l="1"/>
  <c r="AU180" i="17"/>
  <c r="AV180" i="17" s="1"/>
  <c r="AW180" i="17" s="1"/>
  <c r="AV179" i="17"/>
  <c r="AW179" i="17" s="1"/>
  <c r="AT180" i="17"/>
  <c r="Q182" i="17"/>
  <c r="AS181" i="17"/>
  <c r="AR235" i="17"/>
  <c r="AC182" i="17"/>
  <c r="AG182" i="17" s="1"/>
  <c r="AK182" i="17" s="1"/>
  <c r="AO182" i="17" s="1"/>
  <c r="S183" i="17"/>
  <c r="AE180" i="17"/>
  <c r="AI180" i="17" s="1"/>
  <c r="AX180" i="17" s="1"/>
  <c r="AY180" i="17" s="1"/>
  <c r="AZ180" i="17" s="1"/>
  <c r="BB178" i="17"/>
  <c r="AD183" i="17"/>
  <c r="AH183" i="17" s="1"/>
  <c r="AL183" i="17" s="1"/>
  <c r="AP183" i="17" s="1"/>
  <c r="T184" i="17"/>
  <c r="AM179" i="17"/>
  <c r="BC179" i="17" s="1"/>
  <c r="AA181" i="17"/>
  <c r="AB181" i="17"/>
  <c r="AF181" i="17" s="1"/>
  <c r="AJ181" i="17" s="1"/>
  <c r="AN181" i="17" s="1"/>
  <c r="R182" i="17"/>
  <c r="BU159" i="4"/>
  <c r="BC156" i="4"/>
  <c r="BQ156" i="4" s="1"/>
  <c r="BR156" i="4" s="1"/>
  <c r="BP156" i="4"/>
  <c r="BV159" i="4"/>
  <c r="AW157" i="4"/>
  <c r="AQ158" i="4"/>
  <c r="BM158" i="4"/>
  <c r="BN158" i="4" s="1"/>
  <c r="BO158" i="4" s="1"/>
  <c r="BL158" i="4"/>
  <c r="M160" i="4"/>
  <c r="S160" i="4" s="1"/>
  <c r="Y160" i="4" s="1"/>
  <c r="AK159" i="4"/>
  <c r="BI159" i="4" s="1"/>
  <c r="AP164" i="4"/>
  <c r="AV164" i="4" s="1"/>
  <c r="BB164" i="4" s="1"/>
  <c r="BH164" i="4" s="1"/>
  <c r="R165" i="4"/>
  <c r="X165" i="4" s="1"/>
  <c r="AD165" i="4" s="1"/>
  <c r="R166" i="4" s="1"/>
  <c r="X166" i="4" s="1"/>
  <c r="AN163" i="4"/>
  <c r="AT163" i="4" s="1"/>
  <c r="AZ163" i="4" s="1"/>
  <c r="BF163" i="4" s="1"/>
  <c r="AB164" i="4"/>
  <c r="AL163" i="4"/>
  <c r="AR163" i="4" s="1"/>
  <c r="AX163" i="4" s="1"/>
  <c r="BD163" i="4" s="1"/>
  <c r="Z164" i="4"/>
  <c r="AO167" i="4"/>
  <c r="AU167" i="4" s="1"/>
  <c r="BA167" i="4" s="1"/>
  <c r="BG167" i="4" s="1"/>
  <c r="AC168" i="4"/>
  <c r="AM167" i="4"/>
  <c r="AS167" i="4" s="1"/>
  <c r="AY167" i="4" s="1"/>
  <c r="BE167" i="4" s="1"/>
  <c r="AA168" i="4"/>
  <c r="BD166" i="3"/>
  <c r="BN166" i="3" s="1"/>
  <c r="R164" i="13"/>
  <c r="U163" i="13"/>
  <c r="T165" i="13"/>
  <c r="Q166" i="13"/>
  <c r="BK159" i="4"/>
  <c r="BY158" i="4"/>
  <c r="BJ159" i="4"/>
  <c r="BX158" i="4"/>
  <c r="L172" i="4"/>
  <c r="AT181" i="17" l="1"/>
  <c r="AQ181" i="17"/>
  <c r="AU181" i="17" s="1"/>
  <c r="Q183" i="17"/>
  <c r="AS182" i="17"/>
  <c r="AR236" i="17"/>
  <c r="R183" i="17"/>
  <c r="AB182" i="17"/>
  <c r="AF182" i="17" s="1"/>
  <c r="AJ182" i="17" s="1"/>
  <c r="AN182" i="17" s="1"/>
  <c r="AE181" i="17"/>
  <c r="AI181" i="17" s="1"/>
  <c r="AX181" i="17" s="1"/>
  <c r="AY181" i="17" s="1"/>
  <c r="AZ181" i="17" s="1"/>
  <c r="T185" i="17"/>
  <c r="AD184" i="17"/>
  <c r="AH184" i="17" s="1"/>
  <c r="AL184" i="17" s="1"/>
  <c r="AP184" i="17" s="1"/>
  <c r="BB179" i="17"/>
  <c r="S184" i="17"/>
  <c r="AC183" i="17"/>
  <c r="AG183" i="17" s="1"/>
  <c r="AK183" i="17" s="1"/>
  <c r="AO183" i="17" s="1"/>
  <c r="AA182" i="17"/>
  <c r="AQ182" i="17" s="1"/>
  <c r="AM180" i="17"/>
  <c r="BC180" i="17" s="1"/>
  <c r="BC157" i="4"/>
  <c r="BQ157" i="4" s="1"/>
  <c r="BR157" i="4" s="1"/>
  <c r="BP157" i="4"/>
  <c r="BV160" i="4"/>
  <c r="AW158" i="4"/>
  <c r="AQ159" i="4"/>
  <c r="BM159" i="4"/>
  <c r="BN159" i="4" s="1"/>
  <c r="BO159" i="4" s="1"/>
  <c r="BL159" i="4"/>
  <c r="BU160" i="4"/>
  <c r="AN164" i="4"/>
  <c r="AT164" i="4" s="1"/>
  <c r="AZ164" i="4" s="1"/>
  <c r="BF164" i="4" s="1"/>
  <c r="P165" i="4"/>
  <c r="V165" i="4" s="1"/>
  <c r="AB165" i="4" s="1"/>
  <c r="P166" i="4" s="1"/>
  <c r="V166" i="4" s="1"/>
  <c r="AO168" i="4"/>
  <c r="AU168" i="4" s="1"/>
  <c r="BA168" i="4" s="1"/>
  <c r="BG168" i="4" s="1"/>
  <c r="Q169" i="4"/>
  <c r="W169" i="4" s="1"/>
  <c r="AC169" i="4" s="1"/>
  <c r="Q170" i="4" s="1"/>
  <c r="W170" i="4" s="1"/>
  <c r="AP165" i="4"/>
  <c r="AV165" i="4" s="1"/>
  <c r="BB165" i="4" s="1"/>
  <c r="BH165" i="4" s="1"/>
  <c r="AD166" i="4"/>
  <c r="AM168" i="4"/>
  <c r="AS168" i="4" s="1"/>
  <c r="AY168" i="4" s="1"/>
  <c r="BE168" i="4" s="1"/>
  <c r="O169" i="4"/>
  <c r="U169" i="4" s="1"/>
  <c r="AA169" i="4" s="1"/>
  <c r="O170" i="4" s="1"/>
  <c r="U170" i="4" s="1"/>
  <c r="AL164" i="4"/>
  <c r="AR164" i="4" s="1"/>
  <c r="AX164" i="4" s="1"/>
  <c r="BD164" i="4" s="1"/>
  <c r="N165" i="4"/>
  <c r="T165" i="4" s="1"/>
  <c r="Z165" i="4" s="1"/>
  <c r="N166" i="4" s="1"/>
  <c r="T166" i="4" s="1"/>
  <c r="M161" i="4"/>
  <c r="S161" i="4" s="1"/>
  <c r="Y161" i="4" s="1"/>
  <c r="AK160" i="4"/>
  <c r="BI160" i="4" s="1"/>
  <c r="BD167" i="3"/>
  <c r="BN167" i="3" s="1"/>
  <c r="Q167" i="13"/>
  <c r="T166" i="13"/>
  <c r="R165" i="13"/>
  <c r="U164" i="13"/>
  <c r="BK160" i="4"/>
  <c r="BY159" i="4"/>
  <c r="BX159" i="4"/>
  <c r="BJ160" i="4"/>
  <c r="L173" i="4"/>
  <c r="AU182" i="17" l="1"/>
  <c r="AV181" i="17"/>
  <c r="AW181" i="17" s="1"/>
  <c r="AT182" i="17"/>
  <c r="AV182" i="17"/>
  <c r="AW182" i="17" s="1"/>
  <c r="Q184" i="17"/>
  <c r="AS183" i="17"/>
  <c r="AR237" i="17"/>
  <c r="S185" i="17"/>
  <c r="AC184" i="17"/>
  <c r="AG184" i="17" s="1"/>
  <c r="AK184" i="17" s="1"/>
  <c r="AO184" i="17" s="1"/>
  <c r="AM181" i="17"/>
  <c r="BC181" i="17" s="1"/>
  <c r="AA183" i="17"/>
  <c r="BB180" i="17"/>
  <c r="T186" i="17"/>
  <c r="AD185" i="17"/>
  <c r="AH185" i="17" s="1"/>
  <c r="AL185" i="17" s="1"/>
  <c r="AP185" i="17" s="1"/>
  <c r="AE182" i="17"/>
  <c r="AI182" i="17" s="1"/>
  <c r="AX182" i="17" s="1"/>
  <c r="AY182" i="17" s="1"/>
  <c r="AZ182" i="17" s="1"/>
  <c r="AB183" i="17"/>
  <c r="AF183" i="17" s="1"/>
  <c r="AJ183" i="17" s="1"/>
  <c r="AN183" i="17" s="1"/>
  <c r="R184" i="17"/>
  <c r="BC158" i="4"/>
  <c r="BQ158" i="4" s="1"/>
  <c r="BR158" i="4" s="1"/>
  <c r="BP158" i="4"/>
  <c r="AW159" i="4"/>
  <c r="BV161" i="4"/>
  <c r="AQ160" i="4"/>
  <c r="BM160" i="4"/>
  <c r="BN160" i="4" s="1"/>
  <c r="BO160" i="4" s="1"/>
  <c r="BL160" i="4"/>
  <c r="BU161" i="4"/>
  <c r="M162" i="4"/>
  <c r="S162" i="4" s="1"/>
  <c r="Y162" i="4" s="1"/>
  <c r="AK161" i="4"/>
  <c r="BI161" i="4" s="1"/>
  <c r="AM169" i="4"/>
  <c r="AS169" i="4" s="1"/>
  <c r="AY169" i="4" s="1"/>
  <c r="BE169" i="4" s="1"/>
  <c r="AA170" i="4"/>
  <c r="AO169" i="4"/>
  <c r="AU169" i="4" s="1"/>
  <c r="BA169" i="4" s="1"/>
  <c r="BG169" i="4" s="1"/>
  <c r="AC170" i="4"/>
  <c r="AL165" i="4"/>
  <c r="AR165" i="4" s="1"/>
  <c r="AX165" i="4" s="1"/>
  <c r="BD165" i="4" s="1"/>
  <c r="Z166" i="4"/>
  <c r="AP166" i="4"/>
  <c r="AV166" i="4" s="1"/>
  <c r="BB166" i="4" s="1"/>
  <c r="BH166" i="4" s="1"/>
  <c r="R167" i="4"/>
  <c r="X167" i="4" s="1"/>
  <c r="AD167" i="4" s="1"/>
  <c r="R168" i="4" s="1"/>
  <c r="X168" i="4" s="1"/>
  <c r="AN165" i="4"/>
  <c r="AT165" i="4" s="1"/>
  <c r="AZ165" i="4" s="1"/>
  <c r="BF165" i="4" s="1"/>
  <c r="AB166" i="4"/>
  <c r="BD168" i="3"/>
  <c r="BN168" i="3" s="1"/>
  <c r="R166" i="13"/>
  <c r="U165" i="13"/>
  <c r="Q168" i="13"/>
  <c r="T167" i="13"/>
  <c r="BJ161" i="4"/>
  <c r="BY160" i="4"/>
  <c r="BX160" i="4"/>
  <c r="BK161" i="4"/>
  <c r="L174" i="4"/>
  <c r="AT183" i="17" l="1"/>
  <c r="AQ183" i="17"/>
  <c r="AU183" i="17" s="1"/>
  <c r="Q185" i="17"/>
  <c r="AS184" i="17"/>
  <c r="AR238" i="17"/>
  <c r="R185" i="17"/>
  <c r="AB184" i="17"/>
  <c r="AF184" i="17" s="1"/>
  <c r="AJ184" i="17" s="1"/>
  <c r="AN184" i="17" s="1"/>
  <c r="AM182" i="17"/>
  <c r="BC182" i="17" s="1"/>
  <c r="T187" i="17"/>
  <c r="AD186" i="17"/>
  <c r="AH186" i="17" s="1"/>
  <c r="AL186" i="17" s="1"/>
  <c r="AP186" i="17" s="1"/>
  <c r="BB181" i="17"/>
  <c r="AA184" i="17"/>
  <c r="S186" i="17"/>
  <c r="AC185" i="17"/>
  <c r="AG185" i="17" s="1"/>
  <c r="AK185" i="17" s="1"/>
  <c r="AO185" i="17" s="1"/>
  <c r="AE183" i="17"/>
  <c r="AI183" i="17" s="1"/>
  <c r="AX183" i="17" s="1"/>
  <c r="AY183" i="17" s="1"/>
  <c r="AZ183" i="17" s="1"/>
  <c r="BC159" i="4"/>
  <c r="BQ159" i="4" s="1"/>
  <c r="BR159" i="4" s="1"/>
  <c r="BP159" i="4"/>
  <c r="AW160" i="4"/>
  <c r="AQ161" i="4"/>
  <c r="BM161" i="4"/>
  <c r="BN161" i="4" s="1"/>
  <c r="BO161" i="4" s="1"/>
  <c r="AK162" i="4"/>
  <c r="BI162" i="4" s="1"/>
  <c r="BV162" i="4"/>
  <c r="BU162" i="4"/>
  <c r="BL161" i="4"/>
  <c r="AP167" i="4"/>
  <c r="AV167" i="4" s="1"/>
  <c r="BB167" i="4" s="1"/>
  <c r="BH167" i="4" s="1"/>
  <c r="AD168" i="4"/>
  <c r="AN166" i="4"/>
  <c r="AT166" i="4" s="1"/>
  <c r="AZ166" i="4" s="1"/>
  <c r="BF166" i="4" s="1"/>
  <c r="P167" i="4"/>
  <c r="V167" i="4" s="1"/>
  <c r="AB167" i="4" s="1"/>
  <c r="P168" i="4" s="1"/>
  <c r="V168" i="4" s="1"/>
  <c r="AL166" i="4"/>
  <c r="AR166" i="4" s="1"/>
  <c r="AX166" i="4" s="1"/>
  <c r="BD166" i="4" s="1"/>
  <c r="N167" i="4"/>
  <c r="T167" i="4" s="1"/>
  <c r="Z167" i="4" s="1"/>
  <c r="N168" i="4" s="1"/>
  <c r="T168" i="4" s="1"/>
  <c r="AO170" i="4"/>
  <c r="AU170" i="4" s="1"/>
  <c r="BA170" i="4" s="1"/>
  <c r="BG170" i="4" s="1"/>
  <c r="Q171" i="4"/>
  <c r="W171" i="4" s="1"/>
  <c r="AC171" i="4" s="1"/>
  <c r="Q172" i="4" s="1"/>
  <c r="W172" i="4" s="1"/>
  <c r="AM170" i="4"/>
  <c r="AS170" i="4" s="1"/>
  <c r="AY170" i="4" s="1"/>
  <c r="BE170" i="4" s="1"/>
  <c r="O171" i="4"/>
  <c r="U171" i="4" s="1"/>
  <c r="AA171" i="4" s="1"/>
  <c r="O172" i="4" s="1"/>
  <c r="U172" i="4" s="1"/>
  <c r="BD169" i="3"/>
  <c r="BN169" i="3" s="1"/>
  <c r="Q169" i="13"/>
  <c r="T168" i="13"/>
  <c r="R167" i="13"/>
  <c r="U166" i="13"/>
  <c r="BK162" i="4"/>
  <c r="M163" i="4"/>
  <c r="S163" i="4" s="1"/>
  <c r="Y163" i="4" s="1"/>
  <c r="BY161" i="4"/>
  <c r="BJ162" i="4"/>
  <c r="BX161" i="4"/>
  <c r="L175" i="4"/>
  <c r="AV183" i="17" l="1"/>
  <c r="AW183" i="17" s="1"/>
  <c r="AT184" i="17"/>
  <c r="AQ184" i="17"/>
  <c r="AU184" i="17" s="1"/>
  <c r="Q186" i="17"/>
  <c r="AS185" i="17"/>
  <c r="AR239" i="17"/>
  <c r="AB185" i="17"/>
  <c r="AF185" i="17" s="1"/>
  <c r="AJ185" i="17" s="1"/>
  <c r="AN185" i="17" s="1"/>
  <c r="R186" i="17"/>
  <c r="AE184" i="17"/>
  <c r="AI184" i="17" s="1"/>
  <c r="AX184" i="17" s="1"/>
  <c r="AY184" i="17" s="1"/>
  <c r="AZ184" i="17" s="1"/>
  <c r="AM183" i="17"/>
  <c r="BC183" i="17" s="1"/>
  <c r="AC186" i="17"/>
  <c r="AG186" i="17" s="1"/>
  <c r="AK186" i="17" s="1"/>
  <c r="AO186" i="17" s="1"/>
  <c r="S187" i="17"/>
  <c r="AA185" i="17"/>
  <c r="BB182" i="17"/>
  <c r="AD187" i="17"/>
  <c r="AH187" i="17" s="1"/>
  <c r="AL187" i="17" s="1"/>
  <c r="AP187" i="17" s="1"/>
  <c r="T188" i="17"/>
  <c r="BC160" i="4"/>
  <c r="BQ160" i="4" s="1"/>
  <c r="BR160" i="4" s="1"/>
  <c r="BP160" i="4"/>
  <c r="BV163" i="4"/>
  <c r="AW161" i="4"/>
  <c r="AQ162" i="4"/>
  <c r="BM162" i="4"/>
  <c r="BN162" i="4" s="1"/>
  <c r="BO162" i="4" s="1"/>
  <c r="BU163" i="4"/>
  <c r="BL162" i="4"/>
  <c r="M164" i="4"/>
  <c r="S164" i="4" s="1"/>
  <c r="Y164" i="4" s="1"/>
  <c r="AK163" i="4"/>
  <c r="BI163" i="4" s="1"/>
  <c r="AM171" i="4"/>
  <c r="AS171" i="4" s="1"/>
  <c r="AY171" i="4" s="1"/>
  <c r="BE171" i="4" s="1"/>
  <c r="AA172" i="4"/>
  <c r="AO171" i="4"/>
  <c r="AU171" i="4" s="1"/>
  <c r="BA171" i="4" s="1"/>
  <c r="BG171" i="4" s="1"/>
  <c r="AC172" i="4"/>
  <c r="AL167" i="4"/>
  <c r="AR167" i="4" s="1"/>
  <c r="AX167" i="4" s="1"/>
  <c r="BD167" i="4" s="1"/>
  <c r="Z168" i="4"/>
  <c r="AN167" i="4"/>
  <c r="AT167" i="4" s="1"/>
  <c r="AZ167" i="4" s="1"/>
  <c r="BF167" i="4" s="1"/>
  <c r="AB168" i="4"/>
  <c r="AP168" i="4"/>
  <c r="AV168" i="4" s="1"/>
  <c r="BB168" i="4" s="1"/>
  <c r="BH168" i="4" s="1"/>
  <c r="R169" i="4"/>
  <c r="X169" i="4" s="1"/>
  <c r="AD169" i="4" s="1"/>
  <c r="R170" i="4" s="1"/>
  <c r="X170" i="4" s="1"/>
  <c r="BD170" i="3"/>
  <c r="BN170" i="3" s="1"/>
  <c r="R168" i="13"/>
  <c r="U167" i="13"/>
  <c r="T169" i="13"/>
  <c r="Q170" i="13"/>
  <c r="BJ163" i="4"/>
  <c r="BX162" i="4"/>
  <c r="BY162" i="4"/>
  <c r="BK163" i="4"/>
  <c r="L176" i="4"/>
  <c r="AQ185" i="17" l="1"/>
  <c r="AU185" i="17"/>
  <c r="AV184" i="17"/>
  <c r="AW184" i="17" s="1"/>
  <c r="AT185" i="17"/>
  <c r="AV185" i="17"/>
  <c r="AW185" i="17" s="1"/>
  <c r="Q187" i="17"/>
  <c r="AS186" i="17"/>
  <c r="AR240" i="17"/>
  <c r="S188" i="17"/>
  <c r="AC187" i="17"/>
  <c r="AG187" i="17" s="1"/>
  <c r="AK187" i="17" s="1"/>
  <c r="AO187" i="17" s="1"/>
  <c r="T189" i="17"/>
  <c r="AD188" i="17"/>
  <c r="AH188" i="17" s="1"/>
  <c r="AL188" i="17" s="1"/>
  <c r="AP188" i="17" s="1"/>
  <c r="BB183" i="17"/>
  <c r="AE185" i="17"/>
  <c r="AI185" i="17" s="1"/>
  <c r="AX185" i="17" s="1"/>
  <c r="AY185" i="17" s="1"/>
  <c r="AZ185" i="17" s="1"/>
  <c r="AA186" i="17"/>
  <c r="AM184" i="17"/>
  <c r="BC184" i="17" s="1"/>
  <c r="R187" i="17"/>
  <c r="AB186" i="17"/>
  <c r="AF186" i="17" s="1"/>
  <c r="AJ186" i="17" s="1"/>
  <c r="AN186" i="17" s="1"/>
  <c r="BC161" i="4"/>
  <c r="BQ161" i="4" s="1"/>
  <c r="BR161" i="4" s="1"/>
  <c r="BP161" i="4"/>
  <c r="AW162" i="4"/>
  <c r="BV164" i="4"/>
  <c r="AQ163" i="4"/>
  <c r="BM163" i="4"/>
  <c r="BN163" i="4" s="1"/>
  <c r="BO163" i="4" s="1"/>
  <c r="BU164" i="4"/>
  <c r="BL163" i="4"/>
  <c r="M165" i="4"/>
  <c r="S165" i="4" s="1"/>
  <c r="Y165" i="4" s="1"/>
  <c r="AK164" i="4"/>
  <c r="BI164" i="4" s="1"/>
  <c r="AO172" i="4"/>
  <c r="AU172" i="4" s="1"/>
  <c r="BA172" i="4" s="1"/>
  <c r="BG172" i="4" s="1"/>
  <c r="Q173" i="4"/>
  <c r="W173" i="4" s="1"/>
  <c r="AC173" i="4" s="1"/>
  <c r="Q174" i="4" s="1"/>
  <c r="W174" i="4" s="1"/>
  <c r="AP169" i="4"/>
  <c r="AV169" i="4" s="1"/>
  <c r="BB169" i="4" s="1"/>
  <c r="BH169" i="4" s="1"/>
  <c r="AD170" i="4"/>
  <c r="AN168" i="4"/>
  <c r="AT168" i="4" s="1"/>
  <c r="AZ168" i="4" s="1"/>
  <c r="BF168" i="4" s="1"/>
  <c r="P169" i="4"/>
  <c r="V169" i="4" s="1"/>
  <c r="AB169" i="4" s="1"/>
  <c r="P170" i="4" s="1"/>
  <c r="V170" i="4" s="1"/>
  <c r="AM172" i="4"/>
  <c r="AS172" i="4" s="1"/>
  <c r="AY172" i="4" s="1"/>
  <c r="BE172" i="4" s="1"/>
  <c r="O173" i="4"/>
  <c r="U173" i="4" s="1"/>
  <c r="AA173" i="4" s="1"/>
  <c r="O174" i="4" s="1"/>
  <c r="U174" i="4" s="1"/>
  <c r="AL168" i="4"/>
  <c r="AR168" i="4" s="1"/>
  <c r="AX168" i="4" s="1"/>
  <c r="BD168" i="4" s="1"/>
  <c r="N169" i="4"/>
  <c r="T169" i="4" s="1"/>
  <c r="Z169" i="4" s="1"/>
  <c r="N170" i="4" s="1"/>
  <c r="T170" i="4" s="1"/>
  <c r="BD171" i="3"/>
  <c r="BN171" i="3" s="1"/>
  <c r="T170" i="13"/>
  <c r="Q171" i="13"/>
  <c r="R169" i="13"/>
  <c r="U168" i="13"/>
  <c r="BK164" i="4"/>
  <c r="BY163" i="4"/>
  <c r="BX163" i="4"/>
  <c r="BJ164" i="4"/>
  <c r="L177" i="4"/>
  <c r="AT186" i="17" l="1"/>
  <c r="Q188" i="17"/>
  <c r="AS187" i="17"/>
  <c r="AQ186" i="17"/>
  <c r="AU186" i="17" s="1"/>
  <c r="AR241" i="17"/>
  <c r="S189" i="17"/>
  <c r="AC188" i="17"/>
  <c r="AG188" i="17" s="1"/>
  <c r="AK188" i="17" s="1"/>
  <c r="AO188" i="17" s="1"/>
  <c r="BB184" i="17"/>
  <c r="T190" i="17"/>
  <c r="AD189" i="17"/>
  <c r="AH189" i="17" s="1"/>
  <c r="AL189" i="17" s="1"/>
  <c r="AP189" i="17" s="1"/>
  <c r="AB187" i="17"/>
  <c r="AF187" i="17" s="1"/>
  <c r="AJ187" i="17" s="1"/>
  <c r="AN187" i="17" s="1"/>
  <c r="R188" i="17"/>
  <c r="AA187" i="17"/>
  <c r="AE186" i="17"/>
  <c r="AI186" i="17" s="1"/>
  <c r="AX186" i="17" s="1"/>
  <c r="AY186" i="17" s="1"/>
  <c r="AZ186" i="17" s="1"/>
  <c r="AM185" i="17"/>
  <c r="BC185" i="17" s="1"/>
  <c r="BC162" i="4"/>
  <c r="BQ162" i="4" s="1"/>
  <c r="BR162" i="4" s="1"/>
  <c r="BP162" i="4"/>
  <c r="BV165" i="4"/>
  <c r="AW163" i="4"/>
  <c r="AQ164" i="4"/>
  <c r="BM164" i="4"/>
  <c r="BN164" i="4" s="1"/>
  <c r="BO164" i="4" s="1"/>
  <c r="BU165" i="4"/>
  <c r="BL164" i="4"/>
  <c r="AL169" i="4"/>
  <c r="AR169" i="4" s="1"/>
  <c r="AX169" i="4" s="1"/>
  <c r="BD169" i="4" s="1"/>
  <c r="Z170" i="4"/>
  <c r="AN169" i="4"/>
  <c r="AT169" i="4" s="1"/>
  <c r="AZ169" i="4" s="1"/>
  <c r="BF169" i="4" s="1"/>
  <c r="AB170" i="4"/>
  <c r="AM173" i="4"/>
  <c r="AS173" i="4" s="1"/>
  <c r="AY173" i="4" s="1"/>
  <c r="BE173" i="4" s="1"/>
  <c r="AA174" i="4"/>
  <c r="AP170" i="4"/>
  <c r="AV170" i="4" s="1"/>
  <c r="BB170" i="4" s="1"/>
  <c r="BH170" i="4" s="1"/>
  <c r="R171" i="4"/>
  <c r="X171" i="4" s="1"/>
  <c r="AD171" i="4" s="1"/>
  <c r="R172" i="4" s="1"/>
  <c r="X172" i="4" s="1"/>
  <c r="AO173" i="4"/>
  <c r="AU173" i="4" s="1"/>
  <c r="BA173" i="4" s="1"/>
  <c r="BG173" i="4" s="1"/>
  <c r="AC174" i="4"/>
  <c r="M166" i="4"/>
  <c r="S166" i="4" s="1"/>
  <c r="Y166" i="4" s="1"/>
  <c r="AK165" i="4"/>
  <c r="BI165" i="4" s="1"/>
  <c r="BD172" i="3"/>
  <c r="BN172" i="3" s="1"/>
  <c r="R170" i="13"/>
  <c r="U169" i="13"/>
  <c r="Q172" i="13"/>
  <c r="T171" i="13"/>
  <c r="BX164" i="4"/>
  <c r="BJ165" i="4"/>
  <c r="BY164" i="4"/>
  <c r="BK165" i="4"/>
  <c r="L178" i="4"/>
  <c r="AT187" i="17" l="1"/>
  <c r="Q189" i="17"/>
  <c r="AS188" i="17"/>
  <c r="AV186" i="17"/>
  <c r="AW186" i="17" s="1"/>
  <c r="AQ187" i="17"/>
  <c r="AU187" i="17" s="1"/>
  <c r="AR242" i="17"/>
  <c r="AM186" i="17"/>
  <c r="BC186" i="17" s="1"/>
  <c r="AA188" i="17"/>
  <c r="AD190" i="17"/>
  <c r="AH190" i="17" s="1"/>
  <c r="AL190" i="17" s="1"/>
  <c r="AP190" i="17" s="1"/>
  <c r="T191" i="17"/>
  <c r="S190" i="17"/>
  <c r="AC189" i="17"/>
  <c r="AG189" i="17" s="1"/>
  <c r="AK189" i="17" s="1"/>
  <c r="AO189" i="17" s="1"/>
  <c r="AE187" i="17"/>
  <c r="AI187" i="17" s="1"/>
  <c r="AX187" i="17" s="1"/>
  <c r="AY187" i="17" s="1"/>
  <c r="AZ187" i="17" s="1"/>
  <c r="R189" i="17"/>
  <c r="AB188" i="17"/>
  <c r="AF188" i="17" s="1"/>
  <c r="AJ188" i="17" s="1"/>
  <c r="AN188" i="17" s="1"/>
  <c r="BB185" i="17"/>
  <c r="BC163" i="4"/>
  <c r="BQ163" i="4" s="1"/>
  <c r="BR163" i="4" s="1"/>
  <c r="BP163" i="4"/>
  <c r="BL165" i="4"/>
  <c r="AW164" i="4"/>
  <c r="AQ165" i="4"/>
  <c r="BM165" i="4"/>
  <c r="BN165" i="4" s="1"/>
  <c r="BO165" i="4" s="1"/>
  <c r="AK166" i="4"/>
  <c r="BI166" i="4" s="1"/>
  <c r="BV166" i="4"/>
  <c r="BU166" i="4"/>
  <c r="AO174" i="4"/>
  <c r="AU174" i="4" s="1"/>
  <c r="BA174" i="4" s="1"/>
  <c r="BG174" i="4" s="1"/>
  <c r="Q175" i="4"/>
  <c r="W175" i="4" s="1"/>
  <c r="AC175" i="4" s="1"/>
  <c r="Q176" i="4" s="1"/>
  <c r="W176" i="4" s="1"/>
  <c r="AP171" i="4"/>
  <c r="AV171" i="4" s="1"/>
  <c r="BB171" i="4" s="1"/>
  <c r="BH171" i="4" s="1"/>
  <c r="AD172" i="4"/>
  <c r="AL170" i="4"/>
  <c r="AR170" i="4" s="1"/>
  <c r="AX170" i="4" s="1"/>
  <c r="BD170" i="4" s="1"/>
  <c r="N171" i="4"/>
  <c r="T171" i="4" s="1"/>
  <c r="Z171" i="4" s="1"/>
  <c r="N172" i="4" s="1"/>
  <c r="T172" i="4" s="1"/>
  <c r="AM174" i="4"/>
  <c r="AS174" i="4" s="1"/>
  <c r="AY174" i="4" s="1"/>
  <c r="BE174" i="4" s="1"/>
  <c r="O175" i="4"/>
  <c r="U175" i="4" s="1"/>
  <c r="AA175" i="4" s="1"/>
  <c r="O176" i="4" s="1"/>
  <c r="U176" i="4" s="1"/>
  <c r="AN170" i="4"/>
  <c r="AT170" i="4" s="1"/>
  <c r="AZ170" i="4" s="1"/>
  <c r="BF170" i="4" s="1"/>
  <c r="P171" i="4"/>
  <c r="V171" i="4" s="1"/>
  <c r="AB171" i="4" s="1"/>
  <c r="P172" i="4" s="1"/>
  <c r="V172" i="4" s="1"/>
  <c r="BD173" i="3"/>
  <c r="BN173" i="3" s="1"/>
  <c r="T172" i="13"/>
  <c r="Q173" i="13"/>
  <c r="R171" i="13"/>
  <c r="U170" i="13"/>
  <c r="BJ166" i="4"/>
  <c r="BX165" i="4"/>
  <c r="BY165" i="4"/>
  <c r="BK166" i="4"/>
  <c r="M167" i="4"/>
  <c r="S167" i="4" s="1"/>
  <c r="Y167" i="4" s="1"/>
  <c r="L179" i="4"/>
  <c r="AV187" i="17" l="1"/>
  <c r="AW187" i="17" s="1"/>
  <c r="Q190" i="17"/>
  <c r="AS189" i="17"/>
  <c r="AQ188" i="17"/>
  <c r="AU188" i="17" s="1"/>
  <c r="AT188" i="17"/>
  <c r="AR243" i="17"/>
  <c r="AM187" i="17"/>
  <c r="BC187" i="17" s="1"/>
  <c r="BB186" i="17"/>
  <c r="AB189" i="17"/>
  <c r="AF189" i="17" s="1"/>
  <c r="AJ189" i="17" s="1"/>
  <c r="AN189" i="17" s="1"/>
  <c r="R190" i="17"/>
  <c r="AE188" i="17"/>
  <c r="AI188" i="17" s="1"/>
  <c r="AX188" i="17" s="1"/>
  <c r="AY188" i="17" s="1"/>
  <c r="AZ188" i="17" s="1"/>
  <c r="AC190" i="17"/>
  <c r="AG190" i="17" s="1"/>
  <c r="AK190" i="17" s="1"/>
  <c r="AO190" i="17" s="1"/>
  <c r="S191" i="17"/>
  <c r="AD191" i="17"/>
  <c r="AH191" i="17" s="1"/>
  <c r="AL191" i="17" s="1"/>
  <c r="AP191" i="17" s="1"/>
  <c r="T192" i="17"/>
  <c r="AA189" i="17"/>
  <c r="AQ189" i="17" s="1"/>
  <c r="BC164" i="4"/>
  <c r="BQ164" i="4" s="1"/>
  <c r="BR164" i="4" s="1"/>
  <c r="BP164" i="4"/>
  <c r="BV167" i="4"/>
  <c r="AW165" i="4"/>
  <c r="AQ166" i="4"/>
  <c r="BM166" i="4"/>
  <c r="BN166" i="4" s="1"/>
  <c r="BO166" i="4" s="1"/>
  <c r="BU167" i="4"/>
  <c r="BL166" i="4"/>
  <c r="AP172" i="4"/>
  <c r="AV172" i="4" s="1"/>
  <c r="BB172" i="4" s="1"/>
  <c r="BH172" i="4" s="1"/>
  <c r="R173" i="4"/>
  <c r="X173" i="4" s="1"/>
  <c r="AD173" i="4" s="1"/>
  <c r="R174" i="4" s="1"/>
  <c r="X174" i="4" s="1"/>
  <c r="AM175" i="4"/>
  <c r="AS175" i="4" s="1"/>
  <c r="AY175" i="4" s="1"/>
  <c r="BE175" i="4" s="1"/>
  <c r="AA176" i="4"/>
  <c r="M168" i="4"/>
  <c r="S168" i="4" s="1"/>
  <c r="Y168" i="4" s="1"/>
  <c r="AK167" i="4"/>
  <c r="BI167" i="4" s="1"/>
  <c r="AO175" i="4"/>
  <c r="AU175" i="4" s="1"/>
  <c r="BA175" i="4" s="1"/>
  <c r="BG175" i="4" s="1"/>
  <c r="AC176" i="4"/>
  <c r="AN171" i="4"/>
  <c r="AT171" i="4" s="1"/>
  <c r="AZ171" i="4" s="1"/>
  <c r="BF171" i="4" s="1"/>
  <c r="AB172" i="4"/>
  <c r="AL171" i="4"/>
  <c r="AR171" i="4" s="1"/>
  <c r="AX171" i="4" s="1"/>
  <c r="BD171" i="4" s="1"/>
  <c r="Z172" i="4"/>
  <c r="BD174" i="3"/>
  <c r="BN174" i="3" s="1"/>
  <c r="R172" i="13"/>
  <c r="U171" i="13"/>
  <c r="Q174" i="13"/>
  <c r="T173" i="13"/>
  <c r="BK167" i="4"/>
  <c r="BY166" i="4"/>
  <c r="BX166" i="4"/>
  <c r="BJ167" i="4"/>
  <c r="L180" i="4"/>
  <c r="AU189" i="17" l="1"/>
  <c r="AV188" i="17"/>
  <c r="AW188" i="17" s="1"/>
  <c r="AT189" i="17"/>
  <c r="AV189" i="17"/>
  <c r="AW189" i="17" s="1"/>
  <c r="Q191" i="17"/>
  <c r="AS190" i="17"/>
  <c r="AR244" i="17"/>
  <c r="AE189" i="17"/>
  <c r="AI189" i="17" s="1"/>
  <c r="AX189" i="17" s="1"/>
  <c r="AY189" i="17" s="1"/>
  <c r="AZ189" i="17" s="1"/>
  <c r="AM188" i="17"/>
  <c r="BC188" i="17" s="1"/>
  <c r="AD192" i="17"/>
  <c r="AH192" i="17" s="1"/>
  <c r="AL192" i="17" s="1"/>
  <c r="AP192" i="17" s="1"/>
  <c r="T193" i="17"/>
  <c r="AB190" i="17"/>
  <c r="AF190" i="17" s="1"/>
  <c r="AJ190" i="17" s="1"/>
  <c r="AN190" i="17" s="1"/>
  <c r="R191" i="17"/>
  <c r="BB187" i="17"/>
  <c r="AA190" i="17"/>
  <c r="AC191" i="17"/>
  <c r="AG191" i="17" s="1"/>
  <c r="AK191" i="17" s="1"/>
  <c r="AO191" i="17" s="1"/>
  <c r="S192" i="17"/>
  <c r="BC165" i="4"/>
  <c r="BQ165" i="4" s="1"/>
  <c r="BR165" i="4" s="1"/>
  <c r="BP165" i="4"/>
  <c r="BV168" i="4"/>
  <c r="AW166" i="4"/>
  <c r="AQ167" i="4"/>
  <c r="BM167" i="4"/>
  <c r="BN167" i="4" s="1"/>
  <c r="BO167" i="4" s="1"/>
  <c r="BL167" i="4"/>
  <c r="BU168" i="4"/>
  <c r="M169" i="4"/>
  <c r="S169" i="4" s="1"/>
  <c r="Y169" i="4" s="1"/>
  <c r="AK168" i="4"/>
  <c r="BI168" i="4" s="1"/>
  <c r="AL172" i="4"/>
  <c r="AR172" i="4" s="1"/>
  <c r="AX172" i="4" s="1"/>
  <c r="BD172" i="4" s="1"/>
  <c r="N173" i="4"/>
  <c r="T173" i="4" s="1"/>
  <c r="Z173" i="4" s="1"/>
  <c r="N174" i="4" s="1"/>
  <c r="T174" i="4" s="1"/>
  <c r="AO176" i="4"/>
  <c r="AU176" i="4" s="1"/>
  <c r="BA176" i="4" s="1"/>
  <c r="BG176" i="4" s="1"/>
  <c r="Q177" i="4"/>
  <c r="W177" i="4" s="1"/>
  <c r="AC177" i="4" s="1"/>
  <c r="Q178" i="4" s="1"/>
  <c r="W178" i="4" s="1"/>
  <c r="AM176" i="4"/>
  <c r="AS176" i="4" s="1"/>
  <c r="AY176" i="4" s="1"/>
  <c r="BE176" i="4" s="1"/>
  <c r="O177" i="4"/>
  <c r="U177" i="4" s="1"/>
  <c r="AA177" i="4" s="1"/>
  <c r="O178" i="4" s="1"/>
  <c r="U178" i="4" s="1"/>
  <c r="AP173" i="4"/>
  <c r="AV173" i="4" s="1"/>
  <c r="BB173" i="4" s="1"/>
  <c r="BH173" i="4" s="1"/>
  <c r="AD174" i="4"/>
  <c r="AN172" i="4"/>
  <c r="AT172" i="4" s="1"/>
  <c r="AZ172" i="4" s="1"/>
  <c r="BF172" i="4" s="1"/>
  <c r="P173" i="4"/>
  <c r="V173" i="4" s="1"/>
  <c r="AB173" i="4" s="1"/>
  <c r="P174" i="4" s="1"/>
  <c r="V174" i="4" s="1"/>
  <c r="BD175" i="3"/>
  <c r="BN175" i="3" s="1"/>
  <c r="T174" i="13"/>
  <c r="Q175" i="13"/>
  <c r="R173" i="13"/>
  <c r="U172" i="13"/>
  <c r="BK168" i="4"/>
  <c r="BY167" i="4"/>
  <c r="BX167" i="4"/>
  <c r="BJ168" i="4"/>
  <c r="L181" i="4"/>
  <c r="AT190" i="17" l="1"/>
  <c r="AQ190" i="17"/>
  <c r="AU190" i="17" s="1"/>
  <c r="Q192" i="17"/>
  <c r="AS191" i="17"/>
  <c r="AR245" i="17"/>
  <c r="AE190" i="17"/>
  <c r="AI190" i="17" s="1"/>
  <c r="AX190" i="17" s="1"/>
  <c r="AY190" i="17" s="1"/>
  <c r="AZ190" i="17" s="1"/>
  <c r="R192" i="17"/>
  <c r="AB191" i="17"/>
  <c r="AF191" i="17" s="1"/>
  <c r="AJ191" i="17" s="1"/>
  <c r="AN191" i="17" s="1"/>
  <c r="BB188" i="17"/>
  <c r="S193" i="17"/>
  <c r="AC192" i="17"/>
  <c r="AG192" i="17" s="1"/>
  <c r="AK192" i="17" s="1"/>
  <c r="AO192" i="17" s="1"/>
  <c r="T194" i="17"/>
  <c r="AD193" i="17"/>
  <c r="AH193" i="17" s="1"/>
  <c r="AL193" i="17" s="1"/>
  <c r="AP193" i="17" s="1"/>
  <c r="AM189" i="17"/>
  <c r="BC189" i="17" s="1"/>
  <c r="AA191" i="17"/>
  <c r="AQ191" i="17" s="1"/>
  <c r="BC166" i="4"/>
  <c r="BQ166" i="4" s="1"/>
  <c r="BR166" i="4" s="1"/>
  <c r="BP166" i="4"/>
  <c r="BV169" i="4"/>
  <c r="AW167" i="4"/>
  <c r="AQ168" i="4"/>
  <c r="BM168" i="4"/>
  <c r="BN168" i="4" s="1"/>
  <c r="BO168" i="4" s="1"/>
  <c r="BU169" i="4"/>
  <c r="BL168" i="4"/>
  <c r="M170" i="4"/>
  <c r="S170" i="4" s="1"/>
  <c r="Y170" i="4" s="1"/>
  <c r="AK169" i="4"/>
  <c r="BI169" i="4" s="1"/>
  <c r="AN173" i="4"/>
  <c r="AT173" i="4" s="1"/>
  <c r="AZ173" i="4" s="1"/>
  <c r="BF173" i="4" s="1"/>
  <c r="AB174" i="4"/>
  <c r="AM177" i="4"/>
  <c r="AS177" i="4" s="1"/>
  <c r="AY177" i="4" s="1"/>
  <c r="BE177" i="4" s="1"/>
  <c r="AA178" i="4"/>
  <c r="AO177" i="4"/>
  <c r="AU177" i="4" s="1"/>
  <c r="BA177" i="4" s="1"/>
  <c r="BG177" i="4" s="1"/>
  <c r="AC178" i="4"/>
  <c r="AL173" i="4"/>
  <c r="AR173" i="4" s="1"/>
  <c r="AX173" i="4" s="1"/>
  <c r="BD173" i="4" s="1"/>
  <c r="Z174" i="4"/>
  <c r="AP174" i="4"/>
  <c r="AV174" i="4" s="1"/>
  <c r="BB174" i="4" s="1"/>
  <c r="BH174" i="4" s="1"/>
  <c r="R175" i="4"/>
  <c r="X175" i="4" s="1"/>
  <c r="AD175" i="4" s="1"/>
  <c r="R176" i="4" s="1"/>
  <c r="X176" i="4" s="1"/>
  <c r="BD176" i="3"/>
  <c r="BN176" i="3" s="1"/>
  <c r="U173" i="13"/>
  <c r="R174" i="13"/>
  <c r="Q176" i="13"/>
  <c r="T175" i="13"/>
  <c r="BK169" i="4"/>
  <c r="BJ169" i="4"/>
  <c r="BY168" i="4"/>
  <c r="BX168" i="4"/>
  <c r="L182" i="4"/>
  <c r="Q193" i="17" l="1"/>
  <c r="AS192" i="17"/>
  <c r="AU191" i="17"/>
  <c r="AV190" i="17"/>
  <c r="AW190" i="17" s="1"/>
  <c r="AT191" i="17"/>
  <c r="AV191" i="17"/>
  <c r="AW191" i="17" s="1"/>
  <c r="AR246" i="17"/>
  <c r="AE191" i="17"/>
  <c r="AI191" i="17" s="1"/>
  <c r="AX191" i="17" s="1"/>
  <c r="AY191" i="17" s="1"/>
  <c r="AZ191" i="17" s="1"/>
  <c r="AA192" i="17"/>
  <c r="AC193" i="17"/>
  <c r="AG193" i="17" s="1"/>
  <c r="AK193" i="17" s="1"/>
  <c r="AO193" i="17" s="1"/>
  <c r="S194" i="17"/>
  <c r="BB189" i="17"/>
  <c r="R193" i="17"/>
  <c r="AB192" i="17"/>
  <c r="AF192" i="17" s="1"/>
  <c r="AJ192" i="17" s="1"/>
  <c r="AN192" i="17" s="1"/>
  <c r="AD194" i="17"/>
  <c r="AH194" i="17" s="1"/>
  <c r="AL194" i="17" s="1"/>
  <c r="AP194" i="17" s="1"/>
  <c r="T195" i="17"/>
  <c r="AM190" i="17"/>
  <c r="BC190" i="17" s="1"/>
  <c r="BC167" i="4"/>
  <c r="BQ167" i="4" s="1"/>
  <c r="BR167" i="4" s="1"/>
  <c r="BP167" i="4"/>
  <c r="AW168" i="4"/>
  <c r="AQ169" i="4"/>
  <c r="BM169" i="4"/>
  <c r="BN169" i="4" s="1"/>
  <c r="BO169" i="4" s="1"/>
  <c r="AK170" i="4"/>
  <c r="BI170" i="4" s="1"/>
  <c r="BV170" i="4"/>
  <c r="BL169" i="4"/>
  <c r="BU170" i="4"/>
  <c r="AO178" i="4"/>
  <c r="AU178" i="4" s="1"/>
  <c r="BA178" i="4" s="1"/>
  <c r="BG178" i="4" s="1"/>
  <c r="Q179" i="4"/>
  <c r="W179" i="4" s="1"/>
  <c r="AC179" i="4" s="1"/>
  <c r="Q180" i="4" s="1"/>
  <c r="W180" i="4" s="1"/>
  <c r="AM178" i="4"/>
  <c r="AS178" i="4" s="1"/>
  <c r="AY178" i="4" s="1"/>
  <c r="BE178" i="4" s="1"/>
  <c r="O179" i="4"/>
  <c r="U179" i="4" s="1"/>
  <c r="AA179" i="4" s="1"/>
  <c r="O180" i="4" s="1"/>
  <c r="U180" i="4" s="1"/>
  <c r="AP175" i="4"/>
  <c r="AV175" i="4" s="1"/>
  <c r="BB175" i="4" s="1"/>
  <c r="BH175" i="4" s="1"/>
  <c r="AD176" i="4"/>
  <c r="AL174" i="4"/>
  <c r="AR174" i="4" s="1"/>
  <c r="AX174" i="4" s="1"/>
  <c r="BD174" i="4" s="1"/>
  <c r="N175" i="4"/>
  <c r="T175" i="4" s="1"/>
  <c r="Z175" i="4" s="1"/>
  <c r="N176" i="4" s="1"/>
  <c r="T176" i="4" s="1"/>
  <c r="AN174" i="4"/>
  <c r="AT174" i="4" s="1"/>
  <c r="AZ174" i="4" s="1"/>
  <c r="BF174" i="4" s="1"/>
  <c r="P175" i="4"/>
  <c r="V175" i="4" s="1"/>
  <c r="AB175" i="4" s="1"/>
  <c r="P176" i="4" s="1"/>
  <c r="V176" i="4" s="1"/>
  <c r="BD177" i="3"/>
  <c r="BN177" i="3" s="1"/>
  <c r="T176" i="13"/>
  <c r="Q177" i="13"/>
  <c r="R175" i="13"/>
  <c r="U174" i="13"/>
  <c r="BJ170" i="4"/>
  <c r="BY169" i="4"/>
  <c r="BX169" i="4"/>
  <c r="BK170" i="4"/>
  <c r="M171" i="4"/>
  <c r="S171" i="4" s="1"/>
  <c r="Y171" i="4" s="1"/>
  <c r="L183" i="4"/>
  <c r="AQ192" i="17" l="1"/>
  <c r="AU192" i="17"/>
  <c r="AT192" i="17"/>
  <c r="AV192" i="17"/>
  <c r="AW192" i="17" s="1"/>
  <c r="Q194" i="17"/>
  <c r="AS193" i="17"/>
  <c r="AR247" i="17"/>
  <c r="AB193" i="17"/>
  <c r="AF193" i="17" s="1"/>
  <c r="AJ193" i="17" s="1"/>
  <c r="AN193" i="17" s="1"/>
  <c r="R194" i="17"/>
  <c r="AC194" i="17"/>
  <c r="AG194" i="17" s="1"/>
  <c r="AK194" i="17" s="1"/>
  <c r="AO194" i="17" s="1"/>
  <c r="S195" i="17"/>
  <c r="AD195" i="17"/>
  <c r="AH195" i="17" s="1"/>
  <c r="AL195" i="17" s="1"/>
  <c r="AP195" i="17" s="1"/>
  <c r="T196" i="17"/>
  <c r="AA193" i="17"/>
  <c r="AE192" i="17"/>
  <c r="AI192" i="17" s="1"/>
  <c r="AX192" i="17" s="1"/>
  <c r="AY192" i="17" s="1"/>
  <c r="AZ192" i="17" s="1"/>
  <c r="BB190" i="17"/>
  <c r="AM191" i="17"/>
  <c r="BC191" i="17" s="1"/>
  <c r="BC168" i="4"/>
  <c r="BQ168" i="4" s="1"/>
  <c r="BR168" i="4" s="1"/>
  <c r="BP168" i="4"/>
  <c r="BL170" i="4"/>
  <c r="BV171" i="4"/>
  <c r="AW169" i="4"/>
  <c r="AQ170" i="4"/>
  <c r="BM170" i="4"/>
  <c r="BN170" i="4" s="1"/>
  <c r="BO170" i="4" s="1"/>
  <c r="BU171" i="4"/>
  <c r="AN175" i="4"/>
  <c r="AT175" i="4" s="1"/>
  <c r="AZ175" i="4" s="1"/>
  <c r="BF175" i="4" s="1"/>
  <c r="AB176" i="4"/>
  <c r="AL175" i="4"/>
  <c r="AR175" i="4" s="1"/>
  <c r="AX175" i="4" s="1"/>
  <c r="BD175" i="4" s="1"/>
  <c r="Z176" i="4"/>
  <c r="AP176" i="4"/>
  <c r="AV176" i="4" s="1"/>
  <c r="BB176" i="4" s="1"/>
  <c r="BH176" i="4" s="1"/>
  <c r="R177" i="4"/>
  <c r="X177" i="4" s="1"/>
  <c r="AD177" i="4" s="1"/>
  <c r="R178" i="4" s="1"/>
  <c r="X178" i="4" s="1"/>
  <c r="AM179" i="4"/>
  <c r="AS179" i="4" s="1"/>
  <c r="AY179" i="4" s="1"/>
  <c r="BE179" i="4" s="1"/>
  <c r="AA180" i="4"/>
  <c r="AO179" i="4"/>
  <c r="AU179" i="4" s="1"/>
  <c r="BA179" i="4" s="1"/>
  <c r="BG179" i="4" s="1"/>
  <c r="AC180" i="4"/>
  <c r="M172" i="4"/>
  <c r="S172" i="4" s="1"/>
  <c r="Y172" i="4" s="1"/>
  <c r="AK171" i="4"/>
  <c r="BI171" i="4" s="1"/>
  <c r="BD178" i="3"/>
  <c r="BN178" i="3" s="1"/>
  <c r="R176" i="13"/>
  <c r="U175" i="13"/>
  <c r="Q178" i="13"/>
  <c r="T177" i="13"/>
  <c r="BK171" i="4"/>
  <c r="BJ171" i="4"/>
  <c r="BY170" i="4"/>
  <c r="BX170" i="4"/>
  <c r="L184" i="4"/>
  <c r="AT193" i="17" l="1"/>
  <c r="AQ193" i="17"/>
  <c r="AU193" i="17" s="1"/>
  <c r="Q195" i="17"/>
  <c r="AS194" i="17"/>
  <c r="AR248" i="17"/>
  <c r="BB191" i="17"/>
  <c r="AB194" i="17"/>
  <c r="AF194" i="17" s="1"/>
  <c r="AJ194" i="17" s="1"/>
  <c r="AN194" i="17" s="1"/>
  <c r="R195" i="17"/>
  <c r="AA194" i="17"/>
  <c r="AC195" i="17"/>
  <c r="AG195" i="17" s="1"/>
  <c r="AK195" i="17" s="1"/>
  <c r="AO195" i="17" s="1"/>
  <c r="S196" i="17"/>
  <c r="AM192" i="17"/>
  <c r="BC192" i="17" s="1"/>
  <c r="AE193" i="17"/>
  <c r="AI193" i="17" s="1"/>
  <c r="AX193" i="17" s="1"/>
  <c r="AY193" i="17" s="1"/>
  <c r="AZ193" i="17" s="1"/>
  <c r="AD196" i="17"/>
  <c r="AH196" i="17" s="1"/>
  <c r="AL196" i="17" s="1"/>
  <c r="AP196" i="17" s="1"/>
  <c r="T197" i="17"/>
  <c r="BC169" i="4"/>
  <c r="BQ169" i="4" s="1"/>
  <c r="BR169" i="4" s="1"/>
  <c r="BP169" i="4"/>
  <c r="AW170" i="4"/>
  <c r="BV172" i="4"/>
  <c r="AQ171" i="4"/>
  <c r="BM171" i="4"/>
  <c r="BN171" i="4" s="1"/>
  <c r="BO171" i="4" s="1"/>
  <c r="BL171" i="4"/>
  <c r="BU172" i="4"/>
  <c r="M173" i="4"/>
  <c r="S173" i="4" s="1"/>
  <c r="Y173" i="4" s="1"/>
  <c r="AK172" i="4"/>
  <c r="BI172" i="4" s="1"/>
  <c r="AO180" i="4"/>
  <c r="AU180" i="4" s="1"/>
  <c r="BA180" i="4" s="1"/>
  <c r="BG180" i="4" s="1"/>
  <c r="Q181" i="4"/>
  <c r="W181" i="4" s="1"/>
  <c r="AC181" i="4" s="1"/>
  <c r="Q182" i="4" s="1"/>
  <c r="W182" i="4" s="1"/>
  <c r="AM180" i="4"/>
  <c r="AS180" i="4" s="1"/>
  <c r="AY180" i="4" s="1"/>
  <c r="BE180" i="4" s="1"/>
  <c r="O181" i="4"/>
  <c r="U181" i="4" s="1"/>
  <c r="AA181" i="4" s="1"/>
  <c r="O182" i="4" s="1"/>
  <c r="U182" i="4" s="1"/>
  <c r="AP177" i="4"/>
  <c r="AV177" i="4" s="1"/>
  <c r="BB177" i="4" s="1"/>
  <c r="BH177" i="4" s="1"/>
  <c r="AD178" i="4"/>
  <c r="AL176" i="4"/>
  <c r="AR176" i="4" s="1"/>
  <c r="AX176" i="4" s="1"/>
  <c r="BD176" i="4" s="1"/>
  <c r="N177" i="4"/>
  <c r="T177" i="4" s="1"/>
  <c r="Z177" i="4" s="1"/>
  <c r="N178" i="4" s="1"/>
  <c r="T178" i="4" s="1"/>
  <c r="AN176" i="4"/>
  <c r="AT176" i="4" s="1"/>
  <c r="AZ176" i="4" s="1"/>
  <c r="BF176" i="4" s="1"/>
  <c r="P177" i="4"/>
  <c r="V177" i="4" s="1"/>
  <c r="AB177" i="4" s="1"/>
  <c r="P178" i="4" s="1"/>
  <c r="V178" i="4" s="1"/>
  <c r="BD179" i="3"/>
  <c r="BN179" i="3" s="1"/>
  <c r="T178" i="13"/>
  <c r="Q179" i="13"/>
  <c r="R177" i="13"/>
  <c r="U176" i="13"/>
  <c r="BJ172" i="4"/>
  <c r="BX171" i="4"/>
  <c r="BY171" i="4"/>
  <c r="BK172" i="4"/>
  <c r="L185" i="4"/>
  <c r="AV193" i="17" l="1"/>
  <c r="AW193" i="17" s="1"/>
  <c r="AQ194" i="17"/>
  <c r="AU194" i="17" s="1"/>
  <c r="AT194" i="17"/>
  <c r="Q196" i="17"/>
  <c r="AS195" i="17"/>
  <c r="AR249" i="17"/>
  <c r="T198" i="17"/>
  <c r="AD197" i="17"/>
  <c r="AH197" i="17" s="1"/>
  <c r="AL197" i="17" s="1"/>
  <c r="AP197" i="17" s="1"/>
  <c r="AE194" i="17"/>
  <c r="AI194" i="17" s="1"/>
  <c r="AX194" i="17" s="1"/>
  <c r="AY194" i="17" s="1"/>
  <c r="AZ194" i="17" s="1"/>
  <c r="R196" i="17"/>
  <c r="AB195" i="17"/>
  <c r="AF195" i="17" s="1"/>
  <c r="AJ195" i="17" s="1"/>
  <c r="AN195" i="17" s="1"/>
  <c r="AM193" i="17"/>
  <c r="BC193" i="17" s="1"/>
  <c r="S197" i="17"/>
  <c r="AC196" i="17"/>
  <c r="AG196" i="17" s="1"/>
  <c r="AK196" i="17" s="1"/>
  <c r="AO196" i="17" s="1"/>
  <c r="BB192" i="17"/>
  <c r="AA195" i="17"/>
  <c r="AQ195" i="17" s="1"/>
  <c r="BC170" i="4"/>
  <c r="BQ170" i="4" s="1"/>
  <c r="BR170" i="4" s="1"/>
  <c r="BP170" i="4"/>
  <c r="BV173" i="4"/>
  <c r="AW171" i="4"/>
  <c r="AQ172" i="4"/>
  <c r="BM172" i="4"/>
  <c r="BN172" i="4" s="1"/>
  <c r="BO172" i="4" s="1"/>
  <c r="BU173" i="4"/>
  <c r="BL172" i="4"/>
  <c r="M174" i="4"/>
  <c r="S174" i="4" s="1"/>
  <c r="Y174" i="4" s="1"/>
  <c r="AK173" i="4"/>
  <c r="BI173" i="4" s="1"/>
  <c r="AL177" i="4"/>
  <c r="AR177" i="4" s="1"/>
  <c r="AX177" i="4" s="1"/>
  <c r="BD177" i="4" s="1"/>
  <c r="Z178" i="4"/>
  <c r="AN177" i="4"/>
  <c r="AT177" i="4" s="1"/>
  <c r="AZ177" i="4" s="1"/>
  <c r="BF177" i="4" s="1"/>
  <c r="AB178" i="4"/>
  <c r="AP178" i="4"/>
  <c r="AV178" i="4" s="1"/>
  <c r="BB178" i="4" s="1"/>
  <c r="BH178" i="4" s="1"/>
  <c r="R179" i="4"/>
  <c r="X179" i="4" s="1"/>
  <c r="AD179" i="4" s="1"/>
  <c r="R180" i="4" s="1"/>
  <c r="X180" i="4" s="1"/>
  <c r="AM181" i="4"/>
  <c r="AS181" i="4" s="1"/>
  <c r="AY181" i="4" s="1"/>
  <c r="BE181" i="4" s="1"/>
  <c r="AA182" i="4"/>
  <c r="AO181" i="4"/>
  <c r="AU181" i="4" s="1"/>
  <c r="BA181" i="4" s="1"/>
  <c r="BG181" i="4" s="1"/>
  <c r="AC182" i="4"/>
  <c r="BD180" i="3"/>
  <c r="BN180" i="3" s="1"/>
  <c r="U177" i="13"/>
  <c r="R178" i="13"/>
  <c r="Q180" i="13"/>
  <c r="T179" i="13"/>
  <c r="BK173" i="4"/>
  <c r="BX172" i="4"/>
  <c r="BJ173" i="4"/>
  <c r="BY172" i="4"/>
  <c r="L186" i="4"/>
  <c r="AU195" i="17" l="1"/>
  <c r="AV194" i="17"/>
  <c r="AW194" i="17" s="1"/>
  <c r="AT195" i="17"/>
  <c r="AV195" i="17"/>
  <c r="AW195" i="17" s="1"/>
  <c r="Q197" i="17"/>
  <c r="AS196" i="17"/>
  <c r="AR250" i="17"/>
  <c r="AM194" i="17"/>
  <c r="BC194" i="17" s="1"/>
  <c r="AE195" i="17"/>
  <c r="AI195" i="17" s="1"/>
  <c r="AX195" i="17" s="1"/>
  <c r="AY195" i="17" s="1"/>
  <c r="AZ195" i="17" s="1"/>
  <c r="AA196" i="17"/>
  <c r="BB193" i="17"/>
  <c r="R197" i="17"/>
  <c r="AB196" i="17"/>
  <c r="AF196" i="17" s="1"/>
  <c r="AJ196" i="17" s="1"/>
  <c r="AN196" i="17" s="1"/>
  <c r="S198" i="17"/>
  <c r="AC197" i="17"/>
  <c r="AG197" i="17" s="1"/>
  <c r="AK197" i="17" s="1"/>
  <c r="AO197" i="17" s="1"/>
  <c r="T199" i="17"/>
  <c r="AD198" i="17"/>
  <c r="AH198" i="17" s="1"/>
  <c r="AL198" i="17" s="1"/>
  <c r="AP198" i="17" s="1"/>
  <c r="BC171" i="4"/>
  <c r="BQ171" i="4" s="1"/>
  <c r="BR171" i="4" s="1"/>
  <c r="BP171" i="4"/>
  <c r="AW172" i="4"/>
  <c r="AQ173" i="4"/>
  <c r="BM173" i="4"/>
  <c r="BN173" i="4" s="1"/>
  <c r="BO173" i="4" s="1"/>
  <c r="AK174" i="4"/>
  <c r="BI174" i="4" s="1"/>
  <c r="BV174" i="4"/>
  <c r="BL173" i="4"/>
  <c r="BU174" i="4"/>
  <c r="AM182" i="4"/>
  <c r="AS182" i="4" s="1"/>
  <c r="AY182" i="4" s="1"/>
  <c r="BE182" i="4" s="1"/>
  <c r="O183" i="4"/>
  <c r="U183" i="4" s="1"/>
  <c r="AA183" i="4" s="1"/>
  <c r="O184" i="4" s="1"/>
  <c r="U184" i="4" s="1"/>
  <c r="AN178" i="4"/>
  <c r="AT178" i="4" s="1"/>
  <c r="AZ178" i="4" s="1"/>
  <c r="BF178" i="4" s="1"/>
  <c r="P179" i="4"/>
  <c r="V179" i="4" s="1"/>
  <c r="AB179" i="4" s="1"/>
  <c r="P180" i="4" s="1"/>
  <c r="V180" i="4" s="1"/>
  <c r="AP179" i="4"/>
  <c r="AV179" i="4" s="1"/>
  <c r="BB179" i="4" s="1"/>
  <c r="BH179" i="4" s="1"/>
  <c r="AD180" i="4"/>
  <c r="AO182" i="4"/>
  <c r="AU182" i="4" s="1"/>
  <c r="BA182" i="4" s="1"/>
  <c r="BG182" i="4" s="1"/>
  <c r="Q183" i="4"/>
  <c r="W183" i="4" s="1"/>
  <c r="AC183" i="4" s="1"/>
  <c r="Q184" i="4" s="1"/>
  <c r="W184" i="4" s="1"/>
  <c r="AL178" i="4"/>
  <c r="AR178" i="4" s="1"/>
  <c r="AX178" i="4" s="1"/>
  <c r="BD178" i="4" s="1"/>
  <c r="N179" i="4"/>
  <c r="T179" i="4" s="1"/>
  <c r="Z179" i="4" s="1"/>
  <c r="N180" i="4" s="1"/>
  <c r="T180" i="4" s="1"/>
  <c r="BD181" i="3"/>
  <c r="BN181" i="3" s="1"/>
  <c r="T180" i="13"/>
  <c r="Q181" i="13"/>
  <c r="R179" i="13"/>
  <c r="U178" i="13"/>
  <c r="M175" i="4"/>
  <c r="S175" i="4" s="1"/>
  <c r="Y175" i="4" s="1"/>
  <c r="BK174" i="4"/>
  <c r="BX173" i="4"/>
  <c r="BY173" i="4"/>
  <c r="BJ174" i="4"/>
  <c r="L187" i="4"/>
  <c r="AT196" i="17" l="1"/>
  <c r="Q198" i="17"/>
  <c r="AS197" i="17"/>
  <c r="AQ196" i="17"/>
  <c r="AU196" i="17" s="1"/>
  <c r="AR251" i="17"/>
  <c r="AA197" i="17"/>
  <c r="AD199" i="17"/>
  <c r="AH199" i="17" s="1"/>
  <c r="AL199" i="17" s="1"/>
  <c r="AP199" i="17" s="1"/>
  <c r="T200" i="17"/>
  <c r="AC198" i="17"/>
  <c r="AG198" i="17" s="1"/>
  <c r="AK198" i="17" s="1"/>
  <c r="AO198" i="17" s="1"/>
  <c r="S199" i="17"/>
  <c r="AE196" i="17"/>
  <c r="AI196" i="17" s="1"/>
  <c r="AX196" i="17" s="1"/>
  <c r="AY196" i="17" s="1"/>
  <c r="AZ196" i="17" s="1"/>
  <c r="AB197" i="17"/>
  <c r="AF197" i="17" s="1"/>
  <c r="AJ197" i="17" s="1"/>
  <c r="AN197" i="17" s="1"/>
  <c r="R198" i="17"/>
  <c r="BB194" i="17"/>
  <c r="AM195" i="17"/>
  <c r="BC195" i="17" s="1"/>
  <c r="BU175" i="4"/>
  <c r="BC172" i="4"/>
  <c r="BQ172" i="4" s="1"/>
  <c r="BR172" i="4" s="1"/>
  <c r="BP172" i="4"/>
  <c r="BV175" i="4"/>
  <c r="AW173" i="4"/>
  <c r="AQ174" i="4"/>
  <c r="BM174" i="4"/>
  <c r="BN174" i="4" s="1"/>
  <c r="BO174" i="4" s="1"/>
  <c r="BL174" i="4"/>
  <c r="AL179" i="4"/>
  <c r="AR179" i="4" s="1"/>
  <c r="AX179" i="4" s="1"/>
  <c r="BD179" i="4" s="1"/>
  <c r="Z180" i="4"/>
  <c r="M176" i="4"/>
  <c r="S176" i="4" s="1"/>
  <c r="Y176" i="4" s="1"/>
  <c r="AK175" i="4"/>
  <c r="BI175" i="4" s="1"/>
  <c r="AO183" i="4"/>
  <c r="AU183" i="4" s="1"/>
  <c r="BA183" i="4" s="1"/>
  <c r="BG183" i="4" s="1"/>
  <c r="AC184" i="4"/>
  <c r="AP180" i="4"/>
  <c r="AV180" i="4" s="1"/>
  <c r="BB180" i="4" s="1"/>
  <c r="BH180" i="4" s="1"/>
  <c r="R181" i="4"/>
  <c r="X181" i="4" s="1"/>
  <c r="AD181" i="4" s="1"/>
  <c r="R182" i="4" s="1"/>
  <c r="X182" i="4" s="1"/>
  <c r="AM183" i="4"/>
  <c r="AS183" i="4" s="1"/>
  <c r="AY183" i="4" s="1"/>
  <c r="BE183" i="4" s="1"/>
  <c r="AA184" i="4"/>
  <c r="AN179" i="4"/>
  <c r="AT179" i="4" s="1"/>
  <c r="AZ179" i="4" s="1"/>
  <c r="BF179" i="4" s="1"/>
  <c r="AB180" i="4"/>
  <c r="BD182" i="3"/>
  <c r="BN182" i="3" s="1"/>
  <c r="R180" i="13"/>
  <c r="U179" i="13"/>
  <c r="Q182" i="13"/>
  <c r="T181" i="13"/>
  <c r="BY174" i="4"/>
  <c r="BJ175" i="4"/>
  <c r="BX174" i="4"/>
  <c r="BK175" i="4"/>
  <c r="L188" i="4"/>
  <c r="AQ197" i="17" l="1"/>
  <c r="Q199" i="17"/>
  <c r="AS198" i="17"/>
  <c r="AU197" i="17"/>
  <c r="AV196" i="17"/>
  <c r="AW196" i="17" s="1"/>
  <c r="AT197" i="17"/>
  <c r="AV197" i="17"/>
  <c r="AW197" i="17" s="1"/>
  <c r="AR252" i="17"/>
  <c r="BB195" i="17"/>
  <c r="AE197" i="17"/>
  <c r="AI197" i="17" s="1"/>
  <c r="AX197" i="17" s="1"/>
  <c r="AY197" i="17" s="1"/>
  <c r="AZ197" i="17" s="1"/>
  <c r="AB198" i="17"/>
  <c r="AF198" i="17" s="1"/>
  <c r="AJ198" i="17" s="1"/>
  <c r="AN198" i="17" s="1"/>
  <c r="R199" i="17"/>
  <c r="AM196" i="17"/>
  <c r="BC196" i="17" s="1"/>
  <c r="AD200" i="17"/>
  <c r="AH200" i="17" s="1"/>
  <c r="AL200" i="17" s="1"/>
  <c r="AP200" i="17" s="1"/>
  <c r="T201" i="17"/>
  <c r="AC199" i="17"/>
  <c r="AG199" i="17" s="1"/>
  <c r="AK199" i="17" s="1"/>
  <c r="AO199" i="17" s="1"/>
  <c r="S200" i="17"/>
  <c r="AA198" i="17"/>
  <c r="AQ198" i="17" s="1"/>
  <c r="BC173" i="4"/>
  <c r="BQ173" i="4" s="1"/>
  <c r="BR173" i="4" s="1"/>
  <c r="BP173" i="4"/>
  <c r="BV176" i="4"/>
  <c r="AW174" i="4"/>
  <c r="AQ175" i="4"/>
  <c r="BM175" i="4"/>
  <c r="BN175" i="4" s="1"/>
  <c r="BO175" i="4" s="1"/>
  <c r="BU176" i="4"/>
  <c r="BL175" i="4"/>
  <c r="AM184" i="4"/>
  <c r="AS184" i="4" s="1"/>
  <c r="AY184" i="4" s="1"/>
  <c r="BE184" i="4" s="1"/>
  <c r="O185" i="4"/>
  <c r="U185" i="4" s="1"/>
  <c r="AA185" i="4" s="1"/>
  <c r="O186" i="4" s="1"/>
  <c r="U186" i="4" s="1"/>
  <c r="AP181" i="4"/>
  <c r="AV181" i="4" s="1"/>
  <c r="BB181" i="4" s="1"/>
  <c r="BH181" i="4" s="1"/>
  <c r="AD182" i="4"/>
  <c r="AO184" i="4"/>
  <c r="AU184" i="4" s="1"/>
  <c r="BA184" i="4" s="1"/>
  <c r="BG184" i="4" s="1"/>
  <c r="Q185" i="4"/>
  <c r="W185" i="4" s="1"/>
  <c r="AC185" i="4" s="1"/>
  <c r="Q186" i="4" s="1"/>
  <c r="W186" i="4" s="1"/>
  <c r="M177" i="4"/>
  <c r="S177" i="4" s="1"/>
  <c r="Y177" i="4" s="1"/>
  <c r="AK176" i="4"/>
  <c r="BI176" i="4" s="1"/>
  <c r="AL180" i="4"/>
  <c r="AR180" i="4" s="1"/>
  <c r="AX180" i="4" s="1"/>
  <c r="BD180" i="4" s="1"/>
  <c r="N181" i="4"/>
  <c r="T181" i="4" s="1"/>
  <c r="Z181" i="4" s="1"/>
  <c r="N182" i="4" s="1"/>
  <c r="T182" i="4" s="1"/>
  <c r="AN180" i="4"/>
  <c r="AT180" i="4" s="1"/>
  <c r="AZ180" i="4" s="1"/>
  <c r="BF180" i="4" s="1"/>
  <c r="P181" i="4"/>
  <c r="V181" i="4" s="1"/>
  <c r="AB181" i="4" s="1"/>
  <c r="P182" i="4" s="1"/>
  <c r="V182" i="4" s="1"/>
  <c r="BD183" i="3"/>
  <c r="BN183" i="3" s="1"/>
  <c r="T182" i="13"/>
  <c r="Q183" i="13"/>
  <c r="R181" i="13"/>
  <c r="U180" i="13"/>
  <c r="BJ176" i="4"/>
  <c r="BX175" i="4"/>
  <c r="BY175" i="4"/>
  <c r="BK176" i="4"/>
  <c r="L189" i="4"/>
  <c r="AU198" i="17" l="1"/>
  <c r="AT198" i="17"/>
  <c r="AV198" i="17"/>
  <c r="AW198" i="17" s="1"/>
  <c r="Q200" i="17"/>
  <c r="AS199" i="17"/>
  <c r="AR253" i="17"/>
  <c r="AA199" i="17"/>
  <c r="T202" i="17"/>
  <c r="AD201" i="17"/>
  <c r="AH201" i="17" s="1"/>
  <c r="AL201" i="17" s="1"/>
  <c r="AP201" i="17" s="1"/>
  <c r="AM197" i="17"/>
  <c r="BC197" i="17" s="1"/>
  <c r="S201" i="17"/>
  <c r="AC200" i="17"/>
  <c r="AG200" i="17" s="1"/>
  <c r="AK200" i="17" s="1"/>
  <c r="AO200" i="17" s="1"/>
  <c r="BB196" i="17"/>
  <c r="AE198" i="17"/>
  <c r="AI198" i="17" s="1"/>
  <c r="AX198" i="17" s="1"/>
  <c r="AY198" i="17" s="1"/>
  <c r="AZ198" i="17" s="1"/>
  <c r="R200" i="17"/>
  <c r="AB199" i="17"/>
  <c r="AF199" i="17" s="1"/>
  <c r="AJ199" i="17" s="1"/>
  <c r="AN199" i="17" s="1"/>
  <c r="BC174" i="4"/>
  <c r="BQ174" i="4" s="1"/>
  <c r="BR174" i="4" s="1"/>
  <c r="BP174" i="4"/>
  <c r="BL176" i="4"/>
  <c r="BV177" i="4"/>
  <c r="AW175" i="4"/>
  <c r="AQ176" i="4"/>
  <c r="BM176" i="4"/>
  <c r="BN176" i="4" s="1"/>
  <c r="BO176" i="4" s="1"/>
  <c r="BU177" i="4"/>
  <c r="M178" i="4"/>
  <c r="S178" i="4" s="1"/>
  <c r="Y178" i="4" s="1"/>
  <c r="AK177" i="4"/>
  <c r="BI177" i="4" s="1"/>
  <c r="AN181" i="4"/>
  <c r="AT181" i="4" s="1"/>
  <c r="AZ181" i="4" s="1"/>
  <c r="BF181" i="4" s="1"/>
  <c r="AB182" i="4"/>
  <c r="AO185" i="4"/>
  <c r="AU185" i="4" s="1"/>
  <c r="BA185" i="4" s="1"/>
  <c r="BG185" i="4" s="1"/>
  <c r="AC186" i="4"/>
  <c r="AL181" i="4"/>
  <c r="AR181" i="4" s="1"/>
  <c r="AX181" i="4" s="1"/>
  <c r="BD181" i="4" s="1"/>
  <c r="Z182" i="4"/>
  <c r="AM185" i="4"/>
  <c r="AS185" i="4" s="1"/>
  <c r="AY185" i="4" s="1"/>
  <c r="BE185" i="4" s="1"/>
  <c r="AA186" i="4"/>
  <c r="AP182" i="4"/>
  <c r="AV182" i="4" s="1"/>
  <c r="BB182" i="4" s="1"/>
  <c r="BH182" i="4" s="1"/>
  <c r="R183" i="4"/>
  <c r="X183" i="4" s="1"/>
  <c r="AD183" i="4" s="1"/>
  <c r="R184" i="4" s="1"/>
  <c r="X184" i="4" s="1"/>
  <c r="BD184" i="3"/>
  <c r="BN184" i="3" s="1"/>
  <c r="U181" i="13"/>
  <c r="R182" i="13"/>
  <c r="Q184" i="13"/>
  <c r="T183" i="13"/>
  <c r="BK177" i="4"/>
  <c r="BY176" i="4"/>
  <c r="BJ177" i="4"/>
  <c r="BX176" i="4"/>
  <c r="L190" i="4"/>
  <c r="AQ199" i="17" l="1"/>
  <c r="AT199" i="17"/>
  <c r="Q201" i="17"/>
  <c r="AS200" i="17"/>
  <c r="AU199" i="17"/>
  <c r="AV199" i="17" s="1"/>
  <c r="AW199" i="17" s="1"/>
  <c r="AR254" i="17"/>
  <c r="AM198" i="17"/>
  <c r="BC198" i="17" s="1"/>
  <c r="AE199" i="17"/>
  <c r="AI199" i="17" s="1"/>
  <c r="AX199" i="17" s="1"/>
  <c r="AY199" i="17" s="1"/>
  <c r="AZ199" i="17" s="1"/>
  <c r="T203" i="17"/>
  <c r="AD202" i="17"/>
  <c r="AH202" i="17" s="1"/>
  <c r="AL202" i="17" s="1"/>
  <c r="AP202" i="17" s="1"/>
  <c r="AA200" i="17"/>
  <c r="S202" i="17"/>
  <c r="AC201" i="17"/>
  <c r="AG201" i="17" s="1"/>
  <c r="AK201" i="17" s="1"/>
  <c r="AO201" i="17" s="1"/>
  <c r="R201" i="17"/>
  <c r="AB200" i="17"/>
  <c r="AF200" i="17" s="1"/>
  <c r="AJ200" i="17" s="1"/>
  <c r="AN200" i="17" s="1"/>
  <c r="BB197" i="17"/>
  <c r="BC175" i="4"/>
  <c r="BQ175" i="4" s="1"/>
  <c r="BR175" i="4" s="1"/>
  <c r="BP175" i="4"/>
  <c r="AW176" i="4"/>
  <c r="AQ177" i="4"/>
  <c r="BM177" i="4"/>
  <c r="BN177" i="4" s="1"/>
  <c r="BO177" i="4" s="1"/>
  <c r="BL177" i="4"/>
  <c r="AK178" i="4"/>
  <c r="BI178" i="4" s="1"/>
  <c r="BV178" i="4"/>
  <c r="BU178" i="4"/>
  <c r="AP183" i="4"/>
  <c r="AV183" i="4" s="1"/>
  <c r="BB183" i="4" s="1"/>
  <c r="BH183" i="4" s="1"/>
  <c r="AD184" i="4"/>
  <c r="AM186" i="4"/>
  <c r="AS186" i="4" s="1"/>
  <c r="AY186" i="4" s="1"/>
  <c r="BE186" i="4" s="1"/>
  <c r="O187" i="4"/>
  <c r="U187" i="4" s="1"/>
  <c r="AA187" i="4" s="1"/>
  <c r="O188" i="4" s="1"/>
  <c r="U188" i="4" s="1"/>
  <c r="AL182" i="4"/>
  <c r="AR182" i="4" s="1"/>
  <c r="AX182" i="4" s="1"/>
  <c r="BD182" i="4" s="1"/>
  <c r="N183" i="4"/>
  <c r="T183" i="4" s="1"/>
  <c r="Z183" i="4" s="1"/>
  <c r="N184" i="4" s="1"/>
  <c r="T184" i="4" s="1"/>
  <c r="AO186" i="4"/>
  <c r="AU186" i="4" s="1"/>
  <c r="BA186" i="4" s="1"/>
  <c r="BG186" i="4" s="1"/>
  <c r="Q187" i="4"/>
  <c r="W187" i="4" s="1"/>
  <c r="AC187" i="4" s="1"/>
  <c r="Q188" i="4" s="1"/>
  <c r="W188" i="4" s="1"/>
  <c r="AN182" i="4"/>
  <c r="AT182" i="4" s="1"/>
  <c r="AZ182" i="4" s="1"/>
  <c r="BF182" i="4" s="1"/>
  <c r="P183" i="4"/>
  <c r="V183" i="4" s="1"/>
  <c r="AB183" i="4" s="1"/>
  <c r="P184" i="4" s="1"/>
  <c r="V184" i="4" s="1"/>
  <c r="BD185" i="3"/>
  <c r="BN185" i="3" s="1"/>
  <c r="T184" i="13"/>
  <c r="Q185" i="13"/>
  <c r="R183" i="13"/>
  <c r="U182" i="13"/>
  <c r="BK178" i="4"/>
  <c r="M179" i="4"/>
  <c r="S179" i="4" s="1"/>
  <c r="Y179" i="4" s="1"/>
  <c r="BY177" i="4"/>
  <c r="BJ178" i="4"/>
  <c r="BX177" i="4"/>
  <c r="L191" i="4"/>
  <c r="AQ200" i="17" l="1"/>
  <c r="AU200" i="17"/>
  <c r="AT200" i="17"/>
  <c r="Q202" i="17"/>
  <c r="AS201" i="17"/>
  <c r="AR255" i="17"/>
  <c r="AC202" i="17"/>
  <c r="AG202" i="17" s="1"/>
  <c r="AK202" i="17" s="1"/>
  <c r="AO202" i="17" s="1"/>
  <c r="S203" i="17"/>
  <c r="AB201" i="17"/>
  <c r="AF201" i="17" s="1"/>
  <c r="AJ201" i="17" s="1"/>
  <c r="AN201" i="17" s="1"/>
  <c r="R202" i="17"/>
  <c r="AM199" i="17"/>
  <c r="BC199" i="17" s="1"/>
  <c r="AA201" i="17"/>
  <c r="AQ201" i="17" s="1"/>
  <c r="BB198" i="17"/>
  <c r="AE200" i="17"/>
  <c r="AI200" i="17" s="1"/>
  <c r="AX200" i="17" s="1"/>
  <c r="AY200" i="17" s="1"/>
  <c r="AZ200" i="17" s="1"/>
  <c r="AD203" i="17"/>
  <c r="AH203" i="17" s="1"/>
  <c r="AL203" i="17" s="1"/>
  <c r="AP203" i="17" s="1"/>
  <c r="T204" i="17"/>
  <c r="BC176" i="4"/>
  <c r="BQ176" i="4" s="1"/>
  <c r="BR176" i="4" s="1"/>
  <c r="BP176" i="4"/>
  <c r="BV179" i="4"/>
  <c r="AW177" i="4"/>
  <c r="AQ178" i="4"/>
  <c r="BM178" i="4"/>
  <c r="BN178" i="4" s="1"/>
  <c r="BO178" i="4" s="1"/>
  <c r="BU179" i="4"/>
  <c r="BL178" i="4"/>
  <c r="M180" i="4"/>
  <c r="S180" i="4" s="1"/>
  <c r="Y180" i="4" s="1"/>
  <c r="AK179" i="4"/>
  <c r="BI179" i="4" s="1"/>
  <c r="AO187" i="4"/>
  <c r="AU187" i="4" s="1"/>
  <c r="BA187" i="4" s="1"/>
  <c r="BG187" i="4" s="1"/>
  <c r="AC188" i="4"/>
  <c r="AM187" i="4"/>
  <c r="AS187" i="4" s="1"/>
  <c r="AY187" i="4" s="1"/>
  <c r="BE187" i="4" s="1"/>
  <c r="AA188" i="4"/>
  <c r="AP184" i="4"/>
  <c r="AV184" i="4" s="1"/>
  <c r="BB184" i="4" s="1"/>
  <c r="BH184" i="4" s="1"/>
  <c r="R185" i="4"/>
  <c r="X185" i="4" s="1"/>
  <c r="AD185" i="4" s="1"/>
  <c r="R186" i="4" s="1"/>
  <c r="X186" i="4" s="1"/>
  <c r="AN183" i="4"/>
  <c r="AT183" i="4" s="1"/>
  <c r="AZ183" i="4" s="1"/>
  <c r="BF183" i="4" s="1"/>
  <c r="AB184" i="4"/>
  <c r="AL183" i="4"/>
  <c r="AR183" i="4" s="1"/>
  <c r="AX183" i="4" s="1"/>
  <c r="BD183" i="4" s="1"/>
  <c r="Z184" i="4"/>
  <c r="BD186" i="3"/>
  <c r="BN186" i="3" s="1"/>
  <c r="R184" i="13"/>
  <c r="U183" i="13"/>
  <c r="Q186" i="13"/>
  <c r="T185" i="13"/>
  <c r="BK179" i="4"/>
  <c r="BJ179" i="4"/>
  <c r="BY178" i="4"/>
  <c r="BX178" i="4"/>
  <c r="L192" i="4"/>
  <c r="AT201" i="17" l="1"/>
  <c r="Q203" i="17"/>
  <c r="AS202" i="17"/>
  <c r="AU201" i="17"/>
  <c r="AV201" i="17" s="1"/>
  <c r="AW201" i="17" s="1"/>
  <c r="AV200" i="17"/>
  <c r="AW200" i="17" s="1"/>
  <c r="AR256" i="17"/>
  <c r="BB199" i="17"/>
  <c r="AB202" i="17"/>
  <c r="AF202" i="17" s="1"/>
  <c r="AJ202" i="17" s="1"/>
  <c r="AN202" i="17" s="1"/>
  <c r="R203" i="17"/>
  <c r="AD204" i="17"/>
  <c r="AH204" i="17" s="1"/>
  <c r="AL204" i="17" s="1"/>
  <c r="AP204" i="17" s="1"/>
  <c r="T205" i="17"/>
  <c r="AM200" i="17"/>
  <c r="BC200" i="17" s="1"/>
  <c r="AA202" i="17"/>
  <c r="AE201" i="17"/>
  <c r="AI201" i="17" s="1"/>
  <c r="AX201" i="17" s="1"/>
  <c r="AY201" i="17" s="1"/>
  <c r="AZ201" i="17" s="1"/>
  <c r="AC203" i="17"/>
  <c r="AG203" i="17" s="1"/>
  <c r="AK203" i="17" s="1"/>
  <c r="AO203" i="17" s="1"/>
  <c r="S204" i="17"/>
  <c r="BC177" i="4"/>
  <c r="BQ177" i="4" s="1"/>
  <c r="BR177" i="4" s="1"/>
  <c r="BP177" i="4"/>
  <c r="BV180" i="4"/>
  <c r="AW178" i="4"/>
  <c r="AQ179" i="4"/>
  <c r="BM179" i="4"/>
  <c r="BN179" i="4" s="1"/>
  <c r="BO179" i="4" s="1"/>
  <c r="BL179" i="4"/>
  <c r="BU180" i="4"/>
  <c r="AN184" i="4"/>
  <c r="AT184" i="4" s="1"/>
  <c r="AZ184" i="4" s="1"/>
  <c r="BF184" i="4" s="1"/>
  <c r="P185" i="4"/>
  <c r="V185" i="4" s="1"/>
  <c r="AB185" i="4" s="1"/>
  <c r="P186" i="4" s="1"/>
  <c r="V186" i="4" s="1"/>
  <c r="M181" i="4"/>
  <c r="S181" i="4" s="1"/>
  <c r="Y181" i="4" s="1"/>
  <c r="AK180" i="4"/>
  <c r="BI180" i="4" s="1"/>
  <c r="AP185" i="4"/>
  <c r="AV185" i="4" s="1"/>
  <c r="BB185" i="4" s="1"/>
  <c r="BH185" i="4" s="1"/>
  <c r="AD186" i="4"/>
  <c r="AL184" i="4"/>
  <c r="AR184" i="4" s="1"/>
  <c r="AX184" i="4" s="1"/>
  <c r="BD184" i="4" s="1"/>
  <c r="N185" i="4"/>
  <c r="T185" i="4" s="1"/>
  <c r="Z185" i="4" s="1"/>
  <c r="N186" i="4" s="1"/>
  <c r="T186" i="4" s="1"/>
  <c r="AM188" i="4"/>
  <c r="AS188" i="4" s="1"/>
  <c r="AY188" i="4" s="1"/>
  <c r="BE188" i="4" s="1"/>
  <c r="O189" i="4"/>
  <c r="U189" i="4" s="1"/>
  <c r="AA189" i="4" s="1"/>
  <c r="O190" i="4" s="1"/>
  <c r="U190" i="4" s="1"/>
  <c r="AO188" i="4"/>
  <c r="AU188" i="4" s="1"/>
  <c r="BA188" i="4" s="1"/>
  <c r="BG188" i="4" s="1"/>
  <c r="Q189" i="4"/>
  <c r="W189" i="4" s="1"/>
  <c r="AC189" i="4" s="1"/>
  <c r="Q190" i="4" s="1"/>
  <c r="W190" i="4" s="1"/>
  <c r="BD187" i="3"/>
  <c r="BN187" i="3" s="1"/>
  <c r="T186" i="13"/>
  <c r="Q187" i="13"/>
  <c r="R185" i="13"/>
  <c r="U184" i="13"/>
  <c r="BX179" i="4"/>
  <c r="BJ180" i="4"/>
  <c r="BY179" i="4"/>
  <c r="BK180" i="4"/>
  <c r="L193" i="4"/>
  <c r="Q204" i="17" l="1"/>
  <c r="AS203" i="17"/>
  <c r="AQ202" i="17"/>
  <c r="AU202" i="17" s="1"/>
  <c r="AT202" i="17"/>
  <c r="AR257" i="17"/>
  <c r="S205" i="17"/>
  <c r="AC204" i="17"/>
  <c r="AG204" i="17" s="1"/>
  <c r="AK204" i="17" s="1"/>
  <c r="AO204" i="17" s="1"/>
  <c r="R204" i="17"/>
  <c r="AB203" i="17"/>
  <c r="AF203" i="17" s="1"/>
  <c r="AJ203" i="17" s="1"/>
  <c r="AN203" i="17" s="1"/>
  <c r="AM201" i="17"/>
  <c r="BC201" i="17" s="1"/>
  <c r="AE202" i="17"/>
  <c r="AI202" i="17" s="1"/>
  <c r="AX202" i="17" s="1"/>
  <c r="AY202" i="17" s="1"/>
  <c r="AZ202" i="17" s="1"/>
  <c r="T206" i="17"/>
  <c r="AD205" i="17"/>
  <c r="AH205" i="17" s="1"/>
  <c r="AL205" i="17" s="1"/>
  <c r="AP205" i="17" s="1"/>
  <c r="AA203" i="17"/>
  <c r="AQ203" i="17" s="1"/>
  <c r="BB200" i="17"/>
  <c r="BC178" i="4"/>
  <c r="BQ178" i="4" s="1"/>
  <c r="BR178" i="4" s="1"/>
  <c r="BP178" i="4"/>
  <c r="AW179" i="4"/>
  <c r="BV181" i="4"/>
  <c r="AQ180" i="4"/>
  <c r="BM180" i="4"/>
  <c r="BN180" i="4" s="1"/>
  <c r="BO180" i="4" s="1"/>
  <c r="BU181" i="4"/>
  <c r="BL180" i="4"/>
  <c r="AO189" i="4"/>
  <c r="AU189" i="4" s="1"/>
  <c r="BA189" i="4" s="1"/>
  <c r="BG189" i="4" s="1"/>
  <c r="AC190" i="4"/>
  <c r="AM189" i="4"/>
  <c r="AS189" i="4" s="1"/>
  <c r="AY189" i="4" s="1"/>
  <c r="BE189" i="4" s="1"/>
  <c r="AA190" i="4"/>
  <c r="AP186" i="4"/>
  <c r="AV186" i="4" s="1"/>
  <c r="BB186" i="4" s="1"/>
  <c r="BH186" i="4" s="1"/>
  <c r="R187" i="4"/>
  <c r="X187" i="4" s="1"/>
  <c r="AD187" i="4" s="1"/>
  <c r="R188" i="4" s="1"/>
  <c r="X188" i="4" s="1"/>
  <c r="AN185" i="4"/>
  <c r="AT185" i="4" s="1"/>
  <c r="AZ185" i="4" s="1"/>
  <c r="BF185" i="4" s="1"/>
  <c r="AB186" i="4"/>
  <c r="AL185" i="4"/>
  <c r="AR185" i="4" s="1"/>
  <c r="AX185" i="4" s="1"/>
  <c r="BD185" i="4" s="1"/>
  <c r="Z186" i="4"/>
  <c r="M182" i="4"/>
  <c r="S182" i="4" s="1"/>
  <c r="Y182" i="4" s="1"/>
  <c r="AK181" i="4"/>
  <c r="BI181" i="4" s="1"/>
  <c r="BD188" i="3"/>
  <c r="BN188" i="3" s="1"/>
  <c r="U185" i="13"/>
  <c r="R186" i="13"/>
  <c r="Q188" i="13"/>
  <c r="T187" i="13"/>
  <c r="BY180" i="4"/>
  <c r="BX180" i="4"/>
  <c r="BJ181" i="4"/>
  <c r="BK181" i="4"/>
  <c r="L194" i="4"/>
  <c r="AU203" i="17" l="1"/>
  <c r="AV202" i="17"/>
  <c r="AW202" i="17" s="1"/>
  <c r="AT203" i="17"/>
  <c r="AV203" i="17"/>
  <c r="AW203" i="17" s="1"/>
  <c r="Q205" i="17"/>
  <c r="AS204" i="17"/>
  <c r="AR258" i="17"/>
  <c r="AE203" i="17"/>
  <c r="AI203" i="17" s="1"/>
  <c r="AX203" i="17" s="1"/>
  <c r="AY203" i="17" s="1"/>
  <c r="AZ203" i="17" s="1"/>
  <c r="T207" i="17"/>
  <c r="AD206" i="17"/>
  <c r="AH206" i="17" s="1"/>
  <c r="AL206" i="17" s="1"/>
  <c r="AP206" i="17" s="1"/>
  <c r="AA204" i="17"/>
  <c r="AM202" i="17"/>
  <c r="BC202" i="17" s="1"/>
  <c r="BB201" i="17"/>
  <c r="R205" i="17"/>
  <c r="AB204" i="17"/>
  <c r="AF204" i="17" s="1"/>
  <c r="AJ204" i="17" s="1"/>
  <c r="AN204" i="17" s="1"/>
  <c r="S206" i="17"/>
  <c r="AC205" i="17"/>
  <c r="AG205" i="17" s="1"/>
  <c r="AK205" i="17" s="1"/>
  <c r="AO205" i="17" s="1"/>
  <c r="BC179" i="4"/>
  <c r="BQ179" i="4" s="1"/>
  <c r="BR179" i="4" s="1"/>
  <c r="BP179" i="4"/>
  <c r="AW180" i="4"/>
  <c r="BL181" i="4"/>
  <c r="AQ181" i="4"/>
  <c r="BM181" i="4"/>
  <c r="BN181" i="4" s="1"/>
  <c r="BO181" i="4" s="1"/>
  <c r="AK182" i="4"/>
  <c r="BI182" i="4" s="1"/>
  <c r="BV182" i="4"/>
  <c r="BU182" i="4"/>
  <c r="AP187" i="4"/>
  <c r="AV187" i="4" s="1"/>
  <c r="BB187" i="4" s="1"/>
  <c r="BH187" i="4" s="1"/>
  <c r="AD188" i="4"/>
  <c r="AM190" i="4"/>
  <c r="AS190" i="4" s="1"/>
  <c r="AY190" i="4" s="1"/>
  <c r="BE190" i="4" s="1"/>
  <c r="O191" i="4"/>
  <c r="U191" i="4" s="1"/>
  <c r="AA191" i="4" s="1"/>
  <c r="O192" i="4" s="1"/>
  <c r="U192" i="4" s="1"/>
  <c r="AO190" i="4"/>
  <c r="AU190" i="4" s="1"/>
  <c r="BA190" i="4" s="1"/>
  <c r="BG190" i="4" s="1"/>
  <c r="Q191" i="4"/>
  <c r="W191" i="4" s="1"/>
  <c r="AC191" i="4" s="1"/>
  <c r="Q192" i="4" s="1"/>
  <c r="W192" i="4" s="1"/>
  <c r="AL186" i="4"/>
  <c r="AR186" i="4" s="1"/>
  <c r="AX186" i="4" s="1"/>
  <c r="BD186" i="4" s="1"/>
  <c r="N187" i="4"/>
  <c r="T187" i="4" s="1"/>
  <c r="Z187" i="4" s="1"/>
  <c r="N188" i="4" s="1"/>
  <c r="T188" i="4" s="1"/>
  <c r="AN186" i="4"/>
  <c r="AT186" i="4" s="1"/>
  <c r="AZ186" i="4" s="1"/>
  <c r="BF186" i="4" s="1"/>
  <c r="P187" i="4"/>
  <c r="V187" i="4" s="1"/>
  <c r="AB187" i="4" s="1"/>
  <c r="P188" i="4" s="1"/>
  <c r="V188" i="4" s="1"/>
  <c r="BD189" i="3"/>
  <c r="BN189" i="3" s="1"/>
  <c r="T188" i="13"/>
  <c r="Q189" i="13"/>
  <c r="R187" i="13"/>
  <c r="U186" i="13"/>
  <c r="BX181" i="4"/>
  <c r="BJ182" i="4"/>
  <c r="BY181" i="4"/>
  <c r="BK182" i="4"/>
  <c r="M183" i="4"/>
  <c r="S183" i="4" s="1"/>
  <c r="Y183" i="4" s="1"/>
  <c r="L195" i="4"/>
  <c r="AT204" i="17" l="1"/>
  <c r="AQ204" i="17"/>
  <c r="AU204" i="17" s="1"/>
  <c r="Q206" i="17"/>
  <c r="AS205" i="17"/>
  <c r="AR259" i="17"/>
  <c r="AD207" i="17"/>
  <c r="AH207" i="17" s="1"/>
  <c r="AL207" i="17" s="1"/>
  <c r="AP207" i="17" s="1"/>
  <c r="T208" i="17"/>
  <c r="AC206" i="17"/>
  <c r="AG206" i="17" s="1"/>
  <c r="AK206" i="17" s="1"/>
  <c r="AO206" i="17" s="1"/>
  <c r="S207" i="17"/>
  <c r="BB202" i="17"/>
  <c r="AA205" i="17"/>
  <c r="AB205" i="17"/>
  <c r="AF205" i="17" s="1"/>
  <c r="AJ205" i="17" s="1"/>
  <c r="AN205" i="17" s="1"/>
  <c r="R206" i="17"/>
  <c r="AE204" i="17"/>
  <c r="AI204" i="17" s="1"/>
  <c r="AX204" i="17" s="1"/>
  <c r="AY204" i="17" s="1"/>
  <c r="AZ204" i="17" s="1"/>
  <c r="AM203" i="17"/>
  <c r="BC203" i="17" s="1"/>
  <c r="BC180" i="4"/>
  <c r="BQ180" i="4" s="1"/>
  <c r="BR180" i="4" s="1"/>
  <c r="BP180" i="4"/>
  <c r="AW181" i="4"/>
  <c r="BV183" i="4"/>
  <c r="AQ182" i="4"/>
  <c r="BM182" i="4"/>
  <c r="BN182" i="4" s="1"/>
  <c r="BO182" i="4" s="1"/>
  <c r="BU183" i="4"/>
  <c r="BL182" i="4"/>
  <c r="AO191" i="4"/>
  <c r="AU191" i="4" s="1"/>
  <c r="BA191" i="4" s="1"/>
  <c r="BG191" i="4" s="1"/>
  <c r="AC192" i="4"/>
  <c r="AL187" i="4"/>
  <c r="AR187" i="4" s="1"/>
  <c r="AX187" i="4" s="1"/>
  <c r="BD187" i="4" s="1"/>
  <c r="Z188" i="4"/>
  <c r="AM191" i="4"/>
  <c r="AS191" i="4" s="1"/>
  <c r="AY191" i="4" s="1"/>
  <c r="BE191" i="4" s="1"/>
  <c r="AA192" i="4"/>
  <c r="M184" i="4"/>
  <c r="S184" i="4" s="1"/>
  <c r="Y184" i="4" s="1"/>
  <c r="AK183" i="4"/>
  <c r="BI183" i="4" s="1"/>
  <c r="AP188" i="4"/>
  <c r="AV188" i="4" s="1"/>
  <c r="BB188" i="4" s="1"/>
  <c r="BH188" i="4" s="1"/>
  <c r="R189" i="4"/>
  <c r="X189" i="4" s="1"/>
  <c r="AD189" i="4" s="1"/>
  <c r="R190" i="4" s="1"/>
  <c r="X190" i="4" s="1"/>
  <c r="AN187" i="4"/>
  <c r="AT187" i="4" s="1"/>
  <c r="AZ187" i="4" s="1"/>
  <c r="BF187" i="4" s="1"/>
  <c r="AB188" i="4"/>
  <c r="BD190" i="3"/>
  <c r="BN190" i="3" s="1"/>
  <c r="R188" i="13"/>
  <c r="U187" i="13"/>
  <c r="Q190" i="13"/>
  <c r="T189" i="13"/>
  <c r="BJ183" i="4"/>
  <c r="BY182" i="4"/>
  <c r="BX182" i="4"/>
  <c r="BK183" i="4"/>
  <c r="L196" i="4"/>
  <c r="AQ205" i="17" l="1"/>
  <c r="AU205" i="17"/>
  <c r="AV205" i="17" s="1"/>
  <c r="AW205" i="17" s="1"/>
  <c r="AV204" i="17"/>
  <c r="AW204" i="17" s="1"/>
  <c r="AT205" i="17"/>
  <c r="Q207" i="17"/>
  <c r="AS206" i="17"/>
  <c r="AR260" i="17"/>
  <c r="AB206" i="17"/>
  <c r="AF206" i="17" s="1"/>
  <c r="AJ206" i="17" s="1"/>
  <c r="AN206" i="17" s="1"/>
  <c r="R207" i="17"/>
  <c r="AA206" i="17"/>
  <c r="AD208" i="17"/>
  <c r="AH208" i="17" s="1"/>
  <c r="AL208" i="17" s="1"/>
  <c r="AP208" i="17" s="1"/>
  <c r="T209" i="17"/>
  <c r="AE205" i="17"/>
  <c r="AI205" i="17" s="1"/>
  <c r="AX205" i="17" s="1"/>
  <c r="AY205" i="17" s="1"/>
  <c r="AZ205" i="17" s="1"/>
  <c r="BB203" i="17"/>
  <c r="AC207" i="17"/>
  <c r="AG207" i="17" s="1"/>
  <c r="AK207" i="17" s="1"/>
  <c r="AO207" i="17" s="1"/>
  <c r="S208" i="17"/>
  <c r="AM204" i="17"/>
  <c r="BC204" i="17" s="1"/>
  <c r="BC181" i="4"/>
  <c r="BQ181" i="4" s="1"/>
  <c r="BR181" i="4" s="1"/>
  <c r="BP181" i="4"/>
  <c r="AW182" i="4"/>
  <c r="BV184" i="4"/>
  <c r="AQ183" i="4"/>
  <c r="BM183" i="4"/>
  <c r="BN183" i="4" s="1"/>
  <c r="BO183" i="4" s="1"/>
  <c r="BU184" i="4"/>
  <c r="BL183" i="4"/>
  <c r="M185" i="4"/>
  <c r="S185" i="4" s="1"/>
  <c r="Y185" i="4" s="1"/>
  <c r="AK184" i="4"/>
  <c r="BI184" i="4" s="1"/>
  <c r="AN188" i="4"/>
  <c r="AT188" i="4" s="1"/>
  <c r="AZ188" i="4" s="1"/>
  <c r="BF188" i="4" s="1"/>
  <c r="P189" i="4"/>
  <c r="V189" i="4" s="1"/>
  <c r="AB189" i="4" s="1"/>
  <c r="P190" i="4" s="1"/>
  <c r="V190" i="4" s="1"/>
  <c r="AM192" i="4"/>
  <c r="AS192" i="4" s="1"/>
  <c r="AY192" i="4" s="1"/>
  <c r="BE192" i="4" s="1"/>
  <c r="O193" i="4"/>
  <c r="U193" i="4" s="1"/>
  <c r="AA193" i="4" s="1"/>
  <c r="O194" i="4" s="1"/>
  <c r="U194" i="4" s="1"/>
  <c r="AP189" i="4"/>
  <c r="AV189" i="4" s="1"/>
  <c r="BB189" i="4" s="1"/>
  <c r="BH189" i="4" s="1"/>
  <c r="AD190" i="4"/>
  <c r="AL188" i="4"/>
  <c r="AR188" i="4" s="1"/>
  <c r="AX188" i="4" s="1"/>
  <c r="BD188" i="4" s="1"/>
  <c r="N189" i="4"/>
  <c r="T189" i="4" s="1"/>
  <c r="Z189" i="4" s="1"/>
  <c r="N190" i="4" s="1"/>
  <c r="T190" i="4" s="1"/>
  <c r="AO192" i="4"/>
  <c r="AU192" i="4" s="1"/>
  <c r="BA192" i="4" s="1"/>
  <c r="BG192" i="4" s="1"/>
  <c r="Q193" i="4"/>
  <c r="W193" i="4" s="1"/>
  <c r="AC193" i="4" s="1"/>
  <c r="Q194" i="4" s="1"/>
  <c r="W194" i="4" s="1"/>
  <c r="BD191" i="3"/>
  <c r="BN191" i="3" s="1"/>
  <c r="T190" i="13"/>
  <c r="Q191" i="13"/>
  <c r="R189" i="13"/>
  <c r="U188" i="13"/>
  <c r="BK184" i="4"/>
  <c r="BY183" i="4"/>
  <c r="BJ184" i="4"/>
  <c r="BX183" i="4"/>
  <c r="L197" i="4"/>
  <c r="AT206" i="17" l="1"/>
  <c r="Q208" i="17"/>
  <c r="AS207" i="17"/>
  <c r="AQ206" i="17"/>
  <c r="AU206" i="17" s="1"/>
  <c r="AR261" i="17"/>
  <c r="S209" i="17"/>
  <c r="AC208" i="17"/>
  <c r="AG208" i="17" s="1"/>
  <c r="AK208" i="17" s="1"/>
  <c r="AO208" i="17" s="1"/>
  <c r="T210" i="17"/>
  <c r="AD209" i="17"/>
  <c r="AH209" i="17" s="1"/>
  <c r="AL209" i="17" s="1"/>
  <c r="AP209" i="17" s="1"/>
  <c r="AE206" i="17"/>
  <c r="AI206" i="17" s="1"/>
  <c r="AX206" i="17" s="1"/>
  <c r="AY206" i="17" s="1"/>
  <c r="AZ206" i="17" s="1"/>
  <c r="AM205" i="17"/>
  <c r="BC205" i="17" s="1"/>
  <c r="AA207" i="17"/>
  <c r="R208" i="17"/>
  <c r="AB207" i="17"/>
  <c r="AF207" i="17" s="1"/>
  <c r="AJ207" i="17" s="1"/>
  <c r="AN207" i="17" s="1"/>
  <c r="BB204" i="17"/>
  <c r="BC182" i="4"/>
  <c r="BQ182" i="4" s="1"/>
  <c r="BR182" i="4" s="1"/>
  <c r="BP182" i="4"/>
  <c r="BV185" i="4"/>
  <c r="AW183" i="4"/>
  <c r="AQ184" i="4"/>
  <c r="BM184" i="4"/>
  <c r="BN184" i="4" s="1"/>
  <c r="BO184" i="4" s="1"/>
  <c r="BL184" i="4"/>
  <c r="BU185" i="4"/>
  <c r="AN189" i="4"/>
  <c r="AT189" i="4" s="1"/>
  <c r="AZ189" i="4" s="1"/>
  <c r="BF189" i="4" s="1"/>
  <c r="AB190" i="4"/>
  <c r="AM193" i="4"/>
  <c r="AS193" i="4" s="1"/>
  <c r="AY193" i="4" s="1"/>
  <c r="BE193" i="4" s="1"/>
  <c r="AA194" i="4"/>
  <c r="AL189" i="4"/>
  <c r="AR189" i="4" s="1"/>
  <c r="AX189" i="4" s="1"/>
  <c r="BD189" i="4" s="1"/>
  <c r="Z190" i="4"/>
  <c r="AO193" i="4"/>
  <c r="AU193" i="4" s="1"/>
  <c r="BA193" i="4" s="1"/>
  <c r="BG193" i="4" s="1"/>
  <c r="AC194" i="4"/>
  <c r="AP190" i="4"/>
  <c r="AV190" i="4" s="1"/>
  <c r="BB190" i="4" s="1"/>
  <c r="BH190" i="4" s="1"/>
  <c r="R191" i="4"/>
  <c r="X191" i="4" s="1"/>
  <c r="AD191" i="4" s="1"/>
  <c r="R192" i="4" s="1"/>
  <c r="X192" i="4" s="1"/>
  <c r="M186" i="4"/>
  <c r="S186" i="4" s="1"/>
  <c r="Y186" i="4" s="1"/>
  <c r="AK185" i="4"/>
  <c r="BI185" i="4" s="1"/>
  <c r="BD192" i="3"/>
  <c r="BN192" i="3" s="1"/>
  <c r="U189" i="13"/>
  <c r="R190" i="13"/>
  <c r="Q192" i="13"/>
  <c r="T191" i="13"/>
  <c r="BJ185" i="4"/>
  <c r="BY184" i="4"/>
  <c r="BX184" i="4"/>
  <c r="BK185" i="4"/>
  <c r="L198" i="4"/>
  <c r="Q209" i="17" l="1"/>
  <c r="AS208" i="17"/>
  <c r="AV206" i="17"/>
  <c r="AW206" i="17" s="1"/>
  <c r="AQ207" i="17"/>
  <c r="AU207" i="17" s="1"/>
  <c r="AV207" i="17" s="1"/>
  <c r="AW207" i="17" s="1"/>
  <c r="AT207" i="17"/>
  <c r="AR262" i="17"/>
  <c r="AM206" i="17"/>
  <c r="BC206" i="17" s="1"/>
  <c r="T211" i="17"/>
  <c r="AD210" i="17"/>
  <c r="AH210" i="17" s="1"/>
  <c r="AL210" i="17" s="1"/>
  <c r="AP210" i="17" s="1"/>
  <c r="BB205" i="17"/>
  <c r="R209" i="17"/>
  <c r="AB208" i="17"/>
  <c r="AF208" i="17" s="1"/>
  <c r="AJ208" i="17" s="1"/>
  <c r="AN208" i="17" s="1"/>
  <c r="AE207" i="17"/>
  <c r="AI207" i="17" s="1"/>
  <c r="AX207" i="17" s="1"/>
  <c r="AY207" i="17" s="1"/>
  <c r="AZ207" i="17" s="1"/>
  <c r="AA208" i="17"/>
  <c r="AQ208" i="17" s="1"/>
  <c r="S210" i="17"/>
  <c r="AC209" i="17"/>
  <c r="AG209" i="17" s="1"/>
  <c r="AK209" i="17" s="1"/>
  <c r="AO209" i="17" s="1"/>
  <c r="BC183" i="4"/>
  <c r="BQ183" i="4" s="1"/>
  <c r="BR183" i="4" s="1"/>
  <c r="BP183" i="4"/>
  <c r="AW184" i="4"/>
  <c r="AQ185" i="4"/>
  <c r="BM185" i="4"/>
  <c r="BN185" i="4" s="1"/>
  <c r="BO185" i="4" s="1"/>
  <c r="AK186" i="4"/>
  <c r="BI186" i="4" s="1"/>
  <c r="BV186" i="4"/>
  <c r="BU186" i="4"/>
  <c r="BL185" i="4"/>
  <c r="AP191" i="4"/>
  <c r="AV191" i="4" s="1"/>
  <c r="BB191" i="4" s="1"/>
  <c r="BH191" i="4" s="1"/>
  <c r="AD192" i="4"/>
  <c r="AO194" i="4"/>
  <c r="AU194" i="4" s="1"/>
  <c r="BA194" i="4" s="1"/>
  <c r="BG194" i="4" s="1"/>
  <c r="Q195" i="4"/>
  <c r="W195" i="4" s="1"/>
  <c r="AC195" i="4" s="1"/>
  <c r="Q196" i="4" s="1"/>
  <c r="W196" i="4" s="1"/>
  <c r="AN190" i="4"/>
  <c r="AT190" i="4" s="1"/>
  <c r="AZ190" i="4" s="1"/>
  <c r="BF190" i="4" s="1"/>
  <c r="P191" i="4"/>
  <c r="V191" i="4" s="1"/>
  <c r="AB191" i="4" s="1"/>
  <c r="P192" i="4" s="1"/>
  <c r="V192" i="4" s="1"/>
  <c r="AL190" i="4"/>
  <c r="AR190" i="4" s="1"/>
  <c r="AX190" i="4" s="1"/>
  <c r="BD190" i="4" s="1"/>
  <c r="N191" i="4"/>
  <c r="T191" i="4" s="1"/>
  <c r="Z191" i="4" s="1"/>
  <c r="N192" i="4" s="1"/>
  <c r="T192" i="4" s="1"/>
  <c r="AM194" i="4"/>
  <c r="AS194" i="4" s="1"/>
  <c r="AY194" i="4" s="1"/>
  <c r="BE194" i="4" s="1"/>
  <c r="O195" i="4"/>
  <c r="U195" i="4" s="1"/>
  <c r="AA195" i="4" s="1"/>
  <c r="O196" i="4" s="1"/>
  <c r="U196" i="4" s="1"/>
  <c r="BD193" i="3"/>
  <c r="BN193" i="3" s="1"/>
  <c r="T192" i="13"/>
  <c r="Q193" i="13"/>
  <c r="R191" i="13"/>
  <c r="U190" i="13"/>
  <c r="M187" i="4"/>
  <c r="S187" i="4" s="1"/>
  <c r="Y187" i="4" s="1"/>
  <c r="BK186" i="4"/>
  <c r="BJ186" i="4"/>
  <c r="BY185" i="4"/>
  <c r="BX185" i="4"/>
  <c r="L199" i="4"/>
  <c r="AT208" i="17" l="1"/>
  <c r="AU208" i="17"/>
  <c r="AV208" i="17" s="1"/>
  <c r="AW208" i="17" s="1"/>
  <c r="Q210" i="17"/>
  <c r="AS209" i="17"/>
  <c r="AR263" i="17"/>
  <c r="AE208" i="17"/>
  <c r="AI208" i="17" s="1"/>
  <c r="AX208" i="17" s="1"/>
  <c r="AY208" i="17" s="1"/>
  <c r="AZ208" i="17" s="1"/>
  <c r="AM207" i="17"/>
  <c r="BC207" i="17" s="1"/>
  <c r="AD211" i="17"/>
  <c r="AH211" i="17" s="1"/>
  <c r="AL211" i="17" s="1"/>
  <c r="AP211" i="17" s="1"/>
  <c r="T212" i="17"/>
  <c r="AC210" i="17"/>
  <c r="AG210" i="17" s="1"/>
  <c r="AK210" i="17" s="1"/>
  <c r="AO210" i="17" s="1"/>
  <c r="S211" i="17"/>
  <c r="AB209" i="17"/>
  <c r="AF209" i="17" s="1"/>
  <c r="AJ209" i="17" s="1"/>
  <c r="AN209" i="17" s="1"/>
  <c r="R210" i="17"/>
  <c r="BB206" i="17"/>
  <c r="AA209" i="17"/>
  <c r="AQ209" i="17" s="1"/>
  <c r="BC184" i="4"/>
  <c r="BQ184" i="4" s="1"/>
  <c r="BR184" i="4" s="1"/>
  <c r="BP184" i="4"/>
  <c r="BV187" i="4"/>
  <c r="AW185" i="4"/>
  <c r="AQ186" i="4"/>
  <c r="BM186" i="4"/>
  <c r="BN186" i="4" s="1"/>
  <c r="BO186" i="4" s="1"/>
  <c r="BU187" i="4"/>
  <c r="BL186" i="4"/>
  <c r="M188" i="4"/>
  <c r="S188" i="4" s="1"/>
  <c r="Y188" i="4" s="1"/>
  <c r="AK187" i="4"/>
  <c r="BI187" i="4" s="1"/>
  <c r="AM195" i="4"/>
  <c r="AS195" i="4" s="1"/>
  <c r="AY195" i="4" s="1"/>
  <c r="BE195" i="4" s="1"/>
  <c r="AA196" i="4"/>
  <c r="AN191" i="4"/>
  <c r="AT191" i="4" s="1"/>
  <c r="AZ191" i="4" s="1"/>
  <c r="BF191" i="4" s="1"/>
  <c r="AB192" i="4"/>
  <c r="AP192" i="4"/>
  <c r="AV192" i="4" s="1"/>
  <c r="BB192" i="4" s="1"/>
  <c r="BH192" i="4" s="1"/>
  <c r="R193" i="4"/>
  <c r="X193" i="4" s="1"/>
  <c r="AD193" i="4" s="1"/>
  <c r="R194" i="4" s="1"/>
  <c r="X194" i="4" s="1"/>
  <c r="AL191" i="4"/>
  <c r="AR191" i="4" s="1"/>
  <c r="AX191" i="4" s="1"/>
  <c r="BD191" i="4" s="1"/>
  <c r="Z192" i="4"/>
  <c r="AO195" i="4"/>
  <c r="AU195" i="4" s="1"/>
  <c r="BA195" i="4" s="1"/>
  <c r="BG195" i="4" s="1"/>
  <c r="AC196" i="4"/>
  <c r="BD194" i="3"/>
  <c r="BN194" i="3" s="1"/>
  <c r="R192" i="13"/>
  <c r="U191" i="13"/>
  <c r="Q194" i="13"/>
  <c r="T193" i="13"/>
  <c r="BY186" i="4"/>
  <c r="BX186" i="4"/>
  <c r="BJ187" i="4"/>
  <c r="BK187" i="4"/>
  <c r="L200" i="4"/>
  <c r="AU209" i="17" l="1"/>
  <c r="AT209" i="17"/>
  <c r="AV209" i="17"/>
  <c r="AW209" i="17" s="1"/>
  <c r="Q211" i="17"/>
  <c r="AS210" i="17"/>
  <c r="AR264" i="17"/>
  <c r="AE209" i="17"/>
  <c r="AI209" i="17" s="1"/>
  <c r="AX209" i="17" s="1"/>
  <c r="AY209" i="17" s="1"/>
  <c r="AZ209" i="17" s="1"/>
  <c r="BB207" i="17"/>
  <c r="AD212" i="17"/>
  <c r="AH212" i="17" s="1"/>
  <c r="AL212" i="17" s="1"/>
  <c r="AP212" i="17" s="1"/>
  <c r="T213" i="17"/>
  <c r="AB210" i="17"/>
  <c r="AF210" i="17" s="1"/>
  <c r="AJ210" i="17" s="1"/>
  <c r="AN210" i="17" s="1"/>
  <c r="R211" i="17"/>
  <c r="AC211" i="17"/>
  <c r="AG211" i="17" s="1"/>
  <c r="AK211" i="17" s="1"/>
  <c r="AO211" i="17" s="1"/>
  <c r="S212" i="17"/>
  <c r="AA210" i="17"/>
  <c r="AQ210" i="17" s="1"/>
  <c r="AM208" i="17"/>
  <c r="BC208" i="17" s="1"/>
  <c r="BC185" i="4"/>
  <c r="BQ185" i="4" s="1"/>
  <c r="BR185" i="4" s="1"/>
  <c r="BP185" i="4"/>
  <c r="BV188" i="4"/>
  <c r="BL187" i="4"/>
  <c r="AW186" i="4"/>
  <c r="AQ187" i="4"/>
  <c r="BM187" i="4"/>
  <c r="BN187" i="4" s="1"/>
  <c r="BO187" i="4" s="1"/>
  <c r="BU188" i="4"/>
  <c r="AO196" i="4"/>
  <c r="AU196" i="4" s="1"/>
  <c r="BA196" i="4" s="1"/>
  <c r="BG196" i="4" s="1"/>
  <c r="Q197" i="4"/>
  <c r="W197" i="4" s="1"/>
  <c r="AC197" i="4" s="1"/>
  <c r="Q198" i="4" s="1"/>
  <c r="W198" i="4" s="1"/>
  <c r="AL192" i="4"/>
  <c r="AR192" i="4" s="1"/>
  <c r="AX192" i="4" s="1"/>
  <c r="BD192" i="4" s="1"/>
  <c r="N193" i="4"/>
  <c r="T193" i="4" s="1"/>
  <c r="Z193" i="4" s="1"/>
  <c r="N194" i="4" s="1"/>
  <c r="T194" i="4" s="1"/>
  <c r="AP193" i="4"/>
  <c r="AV193" i="4" s="1"/>
  <c r="BB193" i="4" s="1"/>
  <c r="BH193" i="4" s="1"/>
  <c r="AD194" i="4"/>
  <c r="AN192" i="4"/>
  <c r="AT192" i="4" s="1"/>
  <c r="AZ192" i="4" s="1"/>
  <c r="BF192" i="4" s="1"/>
  <c r="P193" i="4"/>
  <c r="V193" i="4" s="1"/>
  <c r="AB193" i="4" s="1"/>
  <c r="P194" i="4" s="1"/>
  <c r="V194" i="4" s="1"/>
  <c r="AM196" i="4"/>
  <c r="AS196" i="4" s="1"/>
  <c r="AY196" i="4" s="1"/>
  <c r="BE196" i="4" s="1"/>
  <c r="O197" i="4"/>
  <c r="U197" i="4" s="1"/>
  <c r="AA197" i="4" s="1"/>
  <c r="O198" i="4" s="1"/>
  <c r="U198" i="4" s="1"/>
  <c r="M189" i="4"/>
  <c r="S189" i="4" s="1"/>
  <c r="Y189" i="4" s="1"/>
  <c r="AK188" i="4"/>
  <c r="BI188" i="4" s="1"/>
  <c r="BD195" i="3"/>
  <c r="BN195" i="3" s="1"/>
  <c r="Q195" i="13"/>
  <c r="T194" i="13"/>
  <c r="R193" i="13"/>
  <c r="U192" i="13"/>
  <c r="BJ188" i="4"/>
  <c r="BY187" i="4"/>
  <c r="BX187" i="4"/>
  <c r="BK188" i="4"/>
  <c r="L201" i="4"/>
  <c r="AT210" i="17" l="1"/>
  <c r="Q212" i="17"/>
  <c r="AS211" i="17"/>
  <c r="AU210" i="17"/>
  <c r="AV210" i="17" s="1"/>
  <c r="AW210" i="17" s="1"/>
  <c r="AR265" i="17"/>
  <c r="AE210" i="17"/>
  <c r="AI210" i="17" s="1"/>
  <c r="AX210" i="17" s="1"/>
  <c r="AY210" i="17" s="1"/>
  <c r="AZ210" i="17" s="1"/>
  <c r="AA211" i="17"/>
  <c r="T214" i="17"/>
  <c r="AD213" i="17"/>
  <c r="AH213" i="17" s="1"/>
  <c r="AL213" i="17" s="1"/>
  <c r="AP213" i="17" s="1"/>
  <c r="R212" i="17"/>
  <c r="AB211" i="17"/>
  <c r="AF211" i="17" s="1"/>
  <c r="AJ211" i="17" s="1"/>
  <c r="AN211" i="17" s="1"/>
  <c r="BB208" i="17"/>
  <c r="AM209" i="17"/>
  <c r="BC209" i="17" s="1"/>
  <c r="S213" i="17"/>
  <c r="AC212" i="17"/>
  <c r="AG212" i="17" s="1"/>
  <c r="AK212" i="17" s="1"/>
  <c r="AO212" i="17" s="1"/>
  <c r="BC186" i="4"/>
  <c r="BQ186" i="4" s="1"/>
  <c r="BR186" i="4" s="1"/>
  <c r="BP186" i="4"/>
  <c r="AW187" i="4"/>
  <c r="BV189" i="4"/>
  <c r="AQ188" i="4"/>
  <c r="BM188" i="4"/>
  <c r="BN188" i="4" s="1"/>
  <c r="BO188" i="4" s="1"/>
  <c r="BU189" i="4"/>
  <c r="BL188" i="4"/>
  <c r="M190" i="4"/>
  <c r="S190" i="4" s="1"/>
  <c r="Y190" i="4" s="1"/>
  <c r="AK189" i="4"/>
  <c r="BI189" i="4" s="1"/>
  <c r="AO197" i="4"/>
  <c r="AU197" i="4" s="1"/>
  <c r="BA197" i="4" s="1"/>
  <c r="BG197" i="4" s="1"/>
  <c r="AC198" i="4"/>
  <c r="AM197" i="4"/>
  <c r="AS197" i="4" s="1"/>
  <c r="AY197" i="4" s="1"/>
  <c r="BE197" i="4" s="1"/>
  <c r="AA198" i="4"/>
  <c r="AN193" i="4"/>
  <c r="AT193" i="4" s="1"/>
  <c r="AZ193" i="4" s="1"/>
  <c r="BF193" i="4" s="1"/>
  <c r="AB194" i="4"/>
  <c r="AP194" i="4"/>
  <c r="AV194" i="4" s="1"/>
  <c r="BB194" i="4" s="1"/>
  <c r="BH194" i="4" s="1"/>
  <c r="R195" i="4"/>
  <c r="X195" i="4" s="1"/>
  <c r="AD195" i="4" s="1"/>
  <c r="R196" i="4" s="1"/>
  <c r="X196" i="4" s="1"/>
  <c r="AL193" i="4"/>
  <c r="AR193" i="4" s="1"/>
  <c r="AX193" i="4" s="1"/>
  <c r="BD193" i="4" s="1"/>
  <c r="Z194" i="4"/>
  <c r="BD196" i="3"/>
  <c r="BN196" i="3" s="1"/>
  <c r="U193" i="13"/>
  <c r="R194" i="13"/>
  <c r="Q196" i="13"/>
  <c r="T195" i="13"/>
  <c r="BK189" i="4"/>
  <c r="BX188" i="4"/>
  <c r="BY188" i="4"/>
  <c r="BJ189" i="4"/>
  <c r="L202" i="4"/>
  <c r="AT211" i="17" l="1"/>
  <c r="Q213" i="17"/>
  <c r="AS212" i="17"/>
  <c r="AQ211" i="17"/>
  <c r="AU211" i="17" s="1"/>
  <c r="AR266" i="17"/>
  <c r="T215" i="17"/>
  <c r="AD214" i="17"/>
  <c r="AH214" i="17" s="1"/>
  <c r="AL214" i="17" s="1"/>
  <c r="AP214" i="17" s="1"/>
  <c r="R213" i="17"/>
  <c r="AB212" i="17"/>
  <c r="AF212" i="17" s="1"/>
  <c r="AJ212" i="17" s="1"/>
  <c r="AN212" i="17" s="1"/>
  <c r="AE211" i="17"/>
  <c r="AI211" i="17" s="1"/>
  <c r="AX211" i="17" s="1"/>
  <c r="AY211" i="17" s="1"/>
  <c r="AZ211" i="17" s="1"/>
  <c r="BB209" i="17"/>
  <c r="AA212" i="17"/>
  <c r="AM210" i="17"/>
  <c r="BC210" i="17" s="1"/>
  <c r="S214" i="17"/>
  <c r="AC213" i="17"/>
  <c r="AG213" i="17" s="1"/>
  <c r="AK213" i="17" s="1"/>
  <c r="AO213" i="17" s="1"/>
  <c r="BC187" i="4"/>
  <c r="BQ187" i="4" s="1"/>
  <c r="BR187" i="4" s="1"/>
  <c r="BP187" i="4"/>
  <c r="M191" i="4"/>
  <c r="S191" i="4" s="1"/>
  <c r="Y191" i="4" s="1"/>
  <c r="AW188" i="4"/>
  <c r="AQ189" i="4"/>
  <c r="BM189" i="4"/>
  <c r="BN189" i="4" s="1"/>
  <c r="BO189" i="4" s="1"/>
  <c r="AK190" i="4"/>
  <c r="BI190" i="4" s="1"/>
  <c r="BV190" i="4"/>
  <c r="BL189" i="4"/>
  <c r="BU190" i="4"/>
  <c r="AP195" i="4"/>
  <c r="AV195" i="4" s="1"/>
  <c r="BB195" i="4" s="1"/>
  <c r="BH195" i="4" s="1"/>
  <c r="AD196" i="4"/>
  <c r="AO198" i="4"/>
  <c r="AU198" i="4" s="1"/>
  <c r="BA198" i="4" s="1"/>
  <c r="BG198" i="4" s="1"/>
  <c r="Q199" i="4"/>
  <c r="W199" i="4" s="1"/>
  <c r="AC199" i="4" s="1"/>
  <c r="Q200" i="4" s="1"/>
  <c r="W200" i="4" s="1"/>
  <c r="AL194" i="4"/>
  <c r="AR194" i="4" s="1"/>
  <c r="AX194" i="4" s="1"/>
  <c r="BD194" i="4" s="1"/>
  <c r="N195" i="4"/>
  <c r="T195" i="4" s="1"/>
  <c r="Z195" i="4" s="1"/>
  <c r="N196" i="4" s="1"/>
  <c r="T196" i="4" s="1"/>
  <c r="AN194" i="4"/>
  <c r="AT194" i="4" s="1"/>
  <c r="AZ194" i="4" s="1"/>
  <c r="BF194" i="4" s="1"/>
  <c r="P195" i="4"/>
  <c r="V195" i="4" s="1"/>
  <c r="AB195" i="4" s="1"/>
  <c r="P196" i="4" s="1"/>
  <c r="V196" i="4" s="1"/>
  <c r="AM198" i="4"/>
  <c r="AS198" i="4" s="1"/>
  <c r="AY198" i="4" s="1"/>
  <c r="BE198" i="4" s="1"/>
  <c r="O199" i="4"/>
  <c r="U199" i="4" s="1"/>
  <c r="AA199" i="4" s="1"/>
  <c r="O200" i="4" s="1"/>
  <c r="U200" i="4" s="1"/>
  <c r="BD197" i="3"/>
  <c r="BN197" i="3" s="1"/>
  <c r="T196" i="13"/>
  <c r="Q197" i="13"/>
  <c r="R195" i="13"/>
  <c r="U194" i="13"/>
  <c r="BX189" i="4"/>
  <c r="BJ190" i="4"/>
  <c r="BY189" i="4"/>
  <c r="BK190" i="4"/>
  <c r="L203" i="4"/>
  <c r="Q214" i="17" l="1"/>
  <c r="AS213" i="17"/>
  <c r="AV211" i="17"/>
  <c r="AW211" i="17" s="1"/>
  <c r="AQ212" i="17"/>
  <c r="AU212" i="17" s="1"/>
  <c r="AV212" i="17" s="1"/>
  <c r="AW212" i="17" s="1"/>
  <c r="AT212" i="17"/>
  <c r="AR267" i="17"/>
  <c r="AC214" i="17"/>
  <c r="AG214" i="17" s="1"/>
  <c r="AK214" i="17" s="1"/>
  <c r="AO214" i="17" s="1"/>
  <c r="S215" i="17"/>
  <c r="AA213" i="17"/>
  <c r="AB213" i="17"/>
  <c r="AF213" i="17" s="1"/>
  <c r="AJ213" i="17" s="1"/>
  <c r="AN213" i="17" s="1"/>
  <c r="R214" i="17"/>
  <c r="AE212" i="17"/>
  <c r="AI212" i="17" s="1"/>
  <c r="AX212" i="17" s="1"/>
  <c r="AY212" i="17" s="1"/>
  <c r="AZ212" i="17" s="1"/>
  <c r="AD215" i="17"/>
  <c r="AH215" i="17" s="1"/>
  <c r="AL215" i="17" s="1"/>
  <c r="AP215" i="17" s="1"/>
  <c r="T216" i="17"/>
  <c r="BB210" i="17"/>
  <c r="AM211" i="17"/>
  <c r="BC211" i="17" s="1"/>
  <c r="BC188" i="4"/>
  <c r="BQ188" i="4" s="1"/>
  <c r="BR188" i="4" s="1"/>
  <c r="BP188" i="4"/>
  <c r="AW189" i="4"/>
  <c r="BV191" i="4"/>
  <c r="AQ190" i="4"/>
  <c r="BM190" i="4"/>
  <c r="BN190" i="4" s="1"/>
  <c r="BO190" i="4" s="1"/>
  <c r="BU191" i="4"/>
  <c r="BL190" i="4"/>
  <c r="AN195" i="4"/>
  <c r="AT195" i="4" s="1"/>
  <c r="AZ195" i="4" s="1"/>
  <c r="BF195" i="4" s="1"/>
  <c r="AB196" i="4"/>
  <c r="AL195" i="4"/>
  <c r="AR195" i="4" s="1"/>
  <c r="AX195" i="4" s="1"/>
  <c r="BD195" i="4" s="1"/>
  <c r="Z196" i="4"/>
  <c r="AP196" i="4"/>
  <c r="AV196" i="4" s="1"/>
  <c r="BB196" i="4" s="1"/>
  <c r="BH196" i="4" s="1"/>
  <c r="R197" i="4"/>
  <c r="X197" i="4" s="1"/>
  <c r="AD197" i="4" s="1"/>
  <c r="R198" i="4" s="1"/>
  <c r="X198" i="4" s="1"/>
  <c r="M192" i="4"/>
  <c r="S192" i="4" s="1"/>
  <c r="Y192" i="4" s="1"/>
  <c r="AK191" i="4"/>
  <c r="BI191" i="4" s="1"/>
  <c r="AM199" i="4"/>
  <c r="AS199" i="4" s="1"/>
  <c r="AY199" i="4" s="1"/>
  <c r="BE199" i="4" s="1"/>
  <c r="AA200" i="4"/>
  <c r="AO199" i="4"/>
  <c r="AU199" i="4" s="1"/>
  <c r="BA199" i="4" s="1"/>
  <c r="BG199" i="4" s="1"/>
  <c r="AC200" i="4"/>
  <c r="BD198" i="3"/>
  <c r="BN198" i="3" s="1"/>
  <c r="R196" i="13"/>
  <c r="U195" i="13"/>
  <c r="Q198" i="13"/>
  <c r="T197" i="13"/>
  <c r="BK191" i="4"/>
  <c r="BX190" i="4"/>
  <c r="BJ191" i="4"/>
  <c r="BY190" i="4"/>
  <c r="L204" i="4"/>
  <c r="AQ213" i="17" l="1"/>
  <c r="AT213" i="17"/>
  <c r="AU213" i="17"/>
  <c r="AV213" i="17" s="1"/>
  <c r="AW213" i="17" s="1"/>
  <c r="Q215" i="17"/>
  <c r="AS214" i="17"/>
  <c r="AR268" i="17"/>
  <c r="BB211" i="17"/>
  <c r="AA214" i="17"/>
  <c r="AD216" i="17"/>
  <c r="AH216" i="17" s="1"/>
  <c r="AL216" i="17" s="1"/>
  <c r="AP216" i="17" s="1"/>
  <c r="T217" i="17"/>
  <c r="AM212" i="17"/>
  <c r="BC212" i="17" s="1"/>
  <c r="AB214" i="17"/>
  <c r="AF214" i="17" s="1"/>
  <c r="AJ214" i="17" s="1"/>
  <c r="AN214" i="17" s="1"/>
  <c r="R215" i="17"/>
  <c r="AE213" i="17"/>
  <c r="AI213" i="17" s="1"/>
  <c r="AX213" i="17" s="1"/>
  <c r="AY213" i="17" s="1"/>
  <c r="AZ213" i="17" s="1"/>
  <c r="AC215" i="17"/>
  <c r="AG215" i="17" s="1"/>
  <c r="AK215" i="17" s="1"/>
  <c r="AO215" i="17" s="1"/>
  <c r="S216" i="17"/>
  <c r="BC189" i="4"/>
  <c r="BQ189" i="4" s="1"/>
  <c r="BR189" i="4" s="1"/>
  <c r="BP189" i="4"/>
  <c r="BV192" i="4"/>
  <c r="AW190" i="4"/>
  <c r="AQ191" i="4"/>
  <c r="BM191" i="4"/>
  <c r="BN191" i="4" s="1"/>
  <c r="BO191" i="4" s="1"/>
  <c r="BL191" i="4"/>
  <c r="BU192" i="4"/>
  <c r="M193" i="4"/>
  <c r="S193" i="4" s="1"/>
  <c r="Y193" i="4" s="1"/>
  <c r="AK192" i="4"/>
  <c r="BI192" i="4" s="1"/>
  <c r="AP197" i="4"/>
  <c r="AV197" i="4" s="1"/>
  <c r="BB197" i="4" s="1"/>
  <c r="BH197" i="4" s="1"/>
  <c r="AD198" i="4"/>
  <c r="AM200" i="4"/>
  <c r="AS200" i="4" s="1"/>
  <c r="AY200" i="4" s="1"/>
  <c r="BE200" i="4" s="1"/>
  <c r="O201" i="4"/>
  <c r="U201" i="4" s="1"/>
  <c r="AA201" i="4" s="1"/>
  <c r="O202" i="4" s="1"/>
  <c r="U202" i="4" s="1"/>
  <c r="AO200" i="4"/>
  <c r="AU200" i="4" s="1"/>
  <c r="BA200" i="4" s="1"/>
  <c r="BG200" i="4" s="1"/>
  <c r="Q201" i="4"/>
  <c r="W201" i="4" s="1"/>
  <c r="AC201" i="4" s="1"/>
  <c r="Q202" i="4" s="1"/>
  <c r="W202" i="4" s="1"/>
  <c r="AL196" i="4"/>
  <c r="AR196" i="4" s="1"/>
  <c r="AX196" i="4" s="1"/>
  <c r="BD196" i="4" s="1"/>
  <c r="N197" i="4"/>
  <c r="T197" i="4" s="1"/>
  <c r="Z197" i="4" s="1"/>
  <c r="N198" i="4" s="1"/>
  <c r="T198" i="4" s="1"/>
  <c r="AN196" i="4"/>
  <c r="AT196" i="4" s="1"/>
  <c r="AZ196" i="4" s="1"/>
  <c r="BF196" i="4" s="1"/>
  <c r="P197" i="4"/>
  <c r="V197" i="4" s="1"/>
  <c r="AB197" i="4" s="1"/>
  <c r="P198" i="4" s="1"/>
  <c r="V198" i="4" s="1"/>
  <c r="BD199" i="3"/>
  <c r="BN199" i="3" s="1"/>
  <c r="T198" i="13"/>
  <c r="Q199" i="13"/>
  <c r="U196" i="13"/>
  <c r="R197" i="13"/>
  <c r="BX191" i="4"/>
  <c r="BY191" i="4"/>
  <c r="BJ192" i="4"/>
  <c r="BK192" i="4"/>
  <c r="L205" i="4"/>
  <c r="AQ214" i="17" l="1"/>
  <c r="AT214" i="17"/>
  <c r="Q216" i="17"/>
  <c r="AS215" i="17"/>
  <c r="AU214" i="17"/>
  <c r="AV214" i="17" s="1"/>
  <c r="AW214" i="17" s="1"/>
  <c r="AR269" i="17"/>
  <c r="AA215" i="17"/>
  <c r="AM213" i="17"/>
  <c r="BC213" i="17" s="1"/>
  <c r="S217" i="17"/>
  <c r="AC216" i="17"/>
  <c r="AG216" i="17" s="1"/>
  <c r="AK216" i="17" s="1"/>
  <c r="AO216" i="17" s="1"/>
  <c r="R216" i="17"/>
  <c r="AB215" i="17"/>
  <c r="AF215" i="17" s="1"/>
  <c r="AJ215" i="17" s="1"/>
  <c r="AN215" i="17" s="1"/>
  <c r="BB212" i="17"/>
  <c r="T218" i="17"/>
  <c r="AD217" i="17"/>
  <c r="AH217" i="17" s="1"/>
  <c r="AL217" i="17" s="1"/>
  <c r="AP217" i="17" s="1"/>
  <c r="AE214" i="17"/>
  <c r="AI214" i="17" s="1"/>
  <c r="AX214" i="17" s="1"/>
  <c r="AY214" i="17" s="1"/>
  <c r="AZ214" i="17" s="1"/>
  <c r="BC190" i="4"/>
  <c r="BQ190" i="4" s="1"/>
  <c r="BR190" i="4" s="1"/>
  <c r="BP190" i="4"/>
  <c r="BV193" i="4"/>
  <c r="AW191" i="4"/>
  <c r="BL192" i="4"/>
  <c r="AQ192" i="4"/>
  <c r="BM192" i="4"/>
  <c r="BN192" i="4" s="1"/>
  <c r="BO192" i="4" s="1"/>
  <c r="BU193" i="4"/>
  <c r="AL197" i="4"/>
  <c r="AR197" i="4" s="1"/>
  <c r="AX197" i="4" s="1"/>
  <c r="BD197" i="4" s="1"/>
  <c r="Z198" i="4"/>
  <c r="AM201" i="4"/>
  <c r="AS201" i="4" s="1"/>
  <c r="AY201" i="4" s="1"/>
  <c r="BE201" i="4" s="1"/>
  <c r="AA202" i="4"/>
  <c r="AN197" i="4"/>
  <c r="AT197" i="4" s="1"/>
  <c r="AZ197" i="4" s="1"/>
  <c r="BF197" i="4" s="1"/>
  <c r="AB198" i="4"/>
  <c r="AO201" i="4"/>
  <c r="AU201" i="4" s="1"/>
  <c r="BA201" i="4" s="1"/>
  <c r="BG201" i="4" s="1"/>
  <c r="AC202" i="4"/>
  <c r="M194" i="4"/>
  <c r="S194" i="4" s="1"/>
  <c r="Y194" i="4" s="1"/>
  <c r="AK193" i="4"/>
  <c r="BI193" i="4" s="1"/>
  <c r="AP198" i="4"/>
  <c r="AV198" i="4" s="1"/>
  <c r="BB198" i="4" s="1"/>
  <c r="BH198" i="4" s="1"/>
  <c r="R199" i="4"/>
  <c r="X199" i="4" s="1"/>
  <c r="AD199" i="4" s="1"/>
  <c r="R200" i="4" s="1"/>
  <c r="X200" i="4" s="1"/>
  <c r="BD200" i="3"/>
  <c r="BN200" i="3" s="1"/>
  <c r="Q200" i="13"/>
  <c r="T199" i="13"/>
  <c r="R198" i="13"/>
  <c r="U197" i="13"/>
  <c r="BJ193" i="4"/>
  <c r="BY192" i="4"/>
  <c r="BX192" i="4"/>
  <c r="BK193" i="4"/>
  <c r="L206" i="4"/>
  <c r="AQ215" i="17" l="1"/>
  <c r="AT215" i="17"/>
  <c r="AU215" i="17"/>
  <c r="Q217" i="17"/>
  <c r="AS216" i="17"/>
  <c r="AR270" i="17"/>
  <c r="AE215" i="17"/>
  <c r="AI215" i="17" s="1"/>
  <c r="AX215" i="17" s="1"/>
  <c r="AY215" i="17" s="1"/>
  <c r="AZ215" i="17" s="1"/>
  <c r="AM214" i="17"/>
  <c r="BC214" i="17" s="1"/>
  <c r="T219" i="17"/>
  <c r="AD218" i="17"/>
  <c r="AH218" i="17" s="1"/>
  <c r="AL218" i="17" s="1"/>
  <c r="AP218" i="17" s="1"/>
  <c r="S218" i="17"/>
  <c r="AC217" i="17"/>
  <c r="AG217" i="17" s="1"/>
  <c r="AK217" i="17" s="1"/>
  <c r="AO217" i="17" s="1"/>
  <c r="AA216" i="17"/>
  <c r="R217" i="17"/>
  <c r="AB216" i="17"/>
  <c r="AF216" i="17" s="1"/>
  <c r="AJ216" i="17" s="1"/>
  <c r="AN216" i="17" s="1"/>
  <c r="BB213" i="17"/>
  <c r="BC191" i="4"/>
  <c r="BQ191" i="4" s="1"/>
  <c r="BR191" i="4" s="1"/>
  <c r="BP191" i="4"/>
  <c r="AW192" i="4"/>
  <c r="AQ193" i="4"/>
  <c r="BM193" i="4"/>
  <c r="BN193" i="4" s="1"/>
  <c r="BO193" i="4" s="1"/>
  <c r="AK194" i="4"/>
  <c r="BI194" i="4" s="1"/>
  <c r="BV194" i="4"/>
  <c r="BU194" i="4"/>
  <c r="BL193" i="4"/>
  <c r="AO202" i="4"/>
  <c r="AU202" i="4" s="1"/>
  <c r="BA202" i="4" s="1"/>
  <c r="BG202" i="4" s="1"/>
  <c r="Q203" i="4"/>
  <c r="W203" i="4" s="1"/>
  <c r="AC203" i="4" s="1"/>
  <c r="Q204" i="4" s="1"/>
  <c r="W204" i="4" s="1"/>
  <c r="AP199" i="4"/>
  <c r="AV199" i="4" s="1"/>
  <c r="BB199" i="4" s="1"/>
  <c r="BH199" i="4" s="1"/>
  <c r="AD200" i="4"/>
  <c r="AN198" i="4"/>
  <c r="AT198" i="4" s="1"/>
  <c r="AZ198" i="4" s="1"/>
  <c r="BF198" i="4" s="1"/>
  <c r="P199" i="4"/>
  <c r="V199" i="4" s="1"/>
  <c r="AB199" i="4" s="1"/>
  <c r="P200" i="4" s="1"/>
  <c r="V200" i="4" s="1"/>
  <c r="AM202" i="4"/>
  <c r="AS202" i="4" s="1"/>
  <c r="AY202" i="4" s="1"/>
  <c r="BE202" i="4" s="1"/>
  <c r="O203" i="4"/>
  <c r="U203" i="4" s="1"/>
  <c r="AA203" i="4" s="1"/>
  <c r="O204" i="4" s="1"/>
  <c r="U204" i="4" s="1"/>
  <c r="AL198" i="4"/>
  <c r="AR198" i="4" s="1"/>
  <c r="AX198" i="4" s="1"/>
  <c r="BD198" i="4" s="1"/>
  <c r="N199" i="4"/>
  <c r="T199" i="4" s="1"/>
  <c r="Z199" i="4" s="1"/>
  <c r="N200" i="4" s="1"/>
  <c r="T200" i="4" s="1"/>
  <c r="BD201" i="3"/>
  <c r="BN201" i="3" s="1"/>
  <c r="R199" i="13"/>
  <c r="U198" i="13"/>
  <c r="T200" i="13"/>
  <c r="Q201" i="13"/>
  <c r="BK194" i="4"/>
  <c r="M195" i="4"/>
  <c r="S195" i="4" s="1"/>
  <c r="Y195" i="4" s="1"/>
  <c r="BJ194" i="4"/>
  <c r="BY193" i="4"/>
  <c r="BX193" i="4"/>
  <c r="L207" i="4"/>
  <c r="AQ216" i="17" l="1"/>
  <c r="AT216" i="17"/>
  <c r="AU216" i="17"/>
  <c r="AV216" i="17" s="1"/>
  <c r="AW216" i="17" s="1"/>
  <c r="AV215" i="17"/>
  <c r="AW215" i="17" s="1"/>
  <c r="Q218" i="17"/>
  <c r="AS217" i="17"/>
  <c r="AR271" i="17"/>
  <c r="BB214" i="17"/>
  <c r="AB217" i="17"/>
  <c r="AF217" i="17" s="1"/>
  <c r="AJ217" i="17" s="1"/>
  <c r="AN217" i="17" s="1"/>
  <c r="R218" i="17"/>
  <c r="AA217" i="17"/>
  <c r="T220" i="17"/>
  <c r="AD219" i="17"/>
  <c r="AH219" i="17" s="1"/>
  <c r="AL219" i="17" s="1"/>
  <c r="AP219" i="17" s="1"/>
  <c r="AE216" i="17"/>
  <c r="AI216" i="17" s="1"/>
  <c r="AX216" i="17" s="1"/>
  <c r="AY216" i="17" s="1"/>
  <c r="AZ216" i="17" s="1"/>
  <c r="AC218" i="17"/>
  <c r="AG218" i="17" s="1"/>
  <c r="AK218" i="17" s="1"/>
  <c r="AO218" i="17" s="1"/>
  <c r="S219" i="17"/>
  <c r="AM215" i="17"/>
  <c r="BC215" i="17" s="1"/>
  <c r="BC192" i="4"/>
  <c r="BQ192" i="4" s="1"/>
  <c r="BR192" i="4" s="1"/>
  <c r="BP192" i="4"/>
  <c r="BV195" i="4"/>
  <c r="AW193" i="4"/>
  <c r="AQ194" i="4"/>
  <c r="BM194" i="4"/>
  <c r="BN194" i="4" s="1"/>
  <c r="BO194" i="4" s="1"/>
  <c r="BU195" i="4"/>
  <c r="BL194" i="4"/>
  <c r="M196" i="4"/>
  <c r="S196" i="4" s="1"/>
  <c r="Y196" i="4" s="1"/>
  <c r="AK195" i="4"/>
  <c r="BI195" i="4" s="1"/>
  <c r="AL199" i="4"/>
  <c r="AR199" i="4" s="1"/>
  <c r="AX199" i="4" s="1"/>
  <c r="BD199" i="4" s="1"/>
  <c r="Z200" i="4"/>
  <c r="AN199" i="4"/>
  <c r="AT199" i="4" s="1"/>
  <c r="AZ199" i="4" s="1"/>
  <c r="BF199" i="4" s="1"/>
  <c r="AB200" i="4"/>
  <c r="AP200" i="4"/>
  <c r="AV200" i="4" s="1"/>
  <c r="BB200" i="4" s="1"/>
  <c r="BH200" i="4" s="1"/>
  <c r="R201" i="4"/>
  <c r="X201" i="4" s="1"/>
  <c r="AD201" i="4" s="1"/>
  <c r="R202" i="4" s="1"/>
  <c r="X202" i="4" s="1"/>
  <c r="AO203" i="4"/>
  <c r="AU203" i="4" s="1"/>
  <c r="BA203" i="4" s="1"/>
  <c r="BG203" i="4" s="1"/>
  <c r="AC204" i="4"/>
  <c r="AM203" i="4"/>
  <c r="AS203" i="4" s="1"/>
  <c r="AY203" i="4" s="1"/>
  <c r="BE203" i="4" s="1"/>
  <c r="AA204" i="4"/>
  <c r="BD202" i="3"/>
  <c r="BN202" i="3" s="1"/>
  <c r="Q202" i="13"/>
  <c r="T201" i="13"/>
  <c r="R200" i="13"/>
  <c r="U199" i="13"/>
  <c r="BK195" i="4"/>
  <c r="BJ195" i="4"/>
  <c r="BX194" i="4"/>
  <c r="BY194" i="4"/>
  <c r="L208" i="4"/>
  <c r="AT217" i="17" l="1"/>
  <c r="AQ217" i="17"/>
  <c r="AU217" i="17" s="1"/>
  <c r="Q219" i="17"/>
  <c r="AS218" i="17"/>
  <c r="AR272" i="17"/>
  <c r="AE217" i="17"/>
  <c r="AI217" i="17" s="1"/>
  <c r="AX217" i="17" s="1"/>
  <c r="AY217" i="17" s="1"/>
  <c r="AZ217" i="17" s="1"/>
  <c r="AB218" i="17"/>
  <c r="AF218" i="17" s="1"/>
  <c r="AJ218" i="17" s="1"/>
  <c r="AN218" i="17" s="1"/>
  <c r="R219" i="17"/>
  <c r="S220" i="17"/>
  <c r="AC219" i="17"/>
  <c r="AG219" i="17" s="1"/>
  <c r="AK219" i="17" s="1"/>
  <c r="AO219" i="17" s="1"/>
  <c r="AM216" i="17"/>
  <c r="BC216" i="17" s="1"/>
  <c r="AD220" i="17"/>
  <c r="AH220" i="17" s="1"/>
  <c r="AL220" i="17" s="1"/>
  <c r="AP220" i="17" s="1"/>
  <c r="T221" i="17"/>
  <c r="AA218" i="17"/>
  <c r="AQ218" i="17" s="1"/>
  <c r="BB215" i="17"/>
  <c r="BC193" i="4"/>
  <c r="BQ193" i="4" s="1"/>
  <c r="BR193" i="4" s="1"/>
  <c r="BP193" i="4"/>
  <c r="BV196" i="4"/>
  <c r="AW194" i="4"/>
  <c r="AQ195" i="4"/>
  <c r="BM195" i="4"/>
  <c r="BN195" i="4" s="1"/>
  <c r="BO195" i="4" s="1"/>
  <c r="BU196" i="4"/>
  <c r="BL195" i="4"/>
  <c r="AO204" i="4"/>
  <c r="AU204" i="4" s="1"/>
  <c r="BA204" i="4" s="1"/>
  <c r="BG204" i="4" s="1"/>
  <c r="Q205" i="4"/>
  <c r="W205" i="4" s="1"/>
  <c r="AC205" i="4" s="1"/>
  <c r="Q206" i="4" s="1"/>
  <c r="W206" i="4" s="1"/>
  <c r="AM204" i="4"/>
  <c r="AS204" i="4" s="1"/>
  <c r="AY204" i="4" s="1"/>
  <c r="BE204" i="4" s="1"/>
  <c r="O205" i="4"/>
  <c r="U205" i="4" s="1"/>
  <c r="AA205" i="4" s="1"/>
  <c r="O206" i="4" s="1"/>
  <c r="U206" i="4" s="1"/>
  <c r="AP201" i="4"/>
  <c r="AV201" i="4" s="1"/>
  <c r="BB201" i="4" s="1"/>
  <c r="BH201" i="4" s="1"/>
  <c r="AD202" i="4"/>
  <c r="AN200" i="4"/>
  <c r="AT200" i="4" s="1"/>
  <c r="AZ200" i="4" s="1"/>
  <c r="BF200" i="4" s="1"/>
  <c r="P201" i="4"/>
  <c r="V201" i="4" s="1"/>
  <c r="AB201" i="4" s="1"/>
  <c r="P202" i="4" s="1"/>
  <c r="V202" i="4" s="1"/>
  <c r="M197" i="4"/>
  <c r="S197" i="4" s="1"/>
  <c r="Y197" i="4" s="1"/>
  <c r="AK196" i="4"/>
  <c r="BI196" i="4" s="1"/>
  <c r="AL200" i="4"/>
  <c r="AR200" i="4" s="1"/>
  <c r="AX200" i="4" s="1"/>
  <c r="BD200" i="4" s="1"/>
  <c r="N201" i="4"/>
  <c r="T201" i="4" s="1"/>
  <c r="Z201" i="4" s="1"/>
  <c r="N202" i="4" s="1"/>
  <c r="T202" i="4" s="1"/>
  <c r="BD203" i="3"/>
  <c r="BN203" i="3" s="1"/>
  <c r="R201" i="13"/>
  <c r="U200" i="13"/>
  <c r="T202" i="13"/>
  <c r="Q203" i="13"/>
  <c r="BY195" i="4"/>
  <c r="BJ196" i="4"/>
  <c r="BX195" i="4"/>
  <c r="BK196" i="4"/>
  <c r="L209" i="4"/>
  <c r="AU218" i="17" l="1"/>
  <c r="AV217" i="17"/>
  <c r="AW217" i="17" s="1"/>
  <c r="Q220" i="17"/>
  <c r="AS219" i="17"/>
  <c r="AT218" i="17"/>
  <c r="AV218" i="17"/>
  <c r="AW218" i="17" s="1"/>
  <c r="AR273" i="17"/>
  <c r="T222" i="17"/>
  <c r="AD221" i="17"/>
  <c r="AH221" i="17" s="1"/>
  <c r="AL221" i="17" s="1"/>
  <c r="AP221" i="17" s="1"/>
  <c r="BB216" i="17"/>
  <c r="AE218" i="17"/>
  <c r="AI218" i="17" s="1"/>
  <c r="AX218" i="17" s="1"/>
  <c r="AY218" i="17" s="1"/>
  <c r="AZ218" i="17" s="1"/>
  <c r="S221" i="17"/>
  <c r="AC220" i="17"/>
  <c r="AG220" i="17" s="1"/>
  <c r="AK220" i="17" s="1"/>
  <c r="AO220" i="17" s="1"/>
  <c r="R220" i="17"/>
  <c r="AB219" i="17"/>
  <c r="AF219" i="17" s="1"/>
  <c r="AJ219" i="17" s="1"/>
  <c r="AN219" i="17" s="1"/>
  <c r="AA219" i="17"/>
  <c r="AM217" i="17"/>
  <c r="BC217" i="17" s="1"/>
  <c r="BC194" i="4"/>
  <c r="BQ194" i="4" s="1"/>
  <c r="BR194" i="4" s="1"/>
  <c r="BP194" i="4"/>
  <c r="AW195" i="4"/>
  <c r="BV197" i="4"/>
  <c r="AQ196" i="4"/>
  <c r="BM196" i="4"/>
  <c r="BN196" i="4" s="1"/>
  <c r="BO196" i="4" s="1"/>
  <c r="BU197" i="4"/>
  <c r="BL196" i="4"/>
  <c r="M198" i="4"/>
  <c r="S198" i="4" s="1"/>
  <c r="Y198" i="4" s="1"/>
  <c r="AK197" i="4"/>
  <c r="BI197" i="4" s="1"/>
  <c r="AN201" i="4"/>
  <c r="AT201" i="4" s="1"/>
  <c r="AZ201" i="4" s="1"/>
  <c r="BF201" i="4" s="1"/>
  <c r="AB202" i="4"/>
  <c r="AP202" i="4"/>
  <c r="AV202" i="4" s="1"/>
  <c r="BB202" i="4" s="1"/>
  <c r="BH202" i="4" s="1"/>
  <c r="R203" i="4"/>
  <c r="X203" i="4" s="1"/>
  <c r="AD203" i="4" s="1"/>
  <c r="R204" i="4" s="1"/>
  <c r="X204" i="4" s="1"/>
  <c r="AO205" i="4"/>
  <c r="AU205" i="4" s="1"/>
  <c r="BA205" i="4" s="1"/>
  <c r="BG205" i="4" s="1"/>
  <c r="AC206" i="4"/>
  <c r="AL201" i="4"/>
  <c r="AR201" i="4" s="1"/>
  <c r="AX201" i="4" s="1"/>
  <c r="BD201" i="4" s="1"/>
  <c r="Z202" i="4"/>
  <c r="AM205" i="4"/>
  <c r="AS205" i="4" s="1"/>
  <c r="AY205" i="4" s="1"/>
  <c r="BE205" i="4" s="1"/>
  <c r="AA206" i="4"/>
  <c r="BD204" i="3"/>
  <c r="BN204" i="3" s="1"/>
  <c r="Q204" i="13"/>
  <c r="T203" i="13"/>
  <c r="R202" i="13"/>
  <c r="U201" i="13"/>
  <c r="BJ197" i="4"/>
  <c r="BY196" i="4"/>
  <c r="BX196" i="4"/>
  <c r="BK197" i="4"/>
  <c r="L210" i="4"/>
  <c r="AT219" i="17" l="1"/>
  <c r="Q221" i="17"/>
  <c r="AS220" i="17"/>
  <c r="AQ219" i="17"/>
  <c r="AU219" i="17" s="1"/>
  <c r="AV219" i="17" s="1"/>
  <c r="AW219" i="17" s="1"/>
  <c r="AR274" i="17"/>
  <c r="AB220" i="17"/>
  <c r="AF220" i="17" s="1"/>
  <c r="AJ220" i="17" s="1"/>
  <c r="AN220" i="17" s="1"/>
  <c r="R221" i="17"/>
  <c r="AM218" i="17"/>
  <c r="BC218" i="17" s="1"/>
  <c r="AE219" i="17"/>
  <c r="AI219" i="17" s="1"/>
  <c r="AX219" i="17" s="1"/>
  <c r="AY219" i="17" s="1"/>
  <c r="AZ219" i="17" s="1"/>
  <c r="AA220" i="17"/>
  <c r="AQ220" i="17" s="1"/>
  <c r="AC221" i="17"/>
  <c r="AG221" i="17" s="1"/>
  <c r="AK221" i="17" s="1"/>
  <c r="AO221" i="17" s="1"/>
  <c r="S222" i="17"/>
  <c r="BB217" i="17"/>
  <c r="AD222" i="17"/>
  <c r="AH222" i="17" s="1"/>
  <c r="AL222" i="17" s="1"/>
  <c r="AP222" i="17" s="1"/>
  <c r="T223" i="17"/>
  <c r="BC195" i="4"/>
  <c r="BQ195" i="4" s="1"/>
  <c r="BR195" i="4" s="1"/>
  <c r="BP195" i="4"/>
  <c r="AW196" i="4"/>
  <c r="AQ197" i="4"/>
  <c r="BM197" i="4"/>
  <c r="BN197" i="4" s="1"/>
  <c r="BO197" i="4" s="1"/>
  <c r="AK198" i="4"/>
  <c r="BI198" i="4" s="1"/>
  <c r="BV198" i="4"/>
  <c r="BU198" i="4"/>
  <c r="BL197" i="4"/>
  <c r="AO206" i="4"/>
  <c r="AU206" i="4" s="1"/>
  <c r="BA206" i="4" s="1"/>
  <c r="BG206" i="4" s="1"/>
  <c r="Q207" i="4"/>
  <c r="W207" i="4" s="1"/>
  <c r="AC207" i="4" s="1"/>
  <c r="Q208" i="4" s="1"/>
  <c r="W208" i="4" s="1"/>
  <c r="AM206" i="4"/>
  <c r="AS206" i="4" s="1"/>
  <c r="AY206" i="4" s="1"/>
  <c r="BE206" i="4" s="1"/>
  <c r="O207" i="4"/>
  <c r="U207" i="4" s="1"/>
  <c r="AA207" i="4" s="1"/>
  <c r="O208" i="4" s="1"/>
  <c r="U208" i="4" s="1"/>
  <c r="AL202" i="4"/>
  <c r="AR202" i="4" s="1"/>
  <c r="AX202" i="4" s="1"/>
  <c r="BD202" i="4" s="1"/>
  <c r="N203" i="4"/>
  <c r="T203" i="4" s="1"/>
  <c r="Z203" i="4" s="1"/>
  <c r="N204" i="4" s="1"/>
  <c r="T204" i="4" s="1"/>
  <c r="AP203" i="4"/>
  <c r="AV203" i="4" s="1"/>
  <c r="BB203" i="4" s="1"/>
  <c r="BH203" i="4" s="1"/>
  <c r="AD204" i="4"/>
  <c r="AN202" i="4"/>
  <c r="AT202" i="4" s="1"/>
  <c r="AZ202" i="4" s="1"/>
  <c r="BF202" i="4" s="1"/>
  <c r="P203" i="4"/>
  <c r="V203" i="4" s="1"/>
  <c r="AB203" i="4" s="1"/>
  <c r="P204" i="4" s="1"/>
  <c r="V204" i="4" s="1"/>
  <c r="BD205" i="3"/>
  <c r="BN205" i="3" s="1"/>
  <c r="U202" i="13"/>
  <c r="R203" i="13"/>
  <c r="T204" i="13"/>
  <c r="Q205" i="13"/>
  <c r="M199" i="4"/>
  <c r="S199" i="4" s="1"/>
  <c r="Y199" i="4" s="1"/>
  <c r="BK198" i="4"/>
  <c r="BJ198" i="4"/>
  <c r="BX197" i="4"/>
  <c r="BY197" i="4"/>
  <c r="L211" i="4"/>
  <c r="Q222" i="17" l="1"/>
  <c r="AS221" i="17"/>
  <c r="AU220" i="17"/>
  <c r="AV220" i="17" s="1"/>
  <c r="AW220" i="17" s="1"/>
  <c r="AT220" i="17"/>
  <c r="AR275" i="17"/>
  <c r="T224" i="17"/>
  <c r="AD223" i="17"/>
  <c r="AH223" i="17" s="1"/>
  <c r="AL223" i="17" s="1"/>
  <c r="AP223" i="17" s="1"/>
  <c r="BB218" i="17"/>
  <c r="R222" i="17"/>
  <c r="AB221" i="17"/>
  <c r="AF221" i="17" s="1"/>
  <c r="AJ221" i="17" s="1"/>
  <c r="AN221" i="17" s="1"/>
  <c r="S223" i="17"/>
  <c r="AC222" i="17"/>
  <c r="AG222" i="17" s="1"/>
  <c r="AK222" i="17" s="1"/>
  <c r="AO222" i="17" s="1"/>
  <c r="AA221" i="17"/>
  <c r="AM219" i="17"/>
  <c r="BC219" i="17" s="1"/>
  <c r="AE220" i="17"/>
  <c r="AI220" i="17" s="1"/>
  <c r="AX220" i="17" s="1"/>
  <c r="AY220" i="17" s="1"/>
  <c r="AZ220" i="17" s="1"/>
  <c r="BC196" i="4"/>
  <c r="BQ196" i="4" s="1"/>
  <c r="BR196" i="4" s="1"/>
  <c r="BP196" i="4"/>
  <c r="BV199" i="4"/>
  <c r="AW197" i="4"/>
  <c r="AQ198" i="4"/>
  <c r="BM198" i="4"/>
  <c r="BN198" i="4" s="1"/>
  <c r="BO198" i="4" s="1"/>
  <c r="BU199" i="4"/>
  <c r="BL198" i="4"/>
  <c r="AP204" i="4"/>
  <c r="AV204" i="4" s="1"/>
  <c r="BB204" i="4" s="1"/>
  <c r="BH204" i="4" s="1"/>
  <c r="R205" i="4"/>
  <c r="X205" i="4" s="1"/>
  <c r="AD205" i="4" s="1"/>
  <c r="R206" i="4" s="1"/>
  <c r="X206" i="4" s="1"/>
  <c r="AM207" i="4"/>
  <c r="AS207" i="4" s="1"/>
  <c r="AY207" i="4" s="1"/>
  <c r="BE207" i="4" s="1"/>
  <c r="AA208" i="4"/>
  <c r="M200" i="4"/>
  <c r="S200" i="4" s="1"/>
  <c r="Y200" i="4" s="1"/>
  <c r="AK199" i="4"/>
  <c r="BI199" i="4" s="1"/>
  <c r="AN203" i="4"/>
  <c r="AT203" i="4" s="1"/>
  <c r="AZ203" i="4" s="1"/>
  <c r="BF203" i="4" s="1"/>
  <c r="AB204" i="4"/>
  <c r="AO207" i="4"/>
  <c r="AU207" i="4" s="1"/>
  <c r="BA207" i="4" s="1"/>
  <c r="BG207" i="4" s="1"/>
  <c r="AC208" i="4"/>
  <c r="AL203" i="4"/>
  <c r="AR203" i="4" s="1"/>
  <c r="AX203" i="4" s="1"/>
  <c r="BD203" i="4" s="1"/>
  <c r="Z204" i="4"/>
  <c r="BD206" i="3"/>
  <c r="BN206" i="3" s="1"/>
  <c r="Q206" i="13"/>
  <c r="T205" i="13"/>
  <c r="R204" i="13"/>
  <c r="U203" i="13"/>
  <c r="BX198" i="4"/>
  <c r="BJ199" i="4"/>
  <c r="BY198" i="4"/>
  <c r="BK199" i="4"/>
  <c r="L212" i="4"/>
  <c r="AT221" i="17" l="1"/>
  <c r="AQ221" i="17"/>
  <c r="AU221" i="17" s="1"/>
  <c r="AV221" i="17" s="1"/>
  <c r="AW221" i="17" s="1"/>
  <c r="Q223" i="17"/>
  <c r="AS222" i="17"/>
  <c r="AR276" i="17"/>
  <c r="AA222" i="17"/>
  <c r="AM220" i="17"/>
  <c r="BC220" i="17" s="1"/>
  <c r="AE221" i="17"/>
  <c r="AI221" i="17" s="1"/>
  <c r="AX221" i="17" s="1"/>
  <c r="AY221" i="17" s="1"/>
  <c r="AZ221" i="17" s="1"/>
  <c r="AB222" i="17"/>
  <c r="AF222" i="17" s="1"/>
  <c r="AJ222" i="17" s="1"/>
  <c r="AN222" i="17" s="1"/>
  <c r="R223" i="17"/>
  <c r="BB219" i="17"/>
  <c r="AD224" i="17"/>
  <c r="AH224" i="17" s="1"/>
  <c r="AL224" i="17" s="1"/>
  <c r="AP224" i="17" s="1"/>
  <c r="T225" i="17"/>
  <c r="AC223" i="17"/>
  <c r="AG223" i="17" s="1"/>
  <c r="AK223" i="17" s="1"/>
  <c r="AO223" i="17" s="1"/>
  <c r="S224" i="17"/>
  <c r="BC197" i="4"/>
  <c r="BQ197" i="4" s="1"/>
  <c r="BR197" i="4" s="1"/>
  <c r="BP197" i="4"/>
  <c r="BV200" i="4"/>
  <c r="AW198" i="4"/>
  <c r="AQ199" i="4"/>
  <c r="BM199" i="4"/>
  <c r="BN199" i="4" s="1"/>
  <c r="BO199" i="4" s="1"/>
  <c r="BU200" i="4"/>
  <c r="BL199" i="4"/>
  <c r="AO208" i="4"/>
  <c r="AU208" i="4" s="1"/>
  <c r="BA208" i="4" s="1"/>
  <c r="BG208" i="4" s="1"/>
  <c r="Q209" i="4"/>
  <c r="W209" i="4" s="1"/>
  <c r="AC209" i="4" s="1"/>
  <c r="Q210" i="4" s="1"/>
  <c r="W210" i="4" s="1"/>
  <c r="AL204" i="4"/>
  <c r="AR204" i="4" s="1"/>
  <c r="AX204" i="4" s="1"/>
  <c r="BD204" i="4" s="1"/>
  <c r="N205" i="4"/>
  <c r="T205" i="4" s="1"/>
  <c r="Z205" i="4" s="1"/>
  <c r="N206" i="4" s="1"/>
  <c r="T206" i="4" s="1"/>
  <c r="AP205" i="4"/>
  <c r="AV205" i="4" s="1"/>
  <c r="BB205" i="4" s="1"/>
  <c r="BH205" i="4" s="1"/>
  <c r="AD206" i="4"/>
  <c r="M201" i="4"/>
  <c r="S201" i="4" s="1"/>
  <c r="Y201" i="4" s="1"/>
  <c r="AK200" i="4"/>
  <c r="BI200" i="4" s="1"/>
  <c r="AN204" i="4"/>
  <c r="AT204" i="4" s="1"/>
  <c r="AZ204" i="4" s="1"/>
  <c r="BF204" i="4" s="1"/>
  <c r="P205" i="4"/>
  <c r="V205" i="4" s="1"/>
  <c r="AB205" i="4" s="1"/>
  <c r="P206" i="4" s="1"/>
  <c r="V206" i="4" s="1"/>
  <c r="AM208" i="4"/>
  <c r="AS208" i="4" s="1"/>
  <c r="AY208" i="4" s="1"/>
  <c r="BE208" i="4" s="1"/>
  <c r="O209" i="4"/>
  <c r="U209" i="4" s="1"/>
  <c r="AA209" i="4" s="1"/>
  <c r="O210" i="4" s="1"/>
  <c r="U210" i="4" s="1"/>
  <c r="BD207" i="3"/>
  <c r="BN207" i="3" s="1"/>
  <c r="U204" i="13"/>
  <c r="R205" i="13"/>
  <c r="T206" i="13"/>
  <c r="Q207" i="13"/>
  <c r="BK200" i="4"/>
  <c r="BJ200" i="4"/>
  <c r="BY199" i="4"/>
  <c r="BX199" i="4"/>
  <c r="L213" i="4"/>
  <c r="AQ222" i="17" l="1"/>
  <c r="AU222" i="17"/>
  <c r="Q224" i="17"/>
  <c r="AS223" i="17"/>
  <c r="AT222" i="17"/>
  <c r="AV222" i="17"/>
  <c r="AW222" i="17" s="1"/>
  <c r="AR277" i="17"/>
  <c r="R224" i="17"/>
  <c r="AB223" i="17"/>
  <c r="AF223" i="17" s="1"/>
  <c r="AJ223" i="17" s="1"/>
  <c r="AN223" i="17" s="1"/>
  <c r="AM221" i="17"/>
  <c r="BC221" i="17" s="1"/>
  <c r="AE222" i="17"/>
  <c r="AI222" i="17" s="1"/>
  <c r="AX222" i="17" s="1"/>
  <c r="AY222" i="17" s="1"/>
  <c r="AZ222" i="17" s="1"/>
  <c r="S225" i="17"/>
  <c r="AC224" i="17"/>
  <c r="AG224" i="17" s="1"/>
  <c r="AK224" i="17" s="1"/>
  <c r="AO224" i="17" s="1"/>
  <c r="BB220" i="17"/>
  <c r="T226" i="17"/>
  <c r="AD225" i="17"/>
  <c r="AH225" i="17" s="1"/>
  <c r="AL225" i="17" s="1"/>
  <c r="AP225" i="17" s="1"/>
  <c r="AA223" i="17"/>
  <c r="AQ223" i="17" s="1"/>
  <c r="BC198" i="4"/>
  <c r="BQ198" i="4" s="1"/>
  <c r="BR198" i="4" s="1"/>
  <c r="BP198" i="4"/>
  <c r="AW199" i="4"/>
  <c r="BV201" i="4"/>
  <c r="AQ200" i="4"/>
  <c r="BM200" i="4"/>
  <c r="BN200" i="4" s="1"/>
  <c r="BO200" i="4" s="1"/>
  <c r="BL200" i="4"/>
  <c r="BU201" i="4"/>
  <c r="M202" i="4"/>
  <c r="S202" i="4" s="1"/>
  <c r="Y202" i="4" s="1"/>
  <c r="AK201" i="4"/>
  <c r="BI201" i="4" s="1"/>
  <c r="AN205" i="4"/>
  <c r="AT205" i="4" s="1"/>
  <c r="AZ205" i="4" s="1"/>
  <c r="BF205" i="4" s="1"/>
  <c r="AB206" i="4"/>
  <c r="AO209" i="4"/>
  <c r="AU209" i="4" s="1"/>
  <c r="BA209" i="4" s="1"/>
  <c r="BG209" i="4" s="1"/>
  <c r="AC210" i="4"/>
  <c r="AM209" i="4"/>
  <c r="AS209" i="4" s="1"/>
  <c r="AY209" i="4" s="1"/>
  <c r="BE209" i="4" s="1"/>
  <c r="AA210" i="4"/>
  <c r="AP206" i="4"/>
  <c r="AV206" i="4" s="1"/>
  <c r="BB206" i="4" s="1"/>
  <c r="BH206" i="4" s="1"/>
  <c r="R207" i="4"/>
  <c r="X207" i="4" s="1"/>
  <c r="AD207" i="4" s="1"/>
  <c r="R208" i="4" s="1"/>
  <c r="X208" i="4" s="1"/>
  <c r="AL205" i="4"/>
  <c r="AR205" i="4" s="1"/>
  <c r="AX205" i="4" s="1"/>
  <c r="BD205" i="4" s="1"/>
  <c r="Z206" i="4"/>
  <c r="BD208" i="3"/>
  <c r="BN208" i="3" s="1"/>
  <c r="R206" i="13"/>
  <c r="U205" i="13"/>
  <c r="Q208" i="13"/>
  <c r="T207" i="13"/>
  <c r="BX200" i="4"/>
  <c r="BY200" i="4"/>
  <c r="BJ201" i="4"/>
  <c r="BK201" i="4"/>
  <c r="L214" i="4"/>
  <c r="AT223" i="17" l="1"/>
  <c r="Q225" i="17"/>
  <c r="AS224" i="17"/>
  <c r="AU223" i="17"/>
  <c r="AV223" i="17" s="1"/>
  <c r="AW223" i="17" s="1"/>
  <c r="AR278" i="17"/>
  <c r="AA224" i="17"/>
  <c r="AD226" i="17"/>
  <c r="AH226" i="17" s="1"/>
  <c r="AL226" i="17" s="1"/>
  <c r="AP226" i="17" s="1"/>
  <c r="T227" i="17"/>
  <c r="AB224" i="17"/>
  <c r="AF224" i="17" s="1"/>
  <c r="AJ224" i="17" s="1"/>
  <c r="AN224" i="17" s="1"/>
  <c r="R225" i="17"/>
  <c r="AE223" i="17"/>
  <c r="AI223" i="17" s="1"/>
  <c r="AX223" i="17" s="1"/>
  <c r="AY223" i="17" s="1"/>
  <c r="AZ223" i="17" s="1"/>
  <c r="AC225" i="17"/>
  <c r="AG225" i="17" s="1"/>
  <c r="AK225" i="17" s="1"/>
  <c r="AO225" i="17" s="1"/>
  <c r="S226" i="17"/>
  <c r="BB221" i="17"/>
  <c r="AM222" i="17"/>
  <c r="BC222" i="17" s="1"/>
  <c r="BC199" i="4"/>
  <c r="BQ199" i="4" s="1"/>
  <c r="BR199" i="4" s="1"/>
  <c r="BP199" i="4"/>
  <c r="BL201" i="4"/>
  <c r="AW200" i="4"/>
  <c r="AQ201" i="4"/>
  <c r="BM201" i="4"/>
  <c r="BN201" i="4" s="1"/>
  <c r="BO201" i="4" s="1"/>
  <c r="BU202" i="4"/>
  <c r="AK202" i="4"/>
  <c r="BI202" i="4" s="1"/>
  <c r="BV202" i="4"/>
  <c r="AM210" i="4"/>
  <c r="AS210" i="4" s="1"/>
  <c r="AY210" i="4" s="1"/>
  <c r="BE210" i="4" s="1"/>
  <c r="O211" i="4"/>
  <c r="U211" i="4" s="1"/>
  <c r="AA211" i="4" s="1"/>
  <c r="O212" i="4" s="1"/>
  <c r="U212" i="4" s="1"/>
  <c r="AN206" i="4"/>
  <c r="AT206" i="4" s="1"/>
  <c r="AZ206" i="4" s="1"/>
  <c r="BF206" i="4" s="1"/>
  <c r="P207" i="4"/>
  <c r="V207" i="4" s="1"/>
  <c r="AB207" i="4" s="1"/>
  <c r="P208" i="4" s="1"/>
  <c r="V208" i="4" s="1"/>
  <c r="AP207" i="4"/>
  <c r="AV207" i="4" s="1"/>
  <c r="BB207" i="4" s="1"/>
  <c r="BH207" i="4" s="1"/>
  <c r="AD208" i="4"/>
  <c r="AL206" i="4"/>
  <c r="AR206" i="4" s="1"/>
  <c r="AX206" i="4" s="1"/>
  <c r="BD206" i="4" s="1"/>
  <c r="N207" i="4"/>
  <c r="T207" i="4" s="1"/>
  <c r="Z207" i="4" s="1"/>
  <c r="N208" i="4" s="1"/>
  <c r="T208" i="4" s="1"/>
  <c r="AO210" i="4"/>
  <c r="AU210" i="4" s="1"/>
  <c r="BA210" i="4" s="1"/>
  <c r="BG210" i="4" s="1"/>
  <c r="Q211" i="4"/>
  <c r="W211" i="4" s="1"/>
  <c r="AC211" i="4" s="1"/>
  <c r="Q212" i="4" s="1"/>
  <c r="W212" i="4" s="1"/>
  <c r="BD209" i="3"/>
  <c r="BN209" i="3" s="1"/>
  <c r="Q209" i="13"/>
  <c r="T208" i="13"/>
  <c r="R207" i="13"/>
  <c r="U206" i="13"/>
  <c r="BJ202" i="4"/>
  <c r="BY201" i="4"/>
  <c r="BX201" i="4"/>
  <c r="BK202" i="4"/>
  <c r="M203" i="4"/>
  <c r="S203" i="4" s="1"/>
  <c r="Y203" i="4" s="1"/>
  <c r="L215" i="4"/>
  <c r="AQ224" i="17" l="1"/>
  <c r="Q226" i="17"/>
  <c r="AS225" i="17"/>
  <c r="AU224" i="17"/>
  <c r="AV224" i="17" s="1"/>
  <c r="AW224" i="17" s="1"/>
  <c r="AT224" i="17"/>
  <c r="AR279" i="17"/>
  <c r="AA225" i="17"/>
  <c r="BB222" i="17"/>
  <c r="AM223" i="17"/>
  <c r="BC223" i="17" s="1"/>
  <c r="T228" i="17"/>
  <c r="AD227" i="17"/>
  <c r="AH227" i="17" s="1"/>
  <c r="AL227" i="17" s="1"/>
  <c r="AP227" i="17" s="1"/>
  <c r="AE224" i="17"/>
  <c r="AI224" i="17" s="1"/>
  <c r="AX224" i="17" s="1"/>
  <c r="AY224" i="17" s="1"/>
  <c r="AZ224" i="17" s="1"/>
  <c r="S227" i="17"/>
  <c r="AC226" i="17"/>
  <c r="AG226" i="17" s="1"/>
  <c r="AK226" i="17" s="1"/>
  <c r="AO226" i="17" s="1"/>
  <c r="R226" i="17"/>
  <c r="AB225" i="17"/>
  <c r="AF225" i="17" s="1"/>
  <c r="AJ225" i="17" s="1"/>
  <c r="AN225" i="17" s="1"/>
  <c r="BC200" i="4"/>
  <c r="BQ200" i="4" s="1"/>
  <c r="BR200" i="4" s="1"/>
  <c r="BP200" i="4"/>
  <c r="BV203" i="4"/>
  <c r="AW201" i="4"/>
  <c r="AQ202" i="4"/>
  <c r="BM202" i="4"/>
  <c r="BN202" i="4" s="1"/>
  <c r="BO202" i="4" s="1"/>
  <c r="BU203" i="4"/>
  <c r="BL202" i="4"/>
  <c r="AP208" i="4"/>
  <c r="AV208" i="4" s="1"/>
  <c r="BB208" i="4" s="1"/>
  <c r="BH208" i="4" s="1"/>
  <c r="R209" i="4"/>
  <c r="X209" i="4" s="1"/>
  <c r="AD209" i="4" s="1"/>
  <c r="R210" i="4" s="1"/>
  <c r="X210" i="4" s="1"/>
  <c r="AL207" i="4"/>
  <c r="AR207" i="4" s="1"/>
  <c r="AX207" i="4" s="1"/>
  <c r="BD207" i="4" s="1"/>
  <c r="Z208" i="4"/>
  <c r="AM211" i="4"/>
  <c r="AS211" i="4" s="1"/>
  <c r="AY211" i="4" s="1"/>
  <c r="BE211" i="4" s="1"/>
  <c r="AA212" i="4"/>
  <c r="AO211" i="4"/>
  <c r="AU211" i="4" s="1"/>
  <c r="BA211" i="4" s="1"/>
  <c r="BG211" i="4" s="1"/>
  <c r="AC212" i="4"/>
  <c r="AN207" i="4"/>
  <c r="AT207" i="4" s="1"/>
  <c r="AZ207" i="4" s="1"/>
  <c r="BF207" i="4" s="1"/>
  <c r="AB208" i="4"/>
  <c r="M204" i="4"/>
  <c r="S204" i="4" s="1"/>
  <c r="Y204" i="4" s="1"/>
  <c r="AK203" i="4"/>
  <c r="BI203" i="4" s="1"/>
  <c r="BD210" i="3"/>
  <c r="BN210" i="3" s="1"/>
  <c r="R208" i="13"/>
  <c r="U207" i="13"/>
  <c r="Q210" i="13"/>
  <c r="T209" i="13"/>
  <c r="BK203" i="4"/>
  <c r="BY202" i="4"/>
  <c r="BJ203" i="4"/>
  <c r="BX202" i="4"/>
  <c r="L216" i="4"/>
  <c r="AQ225" i="17" l="1"/>
  <c r="AT225" i="17"/>
  <c r="AU225" i="17"/>
  <c r="AV225" i="17" s="1"/>
  <c r="AW225" i="17" s="1"/>
  <c r="Q227" i="17"/>
  <c r="AS226" i="17"/>
  <c r="AR280" i="17"/>
  <c r="AB226" i="17"/>
  <c r="AF226" i="17" s="1"/>
  <c r="AJ226" i="17" s="1"/>
  <c r="AN226" i="17" s="1"/>
  <c r="R227" i="17"/>
  <c r="AD228" i="17"/>
  <c r="AH228" i="17" s="1"/>
  <c r="AL228" i="17" s="1"/>
  <c r="AP228" i="17" s="1"/>
  <c r="T229" i="17"/>
  <c r="AA226" i="17"/>
  <c r="BB223" i="17"/>
  <c r="AE225" i="17"/>
  <c r="AI225" i="17" s="1"/>
  <c r="AX225" i="17" s="1"/>
  <c r="AY225" i="17" s="1"/>
  <c r="AZ225" i="17" s="1"/>
  <c r="AM224" i="17"/>
  <c r="BC224" i="17" s="1"/>
  <c r="AC227" i="17"/>
  <c r="AG227" i="17" s="1"/>
  <c r="AK227" i="17" s="1"/>
  <c r="AO227" i="17" s="1"/>
  <c r="S228" i="17"/>
  <c r="BC201" i="4"/>
  <c r="BQ201" i="4" s="1"/>
  <c r="BR201" i="4" s="1"/>
  <c r="BP201" i="4"/>
  <c r="AW202" i="4"/>
  <c r="BV204" i="4"/>
  <c r="AQ203" i="4"/>
  <c r="BM203" i="4"/>
  <c r="BN203" i="4" s="1"/>
  <c r="BO203" i="4" s="1"/>
  <c r="BL203" i="4"/>
  <c r="BU204" i="4"/>
  <c r="M205" i="4"/>
  <c r="S205" i="4" s="1"/>
  <c r="Y205" i="4" s="1"/>
  <c r="AK204" i="4"/>
  <c r="BI204" i="4" s="1"/>
  <c r="AO212" i="4"/>
  <c r="AU212" i="4" s="1"/>
  <c r="BA212" i="4" s="1"/>
  <c r="BG212" i="4" s="1"/>
  <c r="Q213" i="4"/>
  <c r="W213" i="4" s="1"/>
  <c r="AC213" i="4" s="1"/>
  <c r="Q214" i="4" s="1"/>
  <c r="W214" i="4" s="1"/>
  <c r="AM212" i="4"/>
  <c r="AS212" i="4" s="1"/>
  <c r="AY212" i="4" s="1"/>
  <c r="BE212" i="4" s="1"/>
  <c r="O213" i="4"/>
  <c r="U213" i="4" s="1"/>
  <c r="AA213" i="4" s="1"/>
  <c r="O214" i="4" s="1"/>
  <c r="U214" i="4" s="1"/>
  <c r="AP209" i="4"/>
  <c r="AV209" i="4" s="1"/>
  <c r="BB209" i="4" s="1"/>
  <c r="BH209" i="4" s="1"/>
  <c r="AD210" i="4"/>
  <c r="AN208" i="4"/>
  <c r="AT208" i="4" s="1"/>
  <c r="AZ208" i="4" s="1"/>
  <c r="BF208" i="4" s="1"/>
  <c r="P209" i="4"/>
  <c r="V209" i="4" s="1"/>
  <c r="AB209" i="4" s="1"/>
  <c r="P210" i="4" s="1"/>
  <c r="V210" i="4" s="1"/>
  <c r="AL208" i="4"/>
  <c r="AR208" i="4" s="1"/>
  <c r="AX208" i="4" s="1"/>
  <c r="BD208" i="4" s="1"/>
  <c r="N209" i="4"/>
  <c r="T209" i="4" s="1"/>
  <c r="Z209" i="4" s="1"/>
  <c r="N210" i="4" s="1"/>
  <c r="T210" i="4" s="1"/>
  <c r="BD211" i="3"/>
  <c r="BN211" i="3" s="1"/>
  <c r="T210" i="13"/>
  <c r="Q211" i="13"/>
  <c r="R209" i="13"/>
  <c r="U208" i="13"/>
  <c r="BK204" i="4"/>
  <c r="BX203" i="4"/>
  <c r="BJ204" i="4"/>
  <c r="BY203" i="4"/>
  <c r="L217" i="4"/>
  <c r="AQ226" i="17" l="1"/>
  <c r="Q228" i="17"/>
  <c r="AS227" i="17"/>
  <c r="AT226" i="17"/>
  <c r="AU226" i="17"/>
  <c r="AR281" i="17"/>
  <c r="S229" i="17"/>
  <c r="AC228" i="17"/>
  <c r="AG228" i="17" s="1"/>
  <c r="AK228" i="17" s="1"/>
  <c r="AO228" i="17" s="1"/>
  <c r="BB224" i="17"/>
  <c r="AA227" i="17"/>
  <c r="AM225" i="17"/>
  <c r="BC225" i="17" s="1"/>
  <c r="R228" i="17"/>
  <c r="AB227" i="17"/>
  <c r="AF227" i="17" s="1"/>
  <c r="AJ227" i="17" s="1"/>
  <c r="AN227" i="17" s="1"/>
  <c r="AE226" i="17"/>
  <c r="AI226" i="17" s="1"/>
  <c r="AX226" i="17" s="1"/>
  <c r="AY226" i="17" s="1"/>
  <c r="AZ226" i="17" s="1"/>
  <c r="T230" i="17"/>
  <c r="AD229" i="17"/>
  <c r="AH229" i="17" s="1"/>
  <c r="AL229" i="17" s="1"/>
  <c r="AP229" i="17" s="1"/>
  <c r="BC202" i="4"/>
  <c r="BQ202" i="4" s="1"/>
  <c r="BR202" i="4" s="1"/>
  <c r="BP202" i="4"/>
  <c r="AW203" i="4"/>
  <c r="BV205" i="4"/>
  <c r="AQ204" i="4"/>
  <c r="BM204" i="4"/>
  <c r="BN204" i="4" s="1"/>
  <c r="BO204" i="4" s="1"/>
  <c r="BL204" i="4"/>
  <c r="BU205" i="4"/>
  <c r="AL209" i="4"/>
  <c r="AR209" i="4" s="1"/>
  <c r="AX209" i="4" s="1"/>
  <c r="BD209" i="4" s="1"/>
  <c r="Z210" i="4"/>
  <c r="AN209" i="4"/>
  <c r="AT209" i="4" s="1"/>
  <c r="AZ209" i="4" s="1"/>
  <c r="BF209" i="4" s="1"/>
  <c r="AB210" i="4"/>
  <c r="AM213" i="4"/>
  <c r="AS213" i="4" s="1"/>
  <c r="AY213" i="4" s="1"/>
  <c r="BE213" i="4" s="1"/>
  <c r="AA214" i="4"/>
  <c r="AO213" i="4"/>
  <c r="AU213" i="4" s="1"/>
  <c r="BA213" i="4" s="1"/>
  <c r="BG213" i="4" s="1"/>
  <c r="AC214" i="4"/>
  <c r="AP210" i="4"/>
  <c r="AV210" i="4" s="1"/>
  <c r="BB210" i="4" s="1"/>
  <c r="BH210" i="4" s="1"/>
  <c r="R211" i="4"/>
  <c r="X211" i="4" s="1"/>
  <c r="AD211" i="4" s="1"/>
  <c r="R212" i="4" s="1"/>
  <c r="X212" i="4" s="1"/>
  <c r="M206" i="4"/>
  <c r="S206" i="4" s="1"/>
  <c r="Y206" i="4" s="1"/>
  <c r="AK205" i="4"/>
  <c r="BI205" i="4" s="1"/>
  <c r="BD212" i="3"/>
  <c r="BN212" i="3" s="1"/>
  <c r="R210" i="13"/>
  <c r="U209" i="13"/>
  <c r="Q212" i="13"/>
  <c r="T211" i="13"/>
  <c r="BK205" i="4"/>
  <c r="BY204" i="4"/>
  <c r="BJ205" i="4"/>
  <c r="BX204" i="4"/>
  <c r="L218" i="4"/>
  <c r="AT227" i="17" l="1"/>
  <c r="Q229" i="17"/>
  <c r="AS228" i="17"/>
  <c r="AQ227" i="17"/>
  <c r="AU227" i="17" s="1"/>
  <c r="AV226" i="17"/>
  <c r="AW226" i="17" s="1"/>
  <c r="AR282" i="17"/>
  <c r="AM226" i="17"/>
  <c r="BC226" i="17" s="1"/>
  <c r="AB228" i="17"/>
  <c r="AF228" i="17" s="1"/>
  <c r="AJ228" i="17" s="1"/>
  <c r="AN228" i="17" s="1"/>
  <c r="R229" i="17"/>
  <c r="AA228" i="17"/>
  <c r="AE227" i="17"/>
  <c r="AI227" i="17" s="1"/>
  <c r="AX227" i="17" s="1"/>
  <c r="AY227" i="17" s="1"/>
  <c r="AZ227" i="17" s="1"/>
  <c r="BB225" i="17"/>
  <c r="AD230" i="17"/>
  <c r="AH230" i="17" s="1"/>
  <c r="AL230" i="17" s="1"/>
  <c r="AP230" i="17" s="1"/>
  <c r="T231" i="17"/>
  <c r="AC229" i="17"/>
  <c r="AG229" i="17" s="1"/>
  <c r="AK229" i="17" s="1"/>
  <c r="AO229" i="17" s="1"/>
  <c r="S230" i="17"/>
  <c r="BC203" i="4"/>
  <c r="BQ203" i="4" s="1"/>
  <c r="BR203" i="4" s="1"/>
  <c r="BP203" i="4"/>
  <c r="AW204" i="4"/>
  <c r="AQ205" i="4"/>
  <c r="BM205" i="4"/>
  <c r="BN205" i="4" s="1"/>
  <c r="BO205" i="4" s="1"/>
  <c r="BU206" i="4"/>
  <c r="AK206" i="4"/>
  <c r="BI206" i="4" s="1"/>
  <c r="BV206" i="4"/>
  <c r="BL205" i="4"/>
  <c r="AM214" i="4"/>
  <c r="AS214" i="4" s="1"/>
  <c r="AY214" i="4" s="1"/>
  <c r="BE214" i="4" s="1"/>
  <c r="O215" i="4"/>
  <c r="U215" i="4" s="1"/>
  <c r="AA215" i="4" s="1"/>
  <c r="O216" i="4" s="1"/>
  <c r="U216" i="4" s="1"/>
  <c r="AP211" i="4"/>
  <c r="AV211" i="4" s="1"/>
  <c r="BB211" i="4" s="1"/>
  <c r="BH211" i="4" s="1"/>
  <c r="AD212" i="4"/>
  <c r="AO214" i="4"/>
  <c r="AU214" i="4" s="1"/>
  <c r="BA214" i="4" s="1"/>
  <c r="BG214" i="4" s="1"/>
  <c r="Q215" i="4"/>
  <c r="W215" i="4" s="1"/>
  <c r="AC215" i="4" s="1"/>
  <c r="Q216" i="4" s="1"/>
  <c r="W216" i="4" s="1"/>
  <c r="AN210" i="4"/>
  <c r="AT210" i="4" s="1"/>
  <c r="AZ210" i="4" s="1"/>
  <c r="BF210" i="4" s="1"/>
  <c r="P211" i="4"/>
  <c r="V211" i="4" s="1"/>
  <c r="AB211" i="4" s="1"/>
  <c r="P212" i="4" s="1"/>
  <c r="V212" i="4" s="1"/>
  <c r="AL210" i="4"/>
  <c r="AR210" i="4" s="1"/>
  <c r="AX210" i="4" s="1"/>
  <c r="BD210" i="4" s="1"/>
  <c r="N211" i="4"/>
  <c r="T211" i="4" s="1"/>
  <c r="Z211" i="4" s="1"/>
  <c r="N212" i="4" s="1"/>
  <c r="T212" i="4" s="1"/>
  <c r="BD213" i="3"/>
  <c r="BN213" i="3" s="1"/>
  <c r="Q213" i="13"/>
  <c r="T212" i="13"/>
  <c r="R211" i="13"/>
  <c r="U210" i="13"/>
  <c r="M207" i="4"/>
  <c r="S207" i="4" s="1"/>
  <c r="Y207" i="4" s="1"/>
  <c r="BK206" i="4"/>
  <c r="BY205" i="4"/>
  <c r="BJ206" i="4"/>
  <c r="BX205" i="4"/>
  <c r="L219" i="4"/>
  <c r="AQ228" i="17" l="1"/>
  <c r="AU228" i="17"/>
  <c r="AV228" i="17" s="1"/>
  <c r="AW228" i="17" s="1"/>
  <c r="AV227" i="17"/>
  <c r="AW227" i="17" s="1"/>
  <c r="AT228" i="17"/>
  <c r="Q230" i="17"/>
  <c r="AS229" i="17"/>
  <c r="AR283" i="17"/>
  <c r="AM227" i="17"/>
  <c r="BC227" i="17" s="1"/>
  <c r="AA229" i="17"/>
  <c r="S231" i="17"/>
  <c r="AC230" i="17"/>
  <c r="AG230" i="17" s="1"/>
  <c r="AK230" i="17" s="1"/>
  <c r="AO230" i="17" s="1"/>
  <c r="T232" i="17"/>
  <c r="AD231" i="17"/>
  <c r="AH231" i="17" s="1"/>
  <c r="AL231" i="17" s="1"/>
  <c r="AP231" i="17" s="1"/>
  <c r="AE228" i="17"/>
  <c r="AI228" i="17" s="1"/>
  <c r="AX228" i="17" s="1"/>
  <c r="AY228" i="17" s="1"/>
  <c r="AZ228" i="17" s="1"/>
  <c r="BB226" i="17"/>
  <c r="R230" i="17"/>
  <c r="AB229" i="17"/>
  <c r="AF229" i="17" s="1"/>
  <c r="AJ229" i="17" s="1"/>
  <c r="AN229" i="17" s="1"/>
  <c r="BC204" i="4"/>
  <c r="BQ204" i="4" s="1"/>
  <c r="BR204" i="4" s="1"/>
  <c r="BP204" i="4"/>
  <c r="AW205" i="4"/>
  <c r="BV207" i="4"/>
  <c r="AQ206" i="4"/>
  <c r="BM206" i="4"/>
  <c r="BN206" i="4" s="1"/>
  <c r="BO206" i="4" s="1"/>
  <c r="BL206" i="4"/>
  <c r="BU207" i="4"/>
  <c r="M208" i="4"/>
  <c r="S208" i="4" s="1"/>
  <c r="Y208" i="4" s="1"/>
  <c r="AK207" i="4"/>
  <c r="BI207" i="4" s="1"/>
  <c r="AN211" i="4"/>
  <c r="AT211" i="4" s="1"/>
  <c r="AZ211" i="4" s="1"/>
  <c r="BF211" i="4" s="1"/>
  <c r="AB212" i="4"/>
  <c r="AL211" i="4"/>
  <c r="AR211" i="4" s="1"/>
  <c r="AX211" i="4" s="1"/>
  <c r="BD211" i="4" s="1"/>
  <c r="Z212" i="4"/>
  <c r="AP212" i="4"/>
  <c r="AV212" i="4" s="1"/>
  <c r="BB212" i="4" s="1"/>
  <c r="BH212" i="4" s="1"/>
  <c r="R213" i="4"/>
  <c r="X213" i="4" s="1"/>
  <c r="AD213" i="4" s="1"/>
  <c r="R214" i="4" s="1"/>
  <c r="X214" i="4" s="1"/>
  <c r="AM215" i="4"/>
  <c r="AS215" i="4" s="1"/>
  <c r="AY215" i="4" s="1"/>
  <c r="BE215" i="4" s="1"/>
  <c r="AA216" i="4"/>
  <c r="AO215" i="4"/>
  <c r="AU215" i="4" s="1"/>
  <c r="BA215" i="4" s="1"/>
  <c r="BG215" i="4" s="1"/>
  <c r="AC216" i="4"/>
  <c r="BD214" i="3"/>
  <c r="BN214" i="3" s="1"/>
  <c r="R212" i="13"/>
  <c r="U211" i="13"/>
  <c r="Q214" i="13"/>
  <c r="T213" i="13"/>
  <c r="BX206" i="4"/>
  <c r="BY206" i="4"/>
  <c r="BJ207" i="4"/>
  <c r="BK207" i="4"/>
  <c r="L220" i="4"/>
  <c r="AQ229" i="17" l="1"/>
  <c r="AT229" i="17"/>
  <c r="Q231" i="17"/>
  <c r="AS230" i="17"/>
  <c r="AU229" i="17"/>
  <c r="AV229" i="17" s="1"/>
  <c r="AW229" i="17" s="1"/>
  <c r="AR284" i="17"/>
  <c r="BB227" i="17"/>
  <c r="AB230" i="17"/>
  <c r="AF230" i="17" s="1"/>
  <c r="AJ230" i="17" s="1"/>
  <c r="AN230" i="17" s="1"/>
  <c r="R231" i="17"/>
  <c r="AM228" i="17"/>
  <c r="BC228" i="17" s="1"/>
  <c r="AC231" i="17"/>
  <c r="AG231" i="17" s="1"/>
  <c r="AK231" i="17" s="1"/>
  <c r="AO231" i="17" s="1"/>
  <c r="S232" i="17"/>
  <c r="AA230" i="17"/>
  <c r="AD232" i="17"/>
  <c r="AH232" i="17" s="1"/>
  <c r="AL232" i="17" s="1"/>
  <c r="AP232" i="17" s="1"/>
  <c r="T233" i="17"/>
  <c r="AE229" i="17"/>
  <c r="AI229" i="17" s="1"/>
  <c r="AX229" i="17" s="1"/>
  <c r="AY229" i="17" s="1"/>
  <c r="AZ229" i="17" s="1"/>
  <c r="BC205" i="4"/>
  <c r="BQ205" i="4" s="1"/>
  <c r="BR205" i="4" s="1"/>
  <c r="BP205" i="4"/>
  <c r="AW206" i="4"/>
  <c r="BV208" i="4"/>
  <c r="AQ207" i="4"/>
  <c r="BM207" i="4"/>
  <c r="BN207" i="4" s="1"/>
  <c r="BO207" i="4" s="1"/>
  <c r="BU208" i="4"/>
  <c r="BL207" i="4"/>
  <c r="AM216" i="4"/>
  <c r="AS216" i="4" s="1"/>
  <c r="AY216" i="4" s="1"/>
  <c r="BE216" i="4" s="1"/>
  <c r="O217" i="4"/>
  <c r="U217" i="4" s="1"/>
  <c r="AA217" i="4" s="1"/>
  <c r="O218" i="4" s="1"/>
  <c r="U218" i="4" s="1"/>
  <c r="AO216" i="4"/>
  <c r="AU216" i="4" s="1"/>
  <c r="BA216" i="4" s="1"/>
  <c r="BG216" i="4" s="1"/>
  <c r="Q217" i="4"/>
  <c r="W217" i="4" s="1"/>
  <c r="AC217" i="4" s="1"/>
  <c r="Q218" i="4" s="1"/>
  <c r="W218" i="4" s="1"/>
  <c r="AL212" i="4"/>
  <c r="AR212" i="4" s="1"/>
  <c r="AX212" i="4" s="1"/>
  <c r="BD212" i="4" s="1"/>
  <c r="N213" i="4"/>
  <c r="T213" i="4" s="1"/>
  <c r="Z213" i="4" s="1"/>
  <c r="N214" i="4" s="1"/>
  <c r="T214" i="4" s="1"/>
  <c r="AP213" i="4"/>
  <c r="AV213" i="4" s="1"/>
  <c r="BB213" i="4" s="1"/>
  <c r="BH213" i="4" s="1"/>
  <c r="AD214" i="4"/>
  <c r="AN212" i="4"/>
  <c r="AT212" i="4" s="1"/>
  <c r="AZ212" i="4" s="1"/>
  <c r="BF212" i="4" s="1"/>
  <c r="P213" i="4"/>
  <c r="V213" i="4" s="1"/>
  <c r="AB213" i="4" s="1"/>
  <c r="P214" i="4" s="1"/>
  <c r="V214" i="4" s="1"/>
  <c r="M209" i="4"/>
  <c r="S209" i="4" s="1"/>
  <c r="Y209" i="4" s="1"/>
  <c r="AK208" i="4"/>
  <c r="BI208" i="4" s="1"/>
  <c r="BD215" i="3"/>
  <c r="BN215" i="3" s="1"/>
  <c r="T214" i="13"/>
  <c r="Q215" i="13"/>
  <c r="R213" i="13"/>
  <c r="U212" i="13"/>
  <c r="BJ208" i="4"/>
  <c r="BX207" i="4"/>
  <c r="BY207" i="4"/>
  <c r="BK208" i="4"/>
  <c r="L221" i="4"/>
  <c r="AT230" i="17" l="1"/>
  <c r="AQ230" i="17"/>
  <c r="AU230" i="17" s="1"/>
  <c r="Q232" i="17"/>
  <c r="AS231" i="17"/>
  <c r="AR285" i="17"/>
  <c r="AE230" i="17"/>
  <c r="AI230" i="17" s="1"/>
  <c r="AX230" i="17" s="1"/>
  <c r="AY230" i="17" s="1"/>
  <c r="AZ230" i="17" s="1"/>
  <c r="S233" i="17"/>
  <c r="AC232" i="17"/>
  <c r="AG232" i="17" s="1"/>
  <c r="AK232" i="17" s="1"/>
  <c r="AO232" i="17" s="1"/>
  <c r="T234" i="17"/>
  <c r="AD233" i="17"/>
  <c r="AH233" i="17" s="1"/>
  <c r="AL233" i="17" s="1"/>
  <c r="AP233" i="17" s="1"/>
  <c r="R232" i="17"/>
  <c r="AB231" i="17"/>
  <c r="AF231" i="17" s="1"/>
  <c r="AJ231" i="17" s="1"/>
  <c r="AN231" i="17" s="1"/>
  <c r="AM229" i="17"/>
  <c r="BC229" i="17" s="1"/>
  <c r="AA231" i="17"/>
  <c r="AQ231" i="17" s="1"/>
  <c r="BB228" i="17"/>
  <c r="BC206" i="4"/>
  <c r="BQ206" i="4" s="1"/>
  <c r="BR206" i="4" s="1"/>
  <c r="BP206" i="4"/>
  <c r="BV209" i="4"/>
  <c r="AW207" i="4"/>
  <c r="AQ208" i="4"/>
  <c r="BM208" i="4"/>
  <c r="BN208" i="4" s="1"/>
  <c r="BO208" i="4" s="1"/>
  <c r="BU209" i="4"/>
  <c r="BL208" i="4"/>
  <c r="M210" i="4"/>
  <c r="S210" i="4" s="1"/>
  <c r="Y210" i="4" s="1"/>
  <c r="AK209" i="4"/>
  <c r="BI209" i="4" s="1"/>
  <c r="AP214" i="4"/>
  <c r="AV214" i="4" s="1"/>
  <c r="BB214" i="4" s="1"/>
  <c r="BH214" i="4" s="1"/>
  <c r="R215" i="4"/>
  <c r="X215" i="4" s="1"/>
  <c r="AD215" i="4" s="1"/>
  <c r="R216" i="4" s="1"/>
  <c r="X216" i="4" s="1"/>
  <c r="AN213" i="4"/>
  <c r="AT213" i="4" s="1"/>
  <c r="AZ213" i="4" s="1"/>
  <c r="BF213" i="4" s="1"/>
  <c r="AB214" i="4"/>
  <c r="AL213" i="4"/>
  <c r="AR213" i="4" s="1"/>
  <c r="AX213" i="4" s="1"/>
  <c r="BD213" i="4" s="1"/>
  <c r="Z214" i="4"/>
  <c r="AM217" i="4"/>
  <c r="AS217" i="4" s="1"/>
  <c r="AY217" i="4" s="1"/>
  <c r="BE217" i="4" s="1"/>
  <c r="AA218" i="4"/>
  <c r="AO217" i="4"/>
  <c r="AU217" i="4" s="1"/>
  <c r="BA217" i="4" s="1"/>
  <c r="BG217" i="4" s="1"/>
  <c r="AC218" i="4"/>
  <c r="BD216" i="3"/>
  <c r="BN216" i="3" s="1"/>
  <c r="R214" i="13"/>
  <c r="U213" i="13"/>
  <c r="Q216" i="13"/>
  <c r="T215" i="13"/>
  <c r="BK209" i="4"/>
  <c r="BX208" i="4"/>
  <c r="BY208" i="4"/>
  <c r="BJ209" i="4"/>
  <c r="L222" i="4"/>
  <c r="AU231" i="17" l="1"/>
  <c r="AV230" i="17"/>
  <c r="AW230" i="17" s="1"/>
  <c r="Q233" i="17"/>
  <c r="AS232" i="17"/>
  <c r="AT231" i="17"/>
  <c r="AV231" i="17"/>
  <c r="AW231" i="17" s="1"/>
  <c r="AR286" i="17"/>
  <c r="AE231" i="17"/>
  <c r="AI231" i="17" s="1"/>
  <c r="AX231" i="17" s="1"/>
  <c r="AY231" i="17" s="1"/>
  <c r="AZ231" i="17" s="1"/>
  <c r="AD234" i="17"/>
  <c r="AH234" i="17" s="1"/>
  <c r="AL234" i="17" s="1"/>
  <c r="AP234" i="17" s="1"/>
  <c r="T235" i="17"/>
  <c r="AC233" i="17"/>
  <c r="AG233" i="17" s="1"/>
  <c r="AK233" i="17" s="1"/>
  <c r="AO233" i="17" s="1"/>
  <c r="S234" i="17"/>
  <c r="BB229" i="17"/>
  <c r="AB232" i="17"/>
  <c r="AF232" i="17" s="1"/>
  <c r="AJ232" i="17" s="1"/>
  <c r="AN232" i="17" s="1"/>
  <c r="R233" i="17"/>
  <c r="AM230" i="17"/>
  <c r="BC230" i="17" s="1"/>
  <c r="AA232" i="17"/>
  <c r="AQ232" i="17" s="1"/>
  <c r="BC207" i="4"/>
  <c r="BQ207" i="4" s="1"/>
  <c r="BR207" i="4" s="1"/>
  <c r="BP207" i="4"/>
  <c r="AW208" i="4"/>
  <c r="AQ209" i="4"/>
  <c r="BM209" i="4"/>
  <c r="BN209" i="4" s="1"/>
  <c r="BO209" i="4" s="1"/>
  <c r="AK210" i="4"/>
  <c r="BI210" i="4" s="1"/>
  <c r="BV210" i="4"/>
  <c r="BL209" i="4"/>
  <c r="BU210" i="4"/>
  <c r="AL214" i="4"/>
  <c r="AR214" i="4" s="1"/>
  <c r="AX214" i="4" s="1"/>
  <c r="BD214" i="4" s="1"/>
  <c r="N215" i="4"/>
  <c r="T215" i="4" s="1"/>
  <c r="Z215" i="4" s="1"/>
  <c r="N216" i="4" s="1"/>
  <c r="T216" i="4" s="1"/>
  <c r="AN214" i="4"/>
  <c r="AT214" i="4" s="1"/>
  <c r="AZ214" i="4" s="1"/>
  <c r="BF214" i="4" s="1"/>
  <c r="P215" i="4"/>
  <c r="V215" i="4" s="1"/>
  <c r="AB215" i="4" s="1"/>
  <c r="P216" i="4" s="1"/>
  <c r="V216" i="4" s="1"/>
  <c r="AO218" i="4"/>
  <c r="AU218" i="4" s="1"/>
  <c r="BA218" i="4" s="1"/>
  <c r="BG218" i="4" s="1"/>
  <c r="Q219" i="4"/>
  <c r="W219" i="4" s="1"/>
  <c r="AC219" i="4" s="1"/>
  <c r="Q220" i="4" s="1"/>
  <c r="W220" i="4" s="1"/>
  <c r="AM218" i="4"/>
  <c r="AS218" i="4" s="1"/>
  <c r="AY218" i="4" s="1"/>
  <c r="BE218" i="4" s="1"/>
  <c r="O219" i="4"/>
  <c r="U219" i="4" s="1"/>
  <c r="AA219" i="4" s="1"/>
  <c r="O220" i="4" s="1"/>
  <c r="U220" i="4" s="1"/>
  <c r="AP215" i="4"/>
  <c r="AV215" i="4" s="1"/>
  <c r="BB215" i="4" s="1"/>
  <c r="BH215" i="4" s="1"/>
  <c r="AD216" i="4"/>
  <c r="BD217" i="3"/>
  <c r="BN217" i="3" s="1"/>
  <c r="Q217" i="13"/>
  <c r="T216" i="13"/>
  <c r="R215" i="13"/>
  <c r="U214" i="13"/>
  <c r="BK210" i="4"/>
  <c r="M211" i="4"/>
  <c r="S211" i="4" s="1"/>
  <c r="Y211" i="4" s="1"/>
  <c r="BY209" i="4"/>
  <c r="BJ210" i="4"/>
  <c r="BX209" i="4"/>
  <c r="L223" i="4"/>
  <c r="AT232" i="17" l="1"/>
  <c r="Q234" i="17"/>
  <c r="AS233" i="17"/>
  <c r="AU232" i="17"/>
  <c r="AV232" i="17" s="1"/>
  <c r="AW232" i="17" s="1"/>
  <c r="AR287" i="17"/>
  <c r="AA233" i="17"/>
  <c r="S235" i="17"/>
  <c r="AC234" i="17"/>
  <c r="AG234" i="17" s="1"/>
  <c r="AK234" i="17" s="1"/>
  <c r="AO234" i="17" s="1"/>
  <c r="AE232" i="17"/>
  <c r="AI232" i="17" s="1"/>
  <c r="AX232" i="17" s="1"/>
  <c r="AY232" i="17" s="1"/>
  <c r="AZ232" i="17" s="1"/>
  <c r="T236" i="17"/>
  <c r="AD235" i="17"/>
  <c r="AH235" i="17" s="1"/>
  <c r="AL235" i="17" s="1"/>
  <c r="AP235" i="17" s="1"/>
  <c r="R234" i="17"/>
  <c r="AB233" i="17"/>
  <c r="AF233" i="17" s="1"/>
  <c r="AJ233" i="17" s="1"/>
  <c r="AN233" i="17" s="1"/>
  <c r="BB230" i="17"/>
  <c r="AM231" i="17"/>
  <c r="BC231" i="17" s="1"/>
  <c r="BU211" i="4"/>
  <c r="BC208" i="4"/>
  <c r="BQ208" i="4" s="1"/>
  <c r="BR208" i="4" s="1"/>
  <c r="BP208" i="4"/>
  <c r="BV211" i="4"/>
  <c r="AW209" i="4"/>
  <c r="AQ210" i="4"/>
  <c r="BM210" i="4"/>
  <c r="BN210" i="4" s="1"/>
  <c r="BO210" i="4" s="1"/>
  <c r="BL210" i="4"/>
  <c r="AP216" i="4"/>
  <c r="AV216" i="4" s="1"/>
  <c r="BB216" i="4" s="1"/>
  <c r="BH216" i="4" s="1"/>
  <c r="R217" i="4"/>
  <c r="X217" i="4" s="1"/>
  <c r="AD217" i="4" s="1"/>
  <c r="R218" i="4" s="1"/>
  <c r="X218" i="4" s="1"/>
  <c r="M212" i="4"/>
  <c r="S212" i="4" s="1"/>
  <c r="Y212" i="4" s="1"/>
  <c r="AK211" i="4"/>
  <c r="BI211" i="4" s="1"/>
  <c r="AM219" i="4"/>
  <c r="AS219" i="4" s="1"/>
  <c r="AY219" i="4" s="1"/>
  <c r="BE219" i="4" s="1"/>
  <c r="AA220" i="4"/>
  <c r="AL215" i="4"/>
  <c r="AR215" i="4" s="1"/>
  <c r="AX215" i="4" s="1"/>
  <c r="BD215" i="4" s="1"/>
  <c r="Z216" i="4"/>
  <c r="AO219" i="4"/>
  <c r="AU219" i="4" s="1"/>
  <c r="BA219" i="4" s="1"/>
  <c r="BG219" i="4" s="1"/>
  <c r="AC220" i="4"/>
  <c r="AN215" i="4"/>
  <c r="AT215" i="4" s="1"/>
  <c r="AZ215" i="4" s="1"/>
  <c r="BF215" i="4" s="1"/>
  <c r="AB216" i="4"/>
  <c r="BD218" i="3"/>
  <c r="BN218" i="3" s="1"/>
  <c r="R216" i="13"/>
  <c r="U215" i="13"/>
  <c r="Q218" i="13"/>
  <c r="T217" i="13"/>
  <c r="BK211" i="4"/>
  <c r="BX210" i="4"/>
  <c r="BJ211" i="4"/>
  <c r="BY210" i="4"/>
  <c r="L224" i="4"/>
  <c r="AQ233" i="17" l="1"/>
  <c r="AU233" i="17"/>
  <c r="Q235" i="17"/>
  <c r="AS234" i="17"/>
  <c r="AT233" i="17"/>
  <c r="AV233" i="17"/>
  <c r="AW233" i="17" s="1"/>
  <c r="AR288" i="17"/>
  <c r="AE233" i="17"/>
  <c r="AI233" i="17" s="1"/>
  <c r="AX233" i="17" s="1"/>
  <c r="AY233" i="17" s="1"/>
  <c r="AZ233" i="17" s="1"/>
  <c r="BB231" i="17"/>
  <c r="AM232" i="17"/>
  <c r="BC232" i="17" s="1"/>
  <c r="AD236" i="17"/>
  <c r="AH236" i="17" s="1"/>
  <c r="AL236" i="17" s="1"/>
  <c r="AP236" i="17" s="1"/>
  <c r="T237" i="17"/>
  <c r="AB234" i="17"/>
  <c r="AF234" i="17" s="1"/>
  <c r="AJ234" i="17" s="1"/>
  <c r="AN234" i="17" s="1"/>
  <c r="R235" i="17"/>
  <c r="AC235" i="17"/>
  <c r="AG235" i="17" s="1"/>
  <c r="AK235" i="17" s="1"/>
  <c r="AO235" i="17" s="1"/>
  <c r="S236" i="17"/>
  <c r="AA234" i="17"/>
  <c r="AQ234" i="17" s="1"/>
  <c r="BC209" i="4"/>
  <c r="BQ209" i="4" s="1"/>
  <c r="BR209" i="4" s="1"/>
  <c r="BP209" i="4"/>
  <c r="BV212" i="4"/>
  <c r="AW210" i="4"/>
  <c r="AQ211" i="4"/>
  <c r="BM211" i="4"/>
  <c r="BN211" i="4" s="1"/>
  <c r="BO211" i="4" s="1"/>
  <c r="BL211" i="4"/>
  <c r="BU212" i="4"/>
  <c r="AL216" i="4"/>
  <c r="AR216" i="4" s="1"/>
  <c r="AX216" i="4" s="1"/>
  <c r="BD216" i="4" s="1"/>
  <c r="N217" i="4"/>
  <c r="T217" i="4" s="1"/>
  <c r="Z217" i="4" s="1"/>
  <c r="N218" i="4" s="1"/>
  <c r="T218" i="4" s="1"/>
  <c r="AM220" i="4"/>
  <c r="AS220" i="4" s="1"/>
  <c r="AY220" i="4" s="1"/>
  <c r="BE220" i="4" s="1"/>
  <c r="O221" i="4"/>
  <c r="U221" i="4" s="1"/>
  <c r="AA221" i="4" s="1"/>
  <c r="O222" i="4" s="1"/>
  <c r="U222" i="4" s="1"/>
  <c r="M213" i="4"/>
  <c r="S213" i="4" s="1"/>
  <c r="Y213" i="4" s="1"/>
  <c r="AK212" i="4"/>
  <c r="BI212" i="4" s="1"/>
  <c r="AO220" i="4"/>
  <c r="AU220" i="4" s="1"/>
  <c r="BA220" i="4" s="1"/>
  <c r="BG220" i="4" s="1"/>
  <c r="Q221" i="4"/>
  <c r="W221" i="4" s="1"/>
  <c r="AC221" i="4" s="1"/>
  <c r="Q222" i="4" s="1"/>
  <c r="W222" i="4" s="1"/>
  <c r="AP217" i="4"/>
  <c r="AV217" i="4" s="1"/>
  <c r="BB217" i="4" s="1"/>
  <c r="BH217" i="4" s="1"/>
  <c r="AD218" i="4"/>
  <c r="AN216" i="4"/>
  <c r="AT216" i="4" s="1"/>
  <c r="AZ216" i="4" s="1"/>
  <c r="BF216" i="4" s="1"/>
  <c r="P217" i="4"/>
  <c r="V217" i="4" s="1"/>
  <c r="AB217" i="4" s="1"/>
  <c r="P218" i="4" s="1"/>
  <c r="V218" i="4" s="1"/>
  <c r="BD219" i="3"/>
  <c r="BN219" i="3" s="1"/>
  <c r="T218" i="13"/>
  <c r="Q219" i="13"/>
  <c r="U216" i="13"/>
  <c r="R217" i="13"/>
  <c r="BK212" i="4"/>
  <c r="BJ212" i="4"/>
  <c r="BY211" i="4"/>
  <c r="BX211" i="4"/>
  <c r="L225" i="4"/>
  <c r="Q236" i="17" l="1"/>
  <c r="AS235" i="17"/>
  <c r="AT234" i="17"/>
  <c r="AU234" i="17"/>
  <c r="AV234" i="17" s="1"/>
  <c r="AW234" i="17" s="1"/>
  <c r="AR289" i="17"/>
  <c r="R236" i="17"/>
  <c r="AB235" i="17"/>
  <c r="AF235" i="17" s="1"/>
  <c r="AJ235" i="17" s="1"/>
  <c r="AN235" i="17" s="1"/>
  <c r="BB232" i="17"/>
  <c r="AE234" i="17"/>
  <c r="AI234" i="17" s="1"/>
  <c r="AX234" i="17" s="1"/>
  <c r="AY234" i="17" s="1"/>
  <c r="AZ234" i="17" s="1"/>
  <c r="S237" i="17"/>
  <c r="AC236" i="17"/>
  <c r="AG236" i="17" s="1"/>
  <c r="AK236" i="17" s="1"/>
  <c r="AO236" i="17" s="1"/>
  <c r="T238" i="17"/>
  <c r="AD237" i="17"/>
  <c r="AH237" i="17" s="1"/>
  <c r="AL237" i="17" s="1"/>
  <c r="AP237" i="17" s="1"/>
  <c r="AM233" i="17"/>
  <c r="BC233" i="17" s="1"/>
  <c r="AA235" i="17"/>
  <c r="AQ235" i="17" s="1"/>
  <c r="BC210" i="4"/>
  <c r="BQ210" i="4" s="1"/>
  <c r="BR210" i="4" s="1"/>
  <c r="BP210" i="4"/>
  <c r="AW211" i="4"/>
  <c r="BV213" i="4"/>
  <c r="AQ212" i="4"/>
  <c r="BM212" i="4"/>
  <c r="BN212" i="4" s="1"/>
  <c r="BO212" i="4" s="1"/>
  <c r="BL212" i="4"/>
  <c r="BU213" i="4"/>
  <c r="M214" i="4"/>
  <c r="S214" i="4" s="1"/>
  <c r="Y214" i="4" s="1"/>
  <c r="AK213" i="4"/>
  <c r="BI213" i="4" s="1"/>
  <c r="AP218" i="4"/>
  <c r="AV218" i="4" s="1"/>
  <c r="BB218" i="4" s="1"/>
  <c r="BH218" i="4" s="1"/>
  <c r="R219" i="4"/>
  <c r="X219" i="4" s="1"/>
  <c r="AD219" i="4" s="1"/>
  <c r="R220" i="4" s="1"/>
  <c r="X220" i="4" s="1"/>
  <c r="AO221" i="4"/>
  <c r="AU221" i="4" s="1"/>
  <c r="BA221" i="4" s="1"/>
  <c r="BG221" i="4" s="1"/>
  <c r="AC222" i="4"/>
  <c r="AL217" i="4"/>
  <c r="AR217" i="4" s="1"/>
  <c r="AX217" i="4" s="1"/>
  <c r="BD217" i="4" s="1"/>
  <c r="Z218" i="4"/>
  <c r="AN217" i="4"/>
  <c r="AT217" i="4" s="1"/>
  <c r="AZ217" i="4" s="1"/>
  <c r="BF217" i="4" s="1"/>
  <c r="AB218" i="4"/>
  <c r="AM221" i="4"/>
  <c r="AS221" i="4" s="1"/>
  <c r="AY221" i="4" s="1"/>
  <c r="BE221" i="4" s="1"/>
  <c r="AA222" i="4"/>
  <c r="BD220" i="3"/>
  <c r="BN220" i="3" s="1"/>
  <c r="Q220" i="13"/>
  <c r="T219" i="13"/>
  <c r="R218" i="13"/>
  <c r="U217" i="13"/>
  <c r="BY212" i="4"/>
  <c r="BX212" i="4"/>
  <c r="BJ213" i="4"/>
  <c r="BK213" i="4"/>
  <c r="L226" i="4"/>
  <c r="AT235" i="17" l="1"/>
  <c r="AU235" i="17"/>
  <c r="AV235" i="17" s="1"/>
  <c r="AW235" i="17" s="1"/>
  <c r="Q237" i="17"/>
  <c r="AS236" i="17"/>
  <c r="AR290" i="17"/>
  <c r="AC237" i="17"/>
  <c r="AG237" i="17" s="1"/>
  <c r="AK237" i="17" s="1"/>
  <c r="AO237" i="17" s="1"/>
  <c r="S238" i="17"/>
  <c r="AA236" i="17"/>
  <c r="AM234" i="17"/>
  <c r="BC234" i="17" s="1"/>
  <c r="BB233" i="17"/>
  <c r="AE235" i="17"/>
  <c r="AI235" i="17" s="1"/>
  <c r="AX235" i="17" s="1"/>
  <c r="AY235" i="17" s="1"/>
  <c r="AZ235" i="17" s="1"/>
  <c r="AD238" i="17"/>
  <c r="AH238" i="17" s="1"/>
  <c r="AL238" i="17" s="1"/>
  <c r="AP238" i="17" s="1"/>
  <c r="T239" i="17"/>
  <c r="AB236" i="17"/>
  <c r="AF236" i="17" s="1"/>
  <c r="AJ236" i="17" s="1"/>
  <c r="AN236" i="17" s="1"/>
  <c r="R237" i="17"/>
  <c r="BC211" i="4"/>
  <c r="BQ211" i="4" s="1"/>
  <c r="BR211" i="4" s="1"/>
  <c r="BP211" i="4"/>
  <c r="AW212" i="4"/>
  <c r="AQ213" i="4"/>
  <c r="BM213" i="4"/>
  <c r="BN213" i="4" s="1"/>
  <c r="BO213" i="4" s="1"/>
  <c r="BL213" i="4"/>
  <c r="AK214" i="4"/>
  <c r="BI214" i="4" s="1"/>
  <c r="BV214" i="4"/>
  <c r="BU214" i="4"/>
  <c r="AN218" i="4"/>
  <c r="AT218" i="4" s="1"/>
  <c r="AZ218" i="4" s="1"/>
  <c r="BF218" i="4" s="1"/>
  <c r="P219" i="4"/>
  <c r="V219" i="4" s="1"/>
  <c r="AB219" i="4" s="1"/>
  <c r="P220" i="4" s="1"/>
  <c r="V220" i="4" s="1"/>
  <c r="AO222" i="4"/>
  <c r="AU222" i="4" s="1"/>
  <c r="BA222" i="4" s="1"/>
  <c r="BG222" i="4" s="1"/>
  <c r="Q223" i="4"/>
  <c r="W223" i="4" s="1"/>
  <c r="AC223" i="4" s="1"/>
  <c r="Q224" i="4" s="1"/>
  <c r="W224" i="4" s="1"/>
  <c r="AL218" i="4"/>
  <c r="AR218" i="4" s="1"/>
  <c r="AX218" i="4" s="1"/>
  <c r="BD218" i="4" s="1"/>
  <c r="N219" i="4"/>
  <c r="T219" i="4" s="1"/>
  <c r="Z219" i="4" s="1"/>
  <c r="N220" i="4" s="1"/>
  <c r="T220" i="4" s="1"/>
  <c r="AM222" i="4"/>
  <c r="AS222" i="4" s="1"/>
  <c r="AY222" i="4" s="1"/>
  <c r="BE222" i="4" s="1"/>
  <c r="O223" i="4"/>
  <c r="U223" i="4" s="1"/>
  <c r="AA223" i="4" s="1"/>
  <c r="O224" i="4" s="1"/>
  <c r="U224" i="4" s="1"/>
  <c r="AP219" i="4"/>
  <c r="AV219" i="4" s="1"/>
  <c r="BB219" i="4" s="1"/>
  <c r="BH219" i="4" s="1"/>
  <c r="AD220" i="4"/>
  <c r="BD221" i="3"/>
  <c r="BN221" i="3" s="1"/>
  <c r="R219" i="13"/>
  <c r="U218" i="13"/>
  <c r="Q221" i="13"/>
  <c r="T220" i="13"/>
  <c r="BJ214" i="4"/>
  <c r="BX213" i="4"/>
  <c r="BY213" i="4"/>
  <c r="M215" i="4"/>
  <c r="S215" i="4" s="1"/>
  <c r="Y215" i="4" s="1"/>
  <c r="BK214" i="4"/>
  <c r="L227" i="4"/>
  <c r="AQ236" i="17" l="1"/>
  <c r="AU236" i="17"/>
  <c r="AT236" i="17"/>
  <c r="Q238" i="17"/>
  <c r="AS237" i="17"/>
  <c r="AR291" i="17"/>
  <c r="T240" i="17"/>
  <c r="AD239" i="17"/>
  <c r="AH239" i="17" s="1"/>
  <c r="AL239" i="17" s="1"/>
  <c r="AP239" i="17" s="1"/>
  <c r="S239" i="17"/>
  <c r="AC238" i="17"/>
  <c r="AG238" i="17" s="1"/>
  <c r="AK238" i="17" s="1"/>
  <c r="AO238" i="17" s="1"/>
  <c r="R238" i="17"/>
  <c r="AB237" i="17"/>
  <c r="AF237" i="17" s="1"/>
  <c r="AJ237" i="17" s="1"/>
  <c r="AN237" i="17" s="1"/>
  <c r="AA237" i="17"/>
  <c r="BB234" i="17"/>
  <c r="AE236" i="17"/>
  <c r="AI236" i="17" s="1"/>
  <c r="AX236" i="17" s="1"/>
  <c r="AY236" i="17" s="1"/>
  <c r="AZ236" i="17" s="1"/>
  <c r="AM235" i="17"/>
  <c r="BC235" i="17" s="1"/>
  <c r="BC212" i="4"/>
  <c r="BQ212" i="4" s="1"/>
  <c r="BR212" i="4" s="1"/>
  <c r="BP212" i="4"/>
  <c r="AW213" i="4"/>
  <c r="BV215" i="4"/>
  <c r="AQ214" i="4"/>
  <c r="BM214" i="4"/>
  <c r="BN214" i="4" s="1"/>
  <c r="BO214" i="4" s="1"/>
  <c r="BU215" i="4"/>
  <c r="BL214" i="4"/>
  <c r="AP220" i="4"/>
  <c r="AV220" i="4" s="1"/>
  <c r="BB220" i="4" s="1"/>
  <c r="BH220" i="4" s="1"/>
  <c r="R221" i="4"/>
  <c r="X221" i="4" s="1"/>
  <c r="AD221" i="4" s="1"/>
  <c r="R222" i="4" s="1"/>
  <c r="X222" i="4" s="1"/>
  <c r="AM223" i="4"/>
  <c r="AS223" i="4" s="1"/>
  <c r="AY223" i="4" s="1"/>
  <c r="BE223" i="4" s="1"/>
  <c r="AA224" i="4"/>
  <c r="AN219" i="4"/>
  <c r="AT219" i="4" s="1"/>
  <c r="AZ219" i="4" s="1"/>
  <c r="BF219" i="4" s="1"/>
  <c r="AB220" i="4"/>
  <c r="M216" i="4"/>
  <c r="S216" i="4" s="1"/>
  <c r="Y216" i="4" s="1"/>
  <c r="AK215" i="4"/>
  <c r="BI215" i="4" s="1"/>
  <c r="AL219" i="4"/>
  <c r="AR219" i="4" s="1"/>
  <c r="AX219" i="4" s="1"/>
  <c r="BD219" i="4" s="1"/>
  <c r="Z220" i="4"/>
  <c r="AO223" i="4"/>
  <c r="AU223" i="4" s="1"/>
  <c r="BA223" i="4" s="1"/>
  <c r="BG223" i="4" s="1"/>
  <c r="AC224" i="4"/>
  <c r="BD222" i="3"/>
  <c r="BN222" i="3" s="1"/>
  <c r="Q222" i="13"/>
  <c r="T221" i="13"/>
  <c r="R220" i="13"/>
  <c r="U219" i="13"/>
  <c r="BK215" i="4"/>
  <c r="BJ215" i="4"/>
  <c r="BX214" i="4"/>
  <c r="BY214" i="4"/>
  <c r="L228" i="4"/>
  <c r="Q239" i="17" l="1"/>
  <c r="AS238" i="17"/>
  <c r="AT237" i="17"/>
  <c r="AQ237" i="17"/>
  <c r="AU237" i="17" s="1"/>
  <c r="AV236" i="17"/>
  <c r="AW236" i="17" s="1"/>
  <c r="AR292" i="17"/>
  <c r="AA238" i="17"/>
  <c r="BB235" i="17"/>
  <c r="AE237" i="17"/>
  <c r="AI237" i="17" s="1"/>
  <c r="AX237" i="17" s="1"/>
  <c r="AY237" i="17" s="1"/>
  <c r="AZ237" i="17" s="1"/>
  <c r="AB238" i="17"/>
  <c r="AF238" i="17" s="1"/>
  <c r="AJ238" i="17" s="1"/>
  <c r="AN238" i="17" s="1"/>
  <c r="R239" i="17"/>
  <c r="AM236" i="17"/>
  <c r="BC236" i="17" s="1"/>
  <c r="AC239" i="17"/>
  <c r="AG239" i="17" s="1"/>
  <c r="AK239" i="17" s="1"/>
  <c r="AO239" i="17" s="1"/>
  <c r="S240" i="17"/>
  <c r="AD240" i="17"/>
  <c r="AH240" i="17" s="1"/>
  <c r="AL240" i="17" s="1"/>
  <c r="AP240" i="17" s="1"/>
  <c r="T241" i="17"/>
  <c r="BC213" i="4"/>
  <c r="BQ213" i="4" s="1"/>
  <c r="BR213" i="4" s="1"/>
  <c r="BP213" i="4"/>
  <c r="AW214" i="4"/>
  <c r="BV216" i="4"/>
  <c r="AQ215" i="4"/>
  <c r="BM215" i="4"/>
  <c r="BN215" i="4" s="1"/>
  <c r="BO215" i="4" s="1"/>
  <c r="BL215" i="4"/>
  <c r="BU216" i="4"/>
  <c r="M217" i="4"/>
  <c r="S217" i="4" s="1"/>
  <c r="Y217" i="4" s="1"/>
  <c r="AK216" i="4"/>
  <c r="BI216" i="4" s="1"/>
  <c r="AN220" i="4"/>
  <c r="AT220" i="4" s="1"/>
  <c r="AZ220" i="4" s="1"/>
  <c r="BF220" i="4" s="1"/>
  <c r="P221" i="4"/>
  <c r="V221" i="4" s="1"/>
  <c r="AB221" i="4" s="1"/>
  <c r="P222" i="4" s="1"/>
  <c r="V222" i="4" s="1"/>
  <c r="AM224" i="4"/>
  <c r="AS224" i="4" s="1"/>
  <c r="AY224" i="4" s="1"/>
  <c r="BE224" i="4" s="1"/>
  <c r="O225" i="4"/>
  <c r="U225" i="4" s="1"/>
  <c r="AA225" i="4" s="1"/>
  <c r="O226" i="4" s="1"/>
  <c r="U226" i="4" s="1"/>
  <c r="AO224" i="4"/>
  <c r="AU224" i="4" s="1"/>
  <c r="BA224" i="4" s="1"/>
  <c r="BG224" i="4" s="1"/>
  <c r="Q225" i="4"/>
  <c r="W225" i="4" s="1"/>
  <c r="AC225" i="4" s="1"/>
  <c r="Q226" i="4" s="1"/>
  <c r="W226" i="4" s="1"/>
  <c r="AL220" i="4"/>
  <c r="AR220" i="4" s="1"/>
  <c r="AX220" i="4" s="1"/>
  <c r="BD220" i="4" s="1"/>
  <c r="N221" i="4"/>
  <c r="T221" i="4" s="1"/>
  <c r="Z221" i="4" s="1"/>
  <c r="N222" i="4" s="1"/>
  <c r="T222" i="4" s="1"/>
  <c r="AP221" i="4"/>
  <c r="AV221" i="4" s="1"/>
  <c r="BB221" i="4" s="1"/>
  <c r="BH221" i="4" s="1"/>
  <c r="AD222" i="4"/>
  <c r="BD223" i="3"/>
  <c r="BN223" i="3" s="1"/>
  <c r="R221" i="13"/>
  <c r="U220" i="13"/>
  <c r="T222" i="13"/>
  <c r="Q223" i="13"/>
  <c r="BY215" i="4"/>
  <c r="BJ216" i="4"/>
  <c r="BX215" i="4"/>
  <c r="BK216" i="4"/>
  <c r="L229" i="4"/>
  <c r="AV237" i="17" l="1"/>
  <c r="AW237" i="17" s="1"/>
  <c r="AQ238" i="17"/>
  <c r="AU238" i="17" s="1"/>
  <c r="AT238" i="17"/>
  <c r="Q240" i="17"/>
  <c r="AS239" i="17"/>
  <c r="AR293" i="17"/>
  <c r="S241" i="17"/>
  <c r="AC240" i="17"/>
  <c r="AG240" i="17" s="1"/>
  <c r="AK240" i="17" s="1"/>
  <c r="AO240" i="17" s="1"/>
  <c r="BB236" i="17"/>
  <c r="AE238" i="17"/>
  <c r="AI238" i="17" s="1"/>
  <c r="AX238" i="17" s="1"/>
  <c r="AY238" i="17" s="1"/>
  <c r="AZ238" i="17" s="1"/>
  <c r="T242" i="17"/>
  <c r="AD241" i="17"/>
  <c r="AH241" i="17" s="1"/>
  <c r="AL241" i="17" s="1"/>
  <c r="AP241" i="17" s="1"/>
  <c r="AM237" i="17"/>
  <c r="BC237" i="17" s="1"/>
  <c r="AA239" i="17"/>
  <c r="R240" i="17"/>
  <c r="AB239" i="17"/>
  <c r="AF239" i="17" s="1"/>
  <c r="AJ239" i="17" s="1"/>
  <c r="AN239" i="17" s="1"/>
  <c r="BC214" i="4"/>
  <c r="BQ214" i="4" s="1"/>
  <c r="BR214" i="4" s="1"/>
  <c r="BP214" i="4"/>
  <c r="BV217" i="4"/>
  <c r="AW215" i="4"/>
  <c r="AQ216" i="4"/>
  <c r="BM216" i="4"/>
  <c r="BN216" i="4" s="1"/>
  <c r="BO216" i="4" s="1"/>
  <c r="BU217" i="4"/>
  <c r="BL216" i="4"/>
  <c r="AL221" i="4"/>
  <c r="AR221" i="4" s="1"/>
  <c r="AX221" i="4" s="1"/>
  <c r="BD221" i="4" s="1"/>
  <c r="Z222" i="4"/>
  <c r="AP222" i="4"/>
  <c r="AV222" i="4" s="1"/>
  <c r="BB222" i="4" s="1"/>
  <c r="BH222" i="4" s="1"/>
  <c r="R223" i="4"/>
  <c r="X223" i="4" s="1"/>
  <c r="AD223" i="4" s="1"/>
  <c r="R224" i="4" s="1"/>
  <c r="X224" i="4" s="1"/>
  <c r="AO225" i="4"/>
  <c r="AU225" i="4" s="1"/>
  <c r="BA225" i="4" s="1"/>
  <c r="BG225" i="4" s="1"/>
  <c r="AC226" i="4"/>
  <c r="AM225" i="4"/>
  <c r="AS225" i="4" s="1"/>
  <c r="AY225" i="4" s="1"/>
  <c r="BE225" i="4" s="1"/>
  <c r="AA226" i="4"/>
  <c r="M218" i="4"/>
  <c r="S218" i="4" s="1"/>
  <c r="Y218" i="4" s="1"/>
  <c r="AK217" i="4"/>
  <c r="BI217" i="4" s="1"/>
  <c r="AN221" i="4"/>
  <c r="AT221" i="4" s="1"/>
  <c r="AZ221" i="4" s="1"/>
  <c r="BF221" i="4" s="1"/>
  <c r="AB222" i="4"/>
  <c r="BD224" i="3"/>
  <c r="BN224" i="3" s="1"/>
  <c r="Q224" i="13"/>
  <c r="T223" i="13"/>
  <c r="R222" i="13"/>
  <c r="U221" i="13"/>
  <c r="BK217" i="4"/>
  <c r="BY216" i="4"/>
  <c r="BX216" i="4"/>
  <c r="BJ217" i="4"/>
  <c r="L230" i="4"/>
  <c r="AQ239" i="17" l="1"/>
  <c r="AU239" i="17"/>
  <c r="AV239" i="17" s="1"/>
  <c r="AW239" i="17" s="1"/>
  <c r="AV238" i="17"/>
  <c r="AW238" i="17" s="1"/>
  <c r="AT239" i="17"/>
  <c r="Q241" i="17"/>
  <c r="AS240" i="17"/>
  <c r="AR294" i="17"/>
  <c r="AD242" i="17"/>
  <c r="AH242" i="17" s="1"/>
  <c r="AL242" i="17" s="1"/>
  <c r="AP242" i="17" s="1"/>
  <c r="T243" i="17"/>
  <c r="AB240" i="17"/>
  <c r="AF240" i="17" s="1"/>
  <c r="AJ240" i="17" s="1"/>
  <c r="AN240" i="17" s="1"/>
  <c r="R241" i="17"/>
  <c r="AM238" i="17"/>
  <c r="BC238" i="17" s="1"/>
  <c r="BB237" i="17"/>
  <c r="AA240" i="17"/>
  <c r="AQ240" i="17" s="1"/>
  <c r="AE239" i="17"/>
  <c r="AI239" i="17" s="1"/>
  <c r="AX239" i="17" s="1"/>
  <c r="AY239" i="17" s="1"/>
  <c r="AZ239" i="17" s="1"/>
  <c r="AC241" i="17"/>
  <c r="AG241" i="17" s="1"/>
  <c r="AK241" i="17" s="1"/>
  <c r="AO241" i="17" s="1"/>
  <c r="S242" i="17"/>
  <c r="BC215" i="4"/>
  <c r="BQ215" i="4" s="1"/>
  <c r="BR215" i="4" s="1"/>
  <c r="BP215" i="4"/>
  <c r="AW216" i="4"/>
  <c r="AQ217" i="4"/>
  <c r="BM217" i="4"/>
  <c r="BN217" i="4" s="1"/>
  <c r="BO217" i="4" s="1"/>
  <c r="AK218" i="4"/>
  <c r="BI218" i="4" s="1"/>
  <c r="BV218" i="4"/>
  <c r="BL217" i="4"/>
  <c r="BU218" i="4"/>
  <c r="AN222" i="4"/>
  <c r="AT222" i="4" s="1"/>
  <c r="AZ222" i="4" s="1"/>
  <c r="BF222" i="4" s="1"/>
  <c r="P223" i="4"/>
  <c r="V223" i="4" s="1"/>
  <c r="AB223" i="4" s="1"/>
  <c r="P224" i="4" s="1"/>
  <c r="V224" i="4" s="1"/>
  <c r="AO226" i="4"/>
  <c r="AU226" i="4" s="1"/>
  <c r="BA226" i="4" s="1"/>
  <c r="BG226" i="4" s="1"/>
  <c r="Q227" i="4"/>
  <c r="W227" i="4" s="1"/>
  <c r="AC227" i="4" s="1"/>
  <c r="Q228" i="4" s="1"/>
  <c r="W228" i="4" s="1"/>
  <c r="AL222" i="4"/>
  <c r="AR222" i="4" s="1"/>
  <c r="AX222" i="4" s="1"/>
  <c r="BD222" i="4" s="1"/>
  <c r="N223" i="4"/>
  <c r="T223" i="4" s="1"/>
  <c r="Z223" i="4" s="1"/>
  <c r="N224" i="4" s="1"/>
  <c r="T224" i="4" s="1"/>
  <c r="AM226" i="4"/>
  <c r="AS226" i="4" s="1"/>
  <c r="AY226" i="4" s="1"/>
  <c r="BE226" i="4" s="1"/>
  <c r="O227" i="4"/>
  <c r="U227" i="4" s="1"/>
  <c r="AA227" i="4" s="1"/>
  <c r="O228" i="4" s="1"/>
  <c r="U228" i="4" s="1"/>
  <c r="AP223" i="4"/>
  <c r="AV223" i="4" s="1"/>
  <c r="BB223" i="4" s="1"/>
  <c r="BH223" i="4" s="1"/>
  <c r="AD224" i="4"/>
  <c r="BD225" i="3"/>
  <c r="BN225" i="3" s="1"/>
  <c r="R223" i="13"/>
  <c r="U222" i="13"/>
  <c r="Q225" i="13"/>
  <c r="T224" i="13"/>
  <c r="BJ218" i="4"/>
  <c r="BX217" i="4"/>
  <c r="BY217" i="4"/>
  <c r="M219" i="4"/>
  <c r="S219" i="4" s="1"/>
  <c r="Y219" i="4" s="1"/>
  <c r="BK218" i="4"/>
  <c r="L231" i="4"/>
  <c r="AT240" i="17" l="1"/>
  <c r="Q242" i="17"/>
  <c r="AS241" i="17"/>
  <c r="AU240" i="17"/>
  <c r="AV240" i="17" s="1"/>
  <c r="AW240" i="17" s="1"/>
  <c r="AR295" i="17"/>
  <c r="AM239" i="17"/>
  <c r="BC239" i="17" s="1"/>
  <c r="BB238" i="17"/>
  <c r="S243" i="17"/>
  <c r="AC242" i="17"/>
  <c r="AG242" i="17" s="1"/>
  <c r="AK242" i="17" s="1"/>
  <c r="AO242" i="17" s="1"/>
  <c r="AA241" i="17"/>
  <c r="T244" i="17"/>
  <c r="AD243" i="17"/>
  <c r="AH243" i="17" s="1"/>
  <c r="AL243" i="17" s="1"/>
  <c r="AP243" i="17" s="1"/>
  <c r="AE240" i="17"/>
  <c r="AI240" i="17" s="1"/>
  <c r="AX240" i="17" s="1"/>
  <c r="AY240" i="17" s="1"/>
  <c r="AZ240" i="17" s="1"/>
  <c r="R242" i="17"/>
  <c r="AB241" i="17"/>
  <c r="AF241" i="17" s="1"/>
  <c r="AJ241" i="17" s="1"/>
  <c r="AN241" i="17" s="1"/>
  <c r="BC216" i="4"/>
  <c r="BQ216" i="4" s="1"/>
  <c r="BR216" i="4" s="1"/>
  <c r="BP216" i="4"/>
  <c r="BV219" i="4"/>
  <c r="AW217" i="4"/>
  <c r="AQ218" i="4"/>
  <c r="BM218" i="4"/>
  <c r="BN218" i="4" s="1"/>
  <c r="BO218" i="4" s="1"/>
  <c r="BU219" i="4"/>
  <c r="BL218" i="4"/>
  <c r="AM227" i="4"/>
  <c r="AS227" i="4" s="1"/>
  <c r="AY227" i="4" s="1"/>
  <c r="BE227" i="4" s="1"/>
  <c r="AA228" i="4"/>
  <c r="AO227" i="4"/>
  <c r="AU227" i="4" s="1"/>
  <c r="BA227" i="4" s="1"/>
  <c r="BG227" i="4" s="1"/>
  <c r="AC228" i="4"/>
  <c r="AN223" i="4"/>
  <c r="AT223" i="4" s="1"/>
  <c r="AZ223" i="4" s="1"/>
  <c r="BF223" i="4" s="1"/>
  <c r="AB224" i="4"/>
  <c r="AP224" i="4"/>
  <c r="AV224" i="4" s="1"/>
  <c r="BB224" i="4" s="1"/>
  <c r="BH224" i="4" s="1"/>
  <c r="R225" i="4"/>
  <c r="X225" i="4" s="1"/>
  <c r="AD225" i="4" s="1"/>
  <c r="R226" i="4" s="1"/>
  <c r="X226" i="4" s="1"/>
  <c r="AL223" i="4"/>
  <c r="AR223" i="4" s="1"/>
  <c r="AX223" i="4" s="1"/>
  <c r="BD223" i="4" s="1"/>
  <c r="Z224" i="4"/>
  <c r="M220" i="4"/>
  <c r="S220" i="4" s="1"/>
  <c r="Y220" i="4" s="1"/>
  <c r="AK219" i="4"/>
  <c r="BI219" i="4" s="1"/>
  <c r="BD226" i="3"/>
  <c r="BN226" i="3" s="1"/>
  <c r="Q226" i="13"/>
  <c r="T225" i="13"/>
  <c r="R224" i="13"/>
  <c r="U223" i="13"/>
  <c r="BK219" i="4"/>
  <c r="BX218" i="4"/>
  <c r="BJ219" i="4"/>
  <c r="BY218" i="4"/>
  <c r="L232" i="4"/>
  <c r="Q243" i="17" l="1"/>
  <c r="AS242" i="17"/>
  <c r="AQ241" i="17"/>
  <c r="AU241" i="17"/>
  <c r="AV241" i="17" s="1"/>
  <c r="AW241" i="17" s="1"/>
  <c r="AT241" i="17"/>
  <c r="AR296" i="17"/>
  <c r="AB242" i="17"/>
  <c r="AF242" i="17" s="1"/>
  <c r="AJ242" i="17" s="1"/>
  <c r="AN242" i="17" s="1"/>
  <c r="R243" i="17"/>
  <c r="AE241" i="17"/>
  <c r="AI241" i="17" s="1"/>
  <c r="AX241" i="17" s="1"/>
  <c r="AY241" i="17" s="1"/>
  <c r="AZ241" i="17" s="1"/>
  <c r="AD244" i="17"/>
  <c r="AH244" i="17" s="1"/>
  <c r="AL244" i="17" s="1"/>
  <c r="AP244" i="17" s="1"/>
  <c r="T245" i="17"/>
  <c r="AC243" i="17"/>
  <c r="AG243" i="17" s="1"/>
  <c r="AK243" i="17" s="1"/>
  <c r="AO243" i="17" s="1"/>
  <c r="S244" i="17"/>
  <c r="BB239" i="17"/>
  <c r="AM240" i="17"/>
  <c r="BC240" i="17" s="1"/>
  <c r="AA242" i="17"/>
  <c r="BC217" i="4"/>
  <c r="BQ217" i="4" s="1"/>
  <c r="BR217" i="4" s="1"/>
  <c r="BP217" i="4"/>
  <c r="AW218" i="4"/>
  <c r="BV220" i="4"/>
  <c r="AQ219" i="4"/>
  <c r="BM219" i="4"/>
  <c r="BN219" i="4" s="1"/>
  <c r="BO219" i="4" s="1"/>
  <c r="BL219" i="4"/>
  <c r="BU220" i="4"/>
  <c r="M221" i="4"/>
  <c r="S221" i="4" s="1"/>
  <c r="Y221" i="4" s="1"/>
  <c r="AK220" i="4"/>
  <c r="BI220" i="4" s="1"/>
  <c r="AL224" i="4"/>
  <c r="AR224" i="4" s="1"/>
  <c r="AX224" i="4" s="1"/>
  <c r="BD224" i="4" s="1"/>
  <c r="N225" i="4"/>
  <c r="T225" i="4" s="1"/>
  <c r="Z225" i="4" s="1"/>
  <c r="N226" i="4" s="1"/>
  <c r="T226" i="4" s="1"/>
  <c r="AP225" i="4"/>
  <c r="AV225" i="4" s="1"/>
  <c r="BB225" i="4" s="1"/>
  <c r="BH225" i="4" s="1"/>
  <c r="AD226" i="4"/>
  <c r="AM228" i="4"/>
  <c r="AS228" i="4" s="1"/>
  <c r="AY228" i="4" s="1"/>
  <c r="BE228" i="4" s="1"/>
  <c r="O229" i="4"/>
  <c r="U229" i="4" s="1"/>
  <c r="AA229" i="4" s="1"/>
  <c r="O230" i="4" s="1"/>
  <c r="U230" i="4" s="1"/>
  <c r="AN224" i="4"/>
  <c r="AT224" i="4" s="1"/>
  <c r="AZ224" i="4" s="1"/>
  <c r="BF224" i="4" s="1"/>
  <c r="P225" i="4"/>
  <c r="V225" i="4" s="1"/>
  <c r="AB225" i="4" s="1"/>
  <c r="P226" i="4" s="1"/>
  <c r="V226" i="4" s="1"/>
  <c r="AO228" i="4"/>
  <c r="AU228" i="4" s="1"/>
  <c r="BA228" i="4" s="1"/>
  <c r="BG228" i="4" s="1"/>
  <c r="Q229" i="4"/>
  <c r="W229" i="4" s="1"/>
  <c r="AC229" i="4" s="1"/>
  <c r="Q230" i="4" s="1"/>
  <c r="W230" i="4" s="1"/>
  <c r="BD227" i="3"/>
  <c r="BN227" i="3" s="1"/>
  <c r="R225" i="13"/>
  <c r="U224" i="13"/>
  <c r="T226" i="13"/>
  <c r="Q227" i="13"/>
  <c r="BK220" i="4"/>
  <c r="BX219" i="4"/>
  <c r="BJ220" i="4"/>
  <c r="BY219" i="4"/>
  <c r="L233" i="4"/>
  <c r="AT242" i="17" l="1"/>
  <c r="AQ242" i="17"/>
  <c r="AU242" i="17" s="1"/>
  <c r="Q244" i="17"/>
  <c r="AS243" i="17"/>
  <c r="AR297" i="17"/>
  <c r="T246" i="17"/>
  <c r="AD245" i="17"/>
  <c r="AH245" i="17" s="1"/>
  <c r="AL245" i="17" s="1"/>
  <c r="AP245" i="17" s="1"/>
  <c r="AE242" i="17"/>
  <c r="AI242" i="17" s="1"/>
  <c r="AX242" i="17" s="1"/>
  <c r="AY242" i="17" s="1"/>
  <c r="AZ242" i="17" s="1"/>
  <c r="AM241" i="17"/>
  <c r="BC241" i="17" s="1"/>
  <c r="S245" i="17"/>
  <c r="AC244" i="17"/>
  <c r="AG244" i="17" s="1"/>
  <c r="AK244" i="17" s="1"/>
  <c r="AO244" i="17" s="1"/>
  <c r="R244" i="17"/>
  <c r="AB243" i="17"/>
  <c r="AF243" i="17" s="1"/>
  <c r="AJ243" i="17" s="1"/>
  <c r="AN243" i="17" s="1"/>
  <c r="AA243" i="17"/>
  <c r="AQ243" i="17" s="1"/>
  <c r="BB240" i="17"/>
  <c r="BC218" i="4"/>
  <c r="BQ218" i="4" s="1"/>
  <c r="BR218" i="4" s="1"/>
  <c r="BP218" i="4"/>
  <c r="BV221" i="4"/>
  <c r="AW219" i="4"/>
  <c r="AQ220" i="4"/>
  <c r="BM220" i="4"/>
  <c r="BN220" i="4" s="1"/>
  <c r="BO220" i="4" s="1"/>
  <c r="BL220" i="4"/>
  <c r="BU221" i="4"/>
  <c r="AN225" i="4"/>
  <c r="AT225" i="4" s="1"/>
  <c r="AZ225" i="4" s="1"/>
  <c r="BF225" i="4" s="1"/>
  <c r="AB226" i="4"/>
  <c r="AM229" i="4"/>
  <c r="AS229" i="4" s="1"/>
  <c r="AY229" i="4" s="1"/>
  <c r="BE229" i="4" s="1"/>
  <c r="AA230" i="4"/>
  <c r="AL225" i="4"/>
  <c r="AR225" i="4" s="1"/>
  <c r="AX225" i="4" s="1"/>
  <c r="BD225" i="4" s="1"/>
  <c r="Z226" i="4"/>
  <c r="AO229" i="4"/>
  <c r="AU229" i="4" s="1"/>
  <c r="BA229" i="4" s="1"/>
  <c r="BG229" i="4" s="1"/>
  <c r="AC230" i="4"/>
  <c r="AP226" i="4"/>
  <c r="AV226" i="4" s="1"/>
  <c r="BB226" i="4" s="1"/>
  <c r="BH226" i="4" s="1"/>
  <c r="R227" i="4"/>
  <c r="X227" i="4" s="1"/>
  <c r="AD227" i="4" s="1"/>
  <c r="R228" i="4" s="1"/>
  <c r="X228" i="4" s="1"/>
  <c r="M222" i="4"/>
  <c r="S222" i="4" s="1"/>
  <c r="Y222" i="4" s="1"/>
  <c r="AK221" i="4"/>
  <c r="BI221" i="4" s="1"/>
  <c r="BD228" i="3"/>
  <c r="BN228" i="3" s="1"/>
  <c r="Q228" i="13"/>
  <c r="T227" i="13"/>
  <c r="R226" i="13"/>
  <c r="U225" i="13"/>
  <c r="BK221" i="4"/>
  <c r="BX220" i="4"/>
  <c r="BJ221" i="4"/>
  <c r="BY220" i="4"/>
  <c r="L234" i="4"/>
  <c r="AU243" i="17" l="1"/>
  <c r="AV242" i="17"/>
  <c r="AW242" i="17" s="1"/>
  <c r="AT243" i="17"/>
  <c r="AV243" i="17"/>
  <c r="AW243" i="17" s="1"/>
  <c r="Q245" i="17"/>
  <c r="AS244" i="17"/>
  <c r="AR298" i="17"/>
  <c r="AA244" i="17"/>
  <c r="AE243" i="17"/>
  <c r="AI243" i="17" s="1"/>
  <c r="AX243" i="17" s="1"/>
  <c r="AY243" i="17" s="1"/>
  <c r="AZ243" i="17" s="1"/>
  <c r="AC245" i="17"/>
  <c r="AG245" i="17" s="1"/>
  <c r="AK245" i="17" s="1"/>
  <c r="AO245" i="17" s="1"/>
  <c r="S246" i="17"/>
  <c r="AB244" i="17"/>
  <c r="AF244" i="17" s="1"/>
  <c r="AJ244" i="17" s="1"/>
  <c r="AN244" i="17" s="1"/>
  <c r="R245" i="17"/>
  <c r="AM242" i="17"/>
  <c r="BC242" i="17" s="1"/>
  <c r="BB241" i="17"/>
  <c r="AD246" i="17"/>
  <c r="AH246" i="17" s="1"/>
  <c r="AL246" i="17" s="1"/>
  <c r="AP246" i="17" s="1"/>
  <c r="T247" i="17"/>
  <c r="BC219" i="4"/>
  <c r="BQ219" i="4" s="1"/>
  <c r="BR219" i="4" s="1"/>
  <c r="BP219" i="4"/>
  <c r="AW220" i="4"/>
  <c r="AQ221" i="4"/>
  <c r="BM221" i="4"/>
  <c r="BN221" i="4" s="1"/>
  <c r="BO221" i="4" s="1"/>
  <c r="AK222" i="4"/>
  <c r="BI222" i="4" s="1"/>
  <c r="BV222" i="4"/>
  <c r="BU222" i="4"/>
  <c r="BL221" i="4"/>
  <c r="AL226" i="4"/>
  <c r="AR226" i="4" s="1"/>
  <c r="AX226" i="4" s="1"/>
  <c r="BD226" i="4" s="1"/>
  <c r="N227" i="4"/>
  <c r="T227" i="4" s="1"/>
  <c r="Z227" i="4" s="1"/>
  <c r="N228" i="4" s="1"/>
  <c r="T228" i="4" s="1"/>
  <c r="AM230" i="4"/>
  <c r="AS230" i="4" s="1"/>
  <c r="AY230" i="4" s="1"/>
  <c r="BE230" i="4" s="1"/>
  <c r="O231" i="4"/>
  <c r="U231" i="4" s="1"/>
  <c r="AA231" i="4" s="1"/>
  <c r="O232" i="4" s="1"/>
  <c r="U232" i="4" s="1"/>
  <c r="AP227" i="4"/>
  <c r="AV227" i="4" s="1"/>
  <c r="BB227" i="4" s="1"/>
  <c r="BH227" i="4" s="1"/>
  <c r="AD228" i="4"/>
  <c r="AO230" i="4"/>
  <c r="AU230" i="4" s="1"/>
  <c r="BA230" i="4" s="1"/>
  <c r="BG230" i="4" s="1"/>
  <c r="Q231" i="4"/>
  <c r="W231" i="4" s="1"/>
  <c r="AC231" i="4" s="1"/>
  <c r="Q232" i="4" s="1"/>
  <c r="W232" i="4" s="1"/>
  <c r="AN226" i="4"/>
  <c r="AT226" i="4" s="1"/>
  <c r="AZ226" i="4" s="1"/>
  <c r="BF226" i="4" s="1"/>
  <c r="P227" i="4"/>
  <c r="V227" i="4" s="1"/>
  <c r="AB227" i="4" s="1"/>
  <c r="P228" i="4" s="1"/>
  <c r="V228" i="4" s="1"/>
  <c r="BD229" i="3"/>
  <c r="BN229" i="3" s="1"/>
  <c r="R227" i="13"/>
  <c r="U226" i="13"/>
  <c r="Q229" i="13"/>
  <c r="T228" i="13"/>
  <c r="BK222" i="4"/>
  <c r="M223" i="4"/>
  <c r="S223" i="4" s="1"/>
  <c r="Y223" i="4" s="1"/>
  <c r="BY221" i="4"/>
  <c r="BX221" i="4"/>
  <c r="BJ222" i="4"/>
  <c r="L235" i="4"/>
  <c r="AQ244" i="17" l="1"/>
  <c r="AT244" i="17"/>
  <c r="Q246" i="17"/>
  <c r="AS245" i="17"/>
  <c r="AU244" i="17"/>
  <c r="AV244" i="17" s="1"/>
  <c r="AW244" i="17" s="1"/>
  <c r="AR299" i="17"/>
  <c r="T248" i="17"/>
  <c r="AD247" i="17"/>
  <c r="AH247" i="17" s="1"/>
  <c r="AL247" i="17" s="1"/>
  <c r="AP247" i="17" s="1"/>
  <c r="R246" i="17"/>
  <c r="AB245" i="17"/>
  <c r="AF245" i="17" s="1"/>
  <c r="AJ245" i="17" s="1"/>
  <c r="AN245" i="17" s="1"/>
  <c r="AA245" i="17"/>
  <c r="AE244" i="17"/>
  <c r="AI244" i="17" s="1"/>
  <c r="AX244" i="17" s="1"/>
  <c r="AY244" i="17" s="1"/>
  <c r="AZ244" i="17" s="1"/>
  <c r="BB242" i="17"/>
  <c r="S247" i="17"/>
  <c r="AC246" i="17"/>
  <c r="AG246" i="17" s="1"/>
  <c r="AK246" i="17" s="1"/>
  <c r="AO246" i="17" s="1"/>
  <c r="AM243" i="17"/>
  <c r="BC243" i="17" s="1"/>
  <c r="BC220" i="4"/>
  <c r="BQ220" i="4" s="1"/>
  <c r="BR220" i="4" s="1"/>
  <c r="BP220" i="4"/>
  <c r="BV223" i="4"/>
  <c r="AW221" i="4"/>
  <c r="AQ222" i="4"/>
  <c r="BM222" i="4"/>
  <c r="BN222" i="4" s="1"/>
  <c r="BO222" i="4" s="1"/>
  <c r="BL222" i="4"/>
  <c r="BU223" i="4"/>
  <c r="AO231" i="4"/>
  <c r="AU231" i="4" s="1"/>
  <c r="BA231" i="4" s="1"/>
  <c r="BG231" i="4" s="1"/>
  <c r="AC232" i="4"/>
  <c r="AP228" i="4"/>
  <c r="AV228" i="4" s="1"/>
  <c r="BB228" i="4" s="1"/>
  <c r="BH228" i="4" s="1"/>
  <c r="R229" i="4"/>
  <c r="X229" i="4" s="1"/>
  <c r="AD229" i="4" s="1"/>
  <c r="R230" i="4" s="1"/>
  <c r="X230" i="4" s="1"/>
  <c r="M224" i="4"/>
  <c r="S224" i="4" s="1"/>
  <c r="Y224" i="4" s="1"/>
  <c r="AK223" i="4"/>
  <c r="BI223" i="4" s="1"/>
  <c r="AN227" i="4"/>
  <c r="AT227" i="4" s="1"/>
  <c r="AZ227" i="4" s="1"/>
  <c r="BF227" i="4" s="1"/>
  <c r="AB228" i="4"/>
  <c r="AM231" i="4"/>
  <c r="AS231" i="4" s="1"/>
  <c r="AY231" i="4" s="1"/>
  <c r="BE231" i="4" s="1"/>
  <c r="AA232" i="4"/>
  <c r="AL227" i="4"/>
  <c r="AR227" i="4" s="1"/>
  <c r="AX227" i="4" s="1"/>
  <c r="BD227" i="4" s="1"/>
  <c r="Z228" i="4"/>
  <c r="BD230" i="3"/>
  <c r="BN230" i="3" s="1"/>
  <c r="Q230" i="13"/>
  <c r="T229" i="13"/>
  <c r="R228" i="13"/>
  <c r="U227" i="13"/>
  <c r="BK223" i="4"/>
  <c r="BX222" i="4"/>
  <c r="BY222" i="4"/>
  <c r="BJ223" i="4"/>
  <c r="L236" i="4"/>
  <c r="AQ245" i="17" l="1"/>
  <c r="AU245" i="17"/>
  <c r="AT245" i="17"/>
  <c r="Q247" i="17"/>
  <c r="AS246" i="17"/>
  <c r="AR300" i="17"/>
  <c r="AM244" i="17"/>
  <c r="BC244" i="17" s="1"/>
  <c r="AA246" i="17"/>
  <c r="AD248" i="17"/>
  <c r="AH248" i="17" s="1"/>
  <c r="AL248" i="17" s="1"/>
  <c r="AP248" i="17" s="1"/>
  <c r="T249" i="17"/>
  <c r="AC247" i="17"/>
  <c r="AG247" i="17" s="1"/>
  <c r="AK247" i="17" s="1"/>
  <c r="AO247" i="17" s="1"/>
  <c r="S248" i="17"/>
  <c r="BB243" i="17"/>
  <c r="AE245" i="17"/>
  <c r="AI245" i="17" s="1"/>
  <c r="AX245" i="17" s="1"/>
  <c r="AY245" i="17" s="1"/>
  <c r="AZ245" i="17" s="1"/>
  <c r="AB246" i="17"/>
  <c r="AF246" i="17" s="1"/>
  <c r="AJ246" i="17" s="1"/>
  <c r="AN246" i="17" s="1"/>
  <c r="R247" i="17"/>
  <c r="BC221" i="4"/>
  <c r="BQ221" i="4" s="1"/>
  <c r="BR221" i="4" s="1"/>
  <c r="BP221" i="4"/>
  <c r="BV224" i="4"/>
  <c r="AW222" i="4"/>
  <c r="AQ223" i="4"/>
  <c r="BM223" i="4"/>
  <c r="BN223" i="4" s="1"/>
  <c r="BO223" i="4" s="1"/>
  <c r="BU224" i="4"/>
  <c r="BL223" i="4"/>
  <c r="M225" i="4"/>
  <c r="S225" i="4" s="1"/>
  <c r="Y225" i="4" s="1"/>
  <c r="AK224" i="4"/>
  <c r="BI224" i="4" s="1"/>
  <c r="AL228" i="4"/>
  <c r="AR228" i="4" s="1"/>
  <c r="AX228" i="4" s="1"/>
  <c r="BD228" i="4" s="1"/>
  <c r="N229" i="4"/>
  <c r="T229" i="4" s="1"/>
  <c r="Z229" i="4" s="1"/>
  <c r="N230" i="4" s="1"/>
  <c r="T230" i="4" s="1"/>
  <c r="AN228" i="4"/>
  <c r="AT228" i="4" s="1"/>
  <c r="AZ228" i="4" s="1"/>
  <c r="BF228" i="4" s="1"/>
  <c r="P229" i="4"/>
  <c r="V229" i="4" s="1"/>
  <c r="AB229" i="4" s="1"/>
  <c r="P230" i="4" s="1"/>
  <c r="V230" i="4" s="1"/>
  <c r="AM232" i="4"/>
  <c r="AS232" i="4" s="1"/>
  <c r="AY232" i="4" s="1"/>
  <c r="BE232" i="4" s="1"/>
  <c r="O233" i="4"/>
  <c r="U233" i="4" s="1"/>
  <c r="AA233" i="4" s="1"/>
  <c r="O234" i="4" s="1"/>
  <c r="U234" i="4" s="1"/>
  <c r="AO232" i="4"/>
  <c r="AU232" i="4" s="1"/>
  <c r="BA232" i="4" s="1"/>
  <c r="BG232" i="4" s="1"/>
  <c r="Q233" i="4"/>
  <c r="W233" i="4" s="1"/>
  <c r="AC233" i="4" s="1"/>
  <c r="Q234" i="4" s="1"/>
  <c r="W234" i="4" s="1"/>
  <c r="AP229" i="4"/>
  <c r="AV229" i="4" s="1"/>
  <c r="BB229" i="4" s="1"/>
  <c r="BH229" i="4" s="1"/>
  <c r="AD230" i="4"/>
  <c r="BD231" i="3"/>
  <c r="BN231" i="3" s="1"/>
  <c r="R229" i="13"/>
  <c r="U228" i="13"/>
  <c r="T230" i="13"/>
  <c r="Q231" i="13"/>
  <c r="BK224" i="4"/>
  <c r="BJ224" i="4"/>
  <c r="BX223" i="4"/>
  <c r="BY223" i="4"/>
  <c r="L237" i="4"/>
  <c r="AQ246" i="17" l="1"/>
  <c r="AT246" i="17"/>
  <c r="Q248" i="17"/>
  <c r="AS247" i="17"/>
  <c r="AU246" i="17"/>
  <c r="AV246" i="17" s="1"/>
  <c r="AW246" i="17" s="1"/>
  <c r="AV245" i="17"/>
  <c r="AW245" i="17" s="1"/>
  <c r="AR301" i="17"/>
  <c r="AM245" i="17"/>
  <c r="BC245" i="17" s="1"/>
  <c r="AE246" i="17"/>
  <c r="AI246" i="17" s="1"/>
  <c r="AX246" i="17" s="1"/>
  <c r="AY246" i="17" s="1"/>
  <c r="AZ246" i="17" s="1"/>
  <c r="T250" i="17"/>
  <c r="AD249" i="17"/>
  <c r="AH249" i="17" s="1"/>
  <c r="AL249" i="17" s="1"/>
  <c r="AP249" i="17" s="1"/>
  <c r="R248" i="17"/>
  <c r="AB247" i="17"/>
  <c r="AF247" i="17" s="1"/>
  <c r="AJ247" i="17" s="1"/>
  <c r="AN247" i="17" s="1"/>
  <c r="S249" i="17"/>
  <c r="AC248" i="17"/>
  <c r="AG248" i="17" s="1"/>
  <c r="AK248" i="17" s="1"/>
  <c r="AO248" i="17" s="1"/>
  <c r="AA247" i="17"/>
  <c r="AQ247" i="17" s="1"/>
  <c r="BB244" i="17"/>
  <c r="BC222" i="4"/>
  <c r="BQ222" i="4" s="1"/>
  <c r="BR222" i="4" s="1"/>
  <c r="BP222" i="4"/>
  <c r="AW223" i="4"/>
  <c r="BV225" i="4"/>
  <c r="AQ224" i="4"/>
  <c r="BM224" i="4"/>
  <c r="BN224" i="4" s="1"/>
  <c r="BO224" i="4" s="1"/>
  <c r="BL224" i="4"/>
  <c r="BU225" i="4"/>
  <c r="AM233" i="4"/>
  <c r="AS233" i="4" s="1"/>
  <c r="AY233" i="4" s="1"/>
  <c r="BE233" i="4" s="1"/>
  <c r="AA234" i="4"/>
  <c r="AO233" i="4"/>
  <c r="AU233" i="4" s="1"/>
  <c r="BA233" i="4" s="1"/>
  <c r="BG233" i="4" s="1"/>
  <c r="AC234" i="4"/>
  <c r="AN229" i="4"/>
  <c r="AT229" i="4" s="1"/>
  <c r="AZ229" i="4" s="1"/>
  <c r="BF229" i="4" s="1"/>
  <c r="AB230" i="4"/>
  <c r="AL229" i="4"/>
  <c r="AR229" i="4" s="1"/>
  <c r="AX229" i="4" s="1"/>
  <c r="BD229" i="4" s="1"/>
  <c r="Z230" i="4"/>
  <c r="M226" i="4"/>
  <c r="S226" i="4" s="1"/>
  <c r="Y226" i="4" s="1"/>
  <c r="AK225" i="4"/>
  <c r="BI225" i="4" s="1"/>
  <c r="AP230" i="4"/>
  <c r="AV230" i="4" s="1"/>
  <c r="BB230" i="4" s="1"/>
  <c r="BH230" i="4" s="1"/>
  <c r="R231" i="4"/>
  <c r="X231" i="4" s="1"/>
  <c r="AD231" i="4" s="1"/>
  <c r="R232" i="4" s="1"/>
  <c r="X232" i="4" s="1"/>
  <c r="BD232" i="3"/>
  <c r="BN232" i="3" s="1"/>
  <c r="Q232" i="13"/>
  <c r="T231" i="13"/>
  <c r="R230" i="13"/>
  <c r="U229" i="13"/>
  <c r="BY224" i="4"/>
  <c r="BX224" i="4"/>
  <c r="BJ225" i="4"/>
  <c r="BK225" i="4"/>
  <c r="L238" i="4"/>
  <c r="AU247" i="17" l="1"/>
  <c r="AT247" i="17"/>
  <c r="AV247" i="17"/>
  <c r="AW247" i="17" s="1"/>
  <c r="Q249" i="17"/>
  <c r="AS248" i="17"/>
  <c r="AR302" i="17"/>
  <c r="AM246" i="17"/>
  <c r="BC246" i="17" s="1"/>
  <c r="AA248" i="17"/>
  <c r="BB245" i="17"/>
  <c r="AE247" i="17"/>
  <c r="AI247" i="17" s="1"/>
  <c r="AX247" i="17" s="1"/>
  <c r="AY247" i="17" s="1"/>
  <c r="AZ247" i="17" s="1"/>
  <c r="AB248" i="17"/>
  <c r="AF248" i="17" s="1"/>
  <c r="AJ248" i="17" s="1"/>
  <c r="AN248" i="17" s="1"/>
  <c r="R249" i="17"/>
  <c r="AC249" i="17"/>
  <c r="AG249" i="17" s="1"/>
  <c r="AK249" i="17" s="1"/>
  <c r="AO249" i="17" s="1"/>
  <c r="S250" i="17"/>
  <c r="AD250" i="17"/>
  <c r="AH250" i="17" s="1"/>
  <c r="AL250" i="17" s="1"/>
  <c r="AP250" i="17" s="1"/>
  <c r="T251" i="17"/>
  <c r="BC223" i="4"/>
  <c r="BQ223" i="4" s="1"/>
  <c r="BR223" i="4" s="1"/>
  <c r="BP223" i="4"/>
  <c r="BL225" i="4"/>
  <c r="AW224" i="4"/>
  <c r="AQ225" i="4"/>
  <c r="BM225" i="4"/>
  <c r="BN225" i="4" s="1"/>
  <c r="BO225" i="4" s="1"/>
  <c r="AK226" i="4"/>
  <c r="BI226" i="4" s="1"/>
  <c r="BV226" i="4"/>
  <c r="BU226" i="4"/>
  <c r="AP231" i="4"/>
  <c r="AV231" i="4" s="1"/>
  <c r="BB231" i="4" s="1"/>
  <c r="BH231" i="4" s="1"/>
  <c r="AD232" i="4"/>
  <c r="AL230" i="4"/>
  <c r="AR230" i="4" s="1"/>
  <c r="AX230" i="4" s="1"/>
  <c r="BD230" i="4" s="1"/>
  <c r="N231" i="4"/>
  <c r="T231" i="4" s="1"/>
  <c r="Z231" i="4" s="1"/>
  <c r="N232" i="4" s="1"/>
  <c r="T232" i="4" s="1"/>
  <c r="AN230" i="4"/>
  <c r="AT230" i="4" s="1"/>
  <c r="AZ230" i="4" s="1"/>
  <c r="BF230" i="4" s="1"/>
  <c r="P231" i="4"/>
  <c r="V231" i="4" s="1"/>
  <c r="AB231" i="4" s="1"/>
  <c r="P232" i="4" s="1"/>
  <c r="V232" i="4" s="1"/>
  <c r="AO234" i="4"/>
  <c r="AU234" i="4" s="1"/>
  <c r="BA234" i="4" s="1"/>
  <c r="BG234" i="4" s="1"/>
  <c r="Q235" i="4"/>
  <c r="W235" i="4" s="1"/>
  <c r="AC235" i="4" s="1"/>
  <c r="Q236" i="4" s="1"/>
  <c r="W236" i="4" s="1"/>
  <c r="AM234" i="4"/>
  <c r="AS234" i="4" s="1"/>
  <c r="AY234" i="4" s="1"/>
  <c r="BE234" i="4" s="1"/>
  <c r="O235" i="4"/>
  <c r="U235" i="4" s="1"/>
  <c r="AA235" i="4" s="1"/>
  <c r="O236" i="4" s="1"/>
  <c r="U236" i="4" s="1"/>
  <c r="BD233" i="3"/>
  <c r="BN233" i="3" s="1"/>
  <c r="R231" i="13"/>
  <c r="U230" i="13"/>
  <c r="Q233" i="13"/>
  <c r="T232" i="13"/>
  <c r="BY225" i="4"/>
  <c r="BJ226" i="4"/>
  <c r="BX225" i="4"/>
  <c r="BK226" i="4"/>
  <c r="M227" i="4"/>
  <c r="S227" i="4" s="1"/>
  <c r="Y227" i="4" s="1"/>
  <c r="L239" i="4"/>
  <c r="AQ248" i="17" l="1"/>
  <c r="AT248" i="17"/>
  <c r="Q250" i="17"/>
  <c r="AS249" i="17"/>
  <c r="AU248" i="17"/>
  <c r="AV248" i="17" s="1"/>
  <c r="AW248" i="17" s="1"/>
  <c r="AR303" i="17"/>
  <c r="BB246" i="17"/>
  <c r="T252" i="17"/>
  <c r="AD251" i="17"/>
  <c r="AH251" i="17" s="1"/>
  <c r="AL251" i="17" s="1"/>
  <c r="AP251" i="17" s="1"/>
  <c r="R250" i="17"/>
  <c r="AB249" i="17"/>
  <c r="AF249" i="17" s="1"/>
  <c r="AJ249" i="17" s="1"/>
  <c r="AN249" i="17" s="1"/>
  <c r="AM247" i="17"/>
  <c r="BC247" i="17" s="1"/>
  <c r="AA249" i="17"/>
  <c r="S251" i="17"/>
  <c r="AC250" i="17"/>
  <c r="AG250" i="17" s="1"/>
  <c r="AK250" i="17" s="1"/>
  <c r="AO250" i="17" s="1"/>
  <c r="AE248" i="17"/>
  <c r="AI248" i="17" s="1"/>
  <c r="AX248" i="17" s="1"/>
  <c r="AY248" i="17" s="1"/>
  <c r="AZ248" i="17" s="1"/>
  <c r="BC224" i="4"/>
  <c r="BQ224" i="4" s="1"/>
  <c r="BR224" i="4" s="1"/>
  <c r="BP224" i="4"/>
  <c r="BV227" i="4"/>
  <c r="AW225" i="4"/>
  <c r="AQ226" i="4"/>
  <c r="BM226" i="4"/>
  <c r="BN226" i="4" s="1"/>
  <c r="BO226" i="4" s="1"/>
  <c r="BU227" i="4"/>
  <c r="BL226" i="4"/>
  <c r="AM235" i="4"/>
  <c r="AS235" i="4" s="1"/>
  <c r="AY235" i="4" s="1"/>
  <c r="BE235" i="4" s="1"/>
  <c r="AA236" i="4"/>
  <c r="AL231" i="4"/>
  <c r="AR231" i="4" s="1"/>
  <c r="AX231" i="4" s="1"/>
  <c r="BD231" i="4" s="1"/>
  <c r="Z232" i="4"/>
  <c r="AN231" i="4"/>
  <c r="AT231" i="4" s="1"/>
  <c r="AZ231" i="4" s="1"/>
  <c r="BF231" i="4" s="1"/>
  <c r="AB232" i="4"/>
  <c r="AP232" i="4"/>
  <c r="AV232" i="4" s="1"/>
  <c r="BB232" i="4" s="1"/>
  <c r="BH232" i="4" s="1"/>
  <c r="R233" i="4"/>
  <c r="X233" i="4" s="1"/>
  <c r="AD233" i="4" s="1"/>
  <c r="R234" i="4" s="1"/>
  <c r="X234" i="4" s="1"/>
  <c r="AO235" i="4"/>
  <c r="AU235" i="4" s="1"/>
  <c r="BA235" i="4" s="1"/>
  <c r="BG235" i="4" s="1"/>
  <c r="AC236" i="4"/>
  <c r="M228" i="4"/>
  <c r="S228" i="4" s="1"/>
  <c r="Y228" i="4" s="1"/>
  <c r="AK227" i="4"/>
  <c r="BI227" i="4" s="1"/>
  <c r="BD234" i="3"/>
  <c r="BN234" i="3" s="1"/>
  <c r="Q234" i="13"/>
  <c r="T233" i="13"/>
  <c r="R232" i="13"/>
  <c r="U231" i="13"/>
  <c r="BY226" i="4"/>
  <c r="BJ227" i="4"/>
  <c r="BX226" i="4"/>
  <c r="BK227" i="4"/>
  <c r="L240" i="4"/>
  <c r="AT249" i="17" l="1"/>
  <c r="AQ249" i="17"/>
  <c r="AU249" i="17" s="1"/>
  <c r="Q251" i="17"/>
  <c r="AS250" i="17"/>
  <c r="AR304" i="17"/>
  <c r="AD252" i="17"/>
  <c r="AH252" i="17" s="1"/>
  <c r="AL252" i="17" s="1"/>
  <c r="AP252" i="17" s="1"/>
  <c r="T253" i="17"/>
  <c r="AC251" i="17"/>
  <c r="AG251" i="17" s="1"/>
  <c r="AK251" i="17" s="1"/>
  <c r="AO251" i="17" s="1"/>
  <c r="S252" i="17"/>
  <c r="AB250" i="17"/>
  <c r="AF250" i="17" s="1"/>
  <c r="AJ250" i="17" s="1"/>
  <c r="AN250" i="17" s="1"/>
  <c r="R251" i="17"/>
  <c r="AA250" i="17"/>
  <c r="AM248" i="17"/>
  <c r="BC248" i="17" s="1"/>
  <c r="AE249" i="17"/>
  <c r="AI249" i="17" s="1"/>
  <c r="AX249" i="17" s="1"/>
  <c r="AY249" i="17" s="1"/>
  <c r="AZ249" i="17" s="1"/>
  <c r="BB247" i="17"/>
  <c r="BC225" i="4"/>
  <c r="BQ225" i="4" s="1"/>
  <c r="BR225" i="4" s="1"/>
  <c r="BP225" i="4"/>
  <c r="BL227" i="4"/>
  <c r="AW226" i="4"/>
  <c r="BV228" i="4"/>
  <c r="AQ227" i="4"/>
  <c r="BM227" i="4"/>
  <c r="BN227" i="4" s="1"/>
  <c r="BO227" i="4" s="1"/>
  <c r="BU228" i="4"/>
  <c r="M229" i="4"/>
  <c r="S229" i="4" s="1"/>
  <c r="Y229" i="4" s="1"/>
  <c r="AK228" i="4"/>
  <c r="BI228" i="4" s="1"/>
  <c r="AO236" i="4"/>
  <c r="AU236" i="4" s="1"/>
  <c r="BA236" i="4" s="1"/>
  <c r="BG236" i="4" s="1"/>
  <c r="Q237" i="4"/>
  <c r="W237" i="4" s="1"/>
  <c r="AC237" i="4" s="1"/>
  <c r="Q238" i="4" s="1"/>
  <c r="W238" i="4" s="1"/>
  <c r="AP233" i="4"/>
  <c r="AV233" i="4" s="1"/>
  <c r="BB233" i="4" s="1"/>
  <c r="BH233" i="4" s="1"/>
  <c r="AD234" i="4"/>
  <c r="AN232" i="4"/>
  <c r="AT232" i="4" s="1"/>
  <c r="AZ232" i="4" s="1"/>
  <c r="BF232" i="4" s="1"/>
  <c r="P233" i="4"/>
  <c r="V233" i="4" s="1"/>
  <c r="AB233" i="4" s="1"/>
  <c r="P234" i="4" s="1"/>
  <c r="V234" i="4" s="1"/>
  <c r="AL232" i="4"/>
  <c r="AR232" i="4" s="1"/>
  <c r="AX232" i="4" s="1"/>
  <c r="BD232" i="4" s="1"/>
  <c r="N233" i="4"/>
  <c r="T233" i="4" s="1"/>
  <c r="Z233" i="4" s="1"/>
  <c r="N234" i="4" s="1"/>
  <c r="T234" i="4" s="1"/>
  <c r="AM236" i="4"/>
  <c r="AS236" i="4" s="1"/>
  <c r="AY236" i="4" s="1"/>
  <c r="BE236" i="4" s="1"/>
  <c r="O237" i="4"/>
  <c r="U237" i="4" s="1"/>
  <c r="AA237" i="4" s="1"/>
  <c r="O238" i="4" s="1"/>
  <c r="U238" i="4" s="1"/>
  <c r="BD235" i="3"/>
  <c r="BN235" i="3" s="1"/>
  <c r="U232" i="13"/>
  <c r="R233" i="13"/>
  <c r="T234" i="13"/>
  <c r="Q235" i="13"/>
  <c r="BK228" i="4"/>
  <c r="BJ228" i="4"/>
  <c r="BY227" i="4"/>
  <c r="BX227" i="4"/>
  <c r="L241" i="4"/>
  <c r="AV249" i="17" l="1"/>
  <c r="AW249" i="17" s="1"/>
  <c r="AT250" i="17"/>
  <c r="Q252" i="17"/>
  <c r="AS251" i="17"/>
  <c r="AQ250" i="17"/>
  <c r="AU250" i="17" s="1"/>
  <c r="AR305" i="17"/>
  <c r="AM249" i="17"/>
  <c r="BC249" i="17" s="1"/>
  <c r="AE250" i="17"/>
  <c r="AI250" i="17" s="1"/>
  <c r="AX250" i="17" s="1"/>
  <c r="AY250" i="17" s="1"/>
  <c r="AZ250" i="17" s="1"/>
  <c r="R252" i="17"/>
  <c r="AB251" i="17"/>
  <c r="AF251" i="17" s="1"/>
  <c r="AJ251" i="17" s="1"/>
  <c r="AN251" i="17" s="1"/>
  <c r="T254" i="17"/>
  <c r="AD253" i="17"/>
  <c r="AH253" i="17" s="1"/>
  <c r="AL253" i="17" s="1"/>
  <c r="AP253" i="17" s="1"/>
  <c r="BB248" i="17"/>
  <c r="AA251" i="17"/>
  <c r="AQ251" i="17" s="1"/>
  <c r="S253" i="17"/>
  <c r="AC252" i="17"/>
  <c r="AG252" i="17" s="1"/>
  <c r="AK252" i="17" s="1"/>
  <c r="AO252" i="17" s="1"/>
  <c r="BC226" i="4"/>
  <c r="BQ226" i="4" s="1"/>
  <c r="BR226" i="4" s="1"/>
  <c r="BP226" i="4"/>
  <c r="BV229" i="4"/>
  <c r="AW227" i="4"/>
  <c r="AQ228" i="4"/>
  <c r="BM228" i="4"/>
  <c r="BN228" i="4" s="1"/>
  <c r="BO228" i="4" s="1"/>
  <c r="BU229" i="4"/>
  <c r="BL228" i="4"/>
  <c r="AN233" i="4"/>
  <c r="AT233" i="4" s="1"/>
  <c r="AZ233" i="4" s="1"/>
  <c r="BF233" i="4" s="1"/>
  <c r="AB234" i="4"/>
  <c r="M230" i="4"/>
  <c r="S230" i="4" s="1"/>
  <c r="Y230" i="4" s="1"/>
  <c r="AK229" i="4"/>
  <c r="BI229" i="4" s="1"/>
  <c r="AM237" i="4"/>
  <c r="AS237" i="4" s="1"/>
  <c r="AY237" i="4" s="1"/>
  <c r="BE237" i="4" s="1"/>
  <c r="AA238" i="4"/>
  <c r="AL233" i="4"/>
  <c r="AR233" i="4" s="1"/>
  <c r="AX233" i="4" s="1"/>
  <c r="BD233" i="4" s="1"/>
  <c r="Z234" i="4"/>
  <c r="AP234" i="4"/>
  <c r="AV234" i="4" s="1"/>
  <c r="BB234" i="4" s="1"/>
  <c r="BH234" i="4" s="1"/>
  <c r="R235" i="4"/>
  <c r="X235" i="4" s="1"/>
  <c r="AD235" i="4" s="1"/>
  <c r="R236" i="4" s="1"/>
  <c r="X236" i="4" s="1"/>
  <c r="AO237" i="4"/>
  <c r="AU237" i="4" s="1"/>
  <c r="BA237" i="4" s="1"/>
  <c r="BG237" i="4" s="1"/>
  <c r="AC238" i="4"/>
  <c r="BD236" i="3"/>
  <c r="BN236" i="3" s="1"/>
  <c r="Q236" i="13"/>
  <c r="T235" i="13"/>
  <c r="R234" i="13"/>
  <c r="U233" i="13"/>
  <c r="BY228" i="4"/>
  <c r="BX228" i="4"/>
  <c r="BJ229" i="4"/>
  <c r="BK229" i="4"/>
  <c r="L242" i="4"/>
  <c r="AU251" i="17" l="1"/>
  <c r="AV250" i="17"/>
  <c r="AW250" i="17" s="1"/>
  <c r="AT251" i="17"/>
  <c r="AV251" i="17"/>
  <c r="AW251" i="17" s="1"/>
  <c r="Q253" i="17"/>
  <c r="AS252" i="17"/>
  <c r="AR306" i="17"/>
  <c r="BB249" i="17"/>
  <c r="T255" i="17"/>
  <c r="AD254" i="17"/>
  <c r="AH254" i="17" s="1"/>
  <c r="AL254" i="17" s="1"/>
  <c r="AP254" i="17" s="1"/>
  <c r="AM250" i="17"/>
  <c r="BC250" i="17" s="1"/>
  <c r="S254" i="17"/>
  <c r="AC253" i="17"/>
  <c r="AG253" i="17" s="1"/>
  <c r="AK253" i="17" s="1"/>
  <c r="AO253" i="17" s="1"/>
  <c r="AA252" i="17"/>
  <c r="AE251" i="17"/>
  <c r="AI251" i="17" s="1"/>
  <c r="AX251" i="17" s="1"/>
  <c r="AY251" i="17" s="1"/>
  <c r="AZ251" i="17" s="1"/>
  <c r="AB252" i="17"/>
  <c r="AF252" i="17" s="1"/>
  <c r="AJ252" i="17" s="1"/>
  <c r="AN252" i="17" s="1"/>
  <c r="R253" i="17"/>
  <c r="BC227" i="4"/>
  <c r="BQ227" i="4" s="1"/>
  <c r="BR227" i="4" s="1"/>
  <c r="BP227" i="4"/>
  <c r="BL229" i="4"/>
  <c r="AW228" i="4"/>
  <c r="AQ229" i="4"/>
  <c r="BM229" i="4"/>
  <c r="BN229" i="4" s="1"/>
  <c r="BO229" i="4" s="1"/>
  <c r="AK230" i="4"/>
  <c r="BI230" i="4" s="1"/>
  <c r="BV230" i="4"/>
  <c r="BU230" i="4"/>
  <c r="AL234" i="4"/>
  <c r="AR234" i="4" s="1"/>
  <c r="AX234" i="4" s="1"/>
  <c r="BD234" i="4" s="1"/>
  <c r="N235" i="4"/>
  <c r="T235" i="4" s="1"/>
  <c r="Z235" i="4" s="1"/>
  <c r="N236" i="4" s="1"/>
  <c r="T236" i="4" s="1"/>
  <c r="AO238" i="4"/>
  <c r="AU238" i="4" s="1"/>
  <c r="BA238" i="4" s="1"/>
  <c r="BG238" i="4" s="1"/>
  <c r="Q239" i="4"/>
  <c r="W239" i="4" s="1"/>
  <c r="AC239" i="4" s="1"/>
  <c r="Q240" i="4" s="1"/>
  <c r="W240" i="4" s="1"/>
  <c r="AM238" i="4"/>
  <c r="AS238" i="4" s="1"/>
  <c r="AY238" i="4" s="1"/>
  <c r="BE238" i="4" s="1"/>
  <c r="O239" i="4"/>
  <c r="U239" i="4" s="1"/>
  <c r="AA239" i="4" s="1"/>
  <c r="O240" i="4" s="1"/>
  <c r="U240" i="4" s="1"/>
  <c r="AN234" i="4"/>
  <c r="AT234" i="4" s="1"/>
  <c r="AZ234" i="4" s="1"/>
  <c r="BF234" i="4" s="1"/>
  <c r="P235" i="4"/>
  <c r="V235" i="4" s="1"/>
  <c r="AB235" i="4" s="1"/>
  <c r="P236" i="4" s="1"/>
  <c r="V236" i="4" s="1"/>
  <c r="AP235" i="4"/>
  <c r="AV235" i="4" s="1"/>
  <c r="BB235" i="4" s="1"/>
  <c r="BH235" i="4" s="1"/>
  <c r="AD236" i="4"/>
  <c r="BD237" i="3"/>
  <c r="BN237" i="3" s="1"/>
  <c r="R235" i="13"/>
  <c r="U234" i="13"/>
  <c r="Q237" i="13"/>
  <c r="T236" i="13"/>
  <c r="BJ230" i="4"/>
  <c r="BY229" i="4"/>
  <c r="BX229" i="4"/>
  <c r="BK230" i="4"/>
  <c r="M231" i="4"/>
  <c r="S231" i="4" s="1"/>
  <c r="Y231" i="4" s="1"/>
  <c r="L243" i="4"/>
  <c r="AT252" i="17" l="1"/>
  <c r="Q254" i="17"/>
  <c r="AS253" i="17"/>
  <c r="AQ252" i="17"/>
  <c r="AU252" i="17" s="1"/>
  <c r="AR307" i="17"/>
  <c r="AM251" i="17"/>
  <c r="BC251" i="17" s="1"/>
  <c r="T256" i="17"/>
  <c r="AD255" i="17"/>
  <c r="AH255" i="17" s="1"/>
  <c r="AL255" i="17" s="1"/>
  <c r="AP255" i="17" s="1"/>
  <c r="R254" i="17"/>
  <c r="AB253" i="17"/>
  <c r="AF253" i="17" s="1"/>
  <c r="AJ253" i="17" s="1"/>
  <c r="AN253" i="17" s="1"/>
  <c r="AA253" i="17"/>
  <c r="AE252" i="17"/>
  <c r="AI252" i="17" s="1"/>
  <c r="AX252" i="17" s="1"/>
  <c r="AY252" i="17" s="1"/>
  <c r="AZ252" i="17" s="1"/>
  <c r="AC254" i="17"/>
  <c r="AG254" i="17" s="1"/>
  <c r="AK254" i="17" s="1"/>
  <c r="AO254" i="17" s="1"/>
  <c r="S255" i="17"/>
  <c r="BB250" i="17"/>
  <c r="BC228" i="4"/>
  <c r="BQ228" i="4" s="1"/>
  <c r="BR228" i="4" s="1"/>
  <c r="BP228" i="4"/>
  <c r="BV231" i="4"/>
  <c r="AW229" i="4"/>
  <c r="AQ230" i="4"/>
  <c r="BM230" i="4"/>
  <c r="BN230" i="4" s="1"/>
  <c r="BO230" i="4" s="1"/>
  <c r="BU231" i="4"/>
  <c r="BL230" i="4"/>
  <c r="AP236" i="4"/>
  <c r="AV236" i="4" s="1"/>
  <c r="BB236" i="4" s="1"/>
  <c r="BH236" i="4" s="1"/>
  <c r="R237" i="4"/>
  <c r="X237" i="4" s="1"/>
  <c r="AD237" i="4" s="1"/>
  <c r="R238" i="4" s="1"/>
  <c r="X238" i="4" s="1"/>
  <c r="AM239" i="4"/>
  <c r="AS239" i="4" s="1"/>
  <c r="AY239" i="4" s="1"/>
  <c r="BE239" i="4" s="1"/>
  <c r="AA240" i="4"/>
  <c r="AN235" i="4"/>
  <c r="AT235" i="4" s="1"/>
  <c r="AZ235" i="4" s="1"/>
  <c r="BF235" i="4" s="1"/>
  <c r="AB236" i="4"/>
  <c r="AL235" i="4"/>
  <c r="AR235" i="4" s="1"/>
  <c r="AX235" i="4" s="1"/>
  <c r="BD235" i="4" s="1"/>
  <c r="Z236" i="4"/>
  <c r="AO239" i="4"/>
  <c r="AU239" i="4" s="1"/>
  <c r="BA239" i="4" s="1"/>
  <c r="BG239" i="4" s="1"/>
  <c r="AC240" i="4"/>
  <c r="M232" i="4"/>
  <c r="S232" i="4" s="1"/>
  <c r="Y232" i="4" s="1"/>
  <c r="AK231" i="4"/>
  <c r="BI231" i="4" s="1"/>
  <c r="BD238" i="3"/>
  <c r="BN238" i="3" s="1"/>
  <c r="Q238" i="13"/>
  <c r="T237" i="13"/>
  <c r="R236" i="13"/>
  <c r="U235" i="13"/>
  <c r="BK231" i="4"/>
  <c r="BX230" i="4"/>
  <c r="BY230" i="4"/>
  <c r="BJ231" i="4"/>
  <c r="L244" i="4"/>
  <c r="AQ253" i="17" l="1"/>
  <c r="Q255" i="17"/>
  <c r="AS254" i="17"/>
  <c r="AU253" i="17"/>
  <c r="AV253" i="17" s="1"/>
  <c r="AW253" i="17" s="1"/>
  <c r="AV252" i="17"/>
  <c r="AW252" i="17" s="1"/>
  <c r="AT253" i="17"/>
  <c r="AR308" i="17"/>
  <c r="AE253" i="17"/>
  <c r="AI253" i="17" s="1"/>
  <c r="AX253" i="17" s="1"/>
  <c r="AY253" i="17" s="1"/>
  <c r="AZ253" i="17" s="1"/>
  <c r="AD256" i="17"/>
  <c r="AH256" i="17" s="1"/>
  <c r="AL256" i="17" s="1"/>
  <c r="AP256" i="17" s="1"/>
  <c r="T257" i="17"/>
  <c r="AC255" i="17"/>
  <c r="AG255" i="17" s="1"/>
  <c r="AK255" i="17" s="1"/>
  <c r="AO255" i="17" s="1"/>
  <c r="S256" i="17"/>
  <c r="AM252" i="17"/>
  <c r="BC252" i="17" s="1"/>
  <c r="AA254" i="17"/>
  <c r="AB254" i="17"/>
  <c r="AF254" i="17" s="1"/>
  <c r="AJ254" i="17" s="1"/>
  <c r="AN254" i="17" s="1"/>
  <c r="R255" i="17"/>
  <c r="BB251" i="17"/>
  <c r="BC229" i="4"/>
  <c r="BQ229" i="4" s="1"/>
  <c r="BR229" i="4" s="1"/>
  <c r="BP229" i="4"/>
  <c r="AW230" i="4"/>
  <c r="BV232" i="4"/>
  <c r="AQ231" i="4"/>
  <c r="BM231" i="4"/>
  <c r="BN231" i="4" s="1"/>
  <c r="BO231" i="4" s="1"/>
  <c r="BL231" i="4"/>
  <c r="BU232" i="4"/>
  <c r="M233" i="4"/>
  <c r="S233" i="4" s="1"/>
  <c r="Y233" i="4" s="1"/>
  <c r="AK232" i="4"/>
  <c r="BI232" i="4" s="1"/>
  <c r="AO240" i="4"/>
  <c r="AU240" i="4" s="1"/>
  <c r="BA240" i="4" s="1"/>
  <c r="BG240" i="4" s="1"/>
  <c r="Q241" i="4"/>
  <c r="W241" i="4" s="1"/>
  <c r="AC241" i="4" s="1"/>
  <c r="Q242" i="4" s="1"/>
  <c r="W242" i="4" s="1"/>
  <c r="AL236" i="4"/>
  <c r="AR236" i="4" s="1"/>
  <c r="AX236" i="4" s="1"/>
  <c r="BD236" i="4" s="1"/>
  <c r="N237" i="4"/>
  <c r="T237" i="4" s="1"/>
  <c r="Z237" i="4" s="1"/>
  <c r="N238" i="4" s="1"/>
  <c r="T238" i="4" s="1"/>
  <c r="AN236" i="4"/>
  <c r="AT236" i="4" s="1"/>
  <c r="AZ236" i="4" s="1"/>
  <c r="BF236" i="4" s="1"/>
  <c r="P237" i="4"/>
  <c r="V237" i="4" s="1"/>
  <c r="AB237" i="4" s="1"/>
  <c r="P238" i="4" s="1"/>
  <c r="V238" i="4" s="1"/>
  <c r="AM240" i="4"/>
  <c r="AS240" i="4" s="1"/>
  <c r="AY240" i="4" s="1"/>
  <c r="BE240" i="4" s="1"/>
  <c r="O241" i="4"/>
  <c r="U241" i="4" s="1"/>
  <c r="AA241" i="4" s="1"/>
  <c r="O242" i="4" s="1"/>
  <c r="U242" i="4" s="1"/>
  <c r="AP237" i="4"/>
  <c r="AV237" i="4" s="1"/>
  <c r="BB237" i="4" s="1"/>
  <c r="BH237" i="4" s="1"/>
  <c r="AD238" i="4"/>
  <c r="BD239" i="3"/>
  <c r="BN239" i="3" s="1"/>
  <c r="R237" i="13"/>
  <c r="U236" i="13"/>
  <c r="T238" i="13"/>
  <c r="Q239" i="13"/>
  <c r="BK232" i="4"/>
  <c r="BX231" i="4"/>
  <c r="BJ232" i="4"/>
  <c r="BY231" i="4"/>
  <c r="L245" i="4"/>
  <c r="AT254" i="17" l="1"/>
  <c r="AQ254" i="17"/>
  <c r="AU254" i="17" s="1"/>
  <c r="Q256" i="17"/>
  <c r="AS255" i="17"/>
  <c r="AR309" i="17"/>
  <c r="BB252" i="17"/>
  <c r="AB255" i="17"/>
  <c r="AF255" i="17" s="1"/>
  <c r="AJ255" i="17" s="1"/>
  <c r="AN255" i="17" s="1"/>
  <c r="R256" i="17"/>
  <c r="AA255" i="17"/>
  <c r="AM253" i="17"/>
  <c r="BC253" i="17" s="1"/>
  <c r="AE254" i="17"/>
  <c r="AI254" i="17" s="1"/>
  <c r="AX254" i="17" s="1"/>
  <c r="AY254" i="17" s="1"/>
  <c r="AZ254" i="17" s="1"/>
  <c r="AC256" i="17"/>
  <c r="AG256" i="17" s="1"/>
  <c r="AK256" i="17" s="1"/>
  <c r="AO256" i="17" s="1"/>
  <c r="S257" i="17"/>
  <c r="AD257" i="17"/>
  <c r="AH257" i="17" s="1"/>
  <c r="AL257" i="17" s="1"/>
  <c r="AP257" i="17" s="1"/>
  <c r="T258" i="17"/>
  <c r="BC230" i="4"/>
  <c r="BQ230" i="4" s="1"/>
  <c r="BR230" i="4" s="1"/>
  <c r="BP230" i="4"/>
  <c r="BV233" i="4"/>
  <c r="AW231" i="4"/>
  <c r="AQ232" i="4"/>
  <c r="BM232" i="4"/>
  <c r="BN232" i="4" s="1"/>
  <c r="BO232" i="4" s="1"/>
  <c r="BU233" i="4"/>
  <c r="BL232" i="4"/>
  <c r="AL237" i="4"/>
  <c r="AR237" i="4" s="1"/>
  <c r="AX237" i="4" s="1"/>
  <c r="BD237" i="4" s="1"/>
  <c r="Z238" i="4"/>
  <c r="AM241" i="4"/>
  <c r="AS241" i="4" s="1"/>
  <c r="AY241" i="4" s="1"/>
  <c r="BE241" i="4" s="1"/>
  <c r="AA242" i="4"/>
  <c r="AO241" i="4"/>
  <c r="AU241" i="4" s="1"/>
  <c r="BA241" i="4" s="1"/>
  <c r="BG241" i="4" s="1"/>
  <c r="AC242" i="4"/>
  <c r="AP238" i="4"/>
  <c r="AV238" i="4" s="1"/>
  <c r="BB238" i="4" s="1"/>
  <c r="BH238" i="4" s="1"/>
  <c r="R239" i="4"/>
  <c r="X239" i="4" s="1"/>
  <c r="AD239" i="4" s="1"/>
  <c r="R240" i="4" s="1"/>
  <c r="X240" i="4" s="1"/>
  <c r="AN237" i="4"/>
  <c r="AT237" i="4" s="1"/>
  <c r="AZ237" i="4" s="1"/>
  <c r="BF237" i="4" s="1"/>
  <c r="AB238" i="4"/>
  <c r="M234" i="4"/>
  <c r="S234" i="4" s="1"/>
  <c r="Y234" i="4" s="1"/>
  <c r="AK233" i="4"/>
  <c r="BI233" i="4" s="1"/>
  <c r="BD240" i="3"/>
  <c r="BN240" i="3" s="1"/>
  <c r="Q240" i="13"/>
  <c r="T239" i="13"/>
  <c r="R238" i="13"/>
  <c r="U237" i="13"/>
  <c r="BK233" i="4"/>
  <c r="BJ233" i="4"/>
  <c r="BY232" i="4"/>
  <c r="BX232" i="4"/>
  <c r="L246" i="4"/>
  <c r="AQ255" i="17" l="1"/>
  <c r="AU255" i="17"/>
  <c r="AV254" i="17"/>
  <c r="AW254" i="17" s="1"/>
  <c r="AT255" i="17"/>
  <c r="AV255" i="17"/>
  <c r="AW255" i="17" s="1"/>
  <c r="Q257" i="17"/>
  <c r="AS256" i="17"/>
  <c r="AR310" i="17"/>
  <c r="S258" i="17"/>
  <c r="AC257" i="17"/>
  <c r="AG257" i="17" s="1"/>
  <c r="AK257" i="17" s="1"/>
  <c r="AO257" i="17" s="1"/>
  <c r="AE255" i="17"/>
  <c r="AI255" i="17" s="1"/>
  <c r="AX255" i="17" s="1"/>
  <c r="AY255" i="17" s="1"/>
  <c r="AZ255" i="17" s="1"/>
  <c r="T259" i="17"/>
  <c r="AD258" i="17"/>
  <c r="AH258" i="17" s="1"/>
  <c r="AL258" i="17" s="1"/>
  <c r="AP258" i="17" s="1"/>
  <c r="R257" i="17"/>
  <c r="AB256" i="17"/>
  <c r="AF256" i="17" s="1"/>
  <c r="AJ256" i="17" s="1"/>
  <c r="AN256" i="17" s="1"/>
  <c r="AM254" i="17"/>
  <c r="BC254" i="17" s="1"/>
  <c r="BB253" i="17"/>
  <c r="AA256" i="17"/>
  <c r="AQ256" i="17" s="1"/>
  <c r="BC231" i="4"/>
  <c r="BQ231" i="4" s="1"/>
  <c r="BR231" i="4" s="1"/>
  <c r="BP231" i="4"/>
  <c r="AW232" i="4"/>
  <c r="AQ233" i="4"/>
  <c r="BM233" i="4"/>
  <c r="BN233" i="4" s="1"/>
  <c r="BO233" i="4" s="1"/>
  <c r="AK234" i="4"/>
  <c r="BI234" i="4" s="1"/>
  <c r="BV234" i="4"/>
  <c r="BL233" i="4"/>
  <c r="BU234" i="4"/>
  <c r="AP239" i="4"/>
  <c r="AV239" i="4" s="1"/>
  <c r="BB239" i="4" s="1"/>
  <c r="BH239" i="4" s="1"/>
  <c r="AD240" i="4"/>
  <c r="AO242" i="4"/>
  <c r="AU242" i="4" s="1"/>
  <c r="BA242" i="4" s="1"/>
  <c r="BG242" i="4" s="1"/>
  <c r="Q243" i="4"/>
  <c r="W243" i="4" s="1"/>
  <c r="AC243" i="4" s="1"/>
  <c r="Q244" i="4" s="1"/>
  <c r="W244" i="4" s="1"/>
  <c r="AL238" i="4"/>
  <c r="AR238" i="4" s="1"/>
  <c r="AX238" i="4" s="1"/>
  <c r="BD238" i="4" s="1"/>
  <c r="N239" i="4"/>
  <c r="T239" i="4" s="1"/>
  <c r="Z239" i="4" s="1"/>
  <c r="N240" i="4" s="1"/>
  <c r="T240" i="4" s="1"/>
  <c r="AN238" i="4"/>
  <c r="AT238" i="4" s="1"/>
  <c r="AZ238" i="4" s="1"/>
  <c r="BF238" i="4" s="1"/>
  <c r="P239" i="4"/>
  <c r="V239" i="4" s="1"/>
  <c r="AB239" i="4" s="1"/>
  <c r="P240" i="4" s="1"/>
  <c r="V240" i="4" s="1"/>
  <c r="AM242" i="4"/>
  <c r="AS242" i="4" s="1"/>
  <c r="AY242" i="4" s="1"/>
  <c r="BE242" i="4" s="1"/>
  <c r="O243" i="4"/>
  <c r="U243" i="4" s="1"/>
  <c r="AA243" i="4" s="1"/>
  <c r="O244" i="4" s="1"/>
  <c r="U244" i="4" s="1"/>
  <c r="BD241" i="3"/>
  <c r="BN241" i="3" s="1"/>
  <c r="R239" i="13"/>
  <c r="U238" i="13"/>
  <c r="Q241" i="13"/>
  <c r="T240" i="13"/>
  <c r="BJ234" i="4"/>
  <c r="BY233" i="4"/>
  <c r="BX233" i="4"/>
  <c r="BK234" i="4"/>
  <c r="M235" i="4"/>
  <c r="S235" i="4" s="1"/>
  <c r="Y235" i="4" s="1"/>
  <c r="L247" i="4"/>
  <c r="Q258" i="17" l="1"/>
  <c r="AS257" i="17"/>
  <c r="AT256" i="17"/>
  <c r="AU256" i="17"/>
  <c r="AR311" i="17"/>
  <c r="T260" i="17"/>
  <c r="AD259" i="17"/>
  <c r="AH259" i="17" s="1"/>
  <c r="AL259" i="17" s="1"/>
  <c r="AP259" i="17" s="1"/>
  <c r="AM255" i="17"/>
  <c r="BC255" i="17" s="1"/>
  <c r="AE256" i="17"/>
  <c r="AI256" i="17" s="1"/>
  <c r="AX256" i="17" s="1"/>
  <c r="AY256" i="17" s="1"/>
  <c r="AZ256" i="17" s="1"/>
  <c r="BB254" i="17"/>
  <c r="R258" i="17"/>
  <c r="AB257" i="17"/>
  <c r="AF257" i="17" s="1"/>
  <c r="AJ257" i="17" s="1"/>
  <c r="AN257" i="17" s="1"/>
  <c r="AA257" i="17"/>
  <c r="S259" i="17"/>
  <c r="AC258" i="17"/>
  <c r="AG258" i="17" s="1"/>
  <c r="AK258" i="17" s="1"/>
  <c r="AO258" i="17" s="1"/>
  <c r="BC232" i="4"/>
  <c r="BQ232" i="4" s="1"/>
  <c r="BR232" i="4" s="1"/>
  <c r="BP232" i="4"/>
  <c r="BV235" i="4"/>
  <c r="AW233" i="4"/>
  <c r="AQ234" i="4"/>
  <c r="BM234" i="4"/>
  <c r="BN234" i="4" s="1"/>
  <c r="BO234" i="4" s="1"/>
  <c r="BU235" i="4"/>
  <c r="BL234" i="4"/>
  <c r="AM243" i="4"/>
  <c r="AS243" i="4" s="1"/>
  <c r="AY243" i="4" s="1"/>
  <c r="BE243" i="4" s="1"/>
  <c r="AA244" i="4"/>
  <c r="AN239" i="4"/>
  <c r="AT239" i="4" s="1"/>
  <c r="AZ239" i="4" s="1"/>
  <c r="BF239" i="4" s="1"/>
  <c r="AB240" i="4"/>
  <c r="AP240" i="4"/>
  <c r="AV240" i="4" s="1"/>
  <c r="BB240" i="4" s="1"/>
  <c r="BH240" i="4" s="1"/>
  <c r="R241" i="4"/>
  <c r="X241" i="4" s="1"/>
  <c r="AD241" i="4" s="1"/>
  <c r="R242" i="4" s="1"/>
  <c r="X242" i="4" s="1"/>
  <c r="AL239" i="4"/>
  <c r="AR239" i="4" s="1"/>
  <c r="AX239" i="4" s="1"/>
  <c r="BD239" i="4" s="1"/>
  <c r="Z240" i="4"/>
  <c r="AO243" i="4"/>
  <c r="AU243" i="4" s="1"/>
  <c r="BA243" i="4" s="1"/>
  <c r="BG243" i="4" s="1"/>
  <c r="AC244" i="4"/>
  <c r="M236" i="4"/>
  <c r="S236" i="4" s="1"/>
  <c r="Y236" i="4" s="1"/>
  <c r="AK235" i="4"/>
  <c r="BI235" i="4" s="1"/>
  <c r="BD242" i="3"/>
  <c r="BN242" i="3" s="1"/>
  <c r="Q242" i="13"/>
  <c r="T241" i="13"/>
  <c r="R240" i="13"/>
  <c r="U239" i="13"/>
  <c r="BK235" i="4"/>
  <c r="BJ235" i="4"/>
  <c r="BX234" i="4"/>
  <c r="BY234" i="4"/>
  <c r="L248" i="4"/>
  <c r="AT257" i="17" l="1"/>
  <c r="AQ257" i="17"/>
  <c r="AU257" i="17" s="1"/>
  <c r="AV256" i="17"/>
  <c r="AW256" i="17" s="1"/>
  <c r="Q259" i="17"/>
  <c r="AS258" i="17"/>
  <c r="AR312" i="17"/>
  <c r="AA258" i="17"/>
  <c r="AC259" i="17"/>
  <c r="AG259" i="17" s="1"/>
  <c r="AK259" i="17" s="1"/>
  <c r="AO259" i="17" s="1"/>
  <c r="S260" i="17"/>
  <c r="AB258" i="17"/>
  <c r="AF258" i="17" s="1"/>
  <c r="AJ258" i="17" s="1"/>
  <c r="AN258" i="17" s="1"/>
  <c r="R259" i="17"/>
  <c r="BB255" i="17"/>
  <c r="AE257" i="17"/>
  <c r="AI257" i="17" s="1"/>
  <c r="AX257" i="17" s="1"/>
  <c r="AY257" i="17" s="1"/>
  <c r="AZ257" i="17" s="1"/>
  <c r="AM256" i="17"/>
  <c r="BC256" i="17" s="1"/>
  <c r="AD260" i="17"/>
  <c r="AH260" i="17" s="1"/>
  <c r="AL260" i="17" s="1"/>
  <c r="AP260" i="17" s="1"/>
  <c r="T261" i="17"/>
  <c r="BC233" i="4"/>
  <c r="BQ233" i="4" s="1"/>
  <c r="BR233" i="4" s="1"/>
  <c r="BP233" i="4"/>
  <c r="AW234" i="4"/>
  <c r="BV236" i="4"/>
  <c r="AQ235" i="4"/>
  <c r="BM235" i="4"/>
  <c r="BN235" i="4" s="1"/>
  <c r="BO235" i="4" s="1"/>
  <c r="BL235" i="4"/>
  <c r="BU236" i="4"/>
  <c r="M237" i="4"/>
  <c r="S237" i="4" s="1"/>
  <c r="Y237" i="4" s="1"/>
  <c r="AK236" i="4"/>
  <c r="BI236" i="4" s="1"/>
  <c r="AO244" i="4"/>
  <c r="AU244" i="4" s="1"/>
  <c r="BA244" i="4" s="1"/>
  <c r="BG244" i="4" s="1"/>
  <c r="Q245" i="4"/>
  <c r="W245" i="4" s="1"/>
  <c r="AC245" i="4" s="1"/>
  <c r="Q246" i="4" s="1"/>
  <c r="W246" i="4" s="1"/>
  <c r="AL240" i="4"/>
  <c r="AR240" i="4" s="1"/>
  <c r="AX240" i="4" s="1"/>
  <c r="BD240" i="4" s="1"/>
  <c r="N241" i="4"/>
  <c r="T241" i="4" s="1"/>
  <c r="Z241" i="4" s="1"/>
  <c r="N242" i="4" s="1"/>
  <c r="T242" i="4" s="1"/>
  <c r="AM244" i="4"/>
  <c r="AS244" i="4" s="1"/>
  <c r="AY244" i="4" s="1"/>
  <c r="BE244" i="4" s="1"/>
  <c r="O245" i="4"/>
  <c r="U245" i="4" s="1"/>
  <c r="AA245" i="4" s="1"/>
  <c r="O246" i="4" s="1"/>
  <c r="U246" i="4" s="1"/>
  <c r="AP241" i="4"/>
  <c r="AV241" i="4" s="1"/>
  <c r="BB241" i="4" s="1"/>
  <c r="BH241" i="4" s="1"/>
  <c r="AD242" i="4"/>
  <c r="AN240" i="4"/>
  <c r="AT240" i="4" s="1"/>
  <c r="AZ240" i="4" s="1"/>
  <c r="BF240" i="4" s="1"/>
  <c r="P241" i="4"/>
  <c r="V241" i="4" s="1"/>
  <c r="AB241" i="4" s="1"/>
  <c r="P242" i="4" s="1"/>
  <c r="V242" i="4" s="1"/>
  <c r="BD243" i="3"/>
  <c r="BN243" i="3" s="1"/>
  <c r="R241" i="13"/>
  <c r="U240" i="13"/>
  <c r="T242" i="13"/>
  <c r="Q243" i="13"/>
  <c r="BX235" i="4"/>
  <c r="BJ236" i="4"/>
  <c r="BY235" i="4"/>
  <c r="BK236" i="4"/>
  <c r="L249" i="4"/>
  <c r="AV257" i="17" l="1"/>
  <c r="AW257" i="17" s="1"/>
  <c r="AQ258" i="17"/>
  <c r="AU258" i="17" s="1"/>
  <c r="AT258" i="17"/>
  <c r="Q260" i="17"/>
  <c r="AS259" i="17"/>
  <c r="AR313" i="17"/>
  <c r="AD261" i="17"/>
  <c r="AH261" i="17" s="1"/>
  <c r="AL261" i="17" s="1"/>
  <c r="AP261" i="17" s="1"/>
  <c r="T262" i="17"/>
  <c r="AE258" i="17"/>
  <c r="AI258" i="17" s="1"/>
  <c r="AX258" i="17" s="1"/>
  <c r="AY258" i="17" s="1"/>
  <c r="AZ258" i="17" s="1"/>
  <c r="AM257" i="17"/>
  <c r="BC257" i="17" s="1"/>
  <c r="BB256" i="17"/>
  <c r="AB259" i="17"/>
  <c r="AF259" i="17" s="1"/>
  <c r="AJ259" i="17" s="1"/>
  <c r="AN259" i="17" s="1"/>
  <c r="R260" i="17"/>
  <c r="AC260" i="17"/>
  <c r="AG260" i="17" s="1"/>
  <c r="AK260" i="17" s="1"/>
  <c r="AO260" i="17" s="1"/>
  <c r="S261" i="17"/>
  <c r="AA259" i="17"/>
  <c r="AQ259" i="17" s="1"/>
  <c r="BC234" i="4"/>
  <c r="BQ234" i="4" s="1"/>
  <c r="BR234" i="4" s="1"/>
  <c r="BP234" i="4"/>
  <c r="BV237" i="4"/>
  <c r="BL236" i="4"/>
  <c r="AW235" i="4"/>
  <c r="AQ236" i="4"/>
  <c r="BM236" i="4"/>
  <c r="BN236" i="4" s="1"/>
  <c r="BO236" i="4" s="1"/>
  <c r="BU237" i="4"/>
  <c r="M238" i="4"/>
  <c r="S238" i="4" s="1"/>
  <c r="Y238" i="4" s="1"/>
  <c r="AK237" i="4"/>
  <c r="BI237" i="4" s="1"/>
  <c r="AL241" i="4"/>
  <c r="AR241" i="4" s="1"/>
  <c r="AX241" i="4" s="1"/>
  <c r="BD241" i="4" s="1"/>
  <c r="Z242" i="4"/>
  <c r="AM245" i="4"/>
  <c r="AS245" i="4" s="1"/>
  <c r="AY245" i="4" s="1"/>
  <c r="BE245" i="4" s="1"/>
  <c r="AA246" i="4"/>
  <c r="AN241" i="4"/>
  <c r="AT241" i="4" s="1"/>
  <c r="AZ241" i="4" s="1"/>
  <c r="BF241" i="4" s="1"/>
  <c r="AB242" i="4"/>
  <c r="AP242" i="4"/>
  <c r="AV242" i="4" s="1"/>
  <c r="BB242" i="4" s="1"/>
  <c r="BH242" i="4" s="1"/>
  <c r="R243" i="4"/>
  <c r="X243" i="4" s="1"/>
  <c r="AD243" i="4" s="1"/>
  <c r="R244" i="4" s="1"/>
  <c r="X244" i="4" s="1"/>
  <c r="AO245" i="4"/>
  <c r="AU245" i="4" s="1"/>
  <c r="BA245" i="4" s="1"/>
  <c r="BG245" i="4" s="1"/>
  <c r="AC246" i="4"/>
  <c r="BD244" i="3"/>
  <c r="BN244" i="3" s="1"/>
  <c r="Q244" i="13"/>
  <c r="T243" i="13"/>
  <c r="R242" i="13"/>
  <c r="U241" i="13"/>
  <c r="BJ237" i="4"/>
  <c r="BX236" i="4"/>
  <c r="BY236" i="4"/>
  <c r="BK237" i="4"/>
  <c r="L250" i="4"/>
  <c r="AU259" i="17" l="1"/>
  <c r="AV258" i="17"/>
  <c r="AW258" i="17" s="1"/>
  <c r="AT259" i="17"/>
  <c r="AV259" i="17"/>
  <c r="AW259" i="17" s="1"/>
  <c r="Q261" i="17"/>
  <c r="AS260" i="17"/>
  <c r="AR314" i="17"/>
  <c r="AA260" i="17"/>
  <c r="AE259" i="17"/>
  <c r="AI259" i="17" s="1"/>
  <c r="AX259" i="17" s="1"/>
  <c r="AY259" i="17" s="1"/>
  <c r="AZ259" i="17" s="1"/>
  <c r="R261" i="17"/>
  <c r="AB260" i="17"/>
  <c r="AF260" i="17" s="1"/>
  <c r="AJ260" i="17" s="1"/>
  <c r="AN260" i="17" s="1"/>
  <c r="BB257" i="17"/>
  <c r="AM258" i="17"/>
  <c r="BC258" i="17" s="1"/>
  <c r="S262" i="17"/>
  <c r="AC261" i="17"/>
  <c r="AG261" i="17" s="1"/>
  <c r="AK261" i="17" s="1"/>
  <c r="AO261" i="17" s="1"/>
  <c r="T263" i="17"/>
  <c r="AD262" i="17"/>
  <c r="AH262" i="17" s="1"/>
  <c r="AL262" i="17" s="1"/>
  <c r="AP262" i="17" s="1"/>
  <c r="BC235" i="4"/>
  <c r="BQ235" i="4" s="1"/>
  <c r="BR235" i="4" s="1"/>
  <c r="BP235" i="4"/>
  <c r="AW236" i="4"/>
  <c r="AQ237" i="4"/>
  <c r="BM237" i="4"/>
  <c r="BN237" i="4" s="1"/>
  <c r="BO237" i="4" s="1"/>
  <c r="AK238" i="4"/>
  <c r="BI238" i="4" s="1"/>
  <c r="BV238" i="4"/>
  <c r="BU238" i="4"/>
  <c r="BL237" i="4"/>
  <c r="AN242" i="4"/>
  <c r="AT242" i="4" s="1"/>
  <c r="AZ242" i="4" s="1"/>
  <c r="BF242" i="4" s="1"/>
  <c r="P243" i="4"/>
  <c r="V243" i="4" s="1"/>
  <c r="AB243" i="4" s="1"/>
  <c r="P244" i="4" s="1"/>
  <c r="V244" i="4" s="1"/>
  <c r="AM246" i="4"/>
  <c r="AS246" i="4" s="1"/>
  <c r="AY246" i="4" s="1"/>
  <c r="BE246" i="4" s="1"/>
  <c r="O247" i="4"/>
  <c r="U247" i="4" s="1"/>
  <c r="AA247" i="4" s="1"/>
  <c r="O248" i="4" s="1"/>
  <c r="U248" i="4" s="1"/>
  <c r="AO246" i="4"/>
  <c r="AU246" i="4" s="1"/>
  <c r="BA246" i="4" s="1"/>
  <c r="BG246" i="4" s="1"/>
  <c r="Q247" i="4"/>
  <c r="W247" i="4" s="1"/>
  <c r="AC247" i="4" s="1"/>
  <c r="Q248" i="4" s="1"/>
  <c r="W248" i="4" s="1"/>
  <c r="AP243" i="4"/>
  <c r="AV243" i="4" s="1"/>
  <c r="BB243" i="4" s="1"/>
  <c r="BH243" i="4" s="1"/>
  <c r="AD244" i="4"/>
  <c r="AL242" i="4"/>
  <c r="AR242" i="4" s="1"/>
  <c r="AX242" i="4" s="1"/>
  <c r="BD242" i="4" s="1"/>
  <c r="N243" i="4"/>
  <c r="T243" i="4" s="1"/>
  <c r="Z243" i="4" s="1"/>
  <c r="N244" i="4" s="1"/>
  <c r="T244" i="4" s="1"/>
  <c r="BD245" i="3"/>
  <c r="BN245" i="3" s="1"/>
  <c r="R243" i="13"/>
  <c r="U242" i="13"/>
  <c r="Q245" i="13"/>
  <c r="T244" i="13"/>
  <c r="BK238" i="4"/>
  <c r="M239" i="4"/>
  <c r="S239" i="4" s="1"/>
  <c r="Y239" i="4" s="1"/>
  <c r="BX237" i="4"/>
  <c r="BJ238" i="4"/>
  <c r="BY237" i="4"/>
  <c r="L251" i="4"/>
  <c r="AQ260" i="17" l="1"/>
  <c r="AT260" i="17"/>
  <c r="Q262" i="17"/>
  <c r="AS261" i="17"/>
  <c r="AU260" i="17"/>
  <c r="AV260" i="17" s="1"/>
  <c r="AW260" i="17" s="1"/>
  <c r="AR315" i="17"/>
  <c r="S263" i="17"/>
  <c r="AC262" i="17"/>
  <c r="AG262" i="17" s="1"/>
  <c r="AK262" i="17" s="1"/>
  <c r="AO262" i="17" s="1"/>
  <c r="R262" i="17"/>
  <c r="AB261" i="17"/>
  <c r="AF261" i="17" s="1"/>
  <c r="AJ261" i="17" s="1"/>
  <c r="AN261" i="17" s="1"/>
  <c r="AE260" i="17"/>
  <c r="AI260" i="17" s="1"/>
  <c r="AX260" i="17" s="1"/>
  <c r="AY260" i="17" s="1"/>
  <c r="AZ260" i="17" s="1"/>
  <c r="AD263" i="17"/>
  <c r="AH263" i="17" s="1"/>
  <c r="AL263" i="17" s="1"/>
  <c r="AP263" i="17" s="1"/>
  <c r="T264" i="17"/>
  <c r="BB258" i="17"/>
  <c r="AA261" i="17"/>
  <c r="AQ261" i="17" s="1"/>
  <c r="AM259" i="17"/>
  <c r="BC259" i="17" s="1"/>
  <c r="BC236" i="4"/>
  <c r="BQ236" i="4" s="1"/>
  <c r="BR236" i="4" s="1"/>
  <c r="BP236" i="4"/>
  <c r="AW237" i="4"/>
  <c r="BV239" i="4"/>
  <c r="AQ238" i="4"/>
  <c r="BM238" i="4"/>
  <c r="BN238" i="4" s="1"/>
  <c r="BO238" i="4" s="1"/>
  <c r="BU239" i="4"/>
  <c r="BL238" i="4"/>
  <c r="M240" i="4"/>
  <c r="S240" i="4" s="1"/>
  <c r="Y240" i="4" s="1"/>
  <c r="AK239" i="4"/>
  <c r="BI239" i="4" s="1"/>
  <c r="AP244" i="4"/>
  <c r="AV244" i="4" s="1"/>
  <c r="BB244" i="4" s="1"/>
  <c r="BH244" i="4" s="1"/>
  <c r="R245" i="4"/>
  <c r="X245" i="4" s="1"/>
  <c r="AD245" i="4" s="1"/>
  <c r="R246" i="4" s="1"/>
  <c r="X246" i="4" s="1"/>
  <c r="AO247" i="4"/>
  <c r="AU247" i="4" s="1"/>
  <c r="BA247" i="4" s="1"/>
  <c r="BG247" i="4" s="1"/>
  <c r="AC248" i="4"/>
  <c r="AL243" i="4"/>
  <c r="AR243" i="4" s="1"/>
  <c r="AX243" i="4" s="1"/>
  <c r="BD243" i="4" s="1"/>
  <c r="Z244" i="4"/>
  <c r="AM247" i="4"/>
  <c r="AS247" i="4" s="1"/>
  <c r="AY247" i="4" s="1"/>
  <c r="BE247" i="4" s="1"/>
  <c r="AA248" i="4"/>
  <c r="AN243" i="4"/>
  <c r="AT243" i="4" s="1"/>
  <c r="AZ243" i="4" s="1"/>
  <c r="BF243" i="4" s="1"/>
  <c r="AB244" i="4"/>
  <c r="BD246" i="3"/>
  <c r="BN246" i="3" s="1"/>
  <c r="Q246" i="13"/>
  <c r="T245" i="13"/>
  <c r="R244" i="13"/>
  <c r="U243" i="13"/>
  <c r="BK239" i="4"/>
  <c r="BY238" i="4"/>
  <c r="BX238" i="4"/>
  <c r="BJ239" i="4"/>
  <c r="L252" i="4"/>
  <c r="AT261" i="17" l="1"/>
  <c r="AU261" i="17"/>
  <c r="AV261" i="17" s="1"/>
  <c r="AW261" i="17" s="1"/>
  <c r="Q263" i="17"/>
  <c r="AS262" i="17"/>
  <c r="AR316" i="17"/>
  <c r="AA262" i="17"/>
  <c r="BB259" i="17"/>
  <c r="AC263" i="17"/>
  <c r="AG263" i="17" s="1"/>
  <c r="AK263" i="17" s="1"/>
  <c r="AO263" i="17" s="1"/>
  <c r="S264" i="17"/>
  <c r="AE261" i="17"/>
  <c r="AI261" i="17" s="1"/>
  <c r="AX261" i="17" s="1"/>
  <c r="AY261" i="17" s="1"/>
  <c r="AZ261" i="17" s="1"/>
  <c r="AD264" i="17"/>
  <c r="AH264" i="17" s="1"/>
  <c r="AL264" i="17" s="1"/>
  <c r="AP264" i="17" s="1"/>
  <c r="T265" i="17"/>
  <c r="AM260" i="17"/>
  <c r="BC260" i="17" s="1"/>
  <c r="AB262" i="17"/>
  <c r="AF262" i="17" s="1"/>
  <c r="AJ262" i="17" s="1"/>
  <c r="AN262" i="17" s="1"/>
  <c r="R263" i="17"/>
  <c r="BC237" i="4"/>
  <c r="BQ237" i="4" s="1"/>
  <c r="BR237" i="4" s="1"/>
  <c r="BP237" i="4"/>
  <c r="BV240" i="4"/>
  <c r="AW238" i="4"/>
  <c r="AQ239" i="4"/>
  <c r="BM239" i="4"/>
  <c r="BN239" i="4" s="1"/>
  <c r="BO239" i="4" s="1"/>
  <c r="BL239" i="4"/>
  <c r="BU240" i="4"/>
  <c r="AL244" i="4"/>
  <c r="AR244" i="4" s="1"/>
  <c r="AX244" i="4" s="1"/>
  <c r="BD244" i="4" s="1"/>
  <c r="N245" i="4"/>
  <c r="T245" i="4" s="1"/>
  <c r="Z245" i="4" s="1"/>
  <c r="N246" i="4" s="1"/>
  <c r="T246" i="4" s="1"/>
  <c r="AO248" i="4"/>
  <c r="AU248" i="4" s="1"/>
  <c r="BA248" i="4" s="1"/>
  <c r="BG248" i="4" s="1"/>
  <c r="Q249" i="4"/>
  <c r="W249" i="4" s="1"/>
  <c r="AC249" i="4" s="1"/>
  <c r="Q250" i="4" s="1"/>
  <c r="W250" i="4" s="1"/>
  <c r="AN244" i="4"/>
  <c r="AT244" i="4" s="1"/>
  <c r="AZ244" i="4" s="1"/>
  <c r="BF244" i="4" s="1"/>
  <c r="P245" i="4"/>
  <c r="V245" i="4" s="1"/>
  <c r="AB245" i="4" s="1"/>
  <c r="P246" i="4" s="1"/>
  <c r="V246" i="4" s="1"/>
  <c r="AM248" i="4"/>
  <c r="AS248" i="4" s="1"/>
  <c r="AY248" i="4" s="1"/>
  <c r="BE248" i="4" s="1"/>
  <c r="O249" i="4"/>
  <c r="U249" i="4" s="1"/>
  <c r="AA249" i="4" s="1"/>
  <c r="O250" i="4" s="1"/>
  <c r="U250" i="4" s="1"/>
  <c r="M241" i="4"/>
  <c r="S241" i="4" s="1"/>
  <c r="Y241" i="4" s="1"/>
  <c r="AK240" i="4"/>
  <c r="BI240" i="4" s="1"/>
  <c r="AP245" i="4"/>
  <c r="AV245" i="4" s="1"/>
  <c r="BB245" i="4" s="1"/>
  <c r="BH245" i="4" s="1"/>
  <c r="AD246" i="4"/>
  <c r="BD247" i="3"/>
  <c r="BN247" i="3" s="1"/>
  <c r="R245" i="13"/>
  <c r="U244" i="13"/>
  <c r="T246" i="13"/>
  <c r="Q247" i="13"/>
  <c r="BK240" i="4"/>
  <c r="BX239" i="4"/>
  <c r="BY239" i="4"/>
  <c r="BJ240" i="4"/>
  <c r="L253" i="4"/>
  <c r="AQ262" i="17" l="1"/>
  <c r="AT262" i="17"/>
  <c r="AU262" i="17"/>
  <c r="Q264" i="17"/>
  <c r="AS263" i="17"/>
  <c r="AR317" i="17"/>
  <c r="AC264" i="17"/>
  <c r="AG264" i="17" s="1"/>
  <c r="AK264" i="17" s="1"/>
  <c r="AO264" i="17" s="1"/>
  <c r="S265" i="17"/>
  <c r="AE262" i="17"/>
  <c r="AI262" i="17" s="1"/>
  <c r="AX262" i="17" s="1"/>
  <c r="AY262" i="17" s="1"/>
  <c r="AZ262" i="17" s="1"/>
  <c r="AB263" i="17"/>
  <c r="AF263" i="17" s="1"/>
  <c r="AJ263" i="17" s="1"/>
  <c r="AN263" i="17" s="1"/>
  <c r="R264" i="17"/>
  <c r="AM261" i="17"/>
  <c r="BC261" i="17" s="1"/>
  <c r="AD265" i="17"/>
  <c r="AH265" i="17" s="1"/>
  <c r="AL265" i="17" s="1"/>
  <c r="AP265" i="17" s="1"/>
  <c r="T266" i="17"/>
  <c r="BB260" i="17"/>
  <c r="AA263" i="17"/>
  <c r="AQ263" i="17" s="1"/>
  <c r="BC238" i="4"/>
  <c r="BQ238" i="4" s="1"/>
  <c r="BR238" i="4" s="1"/>
  <c r="BP238" i="4"/>
  <c r="AW239" i="4"/>
  <c r="BV241" i="4"/>
  <c r="AQ240" i="4"/>
  <c r="BM240" i="4"/>
  <c r="BN240" i="4" s="1"/>
  <c r="BO240" i="4" s="1"/>
  <c r="BU241" i="4"/>
  <c r="BL240" i="4"/>
  <c r="M242" i="4"/>
  <c r="S242" i="4" s="1"/>
  <c r="Y242" i="4" s="1"/>
  <c r="AK241" i="4"/>
  <c r="BI241" i="4" s="1"/>
  <c r="AM249" i="4"/>
  <c r="AS249" i="4" s="1"/>
  <c r="AY249" i="4" s="1"/>
  <c r="BE249" i="4" s="1"/>
  <c r="AA250" i="4"/>
  <c r="AP246" i="4"/>
  <c r="AV246" i="4" s="1"/>
  <c r="BB246" i="4" s="1"/>
  <c r="BH246" i="4" s="1"/>
  <c r="R247" i="4"/>
  <c r="X247" i="4" s="1"/>
  <c r="AD247" i="4" s="1"/>
  <c r="R248" i="4" s="1"/>
  <c r="X248" i="4" s="1"/>
  <c r="AN245" i="4"/>
  <c r="AT245" i="4" s="1"/>
  <c r="AZ245" i="4" s="1"/>
  <c r="BF245" i="4" s="1"/>
  <c r="AB246" i="4"/>
  <c r="AL245" i="4"/>
  <c r="AR245" i="4" s="1"/>
  <c r="AX245" i="4" s="1"/>
  <c r="BD245" i="4" s="1"/>
  <c r="Z246" i="4"/>
  <c r="AO249" i="4"/>
  <c r="AU249" i="4" s="1"/>
  <c r="BA249" i="4" s="1"/>
  <c r="BG249" i="4" s="1"/>
  <c r="AC250" i="4"/>
  <c r="BD248" i="3"/>
  <c r="BN248" i="3" s="1"/>
  <c r="Q248" i="13"/>
  <c r="T247" i="13"/>
  <c r="R246" i="13"/>
  <c r="U245" i="13"/>
  <c r="BK241" i="4"/>
  <c r="BY240" i="4"/>
  <c r="BX240" i="4"/>
  <c r="BJ241" i="4"/>
  <c r="L254" i="4"/>
  <c r="AU263" i="17" l="1"/>
  <c r="AV262" i="17"/>
  <c r="AW262" i="17" s="1"/>
  <c r="AT263" i="17"/>
  <c r="AV263" i="17"/>
  <c r="AW263" i="17" s="1"/>
  <c r="Q265" i="17"/>
  <c r="AS264" i="17"/>
  <c r="AR318" i="17"/>
  <c r="AE263" i="17"/>
  <c r="AI263" i="17" s="1"/>
  <c r="AX263" i="17" s="1"/>
  <c r="AY263" i="17" s="1"/>
  <c r="AZ263" i="17" s="1"/>
  <c r="T267" i="17"/>
  <c r="AD266" i="17"/>
  <c r="AH266" i="17" s="1"/>
  <c r="AL266" i="17" s="1"/>
  <c r="AP266" i="17" s="1"/>
  <c r="BB261" i="17"/>
  <c r="R265" i="17"/>
  <c r="AB264" i="17"/>
  <c r="AF264" i="17" s="1"/>
  <c r="AJ264" i="17" s="1"/>
  <c r="AN264" i="17" s="1"/>
  <c r="S266" i="17"/>
  <c r="AC265" i="17"/>
  <c r="AG265" i="17" s="1"/>
  <c r="AK265" i="17" s="1"/>
  <c r="AO265" i="17" s="1"/>
  <c r="AA264" i="17"/>
  <c r="AQ264" i="17" s="1"/>
  <c r="AM262" i="17"/>
  <c r="BC262" i="17" s="1"/>
  <c r="BC239" i="4"/>
  <c r="BQ239" i="4" s="1"/>
  <c r="BR239" i="4" s="1"/>
  <c r="BP239" i="4"/>
  <c r="AW240" i="4"/>
  <c r="AQ241" i="4"/>
  <c r="BM241" i="4"/>
  <c r="BN241" i="4" s="1"/>
  <c r="BO241" i="4" s="1"/>
  <c r="AK242" i="4"/>
  <c r="BI242" i="4" s="1"/>
  <c r="BV242" i="4"/>
  <c r="BL241" i="4"/>
  <c r="BU242" i="4"/>
  <c r="AN246" i="4"/>
  <c r="AT246" i="4" s="1"/>
  <c r="AZ246" i="4" s="1"/>
  <c r="BF246" i="4" s="1"/>
  <c r="P247" i="4"/>
  <c r="V247" i="4" s="1"/>
  <c r="AB247" i="4" s="1"/>
  <c r="P248" i="4" s="1"/>
  <c r="V248" i="4" s="1"/>
  <c r="AO250" i="4"/>
  <c r="AU250" i="4" s="1"/>
  <c r="BA250" i="4" s="1"/>
  <c r="BG250" i="4" s="1"/>
  <c r="Q251" i="4"/>
  <c r="W251" i="4" s="1"/>
  <c r="AC251" i="4" s="1"/>
  <c r="Q252" i="4" s="1"/>
  <c r="W252" i="4" s="1"/>
  <c r="AL246" i="4"/>
  <c r="AR246" i="4" s="1"/>
  <c r="AX246" i="4" s="1"/>
  <c r="BD246" i="4" s="1"/>
  <c r="N247" i="4"/>
  <c r="T247" i="4" s="1"/>
  <c r="Z247" i="4" s="1"/>
  <c r="N248" i="4" s="1"/>
  <c r="T248" i="4" s="1"/>
  <c r="AP247" i="4"/>
  <c r="AV247" i="4" s="1"/>
  <c r="BB247" i="4" s="1"/>
  <c r="BH247" i="4" s="1"/>
  <c r="AD248" i="4"/>
  <c r="AM250" i="4"/>
  <c r="AS250" i="4" s="1"/>
  <c r="AY250" i="4" s="1"/>
  <c r="BE250" i="4" s="1"/>
  <c r="O251" i="4"/>
  <c r="U251" i="4" s="1"/>
  <c r="AA251" i="4" s="1"/>
  <c r="O252" i="4" s="1"/>
  <c r="U252" i="4" s="1"/>
  <c r="BD249" i="3"/>
  <c r="BN249" i="3" s="1"/>
  <c r="R247" i="13"/>
  <c r="U246" i="13"/>
  <c r="Q249" i="13"/>
  <c r="T248" i="13"/>
  <c r="BK242" i="4"/>
  <c r="M243" i="4"/>
  <c r="S243" i="4" s="1"/>
  <c r="Y243" i="4" s="1"/>
  <c r="BJ242" i="4"/>
  <c r="BX241" i="4"/>
  <c r="BY241" i="4"/>
  <c r="L255" i="4"/>
  <c r="AT264" i="17" l="1"/>
  <c r="Q266" i="17"/>
  <c r="AS265" i="17"/>
  <c r="AU264" i="17"/>
  <c r="AV264" i="17" s="1"/>
  <c r="AW264" i="17" s="1"/>
  <c r="AR319" i="17"/>
  <c r="T268" i="17"/>
  <c r="AD267" i="17"/>
  <c r="AH267" i="17" s="1"/>
  <c r="AL267" i="17" s="1"/>
  <c r="AP267" i="17" s="1"/>
  <c r="AE264" i="17"/>
  <c r="AI264" i="17" s="1"/>
  <c r="AX264" i="17" s="1"/>
  <c r="AY264" i="17" s="1"/>
  <c r="AZ264" i="17" s="1"/>
  <c r="BB262" i="17"/>
  <c r="AA265" i="17"/>
  <c r="S267" i="17"/>
  <c r="AC266" i="17"/>
  <c r="AG266" i="17" s="1"/>
  <c r="AK266" i="17" s="1"/>
  <c r="AO266" i="17" s="1"/>
  <c r="R266" i="17"/>
  <c r="AB265" i="17"/>
  <c r="AF265" i="17" s="1"/>
  <c r="AJ265" i="17" s="1"/>
  <c r="AN265" i="17" s="1"/>
  <c r="AM263" i="17"/>
  <c r="BC263" i="17" s="1"/>
  <c r="BC240" i="4"/>
  <c r="BQ240" i="4" s="1"/>
  <c r="BR240" i="4" s="1"/>
  <c r="BP240" i="4"/>
  <c r="BU243" i="4"/>
  <c r="BV243" i="4"/>
  <c r="AW241" i="4"/>
  <c r="AQ242" i="4"/>
  <c r="BM242" i="4"/>
  <c r="BN242" i="4" s="1"/>
  <c r="BO242" i="4" s="1"/>
  <c r="BL242" i="4"/>
  <c r="AM251" i="4"/>
  <c r="AS251" i="4" s="1"/>
  <c r="AY251" i="4" s="1"/>
  <c r="BE251" i="4" s="1"/>
  <c r="AA252" i="4"/>
  <c r="AL247" i="4"/>
  <c r="AR247" i="4" s="1"/>
  <c r="AX247" i="4" s="1"/>
  <c r="BD247" i="4" s="1"/>
  <c r="Z248" i="4"/>
  <c r="AO251" i="4"/>
  <c r="AU251" i="4" s="1"/>
  <c r="BA251" i="4" s="1"/>
  <c r="BG251" i="4" s="1"/>
  <c r="AC252" i="4"/>
  <c r="AN247" i="4"/>
  <c r="AT247" i="4" s="1"/>
  <c r="AZ247" i="4" s="1"/>
  <c r="BF247" i="4" s="1"/>
  <c r="AB248" i="4"/>
  <c r="M244" i="4"/>
  <c r="S244" i="4" s="1"/>
  <c r="Y244" i="4" s="1"/>
  <c r="AK243" i="4"/>
  <c r="BI243" i="4" s="1"/>
  <c r="AP248" i="4"/>
  <c r="AV248" i="4" s="1"/>
  <c r="BB248" i="4" s="1"/>
  <c r="BH248" i="4" s="1"/>
  <c r="R249" i="4"/>
  <c r="X249" i="4" s="1"/>
  <c r="AD249" i="4" s="1"/>
  <c r="R250" i="4" s="1"/>
  <c r="X250" i="4" s="1"/>
  <c r="BD250" i="3"/>
  <c r="BN250" i="3" s="1"/>
  <c r="Q250" i="13"/>
  <c r="T249" i="13"/>
  <c r="R248" i="13"/>
  <c r="U247" i="13"/>
  <c r="BX242" i="4"/>
  <c r="BJ243" i="4"/>
  <c r="BY242" i="4"/>
  <c r="BK243" i="4"/>
  <c r="L256" i="4"/>
  <c r="Q267" i="17" l="1"/>
  <c r="AS266" i="17"/>
  <c r="AQ265" i="17"/>
  <c r="AU265" i="17" s="1"/>
  <c r="AT265" i="17"/>
  <c r="AR320" i="17"/>
  <c r="AB266" i="17"/>
  <c r="AF266" i="17" s="1"/>
  <c r="AJ266" i="17" s="1"/>
  <c r="AN266" i="17" s="1"/>
  <c r="R267" i="17"/>
  <c r="AM264" i="17"/>
  <c r="BC264" i="17" s="1"/>
  <c r="AA266" i="17"/>
  <c r="BB263" i="17"/>
  <c r="AD268" i="17"/>
  <c r="AH268" i="17" s="1"/>
  <c r="AL268" i="17" s="1"/>
  <c r="AP268" i="17" s="1"/>
  <c r="T269" i="17"/>
  <c r="AC267" i="17"/>
  <c r="AG267" i="17" s="1"/>
  <c r="AK267" i="17" s="1"/>
  <c r="AO267" i="17" s="1"/>
  <c r="S268" i="17"/>
  <c r="AE265" i="17"/>
  <c r="AI265" i="17" s="1"/>
  <c r="AX265" i="17" s="1"/>
  <c r="AY265" i="17" s="1"/>
  <c r="AZ265" i="17" s="1"/>
  <c r="BC241" i="4"/>
  <c r="BQ241" i="4" s="1"/>
  <c r="BR241" i="4" s="1"/>
  <c r="BP241" i="4"/>
  <c r="AW242" i="4"/>
  <c r="BV244" i="4"/>
  <c r="AQ243" i="4"/>
  <c r="BM243" i="4"/>
  <c r="BN243" i="4" s="1"/>
  <c r="BO243" i="4" s="1"/>
  <c r="BU244" i="4"/>
  <c r="BL243" i="4"/>
  <c r="M245" i="4"/>
  <c r="S245" i="4" s="1"/>
  <c r="Y245" i="4" s="1"/>
  <c r="AK244" i="4"/>
  <c r="BI244" i="4" s="1"/>
  <c r="AN248" i="4"/>
  <c r="AT248" i="4" s="1"/>
  <c r="AZ248" i="4" s="1"/>
  <c r="BF248" i="4" s="1"/>
  <c r="P249" i="4"/>
  <c r="V249" i="4" s="1"/>
  <c r="AB249" i="4" s="1"/>
  <c r="P250" i="4" s="1"/>
  <c r="V250" i="4" s="1"/>
  <c r="AO252" i="4"/>
  <c r="AU252" i="4" s="1"/>
  <c r="BA252" i="4" s="1"/>
  <c r="BG252" i="4" s="1"/>
  <c r="Q253" i="4"/>
  <c r="W253" i="4" s="1"/>
  <c r="AC253" i="4" s="1"/>
  <c r="Q254" i="4" s="1"/>
  <c r="W254" i="4" s="1"/>
  <c r="AP249" i="4"/>
  <c r="AV249" i="4" s="1"/>
  <c r="BB249" i="4" s="1"/>
  <c r="BH249" i="4" s="1"/>
  <c r="AD250" i="4"/>
  <c r="AL248" i="4"/>
  <c r="AR248" i="4" s="1"/>
  <c r="AX248" i="4" s="1"/>
  <c r="BD248" i="4" s="1"/>
  <c r="N249" i="4"/>
  <c r="T249" i="4" s="1"/>
  <c r="Z249" i="4" s="1"/>
  <c r="N250" i="4" s="1"/>
  <c r="T250" i="4" s="1"/>
  <c r="AM252" i="4"/>
  <c r="AS252" i="4" s="1"/>
  <c r="AY252" i="4" s="1"/>
  <c r="BE252" i="4" s="1"/>
  <c r="O253" i="4"/>
  <c r="U253" i="4" s="1"/>
  <c r="AA253" i="4" s="1"/>
  <c r="O254" i="4" s="1"/>
  <c r="U254" i="4" s="1"/>
  <c r="BD251" i="3"/>
  <c r="BN251" i="3" s="1"/>
  <c r="U248" i="13"/>
  <c r="R249" i="13"/>
  <c r="T250" i="13"/>
  <c r="Q251" i="13"/>
  <c r="BX243" i="4"/>
  <c r="BY243" i="4"/>
  <c r="BJ244" i="4"/>
  <c r="BK244" i="4"/>
  <c r="L257" i="4"/>
  <c r="AV265" i="17" l="1"/>
  <c r="AW265" i="17" s="1"/>
  <c r="AQ266" i="17"/>
  <c r="AU266" i="17" s="1"/>
  <c r="AT266" i="17"/>
  <c r="Q268" i="17"/>
  <c r="AS267" i="17"/>
  <c r="AR321" i="17"/>
  <c r="AM265" i="17"/>
  <c r="BC265" i="17" s="1"/>
  <c r="AD269" i="17"/>
  <c r="AH269" i="17" s="1"/>
  <c r="AL269" i="17" s="1"/>
  <c r="AP269" i="17" s="1"/>
  <c r="T270" i="17"/>
  <c r="BB264" i="17"/>
  <c r="AA267" i="17"/>
  <c r="AB267" i="17"/>
  <c r="AF267" i="17" s="1"/>
  <c r="AJ267" i="17" s="1"/>
  <c r="AN267" i="17" s="1"/>
  <c r="R268" i="17"/>
  <c r="AE266" i="17"/>
  <c r="AI266" i="17" s="1"/>
  <c r="AX266" i="17" s="1"/>
  <c r="AY266" i="17" s="1"/>
  <c r="AZ266" i="17" s="1"/>
  <c r="AC268" i="17"/>
  <c r="AG268" i="17" s="1"/>
  <c r="AK268" i="17" s="1"/>
  <c r="AO268" i="17" s="1"/>
  <c r="S269" i="17"/>
  <c r="BC242" i="4"/>
  <c r="BQ242" i="4" s="1"/>
  <c r="BR242" i="4" s="1"/>
  <c r="BP242" i="4"/>
  <c r="AW243" i="4"/>
  <c r="BL244" i="4"/>
  <c r="BV245" i="4"/>
  <c r="AQ244" i="4"/>
  <c r="BM244" i="4"/>
  <c r="BN244" i="4" s="1"/>
  <c r="BO244" i="4" s="1"/>
  <c r="BU245" i="4"/>
  <c r="AM253" i="4"/>
  <c r="AS253" i="4" s="1"/>
  <c r="AY253" i="4" s="1"/>
  <c r="BE253" i="4" s="1"/>
  <c r="AA254" i="4"/>
  <c r="AO253" i="4"/>
  <c r="AU253" i="4" s="1"/>
  <c r="BA253" i="4" s="1"/>
  <c r="BG253" i="4" s="1"/>
  <c r="AC254" i="4"/>
  <c r="AP250" i="4"/>
  <c r="AV250" i="4" s="1"/>
  <c r="BB250" i="4" s="1"/>
  <c r="BH250" i="4" s="1"/>
  <c r="R251" i="4"/>
  <c r="X251" i="4" s="1"/>
  <c r="AD251" i="4" s="1"/>
  <c r="R252" i="4" s="1"/>
  <c r="X252" i="4" s="1"/>
  <c r="AL249" i="4"/>
  <c r="AR249" i="4" s="1"/>
  <c r="AX249" i="4" s="1"/>
  <c r="BD249" i="4" s="1"/>
  <c r="Z250" i="4"/>
  <c r="AN249" i="4"/>
  <c r="AT249" i="4" s="1"/>
  <c r="AZ249" i="4" s="1"/>
  <c r="BF249" i="4" s="1"/>
  <c r="AB250" i="4"/>
  <c r="M246" i="4"/>
  <c r="S246" i="4" s="1"/>
  <c r="Y246" i="4" s="1"/>
  <c r="AK245" i="4"/>
  <c r="BI245" i="4" s="1"/>
  <c r="BD252" i="3"/>
  <c r="BN252" i="3" s="1"/>
  <c r="Q252" i="13"/>
  <c r="T251" i="13"/>
  <c r="R250" i="13"/>
  <c r="U249" i="13"/>
  <c r="BY244" i="4"/>
  <c r="BJ245" i="4"/>
  <c r="BX244" i="4"/>
  <c r="BK245" i="4"/>
  <c r="L258" i="4"/>
  <c r="AV266" i="17" l="1"/>
  <c r="AW266" i="17" s="1"/>
  <c r="AQ267" i="17"/>
  <c r="AU267" i="17" s="1"/>
  <c r="AT267" i="17"/>
  <c r="Q269" i="17"/>
  <c r="AS268" i="17"/>
  <c r="AR322" i="17"/>
  <c r="AE267" i="17"/>
  <c r="AI267" i="17" s="1"/>
  <c r="AX267" i="17" s="1"/>
  <c r="AY267" i="17" s="1"/>
  <c r="AZ267" i="17" s="1"/>
  <c r="AM266" i="17"/>
  <c r="BC266" i="17" s="1"/>
  <c r="AA268" i="17"/>
  <c r="T271" i="17"/>
  <c r="AD270" i="17"/>
  <c r="AH270" i="17" s="1"/>
  <c r="AL270" i="17" s="1"/>
  <c r="AP270" i="17" s="1"/>
  <c r="S270" i="17"/>
  <c r="AC269" i="17"/>
  <c r="AG269" i="17" s="1"/>
  <c r="AK269" i="17" s="1"/>
  <c r="AO269" i="17" s="1"/>
  <c r="R269" i="17"/>
  <c r="AB268" i="17"/>
  <c r="AF268" i="17" s="1"/>
  <c r="AJ268" i="17" s="1"/>
  <c r="AN268" i="17" s="1"/>
  <c r="BB265" i="17"/>
  <c r="BC243" i="4"/>
  <c r="BQ243" i="4" s="1"/>
  <c r="BR243" i="4" s="1"/>
  <c r="BP243" i="4"/>
  <c r="AW244" i="4"/>
  <c r="AQ245" i="4"/>
  <c r="BM245" i="4"/>
  <c r="BN245" i="4" s="1"/>
  <c r="BO245" i="4" s="1"/>
  <c r="AK246" i="4"/>
  <c r="BI246" i="4" s="1"/>
  <c r="BV246" i="4"/>
  <c r="BU246" i="4"/>
  <c r="BL245" i="4"/>
  <c r="AL250" i="4"/>
  <c r="AR250" i="4" s="1"/>
  <c r="AX250" i="4" s="1"/>
  <c r="BD250" i="4" s="1"/>
  <c r="N251" i="4"/>
  <c r="T251" i="4" s="1"/>
  <c r="Z251" i="4" s="1"/>
  <c r="N252" i="4" s="1"/>
  <c r="T252" i="4" s="1"/>
  <c r="AP251" i="4"/>
  <c r="AV251" i="4" s="1"/>
  <c r="BB251" i="4" s="1"/>
  <c r="BH251" i="4" s="1"/>
  <c r="AD252" i="4"/>
  <c r="AM254" i="4"/>
  <c r="AS254" i="4" s="1"/>
  <c r="AY254" i="4" s="1"/>
  <c r="BE254" i="4" s="1"/>
  <c r="O255" i="4"/>
  <c r="U255" i="4" s="1"/>
  <c r="AA255" i="4" s="1"/>
  <c r="O256" i="4" s="1"/>
  <c r="U256" i="4" s="1"/>
  <c r="AN250" i="4"/>
  <c r="AT250" i="4" s="1"/>
  <c r="AZ250" i="4" s="1"/>
  <c r="BF250" i="4" s="1"/>
  <c r="P251" i="4"/>
  <c r="V251" i="4" s="1"/>
  <c r="AB251" i="4" s="1"/>
  <c r="P252" i="4" s="1"/>
  <c r="V252" i="4" s="1"/>
  <c r="AO254" i="4"/>
  <c r="AU254" i="4" s="1"/>
  <c r="BA254" i="4" s="1"/>
  <c r="BG254" i="4" s="1"/>
  <c r="Q255" i="4"/>
  <c r="W255" i="4" s="1"/>
  <c r="AC255" i="4" s="1"/>
  <c r="Q256" i="4" s="1"/>
  <c r="W256" i="4" s="1"/>
  <c r="BD253" i="3"/>
  <c r="BN253" i="3" s="1"/>
  <c r="R251" i="13"/>
  <c r="U250" i="13"/>
  <c r="Q253" i="13"/>
  <c r="T252" i="13"/>
  <c r="BX245" i="4"/>
  <c r="BY245" i="4"/>
  <c r="BJ246" i="4"/>
  <c r="M247" i="4"/>
  <c r="S247" i="4" s="1"/>
  <c r="Y247" i="4" s="1"/>
  <c r="BK246" i="4"/>
  <c r="L259" i="4"/>
  <c r="AV267" i="17" l="1"/>
  <c r="AW267" i="17" s="1"/>
  <c r="AT268" i="17"/>
  <c r="Q270" i="17"/>
  <c r="AS269" i="17"/>
  <c r="AQ268" i="17"/>
  <c r="AU268" i="17" s="1"/>
  <c r="AR323" i="17"/>
  <c r="S271" i="17"/>
  <c r="AC270" i="17"/>
  <c r="AG270" i="17" s="1"/>
  <c r="AK270" i="17" s="1"/>
  <c r="AO270" i="17" s="1"/>
  <c r="AE268" i="17"/>
  <c r="AI268" i="17" s="1"/>
  <c r="AX268" i="17" s="1"/>
  <c r="AY268" i="17" s="1"/>
  <c r="AZ268" i="17" s="1"/>
  <c r="R270" i="17"/>
  <c r="AB269" i="17"/>
  <c r="AF269" i="17" s="1"/>
  <c r="AJ269" i="17" s="1"/>
  <c r="AN269" i="17" s="1"/>
  <c r="AA269" i="17"/>
  <c r="BB266" i="17"/>
  <c r="T272" i="17"/>
  <c r="AD271" i="17"/>
  <c r="AH271" i="17" s="1"/>
  <c r="AL271" i="17" s="1"/>
  <c r="AP271" i="17" s="1"/>
  <c r="AM267" i="17"/>
  <c r="BC267" i="17" s="1"/>
  <c r="BC244" i="4"/>
  <c r="BQ244" i="4" s="1"/>
  <c r="BR244" i="4" s="1"/>
  <c r="BP244" i="4"/>
  <c r="BV247" i="4"/>
  <c r="AW245" i="4"/>
  <c r="BL246" i="4"/>
  <c r="AQ246" i="4"/>
  <c r="BM246" i="4"/>
  <c r="BN246" i="4" s="1"/>
  <c r="BO246" i="4" s="1"/>
  <c r="BU247" i="4"/>
  <c r="M248" i="4"/>
  <c r="S248" i="4" s="1"/>
  <c r="Y248" i="4" s="1"/>
  <c r="AK247" i="4"/>
  <c r="BI247" i="4" s="1"/>
  <c r="AN251" i="4"/>
  <c r="AT251" i="4" s="1"/>
  <c r="AZ251" i="4" s="1"/>
  <c r="BF251" i="4" s="1"/>
  <c r="AB252" i="4"/>
  <c r="AO255" i="4"/>
  <c r="AU255" i="4" s="1"/>
  <c r="BA255" i="4" s="1"/>
  <c r="BG255" i="4" s="1"/>
  <c r="AC256" i="4"/>
  <c r="AP252" i="4"/>
  <c r="AV252" i="4" s="1"/>
  <c r="BB252" i="4" s="1"/>
  <c r="BH252" i="4" s="1"/>
  <c r="R253" i="4"/>
  <c r="X253" i="4" s="1"/>
  <c r="AD253" i="4" s="1"/>
  <c r="R254" i="4" s="1"/>
  <c r="X254" i="4" s="1"/>
  <c r="AL251" i="4"/>
  <c r="AR251" i="4" s="1"/>
  <c r="AX251" i="4" s="1"/>
  <c r="BD251" i="4" s="1"/>
  <c r="Z252" i="4"/>
  <c r="AM255" i="4"/>
  <c r="AS255" i="4" s="1"/>
  <c r="AY255" i="4" s="1"/>
  <c r="BE255" i="4" s="1"/>
  <c r="AA256" i="4"/>
  <c r="BD254" i="3"/>
  <c r="BN254" i="3" s="1"/>
  <c r="Q254" i="13"/>
  <c r="T253" i="13"/>
  <c r="R252" i="13"/>
  <c r="U251" i="13"/>
  <c r="BK247" i="4"/>
  <c r="BJ247" i="4"/>
  <c r="BX246" i="4"/>
  <c r="BY246" i="4"/>
  <c r="L260" i="4"/>
  <c r="AV268" i="17" l="1"/>
  <c r="AW268" i="17" s="1"/>
  <c r="AT269" i="17"/>
  <c r="Q271" i="17"/>
  <c r="AS270" i="17"/>
  <c r="AQ269" i="17"/>
  <c r="AU269" i="17" s="1"/>
  <c r="AR324" i="17"/>
  <c r="AA270" i="17"/>
  <c r="AM268" i="17"/>
  <c r="BC268" i="17" s="1"/>
  <c r="AE269" i="17"/>
  <c r="AI269" i="17" s="1"/>
  <c r="AX269" i="17" s="1"/>
  <c r="AY269" i="17" s="1"/>
  <c r="AZ269" i="17" s="1"/>
  <c r="AB270" i="17"/>
  <c r="AF270" i="17" s="1"/>
  <c r="AJ270" i="17" s="1"/>
  <c r="AN270" i="17" s="1"/>
  <c r="R271" i="17"/>
  <c r="AC271" i="17"/>
  <c r="AG271" i="17" s="1"/>
  <c r="AK271" i="17" s="1"/>
  <c r="AO271" i="17" s="1"/>
  <c r="S272" i="17"/>
  <c r="AD272" i="17"/>
  <c r="AH272" i="17" s="1"/>
  <c r="AL272" i="17" s="1"/>
  <c r="AP272" i="17" s="1"/>
  <c r="T273" i="17"/>
  <c r="BB267" i="17"/>
  <c r="BC245" i="4"/>
  <c r="BQ245" i="4" s="1"/>
  <c r="BR245" i="4" s="1"/>
  <c r="BP245" i="4"/>
  <c r="BV248" i="4"/>
  <c r="AW246" i="4"/>
  <c r="AQ247" i="4"/>
  <c r="BM247" i="4"/>
  <c r="BN247" i="4" s="1"/>
  <c r="BO247" i="4" s="1"/>
  <c r="BL247" i="4"/>
  <c r="BU248" i="4"/>
  <c r="AM256" i="4"/>
  <c r="AS256" i="4" s="1"/>
  <c r="AY256" i="4" s="1"/>
  <c r="BE256" i="4" s="1"/>
  <c r="O257" i="4"/>
  <c r="U257" i="4" s="1"/>
  <c r="AA257" i="4" s="1"/>
  <c r="O258" i="4" s="1"/>
  <c r="U258" i="4" s="1"/>
  <c r="AP253" i="4"/>
  <c r="AV253" i="4" s="1"/>
  <c r="BB253" i="4" s="1"/>
  <c r="BH253" i="4" s="1"/>
  <c r="AD254" i="4"/>
  <c r="AO256" i="4"/>
  <c r="AU256" i="4" s="1"/>
  <c r="BA256" i="4" s="1"/>
  <c r="BG256" i="4" s="1"/>
  <c r="Q257" i="4"/>
  <c r="W257" i="4" s="1"/>
  <c r="AC257" i="4" s="1"/>
  <c r="Q258" i="4" s="1"/>
  <c r="W258" i="4" s="1"/>
  <c r="AL252" i="4"/>
  <c r="AR252" i="4" s="1"/>
  <c r="AX252" i="4" s="1"/>
  <c r="BD252" i="4" s="1"/>
  <c r="N253" i="4"/>
  <c r="T253" i="4" s="1"/>
  <c r="Z253" i="4" s="1"/>
  <c r="N254" i="4" s="1"/>
  <c r="T254" i="4" s="1"/>
  <c r="M249" i="4"/>
  <c r="S249" i="4" s="1"/>
  <c r="Y249" i="4" s="1"/>
  <c r="AK248" i="4"/>
  <c r="BI248" i="4" s="1"/>
  <c r="AN252" i="4"/>
  <c r="AT252" i="4" s="1"/>
  <c r="AZ252" i="4" s="1"/>
  <c r="BF252" i="4" s="1"/>
  <c r="P253" i="4"/>
  <c r="V253" i="4" s="1"/>
  <c r="AB253" i="4" s="1"/>
  <c r="P254" i="4" s="1"/>
  <c r="V254" i="4" s="1"/>
  <c r="BD255" i="3"/>
  <c r="BN255" i="3" s="1"/>
  <c r="R253" i="13"/>
  <c r="U252" i="13"/>
  <c r="T254" i="13"/>
  <c r="Q255" i="13"/>
  <c r="BK248" i="4"/>
  <c r="BY247" i="4"/>
  <c r="BX247" i="4"/>
  <c r="BJ248" i="4"/>
  <c r="L261" i="4"/>
  <c r="AV269" i="17" l="1"/>
  <c r="AW269" i="17" s="1"/>
  <c r="AQ270" i="17"/>
  <c r="AU270" i="17" s="1"/>
  <c r="Q272" i="17"/>
  <c r="AS271" i="17"/>
  <c r="AT270" i="17"/>
  <c r="AR325" i="17"/>
  <c r="AE270" i="17"/>
  <c r="AI270" i="17" s="1"/>
  <c r="AX270" i="17" s="1"/>
  <c r="AY270" i="17" s="1"/>
  <c r="AZ270" i="17" s="1"/>
  <c r="BB268" i="17"/>
  <c r="AC272" i="17"/>
  <c r="AG272" i="17" s="1"/>
  <c r="AK272" i="17" s="1"/>
  <c r="AO272" i="17" s="1"/>
  <c r="S273" i="17"/>
  <c r="AD273" i="17"/>
  <c r="AH273" i="17" s="1"/>
  <c r="AL273" i="17" s="1"/>
  <c r="AP273" i="17" s="1"/>
  <c r="T274" i="17"/>
  <c r="AB271" i="17"/>
  <c r="AF271" i="17" s="1"/>
  <c r="AJ271" i="17" s="1"/>
  <c r="AN271" i="17" s="1"/>
  <c r="R272" i="17"/>
  <c r="AM269" i="17"/>
  <c r="BC269" i="17" s="1"/>
  <c r="AA271" i="17"/>
  <c r="AQ271" i="17" s="1"/>
  <c r="BC246" i="4"/>
  <c r="BQ246" i="4" s="1"/>
  <c r="BR246" i="4" s="1"/>
  <c r="BP246" i="4"/>
  <c r="AW247" i="4"/>
  <c r="BV249" i="4"/>
  <c r="AQ248" i="4"/>
  <c r="BM248" i="4"/>
  <c r="BN248" i="4" s="1"/>
  <c r="BO248" i="4" s="1"/>
  <c r="BL248" i="4"/>
  <c r="BU249" i="4"/>
  <c r="AN253" i="4"/>
  <c r="AT253" i="4" s="1"/>
  <c r="AZ253" i="4" s="1"/>
  <c r="BF253" i="4" s="1"/>
  <c r="AB254" i="4"/>
  <c r="M250" i="4"/>
  <c r="S250" i="4" s="1"/>
  <c r="Y250" i="4" s="1"/>
  <c r="AK249" i="4"/>
  <c r="BI249" i="4" s="1"/>
  <c r="AL253" i="4"/>
  <c r="AR253" i="4" s="1"/>
  <c r="AX253" i="4" s="1"/>
  <c r="BD253" i="4" s="1"/>
  <c r="Z254" i="4"/>
  <c r="AO257" i="4"/>
  <c r="AU257" i="4" s="1"/>
  <c r="BA257" i="4" s="1"/>
  <c r="BG257" i="4" s="1"/>
  <c r="AC258" i="4"/>
  <c r="AP254" i="4"/>
  <c r="AV254" i="4" s="1"/>
  <c r="BB254" i="4" s="1"/>
  <c r="BH254" i="4" s="1"/>
  <c r="R255" i="4"/>
  <c r="X255" i="4" s="1"/>
  <c r="AD255" i="4" s="1"/>
  <c r="R256" i="4" s="1"/>
  <c r="X256" i="4" s="1"/>
  <c r="AM257" i="4"/>
  <c r="AS257" i="4" s="1"/>
  <c r="AY257" i="4" s="1"/>
  <c r="BE257" i="4" s="1"/>
  <c r="AA258" i="4"/>
  <c r="BD256" i="3"/>
  <c r="BN256" i="3" s="1"/>
  <c r="Q256" i="13"/>
  <c r="T255" i="13"/>
  <c r="R254" i="13"/>
  <c r="U253" i="13"/>
  <c r="BK249" i="4"/>
  <c r="BX248" i="4"/>
  <c r="BY248" i="4"/>
  <c r="BJ249" i="4"/>
  <c r="L262" i="4"/>
  <c r="AU271" i="17" l="1"/>
  <c r="AV270" i="17"/>
  <c r="AW270" i="17" s="1"/>
  <c r="Q273" i="17"/>
  <c r="AS272" i="17"/>
  <c r="AT271" i="17"/>
  <c r="AV271" i="17"/>
  <c r="AW271" i="17" s="1"/>
  <c r="AR326" i="17"/>
  <c r="BB269" i="17"/>
  <c r="S274" i="17"/>
  <c r="AC273" i="17"/>
  <c r="AG273" i="17" s="1"/>
  <c r="AK273" i="17" s="1"/>
  <c r="AO273" i="17" s="1"/>
  <c r="AE271" i="17"/>
  <c r="AI271" i="17" s="1"/>
  <c r="AX271" i="17" s="1"/>
  <c r="AY271" i="17" s="1"/>
  <c r="AZ271" i="17" s="1"/>
  <c r="T275" i="17"/>
  <c r="AD274" i="17"/>
  <c r="AH274" i="17" s="1"/>
  <c r="AL274" i="17" s="1"/>
  <c r="AP274" i="17" s="1"/>
  <c r="AM270" i="17"/>
  <c r="BC270" i="17" s="1"/>
  <c r="AA272" i="17"/>
  <c r="R273" i="17"/>
  <c r="AB272" i="17"/>
  <c r="AF272" i="17" s="1"/>
  <c r="AJ272" i="17" s="1"/>
  <c r="AN272" i="17" s="1"/>
  <c r="BC247" i="4"/>
  <c r="BQ247" i="4" s="1"/>
  <c r="BR247" i="4" s="1"/>
  <c r="BP247" i="4"/>
  <c r="AW248" i="4"/>
  <c r="AQ249" i="4"/>
  <c r="BM249" i="4"/>
  <c r="BN249" i="4" s="1"/>
  <c r="BO249" i="4" s="1"/>
  <c r="BL249" i="4"/>
  <c r="AK250" i="4"/>
  <c r="BI250" i="4" s="1"/>
  <c r="BV250" i="4"/>
  <c r="BU250" i="4"/>
  <c r="AO258" i="4"/>
  <c r="AU258" i="4" s="1"/>
  <c r="BA258" i="4" s="1"/>
  <c r="BG258" i="4" s="1"/>
  <c r="Q259" i="4"/>
  <c r="W259" i="4" s="1"/>
  <c r="AC259" i="4" s="1"/>
  <c r="Q260" i="4" s="1"/>
  <c r="W260" i="4" s="1"/>
  <c r="AL254" i="4"/>
  <c r="AR254" i="4" s="1"/>
  <c r="AX254" i="4" s="1"/>
  <c r="BD254" i="4" s="1"/>
  <c r="N255" i="4"/>
  <c r="T255" i="4" s="1"/>
  <c r="Z255" i="4" s="1"/>
  <c r="N256" i="4" s="1"/>
  <c r="T256" i="4" s="1"/>
  <c r="AN254" i="4"/>
  <c r="AT254" i="4" s="1"/>
  <c r="AZ254" i="4" s="1"/>
  <c r="BF254" i="4" s="1"/>
  <c r="P255" i="4"/>
  <c r="V255" i="4" s="1"/>
  <c r="AB255" i="4" s="1"/>
  <c r="P256" i="4" s="1"/>
  <c r="V256" i="4" s="1"/>
  <c r="AM258" i="4"/>
  <c r="AS258" i="4" s="1"/>
  <c r="AY258" i="4" s="1"/>
  <c r="BE258" i="4" s="1"/>
  <c r="O259" i="4"/>
  <c r="U259" i="4" s="1"/>
  <c r="AA259" i="4" s="1"/>
  <c r="O260" i="4" s="1"/>
  <c r="U260" i="4" s="1"/>
  <c r="AP255" i="4"/>
  <c r="AV255" i="4" s="1"/>
  <c r="BB255" i="4" s="1"/>
  <c r="BH255" i="4" s="1"/>
  <c r="AD256" i="4"/>
  <c r="BD257" i="3"/>
  <c r="BN257" i="3" s="1"/>
  <c r="R255" i="13"/>
  <c r="U254" i="13"/>
  <c r="Q257" i="13"/>
  <c r="T256" i="13"/>
  <c r="M251" i="4"/>
  <c r="S251" i="4" s="1"/>
  <c r="Y251" i="4" s="1"/>
  <c r="BK250" i="4"/>
  <c r="BJ250" i="4"/>
  <c r="BX249" i="4"/>
  <c r="BY249" i="4"/>
  <c r="L263" i="4"/>
  <c r="AT272" i="17" l="1"/>
  <c r="AQ272" i="17"/>
  <c r="AU272" i="17" s="1"/>
  <c r="Q274" i="17"/>
  <c r="AS273" i="17"/>
  <c r="AR327" i="17"/>
  <c r="T276" i="17"/>
  <c r="AD275" i="17"/>
  <c r="AH275" i="17" s="1"/>
  <c r="AL275" i="17" s="1"/>
  <c r="AP275" i="17" s="1"/>
  <c r="R274" i="17"/>
  <c r="AB273" i="17"/>
  <c r="AF273" i="17" s="1"/>
  <c r="AJ273" i="17" s="1"/>
  <c r="AN273" i="17" s="1"/>
  <c r="AM271" i="17"/>
  <c r="BC271" i="17" s="1"/>
  <c r="S275" i="17"/>
  <c r="AC274" i="17"/>
  <c r="AG274" i="17" s="1"/>
  <c r="AK274" i="17" s="1"/>
  <c r="AO274" i="17" s="1"/>
  <c r="AE272" i="17"/>
  <c r="AI272" i="17" s="1"/>
  <c r="AX272" i="17" s="1"/>
  <c r="AY272" i="17" s="1"/>
  <c r="AZ272" i="17" s="1"/>
  <c r="BB270" i="17"/>
  <c r="AA273" i="17"/>
  <c r="AQ273" i="17" s="1"/>
  <c r="BU251" i="4"/>
  <c r="BC248" i="4"/>
  <c r="BQ248" i="4" s="1"/>
  <c r="BR248" i="4" s="1"/>
  <c r="BP248" i="4"/>
  <c r="AW249" i="4"/>
  <c r="BV251" i="4"/>
  <c r="AQ250" i="4"/>
  <c r="BM250" i="4"/>
  <c r="BN250" i="4" s="1"/>
  <c r="BO250" i="4" s="1"/>
  <c r="BL250" i="4"/>
  <c r="AP256" i="4"/>
  <c r="AV256" i="4" s="1"/>
  <c r="BB256" i="4" s="1"/>
  <c r="BH256" i="4" s="1"/>
  <c r="R257" i="4"/>
  <c r="X257" i="4" s="1"/>
  <c r="AD257" i="4" s="1"/>
  <c r="R258" i="4" s="1"/>
  <c r="X258" i="4" s="1"/>
  <c r="AN255" i="4"/>
  <c r="AT255" i="4" s="1"/>
  <c r="AZ255" i="4" s="1"/>
  <c r="BF255" i="4" s="1"/>
  <c r="AB256" i="4"/>
  <c r="M252" i="4"/>
  <c r="S252" i="4" s="1"/>
  <c r="Y252" i="4" s="1"/>
  <c r="AK251" i="4"/>
  <c r="BI251" i="4" s="1"/>
  <c r="AM259" i="4"/>
  <c r="AS259" i="4" s="1"/>
  <c r="AY259" i="4" s="1"/>
  <c r="BE259" i="4" s="1"/>
  <c r="AA260" i="4"/>
  <c r="AL255" i="4"/>
  <c r="AR255" i="4" s="1"/>
  <c r="AX255" i="4" s="1"/>
  <c r="BD255" i="4" s="1"/>
  <c r="Z256" i="4"/>
  <c r="AO259" i="4"/>
  <c r="AU259" i="4" s="1"/>
  <c r="BA259" i="4" s="1"/>
  <c r="BG259" i="4" s="1"/>
  <c r="AC260" i="4"/>
  <c r="BD258" i="3"/>
  <c r="BN258" i="3" s="1"/>
  <c r="Q258" i="13"/>
  <c r="T257" i="13"/>
  <c r="R256" i="13"/>
  <c r="U255" i="13"/>
  <c r="BX250" i="4"/>
  <c r="BJ251" i="4"/>
  <c r="BY250" i="4"/>
  <c r="BK251" i="4"/>
  <c r="L264" i="4"/>
  <c r="AU273" i="17" l="1"/>
  <c r="AV272" i="17"/>
  <c r="AW272" i="17" s="1"/>
  <c r="AT273" i="17"/>
  <c r="AV273" i="17"/>
  <c r="AW273" i="17" s="1"/>
  <c r="Q275" i="17"/>
  <c r="AS274" i="17"/>
  <c r="AR328" i="17"/>
  <c r="AD276" i="17"/>
  <c r="AH276" i="17" s="1"/>
  <c r="AL276" i="17" s="1"/>
  <c r="AP276" i="17" s="1"/>
  <c r="T277" i="17"/>
  <c r="AA274" i="17"/>
  <c r="AM272" i="17"/>
  <c r="BC272" i="17" s="1"/>
  <c r="AC275" i="17"/>
  <c r="AG275" i="17" s="1"/>
  <c r="AK275" i="17" s="1"/>
  <c r="AO275" i="17" s="1"/>
  <c r="S276" i="17"/>
  <c r="AB274" i="17"/>
  <c r="AF274" i="17" s="1"/>
  <c r="AJ274" i="17" s="1"/>
  <c r="AN274" i="17" s="1"/>
  <c r="R275" i="17"/>
  <c r="AE273" i="17"/>
  <c r="AI273" i="17" s="1"/>
  <c r="AX273" i="17" s="1"/>
  <c r="AY273" i="17" s="1"/>
  <c r="AZ273" i="17" s="1"/>
  <c r="BB271" i="17"/>
  <c r="BC249" i="4"/>
  <c r="BQ249" i="4" s="1"/>
  <c r="BR249" i="4" s="1"/>
  <c r="BP249" i="4"/>
  <c r="BV252" i="4"/>
  <c r="BL251" i="4"/>
  <c r="AW250" i="4"/>
  <c r="AQ251" i="4"/>
  <c r="BM251" i="4"/>
  <c r="BN251" i="4" s="1"/>
  <c r="BO251" i="4" s="1"/>
  <c r="BU252" i="4"/>
  <c r="M253" i="4"/>
  <c r="S253" i="4" s="1"/>
  <c r="Y253" i="4" s="1"/>
  <c r="AK252" i="4"/>
  <c r="BI252" i="4" s="1"/>
  <c r="AM260" i="4"/>
  <c r="AS260" i="4" s="1"/>
  <c r="AY260" i="4" s="1"/>
  <c r="BE260" i="4" s="1"/>
  <c r="O261" i="4"/>
  <c r="U261" i="4" s="1"/>
  <c r="AA261" i="4" s="1"/>
  <c r="O262" i="4" s="1"/>
  <c r="U262" i="4" s="1"/>
  <c r="AL256" i="4"/>
  <c r="AR256" i="4" s="1"/>
  <c r="AX256" i="4" s="1"/>
  <c r="BD256" i="4" s="1"/>
  <c r="N257" i="4"/>
  <c r="T257" i="4" s="1"/>
  <c r="Z257" i="4" s="1"/>
  <c r="N258" i="4" s="1"/>
  <c r="T258" i="4" s="1"/>
  <c r="AN256" i="4"/>
  <c r="AT256" i="4" s="1"/>
  <c r="AZ256" i="4" s="1"/>
  <c r="BF256" i="4" s="1"/>
  <c r="P257" i="4"/>
  <c r="V257" i="4" s="1"/>
  <c r="AB257" i="4" s="1"/>
  <c r="P258" i="4" s="1"/>
  <c r="V258" i="4" s="1"/>
  <c r="AP257" i="4"/>
  <c r="AV257" i="4" s="1"/>
  <c r="BB257" i="4" s="1"/>
  <c r="BH257" i="4" s="1"/>
  <c r="AD258" i="4"/>
  <c r="AO260" i="4"/>
  <c r="AU260" i="4" s="1"/>
  <c r="BA260" i="4" s="1"/>
  <c r="BG260" i="4" s="1"/>
  <c r="Q261" i="4"/>
  <c r="W261" i="4" s="1"/>
  <c r="AC261" i="4" s="1"/>
  <c r="Q262" i="4" s="1"/>
  <c r="W262" i="4" s="1"/>
  <c r="BD259" i="3"/>
  <c r="BN259" i="3" s="1"/>
  <c r="R257" i="13"/>
  <c r="U256" i="13"/>
  <c r="T258" i="13"/>
  <c r="Q259" i="13"/>
  <c r="BK252" i="4"/>
  <c r="BY251" i="4"/>
  <c r="BX251" i="4"/>
  <c r="BJ252" i="4"/>
  <c r="L265" i="4"/>
  <c r="AT274" i="17" l="1"/>
  <c r="Q276" i="17"/>
  <c r="AS275" i="17"/>
  <c r="AQ274" i="17"/>
  <c r="AU274" i="17" s="1"/>
  <c r="AV274" i="17" s="1"/>
  <c r="AW274" i="17" s="1"/>
  <c r="AR329" i="17"/>
  <c r="BB272" i="17"/>
  <c r="AM273" i="17"/>
  <c r="BC273" i="17" s="1"/>
  <c r="AC276" i="17"/>
  <c r="AG276" i="17" s="1"/>
  <c r="AK276" i="17" s="1"/>
  <c r="AO276" i="17" s="1"/>
  <c r="S277" i="17"/>
  <c r="AE274" i="17"/>
  <c r="AI274" i="17" s="1"/>
  <c r="AX274" i="17" s="1"/>
  <c r="AY274" i="17" s="1"/>
  <c r="AZ274" i="17" s="1"/>
  <c r="AB275" i="17"/>
  <c r="AF275" i="17" s="1"/>
  <c r="AJ275" i="17" s="1"/>
  <c r="AN275" i="17" s="1"/>
  <c r="R276" i="17"/>
  <c r="AD277" i="17"/>
  <c r="AH277" i="17" s="1"/>
  <c r="AL277" i="17" s="1"/>
  <c r="AP277" i="17" s="1"/>
  <c r="T278" i="17"/>
  <c r="AA275" i="17"/>
  <c r="AQ275" i="17" s="1"/>
  <c r="BC250" i="4"/>
  <c r="BQ250" i="4" s="1"/>
  <c r="BR250" i="4" s="1"/>
  <c r="BP250" i="4"/>
  <c r="BV253" i="4"/>
  <c r="AW251" i="4"/>
  <c r="AQ252" i="4"/>
  <c r="BM252" i="4"/>
  <c r="BN252" i="4" s="1"/>
  <c r="BO252" i="4" s="1"/>
  <c r="BL252" i="4"/>
  <c r="BU253" i="4"/>
  <c r="AO261" i="4"/>
  <c r="AU261" i="4" s="1"/>
  <c r="BA261" i="4" s="1"/>
  <c r="BG261" i="4" s="1"/>
  <c r="AC262" i="4"/>
  <c r="AP258" i="4"/>
  <c r="AV258" i="4" s="1"/>
  <c r="BB258" i="4" s="1"/>
  <c r="BH258" i="4" s="1"/>
  <c r="R259" i="4"/>
  <c r="X259" i="4" s="1"/>
  <c r="AD259" i="4" s="1"/>
  <c r="R260" i="4" s="1"/>
  <c r="X260" i="4" s="1"/>
  <c r="AL257" i="4"/>
  <c r="AR257" i="4" s="1"/>
  <c r="AX257" i="4" s="1"/>
  <c r="BD257" i="4" s="1"/>
  <c r="Z258" i="4"/>
  <c r="AN257" i="4"/>
  <c r="AT257" i="4" s="1"/>
  <c r="AZ257" i="4" s="1"/>
  <c r="BF257" i="4" s="1"/>
  <c r="AB258" i="4"/>
  <c r="AM261" i="4"/>
  <c r="AS261" i="4" s="1"/>
  <c r="AY261" i="4" s="1"/>
  <c r="BE261" i="4" s="1"/>
  <c r="AA262" i="4"/>
  <c r="M254" i="4"/>
  <c r="S254" i="4" s="1"/>
  <c r="Y254" i="4" s="1"/>
  <c r="AK253" i="4"/>
  <c r="BI253" i="4" s="1"/>
  <c r="BD260" i="3"/>
  <c r="BN260" i="3" s="1"/>
  <c r="Q260" i="13"/>
  <c r="T259" i="13"/>
  <c r="R258" i="13"/>
  <c r="U257" i="13"/>
  <c r="BK253" i="4"/>
  <c r="BJ253" i="4"/>
  <c r="BY252" i="4"/>
  <c r="BX252" i="4"/>
  <c r="L266" i="4"/>
  <c r="AT275" i="17" l="1"/>
  <c r="Q277" i="17"/>
  <c r="AS276" i="17"/>
  <c r="AU275" i="17"/>
  <c r="AV275" i="17" s="1"/>
  <c r="AW275" i="17" s="1"/>
  <c r="AR330" i="17"/>
  <c r="T279" i="17"/>
  <c r="AD278" i="17"/>
  <c r="AH278" i="17" s="1"/>
  <c r="AL278" i="17" s="1"/>
  <c r="AP278" i="17" s="1"/>
  <c r="AM274" i="17"/>
  <c r="BC274" i="17" s="1"/>
  <c r="S278" i="17"/>
  <c r="AC277" i="17"/>
  <c r="AG277" i="17" s="1"/>
  <c r="AK277" i="17" s="1"/>
  <c r="AO277" i="17" s="1"/>
  <c r="AE275" i="17"/>
  <c r="AI275" i="17" s="1"/>
  <c r="AX275" i="17" s="1"/>
  <c r="AY275" i="17" s="1"/>
  <c r="AZ275" i="17" s="1"/>
  <c r="BB273" i="17"/>
  <c r="AA276" i="17"/>
  <c r="R277" i="17"/>
  <c r="AB276" i="17"/>
  <c r="AF276" i="17" s="1"/>
  <c r="AJ276" i="17" s="1"/>
  <c r="AN276" i="17" s="1"/>
  <c r="BC251" i="4"/>
  <c r="BQ251" i="4" s="1"/>
  <c r="BR251" i="4" s="1"/>
  <c r="BP251" i="4"/>
  <c r="AW252" i="4"/>
  <c r="BL253" i="4"/>
  <c r="AQ253" i="4"/>
  <c r="BM253" i="4"/>
  <c r="BN253" i="4" s="1"/>
  <c r="BO253" i="4" s="1"/>
  <c r="AK254" i="4"/>
  <c r="BI254" i="4" s="1"/>
  <c r="BV254" i="4"/>
  <c r="BU254" i="4"/>
  <c r="AN258" i="4"/>
  <c r="AT258" i="4" s="1"/>
  <c r="AZ258" i="4" s="1"/>
  <c r="BF258" i="4" s="1"/>
  <c r="P259" i="4"/>
  <c r="V259" i="4" s="1"/>
  <c r="AB259" i="4" s="1"/>
  <c r="P260" i="4" s="1"/>
  <c r="V260" i="4" s="1"/>
  <c r="AM262" i="4"/>
  <c r="AS262" i="4" s="1"/>
  <c r="AY262" i="4" s="1"/>
  <c r="BE262" i="4" s="1"/>
  <c r="O263" i="4"/>
  <c r="U263" i="4" s="1"/>
  <c r="AA263" i="4" s="1"/>
  <c r="O264" i="4" s="1"/>
  <c r="U264" i="4" s="1"/>
  <c r="AL258" i="4"/>
  <c r="AR258" i="4" s="1"/>
  <c r="AX258" i="4" s="1"/>
  <c r="BD258" i="4" s="1"/>
  <c r="N259" i="4"/>
  <c r="T259" i="4" s="1"/>
  <c r="Z259" i="4" s="1"/>
  <c r="N260" i="4" s="1"/>
  <c r="T260" i="4" s="1"/>
  <c r="AP259" i="4"/>
  <c r="AV259" i="4" s="1"/>
  <c r="BB259" i="4" s="1"/>
  <c r="BH259" i="4" s="1"/>
  <c r="AD260" i="4"/>
  <c r="AO262" i="4"/>
  <c r="AU262" i="4" s="1"/>
  <c r="BA262" i="4" s="1"/>
  <c r="BG262" i="4" s="1"/>
  <c r="Q263" i="4"/>
  <c r="W263" i="4" s="1"/>
  <c r="AC263" i="4" s="1"/>
  <c r="Q264" i="4" s="1"/>
  <c r="W264" i="4" s="1"/>
  <c r="BD261" i="3"/>
  <c r="BN261" i="3" s="1"/>
  <c r="R259" i="13"/>
  <c r="U258" i="13"/>
  <c r="Q261" i="13"/>
  <c r="T260" i="13"/>
  <c r="BY253" i="4"/>
  <c r="BX253" i="4"/>
  <c r="BJ254" i="4"/>
  <c r="BK254" i="4"/>
  <c r="M255" i="4"/>
  <c r="S255" i="4" s="1"/>
  <c r="Y255" i="4" s="1"/>
  <c r="L267" i="4"/>
  <c r="Q278" i="17" l="1"/>
  <c r="AS277" i="17"/>
  <c r="AQ276" i="17"/>
  <c r="AU276" i="17" s="1"/>
  <c r="AT276" i="17"/>
  <c r="AR331" i="17"/>
  <c r="AA277" i="17"/>
  <c r="BB274" i="17"/>
  <c r="R278" i="17"/>
  <c r="AB277" i="17"/>
  <c r="AF277" i="17" s="1"/>
  <c r="AJ277" i="17" s="1"/>
  <c r="AN277" i="17" s="1"/>
  <c r="AM275" i="17"/>
  <c r="BC275" i="17" s="1"/>
  <c r="S279" i="17"/>
  <c r="AC278" i="17"/>
  <c r="AG278" i="17" s="1"/>
  <c r="AK278" i="17" s="1"/>
  <c r="AO278" i="17" s="1"/>
  <c r="AE276" i="17"/>
  <c r="AI276" i="17" s="1"/>
  <c r="AX276" i="17" s="1"/>
  <c r="AY276" i="17" s="1"/>
  <c r="AZ276" i="17" s="1"/>
  <c r="T280" i="17"/>
  <c r="AD279" i="17"/>
  <c r="AH279" i="17" s="1"/>
  <c r="AL279" i="17" s="1"/>
  <c r="AP279" i="17" s="1"/>
  <c r="BC252" i="4"/>
  <c r="BQ252" i="4" s="1"/>
  <c r="BR252" i="4" s="1"/>
  <c r="BP252" i="4"/>
  <c r="BV255" i="4"/>
  <c r="AW253" i="4"/>
  <c r="AQ254" i="4"/>
  <c r="BM254" i="4"/>
  <c r="BN254" i="4" s="1"/>
  <c r="BO254" i="4" s="1"/>
  <c r="BU255" i="4"/>
  <c r="BL254" i="4"/>
  <c r="AO263" i="4"/>
  <c r="AU263" i="4" s="1"/>
  <c r="BA263" i="4" s="1"/>
  <c r="BG263" i="4" s="1"/>
  <c r="AC264" i="4"/>
  <c r="AM263" i="4"/>
  <c r="AS263" i="4" s="1"/>
  <c r="AY263" i="4" s="1"/>
  <c r="BE263" i="4" s="1"/>
  <c r="AA264" i="4"/>
  <c r="AP260" i="4"/>
  <c r="AV260" i="4" s="1"/>
  <c r="BB260" i="4" s="1"/>
  <c r="BH260" i="4" s="1"/>
  <c r="R261" i="4"/>
  <c r="X261" i="4" s="1"/>
  <c r="AD261" i="4" s="1"/>
  <c r="R262" i="4" s="1"/>
  <c r="X262" i="4" s="1"/>
  <c r="AN259" i="4"/>
  <c r="AT259" i="4" s="1"/>
  <c r="AZ259" i="4" s="1"/>
  <c r="BF259" i="4" s="1"/>
  <c r="AB260" i="4"/>
  <c r="AL259" i="4"/>
  <c r="AR259" i="4" s="1"/>
  <c r="AX259" i="4" s="1"/>
  <c r="BD259" i="4" s="1"/>
  <c r="Z260" i="4"/>
  <c r="M256" i="4"/>
  <c r="S256" i="4" s="1"/>
  <c r="Y256" i="4" s="1"/>
  <c r="AK255" i="4"/>
  <c r="BI255" i="4" s="1"/>
  <c r="BD262" i="3"/>
  <c r="BN262" i="3" s="1"/>
  <c r="Q262" i="13"/>
  <c r="T261" i="13"/>
  <c r="R260" i="13"/>
  <c r="U259" i="13"/>
  <c r="BX254" i="4"/>
  <c r="BY254" i="4"/>
  <c r="BJ255" i="4"/>
  <c r="BK255" i="4"/>
  <c r="L268" i="4"/>
  <c r="AQ277" i="17" l="1"/>
  <c r="AU277" i="17"/>
  <c r="AV276" i="17"/>
  <c r="AW276" i="17" s="1"/>
  <c r="AT277" i="17"/>
  <c r="AV277" i="17"/>
  <c r="AW277" i="17" s="1"/>
  <c r="Q279" i="17"/>
  <c r="AS278" i="17"/>
  <c r="AR332" i="17"/>
  <c r="AA278" i="17"/>
  <c r="AD280" i="17"/>
  <c r="AH280" i="17" s="1"/>
  <c r="AL280" i="17" s="1"/>
  <c r="AP280" i="17" s="1"/>
  <c r="T281" i="17"/>
  <c r="AC279" i="17"/>
  <c r="AG279" i="17" s="1"/>
  <c r="AK279" i="17" s="1"/>
  <c r="AO279" i="17" s="1"/>
  <c r="S280" i="17"/>
  <c r="AB278" i="17"/>
  <c r="AF278" i="17" s="1"/>
  <c r="AJ278" i="17" s="1"/>
  <c r="AN278" i="17" s="1"/>
  <c r="R279" i="17"/>
  <c r="AE277" i="17"/>
  <c r="AI277" i="17" s="1"/>
  <c r="AX277" i="17" s="1"/>
  <c r="AY277" i="17" s="1"/>
  <c r="AZ277" i="17" s="1"/>
  <c r="AM276" i="17"/>
  <c r="BC276" i="17" s="1"/>
  <c r="BB275" i="17"/>
  <c r="BC253" i="4"/>
  <c r="BQ253" i="4" s="1"/>
  <c r="BR253" i="4" s="1"/>
  <c r="BP253" i="4"/>
  <c r="AW254" i="4"/>
  <c r="BV256" i="4"/>
  <c r="AQ255" i="4"/>
  <c r="BM255" i="4"/>
  <c r="BN255" i="4" s="1"/>
  <c r="BO255" i="4" s="1"/>
  <c r="BU256" i="4"/>
  <c r="BL255" i="4"/>
  <c r="M257" i="4"/>
  <c r="S257" i="4" s="1"/>
  <c r="Y257" i="4" s="1"/>
  <c r="AK256" i="4"/>
  <c r="BI256" i="4" s="1"/>
  <c r="AN260" i="4"/>
  <c r="AT260" i="4" s="1"/>
  <c r="AZ260" i="4" s="1"/>
  <c r="BF260" i="4" s="1"/>
  <c r="P261" i="4"/>
  <c r="V261" i="4" s="1"/>
  <c r="AB261" i="4" s="1"/>
  <c r="P262" i="4" s="1"/>
  <c r="V262" i="4" s="1"/>
  <c r="AL260" i="4"/>
  <c r="AR260" i="4" s="1"/>
  <c r="AX260" i="4" s="1"/>
  <c r="BD260" i="4" s="1"/>
  <c r="N261" i="4"/>
  <c r="T261" i="4" s="1"/>
  <c r="Z261" i="4" s="1"/>
  <c r="N262" i="4" s="1"/>
  <c r="T262" i="4" s="1"/>
  <c r="AP261" i="4"/>
  <c r="AV261" i="4" s="1"/>
  <c r="BB261" i="4" s="1"/>
  <c r="BH261" i="4" s="1"/>
  <c r="AD262" i="4"/>
  <c r="AO264" i="4"/>
  <c r="AU264" i="4" s="1"/>
  <c r="BA264" i="4" s="1"/>
  <c r="BG264" i="4" s="1"/>
  <c r="Q265" i="4"/>
  <c r="W265" i="4" s="1"/>
  <c r="AC265" i="4" s="1"/>
  <c r="Q266" i="4" s="1"/>
  <c r="W266" i="4" s="1"/>
  <c r="AM264" i="4"/>
  <c r="AS264" i="4" s="1"/>
  <c r="AY264" i="4" s="1"/>
  <c r="BE264" i="4" s="1"/>
  <c r="O265" i="4"/>
  <c r="U265" i="4" s="1"/>
  <c r="AA265" i="4" s="1"/>
  <c r="O266" i="4" s="1"/>
  <c r="U266" i="4" s="1"/>
  <c r="BD263" i="3"/>
  <c r="BN263" i="3" s="1"/>
  <c r="R261" i="13"/>
  <c r="U260" i="13"/>
  <c r="T262" i="13"/>
  <c r="Q263" i="13"/>
  <c r="BY255" i="4"/>
  <c r="BJ256" i="4"/>
  <c r="BX255" i="4"/>
  <c r="BK256" i="4"/>
  <c r="L269" i="4"/>
  <c r="AQ278" i="17" l="1"/>
  <c r="AU278" i="17" s="1"/>
  <c r="AT278" i="17"/>
  <c r="Q280" i="17"/>
  <c r="AS279" i="17"/>
  <c r="AR333" i="17"/>
  <c r="AB279" i="17"/>
  <c r="AF279" i="17" s="1"/>
  <c r="AJ279" i="17" s="1"/>
  <c r="AN279" i="17" s="1"/>
  <c r="R280" i="17"/>
  <c r="AE278" i="17"/>
  <c r="AI278" i="17" s="1"/>
  <c r="AX278" i="17" s="1"/>
  <c r="AY278" i="17" s="1"/>
  <c r="AZ278" i="17" s="1"/>
  <c r="BB276" i="17"/>
  <c r="AD281" i="17"/>
  <c r="AH281" i="17" s="1"/>
  <c r="AL281" i="17" s="1"/>
  <c r="AP281" i="17" s="1"/>
  <c r="T282" i="17"/>
  <c r="AM277" i="17"/>
  <c r="BC277" i="17" s="1"/>
  <c r="AC280" i="17"/>
  <c r="AG280" i="17" s="1"/>
  <c r="AK280" i="17" s="1"/>
  <c r="AO280" i="17" s="1"/>
  <c r="S281" i="17"/>
  <c r="AA279" i="17"/>
  <c r="AQ279" i="17" s="1"/>
  <c r="BC254" i="4"/>
  <c r="BQ254" i="4" s="1"/>
  <c r="BR254" i="4" s="1"/>
  <c r="BP254" i="4"/>
  <c r="AW255" i="4"/>
  <c r="BV257" i="4"/>
  <c r="BL256" i="4"/>
  <c r="AQ256" i="4"/>
  <c r="BM256" i="4"/>
  <c r="BN256" i="4" s="1"/>
  <c r="BO256" i="4" s="1"/>
  <c r="BU257" i="4"/>
  <c r="AN261" i="4"/>
  <c r="AT261" i="4" s="1"/>
  <c r="AZ261" i="4" s="1"/>
  <c r="BF261" i="4" s="1"/>
  <c r="AB262" i="4"/>
  <c r="AO265" i="4"/>
  <c r="AU265" i="4" s="1"/>
  <c r="BA265" i="4" s="1"/>
  <c r="BG265" i="4" s="1"/>
  <c r="AC266" i="4"/>
  <c r="AP262" i="4"/>
  <c r="AV262" i="4" s="1"/>
  <c r="BB262" i="4" s="1"/>
  <c r="BH262" i="4" s="1"/>
  <c r="R263" i="4"/>
  <c r="X263" i="4" s="1"/>
  <c r="AD263" i="4" s="1"/>
  <c r="R264" i="4" s="1"/>
  <c r="X264" i="4" s="1"/>
  <c r="M258" i="4"/>
  <c r="S258" i="4" s="1"/>
  <c r="Y258" i="4" s="1"/>
  <c r="AK257" i="4"/>
  <c r="BI257" i="4" s="1"/>
  <c r="AM265" i="4"/>
  <c r="AS265" i="4" s="1"/>
  <c r="AY265" i="4" s="1"/>
  <c r="BE265" i="4" s="1"/>
  <c r="AA266" i="4"/>
  <c r="AL261" i="4"/>
  <c r="AR261" i="4" s="1"/>
  <c r="AX261" i="4" s="1"/>
  <c r="BD261" i="4" s="1"/>
  <c r="Z262" i="4"/>
  <c r="BD264" i="3"/>
  <c r="BN264" i="3" s="1"/>
  <c r="Q264" i="13"/>
  <c r="T263" i="13"/>
  <c r="R262" i="13"/>
  <c r="U261" i="13"/>
  <c r="BX256" i="4"/>
  <c r="BJ257" i="4"/>
  <c r="BY256" i="4"/>
  <c r="BK257" i="4"/>
  <c r="L270" i="4"/>
  <c r="AU279" i="17" l="1"/>
  <c r="AV278" i="17"/>
  <c r="AW278" i="17" s="1"/>
  <c r="Q281" i="17"/>
  <c r="AS280" i="17"/>
  <c r="AT279" i="17"/>
  <c r="AV279" i="17"/>
  <c r="AW279" i="17" s="1"/>
  <c r="AR334" i="17"/>
  <c r="AA280" i="17"/>
  <c r="BB277" i="17"/>
  <c r="R281" i="17"/>
  <c r="AB280" i="17"/>
  <c r="AF280" i="17" s="1"/>
  <c r="AJ280" i="17" s="1"/>
  <c r="AN280" i="17" s="1"/>
  <c r="AM278" i="17"/>
  <c r="BC278" i="17" s="1"/>
  <c r="S282" i="17"/>
  <c r="AC281" i="17"/>
  <c r="AG281" i="17" s="1"/>
  <c r="AK281" i="17" s="1"/>
  <c r="AO281" i="17" s="1"/>
  <c r="T283" i="17"/>
  <c r="AD282" i="17"/>
  <c r="AH282" i="17" s="1"/>
  <c r="AL282" i="17" s="1"/>
  <c r="AP282" i="17" s="1"/>
  <c r="AE279" i="17"/>
  <c r="AI279" i="17" s="1"/>
  <c r="AX279" i="17" s="1"/>
  <c r="AY279" i="17" s="1"/>
  <c r="AZ279" i="17" s="1"/>
  <c r="BC255" i="4"/>
  <c r="BQ255" i="4" s="1"/>
  <c r="BR255" i="4" s="1"/>
  <c r="BP255" i="4"/>
  <c r="AW256" i="4"/>
  <c r="AQ257" i="4"/>
  <c r="BM257" i="4"/>
  <c r="BN257" i="4" s="1"/>
  <c r="BO257" i="4" s="1"/>
  <c r="AK258" i="4"/>
  <c r="BI258" i="4" s="1"/>
  <c r="BV258" i="4"/>
  <c r="BU258" i="4"/>
  <c r="BL257" i="4"/>
  <c r="AL262" i="4"/>
  <c r="AR262" i="4" s="1"/>
  <c r="AX262" i="4" s="1"/>
  <c r="BD262" i="4" s="1"/>
  <c r="N263" i="4"/>
  <c r="T263" i="4" s="1"/>
  <c r="Z263" i="4" s="1"/>
  <c r="N264" i="4" s="1"/>
  <c r="T264" i="4" s="1"/>
  <c r="AP263" i="4"/>
  <c r="AV263" i="4" s="1"/>
  <c r="BB263" i="4" s="1"/>
  <c r="BH263" i="4" s="1"/>
  <c r="AD264" i="4"/>
  <c r="AM266" i="4"/>
  <c r="AS266" i="4" s="1"/>
  <c r="AY266" i="4" s="1"/>
  <c r="BE266" i="4" s="1"/>
  <c r="O267" i="4"/>
  <c r="U267" i="4" s="1"/>
  <c r="AA267" i="4" s="1"/>
  <c r="O268" i="4" s="1"/>
  <c r="U268" i="4" s="1"/>
  <c r="AO266" i="4"/>
  <c r="AU266" i="4" s="1"/>
  <c r="BA266" i="4" s="1"/>
  <c r="BG266" i="4" s="1"/>
  <c r="Q267" i="4"/>
  <c r="W267" i="4" s="1"/>
  <c r="AC267" i="4" s="1"/>
  <c r="Q268" i="4" s="1"/>
  <c r="W268" i="4" s="1"/>
  <c r="AN262" i="4"/>
  <c r="AT262" i="4" s="1"/>
  <c r="AZ262" i="4" s="1"/>
  <c r="BF262" i="4" s="1"/>
  <c r="P263" i="4"/>
  <c r="V263" i="4" s="1"/>
  <c r="AB263" i="4" s="1"/>
  <c r="P264" i="4" s="1"/>
  <c r="V264" i="4" s="1"/>
  <c r="BD265" i="3"/>
  <c r="BN265" i="3" s="1"/>
  <c r="R263" i="13"/>
  <c r="U262" i="13"/>
  <c r="T264" i="13"/>
  <c r="Q265" i="13"/>
  <c r="BJ258" i="4"/>
  <c r="BX257" i="4"/>
  <c r="BY257" i="4"/>
  <c r="BK258" i="4"/>
  <c r="M259" i="4"/>
  <c r="S259" i="4" s="1"/>
  <c r="Y259" i="4" s="1"/>
  <c r="L271" i="4"/>
  <c r="AQ280" i="17" l="1"/>
  <c r="AT280" i="17"/>
  <c r="Q282" i="17"/>
  <c r="AS281" i="17"/>
  <c r="AU280" i="17"/>
  <c r="AV280" i="17" s="1"/>
  <c r="AW280" i="17" s="1"/>
  <c r="AR335" i="17"/>
  <c r="S283" i="17"/>
  <c r="AC282" i="17"/>
  <c r="AG282" i="17" s="1"/>
  <c r="AK282" i="17" s="1"/>
  <c r="AO282" i="17" s="1"/>
  <c r="R282" i="17"/>
  <c r="AB281" i="17"/>
  <c r="AF281" i="17" s="1"/>
  <c r="AJ281" i="17" s="1"/>
  <c r="AN281" i="17" s="1"/>
  <c r="AE280" i="17"/>
  <c r="AI280" i="17" s="1"/>
  <c r="AX280" i="17" s="1"/>
  <c r="AY280" i="17" s="1"/>
  <c r="AZ280" i="17" s="1"/>
  <c r="T284" i="17"/>
  <c r="AD283" i="17"/>
  <c r="AH283" i="17" s="1"/>
  <c r="AL283" i="17" s="1"/>
  <c r="AP283" i="17" s="1"/>
  <c r="AA281" i="17"/>
  <c r="AQ281" i="17" s="1"/>
  <c r="AM279" i="17"/>
  <c r="BC279" i="17" s="1"/>
  <c r="BB278" i="17"/>
  <c r="BC256" i="4"/>
  <c r="BQ256" i="4" s="1"/>
  <c r="BR256" i="4" s="1"/>
  <c r="BP256" i="4"/>
  <c r="BV259" i="4"/>
  <c r="AW257" i="4"/>
  <c r="AQ258" i="4"/>
  <c r="BM258" i="4"/>
  <c r="BN258" i="4" s="1"/>
  <c r="BO258" i="4" s="1"/>
  <c r="BU259" i="4"/>
  <c r="BL258" i="4"/>
  <c r="AN263" i="4"/>
  <c r="AT263" i="4" s="1"/>
  <c r="AZ263" i="4" s="1"/>
  <c r="BF263" i="4" s="1"/>
  <c r="AB264" i="4"/>
  <c r="AM267" i="4"/>
  <c r="AS267" i="4" s="1"/>
  <c r="AY267" i="4" s="1"/>
  <c r="BE267" i="4" s="1"/>
  <c r="AA268" i="4"/>
  <c r="AP264" i="4"/>
  <c r="AV264" i="4" s="1"/>
  <c r="BB264" i="4" s="1"/>
  <c r="BH264" i="4" s="1"/>
  <c r="R265" i="4"/>
  <c r="X265" i="4" s="1"/>
  <c r="AD265" i="4" s="1"/>
  <c r="R266" i="4" s="1"/>
  <c r="X266" i="4" s="1"/>
  <c r="AL263" i="4"/>
  <c r="AR263" i="4" s="1"/>
  <c r="AX263" i="4" s="1"/>
  <c r="BD263" i="4" s="1"/>
  <c r="Z264" i="4"/>
  <c r="AO267" i="4"/>
  <c r="AU267" i="4" s="1"/>
  <c r="BA267" i="4" s="1"/>
  <c r="BG267" i="4" s="1"/>
  <c r="AC268" i="4"/>
  <c r="M260" i="4"/>
  <c r="S260" i="4" s="1"/>
  <c r="Y260" i="4" s="1"/>
  <c r="AK259" i="4"/>
  <c r="BI259" i="4" s="1"/>
  <c r="BD266" i="3"/>
  <c r="BN266" i="3" s="1"/>
  <c r="Q266" i="13"/>
  <c r="T265" i="13"/>
  <c r="U263" i="13"/>
  <c r="R264" i="13"/>
  <c r="BK259" i="4"/>
  <c r="BJ259" i="4"/>
  <c r="BY258" i="4"/>
  <c r="BX258" i="4"/>
  <c r="L272" i="4"/>
  <c r="Q283" i="17" l="1"/>
  <c r="AS282" i="17"/>
  <c r="AU281" i="17"/>
  <c r="AV281" i="17" s="1"/>
  <c r="AW281" i="17" s="1"/>
  <c r="AT281" i="17"/>
  <c r="AR336" i="17"/>
  <c r="AE281" i="17"/>
  <c r="AI281" i="17" s="1"/>
  <c r="AX281" i="17" s="1"/>
  <c r="AY281" i="17" s="1"/>
  <c r="AZ281" i="17" s="1"/>
  <c r="AD284" i="17"/>
  <c r="AH284" i="17" s="1"/>
  <c r="AL284" i="17" s="1"/>
  <c r="AP284" i="17" s="1"/>
  <c r="T285" i="17"/>
  <c r="AM280" i="17"/>
  <c r="BC280" i="17" s="1"/>
  <c r="BB279" i="17"/>
  <c r="AC283" i="17"/>
  <c r="AG283" i="17" s="1"/>
  <c r="AK283" i="17" s="1"/>
  <c r="AO283" i="17" s="1"/>
  <c r="S284" i="17"/>
  <c r="AA282" i="17"/>
  <c r="AB282" i="17"/>
  <c r="AF282" i="17" s="1"/>
  <c r="AJ282" i="17" s="1"/>
  <c r="AN282" i="17" s="1"/>
  <c r="R283" i="17"/>
  <c r="BC257" i="4"/>
  <c r="BQ257" i="4" s="1"/>
  <c r="BR257" i="4" s="1"/>
  <c r="BP257" i="4"/>
  <c r="BV260" i="4"/>
  <c r="AW258" i="4"/>
  <c r="AQ259" i="4"/>
  <c r="BM259" i="4"/>
  <c r="BN259" i="4" s="1"/>
  <c r="BO259" i="4" s="1"/>
  <c r="BL259" i="4"/>
  <c r="BU260" i="4"/>
  <c r="M261" i="4"/>
  <c r="S261" i="4" s="1"/>
  <c r="Y261" i="4" s="1"/>
  <c r="AK260" i="4"/>
  <c r="BI260" i="4" s="1"/>
  <c r="AP265" i="4"/>
  <c r="AV265" i="4" s="1"/>
  <c r="BB265" i="4" s="1"/>
  <c r="BH265" i="4" s="1"/>
  <c r="AD266" i="4"/>
  <c r="AL264" i="4"/>
  <c r="AR264" i="4" s="1"/>
  <c r="AX264" i="4" s="1"/>
  <c r="BD264" i="4" s="1"/>
  <c r="N265" i="4"/>
  <c r="T265" i="4" s="1"/>
  <c r="Z265" i="4" s="1"/>
  <c r="N266" i="4" s="1"/>
  <c r="T266" i="4" s="1"/>
  <c r="AM268" i="4"/>
  <c r="AS268" i="4" s="1"/>
  <c r="AY268" i="4" s="1"/>
  <c r="BE268" i="4" s="1"/>
  <c r="O269" i="4"/>
  <c r="U269" i="4" s="1"/>
  <c r="AA269" i="4" s="1"/>
  <c r="O270" i="4" s="1"/>
  <c r="U270" i="4" s="1"/>
  <c r="AO268" i="4"/>
  <c r="AU268" i="4" s="1"/>
  <c r="BA268" i="4" s="1"/>
  <c r="BG268" i="4" s="1"/>
  <c r="Q269" i="4"/>
  <c r="W269" i="4" s="1"/>
  <c r="AC269" i="4" s="1"/>
  <c r="Q270" i="4" s="1"/>
  <c r="W270" i="4" s="1"/>
  <c r="AN264" i="4"/>
  <c r="AT264" i="4" s="1"/>
  <c r="AZ264" i="4" s="1"/>
  <c r="BF264" i="4" s="1"/>
  <c r="P265" i="4"/>
  <c r="V265" i="4" s="1"/>
  <c r="AB265" i="4" s="1"/>
  <c r="P266" i="4" s="1"/>
  <c r="V266" i="4" s="1"/>
  <c r="BD267" i="3"/>
  <c r="BN267" i="3" s="1"/>
  <c r="R265" i="13"/>
  <c r="U264" i="13"/>
  <c r="T266" i="13"/>
  <c r="Q267" i="13"/>
  <c r="BY259" i="4"/>
  <c r="BJ260" i="4"/>
  <c r="BX259" i="4"/>
  <c r="BK260" i="4"/>
  <c r="L273" i="4"/>
  <c r="AT282" i="17" l="1"/>
  <c r="AQ282" i="17"/>
  <c r="AU282" i="17" s="1"/>
  <c r="Q284" i="17"/>
  <c r="AS283" i="17"/>
  <c r="AR337" i="17"/>
  <c r="AC284" i="17"/>
  <c r="AG284" i="17" s="1"/>
  <c r="AK284" i="17" s="1"/>
  <c r="AO284" i="17" s="1"/>
  <c r="S285" i="17"/>
  <c r="BB280" i="17"/>
  <c r="AB283" i="17"/>
  <c r="AF283" i="17" s="1"/>
  <c r="AJ283" i="17" s="1"/>
  <c r="AN283" i="17" s="1"/>
  <c r="R284" i="17"/>
  <c r="AA283" i="17"/>
  <c r="AQ283" i="17" s="1"/>
  <c r="AE282" i="17"/>
  <c r="AI282" i="17" s="1"/>
  <c r="AX282" i="17" s="1"/>
  <c r="AY282" i="17" s="1"/>
  <c r="AZ282" i="17" s="1"/>
  <c r="AD285" i="17"/>
  <c r="AH285" i="17" s="1"/>
  <c r="AL285" i="17" s="1"/>
  <c r="AP285" i="17" s="1"/>
  <c r="T286" i="17"/>
  <c r="AM281" i="17"/>
  <c r="BC281" i="17" s="1"/>
  <c r="BC258" i="4"/>
  <c r="BQ258" i="4" s="1"/>
  <c r="BR258" i="4" s="1"/>
  <c r="BP258" i="4"/>
  <c r="BV261" i="4"/>
  <c r="AW259" i="4"/>
  <c r="AQ260" i="4"/>
  <c r="BM260" i="4"/>
  <c r="BN260" i="4" s="1"/>
  <c r="BO260" i="4" s="1"/>
  <c r="BU261" i="4"/>
  <c r="BL260" i="4"/>
  <c r="AO269" i="4"/>
  <c r="AU269" i="4" s="1"/>
  <c r="BA269" i="4" s="1"/>
  <c r="BG269" i="4" s="1"/>
  <c r="AC270" i="4"/>
  <c r="AM269" i="4"/>
  <c r="AS269" i="4" s="1"/>
  <c r="AY269" i="4" s="1"/>
  <c r="BE269" i="4" s="1"/>
  <c r="AA270" i="4"/>
  <c r="AN265" i="4"/>
  <c r="AT265" i="4" s="1"/>
  <c r="AZ265" i="4" s="1"/>
  <c r="BF265" i="4" s="1"/>
  <c r="AB266" i="4"/>
  <c r="AL265" i="4"/>
  <c r="AR265" i="4" s="1"/>
  <c r="AX265" i="4" s="1"/>
  <c r="BD265" i="4" s="1"/>
  <c r="Z266" i="4"/>
  <c r="AP266" i="4"/>
  <c r="AV266" i="4" s="1"/>
  <c r="BB266" i="4" s="1"/>
  <c r="BH266" i="4" s="1"/>
  <c r="R267" i="4"/>
  <c r="X267" i="4" s="1"/>
  <c r="AD267" i="4" s="1"/>
  <c r="R268" i="4" s="1"/>
  <c r="X268" i="4" s="1"/>
  <c r="M262" i="4"/>
  <c r="S262" i="4" s="1"/>
  <c r="Y262" i="4" s="1"/>
  <c r="AK261" i="4"/>
  <c r="BI261" i="4" s="1"/>
  <c r="BD268" i="3"/>
  <c r="BN268" i="3" s="1"/>
  <c r="Q268" i="13"/>
  <c r="T267" i="13"/>
  <c r="R266" i="13"/>
  <c r="U265" i="13"/>
  <c r="BJ261" i="4"/>
  <c r="BY260" i="4"/>
  <c r="BX260" i="4"/>
  <c r="BK261" i="4"/>
  <c r="L274" i="4"/>
  <c r="AU283" i="17" l="1"/>
  <c r="AV282" i="17"/>
  <c r="AW282" i="17" s="1"/>
  <c r="AT283" i="17"/>
  <c r="AV283" i="17"/>
  <c r="AW283" i="17" s="1"/>
  <c r="Q285" i="17"/>
  <c r="AS284" i="17"/>
  <c r="AR338" i="17"/>
  <c r="AE283" i="17"/>
  <c r="AI283" i="17" s="1"/>
  <c r="AX283" i="17" s="1"/>
  <c r="AY283" i="17" s="1"/>
  <c r="AZ283" i="17" s="1"/>
  <c r="R285" i="17"/>
  <c r="AB284" i="17"/>
  <c r="AF284" i="17" s="1"/>
  <c r="AJ284" i="17" s="1"/>
  <c r="AN284" i="17" s="1"/>
  <c r="AA284" i="17"/>
  <c r="AQ284" i="17" s="1"/>
  <c r="S286" i="17"/>
  <c r="AC285" i="17"/>
  <c r="AG285" i="17" s="1"/>
  <c r="AK285" i="17" s="1"/>
  <c r="AO285" i="17" s="1"/>
  <c r="AD286" i="17"/>
  <c r="AH286" i="17" s="1"/>
  <c r="AL286" i="17" s="1"/>
  <c r="AP286" i="17" s="1"/>
  <c r="T287" i="17"/>
  <c r="AM282" i="17"/>
  <c r="BC282" i="17" s="1"/>
  <c r="BB281" i="17"/>
  <c r="BC259" i="4"/>
  <c r="BQ259" i="4" s="1"/>
  <c r="BR259" i="4" s="1"/>
  <c r="BP259" i="4"/>
  <c r="AW260" i="4"/>
  <c r="AQ261" i="4"/>
  <c r="BM261" i="4"/>
  <c r="BN261" i="4" s="1"/>
  <c r="BO261" i="4" s="1"/>
  <c r="AK262" i="4"/>
  <c r="BI262" i="4" s="1"/>
  <c r="BV262" i="4"/>
  <c r="BU262" i="4"/>
  <c r="BL261" i="4"/>
  <c r="AP267" i="4"/>
  <c r="AV267" i="4" s="1"/>
  <c r="BB267" i="4" s="1"/>
  <c r="BH267" i="4" s="1"/>
  <c r="AD268" i="4"/>
  <c r="AN266" i="4"/>
  <c r="AT266" i="4" s="1"/>
  <c r="AZ266" i="4" s="1"/>
  <c r="BF266" i="4" s="1"/>
  <c r="P267" i="4"/>
  <c r="V267" i="4" s="1"/>
  <c r="AB267" i="4" s="1"/>
  <c r="P268" i="4" s="1"/>
  <c r="V268" i="4" s="1"/>
  <c r="AL266" i="4"/>
  <c r="AR266" i="4" s="1"/>
  <c r="AX266" i="4" s="1"/>
  <c r="BD266" i="4" s="1"/>
  <c r="N267" i="4"/>
  <c r="T267" i="4" s="1"/>
  <c r="Z267" i="4" s="1"/>
  <c r="N268" i="4" s="1"/>
  <c r="T268" i="4" s="1"/>
  <c r="AM270" i="4"/>
  <c r="AS270" i="4" s="1"/>
  <c r="AY270" i="4" s="1"/>
  <c r="BE270" i="4" s="1"/>
  <c r="O271" i="4"/>
  <c r="U271" i="4" s="1"/>
  <c r="AA271" i="4" s="1"/>
  <c r="O272" i="4" s="1"/>
  <c r="U272" i="4" s="1"/>
  <c r="AO270" i="4"/>
  <c r="AU270" i="4" s="1"/>
  <c r="BA270" i="4" s="1"/>
  <c r="BG270" i="4" s="1"/>
  <c r="Q271" i="4"/>
  <c r="W271" i="4" s="1"/>
  <c r="AC271" i="4" s="1"/>
  <c r="Q272" i="4" s="1"/>
  <c r="W272" i="4" s="1"/>
  <c r="BD269" i="3"/>
  <c r="BN269" i="3" s="1"/>
  <c r="R267" i="13"/>
  <c r="U266" i="13"/>
  <c r="T268" i="13"/>
  <c r="Q269" i="13"/>
  <c r="M263" i="4"/>
  <c r="S263" i="4" s="1"/>
  <c r="Y263" i="4" s="1"/>
  <c r="BK262" i="4"/>
  <c r="BJ262" i="4"/>
  <c r="BX261" i="4"/>
  <c r="BY261" i="4"/>
  <c r="L275" i="4"/>
  <c r="AT284" i="17" l="1"/>
  <c r="Q286" i="17"/>
  <c r="AS285" i="17"/>
  <c r="AU284" i="17"/>
  <c r="AV284" i="17" s="1"/>
  <c r="AW284" i="17" s="1"/>
  <c r="AR339" i="17"/>
  <c r="AE284" i="17"/>
  <c r="AI284" i="17" s="1"/>
  <c r="AX284" i="17" s="1"/>
  <c r="AY284" i="17" s="1"/>
  <c r="AZ284" i="17" s="1"/>
  <c r="AA285" i="17"/>
  <c r="R286" i="17"/>
  <c r="AB285" i="17"/>
  <c r="AF285" i="17" s="1"/>
  <c r="AJ285" i="17" s="1"/>
  <c r="AN285" i="17" s="1"/>
  <c r="BB282" i="17"/>
  <c r="AD287" i="17"/>
  <c r="AH287" i="17" s="1"/>
  <c r="AL287" i="17" s="1"/>
  <c r="AP287" i="17" s="1"/>
  <c r="T288" i="17"/>
  <c r="AM283" i="17"/>
  <c r="BC283" i="17" s="1"/>
  <c r="S287" i="17"/>
  <c r="AC286" i="17"/>
  <c r="AG286" i="17" s="1"/>
  <c r="AK286" i="17" s="1"/>
  <c r="AO286" i="17" s="1"/>
  <c r="BC260" i="4"/>
  <c r="BQ260" i="4" s="1"/>
  <c r="BR260" i="4" s="1"/>
  <c r="BP260" i="4"/>
  <c r="BV263" i="4"/>
  <c r="AW261" i="4"/>
  <c r="AQ262" i="4"/>
  <c r="BM262" i="4"/>
  <c r="BN262" i="4" s="1"/>
  <c r="BO262" i="4" s="1"/>
  <c r="BU263" i="4"/>
  <c r="BL262" i="4"/>
  <c r="AO271" i="4"/>
  <c r="AU271" i="4" s="1"/>
  <c r="BA271" i="4" s="1"/>
  <c r="BG271" i="4" s="1"/>
  <c r="AC272" i="4"/>
  <c r="M264" i="4"/>
  <c r="S264" i="4" s="1"/>
  <c r="Y264" i="4" s="1"/>
  <c r="AK263" i="4"/>
  <c r="BI263" i="4" s="1"/>
  <c r="AL267" i="4"/>
  <c r="AR267" i="4" s="1"/>
  <c r="AX267" i="4" s="1"/>
  <c r="BD267" i="4" s="1"/>
  <c r="Z268" i="4"/>
  <c r="AP268" i="4"/>
  <c r="AV268" i="4" s="1"/>
  <c r="BB268" i="4" s="1"/>
  <c r="BH268" i="4" s="1"/>
  <c r="R269" i="4"/>
  <c r="X269" i="4" s="1"/>
  <c r="AD269" i="4" s="1"/>
  <c r="R270" i="4" s="1"/>
  <c r="X270" i="4" s="1"/>
  <c r="AM271" i="4"/>
  <c r="AS271" i="4" s="1"/>
  <c r="AY271" i="4" s="1"/>
  <c r="BE271" i="4" s="1"/>
  <c r="AA272" i="4"/>
  <c r="AN267" i="4"/>
  <c r="AT267" i="4" s="1"/>
  <c r="AZ267" i="4" s="1"/>
  <c r="BF267" i="4" s="1"/>
  <c r="AB268" i="4"/>
  <c r="BD270" i="3"/>
  <c r="BN270" i="3" s="1"/>
  <c r="Q270" i="13"/>
  <c r="T269" i="13"/>
  <c r="U267" i="13"/>
  <c r="R268" i="13"/>
  <c r="BX262" i="4"/>
  <c r="BY262" i="4"/>
  <c r="BJ263" i="4"/>
  <c r="BK263" i="4"/>
  <c r="L276" i="4"/>
  <c r="AQ285" i="17" l="1"/>
  <c r="Q287" i="17"/>
  <c r="AS286" i="17"/>
  <c r="AU285" i="17"/>
  <c r="AV285" i="17" s="1"/>
  <c r="AW285" i="17" s="1"/>
  <c r="AT285" i="17"/>
  <c r="AR340" i="17"/>
  <c r="S288" i="17"/>
  <c r="AC287" i="17"/>
  <c r="AG287" i="17" s="1"/>
  <c r="AK287" i="17" s="1"/>
  <c r="AO287" i="17" s="1"/>
  <c r="T289" i="17"/>
  <c r="AD288" i="17"/>
  <c r="AH288" i="17" s="1"/>
  <c r="AL288" i="17" s="1"/>
  <c r="AP288" i="17" s="1"/>
  <c r="AM284" i="17"/>
  <c r="BC284" i="17" s="1"/>
  <c r="BB283" i="17"/>
  <c r="AA286" i="17"/>
  <c r="AE285" i="17"/>
  <c r="AI285" i="17" s="1"/>
  <c r="AX285" i="17" s="1"/>
  <c r="AY285" i="17" s="1"/>
  <c r="AZ285" i="17" s="1"/>
  <c r="R287" i="17"/>
  <c r="AB286" i="17"/>
  <c r="AF286" i="17" s="1"/>
  <c r="AJ286" i="17" s="1"/>
  <c r="AN286" i="17" s="1"/>
  <c r="BC261" i="4"/>
  <c r="BQ261" i="4" s="1"/>
  <c r="BR261" i="4" s="1"/>
  <c r="BP261" i="4"/>
  <c r="BV264" i="4"/>
  <c r="AW262" i="4"/>
  <c r="AQ263" i="4"/>
  <c r="BM263" i="4"/>
  <c r="BN263" i="4" s="1"/>
  <c r="BO263" i="4" s="1"/>
  <c r="BU264" i="4"/>
  <c r="BL263" i="4"/>
  <c r="AP269" i="4"/>
  <c r="AV269" i="4" s="1"/>
  <c r="BB269" i="4" s="1"/>
  <c r="BH269" i="4" s="1"/>
  <c r="AD270" i="4"/>
  <c r="AN268" i="4"/>
  <c r="AT268" i="4" s="1"/>
  <c r="AZ268" i="4" s="1"/>
  <c r="BF268" i="4" s="1"/>
  <c r="P269" i="4"/>
  <c r="V269" i="4" s="1"/>
  <c r="AB269" i="4" s="1"/>
  <c r="P270" i="4" s="1"/>
  <c r="V270" i="4" s="1"/>
  <c r="AM272" i="4"/>
  <c r="AS272" i="4" s="1"/>
  <c r="AY272" i="4" s="1"/>
  <c r="BE272" i="4" s="1"/>
  <c r="O273" i="4"/>
  <c r="U273" i="4" s="1"/>
  <c r="AA273" i="4" s="1"/>
  <c r="O274" i="4" s="1"/>
  <c r="U274" i="4" s="1"/>
  <c r="M265" i="4"/>
  <c r="S265" i="4" s="1"/>
  <c r="Y265" i="4" s="1"/>
  <c r="AK264" i="4"/>
  <c r="BI264" i="4" s="1"/>
  <c r="AO272" i="4"/>
  <c r="AU272" i="4" s="1"/>
  <c r="BA272" i="4" s="1"/>
  <c r="BG272" i="4" s="1"/>
  <c r="Q273" i="4"/>
  <c r="W273" i="4" s="1"/>
  <c r="AC273" i="4" s="1"/>
  <c r="Q274" i="4" s="1"/>
  <c r="W274" i="4" s="1"/>
  <c r="AL268" i="4"/>
  <c r="AR268" i="4" s="1"/>
  <c r="AX268" i="4" s="1"/>
  <c r="BD268" i="4" s="1"/>
  <c r="N269" i="4"/>
  <c r="T269" i="4" s="1"/>
  <c r="Z269" i="4" s="1"/>
  <c r="N270" i="4" s="1"/>
  <c r="T270" i="4" s="1"/>
  <c r="BD271" i="3"/>
  <c r="BN271" i="3" s="1"/>
  <c r="R269" i="13"/>
  <c r="U268" i="13"/>
  <c r="T270" i="13"/>
  <c r="Q271" i="13"/>
  <c r="BJ264" i="4"/>
  <c r="BX263" i="4"/>
  <c r="BY263" i="4"/>
  <c r="BK264" i="4"/>
  <c r="L277" i="4"/>
  <c r="AQ286" i="17" l="1"/>
  <c r="AU286" i="17"/>
  <c r="AV286" i="17" s="1"/>
  <c r="AW286" i="17" s="1"/>
  <c r="AT286" i="17"/>
  <c r="Q288" i="17"/>
  <c r="AS287" i="17"/>
  <c r="AR341" i="17"/>
  <c r="AD289" i="17"/>
  <c r="AH289" i="17" s="1"/>
  <c r="AL289" i="17" s="1"/>
  <c r="AP289" i="17" s="1"/>
  <c r="T290" i="17"/>
  <c r="AE286" i="17"/>
  <c r="AI286" i="17" s="1"/>
  <c r="AX286" i="17" s="1"/>
  <c r="AY286" i="17" s="1"/>
  <c r="AZ286" i="17" s="1"/>
  <c r="BB284" i="17"/>
  <c r="AA287" i="17"/>
  <c r="R288" i="17"/>
  <c r="AB287" i="17"/>
  <c r="AF287" i="17" s="1"/>
  <c r="AJ287" i="17" s="1"/>
  <c r="AN287" i="17" s="1"/>
  <c r="AM285" i="17"/>
  <c r="BC285" i="17" s="1"/>
  <c r="AC288" i="17"/>
  <c r="AG288" i="17" s="1"/>
  <c r="AK288" i="17" s="1"/>
  <c r="AO288" i="17" s="1"/>
  <c r="S289" i="17"/>
  <c r="BC262" i="4"/>
  <c r="BQ262" i="4" s="1"/>
  <c r="BR262" i="4" s="1"/>
  <c r="BP262" i="4"/>
  <c r="AW263" i="4"/>
  <c r="BV265" i="4"/>
  <c r="AQ264" i="4"/>
  <c r="BM264" i="4"/>
  <c r="BN264" i="4" s="1"/>
  <c r="BO264" i="4" s="1"/>
  <c r="BU265" i="4"/>
  <c r="BL264" i="4"/>
  <c r="M266" i="4"/>
  <c r="S266" i="4" s="1"/>
  <c r="Y266" i="4" s="1"/>
  <c r="AK265" i="4"/>
  <c r="BI265" i="4" s="1"/>
  <c r="AM273" i="4"/>
  <c r="AS273" i="4" s="1"/>
  <c r="AY273" i="4" s="1"/>
  <c r="BE273" i="4" s="1"/>
  <c r="AA274" i="4"/>
  <c r="AL269" i="4"/>
  <c r="AR269" i="4" s="1"/>
  <c r="AX269" i="4" s="1"/>
  <c r="BD269" i="4" s="1"/>
  <c r="Z270" i="4"/>
  <c r="AO273" i="4"/>
  <c r="AU273" i="4" s="1"/>
  <c r="BA273" i="4" s="1"/>
  <c r="BG273" i="4" s="1"/>
  <c r="AC274" i="4"/>
  <c r="AN269" i="4"/>
  <c r="AT269" i="4" s="1"/>
  <c r="AZ269" i="4" s="1"/>
  <c r="BF269" i="4" s="1"/>
  <c r="AB270" i="4"/>
  <c r="AP270" i="4"/>
  <c r="AV270" i="4" s="1"/>
  <c r="BB270" i="4" s="1"/>
  <c r="BH270" i="4" s="1"/>
  <c r="R271" i="4"/>
  <c r="X271" i="4" s="1"/>
  <c r="AD271" i="4" s="1"/>
  <c r="R272" i="4" s="1"/>
  <c r="X272" i="4" s="1"/>
  <c r="BD272" i="3"/>
  <c r="BN272" i="3" s="1"/>
  <c r="Q272" i="13"/>
  <c r="T271" i="13"/>
  <c r="R270" i="13"/>
  <c r="U269" i="13"/>
  <c r="BK265" i="4"/>
  <c r="BY264" i="4"/>
  <c r="BJ265" i="4"/>
  <c r="BX264" i="4"/>
  <c r="L278" i="4"/>
  <c r="AQ287" i="17" l="1"/>
  <c r="AT287" i="17"/>
  <c r="AU287" i="17"/>
  <c r="AV287" i="17" s="1"/>
  <c r="AW287" i="17" s="1"/>
  <c r="Q289" i="17"/>
  <c r="AS288" i="17"/>
  <c r="AR342" i="17"/>
  <c r="AC289" i="17"/>
  <c r="AG289" i="17" s="1"/>
  <c r="AK289" i="17" s="1"/>
  <c r="AO289" i="17" s="1"/>
  <c r="S290" i="17"/>
  <c r="AM286" i="17"/>
  <c r="BC286" i="17" s="1"/>
  <c r="AB288" i="17"/>
  <c r="AF288" i="17" s="1"/>
  <c r="AJ288" i="17" s="1"/>
  <c r="AN288" i="17" s="1"/>
  <c r="R289" i="17"/>
  <c r="AA288" i="17"/>
  <c r="AQ288" i="17" s="1"/>
  <c r="BB285" i="17"/>
  <c r="AE287" i="17"/>
  <c r="AI287" i="17" s="1"/>
  <c r="AX287" i="17" s="1"/>
  <c r="AY287" i="17" s="1"/>
  <c r="AZ287" i="17" s="1"/>
  <c r="AD290" i="17"/>
  <c r="AH290" i="17" s="1"/>
  <c r="AL290" i="17" s="1"/>
  <c r="AP290" i="17" s="1"/>
  <c r="T291" i="17"/>
  <c r="BC263" i="4"/>
  <c r="BQ263" i="4" s="1"/>
  <c r="BR263" i="4" s="1"/>
  <c r="BP263" i="4"/>
  <c r="AW264" i="4"/>
  <c r="AQ265" i="4"/>
  <c r="BM265" i="4"/>
  <c r="BN265" i="4" s="1"/>
  <c r="BO265" i="4" s="1"/>
  <c r="AK266" i="4"/>
  <c r="BI266" i="4" s="1"/>
  <c r="BV266" i="4"/>
  <c r="BL265" i="4"/>
  <c r="BU266" i="4"/>
  <c r="AO274" i="4"/>
  <c r="AU274" i="4" s="1"/>
  <c r="BA274" i="4" s="1"/>
  <c r="BG274" i="4" s="1"/>
  <c r="Q275" i="4"/>
  <c r="W275" i="4" s="1"/>
  <c r="AC275" i="4" s="1"/>
  <c r="Q276" i="4" s="1"/>
  <c r="W276" i="4" s="1"/>
  <c r="AP271" i="4"/>
  <c r="AV271" i="4" s="1"/>
  <c r="BB271" i="4" s="1"/>
  <c r="BH271" i="4" s="1"/>
  <c r="AD272" i="4"/>
  <c r="AL270" i="4"/>
  <c r="AR270" i="4" s="1"/>
  <c r="AX270" i="4" s="1"/>
  <c r="BD270" i="4" s="1"/>
  <c r="N271" i="4"/>
  <c r="T271" i="4" s="1"/>
  <c r="Z271" i="4" s="1"/>
  <c r="N272" i="4" s="1"/>
  <c r="T272" i="4" s="1"/>
  <c r="AM274" i="4"/>
  <c r="AS274" i="4" s="1"/>
  <c r="AY274" i="4" s="1"/>
  <c r="BE274" i="4" s="1"/>
  <c r="O275" i="4"/>
  <c r="U275" i="4" s="1"/>
  <c r="AA275" i="4" s="1"/>
  <c r="O276" i="4" s="1"/>
  <c r="U276" i="4" s="1"/>
  <c r="AN270" i="4"/>
  <c r="AT270" i="4" s="1"/>
  <c r="AZ270" i="4" s="1"/>
  <c r="BF270" i="4" s="1"/>
  <c r="P271" i="4"/>
  <c r="V271" i="4" s="1"/>
  <c r="AB271" i="4" s="1"/>
  <c r="P272" i="4" s="1"/>
  <c r="V272" i="4" s="1"/>
  <c r="BD273" i="3"/>
  <c r="BN273" i="3" s="1"/>
  <c r="R271" i="13"/>
  <c r="U270" i="13"/>
  <c r="T272" i="13"/>
  <c r="Q273" i="13"/>
  <c r="BK266" i="4"/>
  <c r="M267" i="4"/>
  <c r="S267" i="4" s="1"/>
  <c r="Y267" i="4" s="1"/>
  <c r="BY265" i="4"/>
  <c r="BJ266" i="4"/>
  <c r="BX265" i="4"/>
  <c r="L279" i="4"/>
  <c r="AU288" i="17" l="1"/>
  <c r="AT288" i="17"/>
  <c r="AV288" i="17"/>
  <c r="AW288" i="17" s="1"/>
  <c r="Q290" i="17"/>
  <c r="AS289" i="17"/>
  <c r="AR343" i="17"/>
  <c r="AM287" i="17"/>
  <c r="BC287" i="17" s="1"/>
  <c r="AE288" i="17"/>
  <c r="AI288" i="17" s="1"/>
  <c r="AX288" i="17" s="1"/>
  <c r="AY288" i="17" s="1"/>
  <c r="AZ288" i="17" s="1"/>
  <c r="AD291" i="17"/>
  <c r="AH291" i="17" s="1"/>
  <c r="AL291" i="17" s="1"/>
  <c r="AP291" i="17" s="1"/>
  <c r="T292" i="17"/>
  <c r="AB289" i="17"/>
  <c r="AF289" i="17" s="1"/>
  <c r="AJ289" i="17" s="1"/>
  <c r="AN289" i="17" s="1"/>
  <c r="R290" i="17"/>
  <c r="AC290" i="17"/>
  <c r="AG290" i="17" s="1"/>
  <c r="AK290" i="17" s="1"/>
  <c r="AO290" i="17" s="1"/>
  <c r="S291" i="17"/>
  <c r="AA289" i="17"/>
  <c r="AQ289" i="17" s="1"/>
  <c r="BB286" i="17"/>
  <c r="BU267" i="4"/>
  <c r="BC264" i="4"/>
  <c r="BQ264" i="4" s="1"/>
  <c r="BR264" i="4" s="1"/>
  <c r="BP264" i="4"/>
  <c r="AW265" i="4"/>
  <c r="BV267" i="4"/>
  <c r="AQ266" i="4"/>
  <c r="BM266" i="4"/>
  <c r="BN266" i="4" s="1"/>
  <c r="BO266" i="4" s="1"/>
  <c r="BL266" i="4"/>
  <c r="AN271" i="4"/>
  <c r="AT271" i="4" s="1"/>
  <c r="AZ271" i="4" s="1"/>
  <c r="BF271" i="4" s="1"/>
  <c r="AB272" i="4"/>
  <c r="AP272" i="4"/>
  <c r="AV272" i="4" s="1"/>
  <c r="BB272" i="4" s="1"/>
  <c r="BH272" i="4" s="1"/>
  <c r="R273" i="4"/>
  <c r="X273" i="4" s="1"/>
  <c r="AD273" i="4" s="1"/>
  <c r="R274" i="4" s="1"/>
  <c r="X274" i="4" s="1"/>
  <c r="AM275" i="4"/>
  <c r="AS275" i="4" s="1"/>
  <c r="AY275" i="4" s="1"/>
  <c r="BE275" i="4" s="1"/>
  <c r="AA276" i="4"/>
  <c r="AL271" i="4"/>
  <c r="AR271" i="4" s="1"/>
  <c r="AX271" i="4" s="1"/>
  <c r="BD271" i="4" s="1"/>
  <c r="Z272" i="4"/>
  <c r="AO275" i="4"/>
  <c r="AU275" i="4" s="1"/>
  <c r="BA275" i="4" s="1"/>
  <c r="BG275" i="4" s="1"/>
  <c r="AC276" i="4"/>
  <c r="M268" i="4"/>
  <c r="S268" i="4" s="1"/>
  <c r="Y268" i="4" s="1"/>
  <c r="AK267" i="4"/>
  <c r="BI267" i="4" s="1"/>
  <c r="BD274" i="3"/>
  <c r="BN274" i="3" s="1"/>
  <c r="Q274" i="13"/>
  <c r="T273" i="13"/>
  <c r="U271" i="13"/>
  <c r="R272" i="13"/>
  <c r="BY266" i="4"/>
  <c r="BX266" i="4"/>
  <c r="BJ267" i="4"/>
  <c r="BK267" i="4"/>
  <c r="L280" i="4"/>
  <c r="AT289" i="17" l="1"/>
  <c r="Q291" i="17"/>
  <c r="AS290" i="17"/>
  <c r="AU289" i="17"/>
  <c r="AV289" i="17" s="1"/>
  <c r="AW289" i="17" s="1"/>
  <c r="AR344" i="17"/>
  <c r="AE289" i="17"/>
  <c r="AI289" i="17" s="1"/>
  <c r="AX289" i="17" s="1"/>
  <c r="AY289" i="17" s="1"/>
  <c r="AZ289" i="17" s="1"/>
  <c r="AM288" i="17"/>
  <c r="BC288" i="17" s="1"/>
  <c r="R291" i="17"/>
  <c r="AB290" i="17"/>
  <c r="AF290" i="17" s="1"/>
  <c r="AJ290" i="17" s="1"/>
  <c r="AN290" i="17" s="1"/>
  <c r="T293" i="17"/>
  <c r="AD292" i="17"/>
  <c r="AH292" i="17" s="1"/>
  <c r="AL292" i="17" s="1"/>
  <c r="AP292" i="17" s="1"/>
  <c r="BB287" i="17"/>
  <c r="AA290" i="17"/>
  <c r="AQ290" i="17" s="1"/>
  <c r="S292" i="17"/>
  <c r="AC291" i="17"/>
  <c r="AG291" i="17" s="1"/>
  <c r="AK291" i="17" s="1"/>
  <c r="AO291" i="17" s="1"/>
  <c r="BC265" i="4"/>
  <c r="BQ265" i="4" s="1"/>
  <c r="BR265" i="4" s="1"/>
  <c r="BP265" i="4"/>
  <c r="AW266" i="4"/>
  <c r="BV268" i="4"/>
  <c r="BL267" i="4"/>
  <c r="AQ267" i="4"/>
  <c r="BM267" i="4"/>
  <c r="BN267" i="4" s="1"/>
  <c r="BO267" i="4" s="1"/>
  <c r="BU268" i="4"/>
  <c r="M269" i="4"/>
  <c r="S269" i="4" s="1"/>
  <c r="Y269" i="4" s="1"/>
  <c r="AK268" i="4"/>
  <c r="BI268" i="4" s="1"/>
  <c r="AL272" i="4"/>
  <c r="AR272" i="4" s="1"/>
  <c r="AX272" i="4" s="1"/>
  <c r="BD272" i="4" s="1"/>
  <c r="N273" i="4"/>
  <c r="T273" i="4" s="1"/>
  <c r="Z273" i="4" s="1"/>
  <c r="N274" i="4" s="1"/>
  <c r="T274" i="4" s="1"/>
  <c r="AO276" i="4"/>
  <c r="AU276" i="4" s="1"/>
  <c r="BA276" i="4" s="1"/>
  <c r="BG276" i="4" s="1"/>
  <c r="Q277" i="4"/>
  <c r="W277" i="4" s="1"/>
  <c r="AC277" i="4" s="1"/>
  <c r="Q278" i="4" s="1"/>
  <c r="W278" i="4" s="1"/>
  <c r="AP273" i="4"/>
  <c r="AV273" i="4" s="1"/>
  <c r="BB273" i="4" s="1"/>
  <c r="BH273" i="4" s="1"/>
  <c r="AD274" i="4"/>
  <c r="AN272" i="4"/>
  <c r="AT272" i="4" s="1"/>
  <c r="AZ272" i="4" s="1"/>
  <c r="BF272" i="4" s="1"/>
  <c r="P273" i="4"/>
  <c r="V273" i="4" s="1"/>
  <c r="AB273" i="4" s="1"/>
  <c r="P274" i="4" s="1"/>
  <c r="V274" i="4" s="1"/>
  <c r="AM276" i="4"/>
  <c r="AS276" i="4" s="1"/>
  <c r="AY276" i="4" s="1"/>
  <c r="BE276" i="4" s="1"/>
  <c r="O277" i="4"/>
  <c r="U277" i="4" s="1"/>
  <c r="AA277" i="4" s="1"/>
  <c r="O278" i="4" s="1"/>
  <c r="U278" i="4" s="1"/>
  <c r="BD275" i="3"/>
  <c r="BN275" i="3" s="1"/>
  <c r="R273" i="13"/>
  <c r="U272" i="13"/>
  <c r="T274" i="13"/>
  <c r="Q275" i="13"/>
  <c r="BJ268" i="4"/>
  <c r="BX267" i="4"/>
  <c r="BY267" i="4"/>
  <c r="BK268" i="4"/>
  <c r="L281" i="4"/>
  <c r="Q292" i="17" l="1"/>
  <c r="AS291" i="17"/>
  <c r="AU290" i="17"/>
  <c r="AV290" i="17" s="1"/>
  <c r="AW290" i="17" s="1"/>
  <c r="AT290" i="17"/>
  <c r="AR345" i="17"/>
  <c r="AE290" i="17"/>
  <c r="AI290" i="17" s="1"/>
  <c r="AX290" i="17" s="1"/>
  <c r="AY290" i="17" s="1"/>
  <c r="AZ290" i="17" s="1"/>
  <c r="R292" i="17"/>
  <c r="AB291" i="17"/>
  <c r="AF291" i="17" s="1"/>
  <c r="AJ291" i="17" s="1"/>
  <c r="AN291" i="17" s="1"/>
  <c r="AA291" i="17"/>
  <c r="AD293" i="17"/>
  <c r="AH293" i="17" s="1"/>
  <c r="AL293" i="17" s="1"/>
  <c r="AP293" i="17" s="1"/>
  <c r="T294" i="17"/>
  <c r="BB288" i="17"/>
  <c r="AM289" i="17"/>
  <c r="BC289" i="17" s="1"/>
  <c r="AC292" i="17"/>
  <c r="AG292" i="17" s="1"/>
  <c r="AK292" i="17" s="1"/>
  <c r="AO292" i="17" s="1"/>
  <c r="S293" i="17"/>
  <c r="BC266" i="4"/>
  <c r="BQ266" i="4" s="1"/>
  <c r="BR266" i="4" s="1"/>
  <c r="BP266" i="4"/>
  <c r="BV269" i="4"/>
  <c r="AW267" i="4"/>
  <c r="AQ268" i="4"/>
  <c r="BM268" i="4"/>
  <c r="BN268" i="4" s="1"/>
  <c r="BO268" i="4" s="1"/>
  <c r="BU269" i="4"/>
  <c r="BL268" i="4"/>
  <c r="AM277" i="4"/>
  <c r="AS277" i="4" s="1"/>
  <c r="AY277" i="4" s="1"/>
  <c r="BE277" i="4" s="1"/>
  <c r="AA278" i="4"/>
  <c r="AN273" i="4"/>
  <c r="AT273" i="4" s="1"/>
  <c r="AZ273" i="4" s="1"/>
  <c r="BF273" i="4" s="1"/>
  <c r="AB274" i="4"/>
  <c r="AO277" i="4"/>
  <c r="AU277" i="4" s="1"/>
  <c r="BA277" i="4" s="1"/>
  <c r="BG277" i="4" s="1"/>
  <c r="AC278" i="4"/>
  <c r="AP274" i="4"/>
  <c r="AV274" i="4" s="1"/>
  <c r="BB274" i="4" s="1"/>
  <c r="BH274" i="4" s="1"/>
  <c r="R275" i="4"/>
  <c r="X275" i="4" s="1"/>
  <c r="AD275" i="4" s="1"/>
  <c r="R276" i="4" s="1"/>
  <c r="X276" i="4" s="1"/>
  <c r="AL273" i="4"/>
  <c r="AR273" i="4" s="1"/>
  <c r="AX273" i="4" s="1"/>
  <c r="BD273" i="4" s="1"/>
  <c r="Z274" i="4"/>
  <c r="M270" i="4"/>
  <c r="S270" i="4" s="1"/>
  <c r="Y270" i="4" s="1"/>
  <c r="AK269" i="4"/>
  <c r="BI269" i="4" s="1"/>
  <c r="BD276" i="3"/>
  <c r="BN276" i="3" s="1"/>
  <c r="Q276" i="13"/>
  <c r="T275" i="13"/>
  <c r="R274" i="13"/>
  <c r="U273" i="13"/>
  <c r="BK269" i="4"/>
  <c r="BY268" i="4"/>
  <c r="BX268" i="4"/>
  <c r="BJ269" i="4"/>
  <c r="L282" i="4"/>
  <c r="AT291" i="17" l="1"/>
  <c r="AQ291" i="17"/>
  <c r="AU291" i="17" s="1"/>
  <c r="AV291" i="17" s="1"/>
  <c r="AW291" i="17" s="1"/>
  <c r="Q293" i="17"/>
  <c r="AS292" i="17"/>
  <c r="AR346" i="17"/>
  <c r="BB289" i="17"/>
  <c r="AD294" i="17"/>
  <c r="AH294" i="17" s="1"/>
  <c r="AL294" i="17" s="1"/>
  <c r="AP294" i="17" s="1"/>
  <c r="T295" i="17"/>
  <c r="AA292" i="17"/>
  <c r="AB292" i="17"/>
  <c r="AF292" i="17" s="1"/>
  <c r="AJ292" i="17" s="1"/>
  <c r="AN292" i="17" s="1"/>
  <c r="R293" i="17"/>
  <c r="AE291" i="17"/>
  <c r="AI291" i="17" s="1"/>
  <c r="AX291" i="17" s="1"/>
  <c r="AY291" i="17" s="1"/>
  <c r="AZ291" i="17" s="1"/>
  <c r="AC293" i="17"/>
  <c r="AG293" i="17" s="1"/>
  <c r="AK293" i="17" s="1"/>
  <c r="AO293" i="17" s="1"/>
  <c r="S294" i="17"/>
  <c r="AM290" i="17"/>
  <c r="BC290" i="17" s="1"/>
  <c r="BC267" i="4"/>
  <c r="BQ267" i="4" s="1"/>
  <c r="BR267" i="4" s="1"/>
  <c r="BP267" i="4"/>
  <c r="AW268" i="4"/>
  <c r="AQ269" i="4"/>
  <c r="BM269" i="4"/>
  <c r="BN269" i="4" s="1"/>
  <c r="BO269" i="4" s="1"/>
  <c r="AK270" i="4"/>
  <c r="BI270" i="4" s="1"/>
  <c r="BV270" i="4"/>
  <c r="BL269" i="4"/>
  <c r="BU270" i="4"/>
  <c r="AO278" i="4"/>
  <c r="AU278" i="4" s="1"/>
  <c r="BA278" i="4" s="1"/>
  <c r="BG278" i="4" s="1"/>
  <c r="Q279" i="4"/>
  <c r="W279" i="4" s="1"/>
  <c r="AC279" i="4" s="1"/>
  <c r="Q280" i="4" s="1"/>
  <c r="W280" i="4" s="1"/>
  <c r="AL274" i="4"/>
  <c r="AR274" i="4" s="1"/>
  <c r="AX274" i="4" s="1"/>
  <c r="BD274" i="4" s="1"/>
  <c r="N275" i="4"/>
  <c r="T275" i="4" s="1"/>
  <c r="Z275" i="4" s="1"/>
  <c r="N276" i="4" s="1"/>
  <c r="T276" i="4" s="1"/>
  <c r="AP275" i="4"/>
  <c r="AV275" i="4" s="1"/>
  <c r="BB275" i="4" s="1"/>
  <c r="BH275" i="4" s="1"/>
  <c r="AD276" i="4"/>
  <c r="AM278" i="4"/>
  <c r="AS278" i="4" s="1"/>
  <c r="AY278" i="4" s="1"/>
  <c r="BE278" i="4" s="1"/>
  <c r="O279" i="4"/>
  <c r="U279" i="4" s="1"/>
  <c r="AA279" i="4" s="1"/>
  <c r="O280" i="4" s="1"/>
  <c r="U280" i="4" s="1"/>
  <c r="AN274" i="4"/>
  <c r="AT274" i="4" s="1"/>
  <c r="AZ274" i="4" s="1"/>
  <c r="BF274" i="4" s="1"/>
  <c r="P275" i="4"/>
  <c r="V275" i="4" s="1"/>
  <c r="AB275" i="4" s="1"/>
  <c r="P276" i="4" s="1"/>
  <c r="V276" i="4" s="1"/>
  <c r="BD277" i="3"/>
  <c r="BN277" i="3" s="1"/>
  <c r="R275" i="13"/>
  <c r="U274" i="13"/>
  <c r="T276" i="13"/>
  <c r="Q277" i="13"/>
  <c r="BX269" i="4"/>
  <c r="BJ270" i="4"/>
  <c r="BY269" i="4"/>
  <c r="M271" i="4"/>
  <c r="S271" i="4" s="1"/>
  <c r="Y271" i="4" s="1"/>
  <c r="BK270" i="4"/>
  <c r="L283" i="4"/>
  <c r="AT292" i="17" l="1"/>
  <c r="AQ292" i="17"/>
  <c r="AU292" i="17" s="1"/>
  <c r="Q294" i="17"/>
  <c r="AS293" i="17"/>
  <c r="AR347" i="17"/>
  <c r="AE292" i="17"/>
  <c r="AI292" i="17" s="1"/>
  <c r="AX292" i="17" s="1"/>
  <c r="AY292" i="17" s="1"/>
  <c r="AZ292" i="17" s="1"/>
  <c r="AC294" i="17"/>
  <c r="AG294" i="17" s="1"/>
  <c r="AK294" i="17" s="1"/>
  <c r="AO294" i="17" s="1"/>
  <c r="S295" i="17"/>
  <c r="AM291" i="17"/>
  <c r="BC291" i="17" s="1"/>
  <c r="AD295" i="17"/>
  <c r="AH295" i="17" s="1"/>
  <c r="AL295" i="17" s="1"/>
  <c r="AP295" i="17" s="1"/>
  <c r="T296" i="17"/>
  <c r="AB293" i="17"/>
  <c r="AF293" i="17" s="1"/>
  <c r="AJ293" i="17" s="1"/>
  <c r="AN293" i="17" s="1"/>
  <c r="R294" i="17"/>
  <c r="AA293" i="17"/>
  <c r="AQ293" i="17" s="1"/>
  <c r="BB290" i="17"/>
  <c r="BC268" i="4"/>
  <c r="BQ268" i="4" s="1"/>
  <c r="BR268" i="4" s="1"/>
  <c r="BP268" i="4"/>
  <c r="BV271" i="4"/>
  <c r="AW269" i="4"/>
  <c r="AQ270" i="4"/>
  <c r="BM270" i="4"/>
  <c r="BN270" i="4" s="1"/>
  <c r="BO270" i="4" s="1"/>
  <c r="BU271" i="4"/>
  <c r="BL270" i="4"/>
  <c r="AN275" i="4"/>
  <c r="AT275" i="4" s="1"/>
  <c r="AZ275" i="4" s="1"/>
  <c r="BF275" i="4" s="1"/>
  <c r="AB276" i="4"/>
  <c r="M272" i="4"/>
  <c r="S272" i="4" s="1"/>
  <c r="Y272" i="4" s="1"/>
  <c r="AK271" i="4"/>
  <c r="BI271" i="4" s="1"/>
  <c r="AM279" i="4"/>
  <c r="AS279" i="4" s="1"/>
  <c r="AY279" i="4" s="1"/>
  <c r="BE279" i="4" s="1"/>
  <c r="AA280" i="4"/>
  <c r="AP276" i="4"/>
  <c r="AV276" i="4" s="1"/>
  <c r="BB276" i="4" s="1"/>
  <c r="BH276" i="4" s="1"/>
  <c r="R277" i="4"/>
  <c r="X277" i="4" s="1"/>
  <c r="AD277" i="4" s="1"/>
  <c r="R278" i="4" s="1"/>
  <c r="X278" i="4" s="1"/>
  <c r="AL275" i="4"/>
  <c r="AR275" i="4" s="1"/>
  <c r="AX275" i="4" s="1"/>
  <c r="BD275" i="4" s="1"/>
  <c r="Z276" i="4"/>
  <c r="AO279" i="4"/>
  <c r="AU279" i="4" s="1"/>
  <c r="BA279" i="4" s="1"/>
  <c r="BG279" i="4" s="1"/>
  <c r="AC280" i="4"/>
  <c r="BD278" i="3"/>
  <c r="BN278" i="3" s="1"/>
  <c r="Q278" i="13"/>
  <c r="T277" i="13"/>
  <c r="U275" i="13"/>
  <c r="R276" i="13"/>
  <c r="BY270" i="4"/>
  <c r="BJ271" i="4"/>
  <c r="BX270" i="4"/>
  <c r="BK271" i="4"/>
  <c r="L284" i="4"/>
  <c r="AU293" i="17" l="1"/>
  <c r="AV292" i="17"/>
  <c r="AW292" i="17" s="1"/>
  <c r="AT293" i="17"/>
  <c r="AV293" i="17"/>
  <c r="AW293" i="17" s="1"/>
  <c r="Q295" i="17"/>
  <c r="AS294" i="17"/>
  <c r="AR348" i="17"/>
  <c r="AE293" i="17"/>
  <c r="AI293" i="17" s="1"/>
  <c r="AX293" i="17" s="1"/>
  <c r="AY293" i="17" s="1"/>
  <c r="AZ293" i="17" s="1"/>
  <c r="R295" i="17"/>
  <c r="AB294" i="17"/>
  <c r="AF294" i="17" s="1"/>
  <c r="AJ294" i="17" s="1"/>
  <c r="AN294" i="17" s="1"/>
  <c r="AM292" i="17"/>
  <c r="BC292" i="17" s="1"/>
  <c r="S296" i="17"/>
  <c r="AC295" i="17"/>
  <c r="AG295" i="17" s="1"/>
  <c r="AK295" i="17" s="1"/>
  <c r="AO295" i="17" s="1"/>
  <c r="BB291" i="17"/>
  <c r="T297" i="17"/>
  <c r="AD296" i="17"/>
  <c r="AH296" i="17" s="1"/>
  <c r="AL296" i="17" s="1"/>
  <c r="AP296" i="17" s="1"/>
  <c r="AA294" i="17"/>
  <c r="AQ294" i="17" s="1"/>
  <c r="BC269" i="4"/>
  <c r="BQ269" i="4" s="1"/>
  <c r="BR269" i="4" s="1"/>
  <c r="BP269" i="4"/>
  <c r="BV272" i="4"/>
  <c r="BL271" i="4"/>
  <c r="AW270" i="4"/>
  <c r="AQ271" i="4"/>
  <c r="BM271" i="4"/>
  <c r="BN271" i="4" s="1"/>
  <c r="BO271" i="4" s="1"/>
  <c r="BU272" i="4"/>
  <c r="AO280" i="4"/>
  <c r="AU280" i="4" s="1"/>
  <c r="BA280" i="4" s="1"/>
  <c r="BG280" i="4" s="1"/>
  <c r="Q281" i="4"/>
  <c r="W281" i="4" s="1"/>
  <c r="AC281" i="4" s="1"/>
  <c r="Q282" i="4" s="1"/>
  <c r="W282" i="4" s="1"/>
  <c r="AL276" i="4"/>
  <c r="AR276" i="4" s="1"/>
  <c r="AX276" i="4" s="1"/>
  <c r="BD276" i="4" s="1"/>
  <c r="N277" i="4"/>
  <c r="T277" i="4" s="1"/>
  <c r="Z277" i="4" s="1"/>
  <c r="N278" i="4" s="1"/>
  <c r="T278" i="4" s="1"/>
  <c r="AP277" i="4"/>
  <c r="AV277" i="4" s="1"/>
  <c r="BB277" i="4" s="1"/>
  <c r="BH277" i="4" s="1"/>
  <c r="AD278" i="4"/>
  <c r="M273" i="4"/>
  <c r="S273" i="4" s="1"/>
  <c r="Y273" i="4" s="1"/>
  <c r="AK272" i="4"/>
  <c r="BI272" i="4" s="1"/>
  <c r="AN276" i="4"/>
  <c r="AT276" i="4" s="1"/>
  <c r="AZ276" i="4" s="1"/>
  <c r="BF276" i="4" s="1"/>
  <c r="P277" i="4"/>
  <c r="V277" i="4" s="1"/>
  <c r="AB277" i="4" s="1"/>
  <c r="P278" i="4" s="1"/>
  <c r="V278" i="4" s="1"/>
  <c r="AM280" i="4"/>
  <c r="AS280" i="4" s="1"/>
  <c r="AY280" i="4" s="1"/>
  <c r="BE280" i="4" s="1"/>
  <c r="O281" i="4"/>
  <c r="U281" i="4" s="1"/>
  <c r="AA281" i="4" s="1"/>
  <c r="O282" i="4" s="1"/>
  <c r="U282" i="4" s="1"/>
  <c r="BD279" i="3"/>
  <c r="BN279" i="3" s="1"/>
  <c r="R277" i="13"/>
  <c r="U276" i="13"/>
  <c r="T278" i="13"/>
  <c r="Q279" i="13"/>
  <c r="BJ272" i="4"/>
  <c r="BY271" i="4"/>
  <c r="BX271" i="4"/>
  <c r="BK272" i="4"/>
  <c r="L285" i="4"/>
  <c r="AT294" i="17" l="1"/>
  <c r="Q296" i="17"/>
  <c r="AS295" i="17"/>
  <c r="AU294" i="17"/>
  <c r="AV294" i="17" s="1"/>
  <c r="AW294" i="17" s="1"/>
  <c r="AR349" i="17"/>
  <c r="AE294" i="17"/>
  <c r="AI294" i="17" s="1"/>
  <c r="AX294" i="17" s="1"/>
  <c r="AY294" i="17" s="1"/>
  <c r="AZ294" i="17" s="1"/>
  <c r="BB292" i="17"/>
  <c r="AA295" i="17"/>
  <c r="AD297" i="17"/>
  <c r="AH297" i="17" s="1"/>
  <c r="AL297" i="17" s="1"/>
  <c r="AP297" i="17" s="1"/>
  <c r="T298" i="17"/>
  <c r="R296" i="17"/>
  <c r="AB295" i="17"/>
  <c r="AF295" i="17" s="1"/>
  <c r="AJ295" i="17" s="1"/>
  <c r="AN295" i="17" s="1"/>
  <c r="AM293" i="17"/>
  <c r="BC293" i="17" s="1"/>
  <c r="AC296" i="17"/>
  <c r="AG296" i="17" s="1"/>
  <c r="AK296" i="17" s="1"/>
  <c r="AO296" i="17" s="1"/>
  <c r="S297" i="17"/>
  <c r="BC270" i="4"/>
  <c r="BQ270" i="4" s="1"/>
  <c r="BR270" i="4" s="1"/>
  <c r="BP270" i="4"/>
  <c r="BV273" i="4"/>
  <c r="AW271" i="4"/>
  <c r="AQ272" i="4"/>
  <c r="BM272" i="4"/>
  <c r="BN272" i="4" s="1"/>
  <c r="BO272" i="4" s="1"/>
  <c r="BU273" i="4"/>
  <c r="BL272" i="4"/>
  <c r="M274" i="4"/>
  <c r="S274" i="4" s="1"/>
  <c r="Y274" i="4" s="1"/>
  <c r="AK273" i="4"/>
  <c r="BI273" i="4" s="1"/>
  <c r="AM281" i="4"/>
  <c r="AS281" i="4" s="1"/>
  <c r="AY281" i="4" s="1"/>
  <c r="BE281" i="4" s="1"/>
  <c r="AA282" i="4"/>
  <c r="AN277" i="4"/>
  <c r="AT277" i="4" s="1"/>
  <c r="AZ277" i="4" s="1"/>
  <c r="BF277" i="4" s="1"/>
  <c r="AB278" i="4"/>
  <c r="AP278" i="4"/>
  <c r="AV278" i="4" s="1"/>
  <c r="BB278" i="4" s="1"/>
  <c r="BH278" i="4" s="1"/>
  <c r="R279" i="4"/>
  <c r="X279" i="4" s="1"/>
  <c r="AD279" i="4" s="1"/>
  <c r="R280" i="4" s="1"/>
  <c r="X280" i="4" s="1"/>
  <c r="AO281" i="4"/>
  <c r="AU281" i="4" s="1"/>
  <c r="BA281" i="4" s="1"/>
  <c r="BG281" i="4" s="1"/>
  <c r="AC282" i="4"/>
  <c r="AL277" i="4"/>
  <c r="AR277" i="4" s="1"/>
  <c r="AX277" i="4" s="1"/>
  <c r="BD277" i="4" s="1"/>
  <c r="Z278" i="4"/>
  <c r="BD280" i="3"/>
  <c r="BN280" i="3" s="1"/>
  <c r="Q280" i="13"/>
  <c r="T279" i="13"/>
  <c r="R278" i="13"/>
  <c r="U277" i="13"/>
  <c r="BK273" i="4"/>
  <c r="BY272" i="4"/>
  <c r="BJ273" i="4"/>
  <c r="BX272" i="4"/>
  <c r="L286" i="4"/>
  <c r="AT295" i="17" l="1"/>
  <c r="AQ295" i="17"/>
  <c r="AU295" i="17" s="1"/>
  <c r="Q297" i="17"/>
  <c r="AS296" i="17"/>
  <c r="AR350" i="17"/>
  <c r="AC297" i="17"/>
  <c r="AG297" i="17" s="1"/>
  <c r="AK297" i="17" s="1"/>
  <c r="AO297" i="17" s="1"/>
  <c r="S298" i="17"/>
  <c r="AD298" i="17"/>
  <c r="AH298" i="17" s="1"/>
  <c r="AL298" i="17" s="1"/>
  <c r="AP298" i="17" s="1"/>
  <c r="T299" i="17"/>
  <c r="AE295" i="17"/>
  <c r="AI295" i="17" s="1"/>
  <c r="AX295" i="17" s="1"/>
  <c r="AY295" i="17" s="1"/>
  <c r="AZ295" i="17" s="1"/>
  <c r="BB293" i="17"/>
  <c r="AB296" i="17"/>
  <c r="AF296" i="17" s="1"/>
  <c r="AJ296" i="17" s="1"/>
  <c r="AN296" i="17" s="1"/>
  <c r="R297" i="17"/>
  <c r="AA296" i="17"/>
  <c r="AQ296" i="17" s="1"/>
  <c r="AM294" i="17"/>
  <c r="BC294" i="17" s="1"/>
  <c r="BC271" i="4"/>
  <c r="BQ271" i="4" s="1"/>
  <c r="BR271" i="4" s="1"/>
  <c r="BP271" i="4"/>
  <c r="AW272" i="4"/>
  <c r="AQ273" i="4"/>
  <c r="BM273" i="4"/>
  <c r="BN273" i="4" s="1"/>
  <c r="BO273" i="4" s="1"/>
  <c r="AK274" i="4"/>
  <c r="BI274" i="4" s="1"/>
  <c r="BV274" i="4"/>
  <c r="BL273" i="4"/>
  <c r="BU274" i="4"/>
  <c r="AL278" i="4"/>
  <c r="AR278" i="4" s="1"/>
  <c r="AX278" i="4" s="1"/>
  <c r="BD278" i="4" s="1"/>
  <c r="N279" i="4"/>
  <c r="T279" i="4" s="1"/>
  <c r="Z279" i="4" s="1"/>
  <c r="N280" i="4" s="1"/>
  <c r="T280" i="4" s="1"/>
  <c r="AN278" i="4"/>
  <c r="AT278" i="4" s="1"/>
  <c r="AZ278" i="4" s="1"/>
  <c r="BF278" i="4" s="1"/>
  <c r="P279" i="4"/>
  <c r="V279" i="4" s="1"/>
  <c r="AB279" i="4" s="1"/>
  <c r="P280" i="4" s="1"/>
  <c r="V280" i="4" s="1"/>
  <c r="AP279" i="4"/>
  <c r="AV279" i="4" s="1"/>
  <c r="BB279" i="4" s="1"/>
  <c r="BH279" i="4" s="1"/>
  <c r="AD280" i="4"/>
  <c r="AM282" i="4"/>
  <c r="AS282" i="4" s="1"/>
  <c r="AY282" i="4" s="1"/>
  <c r="BE282" i="4" s="1"/>
  <c r="O283" i="4"/>
  <c r="U283" i="4" s="1"/>
  <c r="AA283" i="4" s="1"/>
  <c r="O284" i="4" s="1"/>
  <c r="U284" i="4" s="1"/>
  <c r="AO282" i="4"/>
  <c r="AU282" i="4" s="1"/>
  <c r="BA282" i="4" s="1"/>
  <c r="BG282" i="4" s="1"/>
  <c r="Q283" i="4"/>
  <c r="W283" i="4" s="1"/>
  <c r="AC283" i="4" s="1"/>
  <c r="Q284" i="4" s="1"/>
  <c r="W284" i="4" s="1"/>
  <c r="BD281" i="3"/>
  <c r="BN281" i="3" s="1"/>
  <c r="R279" i="13"/>
  <c r="U278" i="13"/>
  <c r="T280" i="13"/>
  <c r="Q281" i="13"/>
  <c r="BK274" i="4"/>
  <c r="M275" i="4"/>
  <c r="S275" i="4" s="1"/>
  <c r="Y275" i="4" s="1"/>
  <c r="BY273" i="4"/>
  <c r="BJ274" i="4"/>
  <c r="BX273" i="4"/>
  <c r="L287" i="4"/>
  <c r="AU296" i="17" l="1"/>
  <c r="AV295" i="17"/>
  <c r="AW295" i="17" s="1"/>
  <c r="AT296" i="17"/>
  <c r="AV296" i="17"/>
  <c r="AW296" i="17" s="1"/>
  <c r="Q298" i="17"/>
  <c r="AS297" i="17"/>
  <c r="AR351" i="17"/>
  <c r="BB294" i="17"/>
  <c r="AA297" i="17"/>
  <c r="AE296" i="17"/>
  <c r="AI296" i="17" s="1"/>
  <c r="AX296" i="17" s="1"/>
  <c r="AY296" i="17" s="1"/>
  <c r="AZ296" i="17" s="1"/>
  <c r="AB297" i="17"/>
  <c r="AF297" i="17" s="1"/>
  <c r="AJ297" i="17" s="1"/>
  <c r="AN297" i="17" s="1"/>
  <c r="R298" i="17"/>
  <c r="AD299" i="17"/>
  <c r="AH299" i="17" s="1"/>
  <c r="AL299" i="17" s="1"/>
  <c r="AP299" i="17" s="1"/>
  <c r="T300" i="17"/>
  <c r="AC298" i="17"/>
  <c r="AG298" i="17" s="1"/>
  <c r="AK298" i="17" s="1"/>
  <c r="AO298" i="17" s="1"/>
  <c r="S299" i="17"/>
  <c r="AM295" i="17"/>
  <c r="BC295" i="17" s="1"/>
  <c r="BU275" i="4"/>
  <c r="BC272" i="4"/>
  <c r="BQ272" i="4" s="1"/>
  <c r="BR272" i="4" s="1"/>
  <c r="BP272" i="4"/>
  <c r="AW273" i="4"/>
  <c r="BV275" i="4"/>
  <c r="AQ274" i="4"/>
  <c r="BM274" i="4"/>
  <c r="BN274" i="4" s="1"/>
  <c r="BO274" i="4" s="1"/>
  <c r="BL274" i="4"/>
  <c r="AM283" i="4"/>
  <c r="AS283" i="4" s="1"/>
  <c r="AY283" i="4" s="1"/>
  <c r="BE283" i="4" s="1"/>
  <c r="AA284" i="4"/>
  <c r="AO283" i="4"/>
  <c r="AU283" i="4" s="1"/>
  <c r="BA283" i="4" s="1"/>
  <c r="BG283" i="4" s="1"/>
  <c r="AC284" i="4"/>
  <c r="AP280" i="4"/>
  <c r="AV280" i="4" s="1"/>
  <c r="BB280" i="4" s="1"/>
  <c r="BH280" i="4" s="1"/>
  <c r="R281" i="4"/>
  <c r="X281" i="4" s="1"/>
  <c r="AD281" i="4" s="1"/>
  <c r="R282" i="4" s="1"/>
  <c r="X282" i="4" s="1"/>
  <c r="M276" i="4"/>
  <c r="S276" i="4" s="1"/>
  <c r="Y276" i="4" s="1"/>
  <c r="AK275" i="4"/>
  <c r="BI275" i="4" s="1"/>
  <c r="AN279" i="4"/>
  <c r="AT279" i="4" s="1"/>
  <c r="AZ279" i="4" s="1"/>
  <c r="BF279" i="4" s="1"/>
  <c r="AB280" i="4"/>
  <c r="AL279" i="4"/>
  <c r="AR279" i="4" s="1"/>
  <c r="AX279" i="4" s="1"/>
  <c r="BD279" i="4" s="1"/>
  <c r="Z280" i="4"/>
  <c r="BD282" i="3"/>
  <c r="BN282" i="3" s="1"/>
  <c r="Q282" i="13"/>
  <c r="T281" i="13"/>
  <c r="U279" i="13"/>
  <c r="R280" i="13"/>
  <c r="BK275" i="4"/>
  <c r="BX274" i="4"/>
  <c r="BJ275" i="4"/>
  <c r="BY274" i="4"/>
  <c r="L288" i="4"/>
  <c r="AQ297" i="17" l="1"/>
  <c r="Q299" i="17"/>
  <c r="AS298" i="17"/>
  <c r="AT297" i="17"/>
  <c r="AU297" i="17"/>
  <c r="AR352" i="17"/>
  <c r="AE297" i="17"/>
  <c r="AI297" i="17" s="1"/>
  <c r="AX297" i="17" s="1"/>
  <c r="AY297" i="17" s="1"/>
  <c r="AZ297" i="17" s="1"/>
  <c r="S300" i="17"/>
  <c r="AC299" i="17"/>
  <c r="AG299" i="17" s="1"/>
  <c r="AK299" i="17" s="1"/>
  <c r="AO299" i="17" s="1"/>
  <c r="T301" i="17"/>
  <c r="AD300" i="17"/>
  <c r="AH300" i="17" s="1"/>
  <c r="AL300" i="17" s="1"/>
  <c r="AP300" i="17" s="1"/>
  <c r="AM296" i="17"/>
  <c r="BC296" i="17" s="1"/>
  <c r="R299" i="17"/>
  <c r="AB298" i="17"/>
  <c r="AF298" i="17" s="1"/>
  <c r="AJ298" i="17" s="1"/>
  <c r="AN298" i="17" s="1"/>
  <c r="AA298" i="17"/>
  <c r="AQ298" i="17" s="1"/>
  <c r="BB295" i="17"/>
  <c r="BC273" i="4"/>
  <c r="BQ273" i="4" s="1"/>
  <c r="BR273" i="4" s="1"/>
  <c r="BP273" i="4"/>
  <c r="BV276" i="4"/>
  <c r="AW274" i="4"/>
  <c r="AQ275" i="4"/>
  <c r="BM275" i="4"/>
  <c r="BN275" i="4" s="1"/>
  <c r="BO275" i="4" s="1"/>
  <c r="BL275" i="4"/>
  <c r="BU276" i="4"/>
  <c r="M277" i="4"/>
  <c r="S277" i="4" s="1"/>
  <c r="Y277" i="4" s="1"/>
  <c r="AK276" i="4"/>
  <c r="BI276" i="4" s="1"/>
  <c r="AN280" i="4"/>
  <c r="AT280" i="4" s="1"/>
  <c r="AZ280" i="4" s="1"/>
  <c r="BF280" i="4" s="1"/>
  <c r="P281" i="4"/>
  <c r="V281" i="4" s="1"/>
  <c r="AB281" i="4" s="1"/>
  <c r="P282" i="4" s="1"/>
  <c r="V282" i="4" s="1"/>
  <c r="AM284" i="4"/>
  <c r="AS284" i="4" s="1"/>
  <c r="AY284" i="4" s="1"/>
  <c r="BE284" i="4" s="1"/>
  <c r="O285" i="4"/>
  <c r="U285" i="4" s="1"/>
  <c r="AA285" i="4" s="1"/>
  <c r="O286" i="4" s="1"/>
  <c r="U286" i="4" s="1"/>
  <c r="AL280" i="4"/>
  <c r="AR280" i="4" s="1"/>
  <c r="AX280" i="4" s="1"/>
  <c r="BD280" i="4" s="1"/>
  <c r="N281" i="4"/>
  <c r="T281" i="4" s="1"/>
  <c r="Z281" i="4" s="1"/>
  <c r="N282" i="4" s="1"/>
  <c r="T282" i="4" s="1"/>
  <c r="AP281" i="4"/>
  <c r="AV281" i="4" s="1"/>
  <c r="BB281" i="4" s="1"/>
  <c r="BH281" i="4" s="1"/>
  <c r="AD282" i="4"/>
  <c r="AO284" i="4"/>
  <c r="AU284" i="4" s="1"/>
  <c r="BA284" i="4" s="1"/>
  <c r="BG284" i="4" s="1"/>
  <c r="Q285" i="4"/>
  <c r="W285" i="4" s="1"/>
  <c r="AC285" i="4" s="1"/>
  <c r="Q286" i="4" s="1"/>
  <c r="W286" i="4" s="1"/>
  <c r="BD283" i="3"/>
  <c r="BN283" i="3" s="1"/>
  <c r="R281" i="13"/>
  <c r="U280" i="13"/>
  <c r="T282" i="13"/>
  <c r="Q283" i="13"/>
  <c r="BK276" i="4"/>
  <c r="BJ276" i="4"/>
  <c r="BX275" i="4"/>
  <c r="BY275" i="4"/>
  <c r="L289" i="4"/>
  <c r="AU298" i="17" l="1"/>
  <c r="AV297" i="17"/>
  <c r="AW297" i="17" s="1"/>
  <c r="Q300" i="17"/>
  <c r="AS299" i="17"/>
  <c r="AT298" i="17"/>
  <c r="AV298" i="17"/>
  <c r="AW298" i="17" s="1"/>
  <c r="AR353" i="17"/>
  <c r="AA299" i="17"/>
  <c r="R300" i="17"/>
  <c r="AB299" i="17"/>
  <c r="AF299" i="17" s="1"/>
  <c r="AJ299" i="17" s="1"/>
  <c r="AN299" i="17" s="1"/>
  <c r="BB296" i="17"/>
  <c r="AC300" i="17"/>
  <c r="AG300" i="17" s="1"/>
  <c r="AK300" i="17" s="1"/>
  <c r="AO300" i="17" s="1"/>
  <c r="S301" i="17"/>
  <c r="AE298" i="17"/>
  <c r="AI298" i="17" s="1"/>
  <c r="AX298" i="17" s="1"/>
  <c r="AY298" i="17" s="1"/>
  <c r="AZ298" i="17" s="1"/>
  <c r="AD301" i="17"/>
  <c r="AH301" i="17" s="1"/>
  <c r="AL301" i="17" s="1"/>
  <c r="AP301" i="17" s="1"/>
  <c r="T302" i="17"/>
  <c r="AM297" i="17"/>
  <c r="BC297" i="17" s="1"/>
  <c r="BC274" i="4"/>
  <c r="BQ274" i="4" s="1"/>
  <c r="BR274" i="4" s="1"/>
  <c r="BP274" i="4"/>
  <c r="BV277" i="4"/>
  <c r="AW275" i="4"/>
  <c r="AQ276" i="4"/>
  <c r="BM276" i="4"/>
  <c r="BN276" i="4" s="1"/>
  <c r="BO276" i="4" s="1"/>
  <c r="BU277" i="4"/>
  <c r="BL276" i="4"/>
  <c r="AL281" i="4"/>
  <c r="AR281" i="4" s="1"/>
  <c r="AX281" i="4" s="1"/>
  <c r="BD281" i="4" s="1"/>
  <c r="Z282" i="4"/>
  <c r="AO285" i="4"/>
  <c r="AU285" i="4" s="1"/>
  <c r="BA285" i="4" s="1"/>
  <c r="BG285" i="4" s="1"/>
  <c r="AC286" i="4"/>
  <c r="AM285" i="4"/>
  <c r="AS285" i="4" s="1"/>
  <c r="AY285" i="4" s="1"/>
  <c r="BE285" i="4" s="1"/>
  <c r="AA286" i="4"/>
  <c r="AP282" i="4"/>
  <c r="AV282" i="4" s="1"/>
  <c r="BB282" i="4" s="1"/>
  <c r="BH282" i="4" s="1"/>
  <c r="R283" i="4"/>
  <c r="X283" i="4" s="1"/>
  <c r="AD283" i="4" s="1"/>
  <c r="R284" i="4" s="1"/>
  <c r="X284" i="4" s="1"/>
  <c r="AN281" i="4"/>
  <c r="AT281" i="4" s="1"/>
  <c r="AZ281" i="4" s="1"/>
  <c r="BF281" i="4" s="1"/>
  <c r="AB282" i="4"/>
  <c r="M278" i="4"/>
  <c r="S278" i="4" s="1"/>
  <c r="Y278" i="4" s="1"/>
  <c r="AK277" i="4"/>
  <c r="BI277" i="4" s="1"/>
  <c r="BD284" i="3"/>
  <c r="BN284" i="3" s="1"/>
  <c r="Q284" i="13"/>
  <c r="T283" i="13"/>
  <c r="R282" i="13"/>
  <c r="U281" i="13"/>
  <c r="BJ277" i="4"/>
  <c r="BY276" i="4"/>
  <c r="BX276" i="4"/>
  <c r="BK277" i="4"/>
  <c r="L290" i="4"/>
  <c r="AT299" i="17" l="1"/>
  <c r="AQ299" i="17"/>
  <c r="AU299" i="17" s="1"/>
  <c r="Q301" i="17"/>
  <c r="AS300" i="17"/>
  <c r="AR354" i="17"/>
  <c r="AC301" i="17"/>
  <c r="AG301" i="17" s="1"/>
  <c r="AK301" i="17" s="1"/>
  <c r="AO301" i="17" s="1"/>
  <c r="S302" i="17"/>
  <c r="BB297" i="17"/>
  <c r="AA300" i="17"/>
  <c r="AD302" i="17"/>
  <c r="AH302" i="17" s="1"/>
  <c r="AL302" i="17" s="1"/>
  <c r="AP302" i="17" s="1"/>
  <c r="T303" i="17"/>
  <c r="AB300" i="17"/>
  <c r="AF300" i="17" s="1"/>
  <c r="AJ300" i="17" s="1"/>
  <c r="AN300" i="17" s="1"/>
  <c r="R301" i="17"/>
  <c r="AE299" i="17"/>
  <c r="AI299" i="17" s="1"/>
  <c r="AX299" i="17" s="1"/>
  <c r="AY299" i="17" s="1"/>
  <c r="AZ299" i="17" s="1"/>
  <c r="AM298" i="17"/>
  <c r="BC298" i="17" s="1"/>
  <c r="BC275" i="4"/>
  <c r="BQ275" i="4" s="1"/>
  <c r="BR275" i="4" s="1"/>
  <c r="BP275" i="4"/>
  <c r="AW276" i="4"/>
  <c r="AQ277" i="4"/>
  <c r="BM277" i="4"/>
  <c r="BN277" i="4" s="1"/>
  <c r="BO277" i="4" s="1"/>
  <c r="AK278" i="4"/>
  <c r="BI278" i="4" s="1"/>
  <c r="BV278" i="4"/>
  <c r="BU278" i="4"/>
  <c r="BL277" i="4"/>
  <c r="AP283" i="4"/>
  <c r="AV283" i="4" s="1"/>
  <c r="BB283" i="4" s="1"/>
  <c r="BH283" i="4" s="1"/>
  <c r="AD284" i="4"/>
  <c r="AN282" i="4"/>
  <c r="AT282" i="4" s="1"/>
  <c r="AZ282" i="4" s="1"/>
  <c r="BF282" i="4" s="1"/>
  <c r="P283" i="4"/>
  <c r="V283" i="4" s="1"/>
  <c r="AB283" i="4" s="1"/>
  <c r="P284" i="4" s="1"/>
  <c r="V284" i="4" s="1"/>
  <c r="AM286" i="4"/>
  <c r="AS286" i="4" s="1"/>
  <c r="AY286" i="4" s="1"/>
  <c r="BE286" i="4" s="1"/>
  <c r="O287" i="4"/>
  <c r="U287" i="4" s="1"/>
  <c r="AA287" i="4" s="1"/>
  <c r="O288" i="4" s="1"/>
  <c r="U288" i="4" s="1"/>
  <c r="AO286" i="4"/>
  <c r="AU286" i="4" s="1"/>
  <c r="BA286" i="4" s="1"/>
  <c r="BG286" i="4" s="1"/>
  <c r="Q287" i="4"/>
  <c r="W287" i="4" s="1"/>
  <c r="AC287" i="4" s="1"/>
  <c r="Q288" i="4" s="1"/>
  <c r="W288" i="4" s="1"/>
  <c r="AL282" i="4"/>
  <c r="AR282" i="4" s="1"/>
  <c r="AX282" i="4" s="1"/>
  <c r="BD282" i="4" s="1"/>
  <c r="N283" i="4"/>
  <c r="T283" i="4" s="1"/>
  <c r="Z283" i="4" s="1"/>
  <c r="N284" i="4" s="1"/>
  <c r="T284" i="4" s="1"/>
  <c r="BD285" i="3"/>
  <c r="BN285" i="3" s="1"/>
  <c r="R283" i="13"/>
  <c r="U282" i="13"/>
  <c r="T284" i="13"/>
  <c r="Q285" i="13"/>
  <c r="M279" i="4"/>
  <c r="S279" i="4" s="1"/>
  <c r="Y279" i="4" s="1"/>
  <c r="BK278" i="4"/>
  <c r="BX277" i="4"/>
  <c r="BY277" i="4"/>
  <c r="BJ278" i="4"/>
  <c r="L291" i="4"/>
  <c r="AQ300" i="17" l="1"/>
  <c r="AU300" i="17"/>
  <c r="AT300" i="17"/>
  <c r="AV300" i="17"/>
  <c r="AW300" i="17" s="1"/>
  <c r="AV299" i="17"/>
  <c r="AW299" i="17" s="1"/>
  <c r="Q302" i="17"/>
  <c r="AS301" i="17"/>
  <c r="AR355" i="17"/>
  <c r="AB301" i="17"/>
  <c r="AF301" i="17" s="1"/>
  <c r="AJ301" i="17" s="1"/>
  <c r="AN301" i="17" s="1"/>
  <c r="R302" i="17"/>
  <c r="AD303" i="17"/>
  <c r="AH303" i="17" s="1"/>
  <c r="AL303" i="17" s="1"/>
  <c r="AP303" i="17" s="1"/>
  <c r="T304" i="17"/>
  <c r="AA301" i="17"/>
  <c r="AQ301" i="17" s="1"/>
  <c r="AU301" i="17" s="1"/>
  <c r="BB298" i="17"/>
  <c r="AE300" i="17"/>
  <c r="AI300" i="17" s="1"/>
  <c r="AX300" i="17" s="1"/>
  <c r="AY300" i="17" s="1"/>
  <c r="AZ300" i="17" s="1"/>
  <c r="AC302" i="17"/>
  <c r="AG302" i="17" s="1"/>
  <c r="AK302" i="17" s="1"/>
  <c r="AO302" i="17" s="1"/>
  <c r="S303" i="17"/>
  <c r="AM299" i="17"/>
  <c r="BC299" i="17" s="1"/>
  <c r="BC276" i="4"/>
  <c r="BQ276" i="4" s="1"/>
  <c r="BR276" i="4" s="1"/>
  <c r="BP276" i="4"/>
  <c r="AW277" i="4"/>
  <c r="BV279" i="4"/>
  <c r="AQ278" i="4"/>
  <c r="BM278" i="4"/>
  <c r="BN278" i="4" s="1"/>
  <c r="BO278" i="4" s="1"/>
  <c r="BL278" i="4"/>
  <c r="BU279" i="4"/>
  <c r="AO287" i="4"/>
  <c r="AU287" i="4" s="1"/>
  <c r="BA287" i="4" s="1"/>
  <c r="BG287" i="4" s="1"/>
  <c r="AC288" i="4"/>
  <c r="M280" i="4"/>
  <c r="S280" i="4" s="1"/>
  <c r="Y280" i="4" s="1"/>
  <c r="AK279" i="4"/>
  <c r="BI279" i="4" s="1"/>
  <c r="AL283" i="4"/>
  <c r="AR283" i="4" s="1"/>
  <c r="AX283" i="4" s="1"/>
  <c r="BD283" i="4" s="1"/>
  <c r="Z284" i="4"/>
  <c r="AM287" i="4"/>
  <c r="AS287" i="4" s="1"/>
  <c r="AY287" i="4" s="1"/>
  <c r="BE287" i="4" s="1"/>
  <c r="AA288" i="4"/>
  <c r="AP284" i="4"/>
  <c r="AV284" i="4" s="1"/>
  <c r="BB284" i="4" s="1"/>
  <c r="BH284" i="4" s="1"/>
  <c r="R285" i="4"/>
  <c r="X285" i="4" s="1"/>
  <c r="AD285" i="4" s="1"/>
  <c r="R286" i="4" s="1"/>
  <c r="X286" i="4" s="1"/>
  <c r="AN283" i="4"/>
  <c r="AT283" i="4" s="1"/>
  <c r="AZ283" i="4" s="1"/>
  <c r="BF283" i="4" s="1"/>
  <c r="AB284" i="4"/>
  <c r="BD286" i="3"/>
  <c r="BN286" i="3" s="1"/>
  <c r="Q286" i="13"/>
  <c r="T285" i="13"/>
  <c r="R284" i="13"/>
  <c r="U283" i="13"/>
  <c r="BX278" i="4"/>
  <c r="BJ279" i="4"/>
  <c r="BY278" i="4"/>
  <c r="BK279" i="4"/>
  <c r="L292" i="4"/>
  <c r="Q303" i="17" l="1"/>
  <c r="AS302" i="17"/>
  <c r="AT301" i="17"/>
  <c r="AV301" i="17"/>
  <c r="AW301" i="17" s="1"/>
  <c r="AR356" i="17"/>
  <c r="T305" i="17"/>
  <c r="AD304" i="17"/>
  <c r="AH304" i="17" s="1"/>
  <c r="AL304" i="17" s="1"/>
  <c r="AP304" i="17" s="1"/>
  <c r="BB299" i="17"/>
  <c r="R303" i="17"/>
  <c r="AB302" i="17"/>
  <c r="AF302" i="17" s="1"/>
  <c r="AJ302" i="17" s="1"/>
  <c r="AN302" i="17" s="1"/>
  <c r="AM300" i="17"/>
  <c r="BC300" i="17" s="1"/>
  <c r="AA302" i="17"/>
  <c r="AQ302" i="17" s="1"/>
  <c r="AU302" i="17" s="1"/>
  <c r="S304" i="17"/>
  <c r="AC303" i="17"/>
  <c r="AG303" i="17" s="1"/>
  <c r="AK303" i="17" s="1"/>
  <c r="AO303" i="17" s="1"/>
  <c r="AE301" i="17"/>
  <c r="AI301" i="17" s="1"/>
  <c r="AX301" i="17" s="1"/>
  <c r="AY301" i="17" s="1"/>
  <c r="AZ301" i="17" s="1"/>
  <c r="BC277" i="4"/>
  <c r="BQ277" i="4" s="1"/>
  <c r="BR277" i="4" s="1"/>
  <c r="BP277" i="4"/>
  <c r="AW278" i="4"/>
  <c r="BV280" i="4"/>
  <c r="AQ279" i="4"/>
  <c r="BM279" i="4"/>
  <c r="BN279" i="4" s="1"/>
  <c r="BO279" i="4" s="1"/>
  <c r="BU280" i="4"/>
  <c r="BL279" i="4"/>
  <c r="AM288" i="4"/>
  <c r="AS288" i="4" s="1"/>
  <c r="AY288" i="4" s="1"/>
  <c r="BE288" i="4" s="1"/>
  <c r="O289" i="4"/>
  <c r="U289" i="4" s="1"/>
  <c r="AA289" i="4" s="1"/>
  <c r="O290" i="4" s="1"/>
  <c r="U290" i="4" s="1"/>
  <c r="AP285" i="4"/>
  <c r="AV285" i="4" s="1"/>
  <c r="BB285" i="4" s="1"/>
  <c r="BH285" i="4" s="1"/>
  <c r="AD286" i="4"/>
  <c r="M281" i="4"/>
  <c r="S281" i="4" s="1"/>
  <c r="Y281" i="4" s="1"/>
  <c r="AK280" i="4"/>
  <c r="BI280" i="4" s="1"/>
  <c r="AN284" i="4"/>
  <c r="AT284" i="4" s="1"/>
  <c r="AZ284" i="4" s="1"/>
  <c r="BF284" i="4" s="1"/>
  <c r="P285" i="4"/>
  <c r="V285" i="4" s="1"/>
  <c r="AB285" i="4" s="1"/>
  <c r="P286" i="4" s="1"/>
  <c r="V286" i="4" s="1"/>
  <c r="AO288" i="4"/>
  <c r="AU288" i="4" s="1"/>
  <c r="BA288" i="4" s="1"/>
  <c r="BG288" i="4" s="1"/>
  <c r="Q289" i="4"/>
  <c r="W289" i="4" s="1"/>
  <c r="AC289" i="4" s="1"/>
  <c r="Q290" i="4" s="1"/>
  <c r="W290" i="4" s="1"/>
  <c r="AL284" i="4"/>
  <c r="AR284" i="4" s="1"/>
  <c r="AX284" i="4" s="1"/>
  <c r="BD284" i="4" s="1"/>
  <c r="N285" i="4"/>
  <c r="T285" i="4" s="1"/>
  <c r="Z285" i="4" s="1"/>
  <c r="N286" i="4" s="1"/>
  <c r="T286" i="4" s="1"/>
  <c r="BD287" i="3"/>
  <c r="BN287" i="3" s="1"/>
  <c r="R285" i="13"/>
  <c r="U284" i="13"/>
  <c r="T286" i="13"/>
  <c r="Q287" i="13"/>
  <c r="BY279" i="4"/>
  <c r="BX279" i="4"/>
  <c r="BJ280" i="4"/>
  <c r="BK280" i="4"/>
  <c r="L293" i="4"/>
  <c r="AT302" i="17" l="1"/>
  <c r="AV302" i="17"/>
  <c r="AW302" i="17" s="1"/>
  <c r="Q304" i="17"/>
  <c r="AS303" i="17"/>
  <c r="AR357" i="17"/>
  <c r="AD305" i="17"/>
  <c r="AH305" i="17" s="1"/>
  <c r="AL305" i="17" s="1"/>
  <c r="AP305" i="17" s="1"/>
  <c r="T306" i="17"/>
  <c r="AM301" i="17"/>
  <c r="BC301" i="17" s="1"/>
  <c r="AC304" i="17"/>
  <c r="AG304" i="17" s="1"/>
  <c r="AK304" i="17" s="1"/>
  <c r="AO304" i="17" s="1"/>
  <c r="S305" i="17"/>
  <c r="BB300" i="17"/>
  <c r="AE302" i="17"/>
  <c r="AI302" i="17" s="1"/>
  <c r="AX302" i="17" s="1"/>
  <c r="AY302" i="17" s="1"/>
  <c r="AZ302" i="17" s="1"/>
  <c r="R304" i="17"/>
  <c r="AB303" i="17"/>
  <c r="AF303" i="17" s="1"/>
  <c r="AJ303" i="17" s="1"/>
  <c r="AN303" i="17" s="1"/>
  <c r="AA303" i="17"/>
  <c r="BC278" i="4"/>
  <c r="BQ278" i="4" s="1"/>
  <c r="BR278" i="4" s="1"/>
  <c r="BP278" i="4"/>
  <c r="BV281" i="4"/>
  <c r="BL280" i="4"/>
  <c r="AW279" i="4"/>
  <c r="AQ280" i="4"/>
  <c r="BM280" i="4"/>
  <c r="BN280" i="4" s="1"/>
  <c r="BO280" i="4" s="1"/>
  <c r="BU281" i="4"/>
  <c r="M282" i="4"/>
  <c r="S282" i="4" s="1"/>
  <c r="Y282" i="4" s="1"/>
  <c r="AK281" i="4"/>
  <c r="BI281" i="4" s="1"/>
  <c r="AO289" i="4"/>
  <c r="AU289" i="4" s="1"/>
  <c r="BA289" i="4" s="1"/>
  <c r="BG289" i="4" s="1"/>
  <c r="AC290" i="4"/>
  <c r="AN285" i="4"/>
  <c r="AT285" i="4" s="1"/>
  <c r="AZ285" i="4" s="1"/>
  <c r="BF285" i="4" s="1"/>
  <c r="AB286" i="4"/>
  <c r="AM289" i="4"/>
  <c r="AS289" i="4" s="1"/>
  <c r="AY289" i="4" s="1"/>
  <c r="BE289" i="4" s="1"/>
  <c r="AA290" i="4"/>
  <c r="AL285" i="4"/>
  <c r="AR285" i="4" s="1"/>
  <c r="AX285" i="4" s="1"/>
  <c r="BD285" i="4" s="1"/>
  <c r="Z286" i="4"/>
  <c r="AP286" i="4"/>
  <c r="AV286" i="4" s="1"/>
  <c r="BB286" i="4" s="1"/>
  <c r="BH286" i="4" s="1"/>
  <c r="R287" i="4"/>
  <c r="X287" i="4" s="1"/>
  <c r="AD287" i="4" s="1"/>
  <c r="R288" i="4" s="1"/>
  <c r="X288" i="4" s="1"/>
  <c r="BD288" i="3"/>
  <c r="BN288" i="3" s="1"/>
  <c r="Q288" i="13"/>
  <c r="T287" i="13"/>
  <c r="R286" i="13"/>
  <c r="U285" i="13"/>
  <c r="BY280" i="4"/>
  <c r="BX280" i="4"/>
  <c r="BJ281" i="4"/>
  <c r="BK281" i="4"/>
  <c r="L294" i="4"/>
  <c r="Q305" i="17" l="1"/>
  <c r="AS304" i="17"/>
  <c r="AQ303" i="17"/>
  <c r="AU303" i="17" s="1"/>
  <c r="AV303" i="17" s="1"/>
  <c r="AW303" i="17" s="1"/>
  <c r="AT303" i="17"/>
  <c r="AR358" i="17"/>
  <c r="AA304" i="17"/>
  <c r="BB301" i="17"/>
  <c r="AC305" i="17"/>
  <c r="AG305" i="17" s="1"/>
  <c r="AK305" i="17" s="1"/>
  <c r="AO305" i="17" s="1"/>
  <c r="S306" i="17"/>
  <c r="AE303" i="17"/>
  <c r="AI303" i="17" s="1"/>
  <c r="AX303" i="17" s="1"/>
  <c r="AY303" i="17" s="1"/>
  <c r="AZ303" i="17" s="1"/>
  <c r="AM302" i="17"/>
  <c r="BC302" i="17" s="1"/>
  <c r="AD306" i="17"/>
  <c r="AH306" i="17" s="1"/>
  <c r="AL306" i="17" s="1"/>
  <c r="AP306" i="17" s="1"/>
  <c r="T307" i="17"/>
  <c r="AB304" i="17"/>
  <c r="AF304" i="17" s="1"/>
  <c r="AJ304" i="17" s="1"/>
  <c r="AN304" i="17" s="1"/>
  <c r="R305" i="17"/>
  <c r="BC279" i="4"/>
  <c r="BQ279" i="4" s="1"/>
  <c r="BR279" i="4" s="1"/>
  <c r="BP279" i="4"/>
  <c r="AW280" i="4"/>
  <c r="BL281" i="4"/>
  <c r="AQ281" i="4"/>
  <c r="BM281" i="4"/>
  <c r="BN281" i="4" s="1"/>
  <c r="BO281" i="4" s="1"/>
  <c r="AK282" i="4"/>
  <c r="BI282" i="4" s="1"/>
  <c r="BV282" i="4"/>
  <c r="BU282" i="4"/>
  <c r="AM290" i="4"/>
  <c r="AS290" i="4" s="1"/>
  <c r="AY290" i="4" s="1"/>
  <c r="BE290" i="4" s="1"/>
  <c r="O291" i="4"/>
  <c r="U291" i="4" s="1"/>
  <c r="AA291" i="4" s="1"/>
  <c r="O292" i="4" s="1"/>
  <c r="U292" i="4" s="1"/>
  <c r="AL286" i="4"/>
  <c r="AR286" i="4" s="1"/>
  <c r="AX286" i="4" s="1"/>
  <c r="BD286" i="4" s="1"/>
  <c r="N287" i="4"/>
  <c r="T287" i="4" s="1"/>
  <c r="Z287" i="4" s="1"/>
  <c r="N288" i="4" s="1"/>
  <c r="T288" i="4" s="1"/>
  <c r="AP287" i="4"/>
  <c r="AV287" i="4" s="1"/>
  <c r="BB287" i="4" s="1"/>
  <c r="BH287" i="4" s="1"/>
  <c r="AD288" i="4"/>
  <c r="AO290" i="4"/>
  <c r="AU290" i="4" s="1"/>
  <c r="BA290" i="4" s="1"/>
  <c r="BG290" i="4" s="1"/>
  <c r="Q291" i="4"/>
  <c r="W291" i="4" s="1"/>
  <c r="AC291" i="4" s="1"/>
  <c r="Q292" i="4" s="1"/>
  <c r="W292" i="4" s="1"/>
  <c r="AN286" i="4"/>
  <c r="AT286" i="4" s="1"/>
  <c r="AZ286" i="4" s="1"/>
  <c r="BF286" i="4" s="1"/>
  <c r="P287" i="4"/>
  <c r="V287" i="4" s="1"/>
  <c r="AB287" i="4" s="1"/>
  <c r="P288" i="4" s="1"/>
  <c r="V288" i="4" s="1"/>
  <c r="BD289" i="3"/>
  <c r="BN289" i="3" s="1"/>
  <c r="R287" i="13"/>
  <c r="U286" i="13"/>
  <c r="T288" i="13"/>
  <c r="Q289" i="13"/>
  <c r="BY281" i="4"/>
  <c r="BX281" i="4"/>
  <c r="BJ282" i="4"/>
  <c r="BK282" i="4"/>
  <c r="M283" i="4"/>
  <c r="S283" i="4" s="1"/>
  <c r="Y283" i="4" s="1"/>
  <c r="L295" i="4"/>
  <c r="AQ304" i="17" l="1"/>
  <c r="AT304" i="17"/>
  <c r="AU304" i="17"/>
  <c r="AV304" i="17" s="1"/>
  <c r="AW304" i="17" s="1"/>
  <c r="Q306" i="17"/>
  <c r="AS305" i="17"/>
  <c r="AR359" i="17"/>
  <c r="AB305" i="17"/>
  <c r="AF305" i="17" s="1"/>
  <c r="AJ305" i="17" s="1"/>
  <c r="AN305" i="17" s="1"/>
  <c r="R306" i="17"/>
  <c r="AM303" i="17"/>
  <c r="BC303" i="17" s="1"/>
  <c r="AC306" i="17"/>
  <c r="AG306" i="17" s="1"/>
  <c r="AK306" i="17" s="1"/>
  <c r="AO306" i="17" s="1"/>
  <c r="S307" i="17"/>
  <c r="BB302" i="17"/>
  <c r="AA305" i="17"/>
  <c r="AD307" i="17"/>
  <c r="AH307" i="17" s="1"/>
  <c r="AL307" i="17" s="1"/>
  <c r="AP307" i="17" s="1"/>
  <c r="T308" i="17"/>
  <c r="AE304" i="17"/>
  <c r="AI304" i="17" s="1"/>
  <c r="AX304" i="17" s="1"/>
  <c r="AY304" i="17" s="1"/>
  <c r="AZ304" i="17" s="1"/>
  <c r="BC280" i="4"/>
  <c r="BQ280" i="4" s="1"/>
  <c r="BR280" i="4" s="1"/>
  <c r="BP280" i="4"/>
  <c r="BV283" i="4"/>
  <c r="AW281" i="4"/>
  <c r="AQ282" i="4"/>
  <c r="BM282" i="4"/>
  <c r="BN282" i="4" s="1"/>
  <c r="BO282" i="4" s="1"/>
  <c r="BU283" i="4"/>
  <c r="BL282" i="4"/>
  <c r="AN287" i="4"/>
  <c r="AT287" i="4" s="1"/>
  <c r="AZ287" i="4" s="1"/>
  <c r="BF287" i="4" s="1"/>
  <c r="AB288" i="4"/>
  <c r="AM291" i="4"/>
  <c r="AS291" i="4" s="1"/>
  <c r="AY291" i="4" s="1"/>
  <c r="BE291" i="4" s="1"/>
  <c r="AA292" i="4"/>
  <c r="AO291" i="4"/>
  <c r="AU291" i="4" s="1"/>
  <c r="BA291" i="4" s="1"/>
  <c r="BG291" i="4" s="1"/>
  <c r="AC292" i="4"/>
  <c r="AP288" i="4"/>
  <c r="AV288" i="4" s="1"/>
  <c r="BB288" i="4" s="1"/>
  <c r="BH288" i="4" s="1"/>
  <c r="R289" i="4"/>
  <c r="X289" i="4" s="1"/>
  <c r="AD289" i="4" s="1"/>
  <c r="R290" i="4" s="1"/>
  <c r="X290" i="4" s="1"/>
  <c r="AL287" i="4"/>
  <c r="AR287" i="4" s="1"/>
  <c r="AX287" i="4" s="1"/>
  <c r="BD287" i="4" s="1"/>
  <c r="Z288" i="4"/>
  <c r="M284" i="4"/>
  <c r="S284" i="4" s="1"/>
  <c r="Y284" i="4" s="1"/>
  <c r="AK283" i="4"/>
  <c r="BI283" i="4" s="1"/>
  <c r="BD290" i="3"/>
  <c r="BN290" i="3" s="1"/>
  <c r="Q290" i="13"/>
  <c r="T289" i="13"/>
  <c r="R288" i="13"/>
  <c r="U287" i="13"/>
  <c r="BY282" i="4"/>
  <c r="BX282" i="4"/>
  <c r="BJ283" i="4"/>
  <c r="BK283" i="4"/>
  <c r="L296" i="4"/>
  <c r="AT305" i="17" l="1"/>
  <c r="Q307" i="17"/>
  <c r="AS306" i="17"/>
  <c r="AQ305" i="17"/>
  <c r="AU305" i="17" s="1"/>
  <c r="AR360" i="17"/>
  <c r="BB303" i="17"/>
  <c r="S308" i="17"/>
  <c r="AC307" i="17"/>
  <c r="AG307" i="17" s="1"/>
  <c r="AK307" i="17" s="1"/>
  <c r="AO307" i="17" s="1"/>
  <c r="AM304" i="17"/>
  <c r="BC304" i="17" s="1"/>
  <c r="T309" i="17"/>
  <c r="AD308" i="17"/>
  <c r="AH308" i="17" s="1"/>
  <c r="AL308" i="17" s="1"/>
  <c r="AP308" i="17" s="1"/>
  <c r="R307" i="17"/>
  <c r="AB306" i="17"/>
  <c r="AF306" i="17" s="1"/>
  <c r="AJ306" i="17" s="1"/>
  <c r="AN306" i="17" s="1"/>
  <c r="AA306" i="17"/>
  <c r="AE305" i="17"/>
  <c r="AI305" i="17" s="1"/>
  <c r="AX305" i="17" s="1"/>
  <c r="AY305" i="17" s="1"/>
  <c r="AZ305" i="17" s="1"/>
  <c r="BC281" i="4"/>
  <c r="BQ281" i="4" s="1"/>
  <c r="BR281" i="4" s="1"/>
  <c r="BP281" i="4"/>
  <c r="AW282" i="4"/>
  <c r="BL283" i="4"/>
  <c r="BV284" i="4"/>
  <c r="AQ283" i="4"/>
  <c r="BM283" i="4"/>
  <c r="BN283" i="4" s="1"/>
  <c r="BO283" i="4" s="1"/>
  <c r="BU284" i="4"/>
  <c r="M285" i="4"/>
  <c r="S285" i="4" s="1"/>
  <c r="Y285" i="4" s="1"/>
  <c r="AK284" i="4"/>
  <c r="BI284" i="4" s="1"/>
  <c r="AP289" i="4"/>
  <c r="AV289" i="4" s="1"/>
  <c r="BB289" i="4" s="1"/>
  <c r="BH289" i="4" s="1"/>
  <c r="AD290" i="4"/>
  <c r="AO292" i="4"/>
  <c r="AU292" i="4" s="1"/>
  <c r="BA292" i="4" s="1"/>
  <c r="BG292" i="4" s="1"/>
  <c r="Q293" i="4"/>
  <c r="W293" i="4" s="1"/>
  <c r="AC293" i="4" s="1"/>
  <c r="Q294" i="4" s="1"/>
  <c r="W294" i="4" s="1"/>
  <c r="AL288" i="4"/>
  <c r="AR288" i="4" s="1"/>
  <c r="AX288" i="4" s="1"/>
  <c r="BD288" i="4" s="1"/>
  <c r="N289" i="4"/>
  <c r="T289" i="4" s="1"/>
  <c r="Z289" i="4" s="1"/>
  <c r="N290" i="4" s="1"/>
  <c r="T290" i="4" s="1"/>
  <c r="AN288" i="4"/>
  <c r="AT288" i="4" s="1"/>
  <c r="AZ288" i="4" s="1"/>
  <c r="BF288" i="4" s="1"/>
  <c r="P289" i="4"/>
  <c r="V289" i="4" s="1"/>
  <c r="AB289" i="4" s="1"/>
  <c r="P290" i="4" s="1"/>
  <c r="V290" i="4" s="1"/>
  <c r="AM292" i="4"/>
  <c r="AS292" i="4" s="1"/>
  <c r="AY292" i="4" s="1"/>
  <c r="BE292" i="4" s="1"/>
  <c r="O293" i="4"/>
  <c r="U293" i="4" s="1"/>
  <c r="AA293" i="4" s="1"/>
  <c r="O294" i="4" s="1"/>
  <c r="U294" i="4" s="1"/>
  <c r="BD291" i="3"/>
  <c r="BN291" i="3" s="1"/>
  <c r="U288" i="13"/>
  <c r="R289" i="13"/>
  <c r="T290" i="13"/>
  <c r="Q291" i="13"/>
  <c r="BJ284" i="4"/>
  <c r="BX283" i="4"/>
  <c r="BY283" i="4"/>
  <c r="BK284" i="4"/>
  <c r="L297" i="4"/>
  <c r="AQ306" i="17" l="1"/>
  <c r="Q308" i="17"/>
  <c r="AS307" i="17"/>
  <c r="AU306" i="17"/>
  <c r="AV306" i="17" s="1"/>
  <c r="AW306" i="17" s="1"/>
  <c r="AV305" i="17"/>
  <c r="AW305" i="17" s="1"/>
  <c r="AT306" i="17"/>
  <c r="AR361" i="17"/>
  <c r="AE306" i="17"/>
  <c r="AI306" i="17" s="1"/>
  <c r="AX306" i="17" s="1"/>
  <c r="AY306" i="17" s="1"/>
  <c r="AZ306" i="17" s="1"/>
  <c r="AA307" i="17"/>
  <c r="AD309" i="17"/>
  <c r="AH309" i="17" s="1"/>
  <c r="AL309" i="17" s="1"/>
  <c r="AP309" i="17" s="1"/>
  <c r="T310" i="17"/>
  <c r="R308" i="17"/>
  <c r="AB307" i="17"/>
  <c r="AF307" i="17" s="1"/>
  <c r="AJ307" i="17" s="1"/>
  <c r="AN307" i="17" s="1"/>
  <c r="BB304" i="17"/>
  <c r="AM305" i="17"/>
  <c r="BC305" i="17" s="1"/>
  <c r="AC308" i="17"/>
  <c r="AG308" i="17" s="1"/>
  <c r="AK308" i="17" s="1"/>
  <c r="AO308" i="17" s="1"/>
  <c r="S309" i="17"/>
  <c r="BC282" i="4"/>
  <c r="BQ282" i="4" s="1"/>
  <c r="BR282" i="4" s="1"/>
  <c r="BP282" i="4"/>
  <c r="BV285" i="4"/>
  <c r="AW283" i="4"/>
  <c r="AQ284" i="4"/>
  <c r="BM284" i="4"/>
  <c r="BN284" i="4" s="1"/>
  <c r="BO284" i="4" s="1"/>
  <c r="BU285" i="4"/>
  <c r="BL284" i="4"/>
  <c r="AM293" i="4"/>
  <c r="AS293" i="4" s="1"/>
  <c r="AY293" i="4" s="1"/>
  <c r="BE293" i="4" s="1"/>
  <c r="AA294" i="4"/>
  <c r="M286" i="4"/>
  <c r="S286" i="4" s="1"/>
  <c r="Y286" i="4" s="1"/>
  <c r="AK285" i="4"/>
  <c r="BI285" i="4" s="1"/>
  <c r="AO293" i="4"/>
  <c r="AU293" i="4" s="1"/>
  <c r="BA293" i="4" s="1"/>
  <c r="BG293" i="4" s="1"/>
  <c r="AC294" i="4"/>
  <c r="AN289" i="4"/>
  <c r="AT289" i="4" s="1"/>
  <c r="AZ289" i="4" s="1"/>
  <c r="BF289" i="4" s="1"/>
  <c r="AB290" i="4"/>
  <c r="AL289" i="4"/>
  <c r="AR289" i="4" s="1"/>
  <c r="AX289" i="4" s="1"/>
  <c r="BD289" i="4" s="1"/>
  <c r="Z290" i="4"/>
  <c r="AP290" i="4"/>
  <c r="AV290" i="4" s="1"/>
  <c r="BB290" i="4" s="1"/>
  <c r="BH290" i="4" s="1"/>
  <c r="R291" i="4"/>
  <c r="X291" i="4" s="1"/>
  <c r="AD291" i="4" s="1"/>
  <c r="R292" i="4" s="1"/>
  <c r="X292" i="4" s="1"/>
  <c r="BD292" i="3"/>
  <c r="BN292" i="3" s="1"/>
  <c r="Q292" i="13"/>
  <c r="T291" i="13"/>
  <c r="R290" i="13"/>
  <c r="U289" i="13"/>
  <c r="BK285" i="4"/>
  <c r="BY284" i="4"/>
  <c r="BX284" i="4"/>
  <c r="BJ285" i="4"/>
  <c r="L298" i="4"/>
  <c r="AT307" i="17" l="1"/>
  <c r="AQ307" i="17"/>
  <c r="AU307" i="17" s="1"/>
  <c r="Q309" i="17"/>
  <c r="AS308" i="17"/>
  <c r="AR362" i="17"/>
  <c r="AD310" i="17"/>
  <c r="AH310" i="17" s="1"/>
  <c r="AL310" i="17" s="1"/>
  <c r="AP310" i="17" s="1"/>
  <c r="T311" i="17"/>
  <c r="AA308" i="17"/>
  <c r="BB305" i="17"/>
  <c r="AE307" i="17"/>
  <c r="AI307" i="17" s="1"/>
  <c r="AX307" i="17" s="1"/>
  <c r="AY307" i="17" s="1"/>
  <c r="AZ307" i="17" s="1"/>
  <c r="AC309" i="17"/>
  <c r="AG309" i="17" s="1"/>
  <c r="AK309" i="17" s="1"/>
  <c r="AO309" i="17" s="1"/>
  <c r="S310" i="17"/>
  <c r="AB308" i="17"/>
  <c r="AF308" i="17" s="1"/>
  <c r="AJ308" i="17" s="1"/>
  <c r="AN308" i="17" s="1"/>
  <c r="R309" i="17"/>
  <c r="AM306" i="17"/>
  <c r="BC306" i="17" s="1"/>
  <c r="BC283" i="4"/>
  <c r="BQ283" i="4" s="1"/>
  <c r="BR283" i="4" s="1"/>
  <c r="BP283" i="4"/>
  <c r="AW284" i="4"/>
  <c r="AQ285" i="4"/>
  <c r="BM285" i="4"/>
  <c r="BN285" i="4" s="1"/>
  <c r="BO285" i="4" s="1"/>
  <c r="AK286" i="4"/>
  <c r="BI286" i="4" s="1"/>
  <c r="BV286" i="4"/>
  <c r="BL285" i="4"/>
  <c r="BU286" i="4"/>
  <c r="AN290" i="4"/>
  <c r="AT290" i="4" s="1"/>
  <c r="AZ290" i="4" s="1"/>
  <c r="BF290" i="4" s="1"/>
  <c r="P291" i="4"/>
  <c r="V291" i="4" s="1"/>
  <c r="AB291" i="4" s="1"/>
  <c r="P292" i="4" s="1"/>
  <c r="V292" i="4" s="1"/>
  <c r="AO294" i="4"/>
  <c r="AU294" i="4" s="1"/>
  <c r="BA294" i="4" s="1"/>
  <c r="BG294" i="4" s="1"/>
  <c r="Q295" i="4"/>
  <c r="W295" i="4" s="1"/>
  <c r="AC295" i="4" s="1"/>
  <c r="Q296" i="4" s="1"/>
  <c r="W296" i="4" s="1"/>
  <c r="AP291" i="4"/>
  <c r="AV291" i="4" s="1"/>
  <c r="BB291" i="4" s="1"/>
  <c r="BH291" i="4" s="1"/>
  <c r="AD292" i="4"/>
  <c r="AL290" i="4"/>
  <c r="AR290" i="4" s="1"/>
  <c r="AX290" i="4" s="1"/>
  <c r="BD290" i="4" s="1"/>
  <c r="N291" i="4"/>
  <c r="T291" i="4" s="1"/>
  <c r="Z291" i="4" s="1"/>
  <c r="N292" i="4" s="1"/>
  <c r="T292" i="4" s="1"/>
  <c r="AM294" i="4"/>
  <c r="AS294" i="4" s="1"/>
  <c r="AY294" i="4" s="1"/>
  <c r="BE294" i="4" s="1"/>
  <c r="O295" i="4"/>
  <c r="U295" i="4" s="1"/>
  <c r="AA295" i="4" s="1"/>
  <c r="O296" i="4" s="1"/>
  <c r="U296" i="4" s="1"/>
  <c r="BD293" i="3"/>
  <c r="BN293" i="3" s="1"/>
  <c r="U290" i="13"/>
  <c r="R291" i="13"/>
  <c r="T292" i="13"/>
  <c r="Q293" i="13"/>
  <c r="M287" i="4"/>
  <c r="S287" i="4" s="1"/>
  <c r="Y287" i="4" s="1"/>
  <c r="BK286" i="4"/>
  <c r="BX285" i="4"/>
  <c r="BJ286" i="4"/>
  <c r="BY285" i="4"/>
  <c r="L299" i="4"/>
  <c r="AV307" i="17" l="1"/>
  <c r="AW307" i="17" s="1"/>
  <c r="Q310" i="17"/>
  <c r="AS309" i="17"/>
  <c r="AT308" i="17"/>
  <c r="AQ308" i="17"/>
  <c r="AU308" i="17" s="1"/>
  <c r="AR363" i="17"/>
  <c r="AE308" i="17"/>
  <c r="AI308" i="17" s="1"/>
  <c r="AX308" i="17" s="1"/>
  <c r="AY308" i="17" s="1"/>
  <c r="AZ308" i="17" s="1"/>
  <c r="BB306" i="17"/>
  <c r="AD311" i="17"/>
  <c r="AH311" i="17" s="1"/>
  <c r="AL311" i="17" s="1"/>
  <c r="AP311" i="17" s="1"/>
  <c r="T312" i="17"/>
  <c r="AC310" i="17"/>
  <c r="AG310" i="17" s="1"/>
  <c r="AK310" i="17" s="1"/>
  <c r="AO310" i="17" s="1"/>
  <c r="S311" i="17"/>
  <c r="AA309" i="17"/>
  <c r="AB309" i="17"/>
  <c r="AF309" i="17" s="1"/>
  <c r="AJ309" i="17" s="1"/>
  <c r="AN309" i="17" s="1"/>
  <c r="R310" i="17"/>
  <c r="AM307" i="17"/>
  <c r="BC307" i="17" s="1"/>
  <c r="BU287" i="4"/>
  <c r="BC284" i="4"/>
  <c r="BQ284" i="4" s="1"/>
  <c r="BR284" i="4" s="1"/>
  <c r="BP284" i="4"/>
  <c r="BV287" i="4"/>
  <c r="AW285" i="4"/>
  <c r="AQ286" i="4"/>
  <c r="BM286" i="4"/>
  <c r="BN286" i="4" s="1"/>
  <c r="BO286" i="4" s="1"/>
  <c r="BL286" i="4"/>
  <c r="AL291" i="4"/>
  <c r="AR291" i="4" s="1"/>
  <c r="AX291" i="4" s="1"/>
  <c r="BD291" i="4" s="1"/>
  <c r="Z292" i="4"/>
  <c r="AM295" i="4"/>
  <c r="AS295" i="4" s="1"/>
  <c r="AY295" i="4" s="1"/>
  <c r="BE295" i="4" s="1"/>
  <c r="AA296" i="4"/>
  <c r="AP292" i="4"/>
  <c r="AV292" i="4" s="1"/>
  <c r="BB292" i="4" s="1"/>
  <c r="BH292" i="4" s="1"/>
  <c r="R293" i="4"/>
  <c r="X293" i="4" s="1"/>
  <c r="AD293" i="4" s="1"/>
  <c r="R294" i="4" s="1"/>
  <c r="X294" i="4" s="1"/>
  <c r="AO295" i="4"/>
  <c r="AU295" i="4" s="1"/>
  <c r="BA295" i="4" s="1"/>
  <c r="BG295" i="4" s="1"/>
  <c r="AC296" i="4"/>
  <c r="AN291" i="4"/>
  <c r="AT291" i="4" s="1"/>
  <c r="AZ291" i="4" s="1"/>
  <c r="BF291" i="4" s="1"/>
  <c r="AB292" i="4"/>
  <c r="M288" i="4"/>
  <c r="S288" i="4" s="1"/>
  <c r="Y288" i="4" s="1"/>
  <c r="AK287" i="4"/>
  <c r="BI287" i="4" s="1"/>
  <c r="BD294" i="3"/>
  <c r="BN294" i="3" s="1"/>
  <c r="R292" i="13"/>
  <c r="U291" i="13"/>
  <c r="Q294" i="13"/>
  <c r="T293" i="13"/>
  <c r="BY286" i="4"/>
  <c r="BJ287" i="4"/>
  <c r="BX286" i="4"/>
  <c r="BK287" i="4"/>
  <c r="L300" i="4"/>
  <c r="AV308" i="17" l="1"/>
  <c r="AW308" i="17" s="1"/>
  <c r="AT309" i="17"/>
  <c r="AQ309" i="17"/>
  <c r="AU309" i="17" s="1"/>
  <c r="Q311" i="17"/>
  <c r="AS310" i="17"/>
  <c r="AR364" i="17"/>
  <c r="AA310" i="17"/>
  <c r="AE309" i="17"/>
  <c r="AI309" i="17" s="1"/>
  <c r="AX309" i="17" s="1"/>
  <c r="AY309" i="17" s="1"/>
  <c r="AZ309" i="17" s="1"/>
  <c r="S312" i="17"/>
  <c r="AC311" i="17"/>
  <c r="AG311" i="17" s="1"/>
  <c r="AK311" i="17" s="1"/>
  <c r="AO311" i="17" s="1"/>
  <c r="T313" i="17"/>
  <c r="AD312" i="17"/>
  <c r="AH312" i="17" s="1"/>
  <c r="AL312" i="17" s="1"/>
  <c r="AP312" i="17" s="1"/>
  <c r="R311" i="17"/>
  <c r="AB310" i="17"/>
  <c r="AF310" i="17" s="1"/>
  <c r="AJ310" i="17" s="1"/>
  <c r="AN310" i="17" s="1"/>
  <c r="AM308" i="17"/>
  <c r="BC308" i="17" s="1"/>
  <c r="BB307" i="17"/>
  <c r="BC285" i="4"/>
  <c r="BQ285" i="4" s="1"/>
  <c r="BR285" i="4" s="1"/>
  <c r="BP285" i="4"/>
  <c r="AW286" i="4"/>
  <c r="BV288" i="4"/>
  <c r="AQ287" i="4"/>
  <c r="BM287" i="4"/>
  <c r="BN287" i="4" s="1"/>
  <c r="BO287" i="4" s="1"/>
  <c r="BU288" i="4"/>
  <c r="BL287" i="4"/>
  <c r="M289" i="4"/>
  <c r="S289" i="4" s="1"/>
  <c r="Y289" i="4" s="1"/>
  <c r="AK288" i="4"/>
  <c r="BI288" i="4" s="1"/>
  <c r="AN292" i="4"/>
  <c r="AT292" i="4" s="1"/>
  <c r="AZ292" i="4" s="1"/>
  <c r="BF292" i="4" s="1"/>
  <c r="P293" i="4"/>
  <c r="V293" i="4" s="1"/>
  <c r="AB293" i="4" s="1"/>
  <c r="P294" i="4" s="1"/>
  <c r="V294" i="4" s="1"/>
  <c r="AP293" i="4"/>
  <c r="AV293" i="4" s="1"/>
  <c r="BB293" i="4" s="1"/>
  <c r="BH293" i="4" s="1"/>
  <c r="AD294" i="4"/>
  <c r="AM296" i="4"/>
  <c r="AS296" i="4" s="1"/>
  <c r="AY296" i="4" s="1"/>
  <c r="BE296" i="4" s="1"/>
  <c r="O297" i="4"/>
  <c r="U297" i="4" s="1"/>
  <c r="AA297" i="4" s="1"/>
  <c r="O298" i="4" s="1"/>
  <c r="U298" i="4" s="1"/>
  <c r="AO296" i="4"/>
  <c r="AU296" i="4" s="1"/>
  <c r="BA296" i="4" s="1"/>
  <c r="BG296" i="4" s="1"/>
  <c r="Q297" i="4"/>
  <c r="W297" i="4" s="1"/>
  <c r="AC297" i="4" s="1"/>
  <c r="Q298" i="4" s="1"/>
  <c r="W298" i="4" s="1"/>
  <c r="AL292" i="4"/>
  <c r="AR292" i="4" s="1"/>
  <c r="AX292" i="4" s="1"/>
  <c r="BD292" i="4" s="1"/>
  <c r="N293" i="4"/>
  <c r="T293" i="4" s="1"/>
  <c r="Z293" i="4" s="1"/>
  <c r="N294" i="4" s="1"/>
  <c r="T294" i="4" s="1"/>
  <c r="BD295" i="3"/>
  <c r="BN295" i="3" s="1"/>
  <c r="T294" i="13"/>
  <c r="Q295" i="13"/>
  <c r="R293" i="13"/>
  <c r="U292" i="13"/>
  <c r="BX287" i="4"/>
  <c r="BY287" i="4"/>
  <c r="BJ288" i="4"/>
  <c r="BK288" i="4"/>
  <c r="L301" i="4"/>
  <c r="AV309" i="17" l="1"/>
  <c r="AW309" i="17" s="1"/>
  <c r="AQ310" i="17"/>
  <c r="AU310" i="17" s="1"/>
  <c r="AT310" i="17"/>
  <c r="Q312" i="17"/>
  <c r="AS311" i="17"/>
  <c r="AR365" i="17"/>
  <c r="AE310" i="17"/>
  <c r="AI310" i="17" s="1"/>
  <c r="AX310" i="17" s="1"/>
  <c r="AY310" i="17" s="1"/>
  <c r="AZ310" i="17" s="1"/>
  <c r="R312" i="17"/>
  <c r="AB311" i="17"/>
  <c r="AF311" i="17" s="1"/>
  <c r="AJ311" i="17" s="1"/>
  <c r="AN311" i="17" s="1"/>
  <c r="AC312" i="17"/>
  <c r="AG312" i="17" s="1"/>
  <c r="AK312" i="17" s="1"/>
  <c r="AO312" i="17" s="1"/>
  <c r="S313" i="17"/>
  <c r="AA311" i="17"/>
  <c r="AD313" i="17"/>
  <c r="AH313" i="17" s="1"/>
  <c r="AL313" i="17" s="1"/>
  <c r="AP313" i="17" s="1"/>
  <c r="T314" i="17"/>
  <c r="AM309" i="17"/>
  <c r="BC309" i="17" s="1"/>
  <c r="BB308" i="17"/>
  <c r="BC286" i="4"/>
  <c r="BQ286" i="4" s="1"/>
  <c r="BR286" i="4" s="1"/>
  <c r="BP286" i="4"/>
  <c r="BV289" i="4"/>
  <c r="AW287" i="4"/>
  <c r="BL288" i="4"/>
  <c r="AQ288" i="4"/>
  <c r="BM288" i="4"/>
  <c r="BN288" i="4" s="1"/>
  <c r="BO288" i="4" s="1"/>
  <c r="BU289" i="4"/>
  <c r="AL293" i="4"/>
  <c r="AR293" i="4" s="1"/>
  <c r="AX293" i="4" s="1"/>
  <c r="BD293" i="4" s="1"/>
  <c r="Z294" i="4"/>
  <c r="AO297" i="4"/>
  <c r="AU297" i="4" s="1"/>
  <c r="BA297" i="4" s="1"/>
  <c r="BG297" i="4" s="1"/>
  <c r="AC298" i="4"/>
  <c r="M290" i="4"/>
  <c r="S290" i="4" s="1"/>
  <c r="Y290" i="4" s="1"/>
  <c r="AK289" i="4"/>
  <c r="BI289" i="4" s="1"/>
  <c r="AP294" i="4"/>
  <c r="AV294" i="4" s="1"/>
  <c r="BB294" i="4" s="1"/>
  <c r="BH294" i="4" s="1"/>
  <c r="R295" i="4"/>
  <c r="X295" i="4" s="1"/>
  <c r="AD295" i="4" s="1"/>
  <c r="R296" i="4" s="1"/>
  <c r="X296" i="4" s="1"/>
  <c r="AM297" i="4"/>
  <c r="AS297" i="4" s="1"/>
  <c r="AY297" i="4" s="1"/>
  <c r="BE297" i="4" s="1"/>
  <c r="AA298" i="4"/>
  <c r="AN293" i="4"/>
  <c r="AT293" i="4" s="1"/>
  <c r="AZ293" i="4" s="1"/>
  <c r="BF293" i="4" s="1"/>
  <c r="AB294" i="4"/>
  <c r="BD296" i="3"/>
  <c r="BN296" i="3" s="1"/>
  <c r="R294" i="13"/>
  <c r="U293" i="13"/>
  <c r="Q296" i="13"/>
  <c r="T295" i="13"/>
  <c r="BY288" i="4"/>
  <c r="BX288" i="4"/>
  <c r="BJ289" i="4"/>
  <c r="BK289" i="4"/>
  <c r="L302" i="4"/>
  <c r="AV310" i="17" l="1"/>
  <c r="AW310" i="17" s="1"/>
  <c r="AT311" i="17"/>
  <c r="Q313" i="17"/>
  <c r="AS312" i="17"/>
  <c r="AQ311" i="17"/>
  <c r="AU311" i="17" s="1"/>
  <c r="AR366" i="17"/>
  <c r="AA312" i="17"/>
  <c r="AC313" i="17"/>
  <c r="AG313" i="17" s="1"/>
  <c r="AK313" i="17" s="1"/>
  <c r="AO313" i="17" s="1"/>
  <c r="S314" i="17"/>
  <c r="AB312" i="17"/>
  <c r="AF312" i="17" s="1"/>
  <c r="AJ312" i="17" s="1"/>
  <c r="AN312" i="17" s="1"/>
  <c r="R313" i="17"/>
  <c r="AD314" i="17"/>
  <c r="AH314" i="17" s="1"/>
  <c r="AL314" i="17" s="1"/>
  <c r="AP314" i="17" s="1"/>
  <c r="T315" i="17"/>
  <c r="BB309" i="17"/>
  <c r="AE311" i="17"/>
  <c r="AI311" i="17" s="1"/>
  <c r="AX311" i="17" s="1"/>
  <c r="AY311" i="17" s="1"/>
  <c r="AZ311" i="17" s="1"/>
  <c r="AM310" i="17"/>
  <c r="BC310" i="17" s="1"/>
  <c r="BC287" i="4"/>
  <c r="BQ287" i="4" s="1"/>
  <c r="BR287" i="4" s="1"/>
  <c r="BP287" i="4"/>
  <c r="BL289" i="4"/>
  <c r="AW288" i="4"/>
  <c r="AQ289" i="4"/>
  <c r="BM289" i="4"/>
  <c r="BN289" i="4" s="1"/>
  <c r="BO289" i="4" s="1"/>
  <c r="AK290" i="4"/>
  <c r="BI290" i="4" s="1"/>
  <c r="BV290" i="4"/>
  <c r="BU290" i="4"/>
  <c r="AP295" i="4"/>
  <c r="AV295" i="4" s="1"/>
  <c r="BB295" i="4" s="1"/>
  <c r="BH295" i="4" s="1"/>
  <c r="AD296" i="4"/>
  <c r="AL294" i="4"/>
  <c r="AR294" i="4" s="1"/>
  <c r="AX294" i="4" s="1"/>
  <c r="BD294" i="4" s="1"/>
  <c r="N295" i="4"/>
  <c r="T295" i="4" s="1"/>
  <c r="Z295" i="4" s="1"/>
  <c r="N296" i="4" s="1"/>
  <c r="T296" i="4" s="1"/>
  <c r="AN294" i="4"/>
  <c r="AT294" i="4" s="1"/>
  <c r="AZ294" i="4" s="1"/>
  <c r="BF294" i="4" s="1"/>
  <c r="P295" i="4"/>
  <c r="V295" i="4" s="1"/>
  <c r="AB295" i="4" s="1"/>
  <c r="P296" i="4" s="1"/>
  <c r="V296" i="4" s="1"/>
  <c r="AM298" i="4"/>
  <c r="AS298" i="4" s="1"/>
  <c r="AY298" i="4" s="1"/>
  <c r="BE298" i="4" s="1"/>
  <c r="O299" i="4"/>
  <c r="U299" i="4" s="1"/>
  <c r="AA299" i="4" s="1"/>
  <c r="O300" i="4" s="1"/>
  <c r="U300" i="4" s="1"/>
  <c r="AO298" i="4"/>
  <c r="AU298" i="4" s="1"/>
  <c r="BA298" i="4" s="1"/>
  <c r="BG298" i="4" s="1"/>
  <c r="Q299" i="4"/>
  <c r="W299" i="4" s="1"/>
  <c r="AC299" i="4" s="1"/>
  <c r="Q300" i="4" s="1"/>
  <c r="W300" i="4" s="1"/>
  <c r="BD297" i="3"/>
  <c r="BN297" i="3" s="1"/>
  <c r="T296" i="13"/>
  <c r="Q297" i="13"/>
  <c r="R295" i="13"/>
  <c r="U294" i="13"/>
  <c r="BX289" i="4"/>
  <c r="BY289" i="4"/>
  <c r="BJ290" i="4"/>
  <c r="BK290" i="4"/>
  <c r="M291" i="4"/>
  <c r="S291" i="4" s="1"/>
  <c r="Y291" i="4" s="1"/>
  <c r="L303" i="4"/>
  <c r="AV311" i="17" l="1"/>
  <c r="AW311" i="17" s="1"/>
  <c r="AQ312" i="17"/>
  <c r="AU312" i="17" s="1"/>
  <c r="AT312" i="17"/>
  <c r="Q314" i="17"/>
  <c r="AS313" i="17"/>
  <c r="AR367" i="17"/>
  <c r="BB310" i="17"/>
  <c r="AE312" i="17"/>
  <c r="AI312" i="17" s="1"/>
  <c r="AX312" i="17" s="1"/>
  <c r="AY312" i="17" s="1"/>
  <c r="AZ312" i="17" s="1"/>
  <c r="AM311" i="17"/>
  <c r="BC311" i="17" s="1"/>
  <c r="AD315" i="17"/>
  <c r="AH315" i="17" s="1"/>
  <c r="AL315" i="17" s="1"/>
  <c r="AP315" i="17" s="1"/>
  <c r="T316" i="17"/>
  <c r="AC314" i="17"/>
  <c r="AG314" i="17" s="1"/>
  <c r="AK314" i="17" s="1"/>
  <c r="AO314" i="17" s="1"/>
  <c r="S315" i="17"/>
  <c r="AA313" i="17"/>
  <c r="AQ313" i="17" s="1"/>
  <c r="AB313" i="17"/>
  <c r="AF313" i="17" s="1"/>
  <c r="AJ313" i="17" s="1"/>
  <c r="AN313" i="17" s="1"/>
  <c r="R314" i="17"/>
  <c r="BC288" i="4"/>
  <c r="BQ288" i="4" s="1"/>
  <c r="BR288" i="4" s="1"/>
  <c r="BP288" i="4"/>
  <c r="AW289" i="4"/>
  <c r="BV291" i="4"/>
  <c r="BL290" i="4"/>
  <c r="AQ290" i="4"/>
  <c r="BM290" i="4"/>
  <c r="BN290" i="4" s="1"/>
  <c r="BO290" i="4" s="1"/>
  <c r="BU291" i="4"/>
  <c r="AM299" i="4"/>
  <c r="AS299" i="4" s="1"/>
  <c r="AY299" i="4" s="1"/>
  <c r="BE299" i="4" s="1"/>
  <c r="AA300" i="4"/>
  <c r="AO299" i="4"/>
  <c r="AU299" i="4" s="1"/>
  <c r="BA299" i="4" s="1"/>
  <c r="BG299" i="4" s="1"/>
  <c r="AC300" i="4"/>
  <c r="AN295" i="4"/>
  <c r="AT295" i="4" s="1"/>
  <c r="AZ295" i="4" s="1"/>
  <c r="BF295" i="4" s="1"/>
  <c r="AB296" i="4"/>
  <c r="AL295" i="4"/>
  <c r="AR295" i="4" s="1"/>
  <c r="AX295" i="4" s="1"/>
  <c r="BD295" i="4" s="1"/>
  <c r="Z296" i="4"/>
  <c r="M292" i="4"/>
  <c r="S292" i="4" s="1"/>
  <c r="Y292" i="4" s="1"/>
  <c r="AK291" i="4"/>
  <c r="BI291" i="4" s="1"/>
  <c r="AP296" i="4"/>
  <c r="AV296" i="4" s="1"/>
  <c r="BB296" i="4" s="1"/>
  <c r="BH296" i="4" s="1"/>
  <c r="R297" i="4"/>
  <c r="X297" i="4" s="1"/>
  <c r="AD297" i="4" s="1"/>
  <c r="R298" i="4" s="1"/>
  <c r="X298" i="4" s="1"/>
  <c r="BD298" i="3"/>
  <c r="BN298" i="3" s="1"/>
  <c r="Q298" i="13"/>
  <c r="T297" i="13"/>
  <c r="R296" i="13"/>
  <c r="U295" i="13"/>
  <c r="BJ291" i="4"/>
  <c r="BY290" i="4"/>
  <c r="BX290" i="4"/>
  <c r="BK291" i="4"/>
  <c r="L304" i="4"/>
  <c r="AU313" i="17" l="1"/>
  <c r="AV312" i="17"/>
  <c r="AW312" i="17" s="1"/>
  <c r="AT313" i="17"/>
  <c r="AV313" i="17"/>
  <c r="AW313" i="17" s="1"/>
  <c r="Q315" i="17"/>
  <c r="AS314" i="17"/>
  <c r="AR368" i="17"/>
  <c r="AA314" i="17"/>
  <c r="AE313" i="17"/>
  <c r="AI313" i="17" s="1"/>
  <c r="AX313" i="17" s="1"/>
  <c r="AY313" i="17" s="1"/>
  <c r="AZ313" i="17" s="1"/>
  <c r="S316" i="17"/>
  <c r="AC315" i="17"/>
  <c r="AG315" i="17" s="1"/>
  <c r="AK315" i="17" s="1"/>
  <c r="AO315" i="17" s="1"/>
  <c r="BB311" i="17"/>
  <c r="R315" i="17"/>
  <c r="AB314" i="17"/>
  <c r="AF314" i="17" s="1"/>
  <c r="AJ314" i="17" s="1"/>
  <c r="AN314" i="17" s="1"/>
  <c r="T317" i="17"/>
  <c r="AD316" i="17"/>
  <c r="AH316" i="17" s="1"/>
  <c r="AL316" i="17" s="1"/>
  <c r="AP316" i="17" s="1"/>
  <c r="AM312" i="17"/>
  <c r="BC312" i="17" s="1"/>
  <c r="BC289" i="4"/>
  <c r="BQ289" i="4" s="1"/>
  <c r="BR289" i="4" s="1"/>
  <c r="BP289" i="4"/>
  <c r="AW290" i="4"/>
  <c r="BV292" i="4"/>
  <c r="AQ291" i="4"/>
  <c r="BM291" i="4"/>
  <c r="BN291" i="4" s="1"/>
  <c r="BO291" i="4" s="1"/>
  <c r="BU292" i="4"/>
  <c r="BL291" i="4"/>
  <c r="M293" i="4"/>
  <c r="S293" i="4" s="1"/>
  <c r="Y293" i="4" s="1"/>
  <c r="AK292" i="4"/>
  <c r="BI292" i="4" s="1"/>
  <c r="AN296" i="4"/>
  <c r="AT296" i="4" s="1"/>
  <c r="AZ296" i="4" s="1"/>
  <c r="BF296" i="4" s="1"/>
  <c r="P297" i="4"/>
  <c r="V297" i="4" s="1"/>
  <c r="AB297" i="4" s="1"/>
  <c r="P298" i="4" s="1"/>
  <c r="V298" i="4" s="1"/>
  <c r="AL296" i="4"/>
  <c r="AR296" i="4" s="1"/>
  <c r="AX296" i="4" s="1"/>
  <c r="BD296" i="4" s="1"/>
  <c r="N297" i="4"/>
  <c r="T297" i="4" s="1"/>
  <c r="Z297" i="4" s="1"/>
  <c r="N298" i="4" s="1"/>
  <c r="T298" i="4" s="1"/>
  <c r="AO300" i="4"/>
  <c r="AU300" i="4" s="1"/>
  <c r="BA300" i="4" s="1"/>
  <c r="BG300" i="4" s="1"/>
  <c r="Q301" i="4"/>
  <c r="W301" i="4" s="1"/>
  <c r="AC301" i="4" s="1"/>
  <c r="Q302" i="4" s="1"/>
  <c r="W302" i="4" s="1"/>
  <c r="AM300" i="4"/>
  <c r="AS300" i="4" s="1"/>
  <c r="AY300" i="4" s="1"/>
  <c r="BE300" i="4" s="1"/>
  <c r="O301" i="4"/>
  <c r="U301" i="4" s="1"/>
  <c r="AA301" i="4" s="1"/>
  <c r="O302" i="4" s="1"/>
  <c r="U302" i="4" s="1"/>
  <c r="AP297" i="4"/>
  <c r="AV297" i="4" s="1"/>
  <c r="BB297" i="4" s="1"/>
  <c r="BH297" i="4" s="1"/>
  <c r="AD298" i="4"/>
  <c r="BD299" i="3"/>
  <c r="BN299" i="3" s="1"/>
  <c r="R297" i="13"/>
  <c r="U296" i="13"/>
  <c r="Q299" i="13"/>
  <c r="T298" i="13"/>
  <c r="BK292" i="4"/>
  <c r="BJ292" i="4"/>
  <c r="BX291" i="4"/>
  <c r="BY291" i="4"/>
  <c r="L305" i="4"/>
  <c r="AQ314" i="17" l="1"/>
  <c r="Q316" i="17"/>
  <c r="AS315" i="17"/>
  <c r="AT314" i="17"/>
  <c r="AU314" i="17"/>
  <c r="AV314" i="17" s="1"/>
  <c r="AW314" i="17" s="1"/>
  <c r="AR369" i="17"/>
  <c r="AC316" i="17"/>
  <c r="AG316" i="17" s="1"/>
  <c r="AK316" i="17" s="1"/>
  <c r="AO316" i="17" s="1"/>
  <c r="S317" i="17"/>
  <c r="AD317" i="17"/>
  <c r="AH317" i="17" s="1"/>
  <c r="AL317" i="17" s="1"/>
  <c r="AP317" i="17" s="1"/>
  <c r="T318" i="17"/>
  <c r="BB312" i="17"/>
  <c r="AM313" i="17"/>
  <c r="BC313" i="17" s="1"/>
  <c r="AE314" i="17"/>
  <c r="AI314" i="17" s="1"/>
  <c r="AX314" i="17" s="1"/>
  <c r="AY314" i="17" s="1"/>
  <c r="AZ314" i="17" s="1"/>
  <c r="R316" i="17"/>
  <c r="AB315" i="17"/>
  <c r="AF315" i="17" s="1"/>
  <c r="AJ315" i="17" s="1"/>
  <c r="AN315" i="17" s="1"/>
  <c r="AA315" i="17"/>
  <c r="BC290" i="4"/>
  <c r="BQ290" i="4" s="1"/>
  <c r="BR290" i="4" s="1"/>
  <c r="BP290" i="4"/>
  <c r="BV293" i="4"/>
  <c r="AW291" i="4"/>
  <c r="AQ292" i="4"/>
  <c r="BM292" i="4"/>
  <c r="BN292" i="4" s="1"/>
  <c r="BO292" i="4" s="1"/>
  <c r="BL292" i="4"/>
  <c r="BU293" i="4"/>
  <c r="AM301" i="4"/>
  <c r="AS301" i="4" s="1"/>
  <c r="AY301" i="4" s="1"/>
  <c r="BE301" i="4" s="1"/>
  <c r="AA302" i="4"/>
  <c r="AP298" i="4"/>
  <c r="AV298" i="4" s="1"/>
  <c r="BB298" i="4" s="1"/>
  <c r="BH298" i="4" s="1"/>
  <c r="R299" i="4"/>
  <c r="X299" i="4" s="1"/>
  <c r="AD299" i="4" s="1"/>
  <c r="R300" i="4" s="1"/>
  <c r="X300" i="4" s="1"/>
  <c r="AN297" i="4"/>
  <c r="AT297" i="4" s="1"/>
  <c r="AZ297" i="4" s="1"/>
  <c r="BF297" i="4" s="1"/>
  <c r="AB298" i="4"/>
  <c r="AO301" i="4"/>
  <c r="AU301" i="4" s="1"/>
  <c r="BA301" i="4" s="1"/>
  <c r="BG301" i="4" s="1"/>
  <c r="AC302" i="4"/>
  <c r="AL297" i="4"/>
  <c r="AR297" i="4" s="1"/>
  <c r="AX297" i="4" s="1"/>
  <c r="BD297" i="4" s="1"/>
  <c r="Z298" i="4"/>
  <c r="M294" i="4"/>
  <c r="S294" i="4" s="1"/>
  <c r="Y294" i="4" s="1"/>
  <c r="AK293" i="4"/>
  <c r="BI293" i="4" s="1"/>
  <c r="BD300" i="3"/>
  <c r="BN300" i="3" s="1"/>
  <c r="Q300" i="13"/>
  <c r="T299" i="13"/>
  <c r="R298" i="13"/>
  <c r="U297" i="13"/>
  <c r="BK293" i="4"/>
  <c r="BJ293" i="4"/>
  <c r="BY292" i="4"/>
  <c r="BX292" i="4"/>
  <c r="L306" i="4"/>
  <c r="AQ315" i="17" l="1"/>
  <c r="AT315" i="17"/>
  <c r="AU315" i="17"/>
  <c r="AV315" i="17" s="1"/>
  <c r="AW315" i="17" s="1"/>
  <c r="Q317" i="17"/>
  <c r="AS316" i="17"/>
  <c r="AR370" i="17"/>
  <c r="AA316" i="17"/>
  <c r="BB313" i="17"/>
  <c r="AB316" i="17"/>
  <c r="AF316" i="17" s="1"/>
  <c r="AJ316" i="17" s="1"/>
  <c r="AN316" i="17" s="1"/>
  <c r="R317" i="17"/>
  <c r="AD318" i="17"/>
  <c r="AH318" i="17" s="1"/>
  <c r="AL318" i="17" s="1"/>
  <c r="AP318" i="17" s="1"/>
  <c r="T319" i="17"/>
  <c r="AC317" i="17"/>
  <c r="AG317" i="17" s="1"/>
  <c r="AK317" i="17" s="1"/>
  <c r="AO317" i="17" s="1"/>
  <c r="S318" i="17"/>
  <c r="AE315" i="17"/>
  <c r="AI315" i="17" s="1"/>
  <c r="AX315" i="17" s="1"/>
  <c r="AY315" i="17" s="1"/>
  <c r="AZ315" i="17" s="1"/>
  <c r="AM314" i="17"/>
  <c r="BC314" i="17" s="1"/>
  <c r="BC291" i="4"/>
  <c r="BQ291" i="4" s="1"/>
  <c r="BR291" i="4" s="1"/>
  <c r="BP291" i="4"/>
  <c r="AW292" i="4"/>
  <c r="AQ293" i="4"/>
  <c r="BM293" i="4"/>
  <c r="BN293" i="4" s="1"/>
  <c r="BO293" i="4" s="1"/>
  <c r="AK294" i="4"/>
  <c r="BI294" i="4" s="1"/>
  <c r="BV294" i="4"/>
  <c r="BU294" i="4"/>
  <c r="BL293" i="4"/>
  <c r="AN298" i="4"/>
  <c r="AT298" i="4" s="1"/>
  <c r="AZ298" i="4" s="1"/>
  <c r="BF298" i="4" s="1"/>
  <c r="P299" i="4"/>
  <c r="V299" i="4" s="1"/>
  <c r="AB299" i="4" s="1"/>
  <c r="P300" i="4" s="1"/>
  <c r="V300" i="4" s="1"/>
  <c r="AP299" i="4"/>
  <c r="AV299" i="4" s="1"/>
  <c r="BB299" i="4" s="1"/>
  <c r="BH299" i="4" s="1"/>
  <c r="AD300" i="4"/>
  <c r="AL298" i="4"/>
  <c r="AR298" i="4" s="1"/>
  <c r="AX298" i="4" s="1"/>
  <c r="BD298" i="4" s="1"/>
  <c r="N299" i="4"/>
  <c r="T299" i="4" s="1"/>
  <c r="Z299" i="4" s="1"/>
  <c r="N300" i="4" s="1"/>
  <c r="T300" i="4" s="1"/>
  <c r="AO302" i="4"/>
  <c r="AU302" i="4" s="1"/>
  <c r="BA302" i="4" s="1"/>
  <c r="BG302" i="4" s="1"/>
  <c r="Q303" i="4"/>
  <c r="W303" i="4" s="1"/>
  <c r="AC303" i="4" s="1"/>
  <c r="Q304" i="4" s="1"/>
  <c r="W304" i="4" s="1"/>
  <c r="AM302" i="4"/>
  <c r="AS302" i="4" s="1"/>
  <c r="AY302" i="4" s="1"/>
  <c r="BE302" i="4" s="1"/>
  <c r="O303" i="4"/>
  <c r="U303" i="4" s="1"/>
  <c r="AA303" i="4" s="1"/>
  <c r="O304" i="4" s="1"/>
  <c r="U304" i="4" s="1"/>
  <c r="BD301" i="3"/>
  <c r="BN301" i="3" s="1"/>
  <c r="R299" i="13"/>
  <c r="U298" i="13"/>
  <c r="T300" i="13"/>
  <c r="Q301" i="13"/>
  <c r="BY293" i="4"/>
  <c r="BJ294" i="4"/>
  <c r="BX293" i="4"/>
  <c r="M295" i="4"/>
  <c r="S295" i="4" s="1"/>
  <c r="Y295" i="4" s="1"/>
  <c r="BK294" i="4"/>
  <c r="L307" i="4"/>
  <c r="AQ316" i="17" l="1"/>
  <c r="AU316" i="17"/>
  <c r="AT316" i="17"/>
  <c r="AV316" i="17"/>
  <c r="AW316" i="17" s="1"/>
  <c r="Q318" i="17"/>
  <c r="AS317" i="17"/>
  <c r="AR371" i="17"/>
  <c r="AC318" i="17"/>
  <c r="AG318" i="17" s="1"/>
  <c r="AK318" i="17" s="1"/>
  <c r="AO318" i="17" s="1"/>
  <c r="S319" i="17"/>
  <c r="BB314" i="17"/>
  <c r="AA317" i="17"/>
  <c r="AB317" i="17"/>
  <c r="AF317" i="17" s="1"/>
  <c r="AJ317" i="17" s="1"/>
  <c r="AN317" i="17" s="1"/>
  <c r="R318" i="17"/>
  <c r="AM315" i="17"/>
  <c r="BC315" i="17" s="1"/>
  <c r="AD319" i="17"/>
  <c r="AH319" i="17" s="1"/>
  <c r="AL319" i="17" s="1"/>
  <c r="AP319" i="17" s="1"/>
  <c r="T320" i="17"/>
  <c r="AE316" i="17"/>
  <c r="AI316" i="17" s="1"/>
  <c r="AX316" i="17" s="1"/>
  <c r="AY316" i="17" s="1"/>
  <c r="AZ316" i="17" s="1"/>
  <c r="BC292" i="4"/>
  <c r="BQ292" i="4" s="1"/>
  <c r="BR292" i="4" s="1"/>
  <c r="BP292" i="4"/>
  <c r="BV295" i="4"/>
  <c r="AW293" i="4"/>
  <c r="AQ294" i="4"/>
  <c r="BM294" i="4"/>
  <c r="BN294" i="4" s="1"/>
  <c r="BO294" i="4" s="1"/>
  <c r="BU295" i="4"/>
  <c r="BL294" i="4"/>
  <c r="AO303" i="4"/>
  <c r="AU303" i="4" s="1"/>
  <c r="BA303" i="4" s="1"/>
  <c r="BG303" i="4" s="1"/>
  <c r="AC304" i="4"/>
  <c r="AL299" i="4"/>
  <c r="AR299" i="4" s="1"/>
  <c r="AX299" i="4" s="1"/>
  <c r="BD299" i="4" s="1"/>
  <c r="Z300" i="4"/>
  <c r="AP300" i="4"/>
  <c r="AV300" i="4" s="1"/>
  <c r="BB300" i="4" s="1"/>
  <c r="BH300" i="4" s="1"/>
  <c r="R301" i="4"/>
  <c r="X301" i="4" s="1"/>
  <c r="AD301" i="4" s="1"/>
  <c r="R302" i="4" s="1"/>
  <c r="X302" i="4" s="1"/>
  <c r="AN299" i="4"/>
  <c r="AT299" i="4" s="1"/>
  <c r="AZ299" i="4" s="1"/>
  <c r="BF299" i="4" s="1"/>
  <c r="AB300" i="4"/>
  <c r="AM303" i="4"/>
  <c r="AS303" i="4" s="1"/>
  <c r="AY303" i="4" s="1"/>
  <c r="BE303" i="4" s="1"/>
  <c r="AA304" i="4"/>
  <c r="M296" i="4"/>
  <c r="S296" i="4" s="1"/>
  <c r="Y296" i="4" s="1"/>
  <c r="AK295" i="4"/>
  <c r="BI295" i="4" s="1"/>
  <c r="BD302" i="3"/>
  <c r="BN302" i="3" s="1"/>
  <c r="Q302" i="13"/>
  <c r="T301" i="13"/>
  <c r="R300" i="13"/>
  <c r="U299" i="13"/>
  <c r="BK295" i="4"/>
  <c r="BY294" i="4"/>
  <c r="BX294" i="4"/>
  <c r="BJ295" i="4"/>
  <c r="L308" i="4"/>
  <c r="AT317" i="17" l="1"/>
  <c r="AQ317" i="17"/>
  <c r="AU317" i="17" s="1"/>
  <c r="Q319" i="17"/>
  <c r="AS318" i="17"/>
  <c r="AR372" i="17"/>
  <c r="T321" i="17"/>
  <c r="AD320" i="17"/>
  <c r="AH320" i="17" s="1"/>
  <c r="AL320" i="17" s="1"/>
  <c r="AP320" i="17" s="1"/>
  <c r="AA318" i="17"/>
  <c r="AM316" i="17"/>
  <c r="BC316" i="17" s="1"/>
  <c r="AE317" i="17"/>
  <c r="AI317" i="17" s="1"/>
  <c r="AX317" i="17" s="1"/>
  <c r="AY317" i="17" s="1"/>
  <c r="AZ317" i="17" s="1"/>
  <c r="S320" i="17"/>
  <c r="AC319" i="17"/>
  <c r="AG319" i="17" s="1"/>
  <c r="AK319" i="17" s="1"/>
  <c r="AO319" i="17" s="1"/>
  <c r="R319" i="17"/>
  <c r="AB318" i="17"/>
  <c r="AF318" i="17" s="1"/>
  <c r="AJ318" i="17" s="1"/>
  <c r="AN318" i="17" s="1"/>
  <c r="BB315" i="17"/>
  <c r="BC293" i="4"/>
  <c r="BQ293" i="4" s="1"/>
  <c r="BR293" i="4" s="1"/>
  <c r="BP293" i="4"/>
  <c r="AW294" i="4"/>
  <c r="BV296" i="4"/>
  <c r="AQ295" i="4"/>
  <c r="BM295" i="4"/>
  <c r="BN295" i="4" s="1"/>
  <c r="BO295" i="4" s="1"/>
  <c r="BL295" i="4"/>
  <c r="BU296" i="4"/>
  <c r="M297" i="4"/>
  <c r="S297" i="4" s="1"/>
  <c r="Y297" i="4" s="1"/>
  <c r="AK296" i="4"/>
  <c r="BI296" i="4" s="1"/>
  <c r="AM304" i="4"/>
  <c r="AS304" i="4" s="1"/>
  <c r="AY304" i="4" s="1"/>
  <c r="BE304" i="4" s="1"/>
  <c r="O305" i="4"/>
  <c r="U305" i="4" s="1"/>
  <c r="AA305" i="4" s="1"/>
  <c r="O306" i="4" s="1"/>
  <c r="U306" i="4" s="1"/>
  <c r="AN300" i="4"/>
  <c r="AT300" i="4" s="1"/>
  <c r="AZ300" i="4" s="1"/>
  <c r="BF300" i="4" s="1"/>
  <c r="P301" i="4"/>
  <c r="V301" i="4" s="1"/>
  <c r="AB301" i="4" s="1"/>
  <c r="P302" i="4" s="1"/>
  <c r="V302" i="4" s="1"/>
  <c r="AP301" i="4"/>
  <c r="AV301" i="4" s="1"/>
  <c r="BB301" i="4" s="1"/>
  <c r="BH301" i="4" s="1"/>
  <c r="AD302" i="4"/>
  <c r="AL300" i="4"/>
  <c r="AR300" i="4" s="1"/>
  <c r="AX300" i="4" s="1"/>
  <c r="BD300" i="4" s="1"/>
  <c r="N301" i="4"/>
  <c r="T301" i="4" s="1"/>
  <c r="Z301" i="4" s="1"/>
  <c r="N302" i="4" s="1"/>
  <c r="T302" i="4" s="1"/>
  <c r="AO304" i="4"/>
  <c r="AU304" i="4" s="1"/>
  <c r="BA304" i="4" s="1"/>
  <c r="BG304" i="4" s="1"/>
  <c r="Q305" i="4"/>
  <c r="W305" i="4" s="1"/>
  <c r="AC305" i="4" s="1"/>
  <c r="Q306" i="4" s="1"/>
  <c r="W306" i="4" s="1"/>
  <c r="BD303" i="3"/>
  <c r="BN303" i="3" s="1"/>
  <c r="R301" i="13"/>
  <c r="U300" i="13"/>
  <c r="Q303" i="13"/>
  <c r="T302" i="13"/>
  <c r="BX295" i="4"/>
  <c r="BJ296" i="4"/>
  <c r="BY295" i="4"/>
  <c r="BK296" i="4"/>
  <c r="L309" i="4"/>
  <c r="AV317" i="17" l="1"/>
  <c r="AW317" i="17" s="1"/>
  <c r="AT318" i="17"/>
  <c r="AQ318" i="17"/>
  <c r="AU318" i="17" s="1"/>
  <c r="Q320" i="17"/>
  <c r="AS319" i="17"/>
  <c r="AR373" i="17"/>
  <c r="S321" i="17"/>
  <c r="AC320" i="17"/>
  <c r="AG320" i="17" s="1"/>
  <c r="AK320" i="17" s="1"/>
  <c r="AO320" i="17" s="1"/>
  <c r="AM317" i="17"/>
  <c r="BC317" i="17" s="1"/>
  <c r="AE318" i="17"/>
  <c r="AI318" i="17" s="1"/>
  <c r="AX318" i="17" s="1"/>
  <c r="AY318" i="17" s="1"/>
  <c r="AZ318" i="17" s="1"/>
  <c r="BB316" i="17"/>
  <c r="R320" i="17"/>
  <c r="AB319" i="17"/>
  <c r="AF319" i="17" s="1"/>
  <c r="AJ319" i="17" s="1"/>
  <c r="AN319" i="17" s="1"/>
  <c r="AA319" i="17"/>
  <c r="T322" i="17"/>
  <c r="AD321" i="17"/>
  <c r="AH321" i="17" s="1"/>
  <c r="AL321" i="17" s="1"/>
  <c r="AP321" i="17" s="1"/>
  <c r="BC294" i="4"/>
  <c r="BQ294" i="4" s="1"/>
  <c r="BR294" i="4" s="1"/>
  <c r="BP294" i="4"/>
  <c r="BV297" i="4"/>
  <c r="AW295" i="4"/>
  <c r="AQ296" i="4"/>
  <c r="BM296" i="4"/>
  <c r="BN296" i="4" s="1"/>
  <c r="BO296" i="4" s="1"/>
  <c r="BU297" i="4"/>
  <c r="BL296" i="4"/>
  <c r="AP302" i="4"/>
  <c r="AV302" i="4" s="1"/>
  <c r="BB302" i="4" s="1"/>
  <c r="BH302" i="4" s="1"/>
  <c r="R303" i="4"/>
  <c r="X303" i="4" s="1"/>
  <c r="AD303" i="4" s="1"/>
  <c r="R304" i="4" s="1"/>
  <c r="X304" i="4" s="1"/>
  <c r="AN301" i="4"/>
  <c r="AT301" i="4" s="1"/>
  <c r="AZ301" i="4" s="1"/>
  <c r="BF301" i="4" s="1"/>
  <c r="AB302" i="4"/>
  <c r="M298" i="4"/>
  <c r="S298" i="4" s="1"/>
  <c r="Y298" i="4" s="1"/>
  <c r="AK297" i="4"/>
  <c r="BI297" i="4" s="1"/>
  <c r="AL301" i="4"/>
  <c r="AR301" i="4" s="1"/>
  <c r="AX301" i="4" s="1"/>
  <c r="BD301" i="4" s="1"/>
  <c r="Z302" i="4"/>
  <c r="AM305" i="4"/>
  <c r="AS305" i="4" s="1"/>
  <c r="AY305" i="4" s="1"/>
  <c r="BE305" i="4" s="1"/>
  <c r="AA306" i="4"/>
  <c r="AO305" i="4"/>
  <c r="AU305" i="4" s="1"/>
  <c r="BA305" i="4" s="1"/>
  <c r="BG305" i="4" s="1"/>
  <c r="AC306" i="4"/>
  <c r="BD304" i="3"/>
  <c r="BN304" i="3" s="1"/>
  <c r="Q304" i="13"/>
  <c r="T303" i="13"/>
  <c r="R302" i="13"/>
  <c r="U301" i="13"/>
  <c r="BX296" i="4"/>
  <c r="BJ297" i="4"/>
  <c r="BY296" i="4"/>
  <c r="BK297" i="4"/>
  <c r="L310" i="4"/>
  <c r="AV318" i="17" l="1"/>
  <c r="AW318" i="17" s="1"/>
  <c r="AT319" i="17"/>
  <c r="AQ319" i="17"/>
  <c r="AU319" i="17" s="1"/>
  <c r="Q321" i="17"/>
  <c r="AS320" i="17"/>
  <c r="AR374" i="17"/>
  <c r="AA320" i="17"/>
  <c r="AB320" i="17"/>
  <c r="AF320" i="17" s="1"/>
  <c r="AJ320" i="17" s="1"/>
  <c r="AN320" i="17" s="1"/>
  <c r="R321" i="17"/>
  <c r="BB317" i="17"/>
  <c r="AE319" i="17"/>
  <c r="AI319" i="17" s="1"/>
  <c r="AX319" i="17" s="1"/>
  <c r="AY319" i="17" s="1"/>
  <c r="AZ319" i="17" s="1"/>
  <c r="AD322" i="17"/>
  <c r="AH322" i="17" s="1"/>
  <c r="AL322" i="17" s="1"/>
  <c r="AP322" i="17" s="1"/>
  <c r="T323" i="17"/>
  <c r="AM318" i="17"/>
  <c r="BC318" i="17" s="1"/>
  <c r="AC321" i="17"/>
  <c r="AG321" i="17" s="1"/>
  <c r="AK321" i="17" s="1"/>
  <c r="AO321" i="17" s="1"/>
  <c r="S322" i="17"/>
  <c r="BC295" i="4"/>
  <c r="BQ295" i="4" s="1"/>
  <c r="BR295" i="4" s="1"/>
  <c r="BP295" i="4"/>
  <c r="BL297" i="4"/>
  <c r="AW296" i="4"/>
  <c r="AQ297" i="4"/>
  <c r="BM297" i="4"/>
  <c r="BN297" i="4" s="1"/>
  <c r="BO297" i="4" s="1"/>
  <c r="AK298" i="4"/>
  <c r="BI298" i="4" s="1"/>
  <c r="BV298" i="4"/>
  <c r="BU298" i="4"/>
  <c r="AO306" i="4"/>
  <c r="AU306" i="4" s="1"/>
  <c r="BA306" i="4" s="1"/>
  <c r="BG306" i="4" s="1"/>
  <c r="Q307" i="4"/>
  <c r="W307" i="4" s="1"/>
  <c r="AC307" i="4" s="1"/>
  <c r="Q308" i="4" s="1"/>
  <c r="W308" i="4" s="1"/>
  <c r="AM306" i="4"/>
  <c r="AS306" i="4" s="1"/>
  <c r="AY306" i="4" s="1"/>
  <c r="BE306" i="4" s="1"/>
  <c r="O307" i="4"/>
  <c r="U307" i="4" s="1"/>
  <c r="AA307" i="4" s="1"/>
  <c r="O308" i="4" s="1"/>
  <c r="U308" i="4" s="1"/>
  <c r="AL302" i="4"/>
  <c r="AR302" i="4" s="1"/>
  <c r="AX302" i="4" s="1"/>
  <c r="BD302" i="4" s="1"/>
  <c r="N303" i="4"/>
  <c r="T303" i="4" s="1"/>
  <c r="Z303" i="4" s="1"/>
  <c r="N304" i="4" s="1"/>
  <c r="T304" i="4" s="1"/>
  <c r="AN302" i="4"/>
  <c r="AT302" i="4" s="1"/>
  <c r="AZ302" i="4" s="1"/>
  <c r="BF302" i="4" s="1"/>
  <c r="P303" i="4"/>
  <c r="V303" i="4" s="1"/>
  <c r="AB303" i="4" s="1"/>
  <c r="P304" i="4" s="1"/>
  <c r="V304" i="4" s="1"/>
  <c r="AP303" i="4"/>
  <c r="AV303" i="4" s="1"/>
  <c r="BB303" i="4" s="1"/>
  <c r="BH303" i="4" s="1"/>
  <c r="AD304" i="4"/>
  <c r="BD305" i="3"/>
  <c r="BN305" i="3" s="1"/>
  <c r="R303" i="13"/>
  <c r="U302" i="13"/>
  <c r="T304" i="13"/>
  <c r="Q305" i="13"/>
  <c r="BJ298" i="4"/>
  <c r="BX297" i="4"/>
  <c r="BY297" i="4"/>
  <c r="BK298" i="4"/>
  <c r="M299" i="4"/>
  <c r="S299" i="4" s="1"/>
  <c r="Y299" i="4" s="1"/>
  <c r="L311" i="4"/>
  <c r="AQ320" i="17" l="1"/>
  <c r="AU320" i="17"/>
  <c r="AV320" i="17" s="1"/>
  <c r="AW320" i="17" s="1"/>
  <c r="AV319" i="17"/>
  <c r="AW319" i="17" s="1"/>
  <c r="AT320" i="17"/>
  <c r="Q322" i="17"/>
  <c r="AS321" i="17"/>
  <c r="AR375" i="17"/>
  <c r="AC322" i="17"/>
  <c r="AG322" i="17" s="1"/>
  <c r="AK322" i="17" s="1"/>
  <c r="AO322" i="17" s="1"/>
  <c r="S323" i="17"/>
  <c r="AM319" i="17"/>
  <c r="BC319" i="17" s="1"/>
  <c r="BB318" i="17"/>
  <c r="AD323" i="17"/>
  <c r="AH323" i="17" s="1"/>
  <c r="AL323" i="17" s="1"/>
  <c r="AP323" i="17" s="1"/>
  <c r="T324" i="17"/>
  <c r="AB321" i="17"/>
  <c r="AF321" i="17" s="1"/>
  <c r="AJ321" i="17" s="1"/>
  <c r="AN321" i="17" s="1"/>
  <c r="R322" i="17"/>
  <c r="AA321" i="17"/>
  <c r="AE320" i="17"/>
  <c r="AI320" i="17" s="1"/>
  <c r="AX320" i="17" s="1"/>
  <c r="AY320" i="17" s="1"/>
  <c r="AZ320" i="17" s="1"/>
  <c r="BC296" i="4"/>
  <c r="BQ296" i="4" s="1"/>
  <c r="BR296" i="4" s="1"/>
  <c r="BP296" i="4"/>
  <c r="BV299" i="4"/>
  <c r="AW297" i="4"/>
  <c r="AQ298" i="4"/>
  <c r="BM298" i="4"/>
  <c r="BN298" i="4" s="1"/>
  <c r="BO298" i="4" s="1"/>
  <c r="BL298" i="4"/>
  <c r="BU299" i="4"/>
  <c r="AN303" i="4"/>
  <c r="AT303" i="4" s="1"/>
  <c r="AZ303" i="4" s="1"/>
  <c r="BF303" i="4" s="1"/>
  <c r="AB304" i="4"/>
  <c r="AP304" i="4"/>
  <c r="AV304" i="4" s="1"/>
  <c r="BB304" i="4" s="1"/>
  <c r="BH304" i="4" s="1"/>
  <c r="R305" i="4"/>
  <c r="X305" i="4" s="1"/>
  <c r="AD305" i="4" s="1"/>
  <c r="R306" i="4" s="1"/>
  <c r="X306" i="4" s="1"/>
  <c r="AM307" i="4"/>
  <c r="AS307" i="4" s="1"/>
  <c r="AY307" i="4" s="1"/>
  <c r="BE307" i="4" s="1"/>
  <c r="AA308" i="4"/>
  <c r="AO307" i="4"/>
  <c r="AU307" i="4" s="1"/>
  <c r="BA307" i="4" s="1"/>
  <c r="BG307" i="4" s="1"/>
  <c r="AC308" i="4"/>
  <c r="AL303" i="4"/>
  <c r="AR303" i="4" s="1"/>
  <c r="AX303" i="4" s="1"/>
  <c r="BD303" i="4" s="1"/>
  <c r="Z304" i="4"/>
  <c r="M300" i="4"/>
  <c r="S300" i="4" s="1"/>
  <c r="Y300" i="4" s="1"/>
  <c r="AK299" i="4"/>
  <c r="BI299" i="4" s="1"/>
  <c r="BD306" i="3"/>
  <c r="BN306" i="3" s="1"/>
  <c r="Q306" i="13"/>
  <c r="T305" i="13"/>
  <c r="R304" i="13"/>
  <c r="U303" i="13"/>
  <c r="BK299" i="4"/>
  <c r="BX298" i="4"/>
  <c r="BJ299" i="4"/>
  <c r="BY298" i="4"/>
  <c r="L312" i="4"/>
  <c r="AQ321" i="17" l="1"/>
  <c r="AT321" i="17"/>
  <c r="Q323" i="17"/>
  <c r="AS322" i="17"/>
  <c r="AU321" i="17"/>
  <c r="AV321" i="17" s="1"/>
  <c r="AW321" i="17" s="1"/>
  <c r="AR376" i="17"/>
  <c r="AE321" i="17"/>
  <c r="AI321" i="17" s="1"/>
  <c r="AX321" i="17" s="1"/>
  <c r="AY321" i="17" s="1"/>
  <c r="AZ321" i="17" s="1"/>
  <c r="AM320" i="17"/>
  <c r="BC320" i="17" s="1"/>
  <c r="BB319" i="17"/>
  <c r="AB322" i="17"/>
  <c r="AF322" i="17" s="1"/>
  <c r="AJ322" i="17" s="1"/>
  <c r="AN322" i="17" s="1"/>
  <c r="R323" i="17"/>
  <c r="AC323" i="17"/>
  <c r="AG323" i="17" s="1"/>
  <c r="AK323" i="17" s="1"/>
  <c r="AO323" i="17" s="1"/>
  <c r="S324" i="17"/>
  <c r="AA322" i="17"/>
  <c r="AQ322" i="17" s="1"/>
  <c r="AD324" i="17"/>
  <c r="AH324" i="17" s="1"/>
  <c r="AL324" i="17" s="1"/>
  <c r="AP324" i="17" s="1"/>
  <c r="T325" i="17"/>
  <c r="BC297" i="4"/>
  <c r="BQ297" i="4" s="1"/>
  <c r="BR297" i="4" s="1"/>
  <c r="BP297" i="4"/>
  <c r="AW298" i="4"/>
  <c r="BV300" i="4"/>
  <c r="AQ299" i="4"/>
  <c r="BM299" i="4"/>
  <c r="BN299" i="4" s="1"/>
  <c r="BO299" i="4" s="1"/>
  <c r="BL299" i="4"/>
  <c r="BU300" i="4"/>
  <c r="M301" i="4"/>
  <c r="S301" i="4" s="1"/>
  <c r="Y301" i="4" s="1"/>
  <c r="AK300" i="4"/>
  <c r="BI300" i="4" s="1"/>
  <c r="AO308" i="4"/>
  <c r="AU308" i="4" s="1"/>
  <c r="BA308" i="4" s="1"/>
  <c r="BG308" i="4" s="1"/>
  <c r="Q309" i="4"/>
  <c r="W309" i="4" s="1"/>
  <c r="AC309" i="4" s="1"/>
  <c r="Q310" i="4" s="1"/>
  <c r="W310" i="4" s="1"/>
  <c r="AM308" i="4"/>
  <c r="AS308" i="4" s="1"/>
  <c r="AY308" i="4" s="1"/>
  <c r="BE308" i="4" s="1"/>
  <c r="O309" i="4"/>
  <c r="U309" i="4" s="1"/>
  <c r="AA309" i="4" s="1"/>
  <c r="O310" i="4" s="1"/>
  <c r="U310" i="4" s="1"/>
  <c r="AN304" i="4"/>
  <c r="AT304" i="4" s="1"/>
  <c r="AZ304" i="4" s="1"/>
  <c r="BF304" i="4" s="1"/>
  <c r="P305" i="4"/>
  <c r="V305" i="4" s="1"/>
  <c r="AB305" i="4" s="1"/>
  <c r="P306" i="4" s="1"/>
  <c r="V306" i="4" s="1"/>
  <c r="AL304" i="4"/>
  <c r="AR304" i="4" s="1"/>
  <c r="AX304" i="4" s="1"/>
  <c r="BD304" i="4" s="1"/>
  <c r="N305" i="4"/>
  <c r="T305" i="4" s="1"/>
  <c r="Z305" i="4" s="1"/>
  <c r="N306" i="4" s="1"/>
  <c r="T306" i="4" s="1"/>
  <c r="AP305" i="4"/>
  <c r="AV305" i="4" s="1"/>
  <c r="BB305" i="4" s="1"/>
  <c r="BH305" i="4" s="1"/>
  <c r="AD306" i="4"/>
  <c r="BD307" i="3"/>
  <c r="BN307" i="3" s="1"/>
  <c r="R305" i="13"/>
  <c r="U304" i="13"/>
  <c r="Q307" i="13"/>
  <c r="T306" i="13"/>
  <c r="BK300" i="4"/>
  <c r="BX299" i="4"/>
  <c r="BJ300" i="4"/>
  <c r="BY299" i="4"/>
  <c r="L313" i="4"/>
  <c r="Q324" i="17" l="1"/>
  <c r="AS323" i="17"/>
  <c r="AU322" i="17"/>
  <c r="AT322" i="17"/>
  <c r="AR377" i="17"/>
  <c r="AE322" i="17"/>
  <c r="AI322" i="17" s="1"/>
  <c r="AX322" i="17" s="1"/>
  <c r="AY322" i="17" s="1"/>
  <c r="AZ322" i="17" s="1"/>
  <c r="BB320" i="17"/>
  <c r="T326" i="17"/>
  <c r="AD325" i="17"/>
  <c r="AH325" i="17" s="1"/>
  <c r="AL325" i="17" s="1"/>
  <c r="AP325" i="17" s="1"/>
  <c r="R324" i="17"/>
  <c r="AB323" i="17"/>
  <c r="AF323" i="17" s="1"/>
  <c r="AJ323" i="17" s="1"/>
  <c r="AN323" i="17" s="1"/>
  <c r="AM321" i="17"/>
  <c r="BC321" i="17" s="1"/>
  <c r="AA323" i="17"/>
  <c r="S325" i="17"/>
  <c r="AC324" i="17"/>
  <c r="AG324" i="17" s="1"/>
  <c r="AK324" i="17" s="1"/>
  <c r="AO324" i="17" s="1"/>
  <c r="BC298" i="4"/>
  <c r="BQ298" i="4" s="1"/>
  <c r="BR298" i="4" s="1"/>
  <c r="BP298" i="4"/>
  <c r="BV301" i="4"/>
  <c r="AW299" i="4"/>
  <c r="AQ300" i="4"/>
  <c r="BM300" i="4"/>
  <c r="BN300" i="4" s="1"/>
  <c r="BO300" i="4" s="1"/>
  <c r="BL300" i="4"/>
  <c r="BU301" i="4"/>
  <c r="AN305" i="4"/>
  <c r="AT305" i="4" s="1"/>
  <c r="AZ305" i="4" s="1"/>
  <c r="BF305" i="4" s="1"/>
  <c r="AB306" i="4"/>
  <c r="AL305" i="4"/>
  <c r="AR305" i="4" s="1"/>
  <c r="AX305" i="4" s="1"/>
  <c r="BD305" i="4" s="1"/>
  <c r="Z306" i="4"/>
  <c r="AM309" i="4"/>
  <c r="AS309" i="4" s="1"/>
  <c r="AY309" i="4" s="1"/>
  <c r="BE309" i="4" s="1"/>
  <c r="AA310" i="4"/>
  <c r="AO309" i="4"/>
  <c r="AU309" i="4" s="1"/>
  <c r="BA309" i="4" s="1"/>
  <c r="BG309" i="4" s="1"/>
  <c r="AC310" i="4"/>
  <c r="AP306" i="4"/>
  <c r="AV306" i="4" s="1"/>
  <c r="BB306" i="4" s="1"/>
  <c r="BH306" i="4" s="1"/>
  <c r="R307" i="4"/>
  <c r="X307" i="4" s="1"/>
  <c r="AD307" i="4" s="1"/>
  <c r="R308" i="4" s="1"/>
  <c r="X308" i="4" s="1"/>
  <c r="M302" i="4"/>
  <c r="S302" i="4" s="1"/>
  <c r="Y302" i="4" s="1"/>
  <c r="AK301" i="4"/>
  <c r="BI301" i="4" s="1"/>
  <c r="BD308" i="3"/>
  <c r="BN308" i="3" s="1"/>
  <c r="Q308" i="13"/>
  <c r="T307" i="13"/>
  <c r="R306" i="13"/>
  <c r="U305" i="13"/>
  <c r="BK301" i="4"/>
  <c r="BJ301" i="4"/>
  <c r="BY300" i="4"/>
  <c r="BX300" i="4"/>
  <c r="L314" i="4"/>
  <c r="AQ323" i="17" l="1"/>
  <c r="AU323" i="17"/>
  <c r="AT323" i="17"/>
  <c r="AV323" i="17"/>
  <c r="AW323" i="17" s="1"/>
  <c r="AV322" i="17"/>
  <c r="AW322" i="17" s="1"/>
  <c r="Q325" i="17"/>
  <c r="AS324" i="17"/>
  <c r="AR378" i="17"/>
  <c r="AC325" i="17"/>
  <c r="AG325" i="17" s="1"/>
  <c r="AK325" i="17" s="1"/>
  <c r="AO325" i="17" s="1"/>
  <c r="S326" i="17"/>
  <c r="AE323" i="17"/>
  <c r="AI323" i="17" s="1"/>
  <c r="AX323" i="17" s="1"/>
  <c r="AY323" i="17" s="1"/>
  <c r="AZ323" i="17" s="1"/>
  <c r="R325" i="17"/>
  <c r="AB324" i="17"/>
  <c r="AF324" i="17" s="1"/>
  <c r="AJ324" i="17" s="1"/>
  <c r="AN324" i="17" s="1"/>
  <c r="AA324" i="17"/>
  <c r="T327" i="17"/>
  <c r="AD326" i="17"/>
  <c r="AH326" i="17" s="1"/>
  <c r="AL326" i="17" s="1"/>
  <c r="AP326" i="17" s="1"/>
  <c r="BB321" i="17"/>
  <c r="AM322" i="17"/>
  <c r="BC322" i="17" s="1"/>
  <c r="BC299" i="4"/>
  <c r="BQ299" i="4" s="1"/>
  <c r="BR299" i="4" s="1"/>
  <c r="BP299" i="4"/>
  <c r="AW300" i="4"/>
  <c r="AQ301" i="4"/>
  <c r="BM301" i="4"/>
  <c r="BN301" i="4" s="1"/>
  <c r="BO301" i="4" s="1"/>
  <c r="AK302" i="4"/>
  <c r="BI302" i="4" s="1"/>
  <c r="BV302" i="4"/>
  <c r="BU302" i="4"/>
  <c r="BL301" i="4"/>
  <c r="AO310" i="4"/>
  <c r="AU310" i="4" s="1"/>
  <c r="BA310" i="4" s="1"/>
  <c r="BG310" i="4" s="1"/>
  <c r="Q311" i="4"/>
  <c r="W311" i="4" s="1"/>
  <c r="AC311" i="4" s="1"/>
  <c r="Q312" i="4" s="1"/>
  <c r="W312" i="4" s="1"/>
  <c r="AP307" i="4"/>
  <c r="AV307" i="4" s="1"/>
  <c r="BB307" i="4" s="1"/>
  <c r="BH307" i="4" s="1"/>
  <c r="AD308" i="4"/>
  <c r="AM310" i="4"/>
  <c r="AS310" i="4" s="1"/>
  <c r="AY310" i="4" s="1"/>
  <c r="BE310" i="4" s="1"/>
  <c r="O311" i="4"/>
  <c r="U311" i="4" s="1"/>
  <c r="AA311" i="4" s="1"/>
  <c r="O312" i="4" s="1"/>
  <c r="U312" i="4" s="1"/>
  <c r="AL306" i="4"/>
  <c r="AR306" i="4" s="1"/>
  <c r="AX306" i="4" s="1"/>
  <c r="BD306" i="4" s="1"/>
  <c r="N307" i="4"/>
  <c r="T307" i="4" s="1"/>
  <c r="Z307" i="4" s="1"/>
  <c r="N308" i="4" s="1"/>
  <c r="T308" i="4" s="1"/>
  <c r="AN306" i="4"/>
  <c r="AT306" i="4" s="1"/>
  <c r="AZ306" i="4" s="1"/>
  <c r="BF306" i="4" s="1"/>
  <c r="P307" i="4"/>
  <c r="V307" i="4" s="1"/>
  <c r="AB307" i="4" s="1"/>
  <c r="P308" i="4" s="1"/>
  <c r="V308" i="4" s="1"/>
  <c r="BD309" i="3"/>
  <c r="BN309" i="3" s="1"/>
  <c r="U306" i="13"/>
  <c r="R307" i="13"/>
  <c r="T308" i="13"/>
  <c r="Q309" i="13"/>
  <c r="BK302" i="4"/>
  <c r="M303" i="4"/>
  <c r="S303" i="4" s="1"/>
  <c r="Y303" i="4" s="1"/>
  <c r="BJ302" i="4"/>
  <c r="BX301" i="4"/>
  <c r="BY301" i="4"/>
  <c r="L315" i="4"/>
  <c r="AQ324" i="17" l="1"/>
  <c r="AT324" i="17"/>
  <c r="Q326" i="17"/>
  <c r="AS325" i="17"/>
  <c r="AU324" i="17"/>
  <c r="AV324" i="17" s="1"/>
  <c r="AW324" i="17" s="1"/>
  <c r="AR379" i="17"/>
  <c r="BB322" i="17"/>
  <c r="AA325" i="17"/>
  <c r="AB325" i="17"/>
  <c r="AF325" i="17" s="1"/>
  <c r="AJ325" i="17" s="1"/>
  <c r="AN325" i="17" s="1"/>
  <c r="R326" i="17"/>
  <c r="AC326" i="17"/>
  <c r="AG326" i="17" s="1"/>
  <c r="AK326" i="17" s="1"/>
  <c r="AO326" i="17" s="1"/>
  <c r="S327" i="17"/>
  <c r="AD327" i="17"/>
  <c r="AH327" i="17" s="1"/>
  <c r="AL327" i="17" s="1"/>
  <c r="AP327" i="17" s="1"/>
  <c r="T328" i="17"/>
  <c r="AE324" i="17"/>
  <c r="AI324" i="17" s="1"/>
  <c r="AX324" i="17" s="1"/>
  <c r="AY324" i="17" s="1"/>
  <c r="AZ324" i="17" s="1"/>
  <c r="AM323" i="17"/>
  <c r="BC323" i="17" s="1"/>
  <c r="BC300" i="4"/>
  <c r="BQ300" i="4" s="1"/>
  <c r="BR300" i="4" s="1"/>
  <c r="BP300" i="4"/>
  <c r="BV303" i="4"/>
  <c r="AW301" i="4"/>
  <c r="AQ302" i="4"/>
  <c r="BM302" i="4"/>
  <c r="BN302" i="4" s="1"/>
  <c r="BO302" i="4" s="1"/>
  <c r="BU303" i="4"/>
  <c r="BL302" i="4"/>
  <c r="M304" i="4"/>
  <c r="S304" i="4" s="1"/>
  <c r="Y304" i="4" s="1"/>
  <c r="AK303" i="4"/>
  <c r="BI303" i="4" s="1"/>
  <c r="AN307" i="4"/>
  <c r="AT307" i="4" s="1"/>
  <c r="AZ307" i="4" s="1"/>
  <c r="BF307" i="4" s="1"/>
  <c r="AB308" i="4"/>
  <c r="AL307" i="4"/>
  <c r="AR307" i="4" s="1"/>
  <c r="AX307" i="4" s="1"/>
  <c r="BD307" i="4" s="1"/>
  <c r="Z308" i="4"/>
  <c r="AP308" i="4"/>
  <c r="AV308" i="4" s="1"/>
  <c r="BB308" i="4" s="1"/>
  <c r="BH308" i="4" s="1"/>
  <c r="R309" i="4"/>
  <c r="X309" i="4" s="1"/>
  <c r="AD309" i="4" s="1"/>
  <c r="R310" i="4" s="1"/>
  <c r="X310" i="4" s="1"/>
  <c r="AO311" i="4"/>
  <c r="AU311" i="4" s="1"/>
  <c r="BA311" i="4" s="1"/>
  <c r="BG311" i="4" s="1"/>
  <c r="AC312" i="4"/>
  <c r="AM311" i="4"/>
  <c r="AS311" i="4" s="1"/>
  <c r="AY311" i="4" s="1"/>
  <c r="BE311" i="4" s="1"/>
  <c r="AA312" i="4"/>
  <c r="BD310" i="3"/>
  <c r="BN310" i="3" s="1"/>
  <c r="Q310" i="13"/>
  <c r="T309" i="13"/>
  <c r="R308" i="13"/>
  <c r="U307" i="13"/>
  <c r="BJ303" i="4"/>
  <c r="BY302" i="4"/>
  <c r="BX302" i="4"/>
  <c r="BK303" i="4"/>
  <c r="L316" i="4"/>
  <c r="AQ325" i="17" l="1"/>
  <c r="AU325" i="17"/>
  <c r="AT325" i="17"/>
  <c r="AV325" i="17"/>
  <c r="AW325" i="17" s="1"/>
  <c r="Q327" i="17"/>
  <c r="AS326" i="17"/>
  <c r="AR380" i="17"/>
  <c r="AD328" i="17"/>
  <c r="AH328" i="17" s="1"/>
  <c r="AL328" i="17" s="1"/>
  <c r="AP328" i="17" s="1"/>
  <c r="T329" i="17"/>
  <c r="AC327" i="17"/>
  <c r="AG327" i="17" s="1"/>
  <c r="AK327" i="17" s="1"/>
  <c r="AO327" i="17" s="1"/>
  <c r="S328" i="17"/>
  <c r="AB326" i="17"/>
  <c r="AF326" i="17" s="1"/>
  <c r="AJ326" i="17" s="1"/>
  <c r="AN326" i="17" s="1"/>
  <c r="R327" i="17"/>
  <c r="AA326" i="17"/>
  <c r="AE325" i="17"/>
  <c r="AI325" i="17" s="1"/>
  <c r="AX325" i="17" s="1"/>
  <c r="AY325" i="17" s="1"/>
  <c r="AZ325" i="17" s="1"/>
  <c r="AM324" i="17"/>
  <c r="BC324" i="17" s="1"/>
  <c r="BB323" i="17"/>
  <c r="BC301" i="4"/>
  <c r="BQ301" i="4" s="1"/>
  <c r="BR301" i="4" s="1"/>
  <c r="BP301" i="4"/>
  <c r="BV304" i="4"/>
  <c r="AW302" i="4"/>
  <c r="AQ303" i="4"/>
  <c r="BM303" i="4"/>
  <c r="BN303" i="4" s="1"/>
  <c r="BO303" i="4" s="1"/>
  <c r="BU304" i="4"/>
  <c r="BL303" i="4"/>
  <c r="M305" i="4"/>
  <c r="S305" i="4" s="1"/>
  <c r="Y305" i="4" s="1"/>
  <c r="AK304" i="4"/>
  <c r="BI304" i="4" s="1"/>
  <c r="AL308" i="4"/>
  <c r="AR308" i="4" s="1"/>
  <c r="AX308" i="4" s="1"/>
  <c r="BD308" i="4" s="1"/>
  <c r="N309" i="4"/>
  <c r="T309" i="4" s="1"/>
  <c r="Z309" i="4" s="1"/>
  <c r="N310" i="4" s="1"/>
  <c r="T310" i="4" s="1"/>
  <c r="AM312" i="4"/>
  <c r="AS312" i="4" s="1"/>
  <c r="AY312" i="4" s="1"/>
  <c r="BE312" i="4" s="1"/>
  <c r="O313" i="4"/>
  <c r="U313" i="4" s="1"/>
  <c r="AA313" i="4" s="1"/>
  <c r="O314" i="4" s="1"/>
  <c r="U314" i="4" s="1"/>
  <c r="AP309" i="4"/>
  <c r="AV309" i="4" s="1"/>
  <c r="BB309" i="4" s="1"/>
  <c r="BH309" i="4" s="1"/>
  <c r="AD310" i="4"/>
  <c r="AN308" i="4"/>
  <c r="AT308" i="4" s="1"/>
  <c r="AZ308" i="4" s="1"/>
  <c r="BF308" i="4" s="1"/>
  <c r="P309" i="4"/>
  <c r="V309" i="4" s="1"/>
  <c r="AB309" i="4" s="1"/>
  <c r="P310" i="4" s="1"/>
  <c r="V310" i="4" s="1"/>
  <c r="AO312" i="4"/>
  <c r="AU312" i="4" s="1"/>
  <c r="BA312" i="4" s="1"/>
  <c r="BG312" i="4" s="1"/>
  <c r="Q313" i="4"/>
  <c r="W313" i="4" s="1"/>
  <c r="AC313" i="4" s="1"/>
  <c r="Q314" i="4" s="1"/>
  <c r="W314" i="4" s="1"/>
  <c r="BD311" i="3"/>
  <c r="BN311" i="3" s="1"/>
  <c r="R309" i="13"/>
  <c r="U308" i="13"/>
  <c r="Q311" i="13"/>
  <c r="T310" i="13"/>
  <c r="BK304" i="4"/>
  <c r="BY303" i="4"/>
  <c r="BJ304" i="4"/>
  <c r="BX303" i="4"/>
  <c r="L317" i="4"/>
  <c r="AT326" i="17" l="1"/>
  <c r="AQ326" i="17"/>
  <c r="AU326" i="17" s="1"/>
  <c r="Q328" i="17"/>
  <c r="AS327" i="17"/>
  <c r="AR381" i="17"/>
  <c r="AE326" i="17"/>
  <c r="AI326" i="17" s="1"/>
  <c r="AX326" i="17" s="1"/>
  <c r="AY326" i="17" s="1"/>
  <c r="AZ326" i="17" s="1"/>
  <c r="R328" i="17"/>
  <c r="AB327" i="17"/>
  <c r="AF327" i="17" s="1"/>
  <c r="AJ327" i="17" s="1"/>
  <c r="AN327" i="17" s="1"/>
  <c r="BB324" i="17"/>
  <c r="AM325" i="17"/>
  <c r="BC325" i="17" s="1"/>
  <c r="T330" i="17"/>
  <c r="AD329" i="17"/>
  <c r="AH329" i="17" s="1"/>
  <c r="AL329" i="17" s="1"/>
  <c r="AP329" i="17" s="1"/>
  <c r="AA327" i="17"/>
  <c r="S329" i="17"/>
  <c r="AC328" i="17"/>
  <c r="AG328" i="17" s="1"/>
  <c r="AK328" i="17" s="1"/>
  <c r="AO328" i="17" s="1"/>
  <c r="BC302" i="4"/>
  <c r="BQ302" i="4" s="1"/>
  <c r="BR302" i="4" s="1"/>
  <c r="BP302" i="4"/>
  <c r="AW303" i="4"/>
  <c r="BV305" i="4"/>
  <c r="AQ304" i="4"/>
  <c r="BM304" i="4"/>
  <c r="BN304" i="4" s="1"/>
  <c r="BO304" i="4" s="1"/>
  <c r="BL304" i="4"/>
  <c r="BU305" i="4"/>
  <c r="AN309" i="4"/>
  <c r="AT309" i="4" s="1"/>
  <c r="AZ309" i="4" s="1"/>
  <c r="BF309" i="4" s="1"/>
  <c r="AB310" i="4"/>
  <c r="AP310" i="4"/>
  <c r="AV310" i="4" s="1"/>
  <c r="BB310" i="4" s="1"/>
  <c r="BH310" i="4" s="1"/>
  <c r="R311" i="4"/>
  <c r="X311" i="4" s="1"/>
  <c r="AD311" i="4" s="1"/>
  <c r="R312" i="4" s="1"/>
  <c r="X312" i="4" s="1"/>
  <c r="AM313" i="4"/>
  <c r="AS313" i="4" s="1"/>
  <c r="AY313" i="4" s="1"/>
  <c r="BE313" i="4" s="1"/>
  <c r="AA314" i="4"/>
  <c r="AO313" i="4"/>
  <c r="AU313" i="4" s="1"/>
  <c r="BA313" i="4" s="1"/>
  <c r="BG313" i="4" s="1"/>
  <c r="AC314" i="4"/>
  <c r="AL309" i="4"/>
  <c r="AR309" i="4" s="1"/>
  <c r="AX309" i="4" s="1"/>
  <c r="BD309" i="4" s="1"/>
  <c r="Z310" i="4"/>
  <c r="M306" i="4"/>
  <c r="S306" i="4" s="1"/>
  <c r="Y306" i="4" s="1"/>
  <c r="AK305" i="4"/>
  <c r="BI305" i="4" s="1"/>
  <c r="BD312" i="3"/>
  <c r="BN312" i="3" s="1"/>
  <c r="Q312" i="13"/>
  <c r="T311" i="13"/>
  <c r="R310" i="13"/>
  <c r="U309" i="13"/>
  <c r="BK305" i="4"/>
  <c r="BJ305" i="4"/>
  <c r="BY304" i="4"/>
  <c r="BX304" i="4"/>
  <c r="L318" i="4"/>
  <c r="AV326" i="17" l="1"/>
  <c r="AW326" i="17" s="1"/>
  <c r="Q329" i="17"/>
  <c r="AS328" i="17"/>
  <c r="AQ327" i="17"/>
  <c r="AU327" i="17" s="1"/>
  <c r="AT327" i="17"/>
  <c r="AR382" i="17"/>
  <c r="AA328" i="17"/>
  <c r="T331" i="17"/>
  <c r="AD330" i="17"/>
  <c r="AH330" i="17" s="1"/>
  <c r="AL330" i="17" s="1"/>
  <c r="AP330" i="17" s="1"/>
  <c r="R329" i="17"/>
  <c r="AB328" i="17"/>
  <c r="AF328" i="17" s="1"/>
  <c r="AJ328" i="17" s="1"/>
  <c r="AN328" i="17" s="1"/>
  <c r="AM326" i="17"/>
  <c r="BC326" i="17" s="1"/>
  <c r="S330" i="17"/>
  <c r="AC329" i="17"/>
  <c r="AG329" i="17" s="1"/>
  <c r="AK329" i="17" s="1"/>
  <c r="AO329" i="17" s="1"/>
  <c r="BB325" i="17"/>
  <c r="AE327" i="17"/>
  <c r="AI327" i="17" s="1"/>
  <c r="AX327" i="17" s="1"/>
  <c r="AY327" i="17" s="1"/>
  <c r="AZ327" i="17" s="1"/>
  <c r="BC303" i="4"/>
  <c r="BQ303" i="4" s="1"/>
  <c r="BR303" i="4" s="1"/>
  <c r="BP303" i="4"/>
  <c r="AW304" i="4"/>
  <c r="AQ305" i="4"/>
  <c r="BM305" i="4"/>
  <c r="BN305" i="4" s="1"/>
  <c r="BO305" i="4" s="1"/>
  <c r="AK306" i="4"/>
  <c r="BI306" i="4" s="1"/>
  <c r="BV306" i="4"/>
  <c r="BU306" i="4"/>
  <c r="BL305" i="4"/>
  <c r="AO314" i="4"/>
  <c r="AU314" i="4" s="1"/>
  <c r="BA314" i="4" s="1"/>
  <c r="BG314" i="4" s="1"/>
  <c r="Q315" i="4"/>
  <c r="W315" i="4" s="1"/>
  <c r="AC315" i="4" s="1"/>
  <c r="Q316" i="4" s="1"/>
  <c r="W316" i="4" s="1"/>
  <c r="AL310" i="4"/>
  <c r="AR310" i="4" s="1"/>
  <c r="AX310" i="4" s="1"/>
  <c r="BD310" i="4" s="1"/>
  <c r="N311" i="4"/>
  <c r="T311" i="4" s="1"/>
  <c r="Z311" i="4" s="1"/>
  <c r="N312" i="4" s="1"/>
  <c r="T312" i="4" s="1"/>
  <c r="AM314" i="4"/>
  <c r="AS314" i="4" s="1"/>
  <c r="AY314" i="4" s="1"/>
  <c r="BE314" i="4" s="1"/>
  <c r="O315" i="4"/>
  <c r="U315" i="4" s="1"/>
  <c r="AA315" i="4" s="1"/>
  <c r="O316" i="4" s="1"/>
  <c r="U316" i="4" s="1"/>
  <c r="AP311" i="4"/>
  <c r="AV311" i="4" s="1"/>
  <c r="BB311" i="4" s="1"/>
  <c r="BH311" i="4" s="1"/>
  <c r="AD312" i="4"/>
  <c r="AN310" i="4"/>
  <c r="AT310" i="4" s="1"/>
  <c r="AZ310" i="4" s="1"/>
  <c r="BF310" i="4" s="1"/>
  <c r="P311" i="4"/>
  <c r="V311" i="4" s="1"/>
  <c r="AB311" i="4" s="1"/>
  <c r="P312" i="4" s="1"/>
  <c r="V312" i="4" s="1"/>
  <c r="BD313" i="3"/>
  <c r="BN313" i="3" s="1"/>
  <c r="R311" i="13"/>
  <c r="U310" i="13"/>
  <c r="T312" i="13"/>
  <c r="Q313" i="13"/>
  <c r="BK306" i="4"/>
  <c r="M307" i="4"/>
  <c r="S307" i="4" s="1"/>
  <c r="Y307" i="4" s="1"/>
  <c r="BJ306" i="4"/>
  <c r="BX305" i="4"/>
  <c r="BY305" i="4"/>
  <c r="L319" i="4"/>
  <c r="AV327" i="17" l="1"/>
  <c r="AW327" i="17" s="1"/>
  <c r="AQ328" i="17"/>
  <c r="AU328" i="17" s="1"/>
  <c r="AT328" i="17"/>
  <c r="Q330" i="17"/>
  <c r="AS329" i="17"/>
  <c r="AR383" i="17"/>
  <c r="AA329" i="17"/>
  <c r="BB326" i="17"/>
  <c r="AE328" i="17"/>
  <c r="AI328" i="17" s="1"/>
  <c r="AX328" i="17" s="1"/>
  <c r="AY328" i="17" s="1"/>
  <c r="AZ328" i="17" s="1"/>
  <c r="AM327" i="17"/>
  <c r="BC327" i="17" s="1"/>
  <c r="AC330" i="17"/>
  <c r="AG330" i="17" s="1"/>
  <c r="AK330" i="17" s="1"/>
  <c r="AO330" i="17" s="1"/>
  <c r="S331" i="17"/>
  <c r="AD331" i="17"/>
  <c r="AH331" i="17" s="1"/>
  <c r="AL331" i="17" s="1"/>
  <c r="AP331" i="17" s="1"/>
  <c r="T332" i="17"/>
  <c r="AB329" i="17"/>
  <c r="AF329" i="17" s="1"/>
  <c r="AJ329" i="17" s="1"/>
  <c r="AN329" i="17" s="1"/>
  <c r="R330" i="17"/>
  <c r="BC304" i="4"/>
  <c r="BQ304" i="4" s="1"/>
  <c r="BR304" i="4" s="1"/>
  <c r="BP304" i="4"/>
  <c r="BV307" i="4"/>
  <c r="AW305" i="4"/>
  <c r="AQ306" i="4"/>
  <c r="BM306" i="4"/>
  <c r="BN306" i="4" s="1"/>
  <c r="BO306" i="4" s="1"/>
  <c r="BU307" i="4"/>
  <c r="BL306" i="4"/>
  <c r="AP312" i="4"/>
  <c r="AV312" i="4" s="1"/>
  <c r="BB312" i="4" s="1"/>
  <c r="BH312" i="4" s="1"/>
  <c r="R313" i="4"/>
  <c r="X313" i="4" s="1"/>
  <c r="AD313" i="4" s="1"/>
  <c r="R314" i="4" s="1"/>
  <c r="X314" i="4" s="1"/>
  <c r="M308" i="4"/>
  <c r="S308" i="4" s="1"/>
  <c r="Y308" i="4" s="1"/>
  <c r="AK307" i="4"/>
  <c r="BI307" i="4" s="1"/>
  <c r="AN311" i="4"/>
  <c r="AT311" i="4" s="1"/>
  <c r="AZ311" i="4" s="1"/>
  <c r="BF311" i="4" s="1"/>
  <c r="AB312" i="4"/>
  <c r="AM315" i="4"/>
  <c r="AS315" i="4" s="1"/>
  <c r="AY315" i="4" s="1"/>
  <c r="BE315" i="4" s="1"/>
  <c r="AA316" i="4"/>
  <c r="AO315" i="4"/>
  <c r="AU315" i="4" s="1"/>
  <c r="BA315" i="4" s="1"/>
  <c r="BG315" i="4" s="1"/>
  <c r="AC316" i="4"/>
  <c r="AL311" i="4"/>
  <c r="AR311" i="4" s="1"/>
  <c r="AX311" i="4" s="1"/>
  <c r="BD311" i="4" s="1"/>
  <c r="Z312" i="4"/>
  <c r="BD314" i="3"/>
  <c r="BN314" i="3" s="1"/>
  <c r="Q314" i="13"/>
  <c r="T313" i="13"/>
  <c r="R312" i="13"/>
  <c r="U311" i="13"/>
  <c r="BX306" i="4"/>
  <c r="BY306" i="4"/>
  <c r="BJ307" i="4"/>
  <c r="BK307" i="4"/>
  <c r="L320" i="4"/>
  <c r="AV328" i="17" l="1"/>
  <c r="AW328" i="17" s="1"/>
  <c r="AQ329" i="17"/>
  <c r="AU329" i="17" s="1"/>
  <c r="AT329" i="17"/>
  <c r="Q331" i="17"/>
  <c r="AS330" i="17"/>
  <c r="AR384" i="17"/>
  <c r="AE329" i="17"/>
  <c r="AI329" i="17" s="1"/>
  <c r="AX329" i="17" s="1"/>
  <c r="AY329" i="17" s="1"/>
  <c r="AZ329" i="17" s="1"/>
  <c r="AC331" i="17"/>
  <c r="AG331" i="17" s="1"/>
  <c r="AK331" i="17" s="1"/>
  <c r="AO331" i="17" s="1"/>
  <c r="S332" i="17"/>
  <c r="AD332" i="17"/>
  <c r="AH332" i="17" s="1"/>
  <c r="AL332" i="17" s="1"/>
  <c r="AP332" i="17" s="1"/>
  <c r="T333" i="17"/>
  <c r="AB330" i="17"/>
  <c r="AF330" i="17" s="1"/>
  <c r="AJ330" i="17" s="1"/>
  <c r="AN330" i="17" s="1"/>
  <c r="R331" i="17"/>
  <c r="AM328" i="17"/>
  <c r="BC328" i="17" s="1"/>
  <c r="BB327" i="17"/>
  <c r="AA330" i="17"/>
  <c r="BC305" i="4"/>
  <c r="BQ305" i="4" s="1"/>
  <c r="BR305" i="4" s="1"/>
  <c r="BP305" i="4"/>
  <c r="BV308" i="4"/>
  <c r="AW306" i="4"/>
  <c r="AQ307" i="4"/>
  <c r="BM307" i="4"/>
  <c r="BN307" i="4" s="1"/>
  <c r="BO307" i="4" s="1"/>
  <c r="BL307" i="4"/>
  <c r="BU308" i="4"/>
  <c r="AL312" i="4"/>
  <c r="AR312" i="4" s="1"/>
  <c r="AX312" i="4" s="1"/>
  <c r="BD312" i="4" s="1"/>
  <c r="N313" i="4"/>
  <c r="T313" i="4" s="1"/>
  <c r="Z313" i="4" s="1"/>
  <c r="N314" i="4" s="1"/>
  <c r="T314" i="4" s="1"/>
  <c r="AO316" i="4"/>
  <c r="AU316" i="4" s="1"/>
  <c r="BA316" i="4" s="1"/>
  <c r="BG316" i="4" s="1"/>
  <c r="Q317" i="4"/>
  <c r="W317" i="4" s="1"/>
  <c r="AC317" i="4" s="1"/>
  <c r="Q318" i="4" s="1"/>
  <c r="W318" i="4" s="1"/>
  <c r="AP313" i="4"/>
  <c r="AV313" i="4" s="1"/>
  <c r="BB313" i="4" s="1"/>
  <c r="BH313" i="4" s="1"/>
  <c r="AD314" i="4"/>
  <c r="AM316" i="4"/>
  <c r="AS316" i="4" s="1"/>
  <c r="AY316" i="4" s="1"/>
  <c r="BE316" i="4" s="1"/>
  <c r="O317" i="4"/>
  <c r="U317" i="4" s="1"/>
  <c r="AA317" i="4" s="1"/>
  <c r="O318" i="4" s="1"/>
  <c r="U318" i="4" s="1"/>
  <c r="M309" i="4"/>
  <c r="S309" i="4" s="1"/>
  <c r="Y309" i="4" s="1"/>
  <c r="AK308" i="4"/>
  <c r="BI308" i="4" s="1"/>
  <c r="AN312" i="4"/>
  <c r="AT312" i="4" s="1"/>
  <c r="AZ312" i="4" s="1"/>
  <c r="BF312" i="4" s="1"/>
  <c r="P313" i="4"/>
  <c r="V313" i="4" s="1"/>
  <c r="AB313" i="4" s="1"/>
  <c r="P314" i="4" s="1"/>
  <c r="V314" i="4" s="1"/>
  <c r="BD315" i="3"/>
  <c r="BN315" i="3" s="1"/>
  <c r="R313" i="13"/>
  <c r="U312" i="13"/>
  <c r="Q315" i="13"/>
  <c r="T314" i="13"/>
  <c r="BY307" i="4"/>
  <c r="BJ308" i="4"/>
  <c r="BX307" i="4"/>
  <c r="BK308" i="4"/>
  <c r="L321" i="4"/>
  <c r="AQ330" i="17" l="1"/>
  <c r="AU330" i="17"/>
  <c r="AV329" i="17"/>
  <c r="AW329" i="17" s="1"/>
  <c r="AT330" i="17"/>
  <c r="AV330" i="17"/>
  <c r="AW330" i="17" s="1"/>
  <c r="Q332" i="17"/>
  <c r="AS331" i="17"/>
  <c r="AR385" i="17"/>
  <c r="AA331" i="17"/>
  <c r="S333" i="17"/>
  <c r="AC332" i="17"/>
  <c r="AG332" i="17" s="1"/>
  <c r="AK332" i="17" s="1"/>
  <c r="AO332" i="17" s="1"/>
  <c r="BB328" i="17"/>
  <c r="R332" i="17"/>
  <c r="AB331" i="17"/>
  <c r="AF331" i="17" s="1"/>
  <c r="AJ331" i="17" s="1"/>
  <c r="AN331" i="17" s="1"/>
  <c r="AM329" i="17"/>
  <c r="BC329" i="17" s="1"/>
  <c r="AE330" i="17"/>
  <c r="AI330" i="17" s="1"/>
  <c r="AX330" i="17" s="1"/>
  <c r="AY330" i="17" s="1"/>
  <c r="AZ330" i="17" s="1"/>
  <c r="T334" i="17"/>
  <c r="AD333" i="17"/>
  <c r="AH333" i="17" s="1"/>
  <c r="AL333" i="17" s="1"/>
  <c r="AP333" i="17" s="1"/>
  <c r="BC306" i="4"/>
  <c r="BQ306" i="4" s="1"/>
  <c r="BR306" i="4" s="1"/>
  <c r="BP306" i="4"/>
  <c r="AW307" i="4"/>
  <c r="BV309" i="4"/>
  <c r="BL308" i="4"/>
  <c r="AQ308" i="4"/>
  <c r="BM308" i="4"/>
  <c r="BN308" i="4" s="1"/>
  <c r="BO308" i="4" s="1"/>
  <c r="BU309" i="4"/>
  <c r="M310" i="4"/>
  <c r="S310" i="4" s="1"/>
  <c r="Y310" i="4" s="1"/>
  <c r="AK309" i="4"/>
  <c r="BI309" i="4" s="1"/>
  <c r="AN313" i="4"/>
  <c r="AT313" i="4" s="1"/>
  <c r="AZ313" i="4" s="1"/>
  <c r="BF313" i="4" s="1"/>
  <c r="AB314" i="4"/>
  <c r="AM317" i="4"/>
  <c r="AS317" i="4" s="1"/>
  <c r="AY317" i="4" s="1"/>
  <c r="BE317" i="4" s="1"/>
  <c r="AA318" i="4"/>
  <c r="AP314" i="4"/>
  <c r="AV314" i="4" s="1"/>
  <c r="BB314" i="4" s="1"/>
  <c r="BH314" i="4" s="1"/>
  <c r="R315" i="4"/>
  <c r="X315" i="4" s="1"/>
  <c r="AD315" i="4" s="1"/>
  <c r="R316" i="4" s="1"/>
  <c r="X316" i="4" s="1"/>
  <c r="AO317" i="4"/>
  <c r="AU317" i="4" s="1"/>
  <c r="BA317" i="4" s="1"/>
  <c r="BG317" i="4" s="1"/>
  <c r="AC318" i="4"/>
  <c r="AL313" i="4"/>
  <c r="AR313" i="4" s="1"/>
  <c r="AX313" i="4" s="1"/>
  <c r="BD313" i="4" s="1"/>
  <c r="Z314" i="4"/>
  <c r="BD316" i="3"/>
  <c r="BN316" i="3" s="1"/>
  <c r="Q316" i="13"/>
  <c r="T315" i="13"/>
  <c r="R314" i="13"/>
  <c r="U313" i="13"/>
  <c r="BJ309" i="4"/>
  <c r="BX308" i="4"/>
  <c r="BY308" i="4"/>
  <c r="BK309" i="4"/>
  <c r="L322" i="4"/>
  <c r="AQ331" i="17" l="1"/>
  <c r="AT331" i="17"/>
  <c r="Q333" i="17"/>
  <c r="AS332" i="17"/>
  <c r="AU331" i="17"/>
  <c r="AV331" i="17" s="1"/>
  <c r="AW331" i="17" s="1"/>
  <c r="AR386" i="17"/>
  <c r="AM330" i="17"/>
  <c r="BC330" i="17" s="1"/>
  <c r="S334" i="17"/>
  <c r="AC333" i="17"/>
  <c r="AG333" i="17" s="1"/>
  <c r="AK333" i="17" s="1"/>
  <c r="AO333" i="17" s="1"/>
  <c r="AE331" i="17"/>
  <c r="AI331" i="17" s="1"/>
  <c r="AX331" i="17" s="1"/>
  <c r="AY331" i="17" s="1"/>
  <c r="AZ331" i="17" s="1"/>
  <c r="R333" i="17"/>
  <c r="AB332" i="17"/>
  <c r="AF332" i="17" s="1"/>
  <c r="AJ332" i="17" s="1"/>
  <c r="AN332" i="17" s="1"/>
  <c r="AA332" i="17"/>
  <c r="T335" i="17"/>
  <c r="AD334" i="17"/>
  <c r="AH334" i="17" s="1"/>
  <c r="AL334" i="17" s="1"/>
  <c r="AP334" i="17" s="1"/>
  <c r="BB329" i="17"/>
  <c r="BC307" i="4"/>
  <c r="BQ307" i="4" s="1"/>
  <c r="BR307" i="4" s="1"/>
  <c r="BP307" i="4"/>
  <c r="AW308" i="4"/>
  <c r="AQ309" i="4"/>
  <c r="BM309" i="4"/>
  <c r="BN309" i="4" s="1"/>
  <c r="BO309" i="4" s="1"/>
  <c r="AK310" i="4"/>
  <c r="BI310" i="4" s="1"/>
  <c r="BV310" i="4"/>
  <c r="BU310" i="4"/>
  <c r="BL309" i="4"/>
  <c r="AO318" i="4"/>
  <c r="AU318" i="4" s="1"/>
  <c r="BA318" i="4" s="1"/>
  <c r="BG318" i="4" s="1"/>
  <c r="Q319" i="4"/>
  <c r="W319" i="4" s="1"/>
  <c r="AC319" i="4" s="1"/>
  <c r="Q320" i="4" s="1"/>
  <c r="W320" i="4" s="1"/>
  <c r="AP315" i="4"/>
  <c r="AV315" i="4" s="1"/>
  <c r="BB315" i="4" s="1"/>
  <c r="BH315" i="4" s="1"/>
  <c r="AD316" i="4"/>
  <c r="AM318" i="4"/>
  <c r="AS318" i="4" s="1"/>
  <c r="AY318" i="4" s="1"/>
  <c r="BE318" i="4" s="1"/>
  <c r="O319" i="4"/>
  <c r="U319" i="4" s="1"/>
  <c r="AA319" i="4" s="1"/>
  <c r="O320" i="4" s="1"/>
  <c r="U320" i="4" s="1"/>
  <c r="AL314" i="4"/>
  <c r="AR314" i="4" s="1"/>
  <c r="AX314" i="4" s="1"/>
  <c r="BD314" i="4" s="1"/>
  <c r="N315" i="4"/>
  <c r="T315" i="4" s="1"/>
  <c r="Z315" i="4" s="1"/>
  <c r="N316" i="4" s="1"/>
  <c r="T316" i="4" s="1"/>
  <c r="AN314" i="4"/>
  <c r="AT314" i="4" s="1"/>
  <c r="AZ314" i="4" s="1"/>
  <c r="BF314" i="4" s="1"/>
  <c r="P315" i="4"/>
  <c r="V315" i="4" s="1"/>
  <c r="AB315" i="4" s="1"/>
  <c r="P316" i="4" s="1"/>
  <c r="V316" i="4" s="1"/>
  <c r="BD317" i="3"/>
  <c r="BN317" i="3" s="1"/>
  <c r="R315" i="13"/>
  <c r="U314" i="13"/>
  <c r="T316" i="13"/>
  <c r="Q317" i="13"/>
  <c r="BK310" i="4"/>
  <c r="M311" i="4"/>
  <c r="S311" i="4" s="1"/>
  <c r="Y311" i="4" s="1"/>
  <c r="BY309" i="4"/>
  <c r="BJ310" i="4"/>
  <c r="BX309" i="4"/>
  <c r="L323" i="4"/>
  <c r="AT332" i="17" l="1"/>
  <c r="AQ332" i="17"/>
  <c r="AU332" i="17" s="1"/>
  <c r="Q334" i="17"/>
  <c r="AS333" i="17"/>
  <c r="AR387" i="17"/>
  <c r="AD335" i="17"/>
  <c r="AH335" i="17" s="1"/>
  <c r="AL335" i="17" s="1"/>
  <c r="AP335" i="17" s="1"/>
  <c r="T336" i="17"/>
  <c r="AA333" i="17"/>
  <c r="AC334" i="17"/>
  <c r="AG334" i="17" s="1"/>
  <c r="AK334" i="17" s="1"/>
  <c r="AO334" i="17" s="1"/>
  <c r="S335" i="17"/>
  <c r="AE332" i="17"/>
  <c r="AI332" i="17" s="1"/>
  <c r="AX332" i="17" s="1"/>
  <c r="AY332" i="17" s="1"/>
  <c r="AZ332" i="17" s="1"/>
  <c r="BB330" i="17"/>
  <c r="AM331" i="17"/>
  <c r="BC331" i="17" s="1"/>
  <c r="AB333" i="17"/>
  <c r="AF333" i="17" s="1"/>
  <c r="AJ333" i="17" s="1"/>
  <c r="AN333" i="17" s="1"/>
  <c r="R334" i="17"/>
  <c r="BC308" i="4"/>
  <c r="BQ308" i="4" s="1"/>
  <c r="BR308" i="4" s="1"/>
  <c r="BP308" i="4"/>
  <c r="BV311" i="4"/>
  <c r="AW309" i="4"/>
  <c r="AQ310" i="4"/>
  <c r="BM310" i="4"/>
  <c r="BN310" i="4" s="1"/>
  <c r="BO310" i="4" s="1"/>
  <c r="BU311" i="4"/>
  <c r="BL310" i="4"/>
  <c r="AN315" i="4"/>
  <c r="AT315" i="4" s="1"/>
  <c r="AZ315" i="4" s="1"/>
  <c r="BF315" i="4" s="1"/>
  <c r="AB316" i="4"/>
  <c r="M312" i="4"/>
  <c r="S312" i="4" s="1"/>
  <c r="Y312" i="4" s="1"/>
  <c r="AK311" i="4"/>
  <c r="BI311" i="4" s="1"/>
  <c r="AL315" i="4"/>
  <c r="AR315" i="4" s="1"/>
  <c r="AX315" i="4" s="1"/>
  <c r="BD315" i="4" s="1"/>
  <c r="Z316" i="4"/>
  <c r="AM319" i="4"/>
  <c r="AS319" i="4" s="1"/>
  <c r="AY319" i="4" s="1"/>
  <c r="BE319" i="4" s="1"/>
  <c r="AA320" i="4"/>
  <c r="AP316" i="4"/>
  <c r="AV316" i="4" s="1"/>
  <c r="BB316" i="4" s="1"/>
  <c r="BH316" i="4" s="1"/>
  <c r="R317" i="4"/>
  <c r="X317" i="4" s="1"/>
  <c r="AD317" i="4" s="1"/>
  <c r="R318" i="4" s="1"/>
  <c r="X318" i="4" s="1"/>
  <c r="AO319" i="4"/>
  <c r="AU319" i="4" s="1"/>
  <c r="BA319" i="4" s="1"/>
  <c r="BG319" i="4" s="1"/>
  <c r="AC320" i="4"/>
  <c r="BD318" i="3"/>
  <c r="BN318" i="3" s="1"/>
  <c r="Q318" i="13"/>
  <c r="T317" i="13"/>
  <c r="R316" i="13"/>
  <c r="U315" i="13"/>
  <c r="BK311" i="4"/>
  <c r="BX310" i="4"/>
  <c r="BJ311" i="4"/>
  <c r="BY310" i="4"/>
  <c r="L324" i="4"/>
  <c r="AV332" i="17" l="1"/>
  <c r="AW332" i="17" s="1"/>
  <c r="AT333" i="17"/>
  <c r="Q335" i="17"/>
  <c r="AS334" i="17"/>
  <c r="AQ333" i="17"/>
  <c r="AU333" i="17" s="1"/>
  <c r="AR388" i="17"/>
  <c r="AE333" i="17"/>
  <c r="AI333" i="17" s="1"/>
  <c r="AX333" i="17" s="1"/>
  <c r="AY333" i="17" s="1"/>
  <c r="AZ333" i="17" s="1"/>
  <c r="AB334" i="17"/>
  <c r="AF334" i="17" s="1"/>
  <c r="AJ334" i="17" s="1"/>
  <c r="AN334" i="17" s="1"/>
  <c r="R335" i="17"/>
  <c r="BB331" i="17"/>
  <c r="AM332" i="17"/>
  <c r="BC332" i="17" s="1"/>
  <c r="AD336" i="17"/>
  <c r="AH336" i="17" s="1"/>
  <c r="AL336" i="17" s="1"/>
  <c r="AP336" i="17" s="1"/>
  <c r="T337" i="17"/>
  <c r="AC335" i="17"/>
  <c r="AG335" i="17" s="1"/>
  <c r="AK335" i="17" s="1"/>
  <c r="AO335" i="17" s="1"/>
  <c r="S336" i="17"/>
  <c r="AA334" i="17"/>
  <c r="AQ334" i="17" s="1"/>
  <c r="BC309" i="4"/>
  <c r="BQ309" i="4" s="1"/>
  <c r="BR309" i="4" s="1"/>
  <c r="BP309" i="4"/>
  <c r="BV312" i="4"/>
  <c r="AW310" i="4"/>
  <c r="AQ311" i="4"/>
  <c r="BM311" i="4"/>
  <c r="BN311" i="4" s="1"/>
  <c r="BO311" i="4" s="1"/>
  <c r="BL311" i="4"/>
  <c r="BU312" i="4"/>
  <c r="AO320" i="4"/>
  <c r="AU320" i="4" s="1"/>
  <c r="BA320" i="4" s="1"/>
  <c r="BG320" i="4" s="1"/>
  <c r="Q321" i="4"/>
  <c r="W321" i="4" s="1"/>
  <c r="AC321" i="4" s="1"/>
  <c r="Q322" i="4" s="1"/>
  <c r="W322" i="4" s="1"/>
  <c r="AM320" i="4"/>
  <c r="AS320" i="4" s="1"/>
  <c r="AY320" i="4" s="1"/>
  <c r="BE320" i="4" s="1"/>
  <c r="O321" i="4"/>
  <c r="U321" i="4" s="1"/>
  <c r="AA321" i="4" s="1"/>
  <c r="O322" i="4" s="1"/>
  <c r="U322" i="4" s="1"/>
  <c r="AL316" i="4"/>
  <c r="AR316" i="4" s="1"/>
  <c r="AX316" i="4" s="1"/>
  <c r="BD316" i="4" s="1"/>
  <c r="N317" i="4"/>
  <c r="T317" i="4" s="1"/>
  <c r="Z317" i="4" s="1"/>
  <c r="N318" i="4" s="1"/>
  <c r="T318" i="4" s="1"/>
  <c r="M313" i="4"/>
  <c r="S313" i="4" s="1"/>
  <c r="Y313" i="4" s="1"/>
  <c r="AK312" i="4"/>
  <c r="BI312" i="4" s="1"/>
  <c r="AN316" i="4"/>
  <c r="AT316" i="4" s="1"/>
  <c r="AZ316" i="4" s="1"/>
  <c r="BF316" i="4" s="1"/>
  <c r="P317" i="4"/>
  <c r="V317" i="4" s="1"/>
  <c r="AB317" i="4" s="1"/>
  <c r="P318" i="4" s="1"/>
  <c r="V318" i="4" s="1"/>
  <c r="AP317" i="4"/>
  <c r="AV317" i="4" s="1"/>
  <c r="BB317" i="4" s="1"/>
  <c r="BH317" i="4" s="1"/>
  <c r="AD318" i="4"/>
  <c r="BD319" i="3"/>
  <c r="BN319" i="3" s="1"/>
  <c r="R317" i="13"/>
  <c r="U316" i="13"/>
  <c r="Q319" i="13"/>
  <c r="T318" i="13"/>
  <c r="BK312" i="4"/>
  <c r="BX311" i="4"/>
  <c r="BJ312" i="4"/>
  <c r="BY311" i="4"/>
  <c r="L325" i="4"/>
  <c r="AU334" i="17" l="1"/>
  <c r="AV333" i="17"/>
  <c r="AW333" i="17" s="1"/>
  <c r="AT334" i="17"/>
  <c r="AV334" i="17"/>
  <c r="AW334" i="17" s="1"/>
  <c r="Q336" i="17"/>
  <c r="AS335" i="17"/>
  <c r="AR389" i="17"/>
  <c r="AA335" i="17"/>
  <c r="S337" i="17"/>
  <c r="AC336" i="17"/>
  <c r="AG336" i="17" s="1"/>
  <c r="AK336" i="17" s="1"/>
  <c r="AO336" i="17" s="1"/>
  <c r="R336" i="17"/>
  <c r="AB335" i="17"/>
  <c r="AF335" i="17" s="1"/>
  <c r="AJ335" i="17" s="1"/>
  <c r="AN335" i="17" s="1"/>
  <c r="AM333" i="17"/>
  <c r="BC333" i="17" s="1"/>
  <c r="AE334" i="17"/>
  <c r="AI334" i="17" s="1"/>
  <c r="AX334" i="17" s="1"/>
  <c r="AY334" i="17" s="1"/>
  <c r="AZ334" i="17" s="1"/>
  <c r="T338" i="17"/>
  <c r="AD337" i="17"/>
  <c r="AH337" i="17" s="1"/>
  <c r="AL337" i="17" s="1"/>
  <c r="AP337" i="17" s="1"/>
  <c r="BB332" i="17"/>
  <c r="BC310" i="4"/>
  <c r="BQ310" i="4" s="1"/>
  <c r="BR310" i="4" s="1"/>
  <c r="BP310" i="4"/>
  <c r="BV313" i="4"/>
  <c r="AW311" i="4"/>
  <c r="AQ312" i="4"/>
  <c r="BM312" i="4"/>
  <c r="BN312" i="4" s="1"/>
  <c r="BO312" i="4" s="1"/>
  <c r="BU313" i="4"/>
  <c r="BL312" i="4"/>
  <c r="M314" i="4"/>
  <c r="S314" i="4" s="1"/>
  <c r="Y314" i="4" s="1"/>
  <c r="AK313" i="4"/>
  <c r="BI313" i="4" s="1"/>
  <c r="AP318" i="4"/>
  <c r="AV318" i="4" s="1"/>
  <c r="BB318" i="4" s="1"/>
  <c r="BH318" i="4" s="1"/>
  <c r="R319" i="4"/>
  <c r="X319" i="4" s="1"/>
  <c r="AD319" i="4" s="1"/>
  <c r="R320" i="4" s="1"/>
  <c r="X320" i="4" s="1"/>
  <c r="AN317" i="4"/>
  <c r="AT317" i="4" s="1"/>
  <c r="AZ317" i="4" s="1"/>
  <c r="BF317" i="4" s="1"/>
  <c r="AB318" i="4"/>
  <c r="AM321" i="4"/>
  <c r="AS321" i="4" s="1"/>
  <c r="AY321" i="4" s="1"/>
  <c r="BE321" i="4" s="1"/>
  <c r="AA322" i="4"/>
  <c r="AO321" i="4"/>
  <c r="AU321" i="4" s="1"/>
  <c r="BA321" i="4" s="1"/>
  <c r="BG321" i="4" s="1"/>
  <c r="AC322" i="4"/>
  <c r="AL317" i="4"/>
  <c r="AR317" i="4" s="1"/>
  <c r="AX317" i="4" s="1"/>
  <c r="BD317" i="4" s="1"/>
  <c r="Z318" i="4"/>
  <c r="BD320" i="3"/>
  <c r="BN320" i="3" s="1"/>
  <c r="Q320" i="13"/>
  <c r="T319" i="13"/>
  <c r="R318" i="13"/>
  <c r="U317" i="13"/>
  <c r="BK313" i="4"/>
  <c r="BJ313" i="4"/>
  <c r="BX312" i="4"/>
  <c r="BY312" i="4"/>
  <c r="L326" i="4"/>
  <c r="AQ335" i="17" l="1"/>
  <c r="AT335" i="17"/>
  <c r="Q337" i="17"/>
  <c r="AS336" i="17"/>
  <c r="AU335" i="17"/>
  <c r="AV335" i="17" s="1"/>
  <c r="AW335" i="17" s="1"/>
  <c r="AR390" i="17"/>
  <c r="R337" i="17"/>
  <c r="AB336" i="17"/>
  <c r="AF336" i="17" s="1"/>
  <c r="AJ336" i="17" s="1"/>
  <c r="AN336" i="17" s="1"/>
  <c r="AE335" i="17"/>
  <c r="AI335" i="17" s="1"/>
  <c r="AX335" i="17" s="1"/>
  <c r="AY335" i="17" s="1"/>
  <c r="AZ335" i="17" s="1"/>
  <c r="BB333" i="17"/>
  <c r="T339" i="17"/>
  <c r="AD338" i="17"/>
  <c r="AH338" i="17" s="1"/>
  <c r="AL338" i="17" s="1"/>
  <c r="AP338" i="17" s="1"/>
  <c r="AA336" i="17"/>
  <c r="AM334" i="17"/>
  <c r="BC334" i="17" s="1"/>
  <c r="S338" i="17"/>
  <c r="AC337" i="17"/>
  <c r="AG337" i="17" s="1"/>
  <c r="AK337" i="17" s="1"/>
  <c r="AO337" i="17" s="1"/>
  <c r="BC311" i="4"/>
  <c r="BQ311" i="4" s="1"/>
  <c r="BR311" i="4" s="1"/>
  <c r="BP311" i="4"/>
  <c r="AW312" i="4"/>
  <c r="AQ313" i="4"/>
  <c r="BM313" i="4"/>
  <c r="BN313" i="4" s="1"/>
  <c r="BO313" i="4" s="1"/>
  <c r="AK314" i="4"/>
  <c r="BI314" i="4" s="1"/>
  <c r="BV314" i="4"/>
  <c r="BL313" i="4"/>
  <c r="BU314" i="4"/>
  <c r="AO322" i="4"/>
  <c r="AU322" i="4" s="1"/>
  <c r="BA322" i="4" s="1"/>
  <c r="BG322" i="4" s="1"/>
  <c r="Q323" i="4"/>
  <c r="W323" i="4" s="1"/>
  <c r="AC323" i="4" s="1"/>
  <c r="Q324" i="4" s="1"/>
  <c r="W324" i="4" s="1"/>
  <c r="AM322" i="4"/>
  <c r="AS322" i="4" s="1"/>
  <c r="AY322" i="4" s="1"/>
  <c r="BE322" i="4" s="1"/>
  <c r="O323" i="4"/>
  <c r="U323" i="4" s="1"/>
  <c r="AA323" i="4" s="1"/>
  <c r="O324" i="4" s="1"/>
  <c r="U324" i="4" s="1"/>
  <c r="AL318" i="4"/>
  <c r="AR318" i="4" s="1"/>
  <c r="AX318" i="4" s="1"/>
  <c r="BD318" i="4" s="1"/>
  <c r="N319" i="4"/>
  <c r="T319" i="4" s="1"/>
  <c r="Z319" i="4" s="1"/>
  <c r="N320" i="4" s="1"/>
  <c r="T320" i="4" s="1"/>
  <c r="AP319" i="4"/>
  <c r="AV319" i="4" s="1"/>
  <c r="BB319" i="4" s="1"/>
  <c r="BH319" i="4" s="1"/>
  <c r="AD320" i="4"/>
  <c r="AN318" i="4"/>
  <c r="AT318" i="4" s="1"/>
  <c r="AZ318" i="4" s="1"/>
  <c r="BF318" i="4" s="1"/>
  <c r="P319" i="4"/>
  <c r="V319" i="4" s="1"/>
  <c r="AB319" i="4" s="1"/>
  <c r="P320" i="4" s="1"/>
  <c r="V320" i="4" s="1"/>
  <c r="BD321" i="3"/>
  <c r="BN321" i="3" s="1"/>
  <c r="R319" i="13"/>
  <c r="U318" i="13"/>
  <c r="T320" i="13"/>
  <c r="Q321" i="13"/>
  <c r="BY313" i="4"/>
  <c r="BJ314" i="4"/>
  <c r="BX313" i="4"/>
  <c r="BK314" i="4"/>
  <c r="M315" i="4"/>
  <c r="S315" i="4" s="1"/>
  <c r="Y315" i="4" s="1"/>
  <c r="L327" i="4"/>
  <c r="AT336" i="17" l="1"/>
  <c r="AQ336" i="17"/>
  <c r="AU336" i="17" s="1"/>
  <c r="Q338" i="17"/>
  <c r="AS337" i="17"/>
  <c r="AR391" i="17"/>
  <c r="AC338" i="17"/>
  <c r="AG338" i="17" s="1"/>
  <c r="AK338" i="17" s="1"/>
  <c r="AO338" i="17" s="1"/>
  <c r="S339" i="17"/>
  <c r="AM335" i="17"/>
  <c r="BC335" i="17" s="1"/>
  <c r="AA337" i="17"/>
  <c r="AE336" i="17"/>
  <c r="AI336" i="17" s="1"/>
  <c r="AX336" i="17" s="1"/>
  <c r="AY336" i="17" s="1"/>
  <c r="AZ336" i="17" s="1"/>
  <c r="AD339" i="17"/>
  <c r="AH339" i="17" s="1"/>
  <c r="AL339" i="17" s="1"/>
  <c r="AP339" i="17" s="1"/>
  <c r="T340" i="17"/>
  <c r="BB334" i="17"/>
  <c r="AB337" i="17"/>
  <c r="AF337" i="17" s="1"/>
  <c r="AJ337" i="17" s="1"/>
  <c r="AN337" i="17" s="1"/>
  <c r="R338" i="17"/>
  <c r="BC312" i="4"/>
  <c r="BQ312" i="4" s="1"/>
  <c r="BR312" i="4" s="1"/>
  <c r="BP312" i="4"/>
  <c r="BV315" i="4"/>
  <c r="BL314" i="4"/>
  <c r="AW313" i="4"/>
  <c r="AQ314" i="4"/>
  <c r="BM314" i="4"/>
  <c r="BN314" i="4" s="1"/>
  <c r="BO314" i="4" s="1"/>
  <c r="BU315" i="4"/>
  <c r="AM323" i="4"/>
  <c r="AS323" i="4" s="1"/>
  <c r="AY323" i="4" s="1"/>
  <c r="BE323" i="4" s="1"/>
  <c r="AA324" i="4"/>
  <c r="AN319" i="4"/>
  <c r="AT319" i="4" s="1"/>
  <c r="AZ319" i="4" s="1"/>
  <c r="BF319" i="4" s="1"/>
  <c r="AB320" i="4"/>
  <c r="AP320" i="4"/>
  <c r="AV320" i="4" s="1"/>
  <c r="BB320" i="4" s="1"/>
  <c r="BH320" i="4" s="1"/>
  <c r="R321" i="4"/>
  <c r="X321" i="4" s="1"/>
  <c r="AD321" i="4" s="1"/>
  <c r="R322" i="4" s="1"/>
  <c r="X322" i="4" s="1"/>
  <c r="AO323" i="4"/>
  <c r="AU323" i="4" s="1"/>
  <c r="BA323" i="4" s="1"/>
  <c r="BG323" i="4" s="1"/>
  <c r="AC324" i="4"/>
  <c r="AL319" i="4"/>
  <c r="AR319" i="4" s="1"/>
  <c r="AX319" i="4" s="1"/>
  <c r="BD319" i="4" s="1"/>
  <c r="Z320" i="4"/>
  <c r="M316" i="4"/>
  <c r="S316" i="4" s="1"/>
  <c r="Y316" i="4" s="1"/>
  <c r="AK315" i="4"/>
  <c r="BI315" i="4" s="1"/>
  <c r="BD322" i="3"/>
  <c r="BN322" i="3" s="1"/>
  <c r="Q322" i="13"/>
  <c r="T321" i="13"/>
  <c r="R320" i="13"/>
  <c r="U319" i="13"/>
  <c r="BX314" i="4"/>
  <c r="BJ315" i="4"/>
  <c r="BY314" i="4"/>
  <c r="BK315" i="4"/>
  <c r="L328" i="4"/>
  <c r="AV336" i="17" l="1"/>
  <c r="AW336" i="17" s="1"/>
  <c r="AT337" i="17"/>
  <c r="AQ337" i="17"/>
  <c r="AU337" i="17" s="1"/>
  <c r="Q339" i="17"/>
  <c r="AS338" i="17"/>
  <c r="AR392" i="17"/>
  <c r="BB335" i="17"/>
  <c r="AM336" i="17"/>
  <c r="BC336" i="17" s="1"/>
  <c r="AD340" i="17"/>
  <c r="AH340" i="17" s="1"/>
  <c r="AL340" i="17" s="1"/>
  <c r="AP340" i="17" s="1"/>
  <c r="T341" i="17"/>
  <c r="AC339" i="17"/>
  <c r="AG339" i="17" s="1"/>
  <c r="AK339" i="17" s="1"/>
  <c r="AO339" i="17" s="1"/>
  <c r="S340" i="17"/>
  <c r="AA338" i="17"/>
  <c r="AQ338" i="17" s="1"/>
  <c r="AB338" i="17"/>
  <c r="AF338" i="17" s="1"/>
  <c r="AJ338" i="17" s="1"/>
  <c r="AN338" i="17" s="1"/>
  <c r="R339" i="17"/>
  <c r="AE337" i="17"/>
  <c r="AI337" i="17" s="1"/>
  <c r="AX337" i="17" s="1"/>
  <c r="AY337" i="17" s="1"/>
  <c r="AZ337" i="17" s="1"/>
  <c r="BC313" i="4"/>
  <c r="BQ313" i="4" s="1"/>
  <c r="BR313" i="4" s="1"/>
  <c r="BP313" i="4"/>
  <c r="BV316" i="4"/>
  <c r="AW314" i="4"/>
  <c r="AQ315" i="4"/>
  <c r="BM315" i="4"/>
  <c r="BN315" i="4" s="1"/>
  <c r="BO315" i="4" s="1"/>
  <c r="BU316" i="4"/>
  <c r="BL315" i="4"/>
  <c r="M317" i="4"/>
  <c r="S317" i="4" s="1"/>
  <c r="Y317" i="4" s="1"/>
  <c r="AK316" i="4"/>
  <c r="BI316" i="4" s="1"/>
  <c r="AO324" i="4"/>
  <c r="AU324" i="4" s="1"/>
  <c r="BA324" i="4" s="1"/>
  <c r="BG324" i="4" s="1"/>
  <c r="Q325" i="4"/>
  <c r="W325" i="4" s="1"/>
  <c r="AC325" i="4" s="1"/>
  <c r="Q326" i="4" s="1"/>
  <c r="W326" i="4" s="1"/>
  <c r="AL320" i="4"/>
  <c r="AR320" i="4" s="1"/>
  <c r="AX320" i="4" s="1"/>
  <c r="BD320" i="4" s="1"/>
  <c r="N321" i="4"/>
  <c r="T321" i="4" s="1"/>
  <c r="Z321" i="4" s="1"/>
  <c r="N322" i="4" s="1"/>
  <c r="T322" i="4" s="1"/>
  <c r="AP321" i="4"/>
  <c r="AV321" i="4" s="1"/>
  <c r="BB321" i="4" s="1"/>
  <c r="BH321" i="4" s="1"/>
  <c r="AD322" i="4"/>
  <c r="AN320" i="4"/>
  <c r="AT320" i="4" s="1"/>
  <c r="AZ320" i="4" s="1"/>
  <c r="BF320" i="4" s="1"/>
  <c r="P321" i="4"/>
  <c r="V321" i="4" s="1"/>
  <c r="AB321" i="4" s="1"/>
  <c r="P322" i="4" s="1"/>
  <c r="V322" i="4" s="1"/>
  <c r="AM324" i="4"/>
  <c r="AS324" i="4" s="1"/>
  <c r="AY324" i="4" s="1"/>
  <c r="BE324" i="4" s="1"/>
  <c r="O325" i="4"/>
  <c r="U325" i="4" s="1"/>
  <c r="AA325" i="4" s="1"/>
  <c r="O326" i="4" s="1"/>
  <c r="U326" i="4" s="1"/>
  <c r="BD323" i="3"/>
  <c r="BN323" i="3" s="1"/>
  <c r="R321" i="13"/>
  <c r="U320" i="13"/>
  <c r="Q323" i="13"/>
  <c r="T322" i="13"/>
  <c r="BX315" i="4"/>
  <c r="BY315" i="4"/>
  <c r="BJ316" i="4"/>
  <c r="BK316" i="4"/>
  <c r="L329" i="4"/>
  <c r="AU338" i="17" l="1"/>
  <c r="AV337" i="17"/>
  <c r="AW337" i="17" s="1"/>
  <c r="AT338" i="17"/>
  <c r="AV338" i="17"/>
  <c r="AW338" i="17" s="1"/>
  <c r="Q340" i="17"/>
  <c r="AS339" i="17"/>
  <c r="AR393" i="17"/>
  <c r="AM337" i="17"/>
  <c r="BC337" i="17" s="1"/>
  <c r="AA339" i="17"/>
  <c r="BB336" i="17"/>
  <c r="R340" i="17"/>
  <c r="AB339" i="17"/>
  <c r="AF339" i="17" s="1"/>
  <c r="AJ339" i="17" s="1"/>
  <c r="AN339" i="17" s="1"/>
  <c r="AE338" i="17"/>
  <c r="AI338" i="17" s="1"/>
  <c r="AX338" i="17" s="1"/>
  <c r="AY338" i="17" s="1"/>
  <c r="AZ338" i="17" s="1"/>
  <c r="S341" i="17"/>
  <c r="AC340" i="17"/>
  <c r="AG340" i="17" s="1"/>
  <c r="AK340" i="17" s="1"/>
  <c r="AO340" i="17" s="1"/>
  <c r="T342" i="17"/>
  <c r="AD341" i="17"/>
  <c r="AH341" i="17" s="1"/>
  <c r="AL341" i="17" s="1"/>
  <c r="AP341" i="17" s="1"/>
  <c r="BC314" i="4"/>
  <c r="BQ314" i="4" s="1"/>
  <c r="BR314" i="4" s="1"/>
  <c r="BP314" i="4"/>
  <c r="BV317" i="4"/>
  <c r="BL316" i="4"/>
  <c r="AW315" i="4"/>
  <c r="AQ316" i="4"/>
  <c r="BM316" i="4"/>
  <c r="BN316" i="4" s="1"/>
  <c r="BO316" i="4" s="1"/>
  <c r="BU317" i="4"/>
  <c r="AP322" i="4"/>
  <c r="AV322" i="4" s="1"/>
  <c r="BB322" i="4" s="1"/>
  <c r="BH322" i="4" s="1"/>
  <c r="R323" i="4"/>
  <c r="X323" i="4" s="1"/>
  <c r="AD323" i="4" s="1"/>
  <c r="R324" i="4" s="1"/>
  <c r="X324" i="4" s="1"/>
  <c r="AM325" i="4"/>
  <c r="AS325" i="4" s="1"/>
  <c r="AY325" i="4" s="1"/>
  <c r="BE325" i="4" s="1"/>
  <c r="AA326" i="4"/>
  <c r="AN321" i="4"/>
  <c r="AT321" i="4" s="1"/>
  <c r="AZ321" i="4" s="1"/>
  <c r="BF321" i="4" s="1"/>
  <c r="AB322" i="4"/>
  <c r="AO325" i="4"/>
  <c r="AU325" i="4" s="1"/>
  <c r="BA325" i="4" s="1"/>
  <c r="BG325" i="4" s="1"/>
  <c r="AC326" i="4"/>
  <c r="AL321" i="4"/>
  <c r="AR321" i="4" s="1"/>
  <c r="AX321" i="4" s="1"/>
  <c r="BD321" i="4" s="1"/>
  <c r="Z322" i="4"/>
  <c r="M318" i="4"/>
  <c r="S318" i="4" s="1"/>
  <c r="Y318" i="4" s="1"/>
  <c r="AK317" i="4"/>
  <c r="BI317" i="4" s="1"/>
  <c r="BD324" i="3"/>
  <c r="BN324" i="3" s="1"/>
  <c r="T323" i="13"/>
  <c r="Q324" i="13"/>
  <c r="R322" i="13"/>
  <c r="U321" i="13"/>
  <c r="BJ317" i="4"/>
  <c r="BY316" i="4"/>
  <c r="BX316" i="4"/>
  <c r="BK317" i="4"/>
  <c r="L330" i="4"/>
  <c r="AQ339" i="17" l="1"/>
  <c r="AT339" i="17"/>
  <c r="Q341" i="17"/>
  <c r="AS340" i="17"/>
  <c r="AU339" i="17"/>
  <c r="AV339" i="17" s="1"/>
  <c r="AW339" i="17" s="1"/>
  <c r="AR394" i="17"/>
  <c r="S342" i="17"/>
  <c r="AC341" i="17"/>
  <c r="AG341" i="17" s="1"/>
  <c r="AK341" i="17" s="1"/>
  <c r="AO341" i="17" s="1"/>
  <c r="AM338" i="17"/>
  <c r="BC338" i="17" s="1"/>
  <c r="R341" i="17"/>
  <c r="AB340" i="17"/>
  <c r="AF340" i="17" s="1"/>
  <c r="AJ340" i="17" s="1"/>
  <c r="AN340" i="17" s="1"/>
  <c r="T343" i="17"/>
  <c r="AD342" i="17"/>
  <c r="AH342" i="17" s="1"/>
  <c r="AL342" i="17" s="1"/>
  <c r="AP342" i="17" s="1"/>
  <c r="AE339" i="17"/>
  <c r="AI339" i="17" s="1"/>
  <c r="AX339" i="17" s="1"/>
  <c r="AY339" i="17" s="1"/>
  <c r="AZ339" i="17" s="1"/>
  <c r="BB337" i="17"/>
  <c r="AA340" i="17"/>
  <c r="BC315" i="4"/>
  <c r="BQ315" i="4" s="1"/>
  <c r="BR315" i="4" s="1"/>
  <c r="BP315" i="4"/>
  <c r="AW316" i="4"/>
  <c r="AQ317" i="4"/>
  <c r="BM317" i="4"/>
  <c r="BN317" i="4" s="1"/>
  <c r="BO317" i="4" s="1"/>
  <c r="AK318" i="4"/>
  <c r="BI318" i="4" s="1"/>
  <c r="BV318" i="4"/>
  <c r="BU318" i="4"/>
  <c r="BL317" i="4"/>
  <c r="AO326" i="4"/>
  <c r="AU326" i="4" s="1"/>
  <c r="BA326" i="4" s="1"/>
  <c r="BG326" i="4" s="1"/>
  <c r="Q327" i="4"/>
  <c r="W327" i="4" s="1"/>
  <c r="AC327" i="4" s="1"/>
  <c r="Q328" i="4" s="1"/>
  <c r="W328" i="4" s="1"/>
  <c r="AL322" i="4"/>
  <c r="AR322" i="4" s="1"/>
  <c r="AX322" i="4" s="1"/>
  <c r="BD322" i="4" s="1"/>
  <c r="N323" i="4"/>
  <c r="T323" i="4" s="1"/>
  <c r="Z323" i="4" s="1"/>
  <c r="N324" i="4" s="1"/>
  <c r="T324" i="4" s="1"/>
  <c r="AM326" i="4"/>
  <c r="AS326" i="4" s="1"/>
  <c r="AY326" i="4" s="1"/>
  <c r="BE326" i="4" s="1"/>
  <c r="O327" i="4"/>
  <c r="U327" i="4" s="1"/>
  <c r="AA327" i="4" s="1"/>
  <c r="O328" i="4" s="1"/>
  <c r="U328" i="4" s="1"/>
  <c r="AN322" i="4"/>
  <c r="AT322" i="4" s="1"/>
  <c r="AZ322" i="4" s="1"/>
  <c r="BF322" i="4" s="1"/>
  <c r="P323" i="4"/>
  <c r="V323" i="4" s="1"/>
  <c r="AB323" i="4" s="1"/>
  <c r="P324" i="4" s="1"/>
  <c r="V324" i="4" s="1"/>
  <c r="AP323" i="4"/>
  <c r="AV323" i="4" s="1"/>
  <c r="BB323" i="4" s="1"/>
  <c r="BH323" i="4" s="1"/>
  <c r="AD324" i="4"/>
  <c r="BD325" i="3"/>
  <c r="BN325" i="3" s="1"/>
  <c r="U322" i="13"/>
  <c r="R323" i="13"/>
  <c r="Q325" i="13"/>
  <c r="T324" i="13"/>
  <c r="M319" i="4"/>
  <c r="S319" i="4" s="1"/>
  <c r="Y319" i="4" s="1"/>
  <c r="BK318" i="4"/>
  <c r="BY317" i="4"/>
  <c r="BJ318" i="4"/>
  <c r="BX317" i="4"/>
  <c r="L331" i="4"/>
  <c r="AQ340" i="17" l="1"/>
  <c r="AU340" i="17"/>
  <c r="AT340" i="17"/>
  <c r="AV340" i="17"/>
  <c r="AW340" i="17" s="1"/>
  <c r="Q342" i="17"/>
  <c r="AS341" i="17"/>
  <c r="AR395" i="17"/>
  <c r="AA341" i="17"/>
  <c r="AD343" i="17"/>
  <c r="AH343" i="17" s="1"/>
  <c r="AL343" i="17" s="1"/>
  <c r="AP343" i="17" s="1"/>
  <c r="T344" i="17"/>
  <c r="AB341" i="17"/>
  <c r="AF341" i="17" s="1"/>
  <c r="AJ341" i="17" s="1"/>
  <c r="AN341" i="17" s="1"/>
  <c r="R342" i="17"/>
  <c r="AE340" i="17"/>
  <c r="AI340" i="17" s="1"/>
  <c r="AX340" i="17" s="1"/>
  <c r="AY340" i="17" s="1"/>
  <c r="AZ340" i="17" s="1"/>
  <c r="AC342" i="17"/>
  <c r="AG342" i="17" s="1"/>
  <c r="AK342" i="17" s="1"/>
  <c r="AO342" i="17" s="1"/>
  <c r="S343" i="17"/>
  <c r="BB338" i="17"/>
  <c r="AM339" i="17"/>
  <c r="BC339" i="17" s="1"/>
  <c r="BU319" i="4"/>
  <c r="BC316" i="4"/>
  <c r="BQ316" i="4" s="1"/>
  <c r="BR316" i="4" s="1"/>
  <c r="BP316" i="4"/>
  <c r="AW317" i="4"/>
  <c r="BV319" i="4"/>
  <c r="AQ318" i="4"/>
  <c r="BM318" i="4"/>
  <c r="BN318" i="4" s="1"/>
  <c r="BO318" i="4" s="1"/>
  <c r="BL318" i="4"/>
  <c r="M320" i="4"/>
  <c r="S320" i="4" s="1"/>
  <c r="Y320" i="4" s="1"/>
  <c r="AK319" i="4"/>
  <c r="BI319" i="4" s="1"/>
  <c r="AN323" i="4"/>
  <c r="AT323" i="4" s="1"/>
  <c r="AZ323" i="4" s="1"/>
  <c r="BF323" i="4" s="1"/>
  <c r="AB324" i="4"/>
  <c r="AP324" i="4"/>
  <c r="AV324" i="4" s="1"/>
  <c r="BB324" i="4" s="1"/>
  <c r="BH324" i="4" s="1"/>
  <c r="R325" i="4"/>
  <c r="X325" i="4" s="1"/>
  <c r="AD325" i="4" s="1"/>
  <c r="R326" i="4" s="1"/>
  <c r="X326" i="4" s="1"/>
  <c r="AM327" i="4"/>
  <c r="AS327" i="4" s="1"/>
  <c r="AY327" i="4" s="1"/>
  <c r="BE327" i="4" s="1"/>
  <c r="AA328" i="4"/>
  <c r="AL323" i="4"/>
  <c r="AR323" i="4" s="1"/>
  <c r="AX323" i="4" s="1"/>
  <c r="BD323" i="4" s="1"/>
  <c r="Z324" i="4"/>
  <c r="AO327" i="4"/>
  <c r="AU327" i="4" s="1"/>
  <c r="BA327" i="4" s="1"/>
  <c r="BG327" i="4" s="1"/>
  <c r="AC328" i="4"/>
  <c r="BD326" i="3"/>
  <c r="BN326" i="3" s="1"/>
  <c r="Q326" i="13"/>
  <c r="T325" i="13"/>
  <c r="U323" i="13"/>
  <c r="R324" i="13"/>
  <c r="BX318" i="4"/>
  <c r="BY318" i="4"/>
  <c r="BJ319" i="4"/>
  <c r="BK319" i="4"/>
  <c r="L332" i="4"/>
  <c r="AQ341" i="17" l="1"/>
  <c r="AT341" i="17"/>
  <c r="Q343" i="17"/>
  <c r="AS342" i="17"/>
  <c r="AU341" i="17"/>
  <c r="AV341" i="17" s="1"/>
  <c r="AW341" i="17" s="1"/>
  <c r="AR396" i="17"/>
  <c r="AB342" i="17"/>
  <c r="AF342" i="17" s="1"/>
  <c r="AJ342" i="17" s="1"/>
  <c r="AN342" i="17" s="1"/>
  <c r="R343" i="17"/>
  <c r="AA342" i="17"/>
  <c r="AQ342" i="17" s="1"/>
  <c r="AE341" i="17"/>
  <c r="AI341" i="17" s="1"/>
  <c r="AX341" i="17" s="1"/>
  <c r="AY341" i="17" s="1"/>
  <c r="AZ341" i="17" s="1"/>
  <c r="BB339" i="17"/>
  <c r="AC343" i="17"/>
  <c r="AG343" i="17" s="1"/>
  <c r="AK343" i="17" s="1"/>
  <c r="AO343" i="17" s="1"/>
  <c r="S344" i="17"/>
  <c r="AM340" i="17"/>
  <c r="BC340" i="17" s="1"/>
  <c r="AD344" i="17"/>
  <c r="AH344" i="17" s="1"/>
  <c r="AL344" i="17" s="1"/>
  <c r="AP344" i="17" s="1"/>
  <c r="T345" i="17"/>
  <c r="BC317" i="4"/>
  <c r="BQ317" i="4" s="1"/>
  <c r="BR317" i="4" s="1"/>
  <c r="BP317" i="4"/>
  <c r="BL319" i="4"/>
  <c r="AW318" i="4"/>
  <c r="BV320" i="4"/>
  <c r="AQ319" i="4"/>
  <c r="BM319" i="4"/>
  <c r="BN319" i="4" s="1"/>
  <c r="BO319" i="4" s="1"/>
  <c r="BU320" i="4"/>
  <c r="AO328" i="4"/>
  <c r="AU328" i="4" s="1"/>
  <c r="BA328" i="4" s="1"/>
  <c r="BG328" i="4" s="1"/>
  <c r="Q329" i="4"/>
  <c r="W329" i="4" s="1"/>
  <c r="AC329" i="4" s="1"/>
  <c r="Q330" i="4" s="1"/>
  <c r="W330" i="4" s="1"/>
  <c r="AM328" i="4"/>
  <c r="AS328" i="4" s="1"/>
  <c r="AY328" i="4" s="1"/>
  <c r="BE328" i="4" s="1"/>
  <c r="O329" i="4"/>
  <c r="U329" i="4" s="1"/>
  <c r="AA329" i="4" s="1"/>
  <c r="O330" i="4" s="1"/>
  <c r="U330" i="4" s="1"/>
  <c r="AP325" i="4"/>
  <c r="AV325" i="4" s="1"/>
  <c r="BB325" i="4" s="1"/>
  <c r="BH325" i="4" s="1"/>
  <c r="AD326" i="4"/>
  <c r="M321" i="4"/>
  <c r="S321" i="4" s="1"/>
  <c r="Y321" i="4" s="1"/>
  <c r="AK320" i="4"/>
  <c r="BI320" i="4" s="1"/>
  <c r="AN324" i="4"/>
  <c r="AT324" i="4" s="1"/>
  <c r="AZ324" i="4" s="1"/>
  <c r="BF324" i="4" s="1"/>
  <c r="P325" i="4"/>
  <c r="V325" i="4" s="1"/>
  <c r="AB325" i="4" s="1"/>
  <c r="P326" i="4" s="1"/>
  <c r="V326" i="4" s="1"/>
  <c r="AL324" i="4"/>
  <c r="AR324" i="4" s="1"/>
  <c r="AX324" i="4" s="1"/>
  <c r="BD324" i="4" s="1"/>
  <c r="N325" i="4"/>
  <c r="T325" i="4" s="1"/>
  <c r="Z325" i="4" s="1"/>
  <c r="N326" i="4" s="1"/>
  <c r="T326" i="4" s="1"/>
  <c r="BD327" i="3"/>
  <c r="BN327" i="3" s="1"/>
  <c r="R325" i="13"/>
  <c r="U324" i="13"/>
  <c r="Q327" i="13"/>
  <c r="T326" i="13"/>
  <c r="BJ320" i="4"/>
  <c r="BY319" i="4"/>
  <c r="BX319" i="4"/>
  <c r="BK320" i="4"/>
  <c r="L333" i="4"/>
  <c r="Q344" i="17" l="1"/>
  <c r="AS343" i="17"/>
  <c r="AU342" i="17"/>
  <c r="AT342" i="17"/>
  <c r="AR397" i="17"/>
  <c r="S345" i="17"/>
  <c r="AC344" i="17"/>
  <c r="AG344" i="17" s="1"/>
  <c r="AK344" i="17" s="1"/>
  <c r="AO344" i="17" s="1"/>
  <c r="AA343" i="17"/>
  <c r="AM341" i="17"/>
  <c r="BC341" i="17" s="1"/>
  <c r="R344" i="17"/>
  <c r="AB343" i="17"/>
  <c r="AF343" i="17" s="1"/>
  <c r="AJ343" i="17" s="1"/>
  <c r="AN343" i="17" s="1"/>
  <c r="T346" i="17"/>
  <c r="AD345" i="17"/>
  <c r="AH345" i="17" s="1"/>
  <c r="AL345" i="17" s="1"/>
  <c r="AP345" i="17" s="1"/>
  <c r="BB340" i="17"/>
  <c r="AE342" i="17"/>
  <c r="AI342" i="17" s="1"/>
  <c r="AX342" i="17" s="1"/>
  <c r="AY342" i="17" s="1"/>
  <c r="AZ342" i="17" s="1"/>
  <c r="BC318" i="4"/>
  <c r="BQ318" i="4" s="1"/>
  <c r="BR318" i="4" s="1"/>
  <c r="BP318" i="4"/>
  <c r="AW319" i="4"/>
  <c r="BV321" i="4"/>
  <c r="AQ320" i="4"/>
  <c r="BM320" i="4"/>
  <c r="BN320" i="4" s="1"/>
  <c r="BO320" i="4" s="1"/>
  <c r="BU321" i="4"/>
  <c r="BL320" i="4"/>
  <c r="M322" i="4"/>
  <c r="S322" i="4" s="1"/>
  <c r="Y322" i="4" s="1"/>
  <c r="AK321" i="4"/>
  <c r="BI321" i="4" s="1"/>
  <c r="AN325" i="4"/>
  <c r="AT325" i="4" s="1"/>
  <c r="AZ325" i="4" s="1"/>
  <c r="BF325" i="4" s="1"/>
  <c r="AB326" i="4"/>
  <c r="AP326" i="4"/>
  <c r="AV326" i="4" s="1"/>
  <c r="BB326" i="4" s="1"/>
  <c r="BH326" i="4" s="1"/>
  <c r="R327" i="4"/>
  <c r="X327" i="4" s="1"/>
  <c r="AD327" i="4" s="1"/>
  <c r="R328" i="4" s="1"/>
  <c r="X328" i="4" s="1"/>
  <c r="AL325" i="4"/>
  <c r="AR325" i="4" s="1"/>
  <c r="AX325" i="4" s="1"/>
  <c r="BD325" i="4" s="1"/>
  <c r="Z326" i="4"/>
  <c r="AO329" i="4"/>
  <c r="AU329" i="4" s="1"/>
  <c r="BA329" i="4" s="1"/>
  <c r="BG329" i="4" s="1"/>
  <c r="AC330" i="4"/>
  <c r="AM329" i="4"/>
  <c r="AS329" i="4" s="1"/>
  <c r="AY329" i="4" s="1"/>
  <c r="BE329" i="4" s="1"/>
  <c r="AA330" i="4"/>
  <c r="BD328" i="3"/>
  <c r="BN328" i="3" s="1"/>
  <c r="T327" i="13"/>
  <c r="Q328" i="13"/>
  <c r="R326" i="13"/>
  <c r="U325" i="13"/>
  <c r="BK321" i="4"/>
  <c r="BJ321" i="4"/>
  <c r="BY320" i="4"/>
  <c r="BX320" i="4"/>
  <c r="L334" i="4"/>
  <c r="AQ343" i="17" l="1"/>
  <c r="AU343" i="17"/>
  <c r="AT343" i="17"/>
  <c r="AV342" i="17"/>
  <c r="AW342" i="17" s="1"/>
  <c r="Q345" i="17"/>
  <c r="AS344" i="17"/>
  <c r="AR398" i="17"/>
  <c r="BB341" i="17"/>
  <c r="T347" i="17"/>
  <c r="AD346" i="17"/>
  <c r="AH346" i="17" s="1"/>
  <c r="AL346" i="17" s="1"/>
  <c r="AP346" i="17" s="1"/>
  <c r="AE343" i="17"/>
  <c r="AI343" i="17" s="1"/>
  <c r="AX343" i="17" s="1"/>
  <c r="AY343" i="17" s="1"/>
  <c r="AZ343" i="17" s="1"/>
  <c r="S346" i="17"/>
  <c r="AC345" i="17"/>
  <c r="AG345" i="17" s="1"/>
  <c r="AK345" i="17" s="1"/>
  <c r="AO345" i="17" s="1"/>
  <c r="AM342" i="17"/>
  <c r="BC342" i="17" s="1"/>
  <c r="AA344" i="17"/>
  <c r="R345" i="17"/>
  <c r="AB344" i="17"/>
  <c r="AF344" i="17" s="1"/>
  <c r="AJ344" i="17" s="1"/>
  <c r="AN344" i="17" s="1"/>
  <c r="BC319" i="4"/>
  <c r="BQ319" i="4" s="1"/>
  <c r="BR319" i="4" s="1"/>
  <c r="BP319" i="4"/>
  <c r="AW320" i="4"/>
  <c r="AQ321" i="4"/>
  <c r="BM321" i="4"/>
  <c r="BN321" i="4" s="1"/>
  <c r="BO321" i="4" s="1"/>
  <c r="AK322" i="4"/>
  <c r="BI322" i="4" s="1"/>
  <c r="BV322" i="4"/>
  <c r="BL321" i="4"/>
  <c r="BU322" i="4"/>
  <c r="AM330" i="4"/>
  <c r="AS330" i="4" s="1"/>
  <c r="AY330" i="4" s="1"/>
  <c r="BE330" i="4" s="1"/>
  <c r="O331" i="4"/>
  <c r="U331" i="4" s="1"/>
  <c r="AA331" i="4" s="1"/>
  <c r="O332" i="4" s="1"/>
  <c r="U332" i="4" s="1"/>
  <c r="AO330" i="4"/>
  <c r="AU330" i="4" s="1"/>
  <c r="BA330" i="4" s="1"/>
  <c r="BG330" i="4" s="1"/>
  <c r="Q331" i="4"/>
  <c r="W331" i="4" s="1"/>
  <c r="AC331" i="4" s="1"/>
  <c r="Q332" i="4" s="1"/>
  <c r="W332" i="4" s="1"/>
  <c r="AN326" i="4"/>
  <c r="AT326" i="4" s="1"/>
  <c r="AZ326" i="4" s="1"/>
  <c r="BF326" i="4" s="1"/>
  <c r="P327" i="4"/>
  <c r="V327" i="4" s="1"/>
  <c r="AB327" i="4" s="1"/>
  <c r="P328" i="4" s="1"/>
  <c r="V328" i="4" s="1"/>
  <c r="AL326" i="4"/>
  <c r="AR326" i="4" s="1"/>
  <c r="AX326" i="4" s="1"/>
  <c r="BD326" i="4" s="1"/>
  <c r="N327" i="4"/>
  <c r="T327" i="4" s="1"/>
  <c r="Z327" i="4" s="1"/>
  <c r="N328" i="4" s="1"/>
  <c r="T328" i="4" s="1"/>
  <c r="AP327" i="4"/>
  <c r="AV327" i="4" s="1"/>
  <c r="BB327" i="4" s="1"/>
  <c r="BH327" i="4" s="1"/>
  <c r="AD328" i="4"/>
  <c r="BD329" i="3"/>
  <c r="BN329" i="3" s="1"/>
  <c r="R327" i="13"/>
  <c r="U326" i="13"/>
  <c r="Q329" i="13"/>
  <c r="T328" i="13"/>
  <c r="BJ322" i="4"/>
  <c r="BY321" i="4"/>
  <c r="BX321" i="4"/>
  <c r="M323" i="4"/>
  <c r="S323" i="4" s="1"/>
  <c r="Y323" i="4" s="1"/>
  <c r="BK322" i="4"/>
  <c r="L335" i="4"/>
  <c r="AQ344" i="17" l="1"/>
  <c r="AT344" i="17"/>
  <c r="Q346" i="17"/>
  <c r="AS345" i="17"/>
  <c r="AU344" i="17"/>
  <c r="AV344" i="17" s="1"/>
  <c r="AW344" i="17" s="1"/>
  <c r="AV343" i="17"/>
  <c r="AW343" i="17" s="1"/>
  <c r="AR399" i="17"/>
  <c r="AB345" i="17"/>
  <c r="AF345" i="17" s="1"/>
  <c r="AJ345" i="17" s="1"/>
  <c r="AN345" i="17" s="1"/>
  <c r="R346" i="17"/>
  <c r="AA345" i="17"/>
  <c r="AE344" i="17"/>
  <c r="AI344" i="17" s="1"/>
  <c r="AX344" i="17" s="1"/>
  <c r="AY344" i="17" s="1"/>
  <c r="AZ344" i="17" s="1"/>
  <c r="AM343" i="17"/>
  <c r="BC343" i="17" s="1"/>
  <c r="AC346" i="17"/>
  <c r="AG346" i="17" s="1"/>
  <c r="AK346" i="17" s="1"/>
  <c r="AO346" i="17" s="1"/>
  <c r="S347" i="17"/>
  <c r="AD347" i="17"/>
  <c r="AH347" i="17" s="1"/>
  <c r="AL347" i="17" s="1"/>
  <c r="AP347" i="17" s="1"/>
  <c r="T348" i="17"/>
  <c r="BB342" i="17"/>
  <c r="BC320" i="4"/>
  <c r="BQ320" i="4" s="1"/>
  <c r="BR320" i="4" s="1"/>
  <c r="BP320" i="4"/>
  <c r="AW321" i="4"/>
  <c r="BV323" i="4"/>
  <c r="AQ322" i="4"/>
  <c r="BM322" i="4"/>
  <c r="BN322" i="4" s="1"/>
  <c r="BO322" i="4" s="1"/>
  <c r="BU323" i="4"/>
  <c r="BL322" i="4"/>
  <c r="AL327" i="4"/>
  <c r="AR327" i="4" s="1"/>
  <c r="AX327" i="4" s="1"/>
  <c r="BD327" i="4" s="1"/>
  <c r="Z328" i="4"/>
  <c r="AP328" i="4"/>
  <c r="AV328" i="4" s="1"/>
  <c r="BB328" i="4" s="1"/>
  <c r="BH328" i="4" s="1"/>
  <c r="R329" i="4"/>
  <c r="X329" i="4" s="1"/>
  <c r="AD329" i="4" s="1"/>
  <c r="R330" i="4" s="1"/>
  <c r="X330" i="4" s="1"/>
  <c r="AN327" i="4"/>
  <c r="AT327" i="4" s="1"/>
  <c r="AZ327" i="4" s="1"/>
  <c r="BF327" i="4" s="1"/>
  <c r="AB328" i="4"/>
  <c r="AO331" i="4"/>
  <c r="AU331" i="4" s="1"/>
  <c r="BA331" i="4" s="1"/>
  <c r="BG331" i="4" s="1"/>
  <c r="AC332" i="4"/>
  <c r="AM331" i="4"/>
  <c r="AS331" i="4" s="1"/>
  <c r="AY331" i="4" s="1"/>
  <c r="BE331" i="4" s="1"/>
  <c r="AA332" i="4"/>
  <c r="M324" i="4"/>
  <c r="S324" i="4" s="1"/>
  <c r="Y324" i="4" s="1"/>
  <c r="AK323" i="4"/>
  <c r="BI323" i="4" s="1"/>
  <c r="BD330" i="3"/>
  <c r="BN330" i="3" s="1"/>
  <c r="Q330" i="13"/>
  <c r="T329" i="13"/>
  <c r="U327" i="13"/>
  <c r="R328" i="13"/>
  <c r="BK323" i="4"/>
  <c r="BX322" i="4"/>
  <c r="BY322" i="4"/>
  <c r="BJ323" i="4"/>
  <c r="L336" i="4"/>
  <c r="Q347" i="17" l="1"/>
  <c r="AS346" i="17"/>
  <c r="AQ345" i="17"/>
  <c r="AU345" i="17" s="1"/>
  <c r="AV345" i="17" s="1"/>
  <c r="AW345" i="17" s="1"/>
  <c r="AT345" i="17"/>
  <c r="AR400" i="17"/>
  <c r="AD348" i="17"/>
  <c r="AH348" i="17" s="1"/>
  <c r="AL348" i="17" s="1"/>
  <c r="AP348" i="17" s="1"/>
  <c r="T349" i="17"/>
  <c r="AM344" i="17"/>
  <c r="BC344" i="17" s="1"/>
  <c r="AE345" i="17"/>
  <c r="AI345" i="17" s="1"/>
  <c r="AX345" i="17" s="1"/>
  <c r="AY345" i="17" s="1"/>
  <c r="AZ345" i="17" s="1"/>
  <c r="AB346" i="17"/>
  <c r="AF346" i="17" s="1"/>
  <c r="AJ346" i="17" s="1"/>
  <c r="AN346" i="17" s="1"/>
  <c r="R347" i="17"/>
  <c r="AC347" i="17"/>
  <c r="AG347" i="17" s="1"/>
  <c r="AK347" i="17" s="1"/>
  <c r="AO347" i="17" s="1"/>
  <c r="S348" i="17"/>
  <c r="BB343" i="17"/>
  <c r="AA346" i="17"/>
  <c r="BC321" i="4"/>
  <c r="BQ321" i="4" s="1"/>
  <c r="BR321" i="4" s="1"/>
  <c r="BP321" i="4"/>
  <c r="AW322" i="4"/>
  <c r="BV324" i="4"/>
  <c r="AQ323" i="4"/>
  <c r="BM323" i="4"/>
  <c r="BN323" i="4" s="1"/>
  <c r="BO323" i="4" s="1"/>
  <c r="BL323" i="4"/>
  <c r="BU324" i="4"/>
  <c r="M325" i="4"/>
  <c r="S325" i="4" s="1"/>
  <c r="Y325" i="4" s="1"/>
  <c r="AK324" i="4"/>
  <c r="BI324" i="4" s="1"/>
  <c r="AO332" i="4"/>
  <c r="AU332" i="4" s="1"/>
  <c r="BA332" i="4" s="1"/>
  <c r="BG332" i="4" s="1"/>
  <c r="Q333" i="4"/>
  <c r="W333" i="4" s="1"/>
  <c r="AC333" i="4" s="1"/>
  <c r="Q334" i="4" s="1"/>
  <c r="W334" i="4" s="1"/>
  <c r="AN328" i="4"/>
  <c r="AT328" i="4" s="1"/>
  <c r="AZ328" i="4" s="1"/>
  <c r="BF328" i="4" s="1"/>
  <c r="P329" i="4"/>
  <c r="V329" i="4" s="1"/>
  <c r="AB329" i="4" s="1"/>
  <c r="P330" i="4" s="1"/>
  <c r="V330" i="4" s="1"/>
  <c r="AP329" i="4"/>
  <c r="AV329" i="4" s="1"/>
  <c r="BB329" i="4" s="1"/>
  <c r="BH329" i="4" s="1"/>
  <c r="AD330" i="4"/>
  <c r="AL328" i="4"/>
  <c r="AR328" i="4" s="1"/>
  <c r="AX328" i="4" s="1"/>
  <c r="BD328" i="4" s="1"/>
  <c r="N329" i="4"/>
  <c r="T329" i="4" s="1"/>
  <c r="Z329" i="4" s="1"/>
  <c r="N330" i="4" s="1"/>
  <c r="T330" i="4" s="1"/>
  <c r="AM332" i="4"/>
  <c r="AS332" i="4" s="1"/>
  <c r="AY332" i="4" s="1"/>
  <c r="BE332" i="4" s="1"/>
  <c r="O333" i="4"/>
  <c r="U333" i="4" s="1"/>
  <c r="AA333" i="4" s="1"/>
  <c r="O334" i="4" s="1"/>
  <c r="U334" i="4" s="1"/>
  <c r="BD331" i="3"/>
  <c r="BN331" i="3" s="1"/>
  <c r="R329" i="13"/>
  <c r="U328" i="13"/>
  <c r="Q331" i="13"/>
  <c r="T330" i="13"/>
  <c r="BX323" i="4"/>
  <c r="BJ324" i="4"/>
  <c r="BY323" i="4"/>
  <c r="BK324" i="4"/>
  <c r="L337" i="4"/>
  <c r="AT346" i="17" l="1"/>
  <c r="AQ346" i="17"/>
  <c r="AU346" i="17" s="1"/>
  <c r="Q348" i="17"/>
  <c r="AS347" i="17"/>
  <c r="AR401" i="17"/>
  <c r="R348" i="17"/>
  <c r="AB347" i="17"/>
  <c r="AF347" i="17" s="1"/>
  <c r="AJ347" i="17" s="1"/>
  <c r="AN347" i="17" s="1"/>
  <c r="S349" i="17"/>
  <c r="AC348" i="17"/>
  <c r="AG348" i="17" s="1"/>
  <c r="AK348" i="17" s="1"/>
  <c r="AO348" i="17" s="1"/>
  <c r="AE346" i="17"/>
  <c r="AI346" i="17" s="1"/>
  <c r="AX346" i="17" s="1"/>
  <c r="AY346" i="17" s="1"/>
  <c r="AZ346" i="17" s="1"/>
  <c r="BB344" i="17"/>
  <c r="T350" i="17"/>
  <c r="AD349" i="17"/>
  <c r="AH349" i="17" s="1"/>
  <c r="AL349" i="17" s="1"/>
  <c r="AP349" i="17" s="1"/>
  <c r="AA347" i="17"/>
  <c r="AQ347" i="17" s="1"/>
  <c r="AM345" i="17"/>
  <c r="BC345" i="17" s="1"/>
  <c r="BC322" i="4"/>
  <c r="BQ322" i="4" s="1"/>
  <c r="BR322" i="4" s="1"/>
  <c r="BP322" i="4"/>
  <c r="BV325" i="4"/>
  <c r="AW323" i="4"/>
  <c r="AQ324" i="4"/>
  <c r="BM324" i="4"/>
  <c r="BN324" i="4" s="1"/>
  <c r="BO324" i="4" s="1"/>
  <c r="BU325" i="4"/>
  <c r="BL324" i="4"/>
  <c r="AP330" i="4"/>
  <c r="AV330" i="4" s="1"/>
  <c r="BB330" i="4" s="1"/>
  <c r="BH330" i="4" s="1"/>
  <c r="R331" i="4"/>
  <c r="X331" i="4" s="1"/>
  <c r="AD331" i="4" s="1"/>
  <c r="R332" i="4" s="1"/>
  <c r="X332" i="4" s="1"/>
  <c r="AM333" i="4"/>
  <c r="AS333" i="4" s="1"/>
  <c r="AY333" i="4" s="1"/>
  <c r="BE333" i="4" s="1"/>
  <c r="AA334" i="4"/>
  <c r="M326" i="4"/>
  <c r="S326" i="4" s="1"/>
  <c r="Y326" i="4" s="1"/>
  <c r="AK325" i="4"/>
  <c r="BI325" i="4" s="1"/>
  <c r="AN329" i="4"/>
  <c r="AT329" i="4" s="1"/>
  <c r="AZ329" i="4" s="1"/>
  <c r="BF329" i="4" s="1"/>
  <c r="AB330" i="4"/>
  <c r="AL329" i="4"/>
  <c r="AR329" i="4" s="1"/>
  <c r="AX329" i="4" s="1"/>
  <c r="BD329" i="4" s="1"/>
  <c r="Z330" i="4"/>
  <c r="AO333" i="4"/>
  <c r="AU333" i="4" s="1"/>
  <c r="BA333" i="4" s="1"/>
  <c r="BG333" i="4" s="1"/>
  <c r="AC334" i="4"/>
  <c r="BD332" i="3"/>
  <c r="BN332" i="3" s="1"/>
  <c r="T331" i="13"/>
  <c r="Q332" i="13"/>
  <c r="R330" i="13"/>
  <c r="U329" i="13"/>
  <c r="BY324" i="4"/>
  <c r="BX324" i="4"/>
  <c r="BJ325" i="4"/>
  <c r="BK325" i="4"/>
  <c r="L338" i="4"/>
  <c r="AU347" i="17" l="1"/>
  <c r="AV346" i="17"/>
  <c r="AW346" i="17" s="1"/>
  <c r="AT347" i="17"/>
  <c r="AV347" i="17"/>
  <c r="AW347" i="17" s="1"/>
  <c r="Q349" i="17"/>
  <c r="AS348" i="17"/>
  <c r="AR402" i="17"/>
  <c r="T351" i="17"/>
  <c r="AD350" i="17"/>
  <c r="AH350" i="17" s="1"/>
  <c r="AL350" i="17" s="1"/>
  <c r="AP350" i="17" s="1"/>
  <c r="BB345" i="17"/>
  <c r="AE347" i="17"/>
  <c r="AI347" i="17" s="1"/>
  <c r="AX347" i="17" s="1"/>
  <c r="AY347" i="17" s="1"/>
  <c r="AZ347" i="17" s="1"/>
  <c r="AA348" i="17"/>
  <c r="AM346" i="17"/>
  <c r="BC346" i="17" s="1"/>
  <c r="S350" i="17"/>
  <c r="AC349" i="17"/>
  <c r="AG349" i="17" s="1"/>
  <c r="AK349" i="17" s="1"/>
  <c r="AO349" i="17" s="1"/>
  <c r="R349" i="17"/>
  <c r="AB348" i="17"/>
  <c r="AF348" i="17" s="1"/>
  <c r="AJ348" i="17" s="1"/>
  <c r="AN348" i="17" s="1"/>
  <c r="BC323" i="4"/>
  <c r="BQ323" i="4" s="1"/>
  <c r="BR323" i="4" s="1"/>
  <c r="BP323" i="4"/>
  <c r="BL325" i="4"/>
  <c r="AW324" i="4"/>
  <c r="AQ325" i="4"/>
  <c r="BM325" i="4"/>
  <c r="BN325" i="4" s="1"/>
  <c r="BO325" i="4" s="1"/>
  <c r="AK326" i="4"/>
  <c r="BI326" i="4" s="1"/>
  <c r="BV326" i="4"/>
  <c r="BU326" i="4"/>
  <c r="AN330" i="4"/>
  <c r="AT330" i="4" s="1"/>
  <c r="AZ330" i="4" s="1"/>
  <c r="BF330" i="4" s="1"/>
  <c r="P331" i="4"/>
  <c r="V331" i="4" s="1"/>
  <c r="AB331" i="4" s="1"/>
  <c r="P332" i="4" s="1"/>
  <c r="V332" i="4" s="1"/>
  <c r="AL330" i="4"/>
  <c r="AR330" i="4" s="1"/>
  <c r="AX330" i="4" s="1"/>
  <c r="BD330" i="4" s="1"/>
  <c r="N331" i="4"/>
  <c r="T331" i="4" s="1"/>
  <c r="Z331" i="4" s="1"/>
  <c r="N332" i="4" s="1"/>
  <c r="T332" i="4" s="1"/>
  <c r="AP331" i="4"/>
  <c r="AV331" i="4" s="1"/>
  <c r="BB331" i="4" s="1"/>
  <c r="BH331" i="4" s="1"/>
  <c r="AD332" i="4"/>
  <c r="AO334" i="4"/>
  <c r="AU334" i="4" s="1"/>
  <c r="BA334" i="4" s="1"/>
  <c r="BG334" i="4" s="1"/>
  <c r="Q335" i="4"/>
  <c r="W335" i="4" s="1"/>
  <c r="AC335" i="4" s="1"/>
  <c r="Q336" i="4" s="1"/>
  <c r="W336" i="4" s="1"/>
  <c r="AM334" i="4"/>
  <c r="AS334" i="4" s="1"/>
  <c r="AY334" i="4" s="1"/>
  <c r="BE334" i="4" s="1"/>
  <c r="O335" i="4"/>
  <c r="U335" i="4" s="1"/>
  <c r="AA335" i="4" s="1"/>
  <c r="O336" i="4" s="1"/>
  <c r="U336" i="4" s="1"/>
  <c r="BD333" i="3"/>
  <c r="BN333" i="3" s="1"/>
  <c r="R331" i="13"/>
  <c r="U330" i="13"/>
  <c r="Q333" i="13"/>
  <c r="T332" i="13"/>
  <c r="BJ326" i="4"/>
  <c r="BX325" i="4"/>
  <c r="BY325" i="4"/>
  <c r="BK326" i="4"/>
  <c r="M327" i="4"/>
  <c r="S327" i="4" s="1"/>
  <c r="Y327" i="4" s="1"/>
  <c r="L339" i="4"/>
  <c r="AQ348" i="17" l="1"/>
  <c r="Q350" i="17"/>
  <c r="AS349" i="17"/>
  <c r="AT348" i="17"/>
  <c r="AU348" i="17"/>
  <c r="AR403" i="17"/>
  <c r="AE348" i="17"/>
  <c r="AI348" i="17" s="1"/>
  <c r="AX348" i="17" s="1"/>
  <c r="AY348" i="17" s="1"/>
  <c r="AZ348" i="17" s="1"/>
  <c r="AM347" i="17"/>
  <c r="BC347" i="17" s="1"/>
  <c r="S351" i="17"/>
  <c r="AC350" i="17"/>
  <c r="AG350" i="17" s="1"/>
  <c r="AK350" i="17" s="1"/>
  <c r="AO350" i="17" s="1"/>
  <c r="AB349" i="17"/>
  <c r="AF349" i="17" s="1"/>
  <c r="AJ349" i="17" s="1"/>
  <c r="AN349" i="17" s="1"/>
  <c r="R350" i="17"/>
  <c r="AA349" i="17"/>
  <c r="BB346" i="17"/>
  <c r="T352" i="17"/>
  <c r="AD351" i="17"/>
  <c r="AH351" i="17" s="1"/>
  <c r="AL351" i="17" s="1"/>
  <c r="AP351" i="17" s="1"/>
  <c r="BC324" i="4"/>
  <c r="BQ324" i="4" s="1"/>
  <c r="BR324" i="4" s="1"/>
  <c r="BP324" i="4"/>
  <c r="AW325" i="4"/>
  <c r="BV327" i="4"/>
  <c r="AQ326" i="4"/>
  <c r="BM326" i="4"/>
  <c r="BN326" i="4" s="1"/>
  <c r="BO326" i="4" s="1"/>
  <c r="BU327" i="4"/>
  <c r="BL326" i="4"/>
  <c r="AM335" i="4"/>
  <c r="AS335" i="4" s="1"/>
  <c r="AY335" i="4" s="1"/>
  <c r="BE335" i="4" s="1"/>
  <c r="AA336" i="4"/>
  <c r="AN331" i="4"/>
  <c r="AT331" i="4" s="1"/>
  <c r="AZ331" i="4" s="1"/>
  <c r="BF331" i="4" s="1"/>
  <c r="AB332" i="4"/>
  <c r="AO335" i="4"/>
  <c r="AU335" i="4" s="1"/>
  <c r="BA335" i="4" s="1"/>
  <c r="BG335" i="4" s="1"/>
  <c r="AC336" i="4"/>
  <c r="AP332" i="4"/>
  <c r="AV332" i="4" s="1"/>
  <c r="BB332" i="4" s="1"/>
  <c r="BH332" i="4" s="1"/>
  <c r="R333" i="4"/>
  <c r="X333" i="4" s="1"/>
  <c r="AD333" i="4" s="1"/>
  <c r="R334" i="4" s="1"/>
  <c r="X334" i="4" s="1"/>
  <c r="AL331" i="4"/>
  <c r="AR331" i="4" s="1"/>
  <c r="AX331" i="4" s="1"/>
  <c r="BD331" i="4" s="1"/>
  <c r="Z332" i="4"/>
  <c r="M328" i="4"/>
  <c r="S328" i="4" s="1"/>
  <c r="Y328" i="4" s="1"/>
  <c r="AK327" i="4"/>
  <c r="BI327" i="4" s="1"/>
  <c r="BD334" i="3"/>
  <c r="BN334" i="3" s="1"/>
  <c r="Q334" i="13"/>
  <c r="T333" i="13"/>
  <c r="U331" i="13"/>
  <c r="R332" i="13"/>
  <c r="BK327" i="4"/>
  <c r="BJ327" i="4"/>
  <c r="BY326" i="4"/>
  <c r="BX326" i="4"/>
  <c r="L340" i="4"/>
  <c r="AQ349" i="17" l="1"/>
  <c r="AU349" i="17"/>
  <c r="AT349" i="17"/>
  <c r="AV348" i="17"/>
  <c r="AW348" i="17" s="1"/>
  <c r="Q351" i="17"/>
  <c r="AS350" i="17"/>
  <c r="AR404" i="17"/>
  <c r="AC351" i="17"/>
  <c r="AG351" i="17" s="1"/>
  <c r="AK351" i="17" s="1"/>
  <c r="AO351" i="17" s="1"/>
  <c r="S352" i="17"/>
  <c r="AA350" i="17"/>
  <c r="BB347" i="17"/>
  <c r="AE349" i="17"/>
  <c r="AI349" i="17" s="1"/>
  <c r="AX349" i="17" s="1"/>
  <c r="AY349" i="17" s="1"/>
  <c r="AZ349" i="17" s="1"/>
  <c r="AD352" i="17"/>
  <c r="AH352" i="17" s="1"/>
  <c r="AL352" i="17" s="1"/>
  <c r="AP352" i="17" s="1"/>
  <c r="T353" i="17"/>
  <c r="AB350" i="17"/>
  <c r="AF350" i="17" s="1"/>
  <c r="AJ350" i="17" s="1"/>
  <c r="AN350" i="17" s="1"/>
  <c r="R351" i="17"/>
  <c r="AM348" i="17"/>
  <c r="BC348" i="17" s="1"/>
  <c r="BC325" i="4"/>
  <c r="BQ325" i="4" s="1"/>
  <c r="BR325" i="4" s="1"/>
  <c r="BP325" i="4"/>
  <c r="AW326" i="4"/>
  <c r="BV328" i="4"/>
  <c r="AQ327" i="4"/>
  <c r="BM327" i="4"/>
  <c r="BN327" i="4" s="1"/>
  <c r="BO327" i="4" s="1"/>
  <c r="BL327" i="4"/>
  <c r="BU328" i="4"/>
  <c r="M329" i="4"/>
  <c r="S329" i="4" s="1"/>
  <c r="Y329" i="4" s="1"/>
  <c r="AK328" i="4"/>
  <c r="BI328" i="4" s="1"/>
  <c r="AL332" i="4"/>
  <c r="AR332" i="4" s="1"/>
  <c r="AX332" i="4" s="1"/>
  <c r="BD332" i="4" s="1"/>
  <c r="N333" i="4"/>
  <c r="T333" i="4" s="1"/>
  <c r="Z333" i="4" s="1"/>
  <c r="N334" i="4" s="1"/>
  <c r="T334" i="4" s="1"/>
  <c r="AN332" i="4"/>
  <c r="AT332" i="4" s="1"/>
  <c r="AZ332" i="4" s="1"/>
  <c r="BF332" i="4" s="1"/>
  <c r="P333" i="4"/>
  <c r="V333" i="4" s="1"/>
  <c r="AB333" i="4" s="1"/>
  <c r="P334" i="4" s="1"/>
  <c r="V334" i="4" s="1"/>
  <c r="AP333" i="4"/>
  <c r="AV333" i="4" s="1"/>
  <c r="BB333" i="4" s="1"/>
  <c r="BH333" i="4" s="1"/>
  <c r="AD334" i="4"/>
  <c r="AO336" i="4"/>
  <c r="AU336" i="4" s="1"/>
  <c r="BA336" i="4" s="1"/>
  <c r="BG336" i="4" s="1"/>
  <c r="Q337" i="4"/>
  <c r="W337" i="4" s="1"/>
  <c r="AC337" i="4" s="1"/>
  <c r="Q338" i="4" s="1"/>
  <c r="W338" i="4" s="1"/>
  <c r="AM336" i="4"/>
  <c r="AS336" i="4" s="1"/>
  <c r="AY336" i="4" s="1"/>
  <c r="BE336" i="4" s="1"/>
  <c r="O337" i="4"/>
  <c r="U337" i="4" s="1"/>
  <c r="AA337" i="4" s="1"/>
  <c r="O338" i="4" s="1"/>
  <c r="U338" i="4" s="1"/>
  <c r="BD335" i="3"/>
  <c r="BN335" i="3" s="1"/>
  <c r="R333" i="13"/>
  <c r="U332" i="13"/>
  <c r="Q335" i="13"/>
  <c r="T334" i="13"/>
  <c r="BX327" i="4"/>
  <c r="BY327" i="4"/>
  <c r="BJ328" i="4"/>
  <c r="BK328" i="4"/>
  <c r="L341" i="4"/>
  <c r="AT350" i="17" l="1"/>
  <c r="Q352" i="17"/>
  <c r="AS351" i="17"/>
  <c r="AQ350" i="17"/>
  <c r="AU350" i="17" s="1"/>
  <c r="AV349" i="17"/>
  <c r="AW349" i="17" s="1"/>
  <c r="AR405" i="17"/>
  <c r="AD353" i="17"/>
  <c r="AH353" i="17" s="1"/>
  <c r="AL353" i="17" s="1"/>
  <c r="AP353" i="17" s="1"/>
  <c r="T354" i="17"/>
  <c r="BB348" i="17"/>
  <c r="AM349" i="17"/>
  <c r="BC349" i="17" s="1"/>
  <c r="AE350" i="17"/>
  <c r="AI350" i="17" s="1"/>
  <c r="AX350" i="17" s="1"/>
  <c r="AY350" i="17" s="1"/>
  <c r="AZ350" i="17" s="1"/>
  <c r="AA351" i="17"/>
  <c r="AC352" i="17"/>
  <c r="AG352" i="17" s="1"/>
  <c r="AK352" i="17" s="1"/>
  <c r="AO352" i="17" s="1"/>
  <c r="S353" i="17"/>
  <c r="AB351" i="17"/>
  <c r="AF351" i="17" s="1"/>
  <c r="AJ351" i="17" s="1"/>
  <c r="AN351" i="17" s="1"/>
  <c r="R352" i="17"/>
  <c r="BC326" i="4"/>
  <c r="BQ326" i="4" s="1"/>
  <c r="BR326" i="4" s="1"/>
  <c r="BP326" i="4"/>
  <c r="BV329" i="4"/>
  <c r="AW327" i="4"/>
  <c r="BL328" i="4"/>
  <c r="AQ328" i="4"/>
  <c r="BM328" i="4"/>
  <c r="BN328" i="4" s="1"/>
  <c r="BO328" i="4" s="1"/>
  <c r="BU329" i="4"/>
  <c r="AM337" i="4"/>
  <c r="AS337" i="4" s="1"/>
  <c r="AY337" i="4" s="1"/>
  <c r="BE337" i="4" s="1"/>
  <c r="AA338" i="4"/>
  <c r="AN333" i="4"/>
  <c r="AT333" i="4" s="1"/>
  <c r="AZ333" i="4" s="1"/>
  <c r="BF333" i="4" s="1"/>
  <c r="AB334" i="4"/>
  <c r="AO337" i="4"/>
  <c r="AU337" i="4" s="1"/>
  <c r="BA337" i="4" s="1"/>
  <c r="BG337" i="4" s="1"/>
  <c r="AC338" i="4"/>
  <c r="AP334" i="4"/>
  <c r="AV334" i="4" s="1"/>
  <c r="BB334" i="4" s="1"/>
  <c r="BH334" i="4" s="1"/>
  <c r="R335" i="4"/>
  <c r="X335" i="4" s="1"/>
  <c r="AD335" i="4" s="1"/>
  <c r="R336" i="4" s="1"/>
  <c r="X336" i="4" s="1"/>
  <c r="M330" i="4"/>
  <c r="S330" i="4" s="1"/>
  <c r="Y330" i="4" s="1"/>
  <c r="AK329" i="4"/>
  <c r="BI329" i="4" s="1"/>
  <c r="AL333" i="4"/>
  <c r="AR333" i="4" s="1"/>
  <c r="AX333" i="4" s="1"/>
  <c r="BD333" i="4" s="1"/>
  <c r="Z334" i="4"/>
  <c r="BD336" i="3"/>
  <c r="BN336" i="3" s="1"/>
  <c r="T335" i="13"/>
  <c r="Q336" i="13"/>
  <c r="R334" i="13"/>
  <c r="U333" i="13"/>
  <c r="BY328" i="4"/>
  <c r="BX328" i="4"/>
  <c r="BJ329" i="4"/>
  <c r="BK329" i="4"/>
  <c r="L342" i="4"/>
  <c r="AQ351" i="17" l="1"/>
  <c r="AT351" i="17"/>
  <c r="Q353" i="17"/>
  <c r="AS352" i="17"/>
  <c r="AU351" i="17"/>
  <c r="AV351" i="17" s="1"/>
  <c r="AW351" i="17" s="1"/>
  <c r="AV350" i="17"/>
  <c r="AW350" i="17" s="1"/>
  <c r="AR406" i="17"/>
  <c r="AB352" i="17"/>
  <c r="AF352" i="17" s="1"/>
  <c r="AJ352" i="17" s="1"/>
  <c r="AN352" i="17" s="1"/>
  <c r="R353" i="17"/>
  <c r="AE351" i="17"/>
  <c r="AI351" i="17" s="1"/>
  <c r="AX351" i="17" s="1"/>
  <c r="AY351" i="17" s="1"/>
  <c r="AZ351" i="17" s="1"/>
  <c r="AM350" i="17"/>
  <c r="BC350" i="17" s="1"/>
  <c r="BB349" i="17"/>
  <c r="AD354" i="17"/>
  <c r="AH354" i="17" s="1"/>
  <c r="AL354" i="17" s="1"/>
  <c r="AP354" i="17" s="1"/>
  <c r="T355" i="17"/>
  <c r="AC353" i="17"/>
  <c r="AG353" i="17" s="1"/>
  <c r="AK353" i="17" s="1"/>
  <c r="AO353" i="17" s="1"/>
  <c r="S354" i="17"/>
  <c r="AA352" i="17"/>
  <c r="AQ352" i="17" s="1"/>
  <c r="BC327" i="4"/>
  <c r="BQ327" i="4" s="1"/>
  <c r="BR327" i="4" s="1"/>
  <c r="BP327" i="4"/>
  <c r="BL329" i="4"/>
  <c r="AW328" i="4"/>
  <c r="AQ329" i="4"/>
  <c r="BM329" i="4"/>
  <c r="BN329" i="4" s="1"/>
  <c r="BO329" i="4" s="1"/>
  <c r="AK330" i="4"/>
  <c r="BI330" i="4" s="1"/>
  <c r="BV330" i="4"/>
  <c r="BU330" i="4"/>
  <c r="AP335" i="4"/>
  <c r="AV335" i="4" s="1"/>
  <c r="BB335" i="4" s="1"/>
  <c r="BH335" i="4" s="1"/>
  <c r="AD336" i="4"/>
  <c r="AO338" i="4"/>
  <c r="AU338" i="4" s="1"/>
  <c r="BA338" i="4" s="1"/>
  <c r="BG338" i="4" s="1"/>
  <c r="Q339" i="4"/>
  <c r="W339" i="4" s="1"/>
  <c r="AC339" i="4" s="1"/>
  <c r="Q340" i="4" s="1"/>
  <c r="W340" i="4" s="1"/>
  <c r="AN334" i="4"/>
  <c r="AT334" i="4" s="1"/>
  <c r="AZ334" i="4" s="1"/>
  <c r="BF334" i="4" s="1"/>
  <c r="P335" i="4"/>
  <c r="V335" i="4" s="1"/>
  <c r="AB335" i="4" s="1"/>
  <c r="P336" i="4" s="1"/>
  <c r="V336" i="4" s="1"/>
  <c r="AL334" i="4"/>
  <c r="AR334" i="4" s="1"/>
  <c r="AX334" i="4" s="1"/>
  <c r="BD334" i="4" s="1"/>
  <c r="N335" i="4"/>
  <c r="T335" i="4" s="1"/>
  <c r="Z335" i="4" s="1"/>
  <c r="N336" i="4" s="1"/>
  <c r="T336" i="4" s="1"/>
  <c r="AM338" i="4"/>
  <c r="AS338" i="4" s="1"/>
  <c r="AY338" i="4" s="1"/>
  <c r="BE338" i="4" s="1"/>
  <c r="O339" i="4"/>
  <c r="U339" i="4" s="1"/>
  <c r="AA339" i="4" s="1"/>
  <c r="O340" i="4" s="1"/>
  <c r="U340" i="4" s="1"/>
  <c r="BD337" i="3"/>
  <c r="BN337" i="3" s="1"/>
  <c r="R335" i="13"/>
  <c r="U334" i="13"/>
  <c r="Q337" i="13"/>
  <c r="T336" i="13"/>
  <c r="BJ330" i="4"/>
  <c r="BY329" i="4"/>
  <c r="BX329" i="4"/>
  <c r="BK330" i="4"/>
  <c r="M331" i="4"/>
  <c r="S331" i="4" s="1"/>
  <c r="Y331" i="4" s="1"/>
  <c r="L343" i="4"/>
  <c r="AU352" i="17" l="1"/>
  <c r="AT352" i="17"/>
  <c r="AV352" i="17"/>
  <c r="AW352" i="17" s="1"/>
  <c r="Q354" i="17"/>
  <c r="AS353" i="17"/>
  <c r="AR407" i="17"/>
  <c r="AA353" i="17"/>
  <c r="T356" i="17"/>
  <c r="AD355" i="17"/>
  <c r="AH355" i="17" s="1"/>
  <c r="AL355" i="17" s="1"/>
  <c r="AP355" i="17" s="1"/>
  <c r="BB350" i="17"/>
  <c r="AM351" i="17"/>
  <c r="BC351" i="17" s="1"/>
  <c r="AE352" i="17"/>
  <c r="AI352" i="17" s="1"/>
  <c r="AX352" i="17" s="1"/>
  <c r="AY352" i="17" s="1"/>
  <c r="AZ352" i="17" s="1"/>
  <c r="S355" i="17"/>
  <c r="AC354" i="17"/>
  <c r="AG354" i="17" s="1"/>
  <c r="AK354" i="17" s="1"/>
  <c r="AO354" i="17" s="1"/>
  <c r="R354" i="17"/>
  <c r="AB353" i="17"/>
  <c r="AF353" i="17" s="1"/>
  <c r="AJ353" i="17" s="1"/>
  <c r="AN353" i="17" s="1"/>
  <c r="BC328" i="4"/>
  <c r="BQ328" i="4" s="1"/>
  <c r="BR328" i="4" s="1"/>
  <c r="BP328" i="4"/>
  <c r="BV331" i="4"/>
  <c r="AW329" i="4"/>
  <c r="AQ330" i="4"/>
  <c r="BM330" i="4"/>
  <c r="BN330" i="4" s="1"/>
  <c r="BO330" i="4" s="1"/>
  <c r="BU331" i="4"/>
  <c r="BL330" i="4"/>
  <c r="AM339" i="4"/>
  <c r="AS339" i="4" s="1"/>
  <c r="AY339" i="4" s="1"/>
  <c r="BE339" i="4" s="1"/>
  <c r="AA340" i="4"/>
  <c r="AL335" i="4"/>
  <c r="AR335" i="4" s="1"/>
  <c r="AX335" i="4" s="1"/>
  <c r="BD335" i="4" s="1"/>
  <c r="Z336" i="4"/>
  <c r="AO339" i="4"/>
  <c r="AU339" i="4" s="1"/>
  <c r="BA339" i="4" s="1"/>
  <c r="BG339" i="4" s="1"/>
  <c r="AC340" i="4"/>
  <c r="AP336" i="4"/>
  <c r="AV336" i="4" s="1"/>
  <c r="BB336" i="4" s="1"/>
  <c r="BH336" i="4" s="1"/>
  <c r="R337" i="4"/>
  <c r="X337" i="4" s="1"/>
  <c r="AD337" i="4" s="1"/>
  <c r="R338" i="4" s="1"/>
  <c r="X338" i="4" s="1"/>
  <c r="AN335" i="4"/>
  <c r="AT335" i="4" s="1"/>
  <c r="AZ335" i="4" s="1"/>
  <c r="BF335" i="4" s="1"/>
  <c r="AB336" i="4"/>
  <c r="M332" i="4"/>
  <c r="S332" i="4" s="1"/>
  <c r="Y332" i="4" s="1"/>
  <c r="AK331" i="4"/>
  <c r="BI331" i="4" s="1"/>
  <c r="BD338" i="3"/>
  <c r="BN338" i="3" s="1"/>
  <c r="T337" i="13"/>
  <c r="Q338" i="13"/>
  <c r="U335" i="13"/>
  <c r="R336" i="13"/>
  <c r="BK331" i="4"/>
  <c r="BY330" i="4"/>
  <c r="BX330" i="4"/>
  <c r="BJ331" i="4"/>
  <c r="L344" i="4"/>
  <c r="AQ353" i="17" l="1"/>
  <c r="AT353" i="17"/>
  <c r="Q355" i="17"/>
  <c r="AS354" i="17"/>
  <c r="AU353" i="17"/>
  <c r="AV353" i="17" s="1"/>
  <c r="AW353" i="17" s="1"/>
  <c r="AR408" i="17"/>
  <c r="R355" i="17"/>
  <c r="AB354" i="17"/>
  <c r="AF354" i="17" s="1"/>
  <c r="AJ354" i="17" s="1"/>
  <c r="AN354" i="17" s="1"/>
  <c r="BB351" i="17"/>
  <c r="AE353" i="17"/>
  <c r="AI353" i="17" s="1"/>
  <c r="AX353" i="17" s="1"/>
  <c r="AY353" i="17" s="1"/>
  <c r="AZ353" i="17" s="1"/>
  <c r="AA354" i="17"/>
  <c r="AC355" i="17"/>
  <c r="AG355" i="17" s="1"/>
  <c r="AK355" i="17" s="1"/>
  <c r="AO355" i="17" s="1"/>
  <c r="S356" i="17"/>
  <c r="AM352" i="17"/>
  <c r="BC352" i="17" s="1"/>
  <c r="AD356" i="17"/>
  <c r="AH356" i="17" s="1"/>
  <c r="AL356" i="17" s="1"/>
  <c r="AP356" i="17" s="1"/>
  <c r="T357" i="17"/>
  <c r="BC329" i="4"/>
  <c r="BQ329" i="4" s="1"/>
  <c r="BR329" i="4" s="1"/>
  <c r="BP329" i="4"/>
  <c r="AW330" i="4"/>
  <c r="BV332" i="4"/>
  <c r="AQ331" i="4"/>
  <c r="BM331" i="4"/>
  <c r="BN331" i="4" s="1"/>
  <c r="BO331" i="4" s="1"/>
  <c r="BL331" i="4"/>
  <c r="BU332" i="4"/>
  <c r="M333" i="4"/>
  <c r="S333" i="4" s="1"/>
  <c r="Y333" i="4" s="1"/>
  <c r="AK332" i="4"/>
  <c r="BI332" i="4" s="1"/>
  <c r="AP337" i="4"/>
  <c r="AV337" i="4" s="1"/>
  <c r="BB337" i="4" s="1"/>
  <c r="BH337" i="4" s="1"/>
  <c r="AD338" i="4"/>
  <c r="AO340" i="4"/>
  <c r="AU340" i="4" s="1"/>
  <c r="BA340" i="4" s="1"/>
  <c r="BG340" i="4" s="1"/>
  <c r="Q341" i="4"/>
  <c r="W341" i="4" s="1"/>
  <c r="AC341" i="4" s="1"/>
  <c r="Q342" i="4" s="1"/>
  <c r="W342" i="4" s="1"/>
  <c r="AL336" i="4"/>
  <c r="AR336" i="4" s="1"/>
  <c r="AX336" i="4" s="1"/>
  <c r="BD336" i="4" s="1"/>
  <c r="N337" i="4"/>
  <c r="T337" i="4" s="1"/>
  <c r="Z337" i="4" s="1"/>
  <c r="N338" i="4" s="1"/>
  <c r="T338" i="4" s="1"/>
  <c r="AN336" i="4"/>
  <c r="AT336" i="4" s="1"/>
  <c r="AZ336" i="4" s="1"/>
  <c r="BF336" i="4" s="1"/>
  <c r="P337" i="4"/>
  <c r="V337" i="4" s="1"/>
  <c r="AB337" i="4" s="1"/>
  <c r="P338" i="4" s="1"/>
  <c r="V338" i="4" s="1"/>
  <c r="AM340" i="4"/>
  <c r="AS340" i="4" s="1"/>
  <c r="AY340" i="4" s="1"/>
  <c r="BE340" i="4" s="1"/>
  <c r="O341" i="4"/>
  <c r="U341" i="4" s="1"/>
  <c r="AA341" i="4" s="1"/>
  <c r="O342" i="4" s="1"/>
  <c r="U342" i="4" s="1"/>
  <c r="BD339" i="3"/>
  <c r="BN339" i="3" s="1"/>
  <c r="Q339" i="13"/>
  <c r="T338" i="13"/>
  <c r="R337" i="13"/>
  <c r="U336" i="13"/>
  <c r="BK332" i="4"/>
  <c r="BX331" i="4"/>
  <c r="BY331" i="4"/>
  <c r="BJ332" i="4"/>
  <c r="L345" i="4"/>
  <c r="AQ354" i="17" l="1"/>
  <c r="AU354" i="17"/>
  <c r="AT354" i="17"/>
  <c r="AV354" i="17"/>
  <c r="AW354" i="17" s="1"/>
  <c r="Q356" i="17"/>
  <c r="AS355" i="17"/>
  <c r="AR409" i="17"/>
  <c r="AD357" i="17"/>
  <c r="AH357" i="17" s="1"/>
  <c r="AL357" i="17" s="1"/>
  <c r="AP357" i="17" s="1"/>
  <c r="T358" i="17"/>
  <c r="AC356" i="17"/>
  <c r="AG356" i="17" s="1"/>
  <c r="AK356" i="17" s="1"/>
  <c r="AO356" i="17" s="1"/>
  <c r="S357" i="17"/>
  <c r="BB352" i="17"/>
  <c r="AA355" i="17"/>
  <c r="AM353" i="17"/>
  <c r="BC353" i="17" s="1"/>
  <c r="AB355" i="17"/>
  <c r="AF355" i="17" s="1"/>
  <c r="AJ355" i="17" s="1"/>
  <c r="AN355" i="17" s="1"/>
  <c r="R356" i="17"/>
  <c r="AE354" i="17"/>
  <c r="AI354" i="17" s="1"/>
  <c r="AX354" i="17" s="1"/>
  <c r="AY354" i="17" s="1"/>
  <c r="AZ354" i="17" s="1"/>
  <c r="BC330" i="4"/>
  <c r="BQ330" i="4" s="1"/>
  <c r="BR330" i="4" s="1"/>
  <c r="BP330" i="4"/>
  <c r="BV333" i="4"/>
  <c r="AW331" i="4"/>
  <c r="AQ332" i="4"/>
  <c r="BM332" i="4"/>
  <c r="BN332" i="4" s="1"/>
  <c r="BO332" i="4" s="1"/>
  <c r="BU333" i="4"/>
  <c r="BL332" i="4"/>
  <c r="AM341" i="4"/>
  <c r="AS341" i="4" s="1"/>
  <c r="AY341" i="4" s="1"/>
  <c r="BE341" i="4" s="1"/>
  <c r="AA342" i="4"/>
  <c r="M334" i="4"/>
  <c r="S334" i="4" s="1"/>
  <c r="Y334" i="4" s="1"/>
  <c r="AK333" i="4"/>
  <c r="BI333" i="4" s="1"/>
  <c r="AL337" i="4"/>
  <c r="AR337" i="4" s="1"/>
  <c r="AX337" i="4" s="1"/>
  <c r="BD337" i="4" s="1"/>
  <c r="Z338" i="4"/>
  <c r="AN337" i="4"/>
  <c r="AT337" i="4" s="1"/>
  <c r="AZ337" i="4" s="1"/>
  <c r="BF337" i="4" s="1"/>
  <c r="AB338" i="4"/>
  <c r="AO341" i="4"/>
  <c r="AU341" i="4" s="1"/>
  <c r="BA341" i="4" s="1"/>
  <c r="BG341" i="4" s="1"/>
  <c r="AC342" i="4"/>
  <c r="AP338" i="4"/>
  <c r="AV338" i="4" s="1"/>
  <c r="BB338" i="4" s="1"/>
  <c r="BH338" i="4" s="1"/>
  <c r="R339" i="4"/>
  <c r="X339" i="4" s="1"/>
  <c r="AD339" i="4" s="1"/>
  <c r="R340" i="4" s="1"/>
  <c r="X340" i="4" s="1"/>
  <c r="BD340" i="3"/>
  <c r="BN340" i="3" s="1"/>
  <c r="R338" i="13"/>
  <c r="U337" i="13"/>
  <c r="T339" i="13"/>
  <c r="Q340" i="13"/>
  <c r="BK333" i="4"/>
  <c r="BY332" i="4"/>
  <c r="BX332" i="4"/>
  <c r="BJ333" i="4"/>
  <c r="L346" i="4"/>
  <c r="AQ355" i="17" l="1"/>
  <c r="AT355" i="17"/>
  <c r="AU355" i="17"/>
  <c r="AV355" i="17" s="1"/>
  <c r="AW355" i="17" s="1"/>
  <c r="Q357" i="17"/>
  <c r="AS356" i="17"/>
  <c r="AR410" i="17"/>
  <c r="AA356" i="17"/>
  <c r="BB353" i="17"/>
  <c r="AD358" i="17"/>
  <c r="AH358" i="17" s="1"/>
  <c r="AL358" i="17" s="1"/>
  <c r="AP358" i="17" s="1"/>
  <c r="T359" i="17"/>
  <c r="AM354" i="17"/>
  <c r="BC354" i="17" s="1"/>
  <c r="AE355" i="17"/>
  <c r="AI355" i="17" s="1"/>
  <c r="AX355" i="17" s="1"/>
  <c r="AY355" i="17" s="1"/>
  <c r="AZ355" i="17" s="1"/>
  <c r="AC357" i="17"/>
  <c r="AG357" i="17" s="1"/>
  <c r="AK357" i="17" s="1"/>
  <c r="AO357" i="17" s="1"/>
  <c r="S358" i="17"/>
  <c r="AB356" i="17"/>
  <c r="AF356" i="17" s="1"/>
  <c r="AJ356" i="17" s="1"/>
  <c r="AN356" i="17" s="1"/>
  <c r="R357" i="17"/>
  <c r="BC331" i="4"/>
  <c r="BQ331" i="4" s="1"/>
  <c r="BR331" i="4" s="1"/>
  <c r="BP331" i="4"/>
  <c r="AW332" i="4"/>
  <c r="AQ333" i="4"/>
  <c r="BM333" i="4"/>
  <c r="BN333" i="4" s="1"/>
  <c r="BO333" i="4" s="1"/>
  <c r="AK334" i="4"/>
  <c r="BI334" i="4" s="1"/>
  <c r="BV334" i="4"/>
  <c r="BL333" i="4"/>
  <c r="BU334" i="4"/>
  <c r="AO342" i="4"/>
  <c r="AU342" i="4" s="1"/>
  <c r="BA342" i="4" s="1"/>
  <c r="BG342" i="4" s="1"/>
  <c r="Q343" i="4"/>
  <c r="W343" i="4" s="1"/>
  <c r="AC343" i="4" s="1"/>
  <c r="Q344" i="4" s="1"/>
  <c r="W344" i="4" s="1"/>
  <c r="AN338" i="4"/>
  <c r="AT338" i="4" s="1"/>
  <c r="AZ338" i="4" s="1"/>
  <c r="BF338" i="4" s="1"/>
  <c r="P339" i="4"/>
  <c r="V339" i="4" s="1"/>
  <c r="AB339" i="4" s="1"/>
  <c r="P340" i="4" s="1"/>
  <c r="V340" i="4" s="1"/>
  <c r="AP339" i="4"/>
  <c r="AV339" i="4" s="1"/>
  <c r="BB339" i="4" s="1"/>
  <c r="BH339" i="4" s="1"/>
  <c r="AD340" i="4"/>
  <c r="AL338" i="4"/>
  <c r="AR338" i="4" s="1"/>
  <c r="AX338" i="4" s="1"/>
  <c r="BD338" i="4" s="1"/>
  <c r="N339" i="4"/>
  <c r="T339" i="4" s="1"/>
  <c r="Z339" i="4" s="1"/>
  <c r="N340" i="4" s="1"/>
  <c r="T340" i="4" s="1"/>
  <c r="AM342" i="4"/>
  <c r="AS342" i="4" s="1"/>
  <c r="AY342" i="4" s="1"/>
  <c r="BE342" i="4" s="1"/>
  <c r="O343" i="4"/>
  <c r="U343" i="4" s="1"/>
  <c r="AA343" i="4" s="1"/>
  <c r="O344" i="4" s="1"/>
  <c r="U344" i="4" s="1"/>
  <c r="BD341" i="3"/>
  <c r="BN341" i="3" s="1"/>
  <c r="Q341" i="13"/>
  <c r="T340" i="13"/>
  <c r="R339" i="13"/>
  <c r="U338" i="13"/>
  <c r="BJ334" i="4"/>
  <c r="BY333" i="4"/>
  <c r="BX333" i="4"/>
  <c r="M335" i="4"/>
  <c r="S335" i="4" s="1"/>
  <c r="Y335" i="4" s="1"/>
  <c r="BK334" i="4"/>
  <c r="L347" i="4"/>
  <c r="AQ356" i="17" l="1"/>
  <c r="AU356" i="17" s="1"/>
  <c r="AT356" i="17"/>
  <c r="Q358" i="17"/>
  <c r="AS357" i="17"/>
  <c r="AR411" i="17"/>
  <c r="AE356" i="17"/>
  <c r="AI356" i="17" s="1"/>
  <c r="AX356" i="17" s="1"/>
  <c r="AY356" i="17" s="1"/>
  <c r="AZ356" i="17" s="1"/>
  <c r="AM355" i="17"/>
  <c r="BC355" i="17" s="1"/>
  <c r="S359" i="17"/>
  <c r="AC358" i="17"/>
  <c r="AG358" i="17" s="1"/>
  <c r="AK358" i="17" s="1"/>
  <c r="AO358" i="17" s="1"/>
  <c r="T360" i="17"/>
  <c r="AD359" i="17"/>
  <c r="AH359" i="17" s="1"/>
  <c r="AL359" i="17" s="1"/>
  <c r="AP359" i="17" s="1"/>
  <c r="R358" i="17"/>
  <c r="AB357" i="17"/>
  <c r="AF357" i="17" s="1"/>
  <c r="AJ357" i="17" s="1"/>
  <c r="AN357" i="17" s="1"/>
  <c r="BB354" i="17"/>
  <c r="AA357" i="17"/>
  <c r="BC332" i="4"/>
  <c r="BQ332" i="4" s="1"/>
  <c r="BR332" i="4" s="1"/>
  <c r="BP332" i="4"/>
  <c r="BV335" i="4"/>
  <c r="AW333" i="4"/>
  <c r="AQ334" i="4"/>
  <c r="BM334" i="4"/>
  <c r="BN334" i="4" s="1"/>
  <c r="BO334" i="4" s="1"/>
  <c r="BU335" i="4"/>
  <c r="BL334" i="4"/>
  <c r="AM343" i="4"/>
  <c r="AS343" i="4" s="1"/>
  <c r="AY343" i="4" s="1"/>
  <c r="BE343" i="4" s="1"/>
  <c r="AA344" i="4"/>
  <c r="AL339" i="4"/>
  <c r="AR339" i="4" s="1"/>
  <c r="AX339" i="4" s="1"/>
  <c r="BD339" i="4" s="1"/>
  <c r="Z340" i="4"/>
  <c r="AP340" i="4"/>
  <c r="AV340" i="4" s="1"/>
  <c r="BB340" i="4" s="1"/>
  <c r="BH340" i="4" s="1"/>
  <c r="R341" i="4"/>
  <c r="X341" i="4" s="1"/>
  <c r="AD341" i="4" s="1"/>
  <c r="R342" i="4" s="1"/>
  <c r="X342" i="4" s="1"/>
  <c r="M336" i="4"/>
  <c r="S336" i="4" s="1"/>
  <c r="Y336" i="4" s="1"/>
  <c r="AK335" i="4"/>
  <c r="BI335" i="4" s="1"/>
  <c r="AN339" i="4"/>
  <c r="AT339" i="4" s="1"/>
  <c r="AZ339" i="4" s="1"/>
  <c r="BF339" i="4" s="1"/>
  <c r="AB340" i="4"/>
  <c r="AO343" i="4"/>
  <c r="AU343" i="4" s="1"/>
  <c r="BA343" i="4" s="1"/>
  <c r="BG343" i="4" s="1"/>
  <c r="AC344" i="4"/>
  <c r="BD342" i="3"/>
  <c r="BN342" i="3" s="1"/>
  <c r="U339" i="13"/>
  <c r="R340" i="13"/>
  <c r="T341" i="13"/>
  <c r="Q342" i="13"/>
  <c r="BK335" i="4"/>
  <c r="BY334" i="4"/>
  <c r="BJ335" i="4"/>
  <c r="BX334" i="4"/>
  <c r="L348" i="4"/>
  <c r="AQ357" i="17" l="1"/>
  <c r="AU357" i="17"/>
  <c r="AV356" i="17"/>
  <c r="AW356" i="17" s="1"/>
  <c r="AT357" i="17"/>
  <c r="AV357" i="17"/>
  <c r="AW357" i="17" s="1"/>
  <c r="Q359" i="17"/>
  <c r="AS358" i="17"/>
  <c r="AR412" i="17"/>
  <c r="AD360" i="17"/>
  <c r="AH360" i="17" s="1"/>
  <c r="AL360" i="17" s="1"/>
  <c r="AP360" i="17" s="1"/>
  <c r="T361" i="17"/>
  <c r="AE357" i="17"/>
  <c r="AI357" i="17" s="1"/>
  <c r="AX357" i="17" s="1"/>
  <c r="AY357" i="17" s="1"/>
  <c r="AZ357" i="17" s="1"/>
  <c r="AA358" i="17"/>
  <c r="R359" i="17"/>
  <c r="AB358" i="17"/>
  <c r="AF358" i="17" s="1"/>
  <c r="AJ358" i="17" s="1"/>
  <c r="AN358" i="17" s="1"/>
  <c r="AM356" i="17"/>
  <c r="BC356" i="17" s="1"/>
  <c r="BB355" i="17"/>
  <c r="AC359" i="17"/>
  <c r="AG359" i="17" s="1"/>
  <c r="AK359" i="17" s="1"/>
  <c r="AO359" i="17" s="1"/>
  <c r="S360" i="17"/>
  <c r="BC333" i="4"/>
  <c r="BQ333" i="4" s="1"/>
  <c r="BR333" i="4" s="1"/>
  <c r="BP333" i="4"/>
  <c r="AW334" i="4"/>
  <c r="BV336" i="4"/>
  <c r="AQ335" i="4"/>
  <c r="BM335" i="4"/>
  <c r="BN335" i="4" s="1"/>
  <c r="BO335" i="4" s="1"/>
  <c r="BL335" i="4"/>
  <c r="BU336" i="4"/>
  <c r="M337" i="4"/>
  <c r="S337" i="4" s="1"/>
  <c r="Y337" i="4" s="1"/>
  <c r="AK336" i="4"/>
  <c r="BI336" i="4" s="1"/>
  <c r="AO344" i="4"/>
  <c r="AU344" i="4" s="1"/>
  <c r="BA344" i="4" s="1"/>
  <c r="BG344" i="4" s="1"/>
  <c r="Q345" i="4"/>
  <c r="W345" i="4" s="1"/>
  <c r="AC345" i="4" s="1"/>
  <c r="Q346" i="4" s="1"/>
  <c r="W346" i="4" s="1"/>
  <c r="AP341" i="4"/>
  <c r="AV341" i="4" s="1"/>
  <c r="BB341" i="4" s="1"/>
  <c r="BH341" i="4" s="1"/>
  <c r="AD342" i="4"/>
  <c r="AN340" i="4"/>
  <c r="AT340" i="4" s="1"/>
  <c r="AZ340" i="4" s="1"/>
  <c r="BF340" i="4" s="1"/>
  <c r="P341" i="4"/>
  <c r="V341" i="4" s="1"/>
  <c r="AB341" i="4" s="1"/>
  <c r="P342" i="4" s="1"/>
  <c r="V342" i="4" s="1"/>
  <c r="AM344" i="4"/>
  <c r="AS344" i="4" s="1"/>
  <c r="AY344" i="4" s="1"/>
  <c r="BE344" i="4" s="1"/>
  <c r="O345" i="4"/>
  <c r="U345" i="4" s="1"/>
  <c r="AA345" i="4" s="1"/>
  <c r="O346" i="4" s="1"/>
  <c r="U346" i="4" s="1"/>
  <c r="AL340" i="4"/>
  <c r="AR340" i="4" s="1"/>
  <c r="AX340" i="4" s="1"/>
  <c r="BD340" i="4" s="1"/>
  <c r="N341" i="4"/>
  <c r="T341" i="4" s="1"/>
  <c r="Z341" i="4" s="1"/>
  <c r="N342" i="4" s="1"/>
  <c r="T342" i="4" s="1"/>
  <c r="BD343" i="3"/>
  <c r="BN343" i="3" s="1"/>
  <c r="R341" i="13"/>
  <c r="U340" i="13"/>
  <c r="Q343" i="13"/>
  <c r="T342" i="13"/>
  <c r="BK336" i="4"/>
  <c r="BJ336" i="4"/>
  <c r="BY335" i="4"/>
  <c r="BX335" i="4"/>
  <c r="L349" i="4"/>
  <c r="AT358" i="17" l="1"/>
  <c r="AQ358" i="17"/>
  <c r="AU358" i="17" s="1"/>
  <c r="Q360" i="17"/>
  <c r="AS359" i="17"/>
  <c r="AR413" i="17"/>
  <c r="AC360" i="17"/>
  <c r="AG360" i="17" s="1"/>
  <c r="AK360" i="17" s="1"/>
  <c r="AO360" i="17" s="1"/>
  <c r="S361" i="17"/>
  <c r="AA359" i="17"/>
  <c r="AM357" i="17"/>
  <c r="BC357" i="17" s="1"/>
  <c r="AD361" i="17"/>
  <c r="AH361" i="17" s="1"/>
  <c r="AL361" i="17" s="1"/>
  <c r="AP361" i="17" s="1"/>
  <c r="T362" i="17"/>
  <c r="BB356" i="17"/>
  <c r="AB359" i="17"/>
  <c r="AF359" i="17" s="1"/>
  <c r="AJ359" i="17" s="1"/>
  <c r="AN359" i="17" s="1"/>
  <c r="R360" i="17"/>
  <c r="AE358" i="17"/>
  <c r="AI358" i="17" s="1"/>
  <c r="AX358" i="17" s="1"/>
  <c r="AY358" i="17" s="1"/>
  <c r="AZ358" i="17" s="1"/>
  <c r="BC334" i="4"/>
  <c r="BQ334" i="4" s="1"/>
  <c r="BR334" i="4" s="1"/>
  <c r="BP334" i="4"/>
  <c r="BV337" i="4"/>
  <c r="AW335" i="4"/>
  <c r="AQ336" i="4"/>
  <c r="BM336" i="4"/>
  <c r="BN336" i="4" s="1"/>
  <c r="BO336" i="4" s="1"/>
  <c r="BU337" i="4"/>
  <c r="BL336" i="4"/>
  <c r="M338" i="4"/>
  <c r="S338" i="4" s="1"/>
  <c r="Y338" i="4" s="1"/>
  <c r="AK337" i="4"/>
  <c r="BI337" i="4" s="1"/>
  <c r="AM345" i="4"/>
  <c r="AS345" i="4" s="1"/>
  <c r="AY345" i="4" s="1"/>
  <c r="BE345" i="4" s="1"/>
  <c r="AA346" i="4"/>
  <c r="AL341" i="4"/>
  <c r="AR341" i="4" s="1"/>
  <c r="AX341" i="4" s="1"/>
  <c r="BD341" i="4" s="1"/>
  <c r="Z342" i="4"/>
  <c r="AN341" i="4"/>
  <c r="AT341" i="4" s="1"/>
  <c r="AZ341" i="4" s="1"/>
  <c r="BF341" i="4" s="1"/>
  <c r="AB342" i="4"/>
  <c r="AP342" i="4"/>
  <c r="AV342" i="4" s="1"/>
  <c r="BB342" i="4" s="1"/>
  <c r="BH342" i="4" s="1"/>
  <c r="R343" i="4"/>
  <c r="X343" i="4" s="1"/>
  <c r="AD343" i="4" s="1"/>
  <c r="R344" i="4" s="1"/>
  <c r="X344" i="4" s="1"/>
  <c r="AO345" i="4"/>
  <c r="AU345" i="4" s="1"/>
  <c r="BA345" i="4" s="1"/>
  <c r="BG345" i="4" s="1"/>
  <c r="AC346" i="4"/>
  <c r="BD344" i="3"/>
  <c r="BN344" i="3" s="1"/>
  <c r="T343" i="13"/>
  <c r="Q344" i="13"/>
  <c r="R342" i="13"/>
  <c r="U341" i="13"/>
  <c r="BY336" i="4"/>
  <c r="BX336" i="4"/>
  <c r="BJ337" i="4"/>
  <c r="BK337" i="4"/>
  <c r="L350" i="4"/>
  <c r="AQ359" i="17" l="1"/>
  <c r="AU359" i="17" s="1"/>
  <c r="AV359" i="17" s="1"/>
  <c r="AW359" i="17" s="1"/>
  <c r="AV358" i="17"/>
  <c r="AW358" i="17" s="1"/>
  <c r="Q361" i="17"/>
  <c r="AS360" i="17"/>
  <c r="AT359" i="17"/>
  <c r="AR414" i="17"/>
  <c r="BB357" i="17"/>
  <c r="AE359" i="17"/>
  <c r="AI359" i="17" s="1"/>
  <c r="AX359" i="17" s="1"/>
  <c r="AY359" i="17" s="1"/>
  <c r="AZ359" i="17" s="1"/>
  <c r="AD362" i="17"/>
  <c r="AH362" i="17" s="1"/>
  <c r="AL362" i="17" s="1"/>
  <c r="AP362" i="17" s="1"/>
  <c r="T363" i="17"/>
  <c r="AC361" i="17"/>
  <c r="AG361" i="17" s="1"/>
  <c r="AK361" i="17" s="1"/>
  <c r="AO361" i="17" s="1"/>
  <c r="S362" i="17"/>
  <c r="AM358" i="17"/>
  <c r="BC358" i="17" s="1"/>
  <c r="AA360" i="17"/>
  <c r="AB360" i="17"/>
  <c r="AF360" i="17" s="1"/>
  <c r="AJ360" i="17" s="1"/>
  <c r="AN360" i="17" s="1"/>
  <c r="R361" i="17"/>
  <c r="BC335" i="4"/>
  <c r="BQ335" i="4" s="1"/>
  <c r="BR335" i="4" s="1"/>
  <c r="BP335" i="4"/>
  <c r="BL337" i="4"/>
  <c r="AW336" i="4"/>
  <c r="AQ337" i="4"/>
  <c r="BM337" i="4"/>
  <c r="BN337" i="4" s="1"/>
  <c r="BO337" i="4" s="1"/>
  <c r="AK338" i="4"/>
  <c r="BI338" i="4" s="1"/>
  <c r="BV338" i="4"/>
  <c r="BU338" i="4"/>
  <c r="AN342" i="4"/>
  <c r="AT342" i="4" s="1"/>
  <c r="AZ342" i="4" s="1"/>
  <c r="BF342" i="4" s="1"/>
  <c r="P343" i="4"/>
  <c r="V343" i="4" s="1"/>
  <c r="AB343" i="4" s="1"/>
  <c r="P344" i="4" s="1"/>
  <c r="V344" i="4" s="1"/>
  <c r="AL342" i="4"/>
  <c r="AR342" i="4" s="1"/>
  <c r="AX342" i="4" s="1"/>
  <c r="BD342" i="4" s="1"/>
  <c r="N343" i="4"/>
  <c r="T343" i="4" s="1"/>
  <c r="Z343" i="4" s="1"/>
  <c r="N344" i="4" s="1"/>
  <c r="T344" i="4" s="1"/>
  <c r="AP343" i="4"/>
  <c r="AV343" i="4" s="1"/>
  <c r="BB343" i="4" s="1"/>
  <c r="BH343" i="4" s="1"/>
  <c r="AD344" i="4"/>
  <c r="AM346" i="4"/>
  <c r="AS346" i="4" s="1"/>
  <c r="AY346" i="4" s="1"/>
  <c r="BE346" i="4" s="1"/>
  <c r="O347" i="4"/>
  <c r="U347" i="4" s="1"/>
  <c r="AA347" i="4" s="1"/>
  <c r="O348" i="4" s="1"/>
  <c r="U348" i="4" s="1"/>
  <c r="AO346" i="4"/>
  <c r="AU346" i="4" s="1"/>
  <c r="BA346" i="4" s="1"/>
  <c r="BG346" i="4" s="1"/>
  <c r="Q347" i="4"/>
  <c r="W347" i="4" s="1"/>
  <c r="AC347" i="4" s="1"/>
  <c r="Q348" i="4" s="1"/>
  <c r="W348" i="4" s="1"/>
  <c r="BD345" i="3"/>
  <c r="BN345" i="3" s="1"/>
  <c r="R343" i="13"/>
  <c r="U342" i="13"/>
  <c r="Q345" i="13"/>
  <c r="T344" i="13"/>
  <c r="BX337" i="4"/>
  <c r="BJ338" i="4"/>
  <c r="BY337" i="4"/>
  <c r="BK338" i="4"/>
  <c r="M339" i="4"/>
  <c r="S339" i="4" s="1"/>
  <c r="Y339" i="4" s="1"/>
  <c r="L351" i="4"/>
  <c r="AT360" i="17" l="1"/>
  <c r="Q362" i="17"/>
  <c r="AS361" i="17"/>
  <c r="AQ360" i="17"/>
  <c r="AU360" i="17" s="1"/>
  <c r="AR415" i="17"/>
  <c r="AA361" i="17"/>
  <c r="AE360" i="17"/>
  <c r="AI360" i="17" s="1"/>
  <c r="AX360" i="17" s="1"/>
  <c r="AY360" i="17" s="1"/>
  <c r="AZ360" i="17" s="1"/>
  <c r="S363" i="17"/>
  <c r="AC362" i="17"/>
  <c r="AG362" i="17" s="1"/>
  <c r="AK362" i="17" s="1"/>
  <c r="AO362" i="17" s="1"/>
  <c r="T364" i="17"/>
  <c r="AD363" i="17"/>
  <c r="AH363" i="17" s="1"/>
  <c r="AL363" i="17" s="1"/>
  <c r="AP363" i="17" s="1"/>
  <c r="R362" i="17"/>
  <c r="AB361" i="17"/>
  <c r="AF361" i="17" s="1"/>
  <c r="AJ361" i="17" s="1"/>
  <c r="AN361" i="17" s="1"/>
  <c r="BB358" i="17"/>
  <c r="AM359" i="17"/>
  <c r="BC359" i="17" s="1"/>
  <c r="BC336" i="4"/>
  <c r="BQ336" i="4" s="1"/>
  <c r="BR336" i="4" s="1"/>
  <c r="BP336" i="4"/>
  <c r="BV339" i="4"/>
  <c r="AW337" i="4"/>
  <c r="AQ338" i="4"/>
  <c r="BM338" i="4"/>
  <c r="BN338" i="4" s="1"/>
  <c r="BO338" i="4" s="1"/>
  <c r="BU339" i="4"/>
  <c r="BL338" i="4"/>
  <c r="AM347" i="4"/>
  <c r="AS347" i="4" s="1"/>
  <c r="AY347" i="4" s="1"/>
  <c r="BE347" i="4" s="1"/>
  <c r="AA348" i="4"/>
  <c r="AL343" i="4"/>
  <c r="AR343" i="4" s="1"/>
  <c r="AX343" i="4" s="1"/>
  <c r="BD343" i="4" s="1"/>
  <c r="Z344" i="4"/>
  <c r="AO347" i="4"/>
  <c r="AU347" i="4" s="1"/>
  <c r="BA347" i="4" s="1"/>
  <c r="BG347" i="4" s="1"/>
  <c r="AC348" i="4"/>
  <c r="AP344" i="4"/>
  <c r="AV344" i="4" s="1"/>
  <c r="BB344" i="4" s="1"/>
  <c r="BH344" i="4" s="1"/>
  <c r="R345" i="4"/>
  <c r="X345" i="4" s="1"/>
  <c r="AD345" i="4" s="1"/>
  <c r="R346" i="4" s="1"/>
  <c r="X346" i="4" s="1"/>
  <c r="AN343" i="4"/>
  <c r="AT343" i="4" s="1"/>
  <c r="AZ343" i="4" s="1"/>
  <c r="BF343" i="4" s="1"/>
  <c r="AB344" i="4"/>
  <c r="M340" i="4"/>
  <c r="S340" i="4" s="1"/>
  <c r="Y340" i="4" s="1"/>
  <c r="AK339" i="4"/>
  <c r="BI339" i="4" s="1"/>
  <c r="BD346" i="3"/>
  <c r="BN346" i="3" s="1"/>
  <c r="T345" i="13"/>
  <c r="Q346" i="13"/>
  <c r="R344" i="13"/>
  <c r="U343" i="13"/>
  <c r="BY338" i="4"/>
  <c r="BX338" i="4"/>
  <c r="BJ339" i="4"/>
  <c r="BK339" i="4"/>
  <c r="L352" i="4"/>
  <c r="Q363" i="17" l="1"/>
  <c r="AS362" i="17"/>
  <c r="AQ361" i="17"/>
  <c r="AU361" i="17"/>
  <c r="AV361" i="17" s="1"/>
  <c r="AW361" i="17" s="1"/>
  <c r="AV360" i="17"/>
  <c r="AW360" i="17" s="1"/>
  <c r="AT361" i="17"/>
  <c r="AR416" i="17"/>
  <c r="AC363" i="17"/>
  <c r="AG363" i="17" s="1"/>
  <c r="AK363" i="17" s="1"/>
  <c r="AO363" i="17" s="1"/>
  <c r="S364" i="17"/>
  <c r="BB359" i="17"/>
  <c r="AD364" i="17"/>
  <c r="AH364" i="17" s="1"/>
  <c r="AL364" i="17" s="1"/>
  <c r="AP364" i="17" s="1"/>
  <c r="T365" i="17"/>
  <c r="AM360" i="17"/>
  <c r="BC360" i="17" s="1"/>
  <c r="AE361" i="17"/>
  <c r="AI361" i="17" s="1"/>
  <c r="AX361" i="17" s="1"/>
  <c r="AY361" i="17" s="1"/>
  <c r="AZ361" i="17" s="1"/>
  <c r="AA362" i="17"/>
  <c r="R363" i="17"/>
  <c r="AB362" i="17"/>
  <c r="AF362" i="17" s="1"/>
  <c r="AJ362" i="17" s="1"/>
  <c r="AN362" i="17" s="1"/>
  <c r="BC337" i="4"/>
  <c r="BQ337" i="4" s="1"/>
  <c r="BR337" i="4" s="1"/>
  <c r="BP337" i="4"/>
  <c r="AW338" i="4"/>
  <c r="BL339" i="4"/>
  <c r="BV340" i="4"/>
  <c r="AQ339" i="4"/>
  <c r="BM339" i="4"/>
  <c r="BN339" i="4" s="1"/>
  <c r="BO339" i="4" s="1"/>
  <c r="BU340" i="4"/>
  <c r="M341" i="4"/>
  <c r="S341" i="4" s="1"/>
  <c r="Y341" i="4" s="1"/>
  <c r="AK340" i="4"/>
  <c r="BI340" i="4" s="1"/>
  <c r="AN344" i="4"/>
  <c r="AT344" i="4" s="1"/>
  <c r="AZ344" i="4" s="1"/>
  <c r="BF344" i="4" s="1"/>
  <c r="P345" i="4"/>
  <c r="V345" i="4" s="1"/>
  <c r="AB345" i="4" s="1"/>
  <c r="P346" i="4" s="1"/>
  <c r="V346" i="4" s="1"/>
  <c r="AP345" i="4"/>
  <c r="AV345" i="4" s="1"/>
  <c r="BB345" i="4" s="1"/>
  <c r="BH345" i="4" s="1"/>
  <c r="AD346" i="4"/>
  <c r="AO348" i="4"/>
  <c r="AU348" i="4" s="1"/>
  <c r="BA348" i="4" s="1"/>
  <c r="BG348" i="4" s="1"/>
  <c r="Q349" i="4"/>
  <c r="W349" i="4" s="1"/>
  <c r="AC349" i="4" s="1"/>
  <c r="Q350" i="4" s="1"/>
  <c r="W350" i="4" s="1"/>
  <c r="AL344" i="4"/>
  <c r="AR344" i="4" s="1"/>
  <c r="AX344" i="4" s="1"/>
  <c r="BD344" i="4" s="1"/>
  <c r="N345" i="4"/>
  <c r="T345" i="4" s="1"/>
  <c r="Z345" i="4" s="1"/>
  <c r="N346" i="4" s="1"/>
  <c r="T346" i="4" s="1"/>
  <c r="AM348" i="4"/>
  <c r="AS348" i="4" s="1"/>
  <c r="AY348" i="4" s="1"/>
  <c r="BE348" i="4" s="1"/>
  <c r="O349" i="4"/>
  <c r="U349" i="4" s="1"/>
  <c r="AA349" i="4" s="1"/>
  <c r="O350" i="4" s="1"/>
  <c r="U350" i="4" s="1"/>
  <c r="BD347" i="3"/>
  <c r="BN347" i="3" s="1"/>
  <c r="R345" i="13"/>
  <c r="U344" i="13"/>
  <c r="Q347" i="13"/>
  <c r="T346" i="13"/>
  <c r="BK340" i="4"/>
  <c r="BX339" i="4"/>
  <c r="BY339" i="4"/>
  <c r="BJ340" i="4"/>
  <c r="L353" i="4"/>
  <c r="AQ362" i="17" l="1"/>
  <c r="AU362" i="17"/>
  <c r="AT362" i="17"/>
  <c r="AV362" i="17"/>
  <c r="AW362" i="17" s="1"/>
  <c r="Q364" i="17"/>
  <c r="AS363" i="17"/>
  <c r="AR417" i="17"/>
  <c r="AA363" i="17"/>
  <c r="AM361" i="17"/>
  <c r="BC361" i="17" s="1"/>
  <c r="BB360" i="17"/>
  <c r="AB363" i="17"/>
  <c r="AF363" i="17" s="1"/>
  <c r="AJ363" i="17" s="1"/>
  <c r="AN363" i="17" s="1"/>
  <c r="R364" i="17"/>
  <c r="AE362" i="17"/>
  <c r="AI362" i="17" s="1"/>
  <c r="AX362" i="17" s="1"/>
  <c r="AY362" i="17" s="1"/>
  <c r="AZ362" i="17" s="1"/>
  <c r="AC364" i="17"/>
  <c r="AG364" i="17" s="1"/>
  <c r="AK364" i="17" s="1"/>
  <c r="AO364" i="17" s="1"/>
  <c r="S365" i="17"/>
  <c r="AD365" i="17"/>
  <c r="AH365" i="17" s="1"/>
  <c r="AL365" i="17" s="1"/>
  <c r="AP365" i="17" s="1"/>
  <c r="T366" i="17"/>
  <c r="BC338" i="4"/>
  <c r="BQ338" i="4" s="1"/>
  <c r="BR338" i="4" s="1"/>
  <c r="BP338" i="4"/>
  <c r="BV341" i="4"/>
  <c r="AW339" i="4"/>
  <c r="AQ340" i="4"/>
  <c r="BM340" i="4"/>
  <c r="BN340" i="4" s="1"/>
  <c r="BO340" i="4" s="1"/>
  <c r="BL340" i="4"/>
  <c r="BU341" i="4"/>
  <c r="M342" i="4"/>
  <c r="S342" i="4" s="1"/>
  <c r="Y342" i="4" s="1"/>
  <c r="AK341" i="4"/>
  <c r="BI341" i="4" s="1"/>
  <c r="AM349" i="4"/>
  <c r="AS349" i="4" s="1"/>
  <c r="AY349" i="4" s="1"/>
  <c r="BE349" i="4" s="1"/>
  <c r="AA350" i="4"/>
  <c r="AO349" i="4"/>
  <c r="AU349" i="4" s="1"/>
  <c r="BA349" i="4" s="1"/>
  <c r="BG349" i="4" s="1"/>
  <c r="AC350" i="4"/>
  <c r="AL345" i="4"/>
  <c r="AR345" i="4" s="1"/>
  <c r="AX345" i="4" s="1"/>
  <c r="BD345" i="4" s="1"/>
  <c r="Z346" i="4"/>
  <c r="AP346" i="4"/>
  <c r="AV346" i="4" s="1"/>
  <c r="BB346" i="4" s="1"/>
  <c r="BH346" i="4" s="1"/>
  <c r="R347" i="4"/>
  <c r="X347" i="4" s="1"/>
  <c r="AD347" i="4" s="1"/>
  <c r="R348" i="4" s="1"/>
  <c r="X348" i="4" s="1"/>
  <c r="AN345" i="4"/>
  <c r="AT345" i="4" s="1"/>
  <c r="AZ345" i="4" s="1"/>
  <c r="BF345" i="4" s="1"/>
  <c r="AB346" i="4"/>
  <c r="BD348" i="3"/>
  <c r="BN348" i="3" s="1"/>
  <c r="T347" i="13"/>
  <c r="Q348" i="13"/>
  <c r="R346" i="13"/>
  <c r="U345" i="13"/>
  <c r="BK341" i="4"/>
  <c r="BX340" i="4"/>
  <c r="BJ341" i="4"/>
  <c r="BY340" i="4"/>
  <c r="L354" i="4"/>
  <c r="AQ363" i="17" l="1"/>
  <c r="Q365" i="17"/>
  <c r="AS364" i="17"/>
  <c r="AT363" i="17"/>
  <c r="AU363" i="17"/>
  <c r="AR418" i="17"/>
  <c r="AM362" i="17"/>
  <c r="BC362" i="17" s="1"/>
  <c r="AD366" i="17"/>
  <c r="AH366" i="17" s="1"/>
  <c r="AL366" i="17" s="1"/>
  <c r="AP366" i="17" s="1"/>
  <c r="T367" i="17"/>
  <c r="AB364" i="17"/>
  <c r="AF364" i="17" s="1"/>
  <c r="AJ364" i="17" s="1"/>
  <c r="AN364" i="17" s="1"/>
  <c r="R365" i="17"/>
  <c r="BB361" i="17"/>
  <c r="AA364" i="17"/>
  <c r="AQ364" i="17" s="1"/>
  <c r="AC365" i="17"/>
  <c r="AG365" i="17" s="1"/>
  <c r="AK365" i="17" s="1"/>
  <c r="AO365" i="17" s="1"/>
  <c r="S366" i="17"/>
  <c r="AE363" i="17"/>
  <c r="AI363" i="17" s="1"/>
  <c r="AX363" i="17" s="1"/>
  <c r="AY363" i="17" s="1"/>
  <c r="AZ363" i="17" s="1"/>
  <c r="BC339" i="4"/>
  <c r="BQ339" i="4" s="1"/>
  <c r="BR339" i="4" s="1"/>
  <c r="BP339" i="4"/>
  <c r="AW340" i="4"/>
  <c r="AQ341" i="4"/>
  <c r="BM341" i="4"/>
  <c r="BN341" i="4" s="1"/>
  <c r="BO341" i="4" s="1"/>
  <c r="BL341" i="4"/>
  <c r="AK342" i="4"/>
  <c r="BI342" i="4" s="1"/>
  <c r="BV342" i="4"/>
  <c r="BU342" i="4"/>
  <c r="AN346" i="4"/>
  <c r="AT346" i="4" s="1"/>
  <c r="AZ346" i="4" s="1"/>
  <c r="BF346" i="4" s="1"/>
  <c r="P347" i="4"/>
  <c r="V347" i="4" s="1"/>
  <c r="AB347" i="4" s="1"/>
  <c r="P348" i="4" s="1"/>
  <c r="V348" i="4" s="1"/>
  <c r="AL346" i="4"/>
  <c r="AR346" i="4" s="1"/>
  <c r="AX346" i="4" s="1"/>
  <c r="BD346" i="4" s="1"/>
  <c r="N347" i="4"/>
  <c r="T347" i="4" s="1"/>
  <c r="Z347" i="4" s="1"/>
  <c r="N348" i="4" s="1"/>
  <c r="T348" i="4" s="1"/>
  <c r="AP347" i="4"/>
  <c r="AV347" i="4" s="1"/>
  <c r="BB347" i="4" s="1"/>
  <c r="BH347" i="4" s="1"/>
  <c r="AD348" i="4"/>
  <c r="AO350" i="4"/>
  <c r="AU350" i="4" s="1"/>
  <c r="BA350" i="4" s="1"/>
  <c r="BG350" i="4" s="1"/>
  <c r="Q351" i="4"/>
  <c r="W351" i="4" s="1"/>
  <c r="AC351" i="4" s="1"/>
  <c r="Q352" i="4" s="1"/>
  <c r="W352" i="4" s="1"/>
  <c r="AM350" i="4"/>
  <c r="AS350" i="4" s="1"/>
  <c r="AY350" i="4" s="1"/>
  <c r="BE350" i="4" s="1"/>
  <c r="O351" i="4"/>
  <c r="U351" i="4" s="1"/>
  <c r="AA351" i="4" s="1"/>
  <c r="O352" i="4" s="1"/>
  <c r="U352" i="4" s="1"/>
  <c r="BD349" i="3"/>
  <c r="BN349" i="3" s="1"/>
  <c r="Q349" i="13"/>
  <c r="T348" i="13"/>
  <c r="R347" i="13"/>
  <c r="U346" i="13"/>
  <c r="BK342" i="4"/>
  <c r="M343" i="4"/>
  <c r="S343" i="4" s="1"/>
  <c r="Y343" i="4" s="1"/>
  <c r="BX341" i="4"/>
  <c r="BJ342" i="4"/>
  <c r="BY341" i="4"/>
  <c r="L355" i="4"/>
  <c r="AU364" i="17" l="1"/>
  <c r="AT364" i="17"/>
  <c r="AV364" i="17"/>
  <c r="AW364" i="17" s="1"/>
  <c r="AV363" i="17"/>
  <c r="AW363" i="17" s="1"/>
  <c r="Q366" i="17"/>
  <c r="AS365" i="17"/>
  <c r="AR419" i="17"/>
  <c r="AM363" i="17"/>
  <c r="BC363" i="17" s="1"/>
  <c r="AE364" i="17"/>
  <c r="AI364" i="17" s="1"/>
  <c r="AX364" i="17" s="1"/>
  <c r="AY364" i="17" s="1"/>
  <c r="AZ364" i="17" s="1"/>
  <c r="BB362" i="17"/>
  <c r="T368" i="17"/>
  <c r="AD367" i="17"/>
  <c r="AH367" i="17" s="1"/>
  <c r="AL367" i="17" s="1"/>
  <c r="AP367" i="17" s="1"/>
  <c r="R366" i="17"/>
  <c r="AB365" i="17"/>
  <c r="AF365" i="17" s="1"/>
  <c r="AJ365" i="17" s="1"/>
  <c r="AN365" i="17" s="1"/>
  <c r="S367" i="17"/>
  <c r="AC366" i="17"/>
  <c r="AG366" i="17" s="1"/>
  <c r="AK366" i="17" s="1"/>
  <c r="AO366" i="17" s="1"/>
  <c r="AA365" i="17"/>
  <c r="AQ365" i="17" s="1"/>
  <c r="BU343" i="4"/>
  <c r="BC340" i="4"/>
  <c r="BQ340" i="4" s="1"/>
  <c r="BR340" i="4" s="1"/>
  <c r="BP340" i="4"/>
  <c r="BV343" i="4"/>
  <c r="AW341" i="4"/>
  <c r="AQ342" i="4"/>
  <c r="BM342" i="4"/>
  <c r="BN342" i="4" s="1"/>
  <c r="BO342" i="4" s="1"/>
  <c r="BL342" i="4"/>
  <c r="M344" i="4"/>
  <c r="S344" i="4" s="1"/>
  <c r="Y344" i="4" s="1"/>
  <c r="AK343" i="4"/>
  <c r="BI343" i="4" s="1"/>
  <c r="AO351" i="4"/>
  <c r="AU351" i="4" s="1"/>
  <c r="BA351" i="4" s="1"/>
  <c r="BG351" i="4" s="1"/>
  <c r="AC352" i="4"/>
  <c r="AM351" i="4"/>
  <c r="AS351" i="4" s="1"/>
  <c r="AY351" i="4" s="1"/>
  <c r="BE351" i="4" s="1"/>
  <c r="AA352" i="4"/>
  <c r="AP348" i="4"/>
  <c r="AV348" i="4" s="1"/>
  <c r="BB348" i="4" s="1"/>
  <c r="BH348" i="4" s="1"/>
  <c r="R349" i="4"/>
  <c r="X349" i="4" s="1"/>
  <c r="AD349" i="4" s="1"/>
  <c r="R350" i="4" s="1"/>
  <c r="X350" i="4" s="1"/>
  <c r="AL347" i="4"/>
  <c r="AR347" i="4" s="1"/>
  <c r="AX347" i="4" s="1"/>
  <c r="BD347" i="4" s="1"/>
  <c r="Z348" i="4"/>
  <c r="AN347" i="4"/>
  <c r="AT347" i="4" s="1"/>
  <c r="AZ347" i="4" s="1"/>
  <c r="BF347" i="4" s="1"/>
  <c r="AB348" i="4"/>
  <c r="BD350" i="3"/>
  <c r="BN350" i="3" s="1"/>
  <c r="U347" i="13"/>
  <c r="R348" i="13"/>
  <c r="T349" i="13"/>
  <c r="Q350" i="13"/>
  <c r="BX342" i="4"/>
  <c r="BJ343" i="4"/>
  <c r="BY342" i="4"/>
  <c r="BK343" i="4"/>
  <c r="L356" i="4"/>
  <c r="AT365" i="17" l="1"/>
  <c r="Q367" i="17"/>
  <c r="AS366" i="17"/>
  <c r="AU365" i="17"/>
  <c r="AV365" i="17" s="1"/>
  <c r="AW365" i="17" s="1"/>
  <c r="AR420" i="17"/>
  <c r="AE365" i="17"/>
  <c r="AI365" i="17" s="1"/>
  <c r="AX365" i="17" s="1"/>
  <c r="AY365" i="17" s="1"/>
  <c r="AZ365" i="17" s="1"/>
  <c r="AC367" i="17"/>
  <c r="AG367" i="17" s="1"/>
  <c r="AK367" i="17" s="1"/>
  <c r="AO367" i="17" s="1"/>
  <c r="S368" i="17"/>
  <c r="AM364" i="17"/>
  <c r="BC364" i="17" s="1"/>
  <c r="AA366" i="17"/>
  <c r="BB363" i="17"/>
  <c r="AD368" i="17"/>
  <c r="AH368" i="17" s="1"/>
  <c r="AL368" i="17" s="1"/>
  <c r="AP368" i="17" s="1"/>
  <c r="T369" i="17"/>
  <c r="R367" i="17"/>
  <c r="AB366" i="17"/>
  <c r="AF366" i="17" s="1"/>
  <c r="AJ366" i="17" s="1"/>
  <c r="AN366" i="17" s="1"/>
  <c r="BC341" i="4"/>
  <c r="BQ341" i="4" s="1"/>
  <c r="BR341" i="4" s="1"/>
  <c r="BP341" i="4"/>
  <c r="BV344" i="4"/>
  <c r="AW342" i="4"/>
  <c r="AQ343" i="4"/>
  <c r="BM343" i="4"/>
  <c r="BN343" i="4" s="1"/>
  <c r="BO343" i="4" s="1"/>
  <c r="BU344" i="4"/>
  <c r="BL343" i="4"/>
  <c r="AL348" i="4"/>
  <c r="AR348" i="4" s="1"/>
  <c r="AX348" i="4" s="1"/>
  <c r="BD348" i="4" s="1"/>
  <c r="N349" i="4"/>
  <c r="T349" i="4" s="1"/>
  <c r="Z349" i="4" s="1"/>
  <c r="N350" i="4" s="1"/>
  <c r="T350" i="4" s="1"/>
  <c r="AP349" i="4"/>
  <c r="AV349" i="4" s="1"/>
  <c r="BB349" i="4" s="1"/>
  <c r="BH349" i="4" s="1"/>
  <c r="AD350" i="4"/>
  <c r="M345" i="4"/>
  <c r="S345" i="4" s="1"/>
  <c r="Y345" i="4" s="1"/>
  <c r="AK344" i="4"/>
  <c r="BI344" i="4" s="1"/>
  <c r="AM352" i="4"/>
  <c r="AS352" i="4" s="1"/>
  <c r="AY352" i="4" s="1"/>
  <c r="BE352" i="4" s="1"/>
  <c r="O353" i="4"/>
  <c r="U353" i="4" s="1"/>
  <c r="AA353" i="4" s="1"/>
  <c r="O354" i="4" s="1"/>
  <c r="U354" i="4" s="1"/>
  <c r="AO352" i="4"/>
  <c r="AU352" i="4" s="1"/>
  <c r="BA352" i="4" s="1"/>
  <c r="BG352" i="4" s="1"/>
  <c r="Q353" i="4"/>
  <c r="W353" i="4" s="1"/>
  <c r="AC353" i="4" s="1"/>
  <c r="Q354" i="4" s="1"/>
  <c r="W354" i="4" s="1"/>
  <c r="AN348" i="4"/>
  <c r="AT348" i="4" s="1"/>
  <c r="AZ348" i="4" s="1"/>
  <c r="BF348" i="4" s="1"/>
  <c r="P349" i="4"/>
  <c r="V349" i="4" s="1"/>
  <c r="AB349" i="4" s="1"/>
  <c r="P350" i="4" s="1"/>
  <c r="V350" i="4" s="1"/>
  <c r="BD351" i="3"/>
  <c r="BN351" i="3" s="1"/>
  <c r="R349" i="13"/>
  <c r="U348" i="13"/>
  <c r="Q351" i="13"/>
  <c r="T350" i="13"/>
  <c r="BJ344" i="4"/>
  <c r="BX343" i="4"/>
  <c r="BY343" i="4"/>
  <c r="BK344" i="4"/>
  <c r="L357" i="4"/>
  <c r="Q368" i="17" l="1"/>
  <c r="AS367" i="17"/>
  <c r="AQ366" i="17"/>
  <c r="AU366" i="17"/>
  <c r="AT366" i="17"/>
  <c r="AR421" i="17"/>
  <c r="AE366" i="17"/>
  <c r="AI366" i="17" s="1"/>
  <c r="AX366" i="17" s="1"/>
  <c r="AY366" i="17" s="1"/>
  <c r="AZ366" i="17" s="1"/>
  <c r="AB367" i="17"/>
  <c r="AF367" i="17" s="1"/>
  <c r="AJ367" i="17" s="1"/>
  <c r="AN367" i="17" s="1"/>
  <c r="R368" i="17"/>
  <c r="AD369" i="17"/>
  <c r="AH369" i="17" s="1"/>
  <c r="AL369" i="17" s="1"/>
  <c r="AP369" i="17" s="1"/>
  <c r="T370" i="17"/>
  <c r="AA367" i="17"/>
  <c r="AQ367" i="17" s="1"/>
  <c r="BB364" i="17"/>
  <c r="AC368" i="17"/>
  <c r="AG368" i="17" s="1"/>
  <c r="AK368" i="17" s="1"/>
  <c r="AO368" i="17" s="1"/>
  <c r="S369" i="17"/>
  <c r="AM365" i="17"/>
  <c r="BC365" i="17" s="1"/>
  <c r="BC342" i="4"/>
  <c r="BQ342" i="4" s="1"/>
  <c r="BR342" i="4" s="1"/>
  <c r="BP342" i="4"/>
  <c r="BV345" i="4"/>
  <c r="BL344" i="4"/>
  <c r="AW343" i="4"/>
  <c r="AQ344" i="4"/>
  <c r="BM344" i="4"/>
  <c r="BN344" i="4" s="1"/>
  <c r="BO344" i="4" s="1"/>
  <c r="BU345" i="4"/>
  <c r="M346" i="4"/>
  <c r="S346" i="4" s="1"/>
  <c r="Y346" i="4" s="1"/>
  <c r="AK345" i="4"/>
  <c r="BI345" i="4" s="1"/>
  <c r="AO353" i="4"/>
  <c r="AU353" i="4" s="1"/>
  <c r="BA353" i="4" s="1"/>
  <c r="BG353" i="4" s="1"/>
  <c r="AC354" i="4"/>
  <c r="AM353" i="4"/>
  <c r="AS353" i="4" s="1"/>
  <c r="AY353" i="4" s="1"/>
  <c r="BE353" i="4" s="1"/>
  <c r="AA354" i="4"/>
  <c r="AP350" i="4"/>
  <c r="AV350" i="4" s="1"/>
  <c r="BB350" i="4" s="1"/>
  <c r="BH350" i="4" s="1"/>
  <c r="R351" i="4"/>
  <c r="X351" i="4" s="1"/>
  <c r="AD351" i="4" s="1"/>
  <c r="R352" i="4" s="1"/>
  <c r="X352" i="4" s="1"/>
  <c r="AL349" i="4"/>
  <c r="AR349" i="4" s="1"/>
  <c r="AX349" i="4" s="1"/>
  <c r="BD349" i="4" s="1"/>
  <c r="Z350" i="4"/>
  <c r="AN349" i="4"/>
  <c r="AT349" i="4" s="1"/>
  <c r="AZ349" i="4" s="1"/>
  <c r="BF349" i="4" s="1"/>
  <c r="AB350" i="4"/>
  <c r="BD352" i="3"/>
  <c r="BN352" i="3" s="1"/>
  <c r="Q352" i="13"/>
  <c r="T351" i="13"/>
  <c r="R350" i="13"/>
  <c r="U349" i="13"/>
  <c r="BK345" i="4"/>
  <c r="BY344" i="4"/>
  <c r="BX344" i="4"/>
  <c r="BJ345" i="4"/>
  <c r="L358" i="4"/>
  <c r="AU367" i="17" l="1"/>
  <c r="AV366" i="17"/>
  <c r="AW366" i="17" s="1"/>
  <c r="AT367" i="17"/>
  <c r="AV367" i="17"/>
  <c r="AW367" i="17" s="1"/>
  <c r="Q369" i="17"/>
  <c r="AS368" i="17"/>
  <c r="AR422" i="17"/>
  <c r="AD370" i="17"/>
  <c r="AH370" i="17" s="1"/>
  <c r="AL370" i="17" s="1"/>
  <c r="AP370" i="17" s="1"/>
  <c r="T371" i="17"/>
  <c r="AB368" i="17"/>
  <c r="AF368" i="17" s="1"/>
  <c r="AJ368" i="17" s="1"/>
  <c r="AN368" i="17" s="1"/>
  <c r="R369" i="17"/>
  <c r="AA368" i="17"/>
  <c r="AQ368" i="17" s="1"/>
  <c r="AC369" i="17"/>
  <c r="AG369" i="17" s="1"/>
  <c r="AK369" i="17" s="1"/>
  <c r="AO369" i="17" s="1"/>
  <c r="S370" i="17"/>
  <c r="BB365" i="17"/>
  <c r="AE367" i="17"/>
  <c r="AI367" i="17" s="1"/>
  <c r="AX367" i="17" s="1"/>
  <c r="AY367" i="17" s="1"/>
  <c r="AZ367" i="17" s="1"/>
  <c r="AM366" i="17"/>
  <c r="BC366" i="17" s="1"/>
  <c r="BC343" i="4"/>
  <c r="BQ343" i="4" s="1"/>
  <c r="BR343" i="4" s="1"/>
  <c r="BP343" i="4"/>
  <c r="AW344" i="4"/>
  <c r="AQ345" i="4"/>
  <c r="BM345" i="4"/>
  <c r="BN345" i="4" s="1"/>
  <c r="BO345" i="4" s="1"/>
  <c r="BL345" i="4"/>
  <c r="AK346" i="4"/>
  <c r="BI346" i="4" s="1"/>
  <c r="BV346" i="4"/>
  <c r="BU346" i="4"/>
  <c r="AN350" i="4"/>
  <c r="AT350" i="4" s="1"/>
  <c r="AZ350" i="4" s="1"/>
  <c r="BF350" i="4" s="1"/>
  <c r="P351" i="4"/>
  <c r="V351" i="4" s="1"/>
  <c r="AB351" i="4" s="1"/>
  <c r="P352" i="4" s="1"/>
  <c r="V352" i="4" s="1"/>
  <c r="AP351" i="4"/>
  <c r="AV351" i="4" s="1"/>
  <c r="BB351" i="4" s="1"/>
  <c r="BH351" i="4" s="1"/>
  <c r="AD352" i="4"/>
  <c r="AL350" i="4"/>
  <c r="AR350" i="4" s="1"/>
  <c r="AX350" i="4" s="1"/>
  <c r="BD350" i="4" s="1"/>
  <c r="N351" i="4"/>
  <c r="T351" i="4" s="1"/>
  <c r="Z351" i="4" s="1"/>
  <c r="N352" i="4" s="1"/>
  <c r="T352" i="4" s="1"/>
  <c r="AM354" i="4"/>
  <c r="AS354" i="4" s="1"/>
  <c r="AY354" i="4" s="1"/>
  <c r="BE354" i="4" s="1"/>
  <c r="O355" i="4"/>
  <c r="U355" i="4" s="1"/>
  <c r="AA355" i="4" s="1"/>
  <c r="O356" i="4" s="1"/>
  <c r="U356" i="4" s="1"/>
  <c r="AO354" i="4"/>
  <c r="AU354" i="4" s="1"/>
  <c r="BA354" i="4" s="1"/>
  <c r="BG354" i="4" s="1"/>
  <c r="Q355" i="4"/>
  <c r="W355" i="4" s="1"/>
  <c r="AC355" i="4" s="1"/>
  <c r="Q356" i="4" s="1"/>
  <c r="W356" i="4" s="1"/>
  <c r="BD353" i="3"/>
  <c r="BN353" i="3" s="1"/>
  <c r="R351" i="13"/>
  <c r="U350" i="13"/>
  <c r="Q353" i="13"/>
  <c r="T352" i="13"/>
  <c r="BK346" i="4"/>
  <c r="M347" i="4"/>
  <c r="S347" i="4" s="1"/>
  <c r="Y347" i="4" s="1"/>
  <c r="BY345" i="4"/>
  <c r="BJ346" i="4"/>
  <c r="BX345" i="4"/>
  <c r="L359" i="4"/>
  <c r="AT368" i="17" l="1"/>
  <c r="Q370" i="17"/>
  <c r="AS369" i="17"/>
  <c r="AU368" i="17"/>
  <c r="AV368" i="17" s="1"/>
  <c r="AW368" i="17" s="1"/>
  <c r="AR423" i="17"/>
  <c r="BB366" i="17"/>
  <c r="AE368" i="17"/>
  <c r="AI368" i="17" s="1"/>
  <c r="AX368" i="17" s="1"/>
  <c r="AY368" i="17" s="1"/>
  <c r="AZ368" i="17" s="1"/>
  <c r="AM367" i="17"/>
  <c r="BC367" i="17" s="1"/>
  <c r="S371" i="17"/>
  <c r="AC370" i="17"/>
  <c r="AG370" i="17" s="1"/>
  <c r="AK370" i="17" s="1"/>
  <c r="AO370" i="17" s="1"/>
  <c r="AA369" i="17"/>
  <c r="R370" i="17"/>
  <c r="AB369" i="17"/>
  <c r="AF369" i="17" s="1"/>
  <c r="AJ369" i="17" s="1"/>
  <c r="AN369" i="17" s="1"/>
  <c r="T372" i="17"/>
  <c r="AD371" i="17"/>
  <c r="AH371" i="17" s="1"/>
  <c r="AL371" i="17" s="1"/>
  <c r="AP371" i="17" s="1"/>
  <c r="BU347" i="4"/>
  <c r="BC344" i="4"/>
  <c r="BQ344" i="4" s="1"/>
  <c r="BR344" i="4" s="1"/>
  <c r="BP344" i="4"/>
  <c r="AW345" i="4"/>
  <c r="BV347" i="4"/>
  <c r="AQ346" i="4"/>
  <c r="BM346" i="4"/>
  <c r="BN346" i="4" s="1"/>
  <c r="BO346" i="4" s="1"/>
  <c r="BL346" i="4"/>
  <c r="AM355" i="4"/>
  <c r="AS355" i="4" s="1"/>
  <c r="AY355" i="4" s="1"/>
  <c r="BE355" i="4" s="1"/>
  <c r="AA356" i="4"/>
  <c r="M348" i="4"/>
  <c r="S348" i="4" s="1"/>
  <c r="Y348" i="4" s="1"/>
  <c r="AK347" i="4"/>
  <c r="BI347" i="4" s="1"/>
  <c r="AO355" i="4"/>
  <c r="AU355" i="4" s="1"/>
  <c r="BA355" i="4" s="1"/>
  <c r="BG355" i="4" s="1"/>
  <c r="AC356" i="4"/>
  <c r="AP352" i="4"/>
  <c r="AV352" i="4" s="1"/>
  <c r="BB352" i="4" s="1"/>
  <c r="BH352" i="4" s="1"/>
  <c r="R353" i="4"/>
  <c r="X353" i="4" s="1"/>
  <c r="AD353" i="4" s="1"/>
  <c r="R354" i="4" s="1"/>
  <c r="X354" i="4" s="1"/>
  <c r="AN351" i="4"/>
  <c r="AT351" i="4" s="1"/>
  <c r="AZ351" i="4" s="1"/>
  <c r="BF351" i="4" s="1"/>
  <c r="AB352" i="4"/>
  <c r="AL351" i="4"/>
  <c r="AR351" i="4" s="1"/>
  <c r="AX351" i="4" s="1"/>
  <c r="BD351" i="4" s="1"/>
  <c r="Z352" i="4"/>
  <c r="BD354" i="3"/>
  <c r="BN354" i="3" s="1"/>
  <c r="T353" i="13"/>
  <c r="Q354" i="13"/>
  <c r="R352" i="13"/>
  <c r="U351" i="13"/>
  <c r="BK347" i="4"/>
  <c r="BX346" i="4"/>
  <c r="BY346" i="4"/>
  <c r="BJ347" i="4"/>
  <c r="L360" i="4"/>
  <c r="AQ369" i="17" l="1"/>
  <c r="Q371" i="17"/>
  <c r="AS370" i="17"/>
  <c r="AU369" i="17"/>
  <c r="AV369" i="17" s="1"/>
  <c r="AW369" i="17" s="1"/>
  <c r="AT369" i="17"/>
  <c r="AR424" i="17"/>
  <c r="AA370" i="17"/>
  <c r="BB367" i="17"/>
  <c r="R371" i="17"/>
  <c r="AB370" i="17"/>
  <c r="AF370" i="17" s="1"/>
  <c r="AJ370" i="17" s="1"/>
  <c r="AN370" i="17" s="1"/>
  <c r="AM368" i="17"/>
  <c r="BC368" i="17" s="1"/>
  <c r="AD372" i="17"/>
  <c r="AH372" i="17" s="1"/>
  <c r="AL372" i="17" s="1"/>
  <c r="AP372" i="17" s="1"/>
  <c r="T373" i="17"/>
  <c r="AE369" i="17"/>
  <c r="AI369" i="17" s="1"/>
  <c r="AX369" i="17" s="1"/>
  <c r="AY369" i="17" s="1"/>
  <c r="AZ369" i="17" s="1"/>
  <c r="AC371" i="17"/>
  <c r="AG371" i="17" s="1"/>
  <c r="AK371" i="17" s="1"/>
  <c r="AO371" i="17" s="1"/>
  <c r="S372" i="17"/>
  <c r="BC345" i="4"/>
  <c r="BQ345" i="4" s="1"/>
  <c r="BR345" i="4" s="1"/>
  <c r="BP345" i="4"/>
  <c r="BV348" i="4"/>
  <c r="AW346" i="4"/>
  <c r="AQ347" i="4"/>
  <c r="BM347" i="4"/>
  <c r="BN347" i="4" s="1"/>
  <c r="BO347" i="4" s="1"/>
  <c r="BL347" i="4"/>
  <c r="BU348" i="4"/>
  <c r="M349" i="4"/>
  <c r="S349" i="4" s="1"/>
  <c r="Y349" i="4" s="1"/>
  <c r="AK348" i="4"/>
  <c r="BI348" i="4" s="1"/>
  <c r="AP353" i="4"/>
  <c r="AV353" i="4" s="1"/>
  <c r="BB353" i="4" s="1"/>
  <c r="BH353" i="4" s="1"/>
  <c r="AD354" i="4"/>
  <c r="AN352" i="4"/>
  <c r="AT352" i="4" s="1"/>
  <c r="AZ352" i="4" s="1"/>
  <c r="BF352" i="4" s="1"/>
  <c r="P353" i="4"/>
  <c r="V353" i="4" s="1"/>
  <c r="AB353" i="4" s="1"/>
  <c r="P354" i="4" s="1"/>
  <c r="V354" i="4" s="1"/>
  <c r="AL352" i="4"/>
  <c r="AR352" i="4" s="1"/>
  <c r="AX352" i="4" s="1"/>
  <c r="BD352" i="4" s="1"/>
  <c r="N353" i="4"/>
  <c r="T353" i="4" s="1"/>
  <c r="Z353" i="4" s="1"/>
  <c r="N354" i="4" s="1"/>
  <c r="T354" i="4" s="1"/>
  <c r="AO356" i="4"/>
  <c r="AU356" i="4" s="1"/>
  <c r="BA356" i="4" s="1"/>
  <c r="BG356" i="4" s="1"/>
  <c r="Q357" i="4"/>
  <c r="W357" i="4" s="1"/>
  <c r="AC357" i="4" s="1"/>
  <c r="Q358" i="4" s="1"/>
  <c r="W358" i="4" s="1"/>
  <c r="AM356" i="4"/>
  <c r="AS356" i="4" s="1"/>
  <c r="AY356" i="4" s="1"/>
  <c r="BE356" i="4" s="1"/>
  <c r="O357" i="4"/>
  <c r="U357" i="4" s="1"/>
  <c r="AA357" i="4" s="1"/>
  <c r="O358" i="4" s="1"/>
  <c r="U358" i="4" s="1"/>
  <c r="BD355" i="3"/>
  <c r="BN355" i="3" s="1"/>
  <c r="R353" i="13"/>
  <c r="U352" i="13"/>
  <c r="Q355" i="13"/>
  <c r="T354" i="13"/>
  <c r="BK348" i="4"/>
  <c r="BJ348" i="4"/>
  <c r="BX347" i="4"/>
  <c r="BY347" i="4"/>
  <c r="L361" i="4"/>
  <c r="AQ370" i="17" l="1"/>
  <c r="AU370" i="17"/>
  <c r="AT370" i="17"/>
  <c r="AV370" i="17"/>
  <c r="AW370" i="17" s="1"/>
  <c r="Q372" i="17"/>
  <c r="AS371" i="17"/>
  <c r="AR425" i="17"/>
  <c r="AD373" i="17"/>
  <c r="AH373" i="17" s="1"/>
  <c r="AL373" i="17" s="1"/>
  <c r="AP373" i="17" s="1"/>
  <c r="T374" i="17"/>
  <c r="AA371" i="17"/>
  <c r="AB371" i="17"/>
  <c r="AF371" i="17" s="1"/>
  <c r="AJ371" i="17" s="1"/>
  <c r="AN371" i="17" s="1"/>
  <c r="R372" i="17"/>
  <c r="BB368" i="17"/>
  <c r="AE370" i="17"/>
  <c r="AI370" i="17" s="1"/>
  <c r="AX370" i="17" s="1"/>
  <c r="AY370" i="17" s="1"/>
  <c r="AZ370" i="17" s="1"/>
  <c r="AC372" i="17"/>
  <c r="AG372" i="17" s="1"/>
  <c r="AK372" i="17" s="1"/>
  <c r="AO372" i="17" s="1"/>
  <c r="S373" i="17"/>
  <c r="AM369" i="17"/>
  <c r="BC369" i="17" s="1"/>
  <c r="BC346" i="4"/>
  <c r="BQ346" i="4" s="1"/>
  <c r="BR346" i="4" s="1"/>
  <c r="BP346" i="4"/>
  <c r="AW347" i="4"/>
  <c r="BV349" i="4"/>
  <c r="AQ348" i="4"/>
  <c r="BM348" i="4"/>
  <c r="BN348" i="4" s="1"/>
  <c r="BO348" i="4" s="1"/>
  <c r="BU349" i="4"/>
  <c r="BL348" i="4"/>
  <c r="AO357" i="4"/>
  <c r="AU357" i="4" s="1"/>
  <c r="BA357" i="4" s="1"/>
  <c r="BG357" i="4" s="1"/>
  <c r="AC358" i="4"/>
  <c r="M350" i="4"/>
  <c r="S350" i="4" s="1"/>
  <c r="Y350" i="4" s="1"/>
  <c r="AK349" i="4"/>
  <c r="BI349" i="4" s="1"/>
  <c r="AP354" i="4"/>
  <c r="AV354" i="4" s="1"/>
  <c r="BB354" i="4" s="1"/>
  <c r="BH354" i="4" s="1"/>
  <c r="R355" i="4"/>
  <c r="X355" i="4" s="1"/>
  <c r="AD355" i="4" s="1"/>
  <c r="R356" i="4" s="1"/>
  <c r="X356" i="4" s="1"/>
  <c r="AM357" i="4"/>
  <c r="AS357" i="4" s="1"/>
  <c r="AY357" i="4" s="1"/>
  <c r="BE357" i="4" s="1"/>
  <c r="AA358" i="4"/>
  <c r="AL353" i="4"/>
  <c r="AR353" i="4" s="1"/>
  <c r="AX353" i="4" s="1"/>
  <c r="BD353" i="4" s="1"/>
  <c r="Z354" i="4"/>
  <c r="AN353" i="4"/>
  <c r="AT353" i="4" s="1"/>
  <c r="AZ353" i="4" s="1"/>
  <c r="BF353" i="4" s="1"/>
  <c r="AB354" i="4"/>
  <c r="BD356" i="3"/>
  <c r="BN356" i="3" s="1"/>
  <c r="Q356" i="13"/>
  <c r="T355" i="13"/>
  <c r="R354" i="13"/>
  <c r="U353" i="13"/>
  <c r="BX348" i="4"/>
  <c r="BJ349" i="4"/>
  <c r="BY348" i="4"/>
  <c r="BK349" i="4"/>
  <c r="L362" i="4"/>
  <c r="Q373" i="17" l="1"/>
  <c r="AS372" i="17"/>
  <c r="AQ371" i="17"/>
  <c r="AU371" i="17" s="1"/>
  <c r="AT371" i="17"/>
  <c r="AR426" i="17"/>
  <c r="AE371" i="17"/>
  <c r="AI371" i="17" s="1"/>
  <c r="AX371" i="17" s="1"/>
  <c r="AY371" i="17" s="1"/>
  <c r="AZ371" i="17" s="1"/>
  <c r="BB369" i="17"/>
  <c r="AD374" i="17"/>
  <c r="AH374" i="17" s="1"/>
  <c r="AL374" i="17" s="1"/>
  <c r="AP374" i="17" s="1"/>
  <c r="T375" i="17"/>
  <c r="AC373" i="17"/>
  <c r="AG373" i="17" s="1"/>
  <c r="AK373" i="17" s="1"/>
  <c r="AO373" i="17" s="1"/>
  <c r="S374" i="17"/>
  <c r="AM370" i="17"/>
  <c r="BC370" i="17" s="1"/>
  <c r="AB372" i="17"/>
  <c r="AF372" i="17" s="1"/>
  <c r="AJ372" i="17" s="1"/>
  <c r="AN372" i="17" s="1"/>
  <c r="R373" i="17"/>
  <c r="AA372" i="17"/>
  <c r="BC347" i="4"/>
  <c r="BQ347" i="4" s="1"/>
  <c r="BR347" i="4" s="1"/>
  <c r="BP347" i="4"/>
  <c r="AW348" i="4"/>
  <c r="AQ349" i="4"/>
  <c r="BM349" i="4"/>
  <c r="BN349" i="4" s="1"/>
  <c r="BO349" i="4" s="1"/>
  <c r="AK350" i="4"/>
  <c r="BI350" i="4" s="1"/>
  <c r="BV350" i="4"/>
  <c r="BU350" i="4"/>
  <c r="BL349" i="4"/>
  <c r="AM358" i="4"/>
  <c r="AS358" i="4" s="1"/>
  <c r="AY358" i="4" s="1"/>
  <c r="BE358" i="4" s="1"/>
  <c r="O359" i="4"/>
  <c r="U359" i="4" s="1"/>
  <c r="AA359" i="4" s="1"/>
  <c r="O360" i="4" s="1"/>
  <c r="U360" i="4" s="1"/>
  <c r="AL354" i="4"/>
  <c r="AR354" i="4" s="1"/>
  <c r="AX354" i="4" s="1"/>
  <c r="BD354" i="4" s="1"/>
  <c r="N355" i="4"/>
  <c r="T355" i="4" s="1"/>
  <c r="Z355" i="4" s="1"/>
  <c r="N356" i="4" s="1"/>
  <c r="T356" i="4" s="1"/>
  <c r="AN354" i="4"/>
  <c r="AT354" i="4" s="1"/>
  <c r="AZ354" i="4" s="1"/>
  <c r="BF354" i="4" s="1"/>
  <c r="P355" i="4"/>
  <c r="V355" i="4" s="1"/>
  <c r="AB355" i="4" s="1"/>
  <c r="P356" i="4" s="1"/>
  <c r="V356" i="4" s="1"/>
  <c r="AP355" i="4"/>
  <c r="AV355" i="4" s="1"/>
  <c r="BB355" i="4" s="1"/>
  <c r="BH355" i="4" s="1"/>
  <c r="AD356" i="4"/>
  <c r="AO358" i="4"/>
  <c r="AU358" i="4" s="1"/>
  <c r="BA358" i="4" s="1"/>
  <c r="BG358" i="4" s="1"/>
  <c r="Q359" i="4"/>
  <c r="W359" i="4" s="1"/>
  <c r="AC359" i="4" s="1"/>
  <c r="Q360" i="4" s="1"/>
  <c r="W360" i="4" s="1"/>
  <c r="BD357" i="3"/>
  <c r="BN357" i="3" s="1"/>
  <c r="R355" i="13"/>
  <c r="U354" i="13"/>
  <c r="Q357" i="13"/>
  <c r="T356" i="13"/>
  <c r="BK350" i="4"/>
  <c r="M351" i="4"/>
  <c r="S351" i="4" s="1"/>
  <c r="Y351" i="4" s="1"/>
  <c r="BJ350" i="4"/>
  <c r="BY349" i="4"/>
  <c r="BX349" i="4"/>
  <c r="L363" i="4"/>
  <c r="AQ372" i="17" l="1"/>
  <c r="AU372" i="17"/>
  <c r="AV371" i="17"/>
  <c r="AW371" i="17" s="1"/>
  <c r="AT372" i="17"/>
  <c r="AV372" i="17"/>
  <c r="AW372" i="17" s="1"/>
  <c r="Q374" i="17"/>
  <c r="AS373" i="17"/>
  <c r="AR427" i="17"/>
  <c r="AE372" i="17"/>
  <c r="AI372" i="17" s="1"/>
  <c r="AX372" i="17" s="1"/>
  <c r="AY372" i="17" s="1"/>
  <c r="AZ372" i="17" s="1"/>
  <c r="R374" i="17"/>
  <c r="AB373" i="17"/>
  <c r="AF373" i="17" s="1"/>
  <c r="AJ373" i="17" s="1"/>
  <c r="AN373" i="17" s="1"/>
  <c r="BB370" i="17"/>
  <c r="AA373" i="17"/>
  <c r="AQ373" i="17" s="1"/>
  <c r="S375" i="17"/>
  <c r="AC374" i="17"/>
  <c r="AG374" i="17" s="1"/>
  <c r="AK374" i="17" s="1"/>
  <c r="AO374" i="17" s="1"/>
  <c r="T376" i="17"/>
  <c r="AD375" i="17"/>
  <c r="AH375" i="17" s="1"/>
  <c r="AL375" i="17" s="1"/>
  <c r="AP375" i="17" s="1"/>
  <c r="AM371" i="17"/>
  <c r="BC371" i="17" s="1"/>
  <c r="BC348" i="4"/>
  <c r="BQ348" i="4" s="1"/>
  <c r="BR348" i="4" s="1"/>
  <c r="BP348" i="4"/>
  <c r="BV351" i="4"/>
  <c r="AW349" i="4"/>
  <c r="AQ350" i="4"/>
  <c r="BM350" i="4"/>
  <c r="BN350" i="4" s="1"/>
  <c r="BO350" i="4" s="1"/>
  <c r="BU351" i="4"/>
  <c r="BL350" i="4"/>
  <c r="AP356" i="4"/>
  <c r="AV356" i="4" s="1"/>
  <c r="BB356" i="4" s="1"/>
  <c r="BH356" i="4" s="1"/>
  <c r="R357" i="4"/>
  <c r="X357" i="4" s="1"/>
  <c r="AD357" i="4" s="1"/>
  <c r="R358" i="4" s="1"/>
  <c r="X358" i="4" s="1"/>
  <c r="M352" i="4"/>
  <c r="S352" i="4" s="1"/>
  <c r="Y352" i="4" s="1"/>
  <c r="AK351" i="4"/>
  <c r="BI351" i="4" s="1"/>
  <c r="AN355" i="4"/>
  <c r="AT355" i="4" s="1"/>
  <c r="AZ355" i="4" s="1"/>
  <c r="BF355" i="4" s="1"/>
  <c r="AB356" i="4"/>
  <c r="AO359" i="4"/>
  <c r="AU359" i="4" s="1"/>
  <c r="BA359" i="4" s="1"/>
  <c r="BG359" i="4" s="1"/>
  <c r="AC360" i="4"/>
  <c r="AM359" i="4"/>
  <c r="AS359" i="4" s="1"/>
  <c r="AY359" i="4" s="1"/>
  <c r="BE359" i="4" s="1"/>
  <c r="AA360" i="4"/>
  <c r="AL355" i="4"/>
  <c r="AR355" i="4" s="1"/>
  <c r="AX355" i="4" s="1"/>
  <c r="BD355" i="4" s="1"/>
  <c r="Z356" i="4"/>
  <c r="BD358" i="3"/>
  <c r="BN358" i="3" s="1"/>
  <c r="T357" i="13"/>
  <c r="Q358" i="13"/>
  <c r="U355" i="13"/>
  <c r="R356" i="13"/>
  <c r="BJ351" i="4"/>
  <c r="BY350" i="4"/>
  <c r="BX350" i="4"/>
  <c r="BK351" i="4"/>
  <c r="L364" i="4"/>
  <c r="AT373" i="17" l="1"/>
  <c r="Q375" i="17"/>
  <c r="AS374" i="17"/>
  <c r="AU373" i="17"/>
  <c r="AV373" i="17" s="1"/>
  <c r="AW373" i="17" s="1"/>
  <c r="AR428" i="17"/>
  <c r="T377" i="17"/>
  <c r="AD376" i="17"/>
  <c r="AH376" i="17" s="1"/>
  <c r="AL376" i="17" s="1"/>
  <c r="AP376" i="17" s="1"/>
  <c r="AE373" i="17"/>
  <c r="AI373" i="17" s="1"/>
  <c r="AX373" i="17" s="1"/>
  <c r="AY373" i="17" s="1"/>
  <c r="AZ373" i="17" s="1"/>
  <c r="AA374" i="17"/>
  <c r="BB371" i="17"/>
  <c r="R375" i="17"/>
  <c r="AB374" i="17"/>
  <c r="AF374" i="17" s="1"/>
  <c r="AJ374" i="17" s="1"/>
  <c r="AN374" i="17" s="1"/>
  <c r="AM372" i="17"/>
  <c r="BC372" i="17" s="1"/>
  <c r="AC375" i="17"/>
  <c r="AG375" i="17" s="1"/>
  <c r="AK375" i="17" s="1"/>
  <c r="AO375" i="17" s="1"/>
  <c r="S376" i="17"/>
  <c r="BC349" i="4"/>
  <c r="BQ349" i="4" s="1"/>
  <c r="BR349" i="4" s="1"/>
  <c r="BP349" i="4"/>
  <c r="BV352" i="4"/>
  <c r="AW350" i="4"/>
  <c r="AQ351" i="4"/>
  <c r="BM351" i="4"/>
  <c r="BN351" i="4" s="1"/>
  <c r="BO351" i="4" s="1"/>
  <c r="BU352" i="4"/>
  <c r="BL351" i="4"/>
  <c r="AM360" i="4"/>
  <c r="AS360" i="4" s="1"/>
  <c r="AY360" i="4" s="1"/>
  <c r="BE360" i="4" s="1"/>
  <c r="O361" i="4"/>
  <c r="U361" i="4" s="1"/>
  <c r="AA361" i="4" s="1"/>
  <c r="O362" i="4" s="1"/>
  <c r="U362" i="4" s="1"/>
  <c r="AO360" i="4"/>
  <c r="AU360" i="4" s="1"/>
  <c r="BA360" i="4" s="1"/>
  <c r="BG360" i="4" s="1"/>
  <c r="Q361" i="4"/>
  <c r="W361" i="4" s="1"/>
  <c r="AC361" i="4" s="1"/>
  <c r="Q362" i="4" s="1"/>
  <c r="W362" i="4" s="1"/>
  <c r="AL356" i="4"/>
  <c r="AR356" i="4" s="1"/>
  <c r="AX356" i="4" s="1"/>
  <c r="BD356" i="4" s="1"/>
  <c r="N357" i="4"/>
  <c r="T357" i="4" s="1"/>
  <c r="Z357" i="4" s="1"/>
  <c r="N358" i="4" s="1"/>
  <c r="T358" i="4" s="1"/>
  <c r="M353" i="4"/>
  <c r="S353" i="4" s="1"/>
  <c r="Y353" i="4" s="1"/>
  <c r="AK352" i="4"/>
  <c r="BI352" i="4" s="1"/>
  <c r="AN356" i="4"/>
  <c r="AT356" i="4" s="1"/>
  <c r="AZ356" i="4" s="1"/>
  <c r="BF356" i="4" s="1"/>
  <c r="P357" i="4"/>
  <c r="V357" i="4" s="1"/>
  <c r="AB357" i="4" s="1"/>
  <c r="P358" i="4" s="1"/>
  <c r="V358" i="4" s="1"/>
  <c r="AP357" i="4"/>
  <c r="AV357" i="4" s="1"/>
  <c r="BB357" i="4" s="1"/>
  <c r="BH357" i="4" s="1"/>
  <c r="AD358" i="4"/>
  <c r="BD359" i="3"/>
  <c r="BN359" i="3" s="1"/>
  <c r="Q359" i="13"/>
  <c r="T358" i="13"/>
  <c r="R357" i="13"/>
  <c r="U356" i="13"/>
  <c r="BK352" i="4"/>
  <c r="BJ352" i="4"/>
  <c r="BY351" i="4"/>
  <c r="BX351" i="4"/>
  <c r="L365" i="4"/>
  <c r="Q376" i="17" l="1"/>
  <c r="AS375" i="17"/>
  <c r="AQ374" i="17"/>
  <c r="AU374" i="17" s="1"/>
  <c r="AT374" i="17"/>
  <c r="AR429" i="17"/>
  <c r="S377" i="17"/>
  <c r="AC376" i="17"/>
  <c r="AG376" i="17" s="1"/>
  <c r="AK376" i="17" s="1"/>
  <c r="AO376" i="17" s="1"/>
  <c r="AM373" i="17"/>
  <c r="BC373" i="17" s="1"/>
  <c r="AA375" i="17"/>
  <c r="AE374" i="17"/>
  <c r="AI374" i="17" s="1"/>
  <c r="AX374" i="17" s="1"/>
  <c r="AY374" i="17" s="1"/>
  <c r="AZ374" i="17" s="1"/>
  <c r="AB375" i="17"/>
  <c r="AF375" i="17" s="1"/>
  <c r="AJ375" i="17" s="1"/>
  <c r="AN375" i="17" s="1"/>
  <c r="R376" i="17"/>
  <c r="BB372" i="17"/>
  <c r="T378" i="17"/>
  <c r="AD377" i="17"/>
  <c r="AH377" i="17" s="1"/>
  <c r="AL377" i="17" s="1"/>
  <c r="AP377" i="17" s="1"/>
  <c r="BC350" i="4"/>
  <c r="BQ350" i="4" s="1"/>
  <c r="BR350" i="4" s="1"/>
  <c r="BP350" i="4"/>
  <c r="AW351" i="4"/>
  <c r="BV353" i="4"/>
  <c r="AQ352" i="4"/>
  <c r="BM352" i="4"/>
  <c r="BN352" i="4" s="1"/>
  <c r="BO352" i="4" s="1"/>
  <c r="BU353" i="4"/>
  <c r="BL352" i="4"/>
  <c r="M354" i="4"/>
  <c r="S354" i="4" s="1"/>
  <c r="Y354" i="4" s="1"/>
  <c r="AK353" i="4"/>
  <c r="BI353" i="4" s="1"/>
  <c r="AP358" i="4"/>
  <c r="AV358" i="4" s="1"/>
  <c r="BB358" i="4" s="1"/>
  <c r="BH358" i="4" s="1"/>
  <c r="R359" i="4"/>
  <c r="X359" i="4" s="1"/>
  <c r="AD359" i="4" s="1"/>
  <c r="R360" i="4" s="1"/>
  <c r="X360" i="4" s="1"/>
  <c r="AN357" i="4"/>
  <c r="AT357" i="4" s="1"/>
  <c r="AZ357" i="4" s="1"/>
  <c r="BF357" i="4" s="1"/>
  <c r="AB358" i="4"/>
  <c r="AO361" i="4"/>
  <c r="AU361" i="4" s="1"/>
  <c r="BA361" i="4" s="1"/>
  <c r="BG361" i="4" s="1"/>
  <c r="AC362" i="4"/>
  <c r="AM361" i="4"/>
  <c r="AS361" i="4" s="1"/>
  <c r="AY361" i="4" s="1"/>
  <c r="BE361" i="4" s="1"/>
  <c r="AA362" i="4"/>
  <c r="AL357" i="4"/>
  <c r="AR357" i="4" s="1"/>
  <c r="AX357" i="4" s="1"/>
  <c r="BD357" i="4" s="1"/>
  <c r="Z358" i="4"/>
  <c r="BD360" i="3"/>
  <c r="BN360" i="3" s="1"/>
  <c r="R358" i="13"/>
  <c r="U357" i="13"/>
  <c r="Q360" i="13"/>
  <c r="T359" i="13"/>
  <c r="BY352" i="4"/>
  <c r="BJ353" i="4"/>
  <c r="BX352" i="4"/>
  <c r="BK353" i="4"/>
  <c r="L366" i="4"/>
  <c r="AV374" i="17" l="1"/>
  <c r="AW374" i="17" s="1"/>
  <c r="AT375" i="17"/>
  <c r="AQ375" i="17"/>
  <c r="AU375" i="17" s="1"/>
  <c r="Q377" i="17"/>
  <c r="AS376" i="17"/>
  <c r="AR430" i="17"/>
  <c r="AA376" i="17"/>
  <c r="BB373" i="17"/>
  <c r="AM374" i="17"/>
  <c r="BC374" i="17" s="1"/>
  <c r="AD378" i="17"/>
  <c r="AH378" i="17" s="1"/>
  <c r="AL378" i="17" s="1"/>
  <c r="AP378" i="17" s="1"/>
  <c r="T379" i="17"/>
  <c r="AB376" i="17"/>
  <c r="AF376" i="17" s="1"/>
  <c r="AJ376" i="17" s="1"/>
  <c r="AN376" i="17" s="1"/>
  <c r="R377" i="17"/>
  <c r="AE375" i="17"/>
  <c r="AI375" i="17" s="1"/>
  <c r="AX375" i="17" s="1"/>
  <c r="AY375" i="17" s="1"/>
  <c r="AZ375" i="17" s="1"/>
  <c r="AC377" i="17"/>
  <c r="AG377" i="17" s="1"/>
  <c r="AK377" i="17" s="1"/>
  <c r="AO377" i="17" s="1"/>
  <c r="S378" i="17"/>
  <c r="BC351" i="4"/>
  <c r="BQ351" i="4" s="1"/>
  <c r="BR351" i="4" s="1"/>
  <c r="BP351" i="4"/>
  <c r="AW352" i="4"/>
  <c r="BL353" i="4"/>
  <c r="AQ353" i="4"/>
  <c r="BM353" i="4"/>
  <c r="BN353" i="4" s="1"/>
  <c r="BO353" i="4" s="1"/>
  <c r="AK354" i="4"/>
  <c r="BI354" i="4" s="1"/>
  <c r="BV354" i="4"/>
  <c r="BU354" i="4"/>
  <c r="AL358" i="4"/>
  <c r="AR358" i="4" s="1"/>
  <c r="AX358" i="4" s="1"/>
  <c r="BD358" i="4" s="1"/>
  <c r="N359" i="4"/>
  <c r="T359" i="4" s="1"/>
  <c r="Z359" i="4" s="1"/>
  <c r="N360" i="4" s="1"/>
  <c r="T360" i="4" s="1"/>
  <c r="AN358" i="4"/>
  <c r="AT358" i="4" s="1"/>
  <c r="AZ358" i="4" s="1"/>
  <c r="BF358" i="4" s="1"/>
  <c r="P359" i="4"/>
  <c r="V359" i="4" s="1"/>
  <c r="AB359" i="4" s="1"/>
  <c r="P360" i="4" s="1"/>
  <c r="V360" i="4" s="1"/>
  <c r="AP359" i="4"/>
  <c r="AV359" i="4" s="1"/>
  <c r="BB359" i="4" s="1"/>
  <c r="BH359" i="4" s="1"/>
  <c r="AD360" i="4"/>
  <c r="AM362" i="4"/>
  <c r="AS362" i="4" s="1"/>
  <c r="AY362" i="4" s="1"/>
  <c r="BE362" i="4" s="1"/>
  <c r="O363" i="4"/>
  <c r="U363" i="4" s="1"/>
  <c r="AA363" i="4" s="1"/>
  <c r="O364" i="4" s="1"/>
  <c r="U364" i="4" s="1"/>
  <c r="AO362" i="4"/>
  <c r="AU362" i="4" s="1"/>
  <c r="BA362" i="4" s="1"/>
  <c r="BG362" i="4" s="1"/>
  <c r="Q363" i="4"/>
  <c r="W363" i="4" s="1"/>
  <c r="AC363" i="4" s="1"/>
  <c r="Q364" i="4" s="1"/>
  <c r="W364" i="4" s="1"/>
  <c r="BD361" i="3"/>
  <c r="BN361" i="3" s="1"/>
  <c r="Q361" i="13"/>
  <c r="T360" i="13"/>
  <c r="R359" i="13"/>
  <c r="U358" i="13"/>
  <c r="BK354" i="4"/>
  <c r="M355" i="4"/>
  <c r="S355" i="4" s="1"/>
  <c r="Y355" i="4" s="1"/>
  <c r="BY353" i="4"/>
  <c r="BX353" i="4"/>
  <c r="BJ354" i="4"/>
  <c r="L367" i="4"/>
  <c r="AQ376" i="17" l="1"/>
  <c r="AU376" i="17"/>
  <c r="AV376" i="17" s="1"/>
  <c r="AW376" i="17" s="1"/>
  <c r="AV375" i="17"/>
  <c r="AW375" i="17" s="1"/>
  <c r="AT376" i="17"/>
  <c r="Q378" i="17"/>
  <c r="AS377" i="17"/>
  <c r="AR431" i="17"/>
  <c r="AB377" i="17"/>
  <c r="AF377" i="17" s="1"/>
  <c r="AJ377" i="17" s="1"/>
  <c r="AN377" i="17" s="1"/>
  <c r="R378" i="17"/>
  <c r="BB374" i="17"/>
  <c r="AM375" i="17"/>
  <c r="BC375" i="17" s="1"/>
  <c r="AD379" i="17"/>
  <c r="AH379" i="17" s="1"/>
  <c r="AL379" i="17" s="1"/>
  <c r="AP379" i="17" s="1"/>
  <c r="T380" i="17"/>
  <c r="AC378" i="17"/>
  <c r="AG378" i="17" s="1"/>
  <c r="AK378" i="17" s="1"/>
  <c r="AO378" i="17" s="1"/>
  <c r="S379" i="17"/>
  <c r="AA377" i="17"/>
  <c r="AQ377" i="17" s="1"/>
  <c r="AE376" i="17"/>
  <c r="AI376" i="17" s="1"/>
  <c r="AX376" i="17" s="1"/>
  <c r="AY376" i="17" s="1"/>
  <c r="AZ376" i="17" s="1"/>
  <c r="BC352" i="4"/>
  <c r="BQ352" i="4" s="1"/>
  <c r="BR352" i="4" s="1"/>
  <c r="BP352" i="4"/>
  <c r="BV355" i="4"/>
  <c r="AW353" i="4"/>
  <c r="AQ354" i="4"/>
  <c r="BM354" i="4"/>
  <c r="BN354" i="4" s="1"/>
  <c r="BO354" i="4" s="1"/>
  <c r="BU355" i="4"/>
  <c r="BL354" i="4"/>
  <c r="AO363" i="4"/>
  <c r="AU363" i="4" s="1"/>
  <c r="BA363" i="4" s="1"/>
  <c r="BG363" i="4" s="1"/>
  <c r="AC364" i="4"/>
  <c r="M356" i="4"/>
  <c r="S356" i="4" s="1"/>
  <c r="Y356" i="4" s="1"/>
  <c r="AK355" i="4"/>
  <c r="BI355" i="4" s="1"/>
  <c r="AN359" i="4"/>
  <c r="AT359" i="4" s="1"/>
  <c r="AZ359" i="4" s="1"/>
  <c r="BF359" i="4" s="1"/>
  <c r="AB360" i="4"/>
  <c r="AM363" i="4"/>
  <c r="AS363" i="4" s="1"/>
  <c r="AY363" i="4" s="1"/>
  <c r="BE363" i="4" s="1"/>
  <c r="AA364" i="4"/>
  <c r="AP360" i="4"/>
  <c r="AV360" i="4" s="1"/>
  <c r="BB360" i="4" s="1"/>
  <c r="BH360" i="4" s="1"/>
  <c r="R361" i="4"/>
  <c r="X361" i="4" s="1"/>
  <c r="AD361" i="4" s="1"/>
  <c r="R362" i="4" s="1"/>
  <c r="X362" i="4" s="1"/>
  <c r="AL359" i="4"/>
  <c r="AR359" i="4" s="1"/>
  <c r="AX359" i="4" s="1"/>
  <c r="BD359" i="4" s="1"/>
  <c r="Z360" i="4"/>
  <c r="BD362" i="3"/>
  <c r="BN362" i="3" s="1"/>
  <c r="R360" i="13"/>
  <c r="U359" i="13"/>
  <c r="T361" i="13"/>
  <c r="Q362" i="13"/>
  <c r="BK355" i="4"/>
  <c r="BX354" i="4"/>
  <c r="BJ355" i="4"/>
  <c r="BY354" i="4"/>
  <c r="L368" i="4"/>
  <c r="AT377" i="17" l="1"/>
  <c r="Q379" i="17"/>
  <c r="AS378" i="17"/>
  <c r="AU377" i="17"/>
  <c r="AV377" i="17" s="1"/>
  <c r="AW377" i="17" s="1"/>
  <c r="AR432" i="17"/>
  <c r="AM376" i="17"/>
  <c r="BC376" i="17" s="1"/>
  <c r="T381" i="17"/>
  <c r="AD380" i="17"/>
  <c r="AH380" i="17" s="1"/>
  <c r="AL380" i="17" s="1"/>
  <c r="AP380" i="17" s="1"/>
  <c r="BB375" i="17"/>
  <c r="AA378" i="17"/>
  <c r="AQ378" i="17" s="1"/>
  <c r="AE377" i="17"/>
  <c r="AI377" i="17" s="1"/>
  <c r="AX377" i="17" s="1"/>
  <c r="AY377" i="17" s="1"/>
  <c r="AZ377" i="17" s="1"/>
  <c r="R379" i="17"/>
  <c r="AB378" i="17"/>
  <c r="AF378" i="17" s="1"/>
  <c r="AJ378" i="17" s="1"/>
  <c r="AN378" i="17" s="1"/>
  <c r="S380" i="17"/>
  <c r="AC379" i="17"/>
  <c r="AG379" i="17" s="1"/>
  <c r="AK379" i="17" s="1"/>
  <c r="AO379" i="17" s="1"/>
  <c r="BC353" i="4"/>
  <c r="BQ353" i="4" s="1"/>
  <c r="BR353" i="4" s="1"/>
  <c r="BP353" i="4"/>
  <c r="BV356" i="4"/>
  <c r="AW354" i="4"/>
  <c r="AQ355" i="4"/>
  <c r="BM355" i="4"/>
  <c r="BN355" i="4" s="1"/>
  <c r="BO355" i="4" s="1"/>
  <c r="BL355" i="4"/>
  <c r="BU356" i="4"/>
  <c r="AP361" i="4"/>
  <c r="AV361" i="4" s="1"/>
  <c r="BB361" i="4" s="1"/>
  <c r="BH361" i="4" s="1"/>
  <c r="AD362" i="4"/>
  <c r="AM364" i="4"/>
  <c r="AS364" i="4" s="1"/>
  <c r="AY364" i="4" s="1"/>
  <c r="BE364" i="4" s="1"/>
  <c r="O365" i="4"/>
  <c r="U365" i="4" s="1"/>
  <c r="AA365" i="4" s="1"/>
  <c r="O366" i="4" s="1"/>
  <c r="U366" i="4" s="1"/>
  <c r="AL360" i="4"/>
  <c r="AR360" i="4" s="1"/>
  <c r="AX360" i="4" s="1"/>
  <c r="BD360" i="4" s="1"/>
  <c r="N361" i="4"/>
  <c r="T361" i="4" s="1"/>
  <c r="Z361" i="4" s="1"/>
  <c r="N362" i="4" s="1"/>
  <c r="T362" i="4" s="1"/>
  <c r="AO364" i="4"/>
  <c r="AU364" i="4" s="1"/>
  <c r="BA364" i="4" s="1"/>
  <c r="BG364" i="4" s="1"/>
  <c r="Q365" i="4"/>
  <c r="W365" i="4" s="1"/>
  <c r="AC365" i="4" s="1"/>
  <c r="Q366" i="4" s="1"/>
  <c r="W366" i="4" s="1"/>
  <c r="AN360" i="4"/>
  <c r="AT360" i="4" s="1"/>
  <c r="AZ360" i="4" s="1"/>
  <c r="BF360" i="4" s="1"/>
  <c r="P361" i="4"/>
  <c r="V361" i="4" s="1"/>
  <c r="AB361" i="4" s="1"/>
  <c r="P362" i="4" s="1"/>
  <c r="V362" i="4" s="1"/>
  <c r="M357" i="4"/>
  <c r="S357" i="4" s="1"/>
  <c r="Y357" i="4" s="1"/>
  <c r="AK356" i="4"/>
  <c r="BI356" i="4" s="1"/>
  <c r="BD363" i="3"/>
  <c r="BN363" i="3" s="1"/>
  <c r="Q363" i="13"/>
  <c r="T362" i="13"/>
  <c r="R361" i="13"/>
  <c r="U360" i="13"/>
  <c r="BK356" i="4"/>
  <c r="BX355" i="4"/>
  <c r="BJ356" i="4"/>
  <c r="BY355" i="4"/>
  <c r="L369" i="4"/>
  <c r="Q380" i="17" l="1"/>
  <c r="AS379" i="17"/>
  <c r="AU378" i="17"/>
  <c r="AT378" i="17"/>
  <c r="AR433" i="17"/>
  <c r="BB376" i="17"/>
  <c r="R380" i="17"/>
  <c r="AB379" i="17"/>
  <c r="AF379" i="17" s="1"/>
  <c r="AJ379" i="17" s="1"/>
  <c r="AN379" i="17" s="1"/>
  <c r="AE378" i="17"/>
  <c r="AI378" i="17" s="1"/>
  <c r="AX378" i="17" s="1"/>
  <c r="AY378" i="17" s="1"/>
  <c r="AZ378" i="17" s="1"/>
  <c r="S381" i="17"/>
  <c r="AC380" i="17"/>
  <c r="AG380" i="17" s="1"/>
  <c r="AK380" i="17" s="1"/>
  <c r="AO380" i="17" s="1"/>
  <c r="AM377" i="17"/>
  <c r="BC377" i="17" s="1"/>
  <c r="AA379" i="17"/>
  <c r="AD381" i="17"/>
  <c r="AH381" i="17" s="1"/>
  <c r="AL381" i="17" s="1"/>
  <c r="AP381" i="17" s="1"/>
  <c r="T382" i="17"/>
  <c r="BC354" i="4"/>
  <c r="BQ354" i="4" s="1"/>
  <c r="BR354" i="4" s="1"/>
  <c r="BP354" i="4"/>
  <c r="AW355" i="4"/>
  <c r="BV357" i="4"/>
  <c r="AQ356" i="4"/>
  <c r="BM356" i="4"/>
  <c r="BN356" i="4" s="1"/>
  <c r="BO356" i="4" s="1"/>
  <c r="BU357" i="4"/>
  <c r="BL356" i="4"/>
  <c r="AN361" i="4"/>
  <c r="AT361" i="4" s="1"/>
  <c r="AZ361" i="4" s="1"/>
  <c r="BF361" i="4" s="1"/>
  <c r="AB362" i="4"/>
  <c r="M358" i="4"/>
  <c r="S358" i="4" s="1"/>
  <c r="Y358" i="4" s="1"/>
  <c r="AK357" i="4"/>
  <c r="BI357" i="4" s="1"/>
  <c r="AM365" i="4"/>
  <c r="AS365" i="4" s="1"/>
  <c r="AY365" i="4" s="1"/>
  <c r="BE365" i="4" s="1"/>
  <c r="AA366" i="4"/>
  <c r="AP362" i="4"/>
  <c r="AV362" i="4" s="1"/>
  <c r="BB362" i="4" s="1"/>
  <c r="BH362" i="4" s="1"/>
  <c r="R363" i="4"/>
  <c r="X363" i="4" s="1"/>
  <c r="AD363" i="4" s="1"/>
  <c r="R364" i="4" s="1"/>
  <c r="X364" i="4" s="1"/>
  <c r="AO365" i="4"/>
  <c r="AU365" i="4" s="1"/>
  <c r="BA365" i="4" s="1"/>
  <c r="BG365" i="4" s="1"/>
  <c r="AC366" i="4"/>
  <c r="AL361" i="4"/>
  <c r="AR361" i="4" s="1"/>
  <c r="AX361" i="4" s="1"/>
  <c r="BD361" i="4" s="1"/>
  <c r="Z362" i="4"/>
  <c r="BD364" i="3"/>
  <c r="BN364" i="3" s="1"/>
  <c r="R362" i="13"/>
  <c r="U361" i="13"/>
  <c r="Q364" i="13"/>
  <c r="T363" i="13"/>
  <c r="BK357" i="4"/>
  <c r="BX356" i="4"/>
  <c r="BY356" i="4"/>
  <c r="BJ357" i="4"/>
  <c r="L370" i="4"/>
  <c r="AQ379" i="17" l="1"/>
  <c r="AU379" i="17"/>
  <c r="AT379" i="17"/>
  <c r="AV379" i="17"/>
  <c r="AW379" i="17" s="1"/>
  <c r="AV378" i="17"/>
  <c r="AW378" i="17" s="1"/>
  <c r="Q381" i="17"/>
  <c r="AS380" i="17"/>
  <c r="AR434" i="17"/>
  <c r="AB380" i="17"/>
  <c r="AF380" i="17" s="1"/>
  <c r="AJ380" i="17" s="1"/>
  <c r="AN380" i="17" s="1"/>
  <c r="R381" i="17"/>
  <c r="BB377" i="17"/>
  <c r="AD382" i="17"/>
  <c r="AH382" i="17" s="1"/>
  <c r="AL382" i="17" s="1"/>
  <c r="AP382" i="17" s="1"/>
  <c r="T383" i="17"/>
  <c r="AA380" i="17"/>
  <c r="AQ380" i="17" s="1"/>
  <c r="AM378" i="17"/>
  <c r="BC378" i="17" s="1"/>
  <c r="AE379" i="17"/>
  <c r="AI379" i="17" s="1"/>
  <c r="AX379" i="17" s="1"/>
  <c r="AY379" i="17" s="1"/>
  <c r="AZ379" i="17" s="1"/>
  <c r="AC381" i="17"/>
  <c r="AG381" i="17" s="1"/>
  <c r="AK381" i="17" s="1"/>
  <c r="AO381" i="17" s="1"/>
  <c r="S382" i="17"/>
  <c r="BC355" i="4"/>
  <c r="BQ355" i="4" s="1"/>
  <c r="BR355" i="4" s="1"/>
  <c r="BP355" i="4"/>
  <c r="AW356" i="4"/>
  <c r="AQ357" i="4"/>
  <c r="BM357" i="4"/>
  <c r="BN357" i="4" s="1"/>
  <c r="BO357" i="4" s="1"/>
  <c r="AK358" i="4"/>
  <c r="BI358" i="4" s="1"/>
  <c r="BV358" i="4"/>
  <c r="BL357" i="4"/>
  <c r="BU358" i="4"/>
  <c r="AP363" i="4"/>
  <c r="AV363" i="4" s="1"/>
  <c r="BB363" i="4" s="1"/>
  <c r="BH363" i="4" s="1"/>
  <c r="AD364" i="4"/>
  <c r="AL362" i="4"/>
  <c r="AR362" i="4" s="1"/>
  <c r="AX362" i="4" s="1"/>
  <c r="BD362" i="4" s="1"/>
  <c r="N363" i="4"/>
  <c r="T363" i="4" s="1"/>
  <c r="Z363" i="4" s="1"/>
  <c r="N364" i="4" s="1"/>
  <c r="T364" i="4" s="1"/>
  <c r="AM366" i="4"/>
  <c r="AS366" i="4" s="1"/>
  <c r="AY366" i="4" s="1"/>
  <c r="BE366" i="4" s="1"/>
  <c r="O367" i="4"/>
  <c r="U367" i="4" s="1"/>
  <c r="AA367" i="4" s="1"/>
  <c r="O368" i="4" s="1"/>
  <c r="U368" i="4" s="1"/>
  <c r="AO366" i="4"/>
  <c r="AU366" i="4" s="1"/>
  <c r="BA366" i="4" s="1"/>
  <c r="BG366" i="4" s="1"/>
  <c r="Q367" i="4"/>
  <c r="W367" i="4" s="1"/>
  <c r="AC367" i="4" s="1"/>
  <c r="Q368" i="4" s="1"/>
  <c r="W368" i="4" s="1"/>
  <c r="AN362" i="4"/>
  <c r="AT362" i="4" s="1"/>
  <c r="AZ362" i="4" s="1"/>
  <c r="BF362" i="4" s="1"/>
  <c r="P363" i="4"/>
  <c r="V363" i="4" s="1"/>
  <c r="AB363" i="4" s="1"/>
  <c r="P364" i="4" s="1"/>
  <c r="V364" i="4" s="1"/>
  <c r="BD365" i="3"/>
  <c r="BN365" i="3" s="1"/>
  <c r="Q365" i="13"/>
  <c r="T364" i="13"/>
  <c r="R363" i="13"/>
  <c r="U362" i="13"/>
  <c r="BJ358" i="4"/>
  <c r="BX357" i="4"/>
  <c r="BY357" i="4"/>
  <c r="M359" i="4"/>
  <c r="S359" i="4" s="1"/>
  <c r="Y359" i="4" s="1"/>
  <c r="BK358" i="4"/>
  <c r="L371" i="4"/>
  <c r="AT380" i="17" l="1"/>
  <c r="Q382" i="17"/>
  <c r="AS381" i="17"/>
  <c r="AU380" i="17"/>
  <c r="AV380" i="17" s="1"/>
  <c r="AW380" i="17" s="1"/>
  <c r="AR435" i="17"/>
  <c r="S383" i="17"/>
  <c r="AC382" i="17"/>
  <c r="AG382" i="17" s="1"/>
  <c r="AK382" i="17" s="1"/>
  <c r="AO382" i="17" s="1"/>
  <c r="AA381" i="17"/>
  <c r="AB381" i="17"/>
  <c r="AF381" i="17" s="1"/>
  <c r="AJ381" i="17" s="1"/>
  <c r="AN381" i="17" s="1"/>
  <c r="R382" i="17"/>
  <c r="AE380" i="17"/>
  <c r="AI380" i="17" s="1"/>
  <c r="AX380" i="17" s="1"/>
  <c r="AY380" i="17" s="1"/>
  <c r="AZ380" i="17" s="1"/>
  <c r="AM379" i="17"/>
  <c r="BC379" i="17" s="1"/>
  <c r="T384" i="17"/>
  <c r="AD383" i="17"/>
  <c r="AH383" i="17" s="1"/>
  <c r="AL383" i="17" s="1"/>
  <c r="AP383" i="17" s="1"/>
  <c r="BB378" i="17"/>
  <c r="BC356" i="4"/>
  <c r="BQ356" i="4" s="1"/>
  <c r="BR356" i="4" s="1"/>
  <c r="BP356" i="4"/>
  <c r="AW357" i="4"/>
  <c r="BV359" i="4"/>
  <c r="AQ358" i="4"/>
  <c r="BM358" i="4"/>
  <c r="BN358" i="4" s="1"/>
  <c r="BO358" i="4" s="1"/>
  <c r="BU359" i="4"/>
  <c r="BL358" i="4"/>
  <c r="M360" i="4"/>
  <c r="S360" i="4" s="1"/>
  <c r="Y360" i="4" s="1"/>
  <c r="AK359" i="4"/>
  <c r="BI359" i="4" s="1"/>
  <c r="AM367" i="4"/>
  <c r="AS367" i="4" s="1"/>
  <c r="AY367" i="4" s="1"/>
  <c r="BE367" i="4" s="1"/>
  <c r="AA368" i="4"/>
  <c r="AN363" i="4"/>
  <c r="AT363" i="4" s="1"/>
  <c r="AZ363" i="4" s="1"/>
  <c r="BF363" i="4" s="1"/>
  <c r="AB364" i="4"/>
  <c r="AP364" i="4"/>
  <c r="AV364" i="4" s="1"/>
  <c r="BB364" i="4" s="1"/>
  <c r="BH364" i="4" s="1"/>
  <c r="R365" i="4"/>
  <c r="X365" i="4" s="1"/>
  <c r="AD365" i="4" s="1"/>
  <c r="R366" i="4" s="1"/>
  <c r="X366" i="4" s="1"/>
  <c r="AO367" i="4"/>
  <c r="AU367" i="4" s="1"/>
  <c r="BA367" i="4" s="1"/>
  <c r="BG367" i="4" s="1"/>
  <c r="AC368" i="4"/>
  <c r="AL363" i="4"/>
  <c r="AR363" i="4" s="1"/>
  <c r="AX363" i="4" s="1"/>
  <c r="BD363" i="4" s="1"/>
  <c r="Z364" i="4"/>
  <c r="BD366" i="3"/>
  <c r="BN366" i="3" s="1"/>
  <c r="R364" i="13"/>
  <c r="U363" i="13"/>
  <c r="T365" i="13"/>
  <c r="Q366" i="13"/>
  <c r="BK359" i="4"/>
  <c r="BY358" i="4"/>
  <c r="BX358" i="4"/>
  <c r="BJ359" i="4"/>
  <c r="L372" i="4"/>
  <c r="AQ381" i="17" l="1"/>
  <c r="Q383" i="17"/>
  <c r="AS382" i="17"/>
  <c r="AU381" i="17"/>
  <c r="AV381" i="17" s="1"/>
  <c r="AW381" i="17" s="1"/>
  <c r="AT381" i="17"/>
  <c r="AR436" i="17"/>
  <c r="R383" i="17"/>
  <c r="AB382" i="17"/>
  <c r="AF382" i="17" s="1"/>
  <c r="AJ382" i="17" s="1"/>
  <c r="AN382" i="17" s="1"/>
  <c r="S384" i="17"/>
  <c r="AC383" i="17"/>
  <c r="AG383" i="17" s="1"/>
  <c r="AK383" i="17" s="1"/>
  <c r="AO383" i="17" s="1"/>
  <c r="BB379" i="17"/>
  <c r="T385" i="17"/>
  <c r="AD384" i="17"/>
  <c r="AH384" i="17" s="1"/>
  <c r="AL384" i="17" s="1"/>
  <c r="AP384" i="17" s="1"/>
  <c r="AA382" i="17"/>
  <c r="AM380" i="17"/>
  <c r="BC380" i="17" s="1"/>
  <c r="AE381" i="17"/>
  <c r="AI381" i="17" s="1"/>
  <c r="AX381" i="17" s="1"/>
  <c r="AY381" i="17" s="1"/>
  <c r="AZ381" i="17" s="1"/>
  <c r="BC357" i="4"/>
  <c r="BQ357" i="4" s="1"/>
  <c r="BR357" i="4" s="1"/>
  <c r="BP357" i="4"/>
  <c r="BV360" i="4"/>
  <c r="AW358" i="4"/>
  <c r="AQ359" i="4"/>
  <c r="BM359" i="4"/>
  <c r="BN359" i="4" s="1"/>
  <c r="BO359" i="4" s="1"/>
  <c r="BL359" i="4"/>
  <c r="BU360" i="4"/>
  <c r="AL364" i="4"/>
  <c r="AR364" i="4" s="1"/>
  <c r="AX364" i="4" s="1"/>
  <c r="BD364" i="4" s="1"/>
  <c r="N365" i="4"/>
  <c r="T365" i="4" s="1"/>
  <c r="Z365" i="4" s="1"/>
  <c r="N366" i="4" s="1"/>
  <c r="T366" i="4" s="1"/>
  <c r="AP365" i="4"/>
  <c r="AV365" i="4" s="1"/>
  <c r="BB365" i="4" s="1"/>
  <c r="BH365" i="4" s="1"/>
  <c r="AD366" i="4"/>
  <c r="AN364" i="4"/>
  <c r="AT364" i="4" s="1"/>
  <c r="AZ364" i="4" s="1"/>
  <c r="BF364" i="4" s="1"/>
  <c r="P365" i="4"/>
  <c r="V365" i="4" s="1"/>
  <c r="AB365" i="4" s="1"/>
  <c r="P366" i="4" s="1"/>
  <c r="V366" i="4" s="1"/>
  <c r="AM368" i="4"/>
  <c r="AS368" i="4" s="1"/>
  <c r="AY368" i="4" s="1"/>
  <c r="BE368" i="4" s="1"/>
  <c r="O369" i="4"/>
  <c r="U369" i="4" s="1"/>
  <c r="AA369" i="4" s="1"/>
  <c r="O370" i="4" s="1"/>
  <c r="U370" i="4" s="1"/>
  <c r="AO368" i="4"/>
  <c r="AU368" i="4" s="1"/>
  <c r="BA368" i="4" s="1"/>
  <c r="BG368" i="4" s="1"/>
  <c r="Q369" i="4"/>
  <c r="W369" i="4" s="1"/>
  <c r="AC369" i="4" s="1"/>
  <c r="Q370" i="4" s="1"/>
  <c r="W370" i="4" s="1"/>
  <c r="M361" i="4"/>
  <c r="S361" i="4" s="1"/>
  <c r="Y361" i="4" s="1"/>
  <c r="AK360" i="4"/>
  <c r="BI360" i="4" s="1"/>
  <c r="BD367" i="3"/>
  <c r="BN367" i="3" s="1"/>
  <c r="Q367" i="13"/>
  <c r="T366" i="13"/>
  <c r="R365" i="13"/>
  <c r="U364" i="13"/>
  <c r="BK360" i="4"/>
  <c r="BJ360" i="4"/>
  <c r="BY359" i="4"/>
  <c r="BX359" i="4"/>
  <c r="L373" i="4"/>
  <c r="AT382" i="17" l="1"/>
  <c r="AQ382" i="17"/>
  <c r="AU382" i="17" s="1"/>
  <c r="Q384" i="17"/>
  <c r="AS383" i="17"/>
  <c r="AR437" i="17"/>
  <c r="AE382" i="17"/>
  <c r="AI382" i="17" s="1"/>
  <c r="AX382" i="17" s="1"/>
  <c r="AY382" i="17" s="1"/>
  <c r="AZ382" i="17" s="1"/>
  <c r="AM381" i="17"/>
  <c r="BC381" i="17" s="1"/>
  <c r="T386" i="17"/>
  <c r="AD385" i="17"/>
  <c r="AH385" i="17" s="1"/>
  <c r="AL385" i="17" s="1"/>
  <c r="AP385" i="17" s="1"/>
  <c r="BB380" i="17"/>
  <c r="R384" i="17"/>
  <c r="AB383" i="17"/>
  <c r="AF383" i="17" s="1"/>
  <c r="AJ383" i="17" s="1"/>
  <c r="AN383" i="17" s="1"/>
  <c r="AA383" i="17"/>
  <c r="S385" i="17"/>
  <c r="AC384" i="17"/>
  <c r="AG384" i="17" s="1"/>
  <c r="AK384" i="17" s="1"/>
  <c r="AO384" i="17" s="1"/>
  <c r="BC358" i="4"/>
  <c r="BQ358" i="4" s="1"/>
  <c r="BR358" i="4" s="1"/>
  <c r="BP358" i="4"/>
  <c r="BV361" i="4"/>
  <c r="AW359" i="4"/>
  <c r="AQ360" i="4"/>
  <c r="BM360" i="4"/>
  <c r="BN360" i="4" s="1"/>
  <c r="BO360" i="4" s="1"/>
  <c r="BU361" i="4"/>
  <c r="BL360" i="4"/>
  <c r="AP366" i="4"/>
  <c r="AV366" i="4" s="1"/>
  <c r="BB366" i="4" s="1"/>
  <c r="BH366" i="4" s="1"/>
  <c r="R367" i="4"/>
  <c r="X367" i="4" s="1"/>
  <c r="AD367" i="4" s="1"/>
  <c r="R368" i="4" s="1"/>
  <c r="X368" i="4" s="1"/>
  <c r="AM369" i="4"/>
  <c r="AS369" i="4" s="1"/>
  <c r="AY369" i="4" s="1"/>
  <c r="BE369" i="4" s="1"/>
  <c r="AA370" i="4"/>
  <c r="AO369" i="4"/>
  <c r="AU369" i="4" s="1"/>
  <c r="BA369" i="4" s="1"/>
  <c r="BG369" i="4" s="1"/>
  <c r="AC370" i="4"/>
  <c r="AN365" i="4"/>
  <c r="AT365" i="4" s="1"/>
  <c r="AZ365" i="4" s="1"/>
  <c r="BF365" i="4" s="1"/>
  <c r="AB366" i="4"/>
  <c r="AL365" i="4"/>
  <c r="AR365" i="4" s="1"/>
  <c r="AX365" i="4" s="1"/>
  <c r="BD365" i="4" s="1"/>
  <c r="Z366" i="4"/>
  <c r="M362" i="4"/>
  <c r="S362" i="4" s="1"/>
  <c r="Y362" i="4" s="1"/>
  <c r="AK361" i="4"/>
  <c r="BI361" i="4" s="1"/>
  <c r="BD368" i="3"/>
  <c r="BN368" i="3" s="1"/>
  <c r="R366" i="13"/>
  <c r="U365" i="13"/>
  <c r="Q368" i="13"/>
  <c r="T367" i="13"/>
  <c r="BY360" i="4"/>
  <c r="BJ361" i="4"/>
  <c r="BX360" i="4"/>
  <c r="BK361" i="4"/>
  <c r="L374" i="4"/>
  <c r="AV382" i="17" l="1"/>
  <c r="AW382" i="17" s="1"/>
  <c r="AT383" i="17"/>
  <c r="AQ383" i="17"/>
  <c r="AU383" i="17" s="1"/>
  <c r="Q385" i="17"/>
  <c r="AS384" i="17"/>
  <c r="AR438" i="17"/>
  <c r="AB384" i="17"/>
  <c r="AF384" i="17" s="1"/>
  <c r="AJ384" i="17" s="1"/>
  <c r="AN384" i="17" s="1"/>
  <c r="R385" i="17"/>
  <c r="AD386" i="17"/>
  <c r="AH386" i="17" s="1"/>
  <c r="AL386" i="17" s="1"/>
  <c r="AP386" i="17" s="1"/>
  <c r="T387" i="17"/>
  <c r="AC385" i="17"/>
  <c r="AG385" i="17" s="1"/>
  <c r="AK385" i="17" s="1"/>
  <c r="AO385" i="17" s="1"/>
  <c r="S386" i="17"/>
  <c r="AE383" i="17"/>
  <c r="AI383" i="17" s="1"/>
  <c r="AX383" i="17" s="1"/>
  <c r="AY383" i="17" s="1"/>
  <c r="AZ383" i="17" s="1"/>
  <c r="BB381" i="17"/>
  <c r="AA384" i="17"/>
  <c r="AQ384" i="17" s="1"/>
  <c r="AM382" i="17"/>
  <c r="BC382" i="17" s="1"/>
  <c r="BC359" i="4"/>
  <c r="BQ359" i="4" s="1"/>
  <c r="BR359" i="4" s="1"/>
  <c r="BP359" i="4"/>
  <c r="BL361" i="4"/>
  <c r="AW360" i="4"/>
  <c r="AQ361" i="4"/>
  <c r="BM361" i="4"/>
  <c r="BN361" i="4" s="1"/>
  <c r="BO361" i="4" s="1"/>
  <c r="AK362" i="4"/>
  <c r="BI362" i="4" s="1"/>
  <c r="BV362" i="4"/>
  <c r="BU362" i="4"/>
  <c r="AN366" i="4"/>
  <c r="AT366" i="4" s="1"/>
  <c r="AZ366" i="4" s="1"/>
  <c r="BF366" i="4" s="1"/>
  <c r="P367" i="4"/>
  <c r="V367" i="4" s="1"/>
  <c r="AB367" i="4" s="1"/>
  <c r="P368" i="4" s="1"/>
  <c r="V368" i="4" s="1"/>
  <c r="AO370" i="4"/>
  <c r="AU370" i="4" s="1"/>
  <c r="BA370" i="4" s="1"/>
  <c r="BG370" i="4" s="1"/>
  <c r="Q371" i="4"/>
  <c r="W371" i="4" s="1"/>
  <c r="AC371" i="4" s="1"/>
  <c r="Q372" i="4" s="1"/>
  <c r="W372" i="4" s="1"/>
  <c r="AM370" i="4"/>
  <c r="AS370" i="4" s="1"/>
  <c r="AY370" i="4" s="1"/>
  <c r="BE370" i="4" s="1"/>
  <c r="O371" i="4"/>
  <c r="U371" i="4" s="1"/>
  <c r="AA371" i="4" s="1"/>
  <c r="O372" i="4" s="1"/>
  <c r="U372" i="4" s="1"/>
  <c r="AP367" i="4"/>
  <c r="AV367" i="4" s="1"/>
  <c r="BB367" i="4" s="1"/>
  <c r="BH367" i="4" s="1"/>
  <c r="AD368" i="4"/>
  <c r="AL366" i="4"/>
  <c r="AR366" i="4" s="1"/>
  <c r="AX366" i="4" s="1"/>
  <c r="BD366" i="4" s="1"/>
  <c r="N367" i="4"/>
  <c r="T367" i="4" s="1"/>
  <c r="Z367" i="4" s="1"/>
  <c r="N368" i="4" s="1"/>
  <c r="T368" i="4" s="1"/>
  <c r="BD369" i="3"/>
  <c r="BN369" i="3" s="1"/>
  <c r="Q369" i="13"/>
  <c r="T368" i="13"/>
  <c r="R367" i="13"/>
  <c r="U366" i="13"/>
  <c r="BX361" i="4"/>
  <c r="BJ362" i="4"/>
  <c r="BY361" i="4"/>
  <c r="BK362" i="4"/>
  <c r="M363" i="4"/>
  <c r="S363" i="4" s="1"/>
  <c r="Y363" i="4" s="1"/>
  <c r="L375" i="4"/>
  <c r="AU384" i="17" l="1"/>
  <c r="AV383" i="17"/>
  <c r="AW383" i="17" s="1"/>
  <c r="AT384" i="17"/>
  <c r="AV384" i="17"/>
  <c r="AW384" i="17" s="1"/>
  <c r="Q386" i="17"/>
  <c r="AS385" i="17"/>
  <c r="AR439" i="17"/>
  <c r="AA385" i="17"/>
  <c r="AE384" i="17"/>
  <c r="AI384" i="17" s="1"/>
  <c r="AX384" i="17" s="1"/>
  <c r="AY384" i="17" s="1"/>
  <c r="AZ384" i="17" s="1"/>
  <c r="AM383" i="17"/>
  <c r="BC383" i="17" s="1"/>
  <c r="T388" i="17"/>
  <c r="AD387" i="17"/>
  <c r="AH387" i="17" s="1"/>
  <c r="AL387" i="17" s="1"/>
  <c r="AP387" i="17" s="1"/>
  <c r="BB382" i="17"/>
  <c r="S387" i="17"/>
  <c r="AC386" i="17"/>
  <c r="AG386" i="17" s="1"/>
  <c r="AK386" i="17" s="1"/>
  <c r="AO386" i="17" s="1"/>
  <c r="R386" i="17"/>
  <c r="AB385" i="17"/>
  <c r="AF385" i="17" s="1"/>
  <c r="AJ385" i="17" s="1"/>
  <c r="AN385" i="17" s="1"/>
  <c r="BC360" i="4"/>
  <c r="BQ360" i="4" s="1"/>
  <c r="BR360" i="4" s="1"/>
  <c r="BP360" i="4"/>
  <c r="BV363" i="4"/>
  <c r="AW361" i="4"/>
  <c r="AQ362" i="4"/>
  <c r="BM362" i="4"/>
  <c r="BN362" i="4" s="1"/>
  <c r="BO362" i="4" s="1"/>
  <c r="BU363" i="4"/>
  <c r="BL362" i="4"/>
  <c r="AL367" i="4"/>
  <c r="AR367" i="4" s="1"/>
  <c r="AX367" i="4" s="1"/>
  <c r="BD367" i="4" s="1"/>
  <c r="Z368" i="4"/>
  <c r="AM371" i="4"/>
  <c r="AS371" i="4" s="1"/>
  <c r="AY371" i="4" s="1"/>
  <c r="BE371" i="4" s="1"/>
  <c r="AA372" i="4"/>
  <c r="AN367" i="4"/>
  <c r="AT367" i="4" s="1"/>
  <c r="AZ367" i="4" s="1"/>
  <c r="BF367" i="4" s="1"/>
  <c r="AB368" i="4"/>
  <c r="AP368" i="4"/>
  <c r="AV368" i="4" s="1"/>
  <c r="BB368" i="4" s="1"/>
  <c r="BH368" i="4" s="1"/>
  <c r="R369" i="4"/>
  <c r="X369" i="4" s="1"/>
  <c r="AD369" i="4" s="1"/>
  <c r="R370" i="4" s="1"/>
  <c r="X370" i="4" s="1"/>
  <c r="AO371" i="4"/>
  <c r="AU371" i="4" s="1"/>
  <c r="BA371" i="4" s="1"/>
  <c r="BG371" i="4" s="1"/>
  <c r="AC372" i="4"/>
  <c r="M364" i="4"/>
  <c r="S364" i="4" s="1"/>
  <c r="Y364" i="4" s="1"/>
  <c r="AK363" i="4"/>
  <c r="BI363" i="4" s="1"/>
  <c r="BD370" i="3"/>
  <c r="BN370" i="3" s="1"/>
  <c r="R368" i="13"/>
  <c r="U367" i="13"/>
  <c r="T369" i="13"/>
  <c r="Q370" i="13"/>
  <c r="BJ363" i="4"/>
  <c r="BY362" i="4"/>
  <c r="BX362" i="4"/>
  <c r="BK363" i="4"/>
  <c r="L376" i="4"/>
  <c r="AQ385" i="17" l="1"/>
  <c r="AT385" i="17"/>
  <c r="Q387" i="17"/>
  <c r="AS386" i="17"/>
  <c r="AU385" i="17"/>
  <c r="AV385" i="17" s="1"/>
  <c r="AW385" i="17" s="1"/>
  <c r="AR440" i="17"/>
  <c r="BB383" i="17"/>
  <c r="AA386" i="17"/>
  <c r="AE385" i="17"/>
  <c r="AI385" i="17" s="1"/>
  <c r="AX385" i="17" s="1"/>
  <c r="AY385" i="17" s="1"/>
  <c r="AZ385" i="17" s="1"/>
  <c r="S388" i="17"/>
  <c r="AC387" i="17"/>
  <c r="AG387" i="17" s="1"/>
  <c r="AK387" i="17" s="1"/>
  <c r="AO387" i="17" s="1"/>
  <c r="AB386" i="17"/>
  <c r="AF386" i="17" s="1"/>
  <c r="AJ386" i="17" s="1"/>
  <c r="AN386" i="17" s="1"/>
  <c r="R387" i="17"/>
  <c r="T389" i="17"/>
  <c r="AD388" i="17"/>
  <c r="AH388" i="17" s="1"/>
  <c r="AL388" i="17" s="1"/>
  <c r="AP388" i="17" s="1"/>
  <c r="AM384" i="17"/>
  <c r="BC384" i="17" s="1"/>
  <c r="BC361" i="4"/>
  <c r="BQ361" i="4" s="1"/>
  <c r="BR361" i="4" s="1"/>
  <c r="BP361" i="4"/>
  <c r="BV364" i="4"/>
  <c r="AW362" i="4"/>
  <c r="AQ363" i="4"/>
  <c r="BM363" i="4"/>
  <c r="BN363" i="4" s="1"/>
  <c r="BO363" i="4" s="1"/>
  <c r="BU364" i="4"/>
  <c r="BL363" i="4"/>
  <c r="M365" i="4"/>
  <c r="S365" i="4" s="1"/>
  <c r="Y365" i="4" s="1"/>
  <c r="AK364" i="4"/>
  <c r="BI364" i="4" s="1"/>
  <c r="AO372" i="4"/>
  <c r="AU372" i="4" s="1"/>
  <c r="BA372" i="4" s="1"/>
  <c r="BG372" i="4" s="1"/>
  <c r="Q373" i="4"/>
  <c r="W373" i="4" s="1"/>
  <c r="AC373" i="4" s="1"/>
  <c r="Q374" i="4" s="1"/>
  <c r="W374" i="4" s="1"/>
  <c r="AN368" i="4"/>
  <c r="AT368" i="4" s="1"/>
  <c r="AZ368" i="4" s="1"/>
  <c r="BF368" i="4" s="1"/>
  <c r="P369" i="4"/>
  <c r="V369" i="4" s="1"/>
  <c r="AB369" i="4" s="1"/>
  <c r="P370" i="4" s="1"/>
  <c r="V370" i="4" s="1"/>
  <c r="AM372" i="4"/>
  <c r="AS372" i="4" s="1"/>
  <c r="AY372" i="4" s="1"/>
  <c r="BE372" i="4" s="1"/>
  <c r="O373" i="4"/>
  <c r="U373" i="4" s="1"/>
  <c r="AA373" i="4" s="1"/>
  <c r="O374" i="4" s="1"/>
  <c r="U374" i="4" s="1"/>
  <c r="AP369" i="4"/>
  <c r="AV369" i="4" s="1"/>
  <c r="BB369" i="4" s="1"/>
  <c r="BH369" i="4" s="1"/>
  <c r="AD370" i="4"/>
  <c r="AL368" i="4"/>
  <c r="AR368" i="4" s="1"/>
  <c r="AX368" i="4" s="1"/>
  <c r="BD368" i="4" s="1"/>
  <c r="N369" i="4"/>
  <c r="T369" i="4" s="1"/>
  <c r="Z369" i="4" s="1"/>
  <c r="N370" i="4" s="1"/>
  <c r="T370" i="4" s="1"/>
  <c r="BD371" i="3"/>
  <c r="BN371" i="3" s="1"/>
  <c r="Q371" i="13"/>
  <c r="T370" i="13"/>
  <c r="R369" i="13"/>
  <c r="U368" i="13"/>
  <c r="BK364" i="4"/>
  <c r="BY363" i="4"/>
  <c r="BX363" i="4"/>
  <c r="BJ364" i="4"/>
  <c r="L377" i="4"/>
  <c r="AQ386" i="17" l="1"/>
  <c r="AU386" i="17"/>
  <c r="AT386" i="17"/>
  <c r="AV386" i="17"/>
  <c r="AW386" i="17" s="1"/>
  <c r="Q388" i="17"/>
  <c r="AS387" i="17"/>
  <c r="AR441" i="17"/>
  <c r="AM385" i="17"/>
  <c r="BC385" i="17" s="1"/>
  <c r="AA387" i="17"/>
  <c r="S389" i="17"/>
  <c r="AC388" i="17"/>
  <c r="AG388" i="17" s="1"/>
  <c r="AK388" i="17" s="1"/>
  <c r="AO388" i="17" s="1"/>
  <c r="AE386" i="17"/>
  <c r="AI386" i="17" s="1"/>
  <c r="AX386" i="17" s="1"/>
  <c r="AY386" i="17" s="1"/>
  <c r="AZ386" i="17" s="1"/>
  <c r="T390" i="17"/>
  <c r="AD389" i="17"/>
  <c r="AH389" i="17" s="1"/>
  <c r="AL389" i="17" s="1"/>
  <c r="AP389" i="17" s="1"/>
  <c r="R388" i="17"/>
  <c r="AB387" i="17"/>
  <c r="AF387" i="17" s="1"/>
  <c r="AJ387" i="17" s="1"/>
  <c r="AN387" i="17" s="1"/>
  <c r="BB384" i="17"/>
  <c r="BC362" i="4"/>
  <c r="BQ362" i="4" s="1"/>
  <c r="BR362" i="4" s="1"/>
  <c r="BP362" i="4"/>
  <c r="BV365" i="4"/>
  <c r="AW363" i="4"/>
  <c r="AQ364" i="4"/>
  <c r="BM364" i="4"/>
  <c r="BN364" i="4" s="1"/>
  <c r="BO364" i="4" s="1"/>
  <c r="BL364" i="4"/>
  <c r="BU365" i="4"/>
  <c r="M366" i="4"/>
  <c r="S366" i="4" s="1"/>
  <c r="Y366" i="4" s="1"/>
  <c r="AK365" i="4"/>
  <c r="BI365" i="4" s="1"/>
  <c r="AL369" i="4"/>
  <c r="AR369" i="4" s="1"/>
  <c r="AX369" i="4" s="1"/>
  <c r="BD369" i="4" s="1"/>
  <c r="Z370" i="4"/>
  <c r="AM373" i="4"/>
  <c r="AS373" i="4" s="1"/>
  <c r="AY373" i="4" s="1"/>
  <c r="BE373" i="4" s="1"/>
  <c r="AA374" i="4"/>
  <c r="AO373" i="4"/>
  <c r="AU373" i="4" s="1"/>
  <c r="BA373" i="4" s="1"/>
  <c r="BG373" i="4" s="1"/>
  <c r="AC374" i="4"/>
  <c r="AP370" i="4"/>
  <c r="AV370" i="4" s="1"/>
  <c r="BB370" i="4" s="1"/>
  <c r="BH370" i="4" s="1"/>
  <c r="R371" i="4"/>
  <c r="X371" i="4" s="1"/>
  <c r="AD371" i="4" s="1"/>
  <c r="R372" i="4" s="1"/>
  <c r="X372" i="4" s="1"/>
  <c r="AN369" i="4"/>
  <c r="AT369" i="4" s="1"/>
  <c r="AZ369" i="4" s="1"/>
  <c r="BF369" i="4" s="1"/>
  <c r="AB370" i="4"/>
  <c r="BD372" i="3"/>
  <c r="BN372" i="3" s="1"/>
  <c r="R370" i="13"/>
  <c r="U369" i="13"/>
  <c r="Q372" i="13"/>
  <c r="T371" i="13"/>
  <c r="BK365" i="4"/>
  <c r="BX364" i="4"/>
  <c r="BJ365" i="4"/>
  <c r="BY364" i="4"/>
  <c r="L378" i="4"/>
  <c r="AQ387" i="17" l="1"/>
  <c r="AT387" i="17"/>
  <c r="AU387" i="17"/>
  <c r="AV387" i="17" s="1"/>
  <c r="AW387" i="17" s="1"/>
  <c r="Q389" i="17"/>
  <c r="AS388" i="17"/>
  <c r="AR442" i="17"/>
  <c r="AD390" i="17"/>
  <c r="AH390" i="17" s="1"/>
  <c r="AL390" i="17" s="1"/>
  <c r="AP390" i="17" s="1"/>
  <c r="T391" i="17"/>
  <c r="AM386" i="17"/>
  <c r="BC386" i="17" s="1"/>
  <c r="AC389" i="17"/>
  <c r="AG389" i="17" s="1"/>
  <c r="AK389" i="17" s="1"/>
  <c r="AO389" i="17" s="1"/>
  <c r="S390" i="17"/>
  <c r="AE387" i="17"/>
  <c r="AI387" i="17" s="1"/>
  <c r="AX387" i="17" s="1"/>
  <c r="AY387" i="17" s="1"/>
  <c r="AZ387" i="17" s="1"/>
  <c r="BB385" i="17"/>
  <c r="AB388" i="17"/>
  <c r="AF388" i="17" s="1"/>
  <c r="AJ388" i="17" s="1"/>
  <c r="AN388" i="17" s="1"/>
  <c r="R389" i="17"/>
  <c r="AA388" i="17"/>
  <c r="BC363" i="4"/>
  <c r="BQ363" i="4" s="1"/>
  <c r="BR363" i="4" s="1"/>
  <c r="BP363" i="4"/>
  <c r="AW364" i="4"/>
  <c r="AQ365" i="4"/>
  <c r="BM365" i="4"/>
  <c r="BN365" i="4" s="1"/>
  <c r="BO365" i="4" s="1"/>
  <c r="AK366" i="4"/>
  <c r="BI366" i="4" s="1"/>
  <c r="BV366" i="4"/>
  <c r="BU366" i="4"/>
  <c r="BL365" i="4"/>
  <c r="AP371" i="4"/>
  <c r="AV371" i="4" s="1"/>
  <c r="BB371" i="4" s="1"/>
  <c r="BH371" i="4" s="1"/>
  <c r="AD372" i="4"/>
  <c r="AM374" i="4"/>
  <c r="AS374" i="4" s="1"/>
  <c r="AY374" i="4" s="1"/>
  <c r="BE374" i="4" s="1"/>
  <c r="O375" i="4"/>
  <c r="U375" i="4" s="1"/>
  <c r="AA375" i="4" s="1"/>
  <c r="O376" i="4" s="1"/>
  <c r="U376" i="4" s="1"/>
  <c r="AO374" i="4"/>
  <c r="AU374" i="4" s="1"/>
  <c r="BA374" i="4" s="1"/>
  <c r="BG374" i="4" s="1"/>
  <c r="Q375" i="4"/>
  <c r="W375" i="4" s="1"/>
  <c r="AC375" i="4" s="1"/>
  <c r="Q376" i="4" s="1"/>
  <c r="W376" i="4" s="1"/>
  <c r="AL370" i="4"/>
  <c r="AR370" i="4" s="1"/>
  <c r="AX370" i="4" s="1"/>
  <c r="BD370" i="4" s="1"/>
  <c r="N371" i="4"/>
  <c r="T371" i="4" s="1"/>
  <c r="Z371" i="4" s="1"/>
  <c r="N372" i="4" s="1"/>
  <c r="T372" i="4" s="1"/>
  <c r="AN370" i="4"/>
  <c r="AT370" i="4" s="1"/>
  <c r="AZ370" i="4" s="1"/>
  <c r="BF370" i="4" s="1"/>
  <c r="P371" i="4"/>
  <c r="V371" i="4" s="1"/>
  <c r="AB371" i="4" s="1"/>
  <c r="P372" i="4" s="1"/>
  <c r="V372" i="4" s="1"/>
  <c r="BD373" i="3"/>
  <c r="BN373" i="3" s="1"/>
  <c r="Q373" i="13"/>
  <c r="T372" i="13"/>
  <c r="R371" i="13"/>
  <c r="U370" i="13"/>
  <c r="M367" i="4"/>
  <c r="S367" i="4" s="1"/>
  <c r="Y367" i="4" s="1"/>
  <c r="BK366" i="4"/>
  <c r="BX365" i="4"/>
  <c r="BJ366" i="4"/>
  <c r="BY365" i="4"/>
  <c r="L379" i="4"/>
  <c r="AQ388" i="17" l="1"/>
  <c r="AT388" i="17"/>
  <c r="Q390" i="17"/>
  <c r="AS389" i="17"/>
  <c r="AU388" i="17"/>
  <c r="AV388" i="17" s="1"/>
  <c r="AW388" i="17" s="1"/>
  <c r="AR443" i="17"/>
  <c r="AA389" i="17"/>
  <c r="BB386" i="17"/>
  <c r="R390" i="17"/>
  <c r="AB389" i="17"/>
  <c r="AF389" i="17" s="1"/>
  <c r="AJ389" i="17" s="1"/>
  <c r="AN389" i="17" s="1"/>
  <c r="S391" i="17"/>
  <c r="AC390" i="17"/>
  <c r="AG390" i="17" s="1"/>
  <c r="AK390" i="17" s="1"/>
  <c r="AO390" i="17" s="1"/>
  <c r="AM387" i="17"/>
  <c r="BC387" i="17" s="1"/>
  <c r="AE388" i="17"/>
  <c r="AI388" i="17" s="1"/>
  <c r="AX388" i="17" s="1"/>
  <c r="AY388" i="17" s="1"/>
  <c r="AZ388" i="17" s="1"/>
  <c r="T392" i="17"/>
  <c r="AD391" i="17"/>
  <c r="AH391" i="17" s="1"/>
  <c r="AL391" i="17" s="1"/>
  <c r="AP391" i="17" s="1"/>
  <c r="BC364" i="4"/>
  <c r="BQ364" i="4" s="1"/>
  <c r="BR364" i="4" s="1"/>
  <c r="BP364" i="4"/>
  <c r="AW365" i="4"/>
  <c r="BV367" i="4"/>
  <c r="AQ366" i="4"/>
  <c r="BM366" i="4"/>
  <c r="BN366" i="4" s="1"/>
  <c r="BO366" i="4" s="1"/>
  <c r="BU367" i="4"/>
  <c r="BL366" i="4"/>
  <c r="AL371" i="4"/>
  <c r="AR371" i="4" s="1"/>
  <c r="AX371" i="4" s="1"/>
  <c r="BD371" i="4" s="1"/>
  <c r="Z372" i="4"/>
  <c r="AN371" i="4"/>
  <c r="AT371" i="4" s="1"/>
  <c r="AZ371" i="4" s="1"/>
  <c r="BF371" i="4" s="1"/>
  <c r="AB372" i="4"/>
  <c r="AM375" i="4"/>
  <c r="AS375" i="4" s="1"/>
  <c r="AY375" i="4" s="1"/>
  <c r="BE375" i="4" s="1"/>
  <c r="AA376" i="4"/>
  <c r="AP372" i="4"/>
  <c r="AV372" i="4" s="1"/>
  <c r="BB372" i="4" s="1"/>
  <c r="BH372" i="4" s="1"/>
  <c r="R373" i="4"/>
  <c r="X373" i="4" s="1"/>
  <c r="AD373" i="4" s="1"/>
  <c r="R374" i="4" s="1"/>
  <c r="X374" i="4" s="1"/>
  <c r="M368" i="4"/>
  <c r="S368" i="4" s="1"/>
  <c r="Y368" i="4" s="1"/>
  <c r="AK367" i="4"/>
  <c r="BI367" i="4" s="1"/>
  <c r="AO375" i="4"/>
  <c r="AU375" i="4" s="1"/>
  <c r="BA375" i="4" s="1"/>
  <c r="BG375" i="4" s="1"/>
  <c r="AC376" i="4"/>
  <c r="BD374" i="3"/>
  <c r="BN374" i="3" s="1"/>
  <c r="U371" i="13"/>
  <c r="R372" i="13"/>
  <c r="T373" i="13"/>
  <c r="Q374" i="13"/>
  <c r="BY366" i="4"/>
  <c r="BJ367" i="4"/>
  <c r="BX366" i="4"/>
  <c r="BK367" i="4"/>
  <c r="L380" i="4"/>
  <c r="AQ389" i="17" l="1"/>
  <c r="Q391" i="17"/>
  <c r="AS390" i="17"/>
  <c r="AU389" i="17"/>
  <c r="AT389" i="17"/>
  <c r="AR444" i="17"/>
  <c r="T393" i="17"/>
  <c r="AD392" i="17"/>
  <c r="AH392" i="17" s="1"/>
  <c r="AL392" i="17" s="1"/>
  <c r="AP392" i="17" s="1"/>
  <c r="S392" i="17"/>
  <c r="AC391" i="17"/>
  <c r="AG391" i="17" s="1"/>
  <c r="AK391" i="17" s="1"/>
  <c r="AO391" i="17" s="1"/>
  <c r="AA390" i="17"/>
  <c r="AM388" i="17"/>
  <c r="BC388" i="17" s="1"/>
  <c r="AE389" i="17"/>
  <c r="AI389" i="17" s="1"/>
  <c r="AX389" i="17" s="1"/>
  <c r="AY389" i="17" s="1"/>
  <c r="AZ389" i="17" s="1"/>
  <c r="BB387" i="17"/>
  <c r="AB390" i="17"/>
  <c r="AF390" i="17" s="1"/>
  <c r="AJ390" i="17" s="1"/>
  <c r="AN390" i="17" s="1"/>
  <c r="R391" i="17"/>
  <c r="BC365" i="4"/>
  <c r="BQ365" i="4" s="1"/>
  <c r="BR365" i="4" s="1"/>
  <c r="BP365" i="4"/>
  <c r="AW366" i="4"/>
  <c r="BV368" i="4"/>
  <c r="AQ367" i="4"/>
  <c r="BM367" i="4"/>
  <c r="BN367" i="4" s="1"/>
  <c r="BO367" i="4" s="1"/>
  <c r="BU368" i="4"/>
  <c r="BL367" i="4"/>
  <c r="M369" i="4"/>
  <c r="S369" i="4" s="1"/>
  <c r="Y369" i="4" s="1"/>
  <c r="AK368" i="4"/>
  <c r="BI368" i="4" s="1"/>
  <c r="AP373" i="4"/>
  <c r="AV373" i="4" s="1"/>
  <c r="BB373" i="4" s="1"/>
  <c r="BH373" i="4" s="1"/>
  <c r="AD374" i="4"/>
  <c r="AM376" i="4"/>
  <c r="AS376" i="4" s="1"/>
  <c r="AY376" i="4" s="1"/>
  <c r="BE376" i="4" s="1"/>
  <c r="O377" i="4"/>
  <c r="U377" i="4" s="1"/>
  <c r="AA377" i="4" s="1"/>
  <c r="O378" i="4" s="1"/>
  <c r="U378" i="4" s="1"/>
  <c r="AN372" i="4"/>
  <c r="AT372" i="4" s="1"/>
  <c r="AZ372" i="4" s="1"/>
  <c r="BF372" i="4" s="1"/>
  <c r="P373" i="4"/>
  <c r="V373" i="4" s="1"/>
  <c r="AB373" i="4" s="1"/>
  <c r="P374" i="4" s="1"/>
  <c r="V374" i="4" s="1"/>
  <c r="AL372" i="4"/>
  <c r="AR372" i="4" s="1"/>
  <c r="AX372" i="4" s="1"/>
  <c r="BD372" i="4" s="1"/>
  <c r="N373" i="4"/>
  <c r="T373" i="4" s="1"/>
  <c r="Z373" i="4" s="1"/>
  <c r="N374" i="4" s="1"/>
  <c r="T374" i="4" s="1"/>
  <c r="AO376" i="4"/>
  <c r="AU376" i="4" s="1"/>
  <c r="BA376" i="4" s="1"/>
  <c r="BG376" i="4" s="1"/>
  <c r="Q377" i="4"/>
  <c r="W377" i="4" s="1"/>
  <c r="AC377" i="4" s="1"/>
  <c r="Q378" i="4" s="1"/>
  <c r="W378" i="4" s="1"/>
  <c r="BD375" i="3"/>
  <c r="BN375" i="3" s="1"/>
  <c r="Q375" i="13"/>
  <c r="T374" i="13"/>
  <c r="R373" i="13"/>
  <c r="U372" i="13"/>
  <c r="BK368" i="4"/>
  <c r="BX367" i="4"/>
  <c r="BJ368" i="4"/>
  <c r="BY367" i="4"/>
  <c r="L381" i="4"/>
  <c r="AQ390" i="17" l="1"/>
  <c r="AU390" i="17" s="1"/>
  <c r="AV389" i="17"/>
  <c r="AW389" i="17" s="1"/>
  <c r="AT390" i="17"/>
  <c r="Q392" i="17"/>
  <c r="AS391" i="17"/>
  <c r="AR445" i="17"/>
  <c r="R392" i="17"/>
  <c r="AB391" i="17"/>
  <c r="AF391" i="17" s="1"/>
  <c r="AJ391" i="17" s="1"/>
  <c r="AN391" i="17" s="1"/>
  <c r="BB388" i="17"/>
  <c r="AA391" i="17"/>
  <c r="AM389" i="17"/>
  <c r="BC389" i="17" s="1"/>
  <c r="T394" i="17"/>
  <c r="AD393" i="17"/>
  <c r="AH393" i="17" s="1"/>
  <c r="AL393" i="17" s="1"/>
  <c r="AP393" i="17" s="1"/>
  <c r="AE390" i="17"/>
  <c r="AI390" i="17" s="1"/>
  <c r="AX390" i="17" s="1"/>
  <c r="AY390" i="17" s="1"/>
  <c r="AZ390" i="17" s="1"/>
  <c r="S393" i="17"/>
  <c r="AC392" i="17"/>
  <c r="AG392" i="17" s="1"/>
  <c r="AK392" i="17" s="1"/>
  <c r="AO392" i="17" s="1"/>
  <c r="BC366" i="4"/>
  <c r="BQ366" i="4" s="1"/>
  <c r="BR366" i="4" s="1"/>
  <c r="BP366" i="4"/>
  <c r="BV369" i="4"/>
  <c r="AW367" i="4"/>
  <c r="AQ368" i="4"/>
  <c r="BM368" i="4"/>
  <c r="BN368" i="4" s="1"/>
  <c r="BO368" i="4" s="1"/>
  <c r="BL368" i="4"/>
  <c r="BU369" i="4"/>
  <c r="M370" i="4"/>
  <c r="S370" i="4" s="1"/>
  <c r="Y370" i="4" s="1"/>
  <c r="AK369" i="4"/>
  <c r="BI369" i="4" s="1"/>
  <c r="AL373" i="4"/>
  <c r="AR373" i="4" s="1"/>
  <c r="AX373" i="4" s="1"/>
  <c r="BD373" i="4" s="1"/>
  <c r="Z374" i="4"/>
  <c r="AO377" i="4"/>
  <c r="AU377" i="4" s="1"/>
  <c r="BA377" i="4" s="1"/>
  <c r="BG377" i="4" s="1"/>
  <c r="AC378" i="4"/>
  <c r="AN373" i="4"/>
  <c r="AT373" i="4" s="1"/>
  <c r="AZ373" i="4" s="1"/>
  <c r="BF373" i="4" s="1"/>
  <c r="AB374" i="4"/>
  <c r="AP374" i="4"/>
  <c r="AV374" i="4" s="1"/>
  <c r="BB374" i="4" s="1"/>
  <c r="BH374" i="4" s="1"/>
  <c r="R375" i="4"/>
  <c r="X375" i="4" s="1"/>
  <c r="AD375" i="4" s="1"/>
  <c r="R376" i="4" s="1"/>
  <c r="X376" i="4" s="1"/>
  <c r="AM377" i="4"/>
  <c r="AS377" i="4" s="1"/>
  <c r="AY377" i="4" s="1"/>
  <c r="BE377" i="4" s="1"/>
  <c r="AA378" i="4"/>
  <c r="BD376" i="3"/>
  <c r="BN376" i="3" s="1"/>
  <c r="R374" i="13"/>
  <c r="U373" i="13"/>
  <c r="Q376" i="13"/>
  <c r="T375" i="13"/>
  <c r="BX368" i="4"/>
  <c r="BJ369" i="4"/>
  <c r="BY368" i="4"/>
  <c r="BK369" i="4"/>
  <c r="L382" i="4"/>
  <c r="AV390" i="17" l="1"/>
  <c r="AW390" i="17" s="1"/>
  <c r="AT391" i="17"/>
  <c r="AQ391" i="17"/>
  <c r="AU391" i="17" s="1"/>
  <c r="Q393" i="17"/>
  <c r="AS392" i="17"/>
  <c r="AR446" i="17"/>
  <c r="AD394" i="17"/>
  <c r="AH394" i="17" s="1"/>
  <c r="AL394" i="17" s="1"/>
  <c r="AP394" i="17" s="1"/>
  <c r="T395" i="17"/>
  <c r="AE391" i="17"/>
  <c r="AI391" i="17" s="1"/>
  <c r="AX391" i="17" s="1"/>
  <c r="AY391" i="17" s="1"/>
  <c r="AZ391" i="17" s="1"/>
  <c r="BB389" i="17"/>
  <c r="AC393" i="17"/>
  <c r="AG393" i="17" s="1"/>
  <c r="AK393" i="17" s="1"/>
  <c r="AO393" i="17" s="1"/>
  <c r="S394" i="17"/>
  <c r="AM390" i="17"/>
  <c r="BC390" i="17" s="1"/>
  <c r="AA392" i="17"/>
  <c r="AB392" i="17"/>
  <c r="AF392" i="17" s="1"/>
  <c r="AJ392" i="17" s="1"/>
  <c r="AN392" i="17" s="1"/>
  <c r="R393" i="17"/>
  <c r="BC367" i="4"/>
  <c r="BQ367" i="4" s="1"/>
  <c r="BR367" i="4" s="1"/>
  <c r="BP367" i="4"/>
  <c r="AW368" i="4"/>
  <c r="AQ369" i="4"/>
  <c r="BM369" i="4"/>
  <c r="BN369" i="4" s="1"/>
  <c r="BO369" i="4" s="1"/>
  <c r="BU370" i="4"/>
  <c r="AK370" i="4"/>
  <c r="BI370" i="4" s="1"/>
  <c r="BV370" i="4"/>
  <c r="BL369" i="4"/>
  <c r="AL374" i="4"/>
  <c r="AR374" i="4" s="1"/>
  <c r="AX374" i="4" s="1"/>
  <c r="BD374" i="4" s="1"/>
  <c r="N375" i="4"/>
  <c r="T375" i="4" s="1"/>
  <c r="Z375" i="4" s="1"/>
  <c r="N376" i="4" s="1"/>
  <c r="T376" i="4" s="1"/>
  <c r="AP375" i="4"/>
  <c r="AV375" i="4" s="1"/>
  <c r="BB375" i="4" s="1"/>
  <c r="BH375" i="4" s="1"/>
  <c r="AD376" i="4"/>
  <c r="AN374" i="4"/>
  <c r="AT374" i="4" s="1"/>
  <c r="AZ374" i="4" s="1"/>
  <c r="BF374" i="4" s="1"/>
  <c r="P375" i="4"/>
  <c r="V375" i="4" s="1"/>
  <c r="AB375" i="4" s="1"/>
  <c r="P376" i="4" s="1"/>
  <c r="V376" i="4" s="1"/>
  <c r="AM378" i="4"/>
  <c r="AS378" i="4" s="1"/>
  <c r="AY378" i="4" s="1"/>
  <c r="BE378" i="4" s="1"/>
  <c r="O379" i="4"/>
  <c r="U379" i="4" s="1"/>
  <c r="AA379" i="4" s="1"/>
  <c r="O380" i="4" s="1"/>
  <c r="U380" i="4" s="1"/>
  <c r="AO378" i="4"/>
  <c r="AU378" i="4" s="1"/>
  <c r="BA378" i="4" s="1"/>
  <c r="BG378" i="4" s="1"/>
  <c r="Q379" i="4"/>
  <c r="W379" i="4" s="1"/>
  <c r="AC379" i="4" s="1"/>
  <c r="Q380" i="4" s="1"/>
  <c r="W380" i="4" s="1"/>
  <c r="BD377" i="3"/>
  <c r="BN377" i="3" s="1"/>
  <c r="Q377" i="13"/>
  <c r="T376" i="13"/>
  <c r="R375" i="13"/>
  <c r="U374" i="13"/>
  <c r="BJ370" i="4"/>
  <c r="BX369" i="4"/>
  <c r="BY369" i="4"/>
  <c r="BK370" i="4"/>
  <c r="M371" i="4"/>
  <c r="S371" i="4" s="1"/>
  <c r="Y371" i="4" s="1"/>
  <c r="L383" i="4"/>
  <c r="AV391" i="17" l="1"/>
  <c r="AW391" i="17" s="1"/>
  <c r="AT392" i="17"/>
  <c r="AQ392" i="17"/>
  <c r="AU392" i="17" s="1"/>
  <c r="Q394" i="17"/>
  <c r="AS393" i="17"/>
  <c r="AR447" i="17"/>
  <c r="AE392" i="17"/>
  <c r="AI392" i="17" s="1"/>
  <c r="AX392" i="17" s="1"/>
  <c r="AY392" i="17" s="1"/>
  <c r="AZ392" i="17" s="1"/>
  <c r="S395" i="17"/>
  <c r="AC394" i="17"/>
  <c r="AG394" i="17" s="1"/>
  <c r="AK394" i="17" s="1"/>
  <c r="AO394" i="17" s="1"/>
  <c r="AA393" i="17"/>
  <c r="AM391" i="17"/>
  <c r="BC391" i="17" s="1"/>
  <c r="R394" i="17"/>
  <c r="AB393" i="17"/>
  <c r="AF393" i="17" s="1"/>
  <c r="AJ393" i="17" s="1"/>
  <c r="AN393" i="17" s="1"/>
  <c r="T396" i="17"/>
  <c r="AD395" i="17"/>
  <c r="AH395" i="17" s="1"/>
  <c r="AL395" i="17" s="1"/>
  <c r="AP395" i="17" s="1"/>
  <c r="BB390" i="17"/>
  <c r="BC368" i="4"/>
  <c r="BQ368" i="4" s="1"/>
  <c r="BR368" i="4" s="1"/>
  <c r="BP368" i="4"/>
  <c r="BV371" i="4"/>
  <c r="AW369" i="4"/>
  <c r="AQ370" i="4"/>
  <c r="BM370" i="4"/>
  <c r="BN370" i="4" s="1"/>
  <c r="BO370" i="4" s="1"/>
  <c r="BU371" i="4"/>
  <c r="BL370" i="4"/>
  <c r="AM379" i="4"/>
  <c r="AS379" i="4" s="1"/>
  <c r="AY379" i="4" s="1"/>
  <c r="BE379" i="4" s="1"/>
  <c r="AA380" i="4"/>
  <c r="AP376" i="4"/>
  <c r="AV376" i="4" s="1"/>
  <c r="BB376" i="4" s="1"/>
  <c r="BH376" i="4" s="1"/>
  <c r="R377" i="4"/>
  <c r="X377" i="4" s="1"/>
  <c r="AD377" i="4" s="1"/>
  <c r="R378" i="4" s="1"/>
  <c r="X378" i="4" s="1"/>
  <c r="AO379" i="4"/>
  <c r="AU379" i="4" s="1"/>
  <c r="BA379" i="4" s="1"/>
  <c r="BG379" i="4" s="1"/>
  <c r="AC380" i="4"/>
  <c r="AN375" i="4"/>
  <c r="AT375" i="4" s="1"/>
  <c r="AZ375" i="4" s="1"/>
  <c r="BF375" i="4" s="1"/>
  <c r="AB376" i="4"/>
  <c r="AL375" i="4"/>
  <c r="AR375" i="4" s="1"/>
  <c r="AX375" i="4" s="1"/>
  <c r="BD375" i="4" s="1"/>
  <c r="Z376" i="4"/>
  <c r="M372" i="4"/>
  <c r="S372" i="4" s="1"/>
  <c r="Y372" i="4" s="1"/>
  <c r="AK371" i="4"/>
  <c r="BI371" i="4" s="1"/>
  <c r="BD378" i="3"/>
  <c r="BN378" i="3" s="1"/>
  <c r="R376" i="13"/>
  <c r="U375" i="13"/>
  <c r="T377" i="13"/>
  <c r="Q378" i="13"/>
  <c r="BK371" i="4"/>
  <c r="BX370" i="4"/>
  <c r="BY370" i="4"/>
  <c r="BJ371" i="4"/>
  <c r="L384" i="4"/>
  <c r="AV392" i="17" l="1"/>
  <c r="AW392" i="17" s="1"/>
  <c r="AT393" i="17"/>
  <c r="AQ393" i="17"/>
  <c r="AU393" i="17" s="1"/>
  <c r="Q395" i="17"/>
  <c r="AS394" i="17"/>
  <c r="AR448" i="17"/>
  <c r="T397" i="17"/>
  <c r="AD396" i="17"/>
  <c r="AH396" i="17" s="1"/>
  <c r="AL396" i="17" s="1"/>
  <c r="AP396" i="17" s="1"/>
  <c r="BB391" i="17"/>
  <c r="AA394" i="17"/>
  <c r="S396" i="17"/>
  <c r="AC395" i="17"/>
  <c r="AG395" i="17" s="1"/>
  <c r="AK395" i="17" s="1"/>
  <c r="AO395" i="17" s="1"/>
  <c r="AB394" i="17"/>
  <c r="AF394" i="17" s="1"/>
  <c r="AJ394" i="17" s="1"/>
  <c r="AN394" i="17" s="1"/>
  <c r="R395" i="17"/>
  <c r="AE393" i="17"/>
  <c r="AI393" i="17" s="1"/>
  <c r="AX393" i="17" s="1"/>
  <c r="AY393" i="17" s="1"/>
  <c r="AZ393" i="17" s="1"/>
  <c r="AM392" i="17"/>
  <c r="BC392" i="17" s="1"/>
  <c r="BC369" i="4"/>
  <c r="BQ369" i="4" s="1"/>
  <c r="BR369" i="4" s="1"/>
  <c r="BP369" i="4"/>
  <c r="AW370" i="4"/>
  <c r="BV372" i="4"/>
  <c r="AQ371" i="4"/>
  <c r="BM371" i="4"/>
  <c r="BN371" i="4" s="1"/>
  <c r="BO371" i="4" s="1"/>
  <c r="BL371" i="4"/>
  <c r="BU372" i="4"/>
  <c r="M373" i="4"/>
  <c r="S373" i="4" s="1"/>
  <c r="Y373" i="4" s="1"/>
  <c r="AK372" i="4"/>
  <c r="BI372" i="4" s="1"/>
  <c r="AN376" i="4"/>
  <c r="AT376" i="4" s="1"/>
  <c r="AZ376" i="4" s="1"/>
  <c r="BF376" i="4" s="1"/>
  <c r="P377" i="4"/>
  <c r="V377" i="4" s="1"/>
  <c r="AB377" i="4" s="1"/>
  <c r="P378" i="4" s="1"/>
  <c r="V378" i="4" s="1"/>
  <c r="AP377" i="4"/>
  <c r="AV377" i="4" s="1"/>
  <c r="BB377" i="4" s="1"/>
  <c r="BH377" i="4" s="1"/>
  <c r="AD378" i="4"/>
  <c r="AM380" i="4"/>
  <c r="AS380" i="4" s="1"/>
  <c r="AY380" i="4" s="1"/>
  <c r="BE380" i="4" s="1"/>
  <c r="O381" i="4"/>
  <c r="U381" i="4" s="1"/>
  <c r="AA381" i="4" s="1"/>
  <c r="O382" i="4" s="1"/>
  <c r="U382" i="4" s="1"/>
  <c r="AL376" i="4"/>
  <c r="AR376" i="4" s="1"/>
  <c r="AX376" i="4" s="1"/>
  <c r="BD376" i="4" s="1"/>
  <c r="N377" i="4"/>
  <c r="T377" i="4" s="1"/>
  <c r="Z377" i="4" s="1"/>
  <c r="N378" i="4" s="1"/>
  <c r="T378" i="4" s="1"/>
  <c r="AO380" i="4"/>
  <c r="AU380" i="4" s="1"/>
  <c r="BA380" i="4" s="1"/>
  <c r="BG380" i="4" s="1"/>
  <c r="Q381" i="4"/>
  <c r="W381" i="4" s="1"/>
  <c r="AC381" i="4" s="1"/>
  <c r="Q382" i="4" s="1"/>
  <c r="W382" i="4" s="1"/>
  <c r="BD379" i="3"/>
  <c r="BN379" i="3" s="1"/>
  <c r="Q379" i="13"/>
  <c r="T378" i="13"/>
  <c r="R377" i="13"/>
  <c r="U376" i="13"/>
  <c r="BK372" i="4"/>
  <c r="BY371" i="4"/>
  <c r="BJ372" i="4"/>
  <c r="BX371" i="4"/>
  <c r="L385" i="4"/>
  <c r="AV393" i="17" l="1"/>
  <c r="AW393" i="17" s="1"/>
  <c r="AT394" i="17"/>
  <c r="AQ394" i="17"/>
  <c r="AU394" i="17" s="1"/>
  <c r="Q396" i="17"/>
  <c r="AS395" i="17"/>
  <c r="AR449" i="17"/>
  <c r="AM393" i="17"/>
  <c r="BC393" i="17" s="1"/>
  <c r="S397" i="17"/>
  <c r="AC396" i="17"/>
  <c r="AG396" i="17" s="1"/>
  <c r="AK396" i="17" s="1"/>
  <c r="AO396" i="17" s="1"/>
  <c r="BB392" i="17"/>
  <c r="R396" i="17"/>
  <c r="AB395" i="17"/>
  <c r="AF395" i="17" s="1"/>
  <c r="AJ395" i="17" s="1"/>
  <c r="AN395" i="17" s="1"/>
  <c r="AA395" i="17"/>
  <c r="AE394" i="17"/>
  <c r="AI394" i="17" s="1"/>
  <c r="AX394" i="17" s="1"/>
  <c r="AY394" i="17" s="1"/>
  <c r="AZ394" i="17" s="1"/>
  <c r="T398" i="17"/>
  <c r="AD397" i="17"/>
  <c r="AH397" i="17" s="1"/>
  <c r="AL397" i="17" s="1"/>
  <c r="AP397" i="17" s="1"/>
  <c r="BC370" i="4"/>
  <c r="BQ370" i="4" s="1"/>
  <c r="BR370" i="4" s="1"/>
  <c r="BP370" i="4"/>
  <c r="AW371" i="4"/>
  <c r="BV373" i="4"/>
  <c r="AQ372" i="4"/>
  <c r="BM372" i="4"/>
  <c r="BN372" i="4" s="1"/>
  <c r="BO372" i="4" s="1"/>
  <c r="BU373" i="4"/>
  <c r="BL372" i="4"/>
  <c r="M374" i="4"/>
  <c r="S374" i="4" s="1"/>
  <c r="Y374" i="4" s="1"/>
  <c r="AK373" i="4"/>
  <c r="BI373" i="4" s="1"/>
  <c r="AL377" i="4"/>
  <c r="AR377" i="4" s="1"/>
  <c r="AX377" i="4" s="1"/>
  <c r="BD377" i="4" s="1"/>
  <c r="Z378" i="4"/>
  <c r="AP378" i="4"/>
  <c r="AV378" i="4" s="1"/>
  <c r="BB378" i="4" s="1"/>
  <c r="BH378" i="4" s="1"/>
  <c r="R379" i="4"/>
  <c r="X379" i="4" s="1"/>
  <c r="AD379" i="4" s="1"/>
  <c r="R380" i="4" s="1"/>
  <c r="X380" i="4" s="1"/>
  <c r="AN377" i="4"/>
  <c r="AT377" i="4" s="1"/>
  <c r="AZ377" i="4" s="1"/>
  <c r="BF377" i="4" s="1"/>
  <c r="AB378" i="4"/>
  <c r="AO381" i="4"/>
  <c r="AU381" i="4" s="1"/>
  <c r="BA381" i="4" s="1"/>
  <c r="BG381" i="4" s="1"/>
  <c r="AC382" i="4"/>
  <c r="AM381" i="4"/>
  <c r="AS381" i="4" s="1"/>
  <c r="AY381" i="4" s="1"/>
  <c r="BE381" i="4" s="1"/>
  <c r="AA382" i="4"/>
  <c r="BD380" i="3"/>
  <c r="BN380" i="3" s="1"/>
  <c r="R378" i="13"/>
  <c r="U377" i="13"/>
  <c r="Q380" i="13"/>
  <c r="T379" i="13"/>
  <c r="BK373" i="4"/>
  <c r="BX372" i="4"/>
  <c r="BY372" i="4"/>
  <c r="BJ373" i="4"/>
  <c r="L386" i="4"/>
  <c r="AQ395" i="17" l="1"/>
  <c r="AU395" i="17"/>
  <c r="AV395" i="17" s="1"/>
  <c r="AW395" i="17" s="1"/>
  <c r="AV394" i="17"/>
  <c r="AW394" i="17" s="1"/>
  <c r="AT395" i="17"/>
  <c r="Q397" i="17"/>
  <c r="AS396" i="17"/>
  <c r="AR450" i="17"/>
  <c r="AE395" i="17"/>
  <c r="AI395" i="17" s="1"/>
  <c r="AX395" i="17" s="1"/>
  <c r="AY395" i="17" s="1"/>
  <c r="AZ395" i="17" s="1"/>
  <c r="AD398" i="17"/>
  <c r="AH398" i="17" s="1"/>
  <c r="AL398" i="17" s="1"/>
  <c r="AP398" i="17" s="1"/>
  <c r="T399" i="17"/>
  <c r="BB393" i="17"/>
  <c r="AC397" i="17"/>
  <c r="AG397" i="17" s="1"/>
  <c r="AK397" i="17" s="1"/>
  <c r="AO397" i="17" s="1"/>
  <c r="S398" i="17"/>
  <c r="AM394" i="17"/>
  <c r="BC394" i="17" s="1"/>
  <c r="AA396" i="17"/>
  <c r="AB396" i="17"/>
  <c r="AF396" i="17" s="1"/>
  <c r="AJ396" i="17" s="1"/>
  <c r="AN396" i="17" s="1"/>
  <c r="R397" i="17"/>
  <c r="BC371" i="4"/>
  <c r="BQ371" i="4" s="1"/>
  <c r="BR371" i="4" s="1"/>
  <c r="BP371" i="4"/>
  <c r="AW372" i="4"/>
  <c r="AQ373" i="4"/>
  <c r="BM373" i="4"/>
  <c r="BN373" i="4" s="1"/>
  <c r="BO373" i="4" s="1"/>
  <c r="AK374" i="4"/>
  <c r="BI374" i="4" s="1"/>
  <c r="BV374" i="4"/>
  <c r="BL373" i="4"/>
  <c r="BU374" i="4"/>
  <c r="AM382" i="4"/>
  <c r="AS382" i="4" s="1"/>
  <c r="AY382" i="4" s="1"/>
  <c r="BE382" i="4" s="1"/>
  <c r="O383" i="4"/>
  <c r="U383" i="4" s="1"/>
  <c r="AA383" i="4" s="1"/>
  <c r="O384" i="4" s="1"/>
  <c r="U384" i="4" s="1"/>
  <c r="AN378" i="4"/>
  <c r="AT378" i="4" s="1"/>
  <c r="AZ378" i="4" s="1"/>
  <c r="BF378" i="4" s="1"/>
  <c r="P379" i="4"/>
  <c r="V379" i="4" s="1"/>
  <c r="AB379" i="4" s="1"/>
  <c r="P380" i="4" s="1"/>
  <c r="V380" i="4" s="1"/>
  <c r="AP379" i="4"/>
  <c r="AV379" i="4" s="1"/>
  <c r="BB379" i="4" s="1"/>
  <c r="BH379" i="4" s="1"/>
  <c r="AD380" i="4"/>
  <c r="AL378" i="4"/>
  <c r="AR378" i="4" s="1"/>
  <c r="AX378" i="4" s="1"/>
  <c r="BD378" i="4" s="1"/>
  <c r="N379" i="4"/>
  <c r="T379" i="4" s="1"/>
  <c r="Z379" i="4" s="1"/>
  <c r="N380" i="4" s="1"/>
  <c r="T380" i="4" s="1"/>
  <c r="AO382" i="4"/>
  <c r="AU382" i="4" s="1"/>
  <c r="BA382" i="4" s="1"/>
  <c r="BG382" i="4" s="1"/>
  <c r="Q383" i="4"/>
  <c r="W383" i="4" s="1"/>
  <c r="AC383" i="4" s="1"/>
  <c r="Q384" i="4" s="1"/>
  <c r="W384" i="4" s="1"/>
  <c r="BD381" i="3"/>
  <c r="BN381" i="3" s="1"/>
  <c r="Q381" i="13"/>
  <c r="T380" i="13"/>
  <c r="R379" i="13"/>
  <c r="U378" i="13"/>
  <c r="BK374" i="4"/>
  <c r="M375" i="4"/>
  <c r="S375" i="4" s="1"/>
  <c r="Y375" i="4" s="1"/>
  <c r="BJ374" i="4"/>
  <c r="BY373" i="4"/>
  <c r="BX373" i="4"/>
  <c r="L387" i="4"/>
  <c r="AT396" i="17" l="1"/>
  <c r="AQ396" i="17"/>
  <c r="AU396" i="17" s="1"/>
  <c r="Q398" i="17"/>
  <c r="AS397" i="17"/>
  <c r="AR451" i="17"/>
  <c r="AE396" i="17"/>
  <c r="AI396" i="17" s="1"/>
  <c r="AX396" i="17" s="1"/>
  <c r="AY396" i="17" s="1"/>
  <c r="AZ396" i="17" s="1"/>
  <c r="BB394" i="17"/>
  <c r="AM395" i="17"/>
  <c r="BC395" i="17" s="1"/>
  <c r="R398" i="17"/>
  <c r="AB397" i="17"/>
  <c r="AF397" i="17" s="1"/>
  <c r="AJ397" i="17" s="1"/>
  <c r="AN397" i="17" s="1"/>
  <c r="AA397" i="17"/>
  <c r="S399" i="17"/>
  <c r="AC398" i="17"/>
  <c r="AG398" i="17" s="1"/>
  <c r="AK398" i="17" s="1"/>
  <c r="AO398" i="17" s="1"/>
  <c r="T400" i="17"/>
  <c r="AD399" i="17"/>
  <c r="AH399" i="17" s="1"/>
  <c r="AL399" i="17" s="1"/>
  <c r="AP399" i="17" s="1"/>
  <c r="BU375" i="4"/>
  <c r="BC372" i="4"/>
  <c r="BQ372" i="4" s="1"/>
  <c r="BR372" i="4" s="1"/>
  <c r="BP372" i="4"/>
  <c r="BV375" i="4"/>
  <c r="AW373" i="4"/>
  <c r="AQ374" i="4"/>
  <c r="BM374" i="4"/>
  <c r="BN374" i="4" s="1"/>
  <c r="BO374" i="4" s="1"/>
  <c r="BL374" i="4"/>
  <c r="AO383" i="4"/>
  <c r="AU383" i="4" s="1"/>
  <c r="BA383" i="4" s="1"/>
  <c r="BG383" i="4" s="1"/>
  <c r="AC384" i="4"/>
  <c r="AL379" i="4"/>
  <c r="AR379" i="4" s="1"/>
  <c r="AX379" i="4" s="1"/>
  <c r="BD379" i="4" s="1"/>
  <c r="Z380" i="4"/>
  <c r="AP380" i="4"/>
  <c r="AV380" i="4" s="1"/>
  <c r="BB380" i="4" s="1"/>
  <c r="BH380" i="4" s="1"/>
  <c r="R381" i="4"/>
  <c r="X381" i="4" s="1"/>
  <c r="AD381" i="4" s="1"/>
  <c r="R382" i="4" s="1"/>
  <c r="X382" i="4" s="1"/>
  <c r="AN379" i="4"/>
  <c r="AT379" i="4" s="1"/>
  <c r="AZ379" i="4" s="1"/>
  <c r="BF379" i="4" s="1"/>
  <c r="AB380" i="4"/>
  <c r="AM383" i="4"/>
  <c r="AS383" i="4" s="1"/>
  <c r="AY383" i="4" s="1"/>
  <c r="BE383" i="4" s="1"/>
  <c r="AA384" i="4"/>
  <c r="M376" i="4"/>
  <c r="S376" i="4" s="1"/>
  <c r="Y376" i="4" s="1"/>
  <c r="AK375" i="4"/>
  <c r="BI375" i="4" s="1"/>
  <c r="BD382" i="3"/>
  <c r="BN382" i="3" s="1"/>
  <c r="R380" i="13"/>
  <c r="U379" i="13"/>
  <c r="T381" i="13"/>
  <c r="Q382" i="13"/>
  <c r="BY374" i="4"/>
  <c r="BX374" i="4"/>
  <c r="BJ375" i="4"/>
  <c r="BK375" i="4"/>
  <c r="L388" i="4"/>
  <c r="AQ397" i="17" l="1"/>
  <c r="AU397" i="17"/>
  <c r="AV397" i="17" s="1"/>
  <c r="AW397" i="17" s="1"/>
  <c r="AV396" i="17"/>
  <c r="AW396" i="17" s="1"/>
  <c r="AT397" i="17"/>
  <c r="Q399" i="17"/>
  <c r="AS398" i="17"/>
  <c r="AR452" i="17"/>
  <c r="S400" i="17"/>
  <c r="AC399" i="17"/>
  <c r="AG399" i="17" s="1"/>
  <c r="AK399" i="17" s="1"/>
  <c r="AO399" i="17" s="1"/>
  <c r="AA398" i="17"/>
  <c r="T401" i="17"/>
  <c r="AD400" i="17"/>
  <c r="AH400" i="17" s="1"/>
  <c r="AL400" i="17" s="1"/>
  <c r="AP400" i="17" s="1"/>
  <c r="AE397" i="17"/>
  <c r="AI397" i="17" s="1"/>
  <c r="AX397" i="17" s="1"/>
  <c r="AY397" i="17" s="1"/>
  <c r="AZ397" i="17" s="1"/>
  <c r="AM396" i="17"/>
  <c r="BC396" i="17" s="1"/>
  <c r="AB398" i="17"/>
  <c r="AF398" i="17" s="1"/>
  <c r="AJ398" i="17" s="1"/>
  <c r="AN398" i="17" s="1"/>
  <c r="R399" i="17"/>
  <c r="BB395" i="17"/>
  <c r="BC373" i="4"/>
  <c r="BQ373" i="4" s="1"/>
  <c r="BR373" i="4" s="1"/>
  <c r="BP373" i="4"/>
  <c r="AW374" i="4"/>
  <c r="BV376" i="4"/>
  <c r="AQ375" i="4"/>
  <c r="BM375" i="4"/>
  <c r="BN375" i="4" s="1"/>
  <c r="BO375" i="4" s="1"/>
  <c r="BU376" i="4"/>
  <c r="BL375" i="4"/>
  <c r="M377" i="4"/>
  <c r="S377" i="4" s="1"/>
  <c r="Y377" i="4" s="1"/>
  <c r="AK376" i="4"/>
  <c r="BI376" i="4" s="1"/>
  <c r="AN380" i="4"/>
  <c r="AT380" i="4" s="1"/>
  <c r="AZ380" i="4" s="1"/>
  <c r="BF380" i="4" s="1"/>
  <c r="P381" i="4"/>
  <c r="V381" i="4" s="1"/>
  <c r="AB381" i="4" s="1"/>
  <c r="P382" i="4" s="1"/>
  <c r="V382" i="4" s="1"/>
  <c r="AL380" i="4"/>
  <c r="AR380" i="4" s="1"/>
  <c r="AX380" i="4" s="1"/>
  <c r="BD380" i="4" s="1"/>
  <c r="N381" i="4"/>
  <c r="T381" i="4" s="1"/>
  <c r="Z381" i="4" s="1"/>
  <c r="N382" i="4" s="1"/>
  <c r="T382" i="4" s="1"/>
  <c r="AO384" i="4"/>
  <c r="AU384" i="4" s="1"/>
  <c r="BA384" i="4" s="1"/>
  <c r="BG384" i="4" s="1"/>
  <c r="Q385" i="4"/>
  <c r="W385" i="4" s="1"/>
  <c r="AC385" i="4" s="1"/>
  <c r="Q386" i="4" s="1"/>
  <c r="W386" i="4" s="1"/>
  <c r="AM384" i="4"/>
  <c r="AS384" i="4" s="1"/>
  <c r="AY384" i="4" s="1"/>
  <c r="BE384" i="4" s="1"/>
  <c r="O385" i="4"/>
  <c r="U385" i="4" s="1"/>
  <c r="AA385" i="4" s="1"/>
  <c r="O386" i="4" s="1"/>
  <c r="U386" i="4" s="1"/>
  <c r="AP381" i="4"/>
  <c r="AV381" i="4" s="1"/>
  <c r="BB381" i="4" s="1"/>
  <c r="BH381" i="4" s="1"/>
  <c r="AD382" i="4"/>
  <c r="BD383" i="3"/>
  <c r="BN383" i="3" s="1"/>
  <c r="Q383" i="13"/>
  <c r="T382" i="13"/>
  <c r="R381" i="13"/>
  <c r="U380" i="13"/>
  <c r="BX375" i="4"/>
  <c r="BY375" i="4"/>
  <c r="BJ376" i="4"/>
  <c r="BK376" i="4"/>
  <c r="L389" i="4"/>
  <c r="AT398" i="17" l="1"/>
  <c r="Q400" i="17"/>
  <c r="AS399" i="17"/>
  <c r="AQ398" i="17"/>
  <c r="AU398" i="17" s="1"/>
  <c r="AR453" i="17"/>
  <c r="R400" i="17"/>
  <c r="AB399" i="17"/>
  <c r="AF399" i="17" s="1"/>
  <c r="AJ399" i="17" s="1"/>
  <c r="AN399" i="17" s="1"/>
  <c r="T402" i="17"/>
  <c r="AD401" i="17"/>
  <c r="AH401" i="17" s="1"/>
  <c r="AL401" i="17" s="1"/>
  <c r="AP401" i="17" s="1"/>
  <c r="AA399" i="17"/>
  <c r="AM397" i="17"/>
  <c r="BC397" i="17" s="1"/>
  <c r="AE398" i="17"/>
  <c r="AI398" i="17" s="1"/>
  <c r="AX398" i="17" s="1"/>
  <c r="AY398" i="17" s="1"/>
  <c r="AZ398" i="17" s="1"/>
  <c r="S401" i="17"/>
  <c r="AC400" i="17"/>
  <c r="AG400" i="17" s="1"/>
  <c r="AK400" i="17" s="1"/>
  <c r="AO400" i="17" s="1"/>
  <c r="BB396" i="17"/>
  <c r="BC374" i="4"/>
  <c r="BQ374" i="4" s="1"/>
  <c r="BR374" i="4" s="1"/>
  <c r="BP374" i="4"/>
  <c r="BL376" i="4"/>
  <c r="AW375" i="4"/>
  <c r="BV377" i="4"/>
  <c r="AQ376" i="4"/>
  <c r="BM376" i="4"/>
  <c r="BN376" i="4" s="1"/>
  <c r="BO376" i="4" s="1"/>
  <c r="BU377" i="4"/>
  <c r="AO385" i="4"/>
  <c r="AU385" i="4" s="1"/>
  <c r="BA385" i="4" s="1"/>
  <c r="BG385" i="4" s="1"/>
  <c r="AC386" i="4"/>
  <c r="M378" i="4"/>
  <c r="S378" i="4" s="1"/>
  <c r="Y378" i="4" s="1"/>
  <c r="AK377" i="4"/>
  <c r="BI377" i="4" s="1"/>
  <c r="AL381" i="4"/>
  <c r="AR381" i="4" s="1"/>
  <c r="AX381" i="4" s="1"/>
  <c r="BD381" i="4" s="1"/>
  <c r="Z382" i="4"/>
  <c r="AM385" i="4"/>
  <c r="AS385" i="4" s="1"/>
  <c r="AY385" i="4" s="1"/>
  <c r="BE385" i="4" s="1"/>
  <c r="AA386" i="4"/>
  <c r="AN381" i="4"/>
  <c r="AT381" i="4" s="1"/>
  <c r="AZ381" i="4" s="1"/>
  <c r="BF381" i="4" s="1"/>
  <c r="AB382" i="4"/>
  <c r="AP382" i="4"/>
  <c r="AV382" i="4" s="1"/>
  <c r="BB382" i="4" s="1"/>
  <c r="BH382" i="4" s="1"/>
  <c r="R383" i="4"/>
  <c r="X383" i="4" s="1"/>
  <c r="AD383" i="4" s="1"/>
  <c r="R384" i="4" s="1"/>
  <c r="X384" i="4" s="1"/>
  <c r="BD384" i="3"/>
  <c r="BN384" i="3" s="1"/>
  <c r="R382" i="13"/>
  <c r="U381" i="13"/>
  <c r="Q384" i="13"/>
  <c r="T383" i="13"/>
  <c r="BY376" i="4"/>
  <c r="BX376" i="4"/>
  <c r="BJ377" i="4"/>
  <c r="BK377" i="4"/>
  <c r="L390" i="4"/>
  <c r="AT399" i="17" l="1"/>
  <c r="Q401" i="17"/>
  <c r="AS400" i="17"/>
  <c r="AQ399" i="17"/>
  <c r="AU399" i="17" s="1"/>
  <c r="AV398" i="17"/>
  <c r="AW398" i="17" s="1"/>
  <c r="AR454" i="17"/>
  <c r="AA400" i="17"/>
  <c r="AD402" i="17"/>
  <c r="AH402" i="17" s="1"/>
  <c r="AL402" i="17" s="1"/>
  <c r="AP402" i="17" s="1"/>
  <c r="T403" i="17"/>
  <c r="BB397" i="17"/>
  <c r="AC401" i="17"/>
  <c r="AG401" i="17" s="1"/>
  <c r="AK401" i="17" s="1"/>
  <c r="AO401" i="17" s="1"/>
  <c r="S402" i="17"/>
  <c r="AM398" i="17"/>
  <c r="BC398" i="17" s="1"/>
  <c r="AE399" i="17"/>
  <c r="AI399" i="17" s="1"/>
  <c r="AX399" i="17" s="1"/>
  <c r="AY399" i="17" s="1"/>
  <c r="AZ399" i="17" s="1"/>
  <c r="AB400" i="17"/>
  <c r="AF400" i="17" s="1"/>
  <c r="AJ400" i="17" s="1"/>
  <c r="AN400" i="17" s="1"/>
  <c r="R401" i="17"/>
  <c r="BC375" i="4"/>
  <c r="BQ375" i="4" s="1"/>
  <c r="BR375" i="4" s="1"/>
  <c r="BP375" i="4"/>
  <c r="AW376" i="4"/>
  <c r="BL377" i="4"/>
  <c r="AQ377" i="4"/>
  <c r="BM377" i="4"/>
  <c r="BN377" i="4" s="1"/>
  <c r="BO377" i="4" s="1"/>
  <c r="AK378" i="4"/>
  <c r="BI378" i="4" s="1"/>
  <c r="BV378" i="4"/>
  <c r="BU378" i="4"/>
  <c r="AN382" i="4"/>
  <c r="AT382" i="4" s="1"/>
  <c r="AZ382" i="4" s="1"/>
  <c r="BF382" i="4" s="1"/>
  <c r="P383" i="4"/>
  <c r="V383" i="4" s="1"/>
  <c r="AB383" i="4" s="1"/>
  <c r="P384" i="4" s="1"/>
  <c r="V384" i="4" s="1"/>
  <c r="AP383" i="4"/>
  <c r="AV383" i="4" s="1"/>
  <c r="BB383" i="4" s="1"/>
  <c r="BH383" i="4" s="1"/>
  <c r="AD384" i="4"/>
  <c r="AM386" i="4"/>
  <c r="AS386" i="4" s="1"/>
  <c r="AY386" i="4" s="1"/>
  <c r="BE386" i="4" s="1"/>
  <c r="O387" i="4"/>
  <c r="U387" i="4" s="1"/>
  <c r="AA387" i="4" s="1"/>
  <c r="O388" i="4" s="1"/>
  <c r="U388" i="4" s="1"/>
  <c r="AO386" i="4"/>
  <c r="AU386" i="4" s="1"/>
  <c r="BA386" i="4" s="1"/>
  <c r="BG386" i="4" s="1"/>
  <c r="Q387" i="4"/>
  <c r="W387" i="4" s="1"/>
  <c r="AC387" i="4" s="1"/>
  <c r="Q388" i="4" s="1"/>
  <c r="W388" i="4" s="1"/>
  <c r="AL382" i="4"/>
  <c r="AR382" i="4" s="1"/>
  <c r="AX382" i="4" s="1"/>
  <c r="BD382" i="4" s="1"/>
  <c r="N383" i="4"/>
  <c r="T383" i="4" s="1"/>
  <c r="Z383" i="4" s="1"/>
  <c r="N384" i="4" s="1"/>
  <c r="T384" i="4" s="1"/>
  <c r="BD385" i="3"/>
  <c r="BN385" i="3" s="1"/>
  <c r="T384" i="13"/>
  <c r="Q385" i="13"/>
  <c r="R383" i="13"/>
  <c r="U382" i="13"/>
  <c r="BX377" i="4"/>
  <c r="BJ378" i="4"/>
  <c r="BY377" i="4"/>
  <c r="M379" i="4"/>
  <c r="S379" i="4" s="1"/>
  <c r="Y379" i="4" s="1"/>
  <c r="BK378" i="4"/>
  <c r="L391" i="4"/>
  <c r="AQ400" i="17" l="1"/>
  <c r="Q402" i="17"/>
  <c r="AS401" i="17"/>
  <c r="AU400" i="17"/>
  <c r="AV400" i="17" s="1"/>
  <c r="AW400" i="17" s="1"/>
  <c r="AV399" i="17"/>
  <c r="AW399" i="17" s="1"/>
  <c r="AT400" i="17"/>
  <c r="AR455" i="17"/>
  <c r="AA401" i="17"/>
  <c r="AM399" i="17"/>
  <c r="BC399" i="17" s="1"/>
  <c r="BB398" i="17"/>
  <c r="R402" i="17"/>
  <c r="AB401" i="17"/>
  <c r="AF401" i="17" s="1"/>
  <c r="AJ401" i="17" s="1"/>
  <c r="AN401" i="17" s="1"/>
  <c r="S403" i="17"/>
  <c r="AC402" i="17"/>
  <c r="AG402" i="17" s="1"/>
  <c r="AK402" i="17" s="1"/>
  <c r="AO402" i="17" s="1"/>
  <c r="T404" i="17"/>
  <c r="AD403" i="17"/>
  <c r="AH403" i="17" s="1"/>
  <c r="AL403" i="17" s="1"/>
  <c r="AP403" i="17" s="1"/>
  <c r="AE400" i="17"/>
  <c r="AI400" i="17" s="1"/>
  <c r="AX400" i="17" s="1"/>
  <c r="AY400" i="17" s="1"/>
  <c r="AZ400" i="17" s="1"/>
  <c r="BC376" i="4"/>
  <c r="BQ376" i="4" s="1"/>
  <c r="BR376" i="4" s="1"/>
  <c r="BP376" i="4"/>
  <c r="BV379" i="4"/>
  <c r="AW377" i="4"/>
  <c r="AQ378" i="4"/>
  <c r="BM378" i="4"/>
  <c r="BN378" i="4" s="1"/>
  <c r="BO378" i="4" s="1"/>
  <c r="BU379" i="4"/>
  <c r="BL378" i="4"/>
  <c r="AO387" i="4"/>
  <c r="AU387" i="4" s="1"/>
  <c r="BA387" i="4" s="1"/>
  <c r="BG387" i="4" s="1"/>
  <c r="AC388" i="4"/>
  <c r="AP384" i="4"/>
  <c r="AV384" i="4" s="1"/>
  <c r="BB384" i="4" s="1"/>
  <c r="BH384" i="4" s="1"/>
  <c r="R385" i="4"/>
  <c r="X385" i="4" s="1"/>
  <c r="AD385" i="4" s="1"/>
  <c r="R386" i="4" s="1"/>
  <c r="X386" i="4" s="1"/>
  <c r="AN383" i="4"/>
  <c r="AT383" i="4" s="1"/>
  <c r="AZ383" i="4" s="1"/>
  <c r="BF383" i="4" s="1"/>
  <c r="AB384" i="4"/>
  <c r="AL383" i="4"/>
  <c r="AR383" i="4" s="1"/>
  <c r="AX383" i="4" s="1"/>
  <c r="BD383" i="4" s="1"/>
  <c r="Z384" i="4"/>
  <c r="AM387" i="4"/>
  <c r="AS387" i="4" s="1"/>
  <c r="AY387" i="4" s="1"/>
  <c r="BE387" i="4" s="1"/>
  <c r="AA388" i="4"/>
  <c r="M380" i="4"/>
  <c r="S380" i="4" s="1"/>
  <c r="Y380" i="4" s="1"/>
  <c r="AK379" i="4"/>
  <c r="BI379" i="4" s="1"/>
  <c r="BD386" i="3"/>
  <c r="BN386" i="3" s="1"/>
  <c r="U383" i="13"/>
  <c r="R384" i="13"/>
  <c r="T385" i="13"/>
  <c r="Q386" i="13"/>
  <c r="BK379" i="4"/>
  <c r="BY378" i="4"/>
  <c r="BJ379" i="4"/>
  <c r="BX378" i="4"/>
  <c r="L392" i="4"/>
  <c r="AQ401" i="17" l="1"/>
  <c r="AU401" i="17"/>
  <c r="AT401" i="17"/>
  <c r="Q403" i="17"/>
  <c r="AS402" i="17"/>
  <c r="AR456" i="17"/>
  <c r="T405" i="17"/>
  <c r="AD404" i="17"/>
  <c r="AH404" i="17" s="1"/>
  <c r="AL404" i="17" s="1"/>
  <c r="AP404" i="17" s="1"/>
  <c r="AB402" i="17"/>
  <c r="AF402" i="17" s="1"/>
  <c r="AJ402" i="17" s="1"/>
  <c r="AN402" i="17" s="1"/>
  <c r="R403" i="17"/>
  <c r="AM400" i="17"/>
  <c r="BC400" i="17" s="1"/>
  <c r="BB399" i="17"/>
  <c r="AA402" i="17"/>
  <c r="AQ402" i="17" s="1"/>
  <c r="S404" i="17"/>
  <c r="AC403" i="17"/>
  <c r="AG403" i="17" s="1"/>
  <c r="AK403" i="17" s="1"/>
  <c r="AO403" i="17" s="1"/>
  <c r="AE401" i="17"/>
  <c r="AI401" i="17" s="1"/>
  <c r="AX401" i="17" s="1"/>
  <c r="AY401" i="17" s="1"/>
  <c r="AZ401" i="17" s="1"/>
  <c r="BC377" i="4"/>
  <c r="BQ377" i="4" s="1"/>
  <c r="BR377" i="4" s="1"/>
  <c r="BP377" i="4"/>
  <c r="AW378" i="4"/>
  <c r="BV380" i="4"/>
  <c r="AQ379" i="4"/>
  <c r="BM379" i="4"/>
  <c r="BN379" i="4" s="1"/>
  <c r="BO379" i="4" s="1"/>
  <c r="BL379" i="4"/>
  <c r="BU380" i="4"/>
  <c r="M381" i="4"/>
  <c r="S381" i="4" s="1"/>
  <c r="Y381" i="4" s="1"/>
  <c r="AK380" i="4"/>
  <c r="BI380" i="4" s="1"/>
  <c r="AM388" i="4"/>
  <c r="AS388" i="4" s="1"/>
  <c r="AY388" i="4" s="1"/>
  <c r="BE388" i="4" s="1"/>
  <c r="O389" i="4"/>
  <c r="U389" i="4" s="1"/>
  <c r="AA389" i="4" s="1"/>
  <c r="O390" i="4" s="1"/>
  <c r="U390" i="4" s="1"/>
  <c r="AN384" i="4"/>
  <c r="AT384" i="4" s="1"/>
  <c r="AZ384" i="4" s="1"/>
  <c r="BF384" i="4" s="1"/>
  <c r="P385" i="4"/>
  <c r="V385" i="4" s="1"/>
  <c r="AB385" i="4" s="1"/>
  <c r="P386" i="4" s="1"/>
  <c r="V386" i="4" s="1"/>
  <c r="AL384" i="4"/>
  <c r="AR384" i="4" s="1"/>
  <c r="AX384" i="4" s="1"/>
  <c r="BD384" i="4" s="1"/>
  <c r="N385" i="4"/>
  <c r="T385" i="4" s="1"/>
  <c r="Z385" i="4" s="1"/>
  <c r="N386" i="4" s="1"/>
  <c r="T386" i="4" s="1"/>
  <c r="AP385" i="4"/>
  <c r="AV385" i="4" s="1"/>
  <c r="BB385" i="4" s="1"/>
  <c r="BH385" i="4" s="1"/>
  <c r="AD386" i="4"/>
  <c r="AO388" i="4"/>
  <c r="AU388" i="4" s="1"/>
  <c r="BA388" i="4" s="1"/>
  <c r="BG388" i="4" s="1"/>
  <c r="Q389" i="4"/>
  <c r="W389" i="4" s="1"/>
  <c r="AC389" i="4" s="1"/>
  <c r="Q390" i="4" s="1"/>
  <c r="W390" i="4" s="1"/>
  <c r="BD387" i="3"/>
  <c r="BN387" i="3" s="1"/>
  <c r="R385" i="13"/>
  <c r="U384" i="13"/>
  <c r="Q387" i="13"/>
  <c r="T386" i="13"/>
  <c r="BK380" i="4"/>
  <c r="BY379" i="4"/>
  <c r="BX379" i="4"/>
  <c r="BJ380" i="4"/>
  <c r="L393" i="4"/>
  <c r="AT402" i="17" l="1"/>
  <c r="Q404" i="17"/>
  <c r="AS403" i="17"/>
  <c r="AU402" i="17"/>
  <c r="AV402" i="17" s="1"/>
  <c r="AW402" i="17" s="1"/>
  <c r="AV401" i="17"/>
  <c r="AW401" i="17" s="1"/>
  <c r="AR457" i="17"/>
  <c r="R404" i="17"/>
  <c r="AB403" i="17"/>
  <c r="AF403" i="17" s="1"/>
  <c r="AJ403" i="17" s="1"/>
  <c r="AN403" i="17" s="1"/>
  <c r="AM401" i="17"/>
  <c r="BC401" i="17" s="1"/>
  <c r="AE402" i="17"/>
  <c r="AI402" i="17" s="1"/>
  <c r="AX402" i="17" s="1"/>
  <c r="AY402" i="17" s="1"/>
  <c r="AZ402" i="17" s="1"/>
  <c r="S405" i="17"/>
  <c r="AC404" i="17"/>
  <c r="AG404" i="17" s="1"/>
  <c r="AK404" i="17" s="1"/>
  <c r="AO404" i="17" s="1"/>
  <c r="BB400" i="17"/>
  <c r="AA403" i="17"/>
  <c r="AQ403" i="17" s="1"/>
  <c r="T406" i="17"/>
  <c r="AD405" i="17"/>
  <c r="AH405" i="17" s="1"/>
  <c r="AL405" i="17" s="1"/>
  <c r="AP405" i="17" s="1"/>
  <c r="BC378" i="4"/>
  <c r="BQ378" i="4" s="1"/>
  <c r="BR378" i="4" s="1"/>
  <c r="BP378" i="4"/>
  <c r="AW379" i="4"/>
  <c r="BV381" i="4"/>
  <c r="AQ380" i="4"/>
  <c r="BM380" i="4"/>
  <c r="BN380" i="4" s="1"/>
  <c r="BO380" i="4" s="1"/>
  <c r="BU381" i="4"/>
  <c r="BL380" i="4"/>
  <c r="AP386" i="4"/>
  <c r="AV386" i="4" s="1"/>
  <c r="BB386" i="4" s="1"/>
  <c r="BH386" i="4" s="1"/>
  <c r="R387" i="4"/>
  <c r="X387" i="4" s="1"/>
  <c r="AD387" i="4" s="1"/>
  <c r="R388" i="4" s="1"/>
  <c r="X388" i="4" s="1"/>
  <c r="AL385" i="4"/>
  <c r="AR385" i="4" s="1"/>
  <c r="AX385" i="4" s="1"/>
  <c r="BD385" i="4" s="1"/>
  <c r="Z386" i="4"/>
  <c r="AN385" i="4"/>
  <c r="AT385" i="4" s="1"/>
  <c r="AZ385" i="4" s="1"/>
  <c r="BF385" i="4" s="1"/>
  <c r="AB386" i="4"/>
  <c r="AO389" i="4"/>
  <c r="AU389" i="4" s="1"/>
  <c r="BA389" i="4" s="1"/>
  <c r="BG389" i="4" s="1"/>
  <c r="AC390" i="4"/>
  <c r="AM389" i="4"/>
  <c r="AS389" i="4" s="1"/>
  <c r="AY389" i="4" s="1"/>
  <c r="BE389" i="4" s="1"/>
  <c r="AA390" i="4"/>
  <c r="M382" i="4"/>
  <c r="S382" i="4" s="1"/>
  <c r="Y382" i="4" s="1"/>
  <c r="AK381" i="4"/>
  <c r="BI381" i="4" s="1"/>
  <c r="BD388" i="3"/>
  <c r="BN388" i="3" s="1"/>
  <c r="Q388" i="13"/>
  <c r="T387" i="13"/>
  <c r="U385" i="13"/>
  <c r="R386" i="13"/>
  <c r="BY380" i="4"/>
  <c r="BX380" i="4"/>
  <c r="BJ381" i="4"/>
  <c r="BK381" i="4"/>
  <c r="L394" i="4"/>
  <c r="AT403" i="17" l="1"/>
  <c r="Q405" i="17"/>
  <c r="AS404" i="17"/>
  <c r="AU403" i="17"/>
  <c r="AV403" i="17" s="1"/>
  <c r="AW403" i="17" s="1"/>
  <c r="AR458" i="17"/>
  <c r="BB401" i="17"/>
  <c r="AC405" i="17"/>
  <c r="AG405" i="17" s="1"/>
  <c r="AK405" i="17" s="1"/>
  <c r="AO405" i="17" s="1"/>
  <c r="S406" i="17"/>
  <c r="AA404" i="17"/>
  <c r="AM402" i="17"/>
  <c r="BC402" i="17" s="1"/>
  <c r="AD406" i="17"/>
  <c r="AH406" i="17" s="1"/>
  <c r="AL406" i="17" s="1"/>
  <c r="AP406" i="17" s="1"/>
  <c r="T407" i="17"/>
  <c r="AE403" i="17"/>
  <c r="AI403" i="17" s="1"/>
  <c r="AX403" i="17" s="1"/>
  <c r="AY403" i="17" s="1"/>
  <c r="AZ403" i="17" s="1"/>
  <c r="AB404" i="17"/>
  <c r="AF404" i="17" s="1"/>
  <c r="AJ404" i="17" s="1"/>
  <c r="AN404" i="17" s="1"/>
  <c r="R405" i="17"/>
  <c r="BC379" i="4"/>
  <c r="BQ379" i="4" s="1"/>
  <c r="BR379" i="4" s="1"/>
  <c r="BP379" i="4"/>
  <c r="BL381" i="4"/>
  <c r="AW380" i="4"/>
  <c r="AQ381" i="4"/>
  <c r="BM381" i="4"/>
  <c r="BN381" i="4" s="1"/>
  <c r="BO381" i="4" s="1"/>
  <c r="AK382" i="4"/>
  <c r="BI382" i="4" s="1"/>
  <c r="BV382" i="4"/>
  <c r="BU382" i="4"/>
  <c r="AP387" i="4"/>
  <c r="AV387" i="4" s="1"/>
  <c r="BB387" i="4" s="1"/>
  <c r="BH387" i="4" s="1"/>
  <c r="AD388" i="4"/>
  <c r="AM390" i="4"/>
  <c r="AS390" i="4" s="1"/>
  <c r="AY390" i="4" s="1"/>
  <c r="BE390" i="4" s="1"/>
  <c r="O391" i="4"/>
  <c r="U391" i="4" s="1"/>
  <c r="AA391" i="4" s="1"/>
  <c r="O392" i="4" s="1"/>
  <c r="U392" i="4" s="1"/>
  <c r="AO390" i="4"/>
  <c r="AU390" i="4" s="1"/>
  <c r="BA390" i="4" s="1"/>
  <c r="BG390" i="4" s="1"/>
  <c r="Q391" i="4"/>
  <c r="W391" i="4" s="1"/>
  <c r="AC391" i="4" s="1"/>
  <c r="Q392" i="4" s="1"/>
  <c r="W392" i="4" s="1"/>
  <c r="AN386" i="4"/>
  <c r="AT386" i="4" s="1"/>
  <c r="AZ386" i="4" s="1"/>
  <c r="BF386" i="4" s="1"/>
  <c r="P387" i="4"/>
  <c r="V387" i="4" s="1"/>
  <c r="AB387" i="4" s="1"/>
  <c r="P388" i="4" s="1"/>
  <c r="V388" i="4" s="1"/>
  <c r="AL386" i="4"/>
  <c r="AR386" i="4" s="1"/>
  <c r="AX386" i="4" s="1"/>
  <c r="BD386" i="4" s="1"/>
  <c r="N387" i="4"/>
  <c r="T387" i="4" s="1"/>
  <c r="Z387" i="4" s="1"/>
  <c r="N388" i="4" s="1"/>
  <c r="T388" i="4" s="1"/>
  <c r="BD389" i="3"/>
  <c r="BN389" i="3" s="1"/>
  <c r="R387" i="13"/>
  <c r="U386" i="13"/>
  <c r="T388" i="13"/>
  <c r="Q389" i="13"/>
  <c r="BY381" i="4"/>
  <c r="BJ382" i="4"/>
  <c r="BX381" i="4"/>
  <c r="BK382" i="4"/>
  <c r="M383" i="4"/>
  <c r="S383" i="4" s="1"/>
  <c r="Y383" i="4" s="1"/>
  <c r="L395" i="4"/>
  <c r="Q406" i="17" l="1"/>
  <c r="AS405" i="17"/>
  <c r="AQ404" i="17"/>
  <c r="AU404" i="17" s="1"/>
  <c r="AT404" i="17"/>
  <c r="AR459" i="17"/>
  <c r="T408" i="17"/>
  <c r="AD407" i="17"/>
  <c r="AH407" i="17" s="1"/>
  <c r="AL407" i="17" s="1"/>
  <c r="AP407" i="17" s="1"/>
  <c r="AA405" i="17"/>
  <c r="R406" i="17"/>
  <c r="AB405" i="17"/>
  <c r="AF405" i="17" s="1"/>
  <c r="AJ405" i="17" s="1"/>
  <c r="AN405" i="17" s="1"/>
  <c r="AM403" i="17"/>
  <c r="BC403" i="17" s="1"/>
  <c r="BB402" i="17"/>
  <c r="AE404" i="17"/>
  <c r="AI404" i="17" s="1"/>
  <c r="AX404" i="17" s="1"/>
  <c r="AY404" i="17" s="1"/>
  <c r="AZ404" i="17" s="1"/>
  <c r="S407" i="17"/>
  <c r="AC406" i="17"/>
  <c r="AG406" i="17" s="1"/>
  <c r="AK406" i="17" s="1"/>
  <c r="AO406" i="17" s="1"/>
  <c r="BC380" i="4"/>
  <c r="BQ380" i="4" s="1"/>
  <c r="BR380" i="4" s="1"/>
  <c r="BP380" i="4"/>
  <c r="BV383" i="4"/>
  <c r="AW381" i="4"/>
  <c r="AQ382" i="4"/>
  <c r="BM382" i="4"/>
  <c r="BN382" i="4" s="1"/>
  <c r="BO382" i="4" s="1"/>
  <c r="BU383" i="4"/>
  <c r="BL382" i="4"/>
  <c r="AO391" i="4"/>
  <c r="AU391" i="4" s="1"/>
  <c r="BA391" i="4" s="1"/>
  <c r="BG391" i="4" s="1"/>
  <c r="AC392" i="4"/>
  <c r="AN387" i="4"/>
  <c r="AT387" i="4" s="1"/>
  <c r="AZ387" i="4" s="1"/>
  <c r="BF387" i="4" s="1"/>
  <c r="AB388" i="4"/>
  <c r="AM391" i="4"/>
  <c r="AS391" i="4" s="1"/>
  <c r="AY391" i="4" s="1"/>
  <c r="BE391" i="4" s="1"/>
  <c r="AA392" i="4"/>
  <c r="M384" i="4"/>
  <c r="S384" i="4" s="1"/>
  <c r="Y384" i="4" s="1"/>
  <c r="AK383" i="4"/>
  <c r="BI383" i="4" s="1"/>
  <c r="AP388" i="4"/>
  <c r="AV388" i="4" s="1"/>
  <c r="BB388" i="4" s="1"/>
  <c r="BH388" i="4" s="1"/>
  <c r="R389" i="4"/>
  <c r="X389" i="4" s="1"/>
  <c r="AD389" i="4" s="1"/>
  <c r="R390" i="4" s="1"/>
  <c r="X390" i="4" s="1"/>
  <c r="AL387" i="4"/>
  <c r="AR387" i="4" s="1"/>
  <c r="AX387" i="4" s="1"/>
  <c r="BD387" i="4" s="1"/>
  <c r="Z388" i="4"/>
  <c r="BD390" i="3"/>
  <c r="BN390" i="3" s="1"/>
  <c r="T389" i="13"/>
  <c r="Q390" i="13"/>
  <c r="U387" i="13"/>
  <c r="R388" i="13"/>
  <c r="BY382" i="4"/>
  <c r="BX382" i="4"/>
  <c r="BJ383" i="4"/>
  <c r="BK383" i="4"/>
  <c r="L396" i="4"/>
  <c r="AV404" i="17" l="1"/>
  <c r="AW404" i="17" s="1"/>
  <c r="AT405" i="17"/>
  <c r="AQ405" i="17"/>
  <c r="AU405" i="17" s="1"/>
  <c r="Q407" i="17"/>
  <c r="AS406" i="17"/>
  <c r="AR460" i="17"/>
  <c r="AE405" i="17"/>
  <c r="AI405" i="17" s="1"/>
  <c r="AX405" i="17" s="1"/>
  <c r="AY405" i="17" s="1"/>
  <c r="AZ405" i="17" s="1"/>
  <c r="AM404" i="17"/>
  <c r="BC404" i="17" s="1"/>
  <c r="AB406" i="17"/>
  <c r="AF406" i="17" s="1"/>
  <c r="AJ406" i="17" s="1"/>
  <c r="AN406" i="17" s="1"/>
  <c r="R407" i="17"/>
  <c r="S408" i="17"/>
  <c r="AC407" i="17"/>
  <c r="AG407" i="17" s="1"/>
  <c r="AK407" i="17" s="1"/>
  <c r="AO407" i="17" s="1"/>
  <c r="BB403" i="17"/>
  <c r="AA406" i="17"/>
  <c r="AQ406" i="17" s="1"/>
  <c r="T409" i="17"/>
  <c r="AD408" i="17"/>
  <c r="AH408" i="17" s="1"/>
  <c r="AL408" i="17" s="1"/>
  <c r="AP408" i="17" s="1"/>
  <c r="BC381" i="4"/>
  <c r="BQ381" i="4" s="1"/>
  <c r="BR381" i="4" s="1"/>
  <c r="BP381" i="4"/>
  <c r="BV384" i="4"/>
  <c r="BL383" i="4"/>
  <c r="AW382" i="4"/>
  <c r="AQ383" i="4"/>
  <c r="BM383" i="4"/>
  <c r="BN383" i="4" s="1"/>
  <c r="BO383" i="4" s="1"/>
  <c r="BU384" i="4"/>
  <c r="M385" i="4"/>
  <c r="S385" i="4" s="1"/>
  <c r="Y385" i="4" s="1"/>
  <c r="AK384" i="4"/>
  <c r="BI384" i="4" s="1"/>
  <c r="AL388" i="4"/>
  <c r="AR388" i="4" s="1"/>
  <c r="AX388" i="4" s="1"/>
  <c r="BD388" i="4" s="1"/>
  <c r="N389" i="4"/>
  <c r="T389" i="4" s="1"/>
  <c r="Z389" i="4" s="1"/>
  <c r="N390" i="4" s="1"/>
  <c r="T390" i="4" s="1"/>
  <c r="AP389" i="4"/>
  <c r="AV389" i="4" s="1"/>
  <c r="BB389" i="4" s="1"/>
  <c r="BH389" i="4" s="1"/>
  <c r="AD390" i="4"/>
  <c r="AM392" i="4"/>
  <c r="AS392" i="4" s="1"/>
  <c r="AY392" i="4" s="1"/>
  <c r="BE392" i="4" s="1"/>
  <c r="O393" i="4"/>
  <c r="U393" i="4" s="1"/>
  <c r="AA393" i="4" s="1"/>
  <c r="O394" i="4" s="1"/>
  <c r="U394" i="4" s="1"/>
  <c r="AN388" i="4"/>
  <c r="AT388" i="4" s="1"/>
  <c r="AZ388" i="4" s="1"/>
  <c r="BF388" i="4" s="1"/>
  <c r="P389" i="4"/>
  <c r="V389" i="4" s="1"/>
  <c r="AB389" i="4" s="1"/>
  <c r="P390" i="4" s="1"/>
  <c r="V390" i="4" s="1"/>
  <c r="AO392" i="4"/>
  <c r="AU392" i="4" s="1"/>
  <c r="BA392" i="4" s="1"/>
  <c r="BG392" i="4" s="1"/>
  <c r="Q393" i="4"/>
  <c r="W393" i="4" s="1"/>
  <c r="AC393" i="4" s="1"/>
  <c r="Q394" i="4" s="1"/>
  <c r="W394" i="4" s="1"/>
  <c r="BD391" i="3"/>
  <c r="BN391" i="3" s="1"/>
  <c r="Q391" i="13"/>
  <c r="T390" i="13"/>
  <c r="R389" i="13"/>
  <c r="U388" i="13"/>
  <c r="BY383" i="4"/>
  <c r="BX383" i="4"/>
  <c r="BJ384" i="4"/>
  <c r="BK384" i="4"/>
  <c r="L397" i="4"/>
  <c r="AU406" i="17" l="1"/>
  <c r="AV405" i="17"/>
  <c r="AW405" i="17" s="1"/>
  <c r="AT406" i="17"/>
  <c r="AV406" i="17"/>
  <c r="AW406" i="17" s="1"/>
  <c r="Q408" i="17"/>
  <c r="AS407" i="17"/>
  <c r="AR461" i="17"/>
  <c r="S409" i="17"/>
  <c r="AC408" i="17"/>
  <c r="AG408" i="17" s="1"/>
  <c r="AK408" i="17" s="1"/>
  <c r="AO408" i="17" s="1"/>
  <c r="AE406" i="17"/>
  <c r="AI406" i="17" s="1"/>
  <c r="AX406" i="17" s="1"/>
  <c r="AY406" i="17" s="1"/>
  <c r="AZ406" i="17" s="1"/>
  <c r="R408" i="17"/>
  <c r="AB407" i="17"/>
  <c r="AF407" i="17" s="1"/>
  <c r="AJ407" i="17" s="1"/>
  <c r="AN407" i="17" s="1"/>
  <c r="BB404" i="17"/>
  <c r="T410" i="17"/>
  <c r="AD409" i="17"/>
  <c r="AH409" i="17" s="1"/>
  <c r="AL409" i="17" s="1"/>
  <c r="AP409" i="17" s="1"/>
  <c r="AA407" i="17"/>
  <c r="AQ407" i="17" s="1"/>
  <c r="AM405" i="17"/>
  <c r="BC405" i="17" s="1"/>
  <c r="BC382" i="4"/>
  <c r="BQ382" i="4" s="1"/>
  <c r="BR382" i="4" s="1"/>
  <c r="BP382" i="4"/>
  <c r="BV385" i="4"/>
  <c r="AW383" i="4"/>
  <c r="BL384" i="4"/>
  <c r="AQ384" i="4"/>
  <c r="BM384" i="4"/>
  <c r="BN384" i="4" s="1"/>
  <c r="BO384" i="4" s="1"/>
  <c r="BU385" i="4"/>
  <c r="AN389" i="4"/>
  <c r="AT389" i="4" s="1"/>
  <c r="AZ389" i="4" s="1"/>
  <c r="BF389" i="4" s="1"/>
  <c r="AB390" i="4"/>
  <c r="AO393" i="4"/>
  <c r="AU393" i="4" s="1"/>
  <c r="BA393" i="4" s="1"/>
  <c r="BG393" i="4" s="1"/>
  <c r="AC394" i="4"/>
  <c r="AP390" i="4"/>
  <c r="AV390" i="4" s="1"/>
  <c r="BB390" i="4" s="1"/>
  <c r="BH390" i="4" s="1"/>
  <c r="R391" i="4"/>
  <c r="X391" i="4" s="1"/>
  <c r="AD391" i="4" s="1"/>
  <c r="R392" i="4" s="1"/>
  <c r="X392" i="4" s="1"/>
  <c r="M386" i="4"/>
  <c r="S386" i="4" s="1"/>
  <c r="Y386" i="4" s="1"/>
  <c r="AK385" i="4"/>
  <c r="BI385" i="4" s="1"/>
  <c r="AM393" i="4"/>
  <c r="AS393" i="4" s="1"/>
  <c r="AY393" i="4" s="1"/>
  <c r="BE393" i="4" s="1"/>
  <c r="AA394" i="4"/>
  <c r="AL389" i="4"/>
  <c r="AR389" i="4" s="1"/>
  <c r="AX389" i="4" s="1"/>
  <c r="BD389" i="4" s="1"/>
  <c r="Z390" i="4"/>
  <c r="BD392" i="3"/>
  <c r="BN392" i="3" s="1"/>
  <c r="U389" i="13"/>
  <c r="R390" i="13"/>
  <c r="Q392" i="13"/>
  <c r="T391" i="13"/>
  <c r="BY384" i="4"/>
  <c r="BX384" i="4"/>
  <c r="BJ385" i="4"/>
  <c r="BK385" i="4"/>
  <c r="L398" i="4"/>
  <c r="AT407" i="17" l="1"/>
  <c r="Q409" i="17"/>
  <c r="AS408" i="17"/>
  <c r="AU407" i="17"/>
  <c r="AV407" i="17" s="1"/>
  <c r="AW407" i="17" s="1"/>
  <c r="AR462" i="17"/>
  <c r="AA408" i="17"/>
  <c r="AD410" i="17"/>
  <c r="AH410" i="17" s="1"/>
  <c r="AL410" i="17" s="1"/>
  <c r="AP410" i="17" s="1"/>
  <c r="T411" i="17"/>
  <c r="AB408" i="17"/>
  <c r="AF408" i="17" s="1"/>
  <c r="AJ408" i="17" s="1"/>
  <c r="AN408" i="17" s="1"/>
  <c r="R409" i="17"/>
  <c r="AM406" i="17"/>
  <c r="BC406" i="17" s="1"/>
  <c r="AE407" i="17"/>
  <c r="AI407" i="17" s="1"/>
  <c r="AX407" i="17" s="1"/>
  <c r="AY407" i="17" s="1"/>
  <c r="AZ407" i="17" s="1"/>
  <c r="BB405" i="17"/>
  <c r="AC409" i="17"/>
  <c r="AG409" i="17" s="1"/>
  <c r="AK409" i="17" s="1"/>
  <c r="AO409" i="17" s="1"/>
  <c r="S410" i="17"/>
  <c r="BC383" i="4"/>
  <c r="BQ383" i="4" s="1"/>
  <c r="BR383" i="4" s="1"/>
  <c r="BP383" i="4"/>
  <c r="BL385" i="4"/>
  <c r="AW384" i="4"/>
  <c r="AQ385" i="4"/>
  <c r="BM385" i="4"/>
  <c r="BN385" i="4" s="1"/>
  <c r="BO385" i="4" s="1"/>
  <c r="AK386" i="4"/>
  <c r="BI386" i="4" s="1"/>
  <c r="BV386" i="4"/>
  <c r="BU386" i="4"/>
  <c r="AM394" i="4"/>
  <c r="AS394" i="4" s="1"/>
  <c r="AY394" i="4" s="1"/>
  <c r="BE394" i="4" s="1"/>
  <c r="O395" i="4"/>
  <c r="U395" i="4" s="1"/>
  <c r="AA395" i="4" s="1"/>
  <c r="O396" i="4" s="1"/>
  <c r="U396" i="4" s="1"/>
  <c r="AO394" i="4"/>
  <c r="AU394" i="4" s="1"/>
  <c r="BA394" i="4" s="1"/>
  <c r="BG394" i="4" s="1"/>
  <c r="Q395" i="4"/>
  <c r="W395" i="4" s="1"/>
  <c r="AC395" i="4" s="1"/>
  <c r="Q396" i="4" s="1"/>
  <c r="W396" i="4" s="1"/>
  <c r="AL390" i="4"/>
  <c r="AR390" i="4" s="1"/>
  <c r="AX390" i="4" s="1"/>
  <c r="BD390" i="4" s="1"/>
  <c r="N391" i="4"/>
  <c r="T391" i="4" s="1"/>
  <c r="Z391" i="4" s="1"/>
  <c r="N392" i="4" s="1"/>
  <c r="T392" i="4" s="1"/>
  <c r="AP391" i="4"/>
  <c r="AV391" i="4" s="1"/>
  <c r="BB391" i="4" s="1"/>
  <c r="BH391" i="4" s="1"/>
  <c r="AD392" i="4"/>
  <c r="AN390" i="4"/>
  <c r="AT390" i="4" s="1"/>
  <c r="AZ390" i="4" s="1"/>
  <c r="BF390" i="4" s="1"/>
  <c r="P391" i="4"/>
  <c r="V391" i="4" s="1"/>
  <c r="AB391" i="4" s="1"/>
  <c r="P392" i="4" s="1"/>
  <c r="V392" i="4" s="1"/>
  <c r="BD393" i="3"/>
  <c r="BN393" i="3" s="1"/>
  <c r="Q393" i="13"/>
  <c r="T392" i="13"/>
  <c r="R391" i="13"/>
  <c r="U390" i="13"/>
  <c r="BJ386" i="4"/>
  <c r="BX385" i="4"/>
  <c r="BY385" i="4"/>
  <c r="M387" i="4"/>
  <c r="S387" i="4" s="1"/>
  <c r="Y387" i="4" s="1"/>
  <c r="BK386" i="4"/>
  <c r="L399" i="4"/>
  <c r="AQ408" i="17" l="1"/>
  <c r="Q410" i="17"/>
  <c r="AS409" i="17"/>
  <c r="AU408" i="17"/>
  <c r="AT408" i="17"/>
  <c r="AR463" i="17"/>
  <c r="BB406" i="17"/>
  <c r="AD411" i="17"/>
  <c r="AH411" i="17" s="1"/>
  <c r="AL411" i="17" s="1"/>
  <c r="AP411" i="17" s="1"/>
  <c r="T412" i="17"/>
  <c r="AC410" i="17"/>
  <c r="AG410" i="17" s="1"/>
  <c r="AK410" i="17" s="1"/>
  <c r="AO410" i="17" s="1"/>
  <c r="S411" i="17"/>
  <c r="AM407" i="17"/>
  <c r="BC407" i="17" s="1"/>
  <c r="AB409" i="17"/>
  <c r="AF409" i="17" s="1"/>
  <c r="AJ409" i="17" s="1"/>
  <c r="AN409" i="17" s="1"/>
  <c r="R410" i="17"/>
  <c r="AE408" i="17"/>
  <c r="AI408" i="17" s="1"/>
  <c r="AX408" i="17" s="1"/>
  <c r="AY408" i="17" s="1"/>
  <c r="AZ408" i="17" s="1"/>
  <c r="AA409" i="17"/>
  <c r="AQ409" i="17" s="1"/>
  <c r="BC384" i="4"/>
  <c r="BQ384" i="4" s="1"/>
  <c r="BR384" i="4" s="1"/>
  <c r="BP384" i="4"/>
  <c r="AW385" i="4"/>
  <c r="BV387" i="4"/>
  <c r="AQ386" i="4"/>
  <c r="BM386" i="4"/>
  <c r="BN386" i="4" s="1"/>
  <c r="BO386" i="4" s="1"/>
  <c r="BU387" i="4"/>
  <c r="BL386" i="4"/>
  <c r="AP392" i="4"/>
  <c r="AV392" i="4" s="1"/>
  <c r="BB392" i="4" s="1"/>
  <c r="BH392" i="4" s="1"/>
  <c r="R393" i="4"/>
  <c r="X393" i="4" s="1"/>
  <c r="AD393" i="4" s="1"/>
  <c r="R394" i="4" s="1"/>
  <c r="X394" i="4" s="1"/>
  <c r="M388" i="4"/>
  <c r="S388" i="4" s="1"/>
  <c r="Y388" i="4" s="1"/>
  <c r="AK387" i="4"/>
  <c r="BI387" i="4" s="1"/>
  <c r="AL391" i="4"/>
  <c r="AR391" i="4" s="1"/>
  <c r="AX391" i="4" s="1"/>
  <c r="BD391" i="4" s="1"/>
  <c r="Z392" i="4"/>
  <c r="AO395" i="4"/>
  <c r="AU395" i="4" s="1"/>
  <c r="BA395" i="4" s="1"/>
  <c r="BG395" i="4" s="1"/>
  <c r="AC396" i="4"/>
  <c r="AM395" i="4"/>
  <c r="AS395" i="4" s="1"/>
  <c r="AY395" i="4" s="1"/>
  <c r="BE395" i="4" s="1"/>
  <c r="AA396" i="4"/>
  <c r="AN391" i="4"/>
  <c r="AT391" i="4" s="1"/>
  <c r="AZ391" i="4" s="1"/>
  <c r="BF391" i="4" s="1"/>
  <c r="AB392" i="4"/>
  <c r="BD394" i="3"/>
  <c r="BN394" i="3" s="1"/>
  <c r="U391" i="13"/>
  <c r="R392" i="13"/>
  <c r="T393" i="13"/>
  <c r="Q394" i="13"/>
  <c r="BK387" i="4"/>
  <c r="BY386" i="4"/>
  <c r="BX386" i="4"/>
  <c r="BJ387" i="4"/>
  <c r="L400" i="4"/>
  <c r="AU409" i="17" l="1"/>
  <c r="AV408" i="17"/>
  <c r="AW408" i="17" s="1"/>
  <c r="AT409" i="17"/>
  <c r="AV409" i="17"/>
  <c r="AW409" i="17" s="1"/>
  <c r="Q411" i="17"/>
  <c r="AS410" i="17"/>
  <c r="AR464" i="17"/>
  <c r="AE409" i="17"/>
  <c r="AI409" i="17" s="1"/>
  <c r="AX409" i="17" s="1"/>
  <c r="AY409" i="17" s="1"/>
  <c r="AZ409" i="17" s="1"/>
  <c r="T413" i="17"/>
  <c r="AD412" i="17"/>
  <c r="AH412" i="17" s="1"/>
  <c r="AL412" i="17" s="1"/>
  <c r="AP412" i="17" s="1"/>
  <c r="R411" i="17"/>
  <c r="AB410" i="17"/>
  <c r="AF410" i="17" s="1"/>
  <c r="AJ410" i="17" s="1"/>
  <c r="AN410" i="17" s="1"/>
  <c r="AM408" i="17"/>
  <c r="BC408" i="17" s="1"/>
  <c r="S412" i="17"/>
  <c r="AC411" i="17"/>
  <c r="AG411" i="17" s="1"/>
  <c r="AK411" i="17" s="1"/>
  <c r="AO411" i="17" s="1"/>
  <c r="AA410" i="17"/>
  <c r="AQ410" i="17" s="1"/>
  <c r="BB407" i="17"/>
  <c r="BC385" i="4"/>
  <c r="BQ385" i="4" s="1"/>
  <c r="BR385" i="4" s="1"/>
  <c r="BP385" i="4"/>
  <c r="BV388" i="4"/>
  <c r="AW386" i="4"/>
  <c r="AQ387" i="4"/>
  <c r="BM387" i="4"/>
  <c r="BN387" i="4" s="1"/>
  <c r="BO387" i="4" s="1"/>
  <c r="BL387" i="4"/>
  <c r="BU388" i="4"/>
  <c r="M389" i="4"/>
  <c r="S389" i="4" s="1"/>
  <c r="Y389" i="4" s="1"/>
  <c r="AK388" i="4"/>
  <c r="BI388" i="4" s="1"/>
  <c r="AO396" i="4"/>
  <c r="AU396" i="4" s="1"/>
  <c r="BA396" i="4" s="1"/>
  <c r="BG396" i="4" s="1"/>
  <c r="Q397" i="4"/>
  <c r="W397" i="4" s="1"/>
  <c r="AC397" i="4" s="1"/>
  <c r="Q398" i="4" s="1"/>
  <c r="W398" i="4" s="1"/>
  <c r="AL392" i="4"/>
  <c r="AR392" i="4" s="1"/>
  <c r="AX392" i="4" s="1"/>
  <c r="BD392" i="4" s="1"/>
  <c r="N393" i="4"/>
  <c r="T393" i="4" s="1"/>
  <c r="Z393" i="4" s="1"/>
  <c r="N394" i="4" s="1"/>
  <c r="T394" i="4" s="1"/>
  <c r="AN392" i="4"/>
  <c r="AT392" i="4" s="1"/>
  <c r="AZ392" i="4" s="1"/>
  <c r="BF392" i="4" s="1"/>
  <c r="P393" i="4"/>
  <c r="V393" i="4" s="1"/>
  <c r="AB393" i="4" s="1"/>
  <c r="P394" i="4" s="1"/>
  <c r="V394" i="4" s="1"/>
  <c r="AP393" i="4"/>
  <c r="AV393" i="4" s="1"/>
  <c r="BB393" i="4" s="1"/>
  <c r="BH393" i="4" s="1"/>
  <c r="AD394" i="4"/>
  <c r="AM396" i="4"/>
  <c r="AS396" i="4" s="1"/>
  <c r="AY396" i="4" s="1"/>
  <c r="BE396" i="4" s="1"/>
  <c r="O397" i="4"/>
  <c r="U397" i="4" s="1"/>
  <c r="AA397" i="4" s="1"/>
  <c r="O398" i="4" s="1"/>
  <c r="U398" i="4" s="1"/>
  <c r="BD395" i="3"/>
  <c r="BN395" i="3" s="1"/>
  <c r="Q395" i="13"/>
  <c r="T394" i="13"/>
  <c r="R393" i="13"/>
  <c r="U392" i="13"/>
  <c r="BK388" i="4"/>
  <c r="BX387" i="4"/>
  <c r="BY387" i="4"/>
  <c r="BJ388" i="4"/>
  <c r="L401" i="4"/>
  <c r="AT410" i="17" l="1"/>
  <c r="Q412" i="17"/>
  <c r="AS411" i="17"/>
  <c r="AU410" i="17"/>
  <c r="AV410" i="17" s="1"/>
  <c r="AW410" i="17" s="1"/>
  <c r="AR465" i="17"/>
  <c r="AE410" i="17"/>
  <c r="AI410" i="17" s="1"/>
  <c r="AX410" i="17" s="1"/>
  <c r="AY410" i="17" s="1"/>
  <c r="AZ410" i="17" s="1"/>
  <c r="R412" i="17"/>
  <c r="AB411" i="17"/>
  <c r="AF411" i="17" s="1"/>
  <c r="AJ411" i="17" s="1"/>
  <c r="AN411" i="17" s="1"/>
  <c r="AA411" i="17"/>
  <c r="S413" i="17"/>
  <c r="AC412" i="17"/>
  <c r="AG412" i="17" s="1"/>
  <c r="AK412" i="17" s="1"/>
  <c r="AO412" i="17" s="1"/>
  <c r="T414" i="17"/>
  <c r="AD413" i="17"/>
  <c r="AH413" i="17" s="1"/>
  <c r="AL413" i="17" s="1"/>
  <c r="AP413" i="17" s="1"/>
  <c r="BB408" i="17"/>
  <c r="AM409" i="17"/>
  <c r="BC409" i="17" s="1"/>
  <c r="BC386" i="4"/>
  <c r="BQ386" i="4" s="1"/>
  <c r="BR386" i="4" s="1"/>
  <c r="BP386" i="4"/>
  <c r="BV389" i="4"/>
  <c r="AW387" i="4"/>
  <c r="AQ388" i="4"/>
  <c r="BM388" i="4"/>
  <c r="BN388" i="4" s="1"/>
  <c r="BO388" i="4" s="1"/>
  <c r="BU389" i="4"/>
  <c r="BL388" i="4"/>
  <c r="M390" i="4"/>
  <c r="S390" i="4" s="1"/>
  <c r="Y390" i="4" s="1"/>
  <c r="AK389" i="4"/>
  <c r="BI389" i="4" s="1"/>
  <c r="AN393" i="4"/>
  <c r="AT393" i="4" s="1"/>
  <c r="AZ393" i="4" s="1"/>
  <c r="BF393" i="4" s="1"/>
  <c r="AB394" i="4"/>
  <c r="AM397" i="4"/>
  <c r="AS397" i="4" s="1"/>
  <c r="AY397" i="4" s="1"/>
  <c r="BE397" i="4" s="1"/>
  <c r="AA398" i="4"/>
  <c r="AP394" i="4"/>
  <c r="AV394" i="4" s="1"/>
  <c r="BB394" i="4" s="1"/>
  <c r="BH394" i="4" s="1"/>
  <c r="R395" i="4"/>
  <c r="X395" i="4" s="1"/>
  <c r="AD395" i="4" s="1"/>
  <c r="R396" i="4" s="1"/>
  <c r="X396" i="4" s="1"/>
  <c r="AL393" i="4"/>
  <c r="AR393" i="4" s="1"/>
  <c r="AX393" i="4" s="1"/>
  <c r="BD393" i="4" s="1"/>
  <c r="Z394" i="4"/>
  <c r="AO397" i="4"/>
  <c r="AU397" i="4" s="1"/>
  <c r="BA397" i="4" s="1"/>
  <c r="BG397" i="4" s="1"/>
  <c r="AC398" i="4"/>
  <c r="BD396" i="3"/>
  <c r="BN396" i="3" s="1"/>
  <c r="R394" i="13"/>
  <c r="U393" i="13"/>
  <c r="T395" i="13"/>
  <c r="Q396" i="13"/>
  <c r="BK389" i="4"/>
  <c r="BJ389" i="4"/>
  <c r="BY388" i="4"/>
  <c r="BX388" i="4"/>
  <c r="L402" i="4"/>
  <c r="AQ411" i="17" l="1"/>
  <c r="AT411" i="17"/>
  <c r="Q413" i="17"/>
  <c r="AS412" i="17"/>
  <c r="AU411" i="17"/>
  <c r="AV411" i="17" s="1"/>
  <c r="AW411" i="17" s="1"/>
  <c r="AR466" i="17"/>
  <c r="BB409" i="17"/>
  <c r="AA412" i="17"/>
  <c r="AE411" i="17"/>
  <c r="AI411" i="17" s="1"/>
  <c r="AX411" i="17" s="1"/>
  <c r="AY411" i="17" s="1"/>
  <c r="AZ411" i="17" s="1"/>
  <c r="AB412" i="17"/>
  <c r="AF412" i="17" s="1"/>
  <c r="AJ412" i="17" s="1"/>
  <c r="AN412" i="17" s="1"/>
  <c r="R413" i="17"/>
  <c r="AC413" i="17"/>
  <c r="AG413" i="17" s="1"/>
  <c r="AK413" i="17" s="1"/>
  <c r="AO413" i="17" s="1"/>
  <c r="S414" i="17"/>
  <c r="AD414" i="17"/>
  <c r="AH414" i="17" s="1"/>
  <c r="AL414" i="17" s="1"/>
  <c r="AP414" i="17" s="1"/>
  <c r="T415" i="17"/>
  <c r="AM410" i="17"/>
  <c r="BC410" i="17" s="1"/>
  <c r="BC387" i="4"/>
  <c r="BQ387" i="4" s="1"/>
  <c r="BR387" i="4" s="1"/>
  <c r="BP387" i="4"/>
  <c r="AW388" i="4"/>
  <c r="AQ389" i="4"/>
  <c r="BM389" i="4"/>
  <c r="BN389" i="4" s="1"/>
  <c r="BO389" i="4" s="1"/>
  <c r="AK390" i="4"/>
  <c r="BI390" i="4" s="1"/>
  <c r="BV390" i="4"/>
  <c r="BL389" i="4"/>
  <c r="BU390" i="4"/>
  <c r="AP395" i="4"/>
  <c r="AV395" i="4" s="1"/>
  <c r="BB395" i="4" s="1"/>
  <c r="BH395" i="4" s="1"/>
  <c r="AD396" i="4"/>
  <c r="AM398" i="4"/>
  <c r="AS398" i="4" s="1"/>
  <c r="AY398" i="4" s="1"/>
  <c r="BE398" i="4" s="1"/>
  <c r="O399" i="4"/>
  <c r="U399" i="4" s="1"/>
  <c r="AA399" i="4" s="1"/>
  <c r="O400" i="4" s="1"/>
  <c r="U400" i="4" s="1"/>
  <c r="AN394" i="4"/>
  <c r="AT394" i="4" s="1"/>
  <c r="AZ394" i="4" s="1"/>
  <c r="BF394" i="4" s="1"/>
  <c r="P395" i="4"/>
  <c r="V395" i="4" s="1"/>
  <c r="AB395" i="4" s="1"/>
  <c r="P396" i="4" s="1"/>
  <c r="V396" i="4" s="1"/>
  <c r="AO398" i="4"/>
  <c r="AU398" i="4" s="1"/>
  <c r="BA398" i="4" s="1"/>
  <c r="BG398" i="4" s="1"/>
  <c r="Q399" i="4"/>
  <c r="W399" i="4" s="1"/>
  <c r="AC399" i="4" s="1"/>
  <c r="Q400" i="4" s="1"/>
  <c r="W400" i="4" s="1"/>
  <c r="AL394" i="4"/>
  <c r="AR394" i="4" s="1"/>
  <c r="AX394" i="4" s="1"/>
  <c r="BD394" i="4" s="1"/>
  <c r="N395" i="4"/>
  <c r="T395" i="4" s="1"/>
  <c r="Z395" i="4" s="1"/>
  <c r="N396" i="4" s="1"/>
  <c r="T396" i="4" s="1"/>
  <c r="BD397" i="3"/>
  <c r="BN397" i="3" s="1"/>
  <c r="Q397" i="13"/>
  <c r="T396" i="13"/>
  <c r="R395" i="13"/>
  <c r="U394" i="13"/>
  <c r="BX389" i="4"/>
  <c r="BY389" i="4"/>
  <c r="BJ390" i="4"/>
  <c r="BK390" i="4"/>
  <c r="M391" i="4"/>
  <c r="S391" i="4" s="1"/>
  <c r="Y391" i="4" s="1"/>
  <c r="L403" i="4"/>
  <c r="AQ412" i="17" l="1"/>
  <c r="Q414" i="17"/>
  <c r="AS413" i="17"/>
  <c r="AU412" i="17"/>
  <c r="AT412" i="17"/>
  <c r="AR467" i="17"/>
  <c r="AC414" i="17"/>
  <c r="AG414" i="17" s="1"/>
  <c r="AK414" i="17" s="1"/>
  <c r="AO414" i="17" s="1"/>
  <c r="S415" i="17"/>
  <c r="AA413" i="17"/>
  <c r="AD415" i="17"/>
  <c r="AH415" i="17" s="1"/>
  <c r="AL415" i="17" s="1"/>
  <c r="AP415" i="17" s="1"/>
  <c r="T416" i="17"/>
  <c r="AB413" i="17"/>
  <c r="AF413" i="17" s="1"/>
  <c r="AJ413" i="17" s="1"/>
  <c r="AN413" i="17" s="1"/>
  <c r="R414" i="17"/>
  <c r="AM411" i="17"/>
  <c r="BC411" i="17" s="1"/>
  <c r="AE412" i="17"/>
  <c r="AI412" i="17" s="1"/>
  <c r="AX412" i="17" s="1"/>
  <c r="AY412" i="17" s="1"/>
  <c r="AZ412" i="17" s="1"/>
  <c r="BB410" i="17"/>
  <c r="BC388" i="4"/>
  <c r="BQ388" i="4" s="1"/>
  <c r="BR388" i="4" s="1"/>
  <c r="BP388" i="4"/>
  <c r="AW389" i="4"/>
  <c r="BV391" i="4"/>
  <c r="AQ390" i="4"/>
  <c r="BM390" i="4"/>
  <c r="BN390" i="4" s="1"/>
  <c r="BO390" i="4" s="1"/>
  <c r="BL390" i="4"/>
  <c r="BU391" i="4"/>
  <c r="AL395" i="4"/>
  <c r="AR395" i="4" s="1"/>
  <c r="AX395" i="4" s="1"/>
  <c r="BD395" i="4" s="1"/>
  <c r="Z396" i="4"/>
  <c r="AO399" i="4"/>
  <c r="AU399" i="4" s="1"/>
  <c r="BA399" i="4" s="1"/>
  <c r="BG399" i="4" s="1"/>
  <c r="AC400" i="4"/>
  <c r="AM399" i="4"/>
  <c r="AS399" i="4" s="1"/>
  <c r="AY399" i="4" s="1"/>
  <c r="BE399" i="4" s="1"/>
  <c r="AA400" i="4"/>
  <c r="AP396" i="4"/>
  <c r="AV396" i="4" s="1"/>
  <c r="BB396" i="4" s="1"/>
  <c r="BH396" i="4" s="1"/>
  <c r="R397" i="4"/>
  <c r="X397" i="4" s="1"/>
  <c r="AD397" i="4" s="1"/>
  <c r="R398" i="4" s="1"/>
  <c r="X398" i="4" s="1"/>
  <c r="AN395" i="4"/>
  <c r="AT395" i="4" s="1"/>
  <c r="AZ395" i="4" s="1"/>
  <c r="BF395" i="4" s="1"/>
  <c r="AB396" i="4"/>
  <c r="M392" i="4"/>
  <c r="S392" i="4" s="1"/>
  <c r="Y392" i="4" s="1"/>
  <c r="AK391" i="4"/>
  <c r="BI391" i="4" s="1"/>
  <c r="BD398" i="3"/>
  <c r="BN398" i="3" s="1"/>
  <c r="R396" i="13"/>
  <c r="U395" i="13"/>
  <c r="T397" i="13"/>
  <c r="Q398" i="13"/>
  <c r="BJ391" i="4"/>
  <c r="BY390" i="4"/>
  <c r="BX390" i="4"/>
  <c r="BK391" i="4"/>
  <c r="L404" i="4"/>
  <c r="AQ413" i="17" l="1"/>
  <c r="AU413" i="17"/>
  <c r="AV413" i="17" s="1"/>
  <c r="AW413" i="17" s="1"/>
  <c r="AV412" i="17"/>
  <c r="AW412" i="17" s="1"/>
  <c r="AT413" i="17"/>
  <c r="Q415" i="17"/>
  <c r="AS414" i="17"/>
  <c r="AR468" i="17"/>
  <c r="BB411" i="17"/>
  <c r="AM412" i="17"/>
  <c r="BC412" i="17" s="1"/>
  <c r="T417" i="17"/>
  <c r="AD416" i="17"/>
  <c r="AH416" i="17" s="1"/>
  <c r="AL416" i="17" s="1"/>
  <c r="AP416" i="17" s="1"/>
  <c r="AE413" i="17"/>
  <c r="AI413" i="17" s="1"/>
  <c r="AX413" i="17" s="1"/>
  <c r="AY413" i="17" s="1"/>
  <c r="AZ413" i="17" s="1"/>
  <c r="R415" i="17"/>
  <c r="AB414" i="17"/>
  <c r="AF414" i="17" s="1"/>
  <c r="AJ414" i="17" s="1"/>
  <c r="AN414" i="17" s="1"/>
  <c r="AA414" i="17"/>
  <c r="S416" i="17"/>
  <c r="AC415" i="17"/>
  <c r="AG415" i="17" s="1"/>
  <c r="AK415" i="17" s="1"/>
  <c r="AO415" i="17" s="1"/>
  <c r="BC389" i="4"/>
  <c r="BQ389" i="4" s="1"/>
  <c r="BR389" i="4" s="1"/>
  <c r="BP389" i="4"/>
  <c r="AW390" i="4"/>
  <c r="BV392" i="4"/>
  <c r="AQ391" i="4"/>
  <c r="BM391" i="4"/>
  <c r="BN391" i="4" s="1"/>
  <c r="BO391" i="4" s="1"/>
  <c r="BU392" i="4"/>
  <c r="BL391" i="4"/>
  <c r="M393" i="4"/>
  <c r="S393" i="4" s="1"/>
  <c r="Y393" i="4" s="1"/>
  <c r="AK392" i="4"/>
  <c r="BI392" i="4" s="1"/>
  <c r="AP397" i="4"/>
  <c r="AV397" i="4" s="1"/>
  <c r="BB397" i="4" s="1"/>
  <c r="BH397" i="4" s="1"/>
  <c r="AD398" i="4"/>
  <c r="AM400" i="4"/>
  <c r="AS400" i="4" s="1"/>
  <c r="AY400" i="4" s="1"/>
  <c r="BE400" i="4" s="1"/>
  <c r="O401" i="4"/>
  <c r="U401" i="4" s="1"/>
  <c r="AA401" i="4" s="1"/>
  <c r="O402" i="4" s="1"/>
  <c r="U402" i="4" s="1"/>
  <c r="AL396" i="4"/>
  <c r="AR396" i="4" s="1"/>
  <c r="AX396" i="4" s="1"/>
  <c r="BD396" i="4" s="1"/>
  <c r="N397" i="4"/>
  <c r="T397" i="4" s="1"/>
  <c r="Z397" i="4" s="1"/>
  <c r="N398" i="4" s="1"/>
  <c r="T398" i="4" s="1"/>
  <c r="AN396" i="4"/>
  <c r="AT396" i="4" s="1"/>
  <c r="AZ396" i="4" s="1"/>
  <c r="BF396" i="4" s="1"/>
  <c r="P397" i="4"/>
  <c r="V397" i="4" s="1"/>
  <c r="AB397" i="4" s="1"/>
  <c r="P398" i="4" s="1"/>
  <c r="V398" i="4" s="1"/>
  <c r="AO400" i="4"/>
  <c r="AU400" i="4" s="1"/>
  <c r="BA400" i="4" s="1"/>
  <c r="BG400" i="4" s="1"/>
  <c r="Q401" i="4"/>
  <c r="W401" i="4" s="1"/>
  <c r="AC401" i="4" s="1"/>
  <c r="Q402" i="4" s="1"/>
  <c r="W402" i="4" s="1"/>
  <c r="BD399" i="3"/>
  <c r="BN399" i="3" s="1"/>
  <c r="Q399" i="13"/>
  <c r="T398" i="13"/>
  <c r="R397" i="13"/>
  <c r="U396" i="13"/>
  <c r="BK392" i="4"/>
  <c r="BX391" i="4"/>
  <c r="BY391" i="4"/>
  <c r="BJ392" i="4"/>
  <c r="L405" i="4"/>
  <c r="AQ414" i="17" l="1"/>
  <c r="AT414" i="17"/>
  <c r="Q416" i="17"/>
  <c r="AS415" i="17"/>
  <c r="AU414" i="17"/>
  <c r="AV414" i="17" s="1"/>
  <c r="AW414" i="17" s="1"/>
  <c r="AR469" i="17"/>
  <c r="R416" i="17"/>
  <c r="AB415" i="17"/>
  <c r="AF415" i="17" s="1"/>
  <c r="AJ415" i="17" s="1"/>
  <c r="AN415" i="17" s="1"/>
  <c r="S417" i="17"/>
  <c r="AC416" i="17"/>
  <c r="AG416" i="17" s="1"/>
  <c r="AK416" i="17" s="1"/>
  <c r="AO416" i="17" s="1"/>
  <c r="AM413" i="17"/>
  <c r="BC413" i="17" s="1"/>
  <c r="T418" i="17"/>
  <c r="AD417" i="17"/>
  <c r="AH417" i="17" s="1"/>
  <c r="AL417" i="17" s="1"/>
  <c r="AP417" i="17" s="1"/>
  <c r="BB412" i="17"/>
  <c r="AE414" i="17"/>
  <c r="AI414" i="17" s="1"/>
  <c r="AX414" i="17" s="1"/>
  <c r="AY414" i="17" s="1"/>
  <c r="AZ414" i="17" s="1"/>
  <c r="AA415" i="17"/>
  <c r="AQ415" i="17" s="1"/>
  <c r="BC390" i="4"/>
  <c r="BQ390" i="4" s="1"/>
  <c r="BR390" i="4" s="1"/>
  <c r="BP390" i="4"/>
  <c r="BV393" i="4"/>
  <c r="AW391" i="4"/>
  <c r="AQ392" i="4"/>
  <c r="BM392" i="4"/>
  <c r="BN392" i="4" s="1"/>
  <c r="BO392" i="4" s="1"/>
  <c r="BL392" i="4"/>
  <c r="BU393" i="4"/>
  <c r="AN397" i="4"/>
  <c r="AT397" i="4" s="1"/>
  <c r="AZ397" i="4" s="1"/>
  <c r="BF397" i="4" s="1"/>
  <c r="AB398" i="4"/>
  <c r="AO401" i="4"/>
  <c r="AU401" i="4" s="1"/>
  <c r="BA401" i="4" s="1"/>
  <c r="BG401" i="4" s="1"/>
  <c r="AC402" i="4"/>
  <c r="AL397" i="4"/>
  <c r="AR397" i="4" s="1"/>
  <c r="AX397" i="4" s="1"/>
  <c r="BD397" i="4" s="1"/>
  <c r="Z398" i="4"/>
  <c r="AM401" i="4"/>
  <c r="AS401" i="4" s="1"/>
  <c r="AY401" i="4" s="1"/>
  <c r="BE401" i="4" s="1"/>
  <c r="AA402" i="4"/>
  <c r="AP398" i="4"/>
  <c r="AV398" i="4" s="1"/>
  <c r="BB398" i="4" s="1"/>
  <c r="BH398" i="4" s="1"/>
  <c r="R399" i="4"/>
  <c r="X399" i="4" s="1"/>
  <c r="AD399" i="4" s="1"/>
  <c r="R400" i="4" s="1"/>
  <c r="X400" i="4" s="1"/>
  <c r="M394" i="4"/>
  <c r="S394" i="4" s="1"/>
  <c r="Y394" i="4" s="1"/>
  <c r="AK393" i="4"/>
  <c r="BI393" i="4" s="1"/>
  <c r="BD400" i="3"/>
  <c r="BN400" i="3" s="1"/>
  <c r="U397" i="13"/>
  <c r="R398" i="13"/>
  <c r="T399" i="13"/>
  <c r="Q400" i="13"/>
  <c r="BY392" i="4"/>
  <c r="BX392" i="4"/>
  <c r="BJ393" i="4"/>
  <c r="BK393" i="4"/>
  <c r="L406" i="4"/>
  <c r="AT415" i="17" l="1"/>
  <c r="Q417" i="17"/>
  <c r="AS416" i="17"/>
  <c r="AU415" i="17"/>
  <c r="AV415" i="17" s="1"/>
  <c r="AW415" i="17" s="1"/>
  <c r="AR470" i="17"/>
  <c r="AA416" i="17"/>
  <c r="BB413" i="17"/>
  <c r="AE415" i="17"/>
  <c r="AI415" i="17" s="1"/>
  <c r="AX415" i="17" s="1"/>
  <c r="AY415" i="17" s="1"/>
  <c r="AZ415" i="17" s="1"/>
  <c r="AM414" i="17"/>
  <c r="BC414" i="17" s="1"/>
  <c r="AD418" i="17"/>
  <c r="AH418" i="17" s="1"/>
  <c r="AL418" i="17" s="1"/>
  <c r="AP418" i="17" s="1"/>
  <c r="T419" i="17"/>
  <c r="S418" i="17"/>
  <c r="AC417" i="17"/>
  <c r="AG417" i="17" s="1"/>
  <c r="AK417" i="17" s="1"/>
  <c r="AO417" i="17" s="1"/>
  <c r="AB416" i="17"/>
  <c r="AF416" i="17" s="1"/>
  <c r="AJ416" i="17" s="1"/>
  <c r="AN416" i="17" s="1"/>
  <c r="R417" i="17"/>
  <c r="BC391" i="4"/>
  <c r="BQ391" i="4" s="1"/>
  <c r="BR391" i="4" s="1"/>
  <c r="BP391" i="4"/>
  <c r="BL393" i="4"/>
  <c r="AW392" i="4"/>
  <c r="AQ393" i="4"/>
  <c r="BM393" i="4"/>
  <c r="BN393" i="4" s="1"/>
  <c r="BO393" i="4" s="1"/>
  <c r="AK394" i="4"/>
  <c r="BI394" i="4" s="1"/>
  <c r="BV394" i="4"/>
  <c r="BU394" i="4"/>
  <c r="AM402" i="4"/>
  <c r="AS402" i="4" s="1"/>
  <c r="AY402" i="4" s="1"/>
  <c r="BE402" i="4" s="1"/>
  <c r="O403" i="4"/>
  <c r="U403" i="4" s="1"/>
  <c r="AA403" i="4" s="1"/>
  <c r="O404" i="4" s="1"/>
  <c r="U404" i="4" s="1"/>
  <c r="AO402" i="4"/>
  <c r="AU402" i="4" s="1"/>
  <c r="BA402" i="4" s="1"/>
  <c r="BG402" i="4" s="1"/>
  <c r="Q403" i="4"/>
  <c r="W403" i="4" s="1"/>
  <c r="AC403" i="4" s="1"/>
  <c r="Q404" i="4" s="1"/>
  <c r="W404" i="4" s="1"/>
  <c r="AP399" i="4"/>
  <c r="AV399" i="4" s="1"/>
  <c r="BB399" i="4" s="1"/>
  <c r="BH399" i="4" s="1"/>
  <c r="AD400" i="4"/>
  <c r="AL398" i="4"/>
  <c r="AR398" i="4" s="1"/>
  <c r="AX398" i="4" s="1"/>
  <c r="BD398" i="4" s="1"/>
  <c r="N399" i="4"/>
  <c r="T399" i="4" s="1"/>
  <c r="Z399" i="4" s="1"/>
  <c r="N400" i="4" s="1"/>
  <c r="T400" i="4" s="1"/>
  <c r="AN398" i="4"/>
  <c r="AT398" i="4" s="1"/>
  <c r="AZ398" i="4" s="1"/>
  <c r="BF398" i="4" s="1"/>
  <c r="P399" i="4"/>
  <c r="V399" i="4" s="1"/>
  <c r="AB399" i="4" s="1"/>
  <c r="P400" i="4" s="1"/>
  <c r="V400" i="4" s="1"/>
  <c r="BD401" i="3"/>
  <c r="BN401" i="3" s="1"/>
  <c r="Q401" i="13"/>
  <c r="T400" i="13"/>
  <c r="R399" i="13"/>
  <c r="U398" i="13"/>
  <c r="BX393" i="4"/>
  <c r="BY393" i="4"/>
  <c r="BJ394" i="4"/>
  <c r="BK394" i="4"/>
  <c r="M395" i="4"/>
  <c r="S395" i="4" s="1"/>
  <c r="Y395" i="4" s="1"/>
  <c r="L407" i="4"/>
  <c r="Q418" i="17" l="1"/>
  <c r="AS417" i="17"/>
  <c r="AQ416" i="17"/>
  <c r="AU416" i="17" s="1"/>
  <c r="AT416" i="17"/>
  <c r="AR471" i="17"/>
  <c r="R418" i="17"/>
  <c r="AB417" i="17"/>
  <c r="AF417" i="17" s="1"/>
  <c r="AJ417" i="17" s="1"/>
  <c r="AN417" i="17" s="1"/>
  <c r="S419" i="17"/>
  <c r="AC418" i="17"/>
  <c r="AG418" i="17" s="1"/>
  <c r="AK418" i="17" s="1"/>
  <c r="AO418" i="17" s="1"/>
  <c r="AA417" i="17"/>
  <c r="AQ417" i="17" s="1"/>
  <c r="T420" i="17"/>
  <c r="AD419" i="17"/>
  <c r="AH419" i="17" s="1"/>
  <c r="AL419" i="17" s="1"/>
  <c r="AP419" i="17" s="1"/>
  <c r="AM415" i="17"/>
  <c r="BC415" i="17" s="1"/>
  <c r="BB414" i="17"/>
  <c r="AE416" i="17"/>
  <c r="AI416" i="17" s="1"/>
  <c r="AX416" i="17" s="1"/>
  <c r="AY416" i="17" s="1"/>
  <c r="AZ416" i="17" s="1"/>
  <c r="BC392" i="4"/>
  <c r="BQ392" i="4" s="1"/>
  <c r="BR392" i="4" s="1"/>
  <c r="BP392" i="4"/>
  <c r="BV395" i="4"/>
  <c r="AW393" i="4"/>
  <c r="AQ394" i="4"/>
  <c r="BM394" i="4"/>
  <c r="BN394" i="4" s="1"/>
  <c r="BO394" i="4" s="1"/>
  <c r="BU395" i="4"/>
  <c r="BL394" i="4"/>
  <c r="AN399" i="4"/>
  <c r="AT399" i="4" s="1"/>
  <c r="AZ399" i="4" s="1"/>
  <c r="BF399" i="4" s="1"/>
  <c r="AB400" i="4"/>
  <c r="AL399" i="4"/>
  <c r="AR399" i="4" s="1"/>
  <c r="AX399" i="4" s="1"/>
  <c r="BD399" i="4" s="1"/>
  <c r="Z400" i="4"/>
  <c r="M396" i="4"/>
  <c r="S396" i="4" s="1"/>
  <c r="Y396" i="4" s="1"/>
  <c r="AK395" i="4"/>
  <c r="BI395" i="4" s="1"/>
  <c r="AP400" i="4"/>
  <c r="AV400" i="4" s="1"/>
  <c r="BB400" i="4" s="1"/>
  <c r="BH400" i="4" s="1"/>
  <c r="R401" i="4"/>
  <c r="X401" i="4" s="1"/>
  <c r="AD401" i="4" s="1"/>
  <c r="R402" i="4" s="1"/>
  <c r="X402" i="4" s="1"/>
  <c r="AO403" i="4"/>
  <c r="AU403" i="4" s="1"/>
  <c r="BA403" i="4" s="1"/>
  <c r="BG403" i="4" s="1"/>
  <c r="AC404" i="4"/>
  <c r="AM403" i="4"/>
  <c r="AS403" i="4" s="1"/>
  <c r="AY403" i="4" s="1"/>
  <c r="BE403" i="4" s="1"/>
  <c r="AA404" i="4"/>
  <c r="BD402" i="3"/>
  <c r="BN402" i="3" s="1"/>
  <c r="R400" i="13"/>
  <c r="U399" i="13"/>
  <c r="T401" i="13"/>
  <c r="Q402" i="13"/>
  <c r="BY394" i="4"/>
  <c r="BJ395" i="4"/>
  <c r="BX394" i="4"/>
  <c r="BK395" i="4"/>
  <c r="L408" i="4"/>
  <c r="AU417" i="17" l="1"/>
  <c r="AV416" i="17"/>
  <c r="AW416" i="17" s="1"/>
  <c r="AT417" i="17"/>
  <c r="AV417" i="17"/>
  <c r="AW417" i="17" s="1"/>
  <c r="Q419" i="17"/>
  <c r="AS418" i="17"/>
  <c r="AR472" i="17"/>
  <c r="BB415" i="17"/>
  <c r="AM416" i="17"/>
  <c r="BC416" i="17" s="1"/>
  <c r="AD420" i="17"/>
  <c r="AH420" i="17" s="1"/>
  <c r="AL420" i="17" s="1"/>
  <c r="AP420" i="17" s="1"/>
  <c r="T421" i="17"/>
  <c r="AC419" i="17"/>
  <c r="AG419" i="17" s="1"/>
  <c r="AK419" i="17" s="1"/>
  <c r="AO419" i="17" s="1"/>
  <c r="S420" i="17"/>
  <c r="AE417" i="17"/>
  <c r="AI417" i="17" s="1"/>
  <c r="AX417" i="17" s="1"/>
  <c r="AY417" i="17" s="1"/>
  <c r="AZ417" i="17" s="1"/>
  <c r="AA418" i="17"/>
  <c r="AB418" i="17"/>
  <c r="AF418" i="17" s="1"/>
  <c r="AJ418" i="17" s="1"/>
  <c r="AN418" i="17" s="1"/>
  <c r="R419" i="17"/>
  <c r="BC393" i="4"/>
  <c r="BQ393" i="4" s="1"/>
  <c r="BR393" i="4" s="1"/>
  <c r="BP393" i="4"/>
  <c r="BV396" i="4"/>
  <c r="BL395" i="4"/>
  <c r="AW394" i="4"/>
  <c r="AQ395" i="4"/>
  <c r="BM395" i="4"/>
  <c r="BN395" i="4" s="1"/>
  <c r="BO395" i="4" s="1"/>
  <c r="BU396" i="4"/>
  <c r="M397" i="4"/>
  <c r="S397" i="4" s="1"/>
  <c r="Y397" i="4" s="1"/>
  <c r="AK396" i="4"/>
  <c r="BI396" i="4" s="1"/>
  <c r="AO404" i="4"/>
  <c r="AU404" i="4" s="1"/>
  <c r="BA404" i="4" s="1"/>
  <c r="BG404" i="4" s="1"/>
  <c r="Q405" i="4"/>
  <c r="W405" i="4" s="1"/>
  <c r="AC405" i="4" s="1"/>
  <c r="Q406" i="4" s="1"/>
  <c r="W406" i="4" s="1"/>
  <c r="AP401" i="4"/>
  <c r="AV401" i="4" s="1"/>
  <c r="BB401" i="4" s="1"/>
  <c r="BH401" i="4" s="1"/>
  <c r="AD402" i="4"/>
  <c r="AM404" i="4"/>
  <c r="AS404" i="4" s="1"/>
  <c r="AY404" i="4" s="1"/>
  <c r="BE404" i="4" s="1"/>
  <c r="O405" i="4"/>
  <c r="U405" i="4" s="1"/>
  <c r="AA405" i="4" s="1"/>
  <c r="O406" i="4" s="1"/>
  <c r="U406" i="4" s="1"/>
  <c r="AL400" i="4"/>
  <c r="AR400" i="4" s="1"/>
  <c r="AX400" i="4" s="1"/>
  <c r="BD400" i="4" s="1"/>
  <c r="N401" i="4"/>
  <c r="T401" i="4" s="1"/>
  <c r="Z401" i="4" s="1"/>
  <c r="N402" i="4" s="1"/>
  <c r="T402" i="4" s="1"/>
  <c r="AN400" i="4"/>
  <c r="AT400" i="4" s="1"/>
  <c r="AZ400" i="4" s="1"/>
  <c r="BF400" i="4" s="1"/>
  <c r="P401" i="4"/>
  <c r="V401" i="4" s="1"/>
  <c r="AB401" i="4" s="1"/>
  <c r="P402" i="4" s="1"/>
  <c r="V402" i="4" s="1"/>
  <c r="BD403" i="3"/>
  <c r="BN403" i="3" s="1"/>
  <c r="Q403" i="13"/>
  <c r="T402" i="13"/>
  <c r="R401" i="13"/>
  <c r="U400" i="13"/>
  <c r="BY395" i="4"/>
  <c r="BJ396" i="4"/>
  <c r="BX395" i="4"/>
  <c r="BK396" i="4"/>
  <c r="L409" i="4"/>
  <c r="AT418" i="17" l="1"/>
  <c r="AQ418" i="17"/>
  <c r="AU418" i="17" s="1"/>
  <c r="Q420" i="17"/>
  <c r="AS419" i="17"/>
  <c r="AR473" i="17"/>
  <c r="R420" i="17"/>
  <c r="AB419" i="17"/>
  <c r="AF419" i="17" s="1"/>
  <c r="AJ419" i="17" s="1"/>
  <c r="AN419" i="17" s="1"/>
  <c r="T422" i="17"/>
  <c r="AD421" i="17"/>
  <c r="AH421" i="17" s="1"/>
  <c r="AL421" i="17" s="1"/>
  <c r="AP421" i="17" s="1"/>
  <c r="AM417" i="17"/>
  <c r="BC417" i="17" s="1"/>
  <c r="AA419" i="17"/>
  <c r="AQ419" i="17" s="1"/>
  <c r="S421" i="17"/>
  <c r="AC420" i="17"/>
  <c r="AG420" i="17" s="1"/>
  <c r="AK420" i="17" s="1"/>
  <c r="AO420" i="17" s="1"/>
  <c r="BB416" i="17"/>
  <c r="AE418" i="17"/>
  <c r="AI418" i="17" s="1"/>
  <c r="AX418" i="17" s="1"/>
  <c r="AY418" i="17" s="1"/>
  <c r="AZ418" i="17" s="1"/>
  <c r="BC394" i="4"/>
  <c r="BQ394" i="4" s="1"/>
  <c r="BR394" i="4" s="1"/>
  <c r="BP394" i="4"/>
  <c r="AW395" i="4"/>
  <c r="BV397" i="4"/>
  <c r="AQ396" i="4"/>
  <c r="BM396" i="4"/>
  <c r="BN396" i="4" s="1"/>
  <c r="BO396" i="4" s="1"/>
  <c r="BU397" i="4"/>
  <c r="BL396" i="4"/>
  <c r="AN401" i="4"/>
  <c r="AT401" i="4" s="1"/>
  <c r="AZ401" i="4" s="1"/>
  <c r="BF401" i="4" s="1"/>
  <c r="AB402" i="4"/>
  <c r="AL401" i="4"/>
  <c r="AR401" i="4" s="1"/>
  <c r="AX401" i="4" s="1"/>
  <c r="BD401" i="4" s="1"/>
  <c r="Z402" i="4"/>
  <c r="AM405" i="4"/>
  <c r="AS405" i="4" s="1"/>
  <c r="AY405" i="4" s="1"/>
  <c r="BE405" i="4" s="1"/>
  <c r="AA406" i="4"/>
  <c r="AO405" i="4"/>
  <c r="AU405" i="4" s="1"/>
  <c r="BA405" i="4" s="1"/>
  <c r="BG405" i="4" s="1"/>
  <c r="AC406" i="4"/>
  <c r="AP402" i="4"/>
  <c r="AV402" i="4" s="1"/>
  <c r="BB402" i="4" s="1"/>
  <c r="BH402" i="4" s="1"/>
  <c r="R403" i="4"/>
  <c r="X403" i="4" s="1"/>
  <c r="AD403" i="4" s="1"/>
  <c r="R404" i="4" s="1"/>
  <c r="X404" i="4" s="1"/>
  <c r="M398" i="4"/>
  <c r="S398" i="4" s="1"/>
  <c r="Y398" i="4" s="1"/>
  <c r="AK397" i="4"/>
  <c r="BI397" i="4" s="1"/>
  <c r="BD404" i="3"/>
  <c r="BN404" i="3" s="1"/>
  <c r="R402" i="13"/>
  <c r="U401" i="13"/>
  <c r="T403" i="13"/>
  <c r="Q404" i="13"/>
  <c r="BY396" i="4"/>
  <c r="BX396" i="4"/>
  <c r="BJ397" i="4"/>
  <c r="BK397" i="4"/>
  <c r="L410" i="4"/>
  <c r="Q421" i="17" l="1"/>
  <c r="AS420" i="17"/>
  <c r="AU419" i="17"/>
  <c r="AV419" i="17" s="1"/>
  <c r="AW419" i="17" s="1"/>
  <c r="AV418" i="17"/>
  <c r="AW418" i="17" s="1"/>
  <c r="AT419" i="17"/>
  <c r="AR474" i="17"/>
  <c r="AE419" i="17"/>
  <c r="AI419" i="17" s="1"/>
  <c r="AX419" i="17" s="1"/>
  <c r="AY419" i="17" s="1"/>
  <c r="AZ419" i="17" s="1"/>
  <c r="BB417" i="17"/>
  <c r="AM418" i="17"/>
  <c r="BC418" i="17" s="1"/>
  <c r="AD422" i="17"/>
  <c r="AH422" i="17" s="1"/>
  <c r="AL422" i="17" s="1"/>
  <c r="AP422" i="17" s="1"/>
  <c r="T423" i="17"/>
  <c r="AB420" i="17"/>
  <c r="AF420" i="17" s="1"/>
  <c r="AJ420" i="17" s="1"/>
  <c r="AN420" i="17" s="1"/>
  <c r="R421" i="17"/>
  <c r="AC421" i="17"/>
  <c r="AG421" i="17" s="1"/>
  <c r="AK421" i="17" s="1"/>
  <c r="AO421" i="17" s="1"/>
  <c r="S422" i="17"/>
  <c r="AA420" i="17"/>
  <c r="AQ420" i="17" s="1"/>
  <c r="BC395" i="4"/>
  <c r="BQ395" i="4" s="1"/>
  <c r="BR395" i="4" s="1"/>
  <c r="BP395" i="4"/>
  <c r="AW396" i="4"/>
  <c r="BL397" i="4"/>
  <c r="AQ397" i="4"/>
  <c r="BM397" i="4"/>
  <c r="BN397" i="4" s="1"/>
  <c r="BO397" i="4" s="1"/>
  <c r="AK398" i="4"/>
  <c r="BI398" i="4" s="1"/>
  <c r="BV398" i="4"/>
  <c r="BU398" i="4"/>
  <c r="AP403" i="4"/>
  <c r="AV403" i="4" s="1"/>
  <c r="BB403" i="4" s="1"/>
  <c r="BH403" i="4" s="1"/>
  <c r="AD404" i="4"/>
  <c r="AO406" i="4"/>
  <c r="AU406" i="4" s="1"/>
  <c r="BA406" i="4" s="1"/>
  <c r="BG406" i="4" s="1"/>
  <c r="Q407" i="4"/>
  <c r="W407" i="4" s="1"/>
  <c r="AC407" i="4" s="1"/>
  <c r="Q408" i="4" s="1"/>
  <c r="W408" i="4" s="1"/>
  <c r="AM406" i="4"/>
  <c r="AS406" i="4" s="1"/>
  <c r="AY406" i="4" s="1"/>
  <c r="BE406" i="4" s="1"/>
  <c r="O407" i="4"/>
  <c r="U407" i="4" s="1"/>
  <c r="AA407" i="4" s="1"/>
  <c r="O408" i="4" s="1"/>
  <c r="U408" i="4" s="1"/>
  <c r="AL402" i="4"/>
  <c r="AR402" i="4" s="1"/>
  <c r="AX402" i="4" s="1"/>
  <c r="BD402" i="4" s="1"/>
  <c r="N403" i="4"/>
  <c r="T403" i="4" s="1"/>
  <c r="Z403" i="4" s="1"/>
  <c r="N404" i="4" s="1"/>
  <c r="T404" i="4" s="1"/>
  <c r="AN402" i="4"/>
  <c r="AT402" i="4" s="1"/>
  <c r="AZ402" i="4" s="1"/>
  <c r="BF402" i="4" s="1"/>
  <c r="P403" i="4"/>
  <c r="V403" i="4" s="1"/>
  <c r="AB403" i="4" s="1"/>
  <c r="P404" i="4" s="1"/>
  <c r="V404" i="4" s="1"/>
  <c r="BD405" i="3"/>
  <c r="BN405" i="3" s="1"/>
  <c r="Q405" i="13"/>
  <c r="T404" i="13"/>
  <c r="R403" i="13"/>
  <c r="U402" i="13"/>
  <c r="BY397" i="4"/>
  <c r="BX397" i="4"/>
  <c r="BJ398" i="4"/>
  <c r="BK398" i="4"/>
  <c r="M399" i="4"/>
  <c r="S399" i="4" s="1"/>
  <c r="Y399" i="4" s="1"/>
  <c r="L411" i="4"/>
  <c r="AU420" i="17" l="1"/>
  <c r="AT420" i="17"/>
  <c r="AV420" i="17"/>
  <c r="AW420" i="17" s="1"/>
  <c r="Q422" i="17"/>
  <c r="AS421" i="17"/>
  <c r="AR475" i="17"/>
  <c r="R422" i="17"/>
  <c r="AB421" i="17"/>
  <c r="AF421" i="17" s="1"/>
  <c r="AJ421" i="17" s="1"/>
  <c r="AN421" i="17" s="1"/>
  <c r="AE420" i="17"/>
  <c r="AI420" i="17" s="1"/>
  <c r="AX420" i="17" s="1"/>
  <c r="AY420" i="17" s="1"/>
  <c r="AZ420" i="17" s="1"/>
  <c r="S423" i="17"/>
  <c r="AC422" i="17"/>
  <c r="AG422" i="17" s="1"/>
  <c r="AK422" i="17" s="1"/>
  <c r="AO422" i="17" s="1"/>
  <c r="AM419" i="17"/>
  <c r="BC419" i="17" s="1"/>
  <c r="AA421" i="17"/>
  <c r="AQ421" i="17" s="1"/>
  <c r="T424" i="17"/>
  <c r="AD423" i="17"/>
  <c r="AH423" i="17" s="1"/>
  <c r="AL423" i="17" s="1"/>
  <c r="AP423" i="17" s="1"/>
  <c r="BB418" i="17"/>
  <c r="BC396" i="4"/>
  <c r="BQ396" i="4" s="1"/>
  <c r="BR396" i="4" s="1"/>
  <c r="BP396" i="4"/>
  <c r="BV399" i="4"/>
  <c r="AW397" i="4"/>
  <c r="AQ398" i="4"/>
  <c r="BM398" i="4"/>
  <c r="BN398" i="4" s="1"/>
  <c r="BO398" i="4" s="1"/>
  <c r="BU399" i="4"/>
  <c r="BL398" i="4"/>
  <c r="AL403" i="4"/>
  <c r="AR403" i="4" s="1"/>
  <c r="AX403" i="4" s="1"/>
  <c r="BD403" i="4" s="1"/>
  <c r="Z404" i="4"/>
  <c r="M400" i="4"/>
  <c r="S400" i="4" s="1"/>
  <c r="Y400" i="4" s="1"/>
  <c r="AK399" i="4"/>
  <c r="BI399" i="4" s="1"/>
  <c r="AP404" i="4"/>
  <c r="AV404" i="4" s="1"/>
  <c r="BB404" i="4" s="1"/>
  <c r="BH404" i="4" s="1"/>
  <c r="R405" i="4"/>
  <c r="X405" i="4" s="1"/>
  <c r="AD405" i="4" s="1"/>
  <c r="R406" i="4" s="1"/>
  <c r="X406" i="4" s="1"/>
  <c r="AN403" i="4"/>
  <c r="AT403" i="4" s="1"/>
  <c r="AZ403" i="4" s="1"/>
  <c r="BF403" i="4" s="1"/>
  <c r="AB404" i="4"/>
  <c r="AM407" i="4"/>
  <c r="AS407" i="4" s="1"/>
  <c r="AY407" i="4" s="1"/>
  <c r="BE407" i="4" s="1"/>
  <c r="AA408" i="4"/>
  <c r="AO407" i="4"/>
  <c r="AU407" i="4" s="1"/>
  <c r="BA407" i="4" s="1"/>
  <c r="BG407" i="4" s="1"/>
  <c r="AC408" i="4"/>
  <c r="BD406" i="3"/>
  <c r="BN406" i="3" s="1"/>
  <c r="R404" i="13"/>
  <c r="U403" i="13"/>
  <c r="Q406" i="13"/>
  <c r="T405" i="13"/>
  <c r="BX398" i="4"/>
  <c r="BJ399" i="4"/>
  <c r="BY398" i="4"/>
  <c r="BK399" i="4"/>
  <c r="L412" i="4"/>
  <c r="AT421" i="17" l="1"/>
  <c r="Q423" i="17"/>
  <c r="AS422" i="17"/>
  <c r="AU421" i="17"/>
  <c r="AV421" i="17" s="1"/>
  <c r="AW421" i="17" s="1"/>
  <c r="AR476" i="17"/>
  <c r="AM420" i="17"/>
  <c r="BC420" i="17" s="1"/>
  <c r="AD424" i="17"/>
  <c r="AH424" i="17" s="1"/>
  <c r="AL424" i="17" s="1"/>
  <c r="AP424" i="17" s="1"/>
  <c r="T425" i="17"/>
  <c r="AA422" i="17"/>
  <c r="BB419" i="17"/>
  <c r="AE421" i="17"/>
  <c r="AI421" i="17" s="1"/>
  <c r="AX421" i="17" s="1"/>
  <c r="AY421" i="17" s="1"/>
  <c r="AZ421" i="17" s="1"/>
  <c r="AC423" i="17"/>
  <c r="AG423" i="17" s="1"/>
  <c r="AK423" i="17" s="1"/>
  <c r="AO423" i="17" s="1"/>
  <c r="S424" i="17"/>
  <c r="AB422" i="17"/>
  <c r="AF422" i="17" s="1"/>
  <c r="AJ422" i="17" s="1"/>
  <c r="AN422" i="17" s="1"/>
  <c r="R423" i="17"/>
  <c r="BC397" i="4"/>
  <c r="BQ397" i="4" s="1"/>
  <c r="BR397" i="4" s="1"/>
  <c r="BP397" i="4"/>
  <c r="AW398" i="4"/>
  <c r="BL399" i="4"/>
  <c r="BV400" i="4"/>
  <c r="AQ399" i="4"/>
  <c r="BM399" i="4"/>
  <c r="BN399" i="4" s="1"/>
  <c r="BO399" i="4" s="1"/>
  <c r="BU400" i="4"/>
  <c r="M401" i="4"/>
  <c r="S401" i="4" s="1"/>
  <c r="Y401" i="4" s="1"/>
  <c r="AK400" i="4"/>
  <c r="BI400" i="4" s="1"/>
  <c r="AO408" i="4"/>
  <c r="AU408" i="4" s="1"/>
  <c r="BA408" i="4" s="1"/>
  <c r="BG408" i="4" s="1"/>
  <c r="Q409" i="4"/>
  <c r="W409" i="4" s="1"/>
  <c r="AC409" i="4" s="1"/>
  <c r="Q410" i="4" s="1"/>
  <c r="W410" i="4" s="1"/>
  <c r="AN404" i="4"/>
  <c r="AT404" i="4" s="1"/>
  <c r="AZ404" i="4" s="1"/>
  <c r="BF404" i="4" s="1"/>
  <c r="P405" i="4"/>
  <c r="V405" i="4" s="1"/>
  <c r="AB405" i="4" s="1"/>
  <c r="P406" i="4" s="1"/>
  <c r="V406" i="4" s="1"/>
  <c r="AM408" i="4"/>
  <c r="AS408" i="4" s="1"/>
  <c r="AY408" i="4" s="1"/>
  <c r="BE408" i="4" s="1"/>
  <c r="O409" i="4"/>
  <c r="U409" i="4" s="1"/>
  <c r="AA409" i="4" s="1"/>
  <c r="O410" i="4" s="1"/>
  <c r="U410" i="4" s="1"/>
  <c r="AL404" i="4"/>
  <c r="AR404" i="4" s="1"/>
  <c r="AX404" i="4" s="1"/>
  <c r="BD404" i="4" s="1"/>
  <c r="N405" i="4"/>
  <c r="T405" i="4" s="1"/>
  <c r="Z405" i="4" s="1"/>
  <c r="N406" i="4" s="1"/>
  <c r="T406" i="4" s="1"/>
  <c r="AP405" i="4"/>
  <c r="AV405" i="4" s="1"/>
  <c r="BB405" i="4" s="1"/>
  <c r="BH405" i="4" s="1"/>
  <c r="AD406" i="4"/>
  <c r="BD407" i="3"/>
  <c r="BN407" i="3" s="1"/>
  <c r="Q407" i="13"/>
  <c r="T406" i="13"/>
  <c r="R405" i="13"/>
  <c r="U404" i="13"/>
  <c r="BY399" i="4"/>
  <c r="BJ400" i="4"/>
  <c r="BX399" i="4"/>
  <c r="BK400" i="4"/>
  <c r="L413" i="4"/>
  <c r="Q424" i="17" l="1"/>
  <c r="AS423" i="17"/>
  <c r="AQ422" i="17"/>
  <c r="AU422" i="17" s="1"/>
  <c r="AT422" i="17"/>
  <c r="AR477" i="17"/>
  <c r="R424" i="17"/>
  <c r="AB423" i="17"/>
  <c r="AF423" i="17" s="1"/>
  <c r="AJ423" i="17" s="1"/>
  <c r="AN423" i="17" s="1"/>
  <c r="AM421" i="17"/>
  <c r="BC421" i="17" s="1"/>
  <c r="AA423" i="17"/>
  <c r="T426" i="17"/>
  <c r="AD425" i="17"/>
  <c r="AH425" i="17" s="1"/>
  <c r="AL425" i="17" s="1"/>
  <c r="AP425" i="17" s="1"/>
  <c r="AE422" i="17"/>
  <c r="AI422" i="17" s="1"/>
  <c r="AX422" i="17" s="1"/>
  <c r="AY422" i="17" s="1"/>
  <c r="AZ422" i="17" s="1"/>
  <c r="S425" i="17"/>
  <c r="AC424" i="17"/>
  <c r="AG424" i="17" s="1"/>
  <c r="AK424" i="17" s="1"/>
  <c r="AO424" i="17" s="1"/>
  <c r="BB420" i="17"/>
  <c r="BC398" i="4"/>
  <c r="BQ398" i="4" s="1"/>
  <c r="BR398" i="4" s="1"/>
  <c r="BP398" i="4"/>
  <c r="BV401" i="4"/>
  <c r="AW399" i="4"/>
  <c r="AQ400" i="4"/>
  <c r="BM400" i="4"/>
  <c r="BN400" i="4" s="1"/>
  <c r="BO400" i="4" s="1"/>
  <c r="BU401" i="4"/>
  <c r="BL400" i="4"/>
  <c r="AN405" i="4"/>
  <c r="AT405" i="4" s="1"/>
  <c r="AZ405" i="4" s="1"/>
  <c r="BF405" i="4" s="1"/>
  <c r="AB406" i="4"/>
  <c r="AL405" i="4"/>
  <c r="AR405" i="4" s="1"/>
  <c r="AX405" i="4" s="1"/>
  <c r="BD405" i="4" s="1"/>
  <c r="Z406" i="4"/>
  <c r="AM409" i="4"/>
  <c r="AS409" i="4" s="1"/>
  <c r="AY409" i="4" s="1"/>
  <c r="BE409" i="4" s="1"/>
  <c r="AA410" i="4"/>
  <c r="AP406" i="4"/>
  <c r="AV406" i="4" s="1"/>
  <c r="BB406" i="4" s="1"/>
  <c r="BH406" i="4" s="1"/>
  <c r="R407" i="4"/>
  <c r="X407" i="4" s="1"/>
  <c r="AD407" i="4" s="1"/>
  <c r="R408" i="4" s="1"/>
  <c r="X408" i="4" s="1"/>
  <c r="AO409" i="4"/>
  <c r="AU409" i="4" s="1"/>
  <c r="BA409" i="4" s="1"/>
  <c r="BG409" i="4" s="1"/>
  <c r="AC410" i="4"/>
  <c r="M402" i="4"/>
  <c r="S402" i="4" s="1"/>
  <c r="Y402" i="4" s="1"/>
  <c r="AK401" i="4"/>
  <c r="BI401" i="4" s="1"/>
  <c r="BD408" i="3"/>
  <c r="BN408" i="3" s="1"/>
  <c r="U405" i="13"/>
  <c r="R406" i="13"/>
  <c r="T407" i="13"/>
  <c r="Q408" i="13"/>
  <c r="BJ401" i="4"/>
  <c r="BY400" i="4"/>
  <c r="BX400" i="4"/>
  <c r="BK401" i="4"/>
  <c r="L414" i="4"/>
  <c r="AV422" i="17" l="1"/>
  <c r="AW422" i="17" s="1"/>
  <c r="AT423" i="17"/>
  <c r="AQ423" i="17"/>
  <c r="AU423" i="17" s="1"/>
  <c r="Q425" i="17"/>
  <c r="AS424" i="17"/>
  <c r="AR478" i="17"/>
  <c r="AD426" i="17"/>
  <c r="AH426" i="17" s="1"/>
  <c r="AL426" i="17" s="1"/>
  <c r="AP426" i="17" s="1"/>
  <c r="T427" i="17"/>
  <c r="BB421" i="17"/>
  <c r="AM422" i="17"/>
  <c r="BC422" i="17" s="1"/>
  <c r="AA424" i="17"/>
  <c r="AB424" i="17"/>
  <c r="AF424" i="17" s="1"/>
  <c r="AJ424" i="17" s="1"/>
  <c r="AN424" i="17" s="1"/>
  <c r="R425" i="17"/>
  <c r="AC425" i="17"/>
  <c r="AG425" i="17" s="1"/>
  <c r="AK425" i="17" s="1"/>
  <c r="AO425" i="17" s="1"/>
  <c r="S426" i="17"/>
  <c r="AE423" i="17"/>
  <c r="AI423" i="17" s="1"/>
  <c r="AX423" i="17" s="1"/>
  <c r="AY423" i="17" s="1"/>
  <c r="AZ423" i="17" s="1"/>
  <c r="BC399" i="4"/>
  <c r="BQ399" i="4" s="1"/>
  <c r="BR399" i="4" s="1"/>
  <c r="BP399" i="4"/>
  <c r="AW400" i="4"/>
  <c r="AQ401" i="4"/>
  <c r="BM401" i="4"/>
  <c r="BN401" i="4" s="1"/>
  <c r="BO401" i="4" s="1"/>
  <c r="AK402" i="4"/>
  <c r="BI402" i="4" s="1"/>
  <c r="BV402" i="4"/>
  <c r="BU402" i="4"/>
  <c r="BL401" i="4"/>
  <c r="AM410" i="4"/>
  <c r="AS410" i="4" s="1"/>
  <c r="AY410" i="4" s="1"/>
  <c r="BE410" i="4" s="1"/>
  <c r="O411" i="4"/>
  <c r="U411" i="4" s="1"/>
  <c r="AA411" i="4" s="1"/>
  <c r="O412" i="4" s="1"/>
  <c r="U412" i="4" s="1"/>
  <c r="AO410" i="4"/>
  <c r="AU410" i="4" s="1"/>
  <c r="BA410" i="4" s="1"/>
  <c r="BG410" i="4" s="1"/>
  <c r="Q411" i="4"/>
  <c r="W411" i="4" s="1"/>
  <c r="AC411" i="4" s="1"/>
  <c r="Q412" i="4" s="1"/>
  <c r="W412" i="4" s="1"/>
  <c r="AL406" i="4"/>
  <c r="AR406" i="4" s="1"/>
  <c r="AX406" i="4" s="1"/>
  <c r="BD406" i="4" s="1"/>
  <c r="N407" i="4"/>
  <c r="T407" i="4" s="1"/>
  <c r="Z407" i="4" s="1"/>
  <c r="N408" i="4" s="1"/>
  <c r="T408" i="4" s="1"/>
  <c r="AN406" i="4"/>
  <c r="AT406" i="4" s="1"/>
  <c r="AZ406" i="4" s="1"/>
  <c r="BF406" i="4" s="1"/>
  <c r="P407" i="4"/>
  <c r="V407" i="4" s="1"/>
  <c r="AB407" i="4" s="1"/>
  <c r="P408" i="4" s="1"/>
  <c r="V408" i="4" s="1"/>
  <c r="AP407" i="4"/>
  <c r="AV407" i="4" s="1"/>
  <c r="BB407" i="4" s="1"/>
  <c r="BH407" i="4" s="1"/>
  <c r="AD408" i="4"/>
  <c r="BD409" i="3"/>
  <c r="BN409" i="3" s="1"/>
  <c r="Q409" i="13"/>
  <c r="T408" i="13"/>
  <c r="R407" i="13"/>
  <c r="U406" i="13"/>
  <c r="BK402" i="4"/>
  <c r="M403" i="4"/>
  <c r="S403" i="4" s="1"/>
  <c r="Y403" i="4" s="1"/>
  <c r="BJ402" i="4"/>
  <c r="BY401" i="4"/>
  <c r="BX401" i="4"/>
  <c r="L415" i="4"/>
  <c r="AV423" i="17" l="1"/>
  <c r="AW423" i="17" s="1"/>
  <c r="AT424" i="17"/>
  <c r="Q426" i="17"/>
  <c r="AS425" i="17"/>
  <c r="AQ424" i="17"/>
  <c r="AU424" i="17" s="1"/>
  <c r="AR479" i="17"/>
  <c r="AM423" i="17"/>
  <c r="BC423" i="17" s="1"/>
  <c r="R426" i="17"/>
  <c r="AB425" i="17"/>
  <c r="AF425" i="17" s="1"/>
  <c r="AJ425" i="17" s="1"/>
  <c r="AN425" i="17" s="1"/>
  <c r="AA425" i="17"/>
  <c r="AQ425" i="17" s="1"/>
  <c r="S427" i="17"/>
  <c r="AC426" i="17"/>
  <c r="AG426" i="17" s="1"/>
  <c r="AK426" i="17" s="1"/>
  <c r="AO426" i="17" s="1"/>
  <c r="AE424" i="17"/>
  <c r="AI424" i="17" s="1"/>
  <c r="AX424" i="17" s="1"/>
  <c r="AY424" i="17" s="1"/>
  <c r="AZ424" i="17" s="1"/>
  <c r="T428" i="17"/>
  <c r="AD427" i="17"/>
  <c r="AH427" i="17" s="1"/>
  <c r="AL427" i="17" s="1"/>
  <c r="AP427" i="17" s="1"/>
  <c r="BB422" i="17"/>
  <c r="BC400" i="4"/>
  <c r="BQ400" i="4" s="1"/>
  <c r="BR400" i="4" s="1"/>
  <c r="BP400" i="4"/>
  <c r="BV403" i="4"/>
  <c r="AW401" i="4"/>
  <c r="AQ402" i="4"/>
  <c r="BM402" i="4"/>
  <c r="BN402" i="4" s="1"/>
  <c r="BO402" i="4" s="1"/>
  <c r="BU403" i="4"/>
  <c r="BL402" i="4"/>
  <c r="AP408" i="4"/>
  <c r="AV408" i="4" s="1"/>
  <c r="BB408" i="4" s="1"/>
  <c r="BH408" i="4" s="1"/>
  <c r="R409" i="4"/>
  <c r="X409" i="4" s="1"/>
  <c r="AD409" i="4" s="1"/>
  <c r="R410" i="4" s="1"/>
  <c r="X410" i="4" s="1"/>
  <c r="M404" i="4"/>
  <c r="S404" i="4" s="1"/>
  <c r="Y404" i="4" s="1"/>
  <c r="AK403" i="4"/>
  <c r="BI403" i="4" s="1"/>
  <c r="AL407" i="4"/>
  <c r="AR407" i="4" s="1"/>
  <c r="AX407" i="4" s="1"/>
  <c r="BD407" i="4" s="1"/>
  <c r="Z408" i="4"/>
  <c r="AO411" i="4"/>
  <c r="AU411" i="4" s="1"/>
  <c r="BA411" i="4" s="1"/>
  <c r="BG411" i="4" s="1"/>
  <c r="AC412" i="4"/>
  <c r="AM411" i="4"/>
  <c r="AS411" i="4" s="1"/>
  <c r="AY411" i="4" s="1"/>
  <c r="BE411" i="4" s="1"/>
  <c r="AA412" i="4"/>
  <c r="AN407" i="4"/>
  <c r="AT407" i="4" s="1"/>
  <c r="AZ407" i="4" s="1"/>
  <c r="BF407" i="4" s="1"/>
  <c r="AB408" i="4"/>
  <c r="BD410" i="3"/>
  <c r="BN410" i="3" s="1"/>
  <c r="R408" i="13"/>
  <c r="U407" i="13"/>
  <c r="Q410" i="13"/>
  <c r="T409" i="13"/>
  <c r="BJ403" i="4"/>
  <c r="BY402" i="4"/>
  <c r="BX402" i="4"/>
  <c r="BK403" i="4"/>
  <c r="L416" i="4"/>
  <c r="AU425" i="17" l="1"/>
  <c r="AV424" i="17"/>
  <c r="AW424" i="17" s="1"/>
  <c r="AT425" i="17"/>
  <c r="AV425" i="17"/>
  <c r="AW425" i="17" s="1"/>
  <c r="Q427" i="17"/>
  <c r="AS426" i="17"/>
  <c r="AR480" i="17"/>
  <c r="AE425" i="17"/>
  <c r="AI425" i="17" s="1"/>
  <c r="AX425" i="17" s="1"/>
  <c r="AY425" i="17" s="1"/>
  <c r="AZ425" i="17" s="1"/>
  <c r="AB426" i="17"/>
  <c r="AF426" i="17" s="1"/>
  <c r="AJ426" i="17" s="1"/>
  <c r="AN426" i="17" s="1"/>
  <c r="R427" i="17"/>
  <c r="AD428" i="17"/>
  <c r="AH428" i="17" s="1"/>
  <c r="AL428" i="17" s="1"/>
  <c r="AP428" i="17" s="1"/>
  <c r="T429" i="17"/>
  <c r="AC427" i="17"/>
  <c r="AG427" i="17" s="1"/>
  <c r="AK427" i="17" s="1"/>
  <c r="AO427" i="17" s="1"/>
  <c r="S428" i="17"/>
  <c r="BB423" i="17"/>
  <c r="AM424" i="17"/>
  <c r="BC424" i="17" s="1"/>
  <c r="AA426" i="17"/>
  <c r="AQ426" i="17" s="1"/>
  <c r="BC401" i="4"/>
  <c r="BQ401" i="4" s="1"/>
  <c r="BR401" i="4" s="1"/>
  <c r="BP401" i="4"/>
  <c r="AW402" i="4"/>
  <c r="BV404" i="4"/>
  <c r="AQ403" i="4"/>
  <c r="BM403" i="4"/>
  <c r="BN403" i="4" s="1"/>
  <c r="BO403" i="4" s="1"/>
  <c r="BU404" i="4"/>
  <c r="BL403" i="4"/>
  <c r="AN408" i="4"/>
  <c r="AT408" i="4" s="1"/>
  <c r="AZ408" i="4" s="1"/>
  <c r="BF408" i="4" s="1"/>
  <c r="P409" i="4"/>
  <c r="V409" i="4" s="1"/>
  <c r="AB409" i="4" s="1"/>
  <c r="P410" i="4" s="1"/>
  <c r="V410" i="4" s="1"/>
  <c r="AL408" i="4"/>
  <c r="AR408" i="4" s="1"/>
  <c r="AX408" i="4" s="1"/>
  <c r="BD408" i="4" s="1"/>
  <c r="N409" i="4"/>
  <c r="T409" i="4" s="1"/>
  <c r="Z409" i="4" s="1"/>
  <c r="N410" i="4" s="1"/>
  <c r="T410" i="4" s="1"/>
  <c r="AM412" i="4"/>
  <c r="AS412" i="4" s="1"/>
  <c r="AY412" i="4" s="1"/>
  <c r="BE412" i="4" s="1"/>
  <c r="O413" i="4"/>
  <c r="U413" i="4" s="1"/>
  <c r="AA413" i="4" s="1"/>
  <c r="O414" i="4" s="1"/>
  <c r="U414" i="4" s="1"/>
  <c r="AO412" i="4"/>
  <c r="AU412" i="4" s="1"/>
  <c r="BA412" i="4" s="1"/>
  <c r="BG412" i="4" s="1"/>
  <c r="Q413" i="4"/>
  <c r="W413" i="4" s="1"/>
  <c r="AC413" i="4" s="1"/>
  <c r="Q414" i="4" s="1"/>
  <c r="W414" i="4" s="1"/>
  <c r="M405" i="4"/>
  <c r="S405" i="4" s="1"/>
  <c r="Y405" i="4" s="1"/>
  <c r="AK404" i="4"/>
  <c r="BI404" i="4" s="1"/>
  <c r="AP409" i="4"/>
  <c r="AV409" i="4" s="1"/>
  <c r="BB409" i="4" s="1"/>
  <c r="BH409" i="4" s="1"/>
  <c r="AD410" i="4"/>
  <c r="BD411" i="3"/>
  <c r="BN411" i="3" s="1"/>
  <c r="Q411" i="13"/>
  <c r="T410" i="13"/>
  <c r="R409" i="13"/>
  <c r="U408" i="13"/>
  <c r="BK404" i="4"/>
  <c r="BJ404" i="4"/>
  <c r="BX403" i="4"/>
  <c r="BY403" i="4"/>
  <c r="L417" i="4"/>
  <c r="AT426" i="17" l="1"/>
  <c r="Q428" i="17"/>
  <c r="AS427" i="17"/>
  <c r="AU426" i="17"/>
  <c r="AV426" i="17" s="1"/>
  <c r="AW426" i="17" s="1"/>
  <c r="AR481" i="17"/>
  <c r="R428" i="17"/>
  <c r="AB427" i="17"/>
  <c r="AF427" i="17" s="1"/>
  <c r="AJ427" i="17" s="1"/>
  <c r="AN427" i="17" s="1"/>
  <c r="AA427" i="17"/>
  <c r="T430" i="17"/>
  <c r="AD429" i="17"/>
  <c r="AH429" i="17" s="1"/>
  <c r="AL429" i="17" s="1"/>
  <c r="AP429" i="17" s="1"/>
  <c r="AE426" i="17"/>
  <c r="AI426" i="17" s="1"/>
  <c r="AX426" i="17" s="1"/>
  <c r="AY426" i="17" s="1"/>
  <c r="AZ426" i="17" s="1"/>
  <c r="BB424" i="17"/>
  <c r="S429" i="17"/>
  <c r="AC428" i="17"/>
  <c r="AG428" i="17" s="1"/>
  <c r="AK428" i="17" s="1"/>
  <c r="AO428" i="17" s="1"/>
  <c r="AM425" i="17"/>
  <c r="BC425" i="17" s="1"/>
  <c r="BC402" i="4"/>
  <c r="BQ402" i="4" s="1"/>
  <c r="BR402" i="4" s="1"/>
  <c r="BP402" i="4"/>
  <c r="BV405" i="4"/>
  <c r="AW403" i="4"/>
  <c r="AQ404" i="4"/>
  <c r="BM404" i="4"/>
  <c r="BN404" i="4" s="1"/>
  <c r="BO404" i="4" s="1"/>
  <c r="BL404" i="4"/>
  <c r="BU405" i="4"/>
  <c r="M406" i="4"/>
  <c r="S406" i="4" s="1"/>
  <c r="Y406" i="4" s="1"/>
  <c r="AK405" i="4"/>
  <c r="BI405" i="4" s="1"/>
  <c r="AP410" i="4"/>
  <c r="AV410" i="4" s="1"/>
  <c r="BB410" i="4" s="1"/>
  <c r="BH410" i="4" s="1"/>
  <c r="R411" i="4"/>
  <c r="X411" i="4" s="1"/>
  <c r="AD411" i="4" s="1"/>
  <c r="R412" i="4" s="1"/>
  <c r="X412" i="4" s="1"/>
  <c r="AL409" i="4"/>
  <c r="AR409" i="4" s="1"/>
  <c r="AX409" i="4" s="1"/>
  <c r="BD409" i="4" s="1"/>
  <c r="Z410" i="4"/>
  <c r="AN409" i="4"/>
  <c r="AT409" i="4" s="1"/>
  <c r="AZ409" i="4" s="1"/>
  <c r="BF409" i="4" s="1"/>
  <c r="AB410" i="4"/>
  <c r="AO413" i="4"/>
  <c r="AU413" i="4" s="1"/>
  <c r="BA413" i="4" s="1"/>
  <c r="BG413" i="4" s="1"/>
  <c r="AC414" i="4"/>
  <c r="AM413" i="4"/>
  <c r="AS413" i="4" s="1"/>
  <c r="AY413" i="4" s="1"/>
  <c r="BE413" i="4" s="1"/>
  <c r="AA414" i="4"/>
  <c r="BD412" i="3"/>
  <c r="BN412" i="3" s="1"/>
  <c r="R410" i="13"/>
  <c r="U409" i="13"/>
  <c r="T411" i="13"/>
  <c r="Q412" i="13"/>
  <c r="BX404" i="4"/>
  <c r="BY404" i="4"/>
  <c r="BJ405" i="4"/>
  <c r="BK405" i="4"/>
  <c r="L418" i="4"/>
  <c r="AT427" i="17" l="1"/>
  <c r="AQ427" i="17"/>
  <c r="AU427" i="17" s="1"/>
  <c r="Q429" i="17"/>
  <c r="AS428" i="17"/>
  <c r="AR482" i="17"/>
  <c r="AM426" i="17"/>
  <c r="BC426" i="17" s="1"/>
  <c r="AB428" i="17"/>
  <c r="AF428" i="17" s="1"/>
  <c r="AJ428" i="17" s="1"/>
  <c r="AN428" i="17" s="1"/>
  <c r="R429" i="17"/>
  <c r="AD430" i="17"/>
  <c r="AH430" i="17" s="1"/>
  <c r="AL430" i="17" s="1"/>
  <c r="AP430" i="17" s="1"/>
  <c r="T431" i="17"/>
  <c r="AA428" i="17"/>
  <c r="AQ428" i="17" s="1"/>
  <c r="AC429" i="17"/>
  <c r="AG429" i="17" s="1"/>
  <c r="AK429" i="17" s="1"/>
  <c r="AO429" i="17" s="1"/>
  <c r="S430" i="17"/>
  <c r="BB425" i="17"/>
  <c r="AE427" i="17"/>
  <c r="AI427" i="17" s="1"/>
  <c r="AX427" i="17" s="1"/>
  <c r="AY427" i="17" s="1"/>
  <c r="AZ427" i="17" s="1"/>
  <c r="BC403" i="4"/>
  <c r="BQ403" i="4" s="1"/>
  <c r="BR403" i="4" s="1"/>
  <c r="BP403" i="4"/>
  <c r="AW404" i="4"/>
  <c r="BL405" i="4"/>
  <c r="AQ405" i="4"/>
  <c r="BM405" i="4"/>
  <c r="BN405" i="4" s="1"/>
  <c r="BO405" i="4" s="1"/>
  <c r="AK406" i="4"/>
  <c r="BI406" i="4" s="1"/>
  <c r="BV406" i="4"/>
  <c r="BU406" i="4"/>
  <c r="AM414" i="4"/>
  <c r="AS414" i="4" s="1"/>
  <c r="AY414" i="4" s="1"/>
  <c r="BE414" i="4" s="1"/>
  <c r="O415" i="4"/>
  <c r="U415" i="4" s="1"/>
  <c r="AA415" i="4" s="1"/>
  <c r="O416" i="4" s="1"/>
  <c r="U416" i="4" s="1"/>
  <c r="AL410" i="4"/>
  <c r="AR410" i="4" s="1"/>
  <c r="AX410" i="4" s="1"/>
  <c r="BD410" i="4" s="1"/>
  <c r="N411" i="4"/>
  <c r="T411" i="4" s="1"/>
  <c r="Z411" i="4" s="1"/>
  <c r="N412" i="4" s="1"/>
  <c r="T412" i="4" s="1"/>
  <c r="AO414" i="4"/>
  <c r="AU414" i="4" s="1"/>
  <c r="BA414" i="4" s="1"/>
  <c r="BG414" i="4" s="1"/>
  <c r="Q415" i="4"/>
  <c r="W415" i="4" s="1"/>
  <c r="AC415" i="4" s="1"/>
  <c r="Q416" i="4" s="1"/>
  <c r="W416" i="4" s="1"/>
  <c r="AN410" i="4"/>
  <c r="AT410" i="4" s="1"/>
  <c r="AZ410" i="4" s="1"/>
  <c r="BF410" i="4" s="1"/>
  <c r="P411" i="4"/>
  <c r="V411" i="4" s="1"/>
  <c r="AB411" i="4" s="1"/>
  <c r="P412" i="4" s="1"/>
  <c r="V412" i="4" s="1"/>
  <c r="AP411" i="4"/>
  <c r="AV411" i="4" s="1"/>
  <c r="BB411" i="4" s="1"/>
  <c r="BH411" i="4" s="1"/>
  <c r="AD412" i="4"/>
  <c r="BD413" i="3"/>
  <c r="BN413" i="3" s="1"/>
  <c r="Q413" i="13"/>
  <c r="T412" i="13"/>
  <c r="R411" i="13"/>
  <c r="U410" i="13"/>
  <c r="BY405" i="4"/>
  <c r="BX405" i="4"/>
  <c r="BJ406" i="4"/>
  <c r="M407" i="4"/>
  <c r="S407" i="4" s="1"/>
  <c r="Y407" i="4" s="1"/>
  <c r="BK406" i="4"/>
  <c r="L419" i="4"/>
  <c r="AU428" i="17" l="1"/>
  <c r="AV427" i="17"/>
  <c r="AW427" i="17" s="1"/>
  <c r="AT428" i="17"/>
  <c r="AV428" i="17"/>
  <c r="AW428" i="17" s="1"/>
  <c r="Q430" i="17"/>
  <c r="AS429" i="17"/>
  <c r="AR483" i="17"/>
  <c r="R430" i="17"/>
  <c r="AB429" i="17"/>
  <c r="AF429" i="17" s="1"/>
  <c r="AJ429" i="17" s="1"/>
  <c r="AN429" i="17" s="1"/>
  <c r="AM427" i="17"/>
  <c r="BC427" i="17" s="1"/>
  <c r="AE428" i="17"/>
  <c r="AI428" i="17" s="1"/>
  <c r="AX428" i="17" s="1"/>
  <c r="AY428" i="17" s="1"/>
  <c r="AZ428" i="17" s="1"/>
  <c r="T432" i="17"/>
  <c r="AD431" i="17"/>
  <c r="AH431" i="17" s="1"/>
  <c r="AL431" i="17" s="1"/>
  <c r="AP431" i="17" s="1"/>
  <c r="S431" i="17"/>
  <c r="AC430" i="17"/>
  <c r="AG430" i="17" s="1"/>
  <c r="AK430" i="17" s="1"/>
  <c r="AO430" i="17" s="1"/>
  <c r="BB426" i="17"/>
  <c r="AA429" i="17"/>
  <c r="AQ429" i="17" s="1"/>
  <c r="BC404" i="4"/>
  <c r="BQ404" i="4" s="1"/>
  <c r="BR404" i="4" s="1"/>
  <c r="BP404" i="4"/>
  <c r="BV407" i="4"/>
  <c r="AW405" i="4"/>
  <c r="AQ406" i="4"/>
  <c r="BM406" i="4"/>
  <c r="BN406" i="4" s="1"/>
  <c r="BO406" i="4" s="1"/>
  <c r="BU407" i="4"/>
  <c r="BL406" i="4"/>
  <c r="AP412" i="4"/>
  <c r="AV412" i="4" s="1"/>
  <c r="BB412" i="4" s="1"/>
  <c r="BH412" i="4" s="1"/>
  <c r="R413" i="4"/>
  <c r="X413" i="4" s="1"/>
  <c r="AD413" i="4" s="1"/>
  <c r="R414" i="4" s="1"/>
  <c r="X414" i="4" s="1"/>
  <c r="AL411" i="4"/>
  <c r="AR411" i="4" s="1"/>
  <c r="AX411" i="4" s="1"/>
  <c r="BD411" i="4" s="1"/>
  <c r="Z412" i="4"/>
  <c r="AM415" i="4"/>
  <c r="AS415" i="4" s="1"/>
  <c r="AY415" i="4" s="1"/>
  <c r="BE415" i="4" s="1"/>
  <c r="AA416" i="4"/>
  <c r="M408" i="4"/>
  <c r="S408" i="4" s="1"/>
  <c r="Y408" i="4" s="1"/>
  <c r="AK407" i="4"/>
  <c r="BI407" i="4" s="1"/>
  <c r="AN411" i="4"/>
  <c r="AT411" i="4" s="1"/>
  <c r="AZ411" i="4" s="1"/>
  <c r="BF411" i="4" s="1"/>
  <c r="AB412" i="4"/>
  <c r="AO415" i="4"/>
  <c r="AU415" i="4" s="1"/>
  <c r="BA415" i="4" s="1"/>
  <c r="BG415" i="4" s="1"/>
  <c r="AC416" i="4"/>
  <c r="BD414" i="3"/>
  <c r="BN414" i="3" s="1"/>
  <c r="R412" i="13"/>
  <c r="U411" i="13"/>
  <c r="Q414" i="13"/>
  <c r="T413" i="13"/>
  <c r="BK407" i="4"/>
  <c r="BY406" i="4"/>
  <c r="BX406" i="4"/>
  <c r="BJ407" i="4"/>
  <c r="L420" i="4"/>
  <c r="AT429" i="17" l="1"/>
  <c r="Q431" i="17"/>
  <c r="AS430" i="17"/>
  <c r="AU429" i="17"/>
  <c r="AV429" i="17" s="1"/>
  <c r="AW429" i="17" s="1"/>
  <c r="AR484" i="17"/>
  <c r="AM428" i="17"/>
  <c r="BC428" i="17" s="1"/>
  <c r="AA430" i="17"/>
  <c r="AC431" i="17"/>
  <c r="AG431" i="17" s="1"/>
  <c r="AK431" i="17" s="1"/>
  <c r="AO431" i="17" s="1"/>
  <c r="S432" i="17"/>
  <c r="AE429" i="17"/>
  <c r="AI429" i="17" s="1"/>
  <c r="AX429" i="17" s="1"/>
  <c r="AY429" i="17" s="1"/>
  <c r="AZ429" i="17" s="1"/>
  <c r="BB427" i="17"/>
  <c r="AD432" i="17"/>
  <c r="AH432" i="17" s="1"/>
  <c r="AL432" i="17" s="1"/>
  <c r="AP432" i="17" s="1"/>
  <c r="T433" i="17"/>
  <c r="AB430" i="17"/>
  <c r="AF430" i="17" s="1"/>
  <c r="AJ430" i="17" s="1"/>
  <c r="AN430" i="17" s="1"/>
  <c r="R431" i="17"/>
  <c r="BC405" i="4"/>
  <c r="BQ405" i="4" s="1"/>
  <c r="BR405" i="4" s="1"/>
  <c r="BP405" i="4"/>
  <c r="AW406" i="4"/>
  <c r="BV408" i="4"/>
  <c r="AQ407" i="4"/>
  <c r="BM407" i="4"/>
  <c r="BN407" i="4" s="1"/>
  <c r="BO407" i="4" s="1"/>
  <c r="BL407" i="4"/>
  <c r="BU408" i="4"/>
  <c r="M409" i="4"/>
  <c r="S409" i="4" s="1"/>
  <c r="Y409" i="4" s="1"/>
  <c r="AK408" i="4"/>
  <c r="BI408" i="4" s="1"/>
  <c r="AO416" i="4"/>
  <c r="AU416" i="4" s="1"/>
  <c r="BA416" i="4" s="1"/>
  <c r="BG416" i="4" s="1"/>
  <c r="Q417" i="4"/>
  <c r="W417" i="4" s="1"/>
  <c r="AC417" i="4" s="1"/>
  <c r="Q418" i="4" s="1"/>
  <c r="W418" i="4" s="1"/>
  <c r="AL412" i="4"/>
  <c r="AR412" i="4" s="1"/>
  <c r="AX412" i="4" s="1"/>
  <c r="BD412" i="4" s="1"/>
  <c r="N413" i="4"/>
  <c r="T413" i="4" s="1"/>
  <c r="Z413" i="4" s="1"/>
  <c r="N414" i="4" s="1"/>
  <c r="T414" i="4" s="1"/>
  <c r="AN412" i="4"/>
  <c r="AT412" i="4" s="1"/>
  <c r="AZ412" i="4" s="1"/>
  <c r="BF412" i="4" s="1"/>
  <c r="P413" i="4"/>
  <c r="V413" i="4" s="1"/>
  <c r="AB413" i="4" s="1"/>
  <c r="P414" i="4" s="1"/>
  <c r="V414" i="4" s="1"/>
  <c r="AM416" i="4"/>
  <c r="AS416" i="4" s="1"/>
  <c r="AY416" i="4" s="1"/>
  <c r="BE416" i="4" s="1"/>
  <c r="O417" i="4"/>
  <c r="U417" i="4" s="1"/>
  <c r="AA417" i="4" s="1"/>
  <c r="O418" i="4" s="1"/>
  <c r="U418" i="4" s="1"/>
  <c r="AP413" i="4"/>
  <c r="AV413" i="4" s="1"/>
  <c r="BB413" i="4" s="1"/>
  <c r="BH413" i="4" s="1"/>
  <c r="AD414" i="4"/>
  <c r="BD415" i="3"/>
  <c r="BN415" i="3" s="1"/>
  <c r="Q415" i="13"/>
  <c r="T414" i="13"/>
  <c r="R413" i="13"/>
  <c r="U412" i="13"/>
  <c r="BY407" i="4"/>
  <c r="BJ408" i="4"/>
  <c r="BX407" i="4"/>
  <c r="BK408" i="4"/>
  <c r="L421" i="4"/>
  <c r="Q432" i="17" l="1"/>
  <c r="AS431" i="17"/>
  <c r="AQ430" i="17"/>
  <c r="AU430" i="17"/>
  <c r="AT430" i="17"/>
  <c r="AR485" i="17"/>
  <c r="R432" i="17"/>
  <c r="AB431" i="17"/>
  <c r="AF431" i="17" s="1"/>
  <c r="AJ431" i="17" s="1"/>
  <c r="AN431" i="17" s="1"/>
  <c r="BB428" i="17"/>
  <c r="AE430" i="17"/>
  <c r="AI430" i="17" s="1"/>
  <c r="AX430" i="17" s="1"/>
  <c r="AY430" i="17" s="1"/>
  <c r="AZ430" i="17" s="1"/>
  <c r="AM429" i="17"/>
  <c r="BC429" i="17" s="1"/>
  <c r="T434" i="17"/>
  <c r="AD433" i="17"/>
  <c r="AH433" i="17" s="1"/>
  <c r="AL433" i="17" s="1"/>
  <c r="AP433" i="17" s="1"/>
  <c r="S433" i="17"/>
  <c r="AC432" i="17"/>
  <c r="AG432" i="17" s="1"/>
  <c r="AK432" i="17" s="1"/>
  <c r="AO432" i="17" s="1"/>
  <c r="AA431" i="17"/>
  <c r="AQ431" i="17" s="1"/>
  <c r="BC406" i="4"/>
  <c r="BQ406" i="4" s="1"/>
  <c r="BR406" i="4" s="1"/>
  <c r="BP406" i="4"/>
  <c r="BV409" i="4"/>
  <c r="AW407" i="4"/>
  <c r="AQ408" i="4"/>
  <c r="BM408" i="4"/>
  <c r="BN408" i="4" s="1"/>
  <c r="BO408" i="4" s="1"/>
  <c r="BU409" i="4"/>
  <c r="BL408" i="4"/>
  <c r="AP414" i="4"/>
  <c r="AV414" i="4" s="1"/>
  <c r="BB414" i="4" s="1"/>
  <c r="BH414" i="4" s="1"/>
  <c r="R415" i="4"/>
  <c r="X415" i="4" s="1"/>
  <c r="AD415" i="4" s="1"/>
  <c r="R416" i="4" s="1"/>
  <c r="X416" i="4" s="1"/>
  <c r="AM417" i="4"/>
  <c r="AS417" i="4" s="1"/>
  <c r="AY417" i="4" s="1"/>
  <c r="BE417" i="4" s="1"/>
  <c r="AA418" i="4"/>
  <c r="M410" i="4"/>
  <c r="S410" i="4" s="1"/>
  <c r="Y410" i="4" s="1"/>
  <c r="AK409" i="4"/>
  <c r="BI409" i="4" s="1"/>
  <c r="AN413" i="4"/>
  <c r="AT413" i="4" s="1"/>
  <c r="AZ413" i="4" s="1"/>
  <c r="BF413" i="4" s="1"/>
  <c r="AB414" i="4"/>
  <c r="AL413" i="4"/>
  <c r="AR413" i="4" s="1"/>
  <c r="AX413" i="4" s="1"/>
  <c r="BD413" i="4" s="1"/>
  <c r="Z414" i="4"/>
  <c r="AO417" i="4"/>
  <c r="AU417" i="4" s="1"/>
  <c r="BA417" i="4" s="1"/>
  <c r="BG417" i="4" s="1"/>
  <c r="AC418" i="4"/>
  <c r="BD416" i="3"/>
  <c r="BN416" i="3" s="1"/>
  <c r="R414" i="13"/>
  <c r="U413" i="13"/>
  <c r="T415" i="13"/>
  <c r="Q416" i="13"/>
  <c r="BJ409" i="4"/>
  <c r="BY408" i="4"/>
  <c r="BX408" i="4"/>
  <c r="BK409" i="4"/>
  <c r="L422" i="4"/>
  <c r="AU431" i="17" l="1"/>
  <c r="AV430" i="17"/>
  <c r="AW430" i="17" s="1"/>
  <c r="AT431" i="17"/>
  <c r="AV431" i="17"/>
  <c r="AW431" i="17" s="1"/>
  <c r="Q433" i="17"/>
  <c r="AS432" i="17"/>
  <c r="AR486" i="17"/>
  <c r="AA432" i="17"/>
  <c r="BB429" i="17"/>
  <c r="AE431" i="17"/>
  <c r="AI431" i="17" s="1"/>
  <c r="AX431" i="17" s="1"/>
  <c r="AY431" i="17" s="1"/>
  <c r="AZ431" i="17" s="1"/>
  <c r="AD434" i="17"/>
  <c r="AH434" i="17" s="1"/>
  <c r="AL434" i="17" s="1"/>
  <c r="AP434" i="17" s="1"/>
  <c r="T435" i="17"/>
  <c r="AM430" i="17"/>
  <c r="BC430" i="17" s="1"/>
  <c r="AB432" i="17"/>
  <c r="AF432" i="17" s="1"/>
  <c r="AJ432" i="17" s="1"/>
  <c r="AN432" i="17" s="1"/>
  <c r="R433" i="17"/>
  <c r="AC433" i="17"/>
  <c r="AG433" i="17" s="1"/>
  <c r="AK433" i="17" s="1"/>
  <c r="AO433" i="17" s="1"/>
  <c r="S434" i="17"/>
  <c r="BC407" i="4"/>
  <c r="BQ407" i="4" s="1"/>
  <c r="BR407" i="4" s="1"/>
  <c r="BP407" i="4"/>
  <c r="AW408" i="4"/>
  <c r="AQ409" i="4"/>
  <c r="BM409" i="4"/>
  <c r="BN409" i="4" s="1"/>
  <c r="BO409" i="4" s="1"/>
  <c r="AK410" i="4"/>
  <c r="BI410" i="4" s="1"/>
  <c r="BV410" i="4"/>
  <c r="BU410" i="4"/>
  <c r="BL409" i="4"/>
  <c r="AL414" i="4"/>
  <c r="AR414" i="4" s="1"/>
  <c r="AX414" i="4" s="1"/>
  <c r="BD414" i="4" s="1"/>
  <c r="N415" i="4"/>
  <c r="T415" i="4" s="1"/>
  <c r="Z415" i="4" s="1"/>
  <c r="N416" i="4" s="1"/>
  <c r="T416" i="4" s="1"/>
  <c r="AN414" i="4"/>
  <c r="AT414" i="4" s="1"/>
  <c r="AZ414" i="4" s="1"/>
  <c r="BF414" i="4" s="1"/>
  <c r="P415" i="4"/>
  <c r="V415" i="4" s="1"/>
  <c r="AB415" i="4" s="1"/>
  <c r="P416" i="4" s="1"/>
  <c r="V416" i="4" s="1"/>
  <c r="AM418" i="4"/>
  <c r="AS418" i="4" s="1"/>
  <c r="AY418" i="4" s="1"/>
  <c r="BE418" i="4" s="1"/>
  <c r="O419" i="4"/>
  <c r="U419" i="4" s="1"/>
  <c r="AA419" i="4" s="1"/>
  <c r="O420" i="4" s="1"/>
  <c r="U420" i="4" s="1"/>
  <c r="AP415" i="4"/>
  <c r="AV415" i="4" s="1"/>
  <c r="BB415" i="4" s="1"/>
  <c r="BH415" i="4" s="1"/>
  <c r="AD416" i="4"/>
  <c r="AO418" i="4"/>
  <c r="AU418" i="4" s="1"/>
  <c r="BA418" i="4" s="1"/>
  <c r="BG418" i="4" s="1"/>
  <c r="Q419" i="4"/>
  <c r="W419" i="4" s="1"/>
  <c r="AC419" i="4" s="1"/>
  <c r="Q420" i="4" s="1"/>
  <c r="W420" i="4" s="1"/>
  <c r="BD417" i="3"/>
  <c r="BN417" i="3" s="1"/>
  <c r="Q417" i="13"/>
  <c r="T416" i="13"/>
  <c r="R415" i="13"/>
  <c r="U414" i="13"/>
  <c r="BK410" i="4"/>
  <c r="M411" i="4"/>
  <c r="S411" i="4" s="1"/>
  <c r="Y411" i="4" s="1"/>
  <c r="BX409" i="4"/>
  <c r="BY409" i="4"/>
  <c r="BJ410" i="4"/>
  <c r="L423" i="4"/>
  <c r="AQ432" i="17" l="1"/>
  <c r="AT432" i="17"/>
  <c r="Q434" i="17"/>
  <c r="AS433" i="17"/>
  <c r="AU432" i="17"/>
  <c r="AV432" i="17" s="1"/>
  <c r="AW432" i="17" s="1"/>
  <c r="AR487" i="17"/>
  <c r="T436" i="17"/>
  <c r="AD435" i="17"/>
  <c r="AH435" i="17" s="1"/>
  <c r="AL435" i="17" s="1"/>
  <c r="AP435" i="17" s="1"/>
  <c r="R434" i="17"/>
  <c r="AB433" i="17"/>
  <c r="AF433" i="17" s="1"/>
  <c r="AJ433" i="17" s="1"/>
  <c r="AN433" i="17" s="1"/>
  <c r="AE432" i="17"/>
  <c r="AI432" i="17" s="1"/>
  <c r="AX432" i="17" s="1"/>
  <c r="AY432" i="17" s="1"/>
  <c r="AZ432" i="17" s="1"/>
  <c r="S435" i="17"/>
  <c r="AC434" i="17"/>
  <c r="AG434" i="17" s="1"/>
  <c r="AK434" i="17" s="1"/>
  <c r="AO434" i="17" s="1"/>
  <c r="AM431" i="17"/>
  <c r="BC431" i="17" s="1"/>
  <c r="BB430" i="17"/>
  <c r="AA433" i="17"/>
  <c r="AQ433" i="17" s="1"/>
  <c r="BC408" i="4"/>
  <c r="BQ408" i="4" s="1"/>
  <c r="BR408" i="4" s="1"/>
  <c r="BP408" i="4"/>
  <c r="BV411" i="4"/>
  <c r="AW409" i="4"/>
  <c r="AQ410" i="4"/>
  <c r="BM410" i="4"/>
  <c r="BN410" i="4" s="1"/>
  <c r="BO410" i="4" s="1"/>
  <c r="BL410" i="4"/>
  <c r="BU411" i="4"/>
  <c r="AP416" i="4"/>
  <c r="AV416" i="4" s="1"/>
  <c r="BB416" i="4" s="1"/>
  <c r="BH416" i="4" s="1"/>
  <c r="R417" i="4"/>
  <c r="X417" i="4" s="1"/>
  <c r="AD417" i="4" s="1"/>
  <c r="R418" i="4" s="1"/>
  <c r="X418" i="4" s="1"/>
  <c r="AN415" i="4"/>
  <c r="AT415" i="4" s="1"/>
  <c r="AZ415" i="4" s="1"/>
  <c r="BF415" i="4" s="1"/>
  <c r="AB416" i="4"/>
  <c r="AM419" i="4"/>
  <c r="AS419" i="4" s="1"/>
  <c r="AY419" i="4" s="1"/>
  <c r="BE419" i="4" s="1"/>
  <c r="AA420" i="4"/>
  <c r="AL415" i="4"/>
  <c r="AR415" i="4" s="1"/>
  <c r="AX415" i="4" s="1"/>
  <c r="BD415" i="4" s="1"/>
  <c r="Z416" i="4"/>
  <c r="M412" i="4"/>
  <c r="S412" i="4" s="1"/>
  <c r="Y412" i="4" s="1"/>
  <c r="AK411" i="4"/>
  <c r="BI411" i="4" s="1"/>
  <c r="AO419" i="4"/>
  <c r="AU419" i="4" s="1"/>
  <c r="BA419" i="4" s="1"/>
  <c r="BG419" i="4" s="1"/>
  <c r="AC420" i="4"/>
  <c r="BD418" i="3"/>
  <c r="BN418" i="3" s="1"/>
  <c r="R416" i="13"/>
  <c r="U415" i="13"/>
  <c r="Q418" i="13"/>
  <c r="T417" i="13"/>
  <c r="BK411" i="4"/>
  <c r="BY410" i="4"/>
  <c r="BJ411" i="4"/>
  <c r="BX410" i="4"/>
  <c r="L424" i="4"/>
  <c r="AU433" i="17" l="1"/>
  <c r="AT433" i="17"/>
  <c r="AV433" i="17"/>
  <c r="AW433" i="17" s="1"/>
  <c r="Q435" i="17"/>
  <c r="AS434" i="17"/>
  <c r="AR488" i="17"/>
  <c r="AB434" i="17"/>
  <c r="AF434" i="17" s="1"/>
  <c r="AJ434" i="17" s="1"/>
  <c r="AN434" i="17" s="1"/>
  <c r="R435" i="17"/>
  <c r="AA434" i="17"/>
  <c r="S436" i="17"/>
  <c r="AC435" i="17"/>
  <c r="AG435" i="17" s="1"/>
  <c r="AK435" i="17" s="1"/>
  <c r="AO435" i="17" s="1"/>
  <c r="AE433" i="17"/>
  <c r="AI433" i="17" s="1"/>
  <c r="AX433" i="17" s="1"/>
  <c r="AY433" i="17" s="1"/>
  <c r="AZ433" i="17" s="1"/>
  <c r="BB431" i="17"/>
  <c r="AM432" i="17"/>
  <c r="BC432" i="17" s="1"/>
  <c r="T437" i="17"/>
  <c r="AD436" i="17"/>
  <c r="AH436" i="17" s="1"/>
  <c r="AL436" i="17" s="1"/>
  <c r="AP436" i="17" s="1"/>
  <c r="BC409" i="4"/>
  <c r="BQ409" i="4" s="1"/>
  <c r="BR409" i="4" s="1"/>
  <c r="BP409" i="4"/>
  <c r="AW410" i="4"/>
  <c r="BV412" i="4"/>
  <c r="AQ411" i="4"/>
  <c r="BM411" i="4"/>
  <c r="BN411" i="4" s="1"/>
  <c r="BO411" i="4" s="1"/>
  <c r="BU412" i="4"/>
  <c r="BL411" i="4"/>
  <c r="M413" i="4"/>
  <c r="S413" i="4" s="1"/>
  <c r="Y413" i="4" s="1"/>
  <c r="AK412" i="4"/>
  <c r="BI412" i="4" s="1"/>
  <c r="AO420" i="4"/>
  <c r="AU420" i="4" s="1"/>
  <c r="BA420" i="4" s="1"/>
  <c r="BG420" i="4" s="1"/>
  <c r="Q421" i="4"/>
  <c r="W421" i="4" s="1"/>
  <c r="AC421" i="4" s="1"/>
  <c r="Q422" i="4" s="1"/>
  <c r="W422" i="4" s="1"/>
  <c r="AL416" i="4"/>
  <c r="AR416" i="4" s="1"/>
  <c r="AX416" i="4" s="1"/>
  <c r="BD416" i="4" s="1"/>
  <c r="N417" i="4"/>
  <c r="T417" i="4" s="1"/>
  <c r="Z417" i="4" s="1"/>
  <c r="N418" i="4" s="1"/>
  <c r="T418" i="4" s="1"/>
  <c r="AP417" i="4"/>
  <c r="AV417" i="4" s="1"/>
  <c r="BB417" i="4" s="1"/>
  <c r="BH417" i="4" s="1"/>
  <c r="AD418" i="4"/>
  <c r="AM420" i="4"/>
  <c r="AS420" i="4" s="1"/>
  <c r="AY420" i="4" s="1"/>
  <c r="BE420" i="4" s="1"/>
  <c r="O421" i="4"/>
  <c r="U421" i="4" s="1"/>
  <c r="AA421" i="4" s="1"/>
  <c r="O422" i="4" s="1"/>
  <c r="U422" i="4" s="1"/>
  <c r="AN416" i="4"/>
  <c r="AT416" i="4" s="1"/>
  <c r="AZ416" i="4" s="1"/>
  <c r="BF416" i="4" s="1"/>
  <c r="P417" i="4"/>
  <c r="V417" i="4" s="1"/>
  <c r="AB417" i="4" s="1"/>
  <c r="P418" i="4" s="1"/>
  <c r="V418" i="4" s="1"/>
  <c r="BD419" i="3"/>
  <c r="BN419" i="3" s="1"/>
  <c r="Q419" i="13"/>
  <c r="T418" i="13"/>
  <c r="R417" i="13"/>
  <c r="U416" i="13"/>
  <c r="BK412" i="4"/>
  <c r="BY411" i="4"/>
  <c r="BX411" i="4"/>
  <c r="BJ412" i="4"/>
  <c r="L425" i="4"/>
  <c r="AQ434" i="17" l="1"/>
  <c r="AT434" i="17"/>
  <c r="Q436" i="17"/>
  <c r="AS435" i="17"/>
  <c r="AU434" i="17"/>
  <c r="AV434" i="17" s="1"/>
  <c r="AW434" i="17" s="1"/>
  <c r="AR489" i="17"/>
  <c r="AM433" i="17"/>
  <c r="BC433" i="17" s="1"/>
  <c r="AA435" i="17"/>
  <c r="T438" i="17"/>
  <c r="AD437" i="17"/>
  <c r="AH437" i="17" s="1"/>
  <c r="AL437" i="17" s="1"/>
  <c r="AP437" i="17" s="1"/>
  <c r="S437" i="17"/>
  <c r="AC436" i="17"/>
  <c r="AG436" i="17" s="1"/>
  <c r="AK436" i="17" s="1"/>
  <c r="AO436" i="17" s="1"/>
  <c r="AE434" i="17"/>
  <c r="AI434" i="17" s="1"/>
  <c r="AX434" i="17" s="1"/>
  <c r="AY434" i="17" s="1"/>
  <c r="AZ434" i="17" s="1"/>
  <c r="R436" i="17"/>
  <c r="AB435" i="17"/>
  <c r="AF435" i="17" s="1"/>
  <c r="AJ435" i="17" s="1"/>
  <c r="AN435" i="17" s="1"/>
  <c r="BB432" i="17"/>
  <c r="BC410" i="4"/>
  <c r="BQ410" i="4" s="1"/>
  <c r="BR410" i="4" s="1"/>
  <c r="BP410" i="4"/>
  <c r="BV413" i="4"/>
  <c r="AW411" i="4"/>
  <c r="AQ412" i="4"/>
  <c r="BM412" i="4"/>
  <c r="BN412" i="4" s="1"/>
  <c r="BO412" i="4" s="1"/>
  <c r="BL412" i="4"/>
  <c r="BU413" i="4"/>
  <c r="AM421" i="4"/>
  <c r="AS421" i="4" s="1"/>
  <c r="AY421" i="4" s="1"/>
  <c r="BE421" i="4" s="1"/>
  <c r="AA422" i="4"/>
  <c r="AP418" i="4"/>
  <c r="AV418" i="4" s="1"/>
  <c r="BB418" i="4" s="1"/>
  <c r="BH418" i="4" s="1"/>
  <c r="R419" i="4"/>
  <c r="X419" i="4" s="1"/>
  <c r="AD419" i="4" s="1"/>
  <c r="R420" i="4" s="1"/>
  <c r="X420" i="4" s="1"/>
  <c r="M414" i="4"/>
  <c r="S414" i="4" s="1"/>
  <c r="Y414" i="4" s="1"/>
  <c r="AK413" i="4"/>
  <c r="BI413" i="4" s="1"/>
  <c r="AL417" i="4"/>
  <c r="AR417" i="4" s="1"/>
  <c r="AX417" i="4" s="1"/>
  <c r="BD417" i="4" s="1"/>
  <c r="Z418" i="4"/>
  <c r="AN417" i="4"/>
  <c r="AT417" i="4" s="1"/>
  <c r="AZ417" i="4" s="1"/>
  <c r="BF417" i="4" s="1"/>
  <c r="AB418" i="4"/>
  <c r="AO421" i="4"/>
  <c r="AU421" i="4" s="1"/>
  <c r="BA421" i="4" s="1"/>
  <c r="BG421" i="4" s="1"/>
  <c r="AC422" i="4"/>
  <c r="BD420" i="3"/>
  <c r="BN420" i="3" s="1"/>
  <c r="R418" i="13"/>
  <c r="U417" i="13"/>
  <c r="T419" i="13"/>
  <c r="Q420" i="13"/>
  <c r="BX412" i="4"/>
  <c r="BJ413" i="4"/>
  <c r="BY412" i="4"/>
  <c r="BK413" i="4"/>
  <c r="L426" i="4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AT435" i="17" l="1"/>
  <c r="Q437" i="17"/>
  <c r="AS436" i="17"/>
  <c r="AQ435" i="17"/>
  <c r="AU435" i="17" s="1"/>
  <c r="AR490" i="17"/>
  <c r="AC437" i="17"/>
  <c r="AG437" i="17" s="1"/>
  <c r="AK437" i="17" s="1"/>
  <c r="AO437" i="17" s="1"/>
  <c r="S438" i="17"/>
  <c r="AA436" i="17"/>
  <c r="BB433" i="17"/>
  <c r="AM434" i="17"/>
  <c r="BC434" i="17" s="1"/>
  <c r="AE435" i="17"/>
  <c r="AI435" i="17" s="1"/>
  <c r="AX435" i="17" s="1"/>
  <c r="AY435" i="17" s="1"/>
  <c r="AZ435" i="17" s="1"/>
  <c r="AD438" i="17"/>
  <c r="AH438" i="17" s="1"/>
  <c r="AL438" i="17" s="1"/>
  <c r="AP438" i="17" s="1"/>
  <c r="T439" i="17"/>
  <c r="AB436" i="17"/>
  <c r="AF436" i="17" s="1"/>
  <c r="AJ436" i="17" s="1"/>
  <c r="AN436" i="17" s="1"/>
  <c r="R437" i="17"/>
  <c r="BC411" i="4"/>
  <c r="BQ411" i="4" s="1"/>
  <c r="BR411" i="4" s="1"/>
  <c r="BP411" i="4"/>
  <c r="AW412" i="4"/>
  <c r="AQ413" i="4"/>
  <c r="BM413" i="4"/>
  <c r="BN413" i="4" s="1"/>
  <c r="BO413" i="4" s="1"/>
  <c r="AK414" i="4"/>
  <c r="BI414" i="4" s="1"/>
  <c r="BV414" i="4"/>
  <c r="BU414" i="4"/>
  <c r="BL413" i="4"/>
  <c r="AO422" i="4"/>
  <c r="AU422" i="4" s="1"/>
  <c r="BA422" i="4" s="1"/>
  <c r="BG422" i="4" s="1"/>
  <c r="Q423" i="4"/>
  <c r="W423" i="4" s="1"/>
  <c r="AC423" i="4" s="1"/>
  <c r="Q424" i="4" s="1"/>
  <c r="W424" i="4" s="1"/>
  <c r="AN418" i="4"/>
  <c r="AT418" i="4" s="1"/>
  <c r="AZ418" i="4" s="1"/>
  <c r="BF418" i="4" s="1"/>
  <c r="P419" i="4"/>
  <c r="V419" i="4" s="1"/>
  <c r="AB419" i="4" s="1"/>
  <c r="P420" i="4" s="1"/>
  <c r="V420" i="4" s="1"/>
  <c r="AP419" i="4"/>
  <c r="AV419" i="4" s="1"/>
  <c r="BB419" i="4" s="1"/>
  <c r="BH419" i="4" s="1"/>
  <c r="AD420" i="4"/>
  <c r="AM422" i="4"/>
  <c r="AS422" i="4" s="1"/>
  <c r="AY422" i="4" s="1"/>
  <c r="BE422" i="4" s="1"/>
  <c r="O423" i="4"/>
  <c r="U423" i="4" s="1"/>
  <c r="AA423" i="4" s="1"/>
  <c r="O424" i="4" s="1"/>
  <c r="U424" i="4" s="1"/>
  <c r="AL418" i="4"/>
  <c r="AR418" i="4" s="1"/>
  <c r="AX418" i="4" s="1"/>
  <c r="BD418" i="4" s="1"/>
  <c r="N419" i="4"/>
  <c r="T419" i="4" s="1"/>
  <c r="Z419" i="4" s="1"/>
  <c r="N420" i="4" s="1"/>
  <c r="T420" i="4" s="1"/>
  <c r="BD421" i="3"/>
  <c r="BN421" i="3" s="1"/>
  <c r="Q421" i="13"/>
  <c r="T420" i="13"/>
  <c r="R419" i="13"/>
  <c r="U418" i="13"/>
  <c r="BY413" i="4"/>
  <c r="BJ414" i="4"/>
  <c r="BX413" i="4"/>
  <c r="M415" i="4"/>
  <c r="S415" i="4" s="1"/>
  <c r="Y415" i="4" s="1"/>
  <c r="BK414" i="4"/>
  <c r="AV435" i="17" l="1"/>
  <c r="AW435" i="17" s="1"/>
  <c r="Q438" i="17"/>
  <c r="AS437" i="17"/>
  <c r="AQ436" i="17"/>
  <c r="AU436" i="17" s="1"/>
  <c r="AT436" i="17"/>
  <c r="AR491" i="17"/>
  <c r="BB434" i="17"/>
  <c r="AE436" i="17"/>
  <c r="AI436" i="17" s="1"/>
  <c r="AX436" i="17" s="1"/>
  <c r="AY436" i="17" s="1"/>
  <c r="AZ436" i="17" s="1"/>
  <c r="AD439" i="17"/>
  <c r="AH439" i="17" s="1"/>
  <c r="AL439" i="17" s="1"/>
  <c r="AP439" i="17" s="1"/>
  <c r="T440" i="17"/>
  <c r="AC438" i="17"/>
  <c r="AG438" i="17" s="1"/>
  <c r="AK438" i="17" s="1"/>
  <c r="AO438" i="17" s="1"/>
  <c r="S439" i="17"/>
  <c r="AB437" i="17"/>
  <c r="AF437" i="17" s="1"/>
  <c r="AJ437" i="17" s="1"/>
  <c r="AN437" i="17" s="1"/>
  <c r="R438" i="17"/>
  <c r="AM435" i="17"/>
  <c r="BC435" i="17" s="1"/>
  <c r="AA437" i="17"/>
  <c r="BC412" i="4"/>
  <c r="BQ412" i="4" s="1"/>
  <c r="BR412" i="4" s="1"/>
  <c r="BP412" i="4"/>
  <c r="AW413" i="4"/>
  <c r="BV415" i="4"/>
  <c r="AQ414" i="4"/>
  <c r="BM414" i="4"/>
  <c r="BN414" i="4" s="1"/>
  <c r="BO414" i="4" s="1"/>
  <c r="BU415" i="4"/>
  <c r="BL414" i="4"/>
  <c r="AL419" i="4"/>
  <c r="AR419" i="4" s="1"/>
  <c r="AX419" i="4" s="1"/>
  <c r="BD419" i="4" s="1"/>
  <c r="Z420" i="4"/>
  <c r="AM423" i="4"/>
  <c r="AS423" i="4" s="1"/>
  <c r="AY423" i="4" s="1"/>
  <c r="BE423" i="4" s="1"/>
  <c r="AA424" i="4"/>
  <c r="AP420" i="4"/>
  <c r="AV420" i="4" s="1"/>
  <c r="BB420" i="4" s="1"/>
  <c r="BH420" i="4" s="1"/>
  <c r="R421" i="4"/>
  <c r="X421" i="4" s="1"/>
  <c r="AD421" i="4" s="1"/>
  <c r="R422" i="4" s="1"/>
  <c r="X422" i="4" s="1"/>
  <c r="M416" i="4"/>
  <c r="S416" i="4" s="1"/>
  <c r="Y416" i="4" s="1"/>
  <c r="AK415" i="4"/>
  <c r="BI415" i="4" s="1"/>
  <c r="AN419" i="4"/>
  <c r="AT419" i="4" s="1"/>
  <c r="AZ419" i="4" s="1"/>
  <c r="BF419" i="4" s="1"/>
  <c r="AB420" i="4"/>
  <c r="AO423" i="4"/>
  <c r="AU423" i="4" s="1"/>
  <c r="BA423" i="4" s="1"/>
  <c r="BG423" i="4" s="1"/>
  <c r="AC424" i="4"/>
  <c r="BD422" i="3"/>
  <c r="BN422" i="3" s="1"/>
  <c r="R420" i="13"/>
  <c r="U419" i="13"/>
  <c r="Q422" i="13"/>
  <c r="T421" i="13"/>
  <c r="BK415" i="4"/>
  <c r="BX414" i="4"/>
  <c r="BY414" i="4"/>
  <c r="BJ415" i="4"/>
  <c r="AV436" i="17" l="1"/>
  <c r="AW436" i="17" s="1"/>
  <c r="AT437" i="17"/>
  <c r="Q439" i="17"/>
  <c r="AS438" i="17"/>
  <c r="AQ437" i="17"/>
  <c r="AU437" i="17" s="1"/>
  <c r="AR492" i="17"/>
  <c r="AA438" i="17"/>
  <c r="S440" i="17"/>
  <c r="AC439" i="17"/>
  <c r="AG439" i="17" s="1"/>
  <c r="AK439" i="17" s="1"/>
  <c r="AO439" i="17" s="1"/>
  <c r="T441" i="17"/>
  <c r="AD440" i="17"/>
  <c r="AH440" i="17" s="1"/>
  <c r="AL440" i="17" s="1"/>
  <c r="AP440" i="17" s="1"/>
  <c r="R439" i="17"/>
  <c r="AB438" i="17"/>
  <c r="AF438" i="17" s="1"/>
  <c r="AJ438" i="17" s="1"/>
  <c r="AN438" i="17" s="1"/>
  <c r="AE437" i="17"/>
  <c r="AI437" i="17" s="1"/>
  <c r="AX437" i="17" s="1"/>
  <c r="AY437" i="17" s="1"/>
  <c r="AZ437" i="17" s="1"/>
  <c r="AM436" i="17"/>
  <c r="BC436" i="17" s="1"/>
  <c r="BB435" i="17"/>
  <c r="BC413" i="4"/>
  <c r="BQ413" i="4" s="1"/>
  <c r="BR413" i="4" s="1"/>
  <c r="BP413" i="4"/>
  <c r="AW414" i="4"/>
  <c r="BV416" i="4"/>
  <c r="AQ415" i="4"/>
  <c r="BM415" i="4"/>
  <c r="BN415" i="4" s="1"/>
  <c r="BO415" i="4" s="1"/>
  <c r="BL415" i="4"/>
  <c r="BU416" i="4"/>
  <c r="M417" i="4"/>
  <c r="S417" i="4" s="1"/>
  <c r="Y417" i="4" s="1"/>
  <c r="AK416" i="4"/>
  <c r="BI416" i="4" s="1"/>
  <c r="AO424" i="4"/>
  <c r="AU424" i="4" s="1"/>
  <c r="BA424" i="4" s="1"/>
  <c r="BG424" i="4" s="1"/>
  <c r="Q425" i="4"/>
  <c r="W425" i="4" s="1"/>
  <c r="AC425" i="4" s="1"/>
  <c r="Q426" i="4" s="1"/>
  <c r="W426" i="4" s="1"/>
  <c r="AN420" i="4"/>
  <c r="AT420" i="4" s="1"/>
  <c r="AZ420" i="4" s="1"/>
  <c r="BF420" i="4" s="1"/>
  <c r="P421" i="4"/>
  <c r="V421" i="4" s="1"/>
  <c r="AB421" i="4" s="1"/>
  <c r="P422" i="4" s="1"/>
  <c r="V422" i="4" s="1"/>
  <c r="AP421" i="4"/>
  <c r="AV421" i="4" s="1"/>
  <c r="BB421" i="4" s="1"/>
  <c r="BH421" i="4" s="1"/>
  <c r="AD422" i="4"/>
  <c r="AL420" i="4"/>
  <c r="AR420" i="4" s="1"/>
  <c r="AX420" i="4" s="1"/>
  <c r="BD420" i="4" s="1"/>
  <c r="N421" i="4"/>
  <c r="T421" i="4" s="1"/>
  <c r="Z421" i="4" s="1"/>
  <c r="N422" i="4" s="1"/>
  <c r="T422" i="4" s="1"/>
  <c r="AM424" i="4"/>
  <c r="AS424" i="4" s="1"/>
  <c r="AY424" i="4" s="1"/>
  <c r="BE424" i="4" s="1"/>
  <c r="O425" i="4"/>
  <c r="U425" i="4" s="1"/>
  <c r="AA425" i="4" s="1"/>
  <c r="O426" i="4" s="1"/>
  <c r="U426" i="4" s="1"/>
  <c r="BD423" i="3"/>
  <c r="BN423" i="3" s="1"/>
  <c r="Q423" i="13"/>
  <c r="T422" i="13"/>
  <c r="R421" i="13"/>
  <c r="U420" i="13"/>
  <c r="BJ416" i="4"/>
  <c r="BX415" i="4"/>
  <c r="BY415" i="4"/>
  <c r="BK416" i="4"/>
  <c r="AV437" i="17" l="1"/>
  <c r="AW437" i="17" s="1"/>
  <c r="AQ438" i="17"/>
  <c r="AU438" i="17" s="1"/>
  <c r="Q440" i="17"/>
  <c r="AS439" i="17"/>
  <c r="AT438" i="17"/>
  <c r="AR493" i="17"/>
  <c r="T442" i="17"/>
  <c r="AD441" i="17"/>
  <c r="AH441" i="17" s="1"/>
  <c r="AL441" i="17" s="1"/>
  <c r="AP441" i="17" s="1"/>
  <c r="AE438" i="17"/>
  <c r="AI438" i="17" s="1"/>
  <c r="AX438" i="17" s="1"/>
  <c r="AY438" i="17" s="1"/>
  <c r="AZ438" i="17" s="1"/>
  <c r="BB436" i="17"/>
  <c r="AM437" i="17"/>
  <c r="BC437" i="17" s="1"/>
  <c r="R440" i="17"/>
  <c r="AB439" i="17"/>
  <c r="AF439" i="17" s="1"/>
  <c r="AJ439" i="17" s="1"/>
  <c r="AN439" i="17" s="1"/>
  <c r="AA439" i="17"/>
  <c r="S441" i="17"/>
  <c r="AC440" i="17"/>
  <c r="AG440" i="17" s="1"/>
  <c r="AK440" i="17" s="1"/>
  <c r="AO440" i="17" s="1"/>
  <c r="BC414" i="4"/>
  <c r="BQ414" i="4" s="1"/>
  <c r="BR414" i="4" s="1"/>
  <c r="BP414" i="4"/>
  <c r="AW415" i="4"/>
  <c r="AM425" i="4"/>
  <c r="AS425" i="4" s="1"/>
  <c r="AY425" i="4" s="1"/>
  <c r="BE425" i="4" s="1"/>
  <c r="BV417" i="4"/>
  <c r="AQ416" i="4"/>
  <c r="BM416" i="4"/>
  <c r="BN416" i="4" s="1"/>
  <c r="BO416" i="4" s="1"/>
  <c r="BU417" i="4"/>
  <c r="BL416" i="4"/>
  <c r="AL421" i="4"/>
  <c r="AR421" i="4" s="1"/>
  <c r="AX421" i="4" s="1"/>
  <c r="BD421" i="4" s="1"/>
  <c r="Z422" i="4"/>
  <c r="AN421" i="4"/>
  <c r="AT421" i="4" s="1"/>
  <c r="AZ421" i="4" s="1"/>
  <c r="BF421" i="4" s="1"/>
  <c r="AB422" i="4"/>
  <c r="AP422" i="4"/>
  <c r="AV422" i="4" s="1"/>
  <c r="BB422" i="4" s="1"/>
  <c r="BH422" i="4" s="1"/>
  <c r="R423" i="4"/>
  <c r="X423" i="4" s="1"/>
  <c r="AD423" i="4" s="1"/>
  <c r="R424" i="4" s="1"/>
  <c r="X424" i="4" s="1"/>
  <c r="AO425" i="4"/>
  <c r="AU425" i="4" s="1"/>
  <c r="BA425" i="4" s="1"/>
  <c r="BG425" i="4" s="1"/>
  <c r="AC426" i="4"/>
  <c r="AA426" i="4"/>
  <c r="M418" i="4"/>
  <c r="S418" i="4" s="1"/>
  <c r="Y418" i="4" s="1"/>
  <c r="AK417" i="4"/>
  <c r="BI417" i="4" s="1"/>
  <c r="BD424" i="3"/>
  <c r="BN424" i="3" s="1"/>
  <c r="U421" i="13"/>
  <c r="R422" i="13"/>
  <c r="T423" i="13"/>
  <c r="Q424" i="13"/>
  <c r="BK417" i="4"/>
  <c r="BX416" i="4"/>
  <c r="BY416" i="4"/>
  <c r="BJ417" i="4"/>
  <c r="AV438" i="17" l="1"/>
  <c r="AW438" i="17" s="1"/>
  <c r="Q441" i="17"/>
  <c r="AS440" i="17"/>
  <c r="AQ439" i="17"/>
  <c r="AU439" i="17" s="1"/>
  <c r="AT439" i="17"/>
  <c r="AR494" i="17"/>
  <c r="AC441" i="17"/>
  <c r="AG441" i="17" s="1"/>
  <c r="AK441" i="17" s="1"/>
  <c r="AO441" i="17" s="1"/>
  <c r="S442" i="17"/>
  <c r="AA440" i="17"/>
  <c r="AM438" i="17"/>
  <c r="BC438" i="17" s="1"/>
  <c r="AE439" i="17"/>
  <c r="AI439" i="17" s="1"/>
  <c r="AX439" i="17" s="1"/>
  <c r="AY439" i="17" s="1"/>
  <c r="AZ439" i="17" s="1"/>
  <c r="AB440" i="17"/>
  <c r="AF440" i="17" s="1"/>
  <c r="AJ440" i="17" s="1"/>
  <c r="AN440" i="17" s="1"/>
  <c r="R441" i="17"/>
  <c r="BB437" i="17"/>
  <c r="AD442" i="17"/>
  <c r="AH442" i="17" s="1"/>
  <c r="AL442" i="17" s="1"/>
  <c r="AP442" i="17" s="1"/>
  <c r="T443" i="17"/>
  <c r="BC415" i="4"/>
  <c r="BQ415" i="4" s="1"/>
  <c r="BR415" i="4" s="1"/>
  <c r="BP415" i="4"/>
  <c r="AW416" i="4"/>
  <c r="AM426" i="4"/>
  <c r="AS426" i="4" s="1"/>
  <c r="AY426" i="4" s="1"/>
  <c r="BE426" i="4" s="1"/>
  <c r="AQ417" i="4"/>
  <c r="BM417" i="4"/>
  <c r="BN417" i="4" s="1"/>
  <c r="BO417" i="4" s="1"/>
  <c r="AK418" i="4"/>
  <c r="BI418" i="4" s="1"/>
  <c r="BV418" i="4"/>
  <c r="BL417" i="4"/>
  <c r="BU418" i="4"/>
  <c r="AO426" i="4"/>
  <c r="AU426" i="4" s="1"/>
  <c r="BA426" i="4" s="1"/>
  <c r="BG426" i="4" s="1"/>
  <c r="Q427" i="4"/>
  <c r="W427" i="4" s="1"/>
  <c r="AC427" i="4" s="1"/>
  <c r="O427" i="4"/>
  <c r="U427" i="4" s="1"/>
  <c r="AL422" i="4"/>
  <c r="AR422" i="4" s="1"/>
  <c r="AX422" i="4" s="1"/>
  <c r="BD422" i="4" s="1"/>
  <c r="N423" i="4"/>
  <c r="T423" i="4" s="1"/>
  <c r="Z423" i="4" s="1"/>
  <c r="N424" i="4" s="1"/>
  <c r="T424" i="4" s="1"/>
  <c r="AP423" i="4"/>
  <c r="AV423" i="4" s="1"/>
  <c r="BB423" i="4" s="1"/>
  <c r="BH423" i="4" s="1"/>
  <c r="AD424" i="4"/>
  <c r="AN422" i="4"/>
  <c r="AT422" i="4" s="1"/>
  <c r="AZ422" i="4" s="1"/>
  <c r="BF422" i="4" s="1"/>
  <c r="P423" i="4"/>
  <c r="V423" i="4" s="1"/>
  <c r="AB423" i="4" s="1"/>
  <c r="P424" i="4" s="1"/>
  <c r="V424" i="4" s="1"/>
  <c r="BD425" i="3"/>
  <c r="BN425" i="3" s="1"/>
  <c r="Q425" i="13"/>
  <c r="T424" i="13"/>
  <c r="R423" i="13"/>
  <c r="U422" i="13"/>
  <c r="M419" i="4"/>
  <c r="S419" i="4" s="1"/>
  <c r="Y419" i="4" s="1"/>
  <c r="BK418" i="4"/>
  <c r="BJ418" i="4"/>
  <c r="BY417" i="4"/>
  <c r="BX417" i="4"/>
  <c r="AQ440" i="17" l="1"/>
  <c r="AU440" i="17"/>
  <c r="AV440" i="17" s="1"/>
  <c r="AW440" i="17" s="1"/>
  <c r="AV439" i="17"/>
  <c r="AW439" i="17" s="1"/>
  <c r="AT440" i="17"/>
  <c r="Q442" i="17"/>
  <c r="AS441" i="17"/>
  <c r="AR495" i="17"/>
  <c r="AD443" i="17"/>
  <c r="AH443" i="17" s="1"/>
  <c r="AL443" i="17" s="1"/>
  <c r="AP443" i="17" s="1"/>
  <c r="T444" i="17"/>
  <c r="AE440" i="17"/>
  <c r="AI440" i="17" s="1"/>
  <c r="AX440" i="17" s="1"/>
  <c r="AY440" i="17" s="1"/>
  <c r="AZ440" i="17" s="1"/>
  <c r="BB438" i="17"/>
  <c r="AB441" i="17"/>
  <c r="AF441" i="17" s="1"/>
  <c r="AJ441" i="17" s="1"/>
  <c r="AN441" i="17" s="1"/>
  <c r="R442" i="17"/>
  <c r="AM439" i="17"/>
  <c r="BC439" i="17" s="1"/>
  <c r="AC442" i="17"/>
  <c r="AG442" i="17" s="1"/>
  <c r="AK442" i="17" s="1"/>
  <c r="AO442" i="17" s="1"/>
  <c r="S443" i="17"/>
  <c r="AA441" i="17"/>
  <c r="AQ441" i="17" s="1"/>
  <c r="BU419" i="4"/>
  <c r="BC416" i="4"/>
  <c r="BQ416" i="4" s="1"/>
  <c r="BR416" i="4" s="1"/>
  <c r="BP416" i="4"/>
  <c r="AO427" i="4"/>
  <c r="AU427" i="4" s="1"/>
  <c r="BA427" i="4" s="1"/>
  <c r="BG427" i="4" s="1"/>
  <c r="AW417" i="4"/>
  <c r="BV419" i="4"/>
  <c r="AQ418" i="4"/>
  <c r="BM418" i="4"/>
  <c r="BN418" i="4" s="1"/>
  <c r="BO418" i="4" s="1"/>
  <c r="BL418" i="4"/>
  <c r="AN423" i="4"/>
  <c r="AT423" i="4" s="1"/>
  <c r="AZ423" i="4" s="1"/>
  <c r="BF423" i="4" s="1"/>
  <c r="AB424" i="4"/>
  <c r="M420" i="4"/>
  <c r="S420" i="4" s="1"/>
  <c r="Y420" i="4" s="1"/>
  <c r="AK419" i="4"/>
  <c r="BI419" i="4" s="1"/>
  <c r="AP424" i="4"/>
  <c r="AV424" i="4" s="1"/>
  <c r="BB424" i="4" s="1"/>
  <c r="BH424" i="4" s="1"/>
  <c r="R425" i="4"/>
  <c r="X425" i="4" s="1"/>
  <c r="AD425" i="4" s="1"/>
  <c r="R426" i="4" s="1"/>
  <c r="X426" i="4" s="1"/>
  <c r="AL423" i="4"/>
  <c r="AR423" i="4" s="1"/>
  <c r="AX423" i="4" s="1"/>
  <c r="BD423" i="4" s="1"/>
  <c r="Z424" i="4"/>
  <c r="BD426" i="3"/>
  <c r="BN426" i="3" s="1"/>
  <c r="R424" i="13"/>
  <c r="U423" i="13"/>
  <c r="Q426" i="13"/>
  <c r="T425" i="13"/>
  <c r="BY418" i="4"/>
  <c r="BJ419" i="4"/>
  <c r="BX418" i="4"/>
  <c r="BK419" i="4"/>
  <c r="Q428" i="4"/>
  <c r="W428" i="4" s="1"/>
  <c r="AC428" i="4" s="1"/>
  <c r="AA427" i="4"/>
  <c r="AT441" i="17" l="1"/>
  <c r="Q443" i="17"/>
  <c r="AS442" i="17"/>
  <c r="AU441" i="17"/>
  <c r="AV441" i="17" s="1"/>
  <c r="AW441" i="17" s="1"/>
  <c r="AR496" i="17"/>
  <c r="S444" i="17"/>
  <c r="AC443" i="17"/>
  <c r="AG443" i="17" s="1"/>
  <c r="AK443" i="17" s="1"/>
  <c r="AO443" i="17" s="1"/>
  <c r="AM440" i="17"/>
  <c r="BC440" i="17" s="1"/>
  <c r="T445" i="17"/>
  <c r="AD444" i="17"/>
  <c r="AH444" i="17" s="1"/>
  <c r="AL444" i="17" s="1"/>
  <c r="AP444" i="17" s="1"/>
  <c r="AA442" i="17"/>
  <c r="BB439" i="17"/>
  <c r="AE441" i="17"/>
  <c r="AI441" i="17" s="1"/>
  <c r="AX441" i="17" s="1"/>
  <c r="AY441" i="17" s="1"/>
  <c r="AZ441" i="17" s="1"/>
  <c r="R443" i="17"/>
  <c r="AB442" i="17"/>
  <c r="AF442" i="17" s="1"/>
  <c r="AJ442" i="17" s="1"/>
  <c r="AN442" i="17" s="1"/>
  <c r="BC417" i="4"/>
  <c r="BQ417" i="4" s="1"/>
  <c r="BR417" i="4" s="1"/>
  <c r="BP417" i="4"/>
  <c r="AW418" i="4"/>
  <c r="AO428" i="4"/>
  <c r="AU428" i="4" s="1"/>
  <c r="BA428" i="4" s="1"/>
  <c r="BG428" i="4" s="1"/>
  <c r="AM427" i="4"/>
  <c r="AS427" i="4" s="1"/>
  <c r="AY427" i="4" s="1"/>
  <c r="BE427" i="4" s="1"/>
  <c r="BV420" i="4"/>
  <c r="AQ419" i="4"/>
  <c r="BM419" i="4"/>
  <c r="BN419" i="4" s="1"/>
  <c r="BO419" i="4" s="1"/>
  <c r="BU420" i="4"/>
  <c r="BL419" i="4"/>
  <c r="AP425" i="4"/>
  <c r="AV425" i="4" s="1"/>
  <c r="BB425" i="4" s="1"/>
  <c r="BH425" i="4" s="1"/>
  <c r="AD426" i="4"/>
  <c r="M421" i="4"/>
  <c r="S421" i="4" s="1"/>
  <c r="Y421" i="4" s="1"/>
  <c r="AK420" i="4"/>
  <c r="BI420" i="4" s="1"/>
  <c r="AL424" i="4"/>
  <c r="AR424" i="4" s="1"/>
  <c r="AX424" i="4" s="1"/>
  <c r="BD424" i="4" s="1"/>
  <c r="N425" i="4"/>
  <c r="T425" i="4" s="1"/>
  <c r="Z425" i="4" s="1"/>
  <c r="N426" i="4" s="1"/>
  <c r="T426" i="4" s="1"/>
  <c r="AN424" i="4"/>
  <c r="AT424" i="4" s="1"/>
  <c r="AZ424" i="4" s="1"/>
  <c r="BF424" i="4" s="1"/>
  <c r="P425" i="4"/>
  <c r="V425" i="4" s="1"/>
  <c r="AB425" i="4" s="1"/>
  <c r="P426" i="4" s="1"/>
  <c r="V426" i="4" s="1"/>
  <c r="BD427" i="3"/>
  <c r="BN427" i="3" s="1"/>
  <c r="Q427" i="13"/>
  <c r="T426" i="13"/>
  <c r="R425" i="13"/>
  <c r="U424" i="13"/>
  <c r="BX419" i="4"/>
  <c r="BY419" i="4"/>
  <c r="BJ420" i="4"/>
  <c r="BK420" i="4"/>
  <c r="Q429" i="4"/>
  <c r="W429" i="4" s="1"/>
  <c r="AC429" i="4" s="1"/>
  <c r="O428" i="4"/>
  <c r="U428" i="4" s="1"/>
  <c r="AA428" i="4" s="1"/>
  <c r="Q444" i="17" l="1"/>
  <c r="AS443" i="17"/>
  <c r="AQ442" i="17"/>
  <c r="AU442" i="17" s="1"/>
  <c r="AT442" i="17"/>
  <c r="AR497" i="17"/>
  <c r="AM441" i="17"/>
  <c r="BC441" i="17" s="1"/>
  <c r="AE442" i="17"/>
  <c r="AI442" i="17" s="1"/>
  <c r="AX442" i="17" s="1"/>
  <c r="AY442" i="17" s="1"/>
  <c r="AZ442" i="17" s="1"/>
  <c r="S445" i="17"/>
  <c r="AC444" i="17"/>
  <c r="AG444" i="17" s="1"/>
  <c r="AK444" i="17" s="1"/>
  <c r="AO444" i="17" s="1"/>
  <c r="AA443" i="17"/>
  <c r="R444" i="17"/>
  <c r="AB443" i="17"/>
  <c r="AF443" i="17" s="1"/>
  <c r="AJ443" i="17" s="1"/>
  <c r="AN443" i="17" s="1"/>
  <c r="BB440" i="17"/>
  <c r="T446" i="17"/>
  <c r="AD445" i="17"/>
  <c r="AH445" i="17" s="1"/>
  <c r="AL445" i="17" s="1"/>
  <c r="AP445" i="17" s="1"/>
  <c r="BC418" i="4"/>
  <c r="BQ418" i="4" s="1"/>
  <c r="BR418" i="4" s="1"/>
  <c r="BP418" i="4"/>
  <c r="BL420" i="4"/>
  <c r="AP426" i="4"/>
  <c r="AV426" i="4" s="1"/>
  <c r="BB426" i="4" s="1"/>
  <c r="BH426" i="4" s="1"/>
  <c r="AM428" i="4"/>
  <c r="AS428" i="4" s="1"/>
  <c r="AY428" i="4" s="1"/>
  <c r="BE428" i="4" s="1"/>
  <c r="BV421" i="4"/>
  <c r="AO429" i="4"/>
  <c r="AU429" i="4" s="1"/>
  <c r="BA429" i="4" s="1"/>
  <c r="BG429" i="4" s="1"/>
  <c r="AW419" i="4"/>
  <c r="AN425" i="4"/>
  <c r="AT425" i="4" s="1"/>
  <c r="AZ425" i="4" s="1"/>
  <c r="BF425" i="4" s="1"/>
  <c r="AQ420" i="4"/>
  <c r="BM420" i="4"/>
  <c r="BN420" i="4" s="1"/>
  <c r="BO420" i="4" s="1"/>
  <c r="R427" i="4"/>
  <c r="X427" i="4" s="1"/>
  <c r="BU421" i="4"/>
  <c r="AL425" i="4"/>
  <c r="AR425" i="4" s="1"/>
  <c r="AX425" i="4" s="1"/>
  <c r="BD425" i="4" s="1"/>
  <c r="Z426" i="4"/>
  <c r="M422" i="4"/>
  <c r="S422" i="4" s="1"/>
  <c r="Y422" i="4" s="1"/>
  <c r="AK421" i="4"/>
  <c r="BI421" i="4" s="1"/>
  <c r="BD428" i="3"/>
  <c r="BN428" i="3" s="1"/>
  <c r="R426" i="13"/>
  <c r="U425" i="13"/>
  <c r="T427" i="13"/>
  <c r="Q428" i="13"/>
  <c r="BK421" i="4"/>
  <c r="BY420" i="4"/>
  <c r="BX420" i="4"/>
  <c r="BJ421" i="4"/>
  <c r="O429" i="4"/>
  <c r="U429" i="4" s="1"/>
  <c r="AA429" i="4" s="1"/>
  <c r="AB426" i="4"/>
  <c r="Q430" i="4"/>
  <c r="W430" i="4" s="1"/>
  <c r="AC430" i="4" s="1"/>
  <c r="AQ443" i="17" l="1"/>
  <c r="AU443" i="17"/>
  <c r="AV443" i="17" s="1"/>
  <c r="AW443" i="17" s="1"/>
  <c r="AV442" i="17"/>
  <c r="AW442" i="17" s="1"/>
  <c r="AT443" i="17"/>
  <c r="Q445" i="17"/>
  <c r="AS444" i="17"/>
  <c r="AR498" i="17"/>
  <c r="AA444" i="17"/>
  <c r="AE443" i="17"/>
  <c r="AI443" i="17" s="1"/>
  <c r="AX443" i="17" s="1"/>
  <c r="AY443" i="17" s="1"/>
  <c r="AZ443" i="17" s="1"/>
  <c r="AM442" i="17"/>
  <c r="BC442" i="17" s="1"/>
  <c r="AD446" i="17"/>
  <c r="AH446" i="17" s="1"/>
  <c r="AL446" i="17" s="1"/>
  <c r="AP446" i="17" s="1"/>
  <c r="T447" i="17"/>
  <c r="BB441" i="17"/>
  <c r="AB444" i="17"/>
  <c r="AF444" i="17" s="1"/>
  <c r="AJ444" i="17" s="1"/>
  <c r="AN444" i="17" s="1"/>
  <c r="R445" i="17"/>
  <c r="AC445" i="17"/>
  <c r="AG445" i="17" s="1"/>
  <c r="AK445" i="17" s="1"/>
  <c r="AO445" i="17" s="1"/>
  <c r="S446" i="17"/>
  <c r="BC419" i="4"/>
  <c r="BQ419" i="4" s="1"/>
  <c r="BR419" i="4" s="1"/>
  <c r="BP419" i="4"/>
  <c r="AM429" i="4"/>
  <c r="AS429" i="4" s="1"/>
  <c r="AY429" i="4" s="1"/>
  <c r="BE429" i="4" s="1"/>
  <c r="AN426" i="4"/>
  <c r="AT426" i="4" s="1"/>
  <c r="AZ426" i="4" s="1"/>
  <c r="BF426" i="4" s="1"/>
  <c r="AW420" i="4"/>
  <c r="AO430" i="4"/>
  <c r="AU430" i="4" s="1"/>
  <c r="BA430" i="4" s="1"/>
  <c r="BG430" i="4" s="1"/>
  <c r="AL426" i="4"/>
  <c r="AR426" i="4" s="1"/>
  <c r="AX426" i="4" s="1"/>
  <c r="BD426" i="4" s="1"/>
  <c r="AQ421" i="4"/>
  <c r="BM421" i="4"/>
  <c r="BN421" i="4" s="1"/>
  <c r="BO421" i="4" s="1"/>
  <c r="AK422" i="4"/>
  <c r="BI422" i="4" s="1"/>
  <c r="BV422" i="4"/>
  <c r="BU422" i="4"/>
  <c r="BL421" i="4"/>
  <c r="N427" i="4"/>
  <c r="T427" i="4" s="1"/>
  <c r="BD429" i="3"/>
  <c r="BN429" i="3" s="1"/>
  <c r="T428" i="13"/>
  <c r="Q429" i="13"/>
  <c r="R427" i="13"/>
  <c r="U426" i="13"/>
  <c r="BK422" i="4"/>
  <c r="M423" i="4"/>
  <c r="S423" i="4" s="1"/>
  <c r="Y423" i="4" s="1"/>
  <c r="BX421" i="4"/>
  <c r="BY421" i="4"/>
  <c r="BJ422" i="4"/>
  <c r="Q431" i="4"/>
  <c r="W431" i="4" s="1"/>
  <c r="AC431" i="4" s="1"/>
  <c r="O430" i="4"/>
  <c r="U430" i="4" s="1"/>
  <c r="AA430" i="4" s="1"/>
  <c r="AD427" i="4"/>
  <c r="P427" i="4"/>
  <c r="AQ444" i="17" l="1"/>
  <c r="AT444" i="17"/>
  <c r="Q446" i="17"/>
  <c r="AS445" i="17"/>
  <c r="AU444" i="17"/>
  <c r="AV444" i="17" s="1"/>
  <c r="AW444" i="17" s="1"/>
  <c r="AR499" i="17"/>
  <c r="AC446" i="17"/>
  <c r="AG446" i="17" s="1"/>
  <c r="AK446" i="17" s="1"/>
  <c r="AO446" i="17" s="1"/>
  <c r="S447" i="17"/>
  <c r="AB445" i="17"/>
  <c r="AF445" i="17" s="1"/>
  <c r="AJ445" i="17" s="1"/>
  <c r="AN445" i="17" s="1"/>
  <c r="R446" i="17"/>
  <c r="BB442" i="17"/>
  <c r="AA445" i="17"/>
  <c r="AQ445" i="17" s="1"/>
  <c r="AD447" i="17"/>
  <c r="AH447" i="17" s="1"/>
  <c r="AL447" i="17" s="1"/>
  <c r="AP447" i="17" s="1"/>
  <c r="T448" i="17"/>
  <c r="AM443" i="17"/>
  <c r="BC443" i="17" s="1"/>
  <c r="AE444" i="17"/>
  <c r="AI444" i="17" s="1"/>
  <c r="AX444" i="17" s="1"/>
  <c r="AY444" i="17" s="1"/>
  <c r="AZ444" i="17" s="1"/>
  <c r="BC420" i="4"/>
  <c r="BQ420" i="4" s="1"/>
  <c r="BR420" i="4" s="1"/>
  <c r="BP420" i="4"/>
  <c r="AO431" i="4"/>
  <c r="AU431" i="4" s="1"/>
  <c r="BA431" i="4" s="1"/>
  <c r="BG431" i="4" s="1"/>
  <c r="AM430" i="4"/>
  <c r="AS430" i="4" s="1"/>
  <c r="AY430" i="4" s="1"/>
  <c r="BE430" i="4" s="1"/>
  <c r="BV423" i="4"/>
  <c r="AW421" i="4"/>
  <c r="AP427" i="4"/>
  <c r="AV427" i="4" s="1"/>
  <c r="BB427" i="4" s="1"/>
  <c r="BH427" i="4" s="1"/>
  <c r="AQ422" i="4"/>
  <c r="BM422" i="4"/>
  <c r="BN422" i="4" s="1"/>
  <c r="BO422" i="4" s="1"/>
  <c r="BU423" i="4"/>
  <c r="BL422" i="4"/>
  <c r="M424" i="4"/>
  <c r="S424" i="4" s="1"/>
  <c r="Y424" i="4" s="1"/>
  <c r="AK423" i="4"/>
  <c r="BI423" i="4" s="1"/>
  <c r="BD430" i="3"/>
  <c r="BN430" i="3" s="1"/>
  <c r="U427" i="13"/>
  <c r="R428" i="13"/>
  <c r="T429" i="13"/>
  <c r="Q430" i="13"/>
  <c r="BK423" i="4"/>
  <c r="BJ423" i="4"/>
  <c r="BX422" i="4"/>
  <c r="BY422" i="4"/>
  <c r="Q432" i="4"/>
  <c r="W432" i="4" s="1"/>
  <c r="AC432" i="4" s="1"/>
  <c r="O431" i="4"/>
  <c r="U431" i="4" s="1"/>
  <c r="AA431" i="4" s="1"/>
  <c r="V427" i="4"/>
  <c r="Z427" i="4"/>
  <c r="R428" i="4"/>
  <c r="X428" i="4" s="1"/>
  <c r="AD428" i="4" s="1"/>
  <c r="Q447" i="17" l="1"/>
  <c r="AS446" i="17"/>
  <c r="AU445" i="17"/>
  <c r="AT445" i="17"/>
  <c r="AR500" i="17"/>
  <c r="AM444" i="17"/>
  <c r="BC444" i="17" s="1"/>
  <c r="AE445" i="17"/>
  <c r="AI445" i="17" s="1"/>
  <c r="AX445" i="17" s="1"/>
  <c r="AY445" i="17" s="1"/>
  <c r="AZ445" i="17" s="1"/>
  <c r="R447" i="17"/>
  <c r="AB446" i="17"/>
  <c r="AF446" i="17" s="1"/>
  <c r="AJ446" i="17" s="1"/>
  <c r="AN446" i="17" s="1"/>
  <c r="AA446" i="17"/>
  <c r="T449" i="17"/>
  <c r="AD448" i="17"/>
  <c r="AH448" i="17" s="1"/>
  <c r="AL448" i="17" s="1"/>
  <c r="AP448" i="17" s="1"/>
  <c r="BB443" i="17"/>
  <c r="S448" i="17"/>
  <c r="AC447" i="17"/>
  <c r="AG447" i="17" s="1"/>
  <c r="AK447" i="17" s="1"/>
  <c r="AO447" i="17" s="1"/>
  <c r="BC421" i="4"/>
  <c r="BQ421" i="4" s="1"/>
  <c r="BR421" i="4" s="1"/>
  <c r="BP421" i="4"/>
  <c r="BV424" i="4"/>
  <c r="AL427" i="4"/>
  <c r="AR427" i="4" s="1"/>
  <c r="AX427" i="4" s="1"/>
  <c r="BD427" i="4" s="1"/>
  <c r="AO432" i="4"/>
  <c r="AU432" i="4" s="1"/>
  <c r="BA432" i="4" s="1"/>
  <c r="BG432" i="4" s="1"/>
  <c r="AP428" i="4"/>
  <c r="AV428" i="4" s="1"/>
  <c r="BB428" i="4" s="1"/>
  <c r="BH428" i="4" s="1"/>
  <c r="AM431" i="4"/>
  <c r="AS431" i="4" s="1"/>
  <c r="AY431" i="4" s="1"/>
  <c r="BE431" i="4" s="1"/>
  <c r="AW422" i="4"/>
  <c r="AQ423" i="4"/>
  <c r="BM423" i="4"/>
  <c r="BN423" i="4" s="1"/>
  <c r="BO423" i="4" s="1"/>
  <c r="BU424" i="4"/>
  <c r="BL423" i="4"/>
  <c r="M425" i="4"/>
  <c r="S425" i="4" s="1"/>
  <c r="Y425" i="4" s="1"/>
  <c r="AK424" i="4"/>
  <c r="BI424" i="4" s="1"/>
  <c r="BD431" i="3"/>
  <c r="BN431" i="3" s="1"/>
  <c r="Q431" i="13"/>
  <c r="T430" i="13"/>
  <c r="R429" i="13"/>
  <c r="U428" i="13"/>
  <c r="BX423" i="4"/>
  <c r="BJ424" i="4"/>
  <c r="BY423" i="4"/>
  <c r="BK424" i="4"/>
  <c r="O432" i="4"/>
  <c r="U432" i="4" s="1"/>
  <c r="AA432" i="4" s="1"/>
  <c r="N428" i="4"/>
  <c r="T428" i="4" s="1"/>
  <c r="Z428" i="4" s="1"/>
  <c r="R429" i="4"/>
  <c r="X429" i="4" s="1"/>
  <c r="AD429" i="4" s="1"/>
  <c r="Q433" i="4"/>
  <c r="W433" i="4" s="1"/>
  <c r="AC433" i="4" s="1"/>
  <c r="AB427" i="4"/>
  <c r="AQ446" i="17" l="1"/>
  <c r="AU446" i="17"/>
  <c r="AV445" i="17"/>
  <c r="AW445" i="17" s="1"/>
  <c r="AT446" i="17"/>
  <c r="AV446" i="17"/>
  <c r="AW446" i="17" s="1"/>
  <c r="Q448" i="17"/>
  <c r="AS447" i="17"/>
  <c r="AR501" i="17"/>
  <c r="BB444" i="17"/>
  <c r="R448" i="17"/>
  <c r="AB447" i="17"/>
  <c r="AF447" i="17" s="1"/>
  <c r="AJ447" i="17" s="1"/>
  <c r="AN447" i="17" s="1"/>
  <c r="AA447" i="17"/>
  <c r="T450" i="17"/>
  <c r="AD449" i="17"/>
  <c r="AH449" i="17" s="1"/>
  <c r="AL449" i="17" s="1"/>
  <c r="AP449" i="17" s="1"/>
  <c r="AM445" i="17"/>
  <c r="BC445" i="17" s="1"/>
  <c r="S449" i="17"/>
  <c r="AC448" i="17"/>
  <c r="AG448" i="17" s="1"/>
  <c r="AK448" i="17" s="1"/>
  <c r="AO448" i="17" s="1"/>
  <c r="AE446" i="17"/>
  <c r="AI446" i="17" s="1"/>
  <c r="AX446" i="17" s="1"/>
  <c r="AY446" i="17" s="1"/>
  <c r="AZ446" i="17" s="1"/>
  <c r="BC422" i="4"/>
  <c r="BQ422" i="4" s="1"/>
  <c r="BR422" i="4" s="1"/>
  <c r="BP422" i="4"/>
  <c r="BV425" i="4"/>
  <c r="AP429" i="4"/>
  <c r="AV429" i="4" s="1"/>
  <c r="BB429" i="4" s="1"/>
  <c r="BH429" i="4" s="1"/>
  <c r="AO433" i="4"/>
  <c r="AU433" i="4" s="1"/>
  <c r="BA433" i="4" s="1"/>
  <c r="BG433" i="4" s="1"/>
  <c r="AL428" i="4"/>
  <c r="AR428" i="4" s="1"/>
  <c r="AX428" i="4" s="1"/>
  <c r="BD428" i="4" s="1"/>
  <c r="BL424" i="4"/>
  <c r="AN427" i="4"/>
  <c r="AT427" i="4" s="1"/>
  <c r="AZ427" i="4" s="1"/>
  <c r="BF427" i="4" s="1"/>
  <c r="AW423" i="4"/>
  <c r="AM432" i="4"/>
  <c r="AS432" i="4" s="1"/>
  <c r="AY432" i="4" s="1"/>
  <c r="BE432" i="4" s="1"/>
  <c r="AQ424" i="4"/>
  <c r="BM424" i="4"/>
  <c r="BN424" i="4" s="1"/>
  <c r="BO424" i="4" s="1"/>
  <c r="BU425" i="4"/>
  <c r="M426" i="4"/>
  <c r="S426" i="4" s="1"/>
  <c r="Y426" i="4" s="1"/>
  <c r="AK425" i="4"/>
  <c r="BI425" i="4" s="1"/>
  <c r="BD432" i="3"/>
  <c r="BN432" i="3" s="1"/>
  <c r="R430" i="13"/>
  <c r="U429" i="13"/>
  <c r="T431" i="13"/>
  <c r="Q432" i="13"/>
  <c r="BX424" i="4"/>
  <c r="BY424" i="4"/>
  <c r="BJ425" i="4"/>
  <c r="BK425" i="4"/>
  <c r="Q434" i="4"/>
  <c r="W434" i="4" s="1"/>
  <c r="AC434" i="4" s="1"/>
  <c r="R430" i="4"/>
  <c r="X430" i="4" s="1"/>
  <c r="AD430" i="4" s="1"/>
  <c r="O433" i="4"/>
  <c r="U433" i="4" s="1"/>
  <c r="AA433" i="4" s="1"/>
  <c r="P428" i="4"/>
  <c r="V428" i="4" s="1"/>
  <c r="AB428" i="4" s="1"/>
  <c r="N429" i="4"/>
  <c r="T429" i="4" s="1"/>
  <c r="Z429" i="4" s="1"/>
  <c r="AT447" i="17" l="1"/>
  <c r="AQ447" i="17"/>
  <c r="AU447" i="17" s="1"/>
  <c r="Q449" i="17"/>
  <c r="AS448" i="17"/>
  <c r="AR502" i="17"/>
  <c r="AC449" i="17"/>
  <c r="AG449" i="17" s="1"/>
  <c r="AK449" i="17" s="1"/>
  <c r="AO449" i="17" s="1"/>
  <c r="S450" i="17"/>
  <c r="AE447" i="17"/>
  <c r="AI447" i="17" s="1"/>
  <c r="AX447" i="17" s="1"/>
  <c r="AY447" i="17" s="1"/>
  <c r="AZ447" i="17" s="1"/>
  <c r="AA448" i="17"/>
  <c r="AM446" i="17"/>
  <c r="BC446" i="17" s="1"/>
  <c r="AD450" i="17"/>
  <c r="AH450" i="17" s="1"/>
  <c r="AL450" i="17" s="1"/>
  <c r="AP450" i="17" s="1"/>
  <c r="T451" i="17"/>
  <c r="AB448" i="17"/>
  <c r="AF448" i="17" s="1"/>
  <c r="AJ448" i="17" s="1"/>
  <c r="AN448" i="17" s="1"/>
  <c r="R449" i="17"/>
  <c r="BB445" i="17"/>
  <c r="BC423" i="4"/>
  <c r="BQ423" i="4" s="1"/>
  <c r="BR423" i="4" s="1"/>
  <c r="BP423" i="4"/>
  <c r="AO434" i="4"/>
  <c r="AU434" i="4" s="1"/>
  <c r="BA434" i="4" s="1"/>
  <c r="BG434" i="4" s="1"/>
  <c r="AN428" i="4"/>
  <c r="AT428" i="4" s="1"/>
  <c r="AZ428" i="4" s="1"/>
  <c r="BF428" i="4" s="1"/>
  <c r="BL425" i="4"/>
  <c r="AL429" i="4"/>
  <c r="AR429" i="4" s="1"/>
  <c r="AX429" i="4" s="1"/>
  <c r="BD429" i="4" s="1"/>
  <c r="AP430" i="4"/>
  <c r="AV430" i="4" s="1"/>
  <c r="BB430" i="4" s="1"/>
  <c r="BH430" i="4" s="1"/>
  <c r="AW424" i="4"/>
  <c r="AM433" i="4"/>
  <c r="AS433" i="4" s="1"/>
  <c r="AY433" i="4" s="1"/>
  <c r="BE433" i="4" s="1"/>
  <c r="AQ425" i="4"/>
  <c r="BM425" i="4"/>
  <c r="BN425" i="4" s="1"/>
  <c r="BO425" i="4" s="1"/>
  <c r="AK426" i="4"/>
  <c r="BI426" i="4" s="1"/>
  <c r="BV426" i="4"/>
  <c r="BU426" i="4"/>
  <c r="BD433" i="3"/>
  <c r="BN433" i="3" s="1"/>
  <c r="Q433" i="13"/>
  <c r="T432" i="13"/>
  <c r="R431" i="13"/>
  <c r="U430" i="13"/>
  <c r="BY425" i="4"/>
  <c r="BX425" i="4"/>
  <c r="BJ426" i="4"/>
  <c r="M427" i="4"/>
  <c r="S427" i="4" s="1"/>
  <c r="Y427" i="4" s="1"/>
  <c r="BK426" i="4"/>
  <c r="N430" i="4"/>
  <c r="T430" i="4" s="1"/>
  <c r="Z430" i="4" s="1"/>
  <c r="P429" i="4"/>
  <c r="V429" i="4" s="1"/>
  <c r="AB429" i="4" s="1"/>
  <c r="R431" i="4"/>
  <c r="X431" i="4" s="1"/>
  <c r="AD431" i="4" s="1"/>
  <c r="O434" i="4"/>
  <c r="U434" i="4" s="1"/>
  <c r="AA434" i="4" s="1"/>
  <c r="Q435" i="4"/>
  <c r="W435" i="4" s="1"/>
  <c r="AC435" i="4" s="1"/>
  <c r="AV447" i="17" l="1"/>
  <c r="AW447" i="17" s="1"/>
  <c r="AQ448" i="17"/>
  <c r="AU448" i="17" s="1"/>
  <c r="AT448" i="17"/>
  <c r="Q450" i="17"/>
  <c r="AS449" i="17"/>
  <c r="AR503" i="17"/>
  <c r="AB449" i="17"/>
  <c r="AF449" i="17" s="1"/>
  <c r="AJ449" i="17" s="1"/>
  <c r="AN449" i="17" s="1"/>
  <c r="R450" i="17"/>
  <c r="AM447" i="17"/>
  <c r="BC447" i="17" s="1"/>
  <c r="AA449" i="17"/>
  <c r="AQ449" i="17" s="1"/>
  <c r="T452" i="17"/>
  <c r="AD451" i="17"/>
  <c r="AH451" i="17" s="1"/>
  <c r="AL451" i="17" s="1"/>
  <c r="AP451" i="17" s="1"/>
  <c r="AE448" i="17"/>
  <c r="AI448" i="17" s="1"/>
  <c r="AX448" i="17" s="1"/>
  <c r="AY448" i="17" s="1"/>
  <c r="AZ448" i="17" s="1"/>
  <c r="AC450" i="17"/>
  <c r="AG450" i="17" s="1"/>
  <c r="AK450" i="17" s="1"/>
  <c r="AO450" i="17" s="1"/>
  <c r="S451" i="17"/>
  <c r="BB446" i="17"/>
  <c r="BC424" i="4"/>
  <c r="BQ424" i="4" s="1"/>
  <c r="BR424" i="4" s="1"/>
  <c r="BP424" i="4"/>
  <c r="AW425" i="4"/>
  <c r="AN429" i="4"/>
  <c r="AT429" i="4" s="1"/>
  <c r="AZ429" i="4" s="1"/>
  <c r="BF429" i="4" s="1"/>
  <c r="BL426" i="4"/>
  <c r="AM434" i="4"/>
  <c r="AS434" i="4" s="1"/>
  <c r="AY434" i="4" s="1"/>
  <c r="BE434" i="4" s="1"/>
  <c r="AO435" i="4"/>
  <c r="AU435" i="4" s="1"/>
  <c r="BA435" i="4" s="1"/>
  <c r="BG435" i="4" s="1"/>
  <c r="AL430" i="4"/>
  <c r="AR430" i="4" s="1"/>
  <c r="AX430" i="4" s="1"/>
  <c r="BD430" i="4" s="1"/>
  <c r="AP431" i="4"/>
  <c r="AV431" i="4" s="1"/>
  <c r="BB431" i="4" s="1"/>
  <c r="BH431" i="4" s="1"/>
  <c r="BV427" i="4"/>
  <c r="AQ426" i="4"/>
  <c r="BM426" i="4"/>
  <c r="BN426" i="4" s="1"/>
  <c r="BO426" i="4" s="1"/>
  <c r="BU427" i="4"/>
  <c r="M428" i="4"/>
  <c r="S428" i="4" s="1"/>
  <c r="Y428" i="4" s="1"/>
  <c r="AK427" i="4"/>
  <c r="BI427" i="4" s="1"/>
  <c r="BD434" i="3"/>
  <c r="BN434" i="3" s="1"/>
  <c r="R432" i="13"/>
  <c r="U431" i="13"/>
  <c r="T433" i="13"/>
  <c r="Q434" i="13"/>
  <c r="BY426" i="4"/>
  <c r="BK427" i="4"/>
  <c r="BX426" i="4"/>
  <c r="BJ427" i="4"/>
  <c r="P430" i="4"/>
  <c r="V430" i="4" s="1"/>
  <c r="AB430" i="4" s="1"/>
  <c r="R432" i="4"/>
  <c r="X432" i="4" s="1"/>
  <c r="AD432" i="4" s="1"/>
  <c r="Q436" i="4"/>
  <c r="W436" i="4" s="1"/>
  <c r="AC436" i="4" s="1"/>
  <c r="N431" i="4"/>
  <c r="T431" i="4" s="1"/>
  <c r="Z431" i="4" s="1"/>
  <c r="O435" i="4"/>
  <c r="U435" i="4" s="1"/>
  <c r="AA435" i="4" s="1"/>
  <c r="AU449" i="17" l="1"/>
  <c r="AV448" i="17"/>
  <c r="AW448" i="17" s="1"/>
  <c r="AT449" i="17"/>
  <c r="AV449" i="17"/>
  <c r="AW449" i="17" s="1"/>
  <c r="Q451" i="17"/>
  <c r="AS450" i="17"/>
  <c r="AR504" i="17"/>
  <c r="BB447" i="17"/>
  <c r="AM448" i="17"/>
  <c r="BC448" i="17" s="1"/>
  <c r="T453" i="17"/>
  <c r="AD452" i="17"/>
  <c r="AH452" i="17" s="1"/>
  <c r="AL452" i="17" s="1"/>
  <c r="AP452" i="17" s="1"/>
  <c r="AE449" i="17"/>
  <c r="AI449" i="17" s="1"/>
  <c r="AX449" i="17" s="1"/>
  <c r="AY449" i="17" s="1"/>
  <c r="AZ449" i="17" s="1"/>
  <c r="R451" i="17"/>
  <c r="AB450" i="17"/>
  <c r="AF450" i="17" s="1"/>
  <c r="AJ450" i="17" s="1"/>
  <c r="AN450" i="17" s="1"/>
  <c r="S452" i="17"/>
  <c r="AC451" i="17"/>
  <c r="AG451" i="17" s="1"/>
  <c r="AK451" i="17" s="1"/>
  <c r="AO451" i="17" s="1"/>
  <c r="AA450" i="17"/>
  <c r="BC425" i="4"/>
  <c r="BQ425" i="4" s="1"/>
  <c r="BR425" i="4" s="1"/>
  <c r="BP425" i="4"/>
  <c r="BV428" i="4"/>
  <c r="AO436" i="4"/>
  <c r="AU436" i="4" s="1"/>
  <c r="BA436" i="4" s="1"/>
  <c r="BG436" i="4" s="1"/>
  <c r="AM435" i="4"/>
  <c r="AS435" i="4" s="1"/>
  <c r="AY435" i="4" s="1"/>
  <c r="BE435" i="4" s="1"/>
  <c r="AP432" i="4"/>
  <c r="AV432" i="4" s="1"/>
  <c r="BB432" i="4" s="1"/>
  <c r="BH432" i="4" s="1"/>
  <c r="AW426" i="4"/>
  <c r="AN430" i="4"/>
  <c r="AT430" i="4" s="1"/>
  <c r="AZ430" i="4" s="1"/>
  <c r="BF430" i="4" s="1"/>
  <c r="AL431" i="4"/>
  <c r="AR431" i="4" s="1"/>
  <c r="AX431" i="4" s="1"/>
  <c r="BD431" i="4" s="1"/>
  <c r="AQ427" i="4"/>
  <c r="BM427" i="4"/>
  <c r="BN427" i="4" s="1"/>
  <c r="BO427" i="4" s="1"/>
  <c r="BU428" i="4"/>
  <c r="BL427" i="4"/>
  <c r="M429" i="4"/>
  <c r="S429" i="4" s="1"/>
  <c r="Y429" i="4" s="1"/>
  <c r="AK428" i="4"/>
  <c r="BI428" i="4" s="1"/>
  <c r="BD435" i="3"/>
  <c r="BN435" i="3" s="1"/>
  <c r="Q435" i="13"/>
  <c r="T434" i="13"/>
  <c r="R433" i="13"/>
  <c r="U432" i="13"/>
  <c r="BX427" i="4"/>
  <c r="BJ428" i="4"/>
  <c r="BY427" i="4"/>
  <c r="BK428" i="4"/>
  <c r="Q437" i="4"/>
  <c r="W437" i="4" s="1"/>
  <c r="AC437" i="4" s="1"/>
  <c r="R433" i="4"/>
  <c r="X433" i="4" s="1"/>
  <c r="AD433" i="4" s="1"/>
  <c r="N432" i="4"/>
  <c r="T432" i="4" s="1"/>
  <c r="Z432" i="4" s="1"/>
  <c r="P431" i="4"/>
  <c r="V431" i="4" s="1"/>
  <c r="AB431" i="4" s="1"/>
  <c r="O436" i="4"/>
  <c r="U436" i="4" s="1"/>
  <c r="AA436" i="4" s="1"/>
  <c r="AQ450" i="17" l="1"/>
  <c r="AT450" i="17"/>
  <c r="Q452" i="17"/>
  <c r="AS451" i="17"/>
  <c r="AU450" i="17"/>
  <c r="AV450" i="17" s="1"/>
  <c r="AW450" i="17" s="1"/>
  <c r="AR505" i="17"/>
  <c r="AE450" i="17"/>
  <c r="AI450" i="17" s="1"/>
  <c r="AX450" i="17" s="1"/>
  <c r="AY450" i="17" s="1"/>
  <c r="AZ450" i="17" s="1"/>
  <c r="AC452" i="17"/>
  <c r="AG452" i="17" s="1"/>
  <c r="AK452" i="17" s="1"/>
  <c r="AO452" i="17" s="1"/>
  <c r="S453" i="17"/>
  <c r="AM449" i="17"/>
  <c r="BC449" i="17" s="1"/>
  <c r="AA451" i="17"/>
  <c r="AD453" i="17"/>
  <c r="AH453" i="17" s="1"/>
  <c r="AL453" i="17" s="1"/>
  <c r="AP453" i="17" s="1"/>
  <c r="T454" i="17"/>
  <c r="BB448" i="17"/>
  <c r="R452" i="17"/>
  <c r="AB451" i="17"/>
  <c r="AF451" i="17" s="1"/>
  <c r="AJ451" i="17" s="1"/>
  <c r="AN451" i="17" s="1"/>
  <c r="BC426" i="4"/>
  <c r="BQ426" i="4" s="1"/>
  <c r="BR426" i="4" s="1"/>
  <c r="BP426" i="4"/>
  <c r="BV429" i="4"/>
  <c r="AL432" i="4"/>
  <c r="AR432" i="4" s="1"/>
  <c r="AX432" i="4" s="1"/>
  <c r="BD432" i="4" s="1"/>
  <c r="AM436" i="4"/>
  <c r="AS436" i="4" s="1"/>
  <c r="AY436" i="4" s="1"/>
  <c r="BE436" i="4" s="1"/>
  <c r="AP433" i="4"/>
  <c r="AV433" i="4" s="1"/>
  <c r="BB433" i="4" s="1"/>
  <c r="BH433" i="4" s="1"/>
  <c r="AW427" i="4"/>
  <c r="BL428" i="4"/>
  <c r="AN431" i="4"/>
  <c r="AT431" i="4" s="1"/>
  <c r="AZ431" i="4" s="1"/>
  <c r="BF431" i="4" s="1"/>
  <c r="AO437" i="4"/>
  <c r="AU437" i="4" s="1"/>
  <c r="BA437" i="4" s="1"/>
  <c r="BG437" i="4" s="1"/>
  <c r="AQ428" i="4"/>
  <c r="BM428" i="4"/>
  <c r="BN428" i="4" s="1"/>
  <c r="BO428" i="4" s="1"/>
  <c r="BU429" i="4"/>
  <c r="M430" i="4"/>
  <c r="S430" i="4" s="1"/>
  <c r="Y430" i="4" s="1"/>
  <c r="AK429" i="4"/>
  <c r="BI429" i="4" s="1"/>
  <c r="BD436" i="3"/>
  <c r="BN436" i="3" s="1"/>
  <c r="R434" i="13"/>
  <c r="U433" i="13"/>
  <c r="T435" i="13"/>
  <c r="Q436" i="13"/>
  <c r="BY428" i="4"/>
  <c r="BX428" i="4"/>
  <c r="BJ429" i="4"/>
  <c r="BK429" i="4"/>
  <c r="R434" i="4"/>
  <c r="X434" i="4" s="1"/>
  <c r="AD434" i="4" s="1"/>
  <c r="O437" i="4"/>
  <c r="U437" i="4" s="1"/>
  <c r="AA437" i="4" s="1"/>
  <c r="P432" i="4"/>
  <c r="V432" i="4" s="1"/>
  <c r="AB432" i="4" s="1"/>
  <c r="N433" i="4"/>
  <c r="T433" i="4" s="1"/>
  <c r="Z433" i="4" s="1"/>
  <c r="Q438" i="4"/>
  <c r="W438" i="4" s="1"/>
  <c r="AC438" i="4" s="1"/>
  <c r="AT451" i="17" l="1"/>
  <c r="Q453" i="17"/>
  <c r="AS452" i="17"/>
  <c r="AQ451" i="17"/>
  <c r="AU451" i="17" s="1"/>
  <c r="AR506" i="17"/>
  <c r="AB452" i="17"/>
  <c r="AF452" i="17" s="1"/>
  <c r="AJ452" i="17" s="1"/>
  <c r="AN452" i="17" s="1"/>
  <c r="R453" i="17"/>
  <c r="AC453" i="17"/>
  <c r="AG453" i="17" s="1"/>
  <c r="AK453" i="17" s="1"/>
  <c r="AO453" i="17" s="1"/>
  <c r="S454" i="17"/>
  <c r="AD454" i="17"/>
  <c r="AH454" i="17" s="1"/>
  <c r="AL454" i="17" s="1"/>
  <c r="AP454" i="17" s="1"/>
  <c r="T455" i="17"/>
  <c r="AA452" i="17"/>
  <c r="AQ452" i="17" s="1"/>
  <c r="AE451" i="17"/>
  <c r="AI451" i="17" s="1"/>
  <c r="AX451" i="17" s="1"/>
  <c r="AY451" i="17" s="1"/>
  <c r="AZ451" i="17" s="1"/>
  <c r="BB449" i="17"/>
  <c r="AM450" i="17"/>
  <c r="BC450" i="17" s="1"/>
  <c r="BC427" i="4"/>
  <c r="BQ427" i="4" s="1"/>
  <c r="BR427" i="4" s="1"/>
  <c r="BP427" i="4"/>
  <c r="AN432" i="4"/>
  <c r="AT432" i="4" s="1"/>
  <c r="AZ432" i="4" s="1"/>
  <c r="BF432" i="4" s="1"/>
  <c r="AP434" i="4"/>
  <c r="AV434" i="4" s="1"/>
  <c r="BB434" i="4" s="1"/>
  <c r="BH434" i="4" s="1"/>
  <c r="AW428" i="4"/>
  <c r="AO438" i="4"/>
  <c r="AU438" i="4" s="1"/>
  <c r="BA438" i="4" s="1"/>
  <c r="BG438" i="4" s="1"/>
  <c r="BL429" i="4"/>
  <c r="AL433" i="4"/>
  <c r="AR433" i="4" s="1"/>
  <c r="AX433" i="4" s="1"/>
  <c r="BD433" i="4" s="1"/>
  <c r="AM437" i="4"/>
  <c r="AS437" i="4" s="1"/>
  <c r="AY437" i="4" s="1"/>
  <c r="BE437" i="4" s="1"/>
  <c r="AQ429" i="4"/>
  <c r="BM429" i="4"/>
  <c r="BN429" i="4" s="1"/>
  <c r="BO429" i="4" s="1"/>
  <c r="AK430" i="4"/>
  <c r="BI430" i="4" s="1"/>
  <c r="BV430" i="4"/>
  <c r="BU430" i="4"/>
  <c r="BD437" i="3"/>
  <c r="BN437" i="3" s="1"/>
  <c r="Q437" i="13"/>
  <c r="T436" i="13"/>
  <c r="R435" i="13"/>
  <c r="U434" i="13"/>
  <c r="BX429" i="4"/>
  <c r="BJ430" i="4"/>
  <c r="BY429" i="4"/>
  <c r="M431" i="4"/>
  <c r="S431" i="4" s="1"/>
  <c r="Y431" i="4" s="1"/>
  <c r="BK430" i="4"/>
  <c r="O438" i="4"/>
  <c r="U438" i="4" s="1"/>
  <c r="AA438" i="4" s="1"/>
  <c r="P433" i="4"/>
  <c r="V433" i="4" s="1"/>
  <c r="AB433" i="4" s="1"/>
  <c r="Q439" i="4"/>
  <c r="W439" i="4" s="1"/>
  <c r="AC439" i="4" s="1"/>
  <c r="N434" i="4"/>
  <c r="T434" i="4" s="1"/>
  <c r="Z434" i="4" s="1"/>
  <c r="R435" i="4"/>
  <c r="X435" i="4" s="1"/>
  <c r="AD435" i="4" s="1"/>
  <c r="Q454" i="17" l="1"/>
  <c r="AS453" i="17"/>
  <c r="AU452" i="17"/>
  <c r="AV451" i="17"/>
  <c r="AW451" i="17" s="1"/>
  <c r="AT452" i="17"/>
  <c r="AV452" i="17"/>
  <c r="AW452" i="17" s="1"/>
  <c r="AR507" i="17"/>
  <c r="BB450" i="17"/>
  <c r="AE452" i="17"/>
  <c r="AI452" i="17" s="1"/>
  <c r="AX452" i="17" s="1"/>
  <c r="AY452" i="17" s="1"/>
  <c r="AZ452" i="17" s="1"/>
  <c r="T456" i="17"/>
  <c r="AD455" i="17"/>
  <c r="AH455" i="17" s="1"/>
  <c r="AL455" i="17" s="1"/>
  <c r="AP455" i="17" s="1"/>
  <c r="S455" i="17"/>
  <c r="AC454" i="17"/>
  <c r="AG454" i="17" s="1"/>
  <c r="AK454" i="17" s="1"/>
  <c r="AO454" i="17" s="1"/>
  <c r="R454" i="17"/>
  <c r="AB453" i="17"/>
  <c r="AF453" i="17" s="1"/>
  <c r="AJ453" i="17" s="1"/>
  <c r="AN453" i="17" s="1"/>
  <c r="AM451" i="17"/>
  <c r="BC451" i="17" s="1"/>
  <c r="AA453" i="17"/>
  <c r="BC428" i="4"/>
  <c r="BQ428" i="4" s="1"/>
  <c r="BR428" i="4" s="1"/>
  <c r="BP428" i="4"/>
  <c r="AL434" i="4"/>
  <c r="AR434" i="4" s="1"/>
  <c r="AX434" i="4" s="1"/>
  <c r="BD434" i="4" s="1"/>
  <c r="AM438" i="4"/>
  <c r="AS438" i="4" s="1"/>
  <c r="AY438" i="4" s="1"/>
  <c r="BE438" i="4" s="1"/>
  <c r="BL430" i="4"/>
  <c r="AO439" i="4"/>
  <c r="AU439" i="4" s="1"/>
  <c r="BA439" i="4" s="1"/>
  <c r="BG439" i="4" s="1"/>
  <c r="BV431" i="4"/>
  <c r="AW429" i="4"/>
  <c r="AP435" i="4"/>
  <c r="AV435" i="4" s="1"/>
  <c r="BB435" i="4" s="1"/>
  <c r="BH435" i="4" s="1"/>
  <c r="AN433" i="4"/>
  <c r="AT433" i="4" s="1"/>
  <c r="AZ433" i="4" s="1"/>
  <c r="BF433" i="4" s="1"/>
  <c r="AQ430" i="4"/>
  <c r="BM430" i="4"/>
  <c r="BN430" i="4" s="1"/>
  <c r="BO430" i="4" s="1"/>
  <c r="BU431" i="4"/>
  <c r="M432" i="4"/>
  <c r="S432" i="4" s="1"/>
  <c r="Y432" i="4" s="1"/>
  <c r="AK431" i="4"/>
  <c r="BI431" i="4" s="1"/>
  <c r="BD438" i="3"/>
  <c r="BN438" i="3" s="1"/>
  <c r="R436" i="13"/>
  <c r="U435" i="13"/>
  <c r="T437" i="13"/>
  <c r="Q438" i="13"/>
  <c r="BY430" i="4"/>
  <c r="BJ431" i="4"/>
  <c r="BX430" i="4"/>
  <c r="BK431" i="4"/>
  <c r="R436" i="4"/>
  <c r="X436" i="4" s="1"/>
  <c r="AD436" i="4" s="1"/>
  <c r="Q440" i="4"/>
  <c r="W440" i="4" s="1"/>
  <c r="AC440" i="4" s="1"/>
  <c r="P434" i="4"/>
  <c r="V434" i="4" s="1"/>
  <c r="AB434" i="4" s="1"/>
  <c r="N435" i="4"/>
  <c r="T435" i="4" s="1"/>
  <c r="Z435" i="4" s="1"/>
  <c r="O439" i="4"/>
  <c r="U439" i="4" s="1"/>
  <c r="AA439" i="4" s="1"/>
  <c r="AQ453" i="17" l="1"/>
  <c r="AU453" i="17"/>
  <c r="AT453" i="17"/>
  <c r="AV453" i="17"/>
  <c r="AW453" i="17" s="1"/>
  <c r="Q455" i="17"/>
  <c r="AS454" i="17"/>
  <c r="AR508" i="17"/>
  <c r="R455" i="17"/>
  <c r="AB454" i="17"/>
  <c r="AF454" i="17" s="1"/>
  <c r="AJ454" i="17" s="1"/>
  <c r="AN454" i="17" s="1"/>
  <c r="AE453" i="17"/>
  <c r="AI453" i="17" s="1"/>
  <c r="AX453" i="17" s="1"/>
  <c r="AY453" i="17" s="1"/>
  <c r="AZ453" i="17" s="1"/>
  <c r="T457" i="17"/>
  <c r="AD456" i="17"/>
  <c r="AH456" i="17" s="1"/>
  <c r="AL456" i="17" s="1"/>
  <c r="AP456" i="17" s="1"/>
  <c r="BB451" i="17"/>
  <c r="AA454" i="17"/>
  <c r="AQ454" i="17" s="1"/>
  <c r="S456" i="17"/>
  <c r="AC455" i="17"/>
  <c r="AG455" i="17" s="1"/>
  <c r="AK455" i="17" s="1"/>
  <c r="AO455" i="17" s="1"/>
  <c r="AM452" i="17"/>
  <c r="BC452" i="17" s="1"/>
  <c r="BC429" i="4"/>
  <c r="BQ429" i="4" s="1"/>
  <c r="BR429" i="4" s="1"/>
  <c r="BP429" i="4"/>
  <c r="BV432" i="4"/>
  <c r="AM439" i="4"/>
  <c r="AS439" i="4" s="1"/>
  <c r="AY439" i="4" s="1"/>
  <c r="BE439" i="4" s="1"/>
  <c r="AN434" i="4"/>
  <c r="AT434" i="4" s="1"/>
  <c r="AZ434" i="4" s="1"/>
  <c r="BF434" i="4" s="1"/>
  <c r="AP436" i="4"/>
  <c r="AV436" i="4" s="1"/>
  <c r="BB436" i="4" s="1"/>
  <c r="BH436" i="4" s="1"/>
  <c r="AL435" i="4"/>
  <c r="AR435" i="4" s="1"/>
  <c r="AX435" i="4" s="1"/>
  <c r="BD435" i="4" s="1"/>
  <c r="BL431" i="4"/>
  <c r="AW430" i="4"/>
  <c r="AO440" i="4"/>
  <c r="AU440" i="4" s="1"/>
  <c r="BA440" i="4" s="1"/>
  <c r="BG440" i="4" s="1"/>
  <c r="AQ431" i="4"/>
  <c r="BM431" i="4"/>
  <c r="BN431" i="4" s="1"/>
  <c r="BO431" i="4" s="1"/>
  <c r="BU432" i="4"/>
  <c r="M433" i="4"/>
  <c r="S433" i="4" s="1"/>
  <c r="Y433" i="4" s="1"/>
  <c r="AK432" i="4"/>
  <c r="BI432" i="4" s="1"/>
  <c r="BD439" i="3"/>
  <c r="BN439" i="3" s="1"/>
  <c r="Q439" i="13"/>
  <c r="T438" i="13"/>
  <c r="R437" i="13"/>
  <c r="U436" i="13"/>
  <c r="BJ432" i="4"/>
  <c r="BX431" i="4"/>
  <c r="BY431" i="4"/>
  <c r="BK432" i="4"/>
  <c r="O440" i="4"/>
  <c r="U440" i="4" s="1"/>
  <c r="AA440" i="4" s="1"/>
  <c r="N436" i="4"/>
  <c r="T436" i="4" s="1"/>
  <c r="Z436" i="4" s="1"/>
  <c r="Q441" i="4"/>
  <c r="W441" i="4" s="1"/>
  <c r="AC441" i="4" s="1"/>
  <c r="P435" i="4"/>
  <c r="V435" i="4" s="1"/>
  <c r="AB435" i="4" s="1"/>
  <c r="R437" i="4"/>
  <c r="X437" i="4" s="1"/>
  <c r="AD437" i="4" s="1"/>
  <c r="AT454" i="17" l="1"/>
  <c r="Q456" i="17"/>
  <c r="AS455" i="17"/>
  <c r="AU454" i="17"/>
  <c r="AV454" i="17" s="1"/>
  <c r="AW454" i="17" s="1"/>
  <c r="AR509" i="17"/>
  <c r="AC456" i="17"/>
  <c r="AG456" i="17" s="1"/>
  <c r="AK456" i="17" s="1"/>
  <c r="AO456" i="17" s="1"/>
  <c r="S457" i="17"/>
  <c r="BB452" i="17"/>
  <c r="AA455" i="17"/>
  <c r="AE454" i="17"/>
  <c r="AI454" i="17" s="1"/>
  <c r="AX454" i="17" s="1"/>
  <c r="AY454" i="17" s="1"/>
  <c r="AZ454" i="17" s="1"/>
  <c r="AD457" i="17"/>
  <c r="AH457" i="17" s="1"/>
  <c r="AL457" i="17" s="1"/>
  <c r="AP457" i="17" s="1"/>
  <c r="T458" i="17"/>
  <c r="AM453" i="17"/>
  <c r="BC453" i="17" s="1"/>
  <c r="AB455" i="17"/>
  <c r="AF455" i="17" s="1"/>
  <c r="AJ455" i="17" s="1"/>
  <c r="AN455" i="17" s="1"/>
  <c r="R456" i="17"/>
  <c r="BC430" i="4"/>
  <c r="BQ430" i="4" s="1"/>
  <c r="BR430" i="4" s="1"/>
  <c r="BP430" i="4"/>
  <c r="BV433" i="4"/>
  <c r="AP437" i="4"/>
  <c r="AV437" i="4" s="1"/>
  <c r="BB437" i="4" s="1"/>
  <c r="BH437" i="4" s="1"/>
  <c r="AW431" i="4"/>
  <c r="AL436" i="4"/>
  <c r="AR436" i="4" s="1"/>
  <c r="AX436" i="4" s="1"/>
  <c r="BD436" i="4" s="1"/>
  <c r="AN435" i="4"/>
  <c r="AT435" i="4" s="1"/>
  <c r="AZ435" i="4" s="1"/>
  <c r="BF435" i="4" s="1"/>
  <c r="BL432" i="4"/>
  <c r="AO441" i="4"/>
  <c r="AU441" i="4" s="1"/>
  <c r="BA441" i="4" s="1"/>
  <c r="BG441" i="4" s="1"/>
  <c r="AM440" i="4"/>
  <c r="AS440" i="4" s="1"/>
  <c r="AY440" i="4" s="1"/>
  <c r="BE440" i="4" s="1"/>
  <c r="AQ432" i="4"/>
  <c r="BM432" i="4"/>
  <c r="BN432" i="4" s="1"/>
  <c r="BO432" i="4" s="1"/>
  <c r="BU433" i="4"/>
  <c r="M434" i="4"/>
  <c r="S434" i="4" s="1"/>
  <c r="Y434" i="4" s="1"/>
  <c r="AK433" i="4"/>
  <c r="BI433" i="4" s="1"/>
  <c r="BD440" i="3"/>
  <c r="BN440" i="3" s="1"/>
  <c r="U437" i="13"/>
  <c r="R438" i="13"/>
  <c r="T439" i="13"/>
  <c r="Q440" i="13"/>
  <c r="BX432" i="4"/>
  <c r="BJ433" i="4"/>
  <c r="BY432" i="4"/>
  <c r="BK433" i="4"/>
  <c r="R438" i="4"/>
  <c r="X438" i="4" s="1"/>
  <c r="AD438" i="4" s="1"/>
  <c r="N437" i="4"/>
  <c r="T437" i="4" s="1"/>
  <c r="Z437" i="4" s="1"/>
  <c r="P436" i="4"/>
  <c r="V436" i="4" s="1"/>
  <c r="AB436" i="4" s="1"/>
  <c r="Q442" i="4"/>
  <c r="W442" i="4" s="1"/>
  <c r="AC442" i="4" s="1"/>
  <c r="O441" i="4"/>
  <c r="U441" i="4" s="1"/>
  <c r="AA441" i="4" s="1"/>
  <c r="AQ455" i="17" l="1"/>
  <c r="AT455" i="17"/>
  <c r="Q457" i="17"/>
  <c r="AS456" i="17"/>
  <c r="AU455" i="17"/>
  <c r="AV455" i="17" s="1"/>
  <c r="AW455" i="17" s="1"/>
  <c r="AR510" i="17"/>
  <c r="AM454" i="17"/>
  <c r="BC454" i="17" s="1"/>
  <c r="AB456" i="17"/>
  <c r="AF456" i="17" s="1"/>
  <c r="AJ456" i="17" s="1"/>
  <c r="AN456" i="17" s="1"/>
  <c r="R457" i="17"/>
  <c r="AD458" i="17"/>
  <c r="AH458" i="17" s="1"/>
  <c r="AL458" i="17" s="1"/>
  <c r="AP458" i="17" s="1"/>
  <c r="T459" i="17"/>
  <c r="AE455" i="17"/>
  <c r="AI455" i="17" s="1"/>
  <c r="AX455" i="17" s="1"/>
  <c r="AY455" i="17" s="1"/>
  <c r="AZ455" i="17" s="1"/>
  <c r="AC457" i="17"/>
  <c r="AG457" i="17" s="1"/>
  <c r="AK457" i="17" s="1"/>
  <c r="AO457" i="17" s="1"/>
  <c r="S458" i="17"/>
  <c r="AA456" i="17"/>
  <c r="AQ456" i="17" s="1"/>
  <c r="BB453" i="17"/>
  <c r="BC431" i="4"/>
  <c r="BQ431" i="4" s="1"/>
  <c r="BR431" i="4" s="1"/>
  <c r="BP431" i="4"/>
  <c r="AN436" i="4"/>
  <c r="AT436" i="4" s="1"/>
  <c r="AZ436" i="4" s="1"/>
  <c r="BF436" i="4" s="1"/>
  <c r="AP438" i="4"/>
  <c r="AV438" i="4" s="1"/>
  <c r="BB438" i="4" s="1"/>
  <c r="BH438" i="4" s="1"/>
  <c r="AO442" i="4"/>
  <c r="AU442" i="4" s="1"/>
  <c r="BA442" i="4" s="1"/>
  <c r="BG442" i="4" s="1"/>
  <c r="AL437" i="4"/>
  <c r="AR437" i="4" s="1"/>
  <c r="AX437" i="4" s="1"/>
  <c r="BD437" i="4" s="1"/>
  <c r="BL433" i="4"/>
  <c r="AM441" i="4"/>
  <c r="AS441" i="4" s="1"/>
  <c r="AY441" i="4" s="1"/>
  <c r="BE441" i="4" s="1"/>
  <c r="AW432" i="4"/>
  <c r="AQ433" i="4"/>
  <c r="BM433" i="4"/>
  <c r="BN433" i="4" s="1"/>
  <c r="BO433" i="4" s="1"/>
  <c r="AK434" i="4"/>
  <c r="BI434" i="4" s="1"/>
  <c r="BV434" i="4"/>
  <c r="BU434" i="4"/>
  <c r="BD441" i="3"/>
  <c r="BN441" i="3" s="1"/>
  <c r="Q441" i="13"/>
  <c r="T440" i="13"/>
  <c r="R439" i="13"/>
  <c r="U438" i="13"/>
  <c r="BY433" i="4"/>
  <c r="BX433" i="4"/>
  <c r="BJ434" i="4"/>
  <c r="M435" i="4"/>
  <c r="S435" i="4" s="1"/>
  <c r="Y435" i="4" s="1"/>
  <c r="BK434" i="4"/>
  <c r="P437" i="4"/>
  <c r="V437" i="4" s="1"/>
  <c r="AB437" i="4" s="1"/>
  <c r="N438" i="4"/>
  <c r="T438" i="4" s="1"/>
  <c r="Z438" i="4" s="1"/>
  <c r="Q443" i="4"/>
  <c r="W443" i="4" s="1"/>
  <c r="AC443" i="4" s="1"/>
  <c r="R439" i="4"/>
  <c r="X439" i="4" s="1"/>
  <c r="AD439" i="4" s="1"/>
  <c r="O442" i="4"/>
  <c r="U442" i="4" s="1"/>
  <c r="AA442" i="4" s="1"/>
  <c r="AU456" i="17" l="1"/>
  <c r="AT456" i="17"/>
  <c r="AV456" i="17"/>
  <c r="AW456" i="17" s="1"/>
  <c r="Q458" i="17"/>
  <c r="AS457" i="17"/>
  <c r="AR511" i="17"/>
  <c r="AE456" i="17"/>
  <c r="AI456" i="17" s="1"/>
  <c r="AX456" i="17" s="1"/>
  <c r="AY456" i="17" s="1"/>
  <c r="AZ456" i="17" s="1"/>
  <c r="AM455" i="17"/>
  <c r="BC455" i="17" s="1"/>
  <c r="S459" i="17"/>
  <c r="AC458" i="17"/>
  <c r="AG458" i="17" s="1"/>
  <c r="AK458" i="17" s="1"/>
  <c r="AO458" i="17" s="1"/>
  <c r="R458" i="17"/>
  <c r="AB457" i="17"/>
  <c r="AF457" i="17" s="1"/>
  <c r="AJ457" i="17" s="1"/>
  <c r="AN457" i="17" s="1"/>
  <c r="BB454" i="17"/>
  <c r="AA457" i="17"/>
  <c r="T460" i="17"/>
  <c r="AD459" i="17"/>
  <c r="AH459" i="17" s="1"/>
  <c r="AL459" i="17" s="1"/>
  <c r="AP459" i="17" s="1"/>
  <c r="BC432" i="4"/>
  <c r="BQ432" i="4" s="1"/>
  <c r="BR432" i="4" s="1"/>
  <c r="BP432" i="4"/>
  <c r="AW433" i="4"/>
  <c r="AP439" i="4"/>
  <c r="AV439" i="4" s="1"/>
  <c r="BB439" i="4" s="1"/>
  <c r="BH439" i="4" s="1"/>
  <c r="AM442" i="4"/>
  <c r="AS442" i="4" s="1"/>
  <c r="AY442" i="4" s="1"/>
  <c r="BE442" i="4" s="1"/>
  <c r="BL434" i="4"/>
  <c r="AL438" i="4"/>
  <c r="AR438" i="4" s="1"/>
  <c r="AX438" i="4" s="1"/>
  <c r="BD438" i="4" s="1"/>
  <c r="BV435" i="4"/>
  <c r="AO443" i="4"/>
  <c r="AU443" i="4" s="1"/>
  <c r="BA443" i="4" s="1"/>
  <c r="BG443" i="4" s="1"/>
  <c r="AN437" i="4"/>
  <c r="AT437" i="4" s="1"/>
  <c r="AZ437" i="4" s="1"/>
  <c r="BF437" i="4" s="1"/>
  <c r="AQ434" i="4"/>
  <c r="BM434" i="4"/>
  <c r="BN434" i="4" s="1"/>
  <c r="BO434" i="4" s="1"/>
  <c r="BU435" i="4"/>
  <c r="M436" i="4"/>
  <c r="S436" i="4" s="1"/>
  <c r="Y436" i="4" s="1"/>
  <c r="AK435" i="4"/>
  <c r="BI435" i="4" s="1"/>
  <c r="BD442" i="3"/>
  <c r="BN442" i="3" s="1"/>
  <c r="R440" i="13"/>
  <c r="U439" i="13"/>
  <c r="Q442" i="13"/>
  <c r="T441" i="13"/>
  <c r="BX434" i="4"/>
  <c r="BJ435" i="4"/>
  <c r="BY434" i="4"/>
  <c r="BK435" i="4"/>
  <c r="Q444" i="4"/>
  <c r="W444" i="4" s="1"/>
  <c r="AC444" i="4" s="1"/>
  <c r="O443" i="4"/>
  <c r="U443" i="4" s="1"/>
  <c r="AA443" i="4" s="1"/>
  <c r="R440" i="4"/>
  <c r="X440" i="4" s="1"/>
  <c r="AD440" i="4" s="1"/>
  <c r="N439" i="4"/>
  <c r="T439" i="4" s="1"/>
  <c r="Z439" i="4" s="1"/>
  <c r="P438" i="4"/>
  <c r="V438" i="4" s="1"/>
  <c r="AB438" i="4" s="1"/>
  <c r="AT457" i="17" l="1"/>
  <c r="AQ457" i="17"/>
  <c r="AU457" i="17" s="1"/>
  <c r="Q459" i="17"/>
  <c r="AS458" i="17"/>
  <c r="AR512" i="17"/>
  <c r="AA458" i="17"/>
  <c r="BB455" i="17"/>
  <c r="AM456" i="17"/>
  <c r="BC456" i="17" s="1"/>
  <c r="S460" i="17"/>
  <c r="AC459" i="17"/>
  <c r="AG459" i="17" s="1"/>
  <c r="AK459" i="17" s="1"/>
  <c r="AO459" i="17" s="1"/>
  <c r="T461" i="17"/>
  <c r="AD460" i="17"/>
  <c r="AH460" i="17" s="1"/>
  <c r="AL460" i="17" s="1"/>
  <c r="AP460" i="17" s="1"/>
  <c r="AE457" i="17"/>
  <c r="AI457" i="17" s="1"/>
  <c r="AX457" i="17" s="1"/>
  <c r="AY457" i="17" s="1"/>
  <c r="AZ457" i="17" s="1"/>
  <c r="R459" i="17"/>
  <c r="AB458" i="17"/>
  <c r="AF458" i="17" s="1"/>
  <c r="AJ458" i="17" s="1"/>
  <c r="AN458" i="17" s="1"/>
  <c r="BC433" i="4"/>
  <c r="BQ433" i="4" s="1"/>
  <c r="BR433" i="4" s="1"/>
  <c r="BP433" i="4"/>
  <c r="BV436" i="4"/>
  <c r="AW434" i="4"/>
  <c r="AO444" i="4"/>
  <c r="AU444" i="4" s="1"/>
  <c r="BA444" i="4" s="1"/>
  <c r="BG444" i="4" s="1"/>
  <c r="AL439" i="4"/>
  <c r="AR439" i="4" s="1"/>
  <c r="AX439" i="4" s="1"/>
  <c r="BD439" i="4" s="1"/>
  <c r="AP440" i="4"/>
  <c r="AV440" i="4" s="1"/>
  <c r="BB440" i="4" s="1"/>
  <c r="BH440" i="4" s="1"/>
  <c r="AN438" i="4"/>
  <c r="AT438" i="4" s="1"/>
  <c r="AZ438" i="4" s="1"/>
  <c r="BF438" i="4" s="1"/>
  <c r="AM443" i="4"/>
  <c r="AS443" i="4" s="1"/>
  <c r="AY443" i="4" s="1"/>
  <c r="BE443" i="4" s="1"/>
  <c r="BL435" i="4"/>
  <c r="AQ435" i="4"/>
  <c r="BM435" i="4"/>
  <c r="BN435" i="4" s="1"/>
  <c r="BO435" i="4" s="1"/>
  <c r="BU436" i="4"/>
  <c r="M437" i="4"/>
  <c r="S437" i="4" s="1"/>
  <c r="Y437" i="4" s="1"/>
  <c r="AK436" i="4"/>
  <c r="BI436" i="4" s="1"/>
  <c r="BD443" i="3"/>
  <c r="BN443" i="3" s="1"/>
  <c r="Q443" i="13"/>
  <c r="T442" i="13"/>
  <c r="R441" i="13"/>
  <c r="U440" i="13"/>
  <c r="BJ436" i="4"/>
  <c r="BX435" i="4"/>
  <c r="BY435" i="4"/>
  <c r="BK436" i="4"/>
  <c r="Q445" i="4"/>
  <c r="W445" i="4" s="1"/>
  <c r="AC445" i="4" s="1"/>
  <c r="O444" i="4"/>
  <c r="U444" i="4" s="1"/>
  <c r="AA444" i="4" s="1"/>
  <c r="R441" i="4"/>
  <c r="X441" i="4" s="1"/>
  <c r="AD441" i="4" s="1"/>
  <c r="N440" i="4"/>
  <c r="T440" i="4" s="1"/>
  <c r="Z440" i="4" s="1"/>
  <c r="P439" i="4"/>
  <c r="V439" i="4" s="1"/>
  <c r="AB439" i="4" s="1"/>
  <c r="AQ458" i="17" l="1"/>
  <c r="AU458" i="17"/>
  <c r="AV457" i="17"/>
  <c r="AW457" i="17" s="1"/>
  <c r="AT458" i="17"/>
  <c r="Q460" i="17"/>
  <c r="AS459" i="17"/>
  <c r="AR513" i="17"/>
  <c r="AB459" i="17"/>
  <c r="AF459" i="17" s="1"/>
  <c r="AJ459" i="17" s="1"/>
  <c r="AN459" i="17" s="1"/>
  <c r="R460" i="17"/>
  <c r="AE458" i="17"/>
  <c r="AI458" i="17" s="1"/>
  <c r="AX458" i="17" s="1"/>
  <c r="AY458" i="17" s="1"/>
  <c r="AZ458" i="17" s="1"/>
  <c r="T462" i="17"/>
  <c r="AD461" i="17"/>
  <c r="AH461" i="17" s="1"/>
  <c r="AL461" i="17" s="1"/>
  <c r="AP461" i="17" s="1"/>
  <c r="AM457" i="17"/>
  <c r="BC457" i="17" s="1"/>
  <c r="AC460" i="17"/>
  <c r="AG460" i="17" s="1"/>
  <c r="AK460" i="17" s="1"/>
  <c r="AO460" i="17" s="1"/>
  <c r="S461" i="17"/>
  <c r="BB456" i="17"/>
  <c r="AA459" i="17"/>
  <c r="BC434" i="4"/>
  <c r="BQ434" i="4" s="1"/>
  <c r="BR434" i="4" s="1"/>
  <c r="BP434" i="4"/>
  <c r="AL440" i="4"/>
  <c r="AR440" i="4" s="1"/>
  <c r="AX440" i="4" s="1"/>
  <c r="BD440" i="4" s="1"/>
  <c r="BL436" i="4"/>
  <c r="AP441" i="4"/>
  <c r="AV441" i="4" s="1"/>
  <c r="BB441" i="4" s="1"/>
  <c r="BH441" i="4" s="1"/>
  <c r="BV437" i="4"/>
  <c r="AO445" i="4"/>
  <c r="AU445" i="4" s="1"/>
  <c r="BA445" i="4" s="1"/>
  <c r="BG445" i="4" s="1"/>
  <c r="AW435" i="4"/>
  <c r="AM444" i="4"/>
  <c r="AS444" i="4" s="1"/>
  <c r="AY444" i="4" s="1"/>
  <c r="BE444" i="4" s="1"/>
  <c r="AN439" i="4"/>
  <c r="AT439" i="4" s="1"/>
  <c r="AZ439" i="4" s="1"/>
  <c r="BF439" i="4" s="1"/>
  <c r="AQ436" i="4"/>
  <c r="BM436" i="4"/>
  <c r="BN436" i="4" s="1"/>
  <c r="BO436" i="4" s="1"/>
  <c r="BU437" i="4"/>
  <c r="M438" i="4"/>
  <c r="S438" i="4" s="1"/>
  <c r="Y438" i="4" s="1"/>
  <c r="AK437" i="4"/>
  <c r="BI437" i="4" s="1"/>
  <c r="BD444" i="3"/>
  <c r="BN444" i="3" s="1"/>
  <c r="R442" i="13"/>
  <c r="U441" i="13"/>
  <c r="T443" i="13"/>
  <c r="Q444" i="13"/>
  <c r="BJ437" i="4"/>
  <c r="BY436" i="4"/>
  <c r="BX436" i="4"/>
  <c r="BK437" i="4"/>
  <c r="P440" i="4"/>
  <c r="V440" i="4" s="1"/>
  <c r="AB440" i="4" s="1"/>
  <c r="N441" i="4"/>
  <c r="T441" i="4" s="1"/>
  <c r="Z441" i="4" s="1"/>
  <c r="R442" i="4"/>
  <c r="X442" i="4" s="1"/>
  <c r="AD442" i="4" s="1"/>
  <c r="O445" i="4"/>
  <c r="U445" i="4" s="1"/>
  <c r="AA445" i="4" s="1"/>
  <c r="Q446" i="4"/>
  <c r="W446" i="4" s="1"/>
  <c r="AC446" i="4" s="1"/>
  <c r="AQ459" i="17" l="1"/>
  <c r="AT459" i="17"/>
  <c r="Q461" i="17"/>
  <c r="AS460" i="17"/>
  <c r="AU459" i="17"/>
  <c r="AV459" i="17" s="1"/>
  <c r="AW459" i="17" s="1"/>
  <c r="AV458" i="17"/>
  <c r="AW458" i="17" s="1"/>
  <c r="AR514" i="17"/>
  <c r="AE459" i="17"/>
  <c r="AI459" i="17" s="1"/>
  <c r="AX459" i="17" s="1"/>
  <c r="AY459" i="17" s="1"/>
  <c r="AZ459" i="17" s="1"/>
  <c r="AA460" i="17"/>
  <c r="AB460" i="17"/>
  <c r="AF460" i="17" s="1"/>
  <c r="AJ460" i="17" s="1"/>
  <c r="AN460" i="17" s="1"/>
  <c r="R461" i="17"/>
  <c r="BB457" i="17"/>
  <c r="AC461" i="17"/>
  <c r="AG461" i="17" s="1"/>
  <c r="AK461" i="17" s="1"/>
  <c r="AO461" i="17" s="1"/>
  <c r="S462" i="17"/>
  <c r="AD462" i="17"/>
  <c r="AH462" i="17" s="1"/>
  <c r="AL462" i="17" s="1"/>
  <c r="AP462" i="17" s="1"/>
  <c r="T463" i="17"/>
  <c r="AM458" i="17"/>
  <c r="BC458" i="17" s="1"/>
  <c r="BC435" i="4"/>
  <c r="BQ435" i="4" s="1"/>
  <c r="BR435" i="4" s="1"/>
  <c r="BP435" i="4"/>
  <c r="AO446" i="4"/>
  <c r="AU446" i="4" s="1"/>
  <c r="BA446" i="4" s="1"/>
  <c r="BG446" i="4" s="1"/>
  <c r="AN440" i="4"/>
  <c r="AT440" i="4" s="1"/>
  <c r="AZ440" i="4" s="1"/>
  <c r="BF440" i="4" s="1"/>
  <c r="BL437" i="4"/>
  <c r="AL441" i="4"/>
  <c r="AR441" i="4" s="1"/>
  <c r="AX441" i="4" s="1"/>
  <c r="BD441" i="4" s="1"/>
  <c r="AP442" i="4"/>
  <c r="AV442" i="4" s="1"/>
  <c r="BB442" i="4" s="1"/>
  <c r="BH442" i="4" s="1"/>
  <c r="AM445" i="4"/>
  <c r="AS445" i="4" s="1"/>
  <c r="AY445" i="4" s="1"/>
  <c r="BE445" i="4" s="1"/>
  <c r="AW436" i="4"/>
  <c r="AQ437" i="4"/>
  <c r="BM437" i="4"/>
  <c r="BN437" i="4" s="1"/>
  <c r="BO437" i="4" s="1"/>
  <c r="AK438" i="4"/>
  <c r="BI438" i="4" s="1"/>
  <c r="BV438" i="4"/>
  <c r="BU438" i="4"/>
  <c r="BD445" i="3"/>
  <c r="BN445" i="3" s="1"/>
  <c r="Q445" i="13"/>
  <c r="T444" i="13"/>
  <c r="R443" i="13"/>
  <c r="U442" i="13"/>
  <c r="BJ438" i="4"/>
  <c r="BY437" i="4"/>
  <c r="BX437" i="4"/>
  <c r="M439" i="4"/>
  <c r="S439" i="4" s="1"/>
  <c r="Y439" i="4" s="1"/>
  <c r="BK438" i="4"/>
  <c r="R443" i="4"/>
  <c r="X443" i="4" s="1"/>
  <c r="AD443" i="4" s="1"/>
  <c r="N442" i="4"/>
  <c r="T442" i="4" s="1"/>
  <c r="Z442" i="4" s="1"/>
  <c r="O446" i="4"/>
  <c r="U446" i="4" s="1"/>
  <c r="AA446" i="4" s="1"/>
  <c r="P441" i="4"/>
  <c r="V441" i="4" s="1"/>
  <c r="AB441" i="4" s="1"/>
  <c r="Q447" i="4"/>
  <c r="W447" i="4" s="1"/>
  <c r="AC447" i="4" s="1"/>
  <c r="AQ460" i="17" l="1"/>
  <c r="Q462" i="17"/>
  <c r="AS461" i="17"/>
  <c r="AU460" i="17"/>
  <c r="AV460" i="17" s="1"/>
  <c r="AW460" i="17" s="1"/>
  <c r="AT460" i="17"/>
  <c r="AR515" i="17"/>
  <c r="AB461" i="17"/>
  <c r="AF461" i="17" s="1"/>
  <c r="AJ461" i="17" s="1"/>
  <c r="AN461" i="17" s="1"/>
  <c r="R462" i="17"/>
  <c r="AD463" i="17"/>
  <c r="AH463" i="17" s="1"/>
  <c r="AL463" i="17" s="1"/>
  <c r="AP463" i="17" s="1"/>
  <c r="T464" i="17"/>
  <c r="AC462" i="17"/>
  <c r="AG462" i="17" s="1"/>
  <c r="AK462" i="17" s="1"/>
  <c r="AO462" i="17" s="1"/>
  <c r="S463" i="17"/>
  <c r="BB458" i="17"/>
  <c r="AA461" i="17"/>
  <c r="AE460" i="17"/>
  <c r="AI460" i="17" s="1"/>
  <c r="AX460" i="17" s="1"/>
  <c r="AY460" i="17" s="1"/>
  <c r="AZ460" i="17" s="1"/>
  <c r="AM459" i="17"/>
  <c r="BC459" i="17" s="1"/>
  <c r="BC436" i="4"/>
  <c r="BQ436" i="4" s="1"/>
  <c r="BR436" i="4" s="1"/>
  <c r="BP436" i="4"/>
  <c r="AN441" i="4"/>
  <c r="AT441" i="4" s="1"/>
  <c r="AZ441" i="4" s="1"/>
  <c r="BF441" i="4" s="1"/>
  <c r="AW437" i="4"/>
  <c r="AL442" i="4"/>
  <c r="AR442" i="4" s="1"/>
  <c r="AX442" i="4" s="1"/>
  <c r="BD442" i="4" s="1"/>
  <c r="BL438" i="4"/>
  <c r="AM446" i="4"/>
  <c r="AS446" i="4" s="1"/>
  <c r="AY446" i="4" s="1"/>
  <c r="BE446" i="4" s="1"/>
  <c r="BV439" i="4"/>
  <c r="AO447" i="4"/>
  <c r="AU447" i="4" s="1"/>
  <c r="BA447" i="4" s="1"/>
  <c r="BG447" i="4" s="1"/>
  <c r="AP443" i="4"/>
  <c r="AV443" i="4" s="1"/>
  <c r="BB443" i="4" s="1"/>
  <c r="BH443" i="4" s="1"/>
  <c r="AQ438" i="4"/>
  <c r="BM438" i="4"/>
  <c r="BN438" i="4" s="1"/>
  <c r="BO438" i="4" s="1"/>
  <c r="BU439" i="4"/>
  <c r="M440" i="4"/>
  <c r="S440" i="4" s="1"/>
  <c r="Y440" i="4" s="1"/>
  <c r="AK439" i="4"/>
  <c r="BI439" i="4" s="1"/>
  <c r="BD446" i="3"/>
  <c r="BN446" i="3" s="1"/>
  <c r="R444" i="13"/>
  <c r="U443" i="13"/>
  <c r="Q446" i="13"/>
  <c r="T445" i="13"/>
  <c r="BJ439" i="4"/>
  <c r="BY438" i="4"/>
  <c r="BX438" i="4"/>
  <c r="BK439" i="4"/>
  <c r="O447" i="4"/>
  <c r="U447" i="4" s="1"/>
  <c r="AA447" i="4" s="1"/>
  <c r="P442" i="4"/>
  <c r="V442" i="4" s="1"/>
  <c r="AB442" i="4" s="1"/>
  <c r="R444" i="4"/>
  <c r="X444" i="4" s="1"/>
  <c r="AD444" i="4" s="1"/>
  <c r="N443" i="4"/>
  <c r="T443" i="4" s="1"/>
  <c r="Z443" i="4" s="1"/>
  <c r="Q448" i="4"/>
  <c r="W448" i="4" s="1"/>
  <c r="AC448" i="4" s="1"/>
  <c r="AT461" i="17" l="1"/>
  <c r="AQ461" i="17"/>
  <c r="AU461" i="17" s="1"/>
  <c r="Q463" i="17"/>
  <c r="AS462" i="17"/>
  <c r="AR516" i="17"/>
  <c r="AA462" i="17"/>
  <c r="T465" i="17"/>
  <c r="AD464" i="17"/>
  <c r="AH464" i="17" s="1"/>
  <c r="AL464" i="17" s="1"/>
  <c r="AP464" i="17" s="1"/>
  <c r="AE461" i="17"/>
  <c r="AI461" i="17" s="1"/>
  <c r="AX461" i="17" s="1"/>
  <c r="AY461" i="17" s="1"/>
  <c r="AZ461" i="17" s="1"/>
  <c r="S464" i="17"/>
  <c r="AC463" i="17"/>
  <c r="AG463" i="17" s="1"/>
  <c r="AK463" i="17" s="1"/>
  <c r="AO463" i="17" s="1"/>
  <c r="R463" i="17"/>
  <c r="AB462" i="17"/>
  <c r="AF462" i="17" s="1"/>
  <c r="AJ462" i="17" s="1"/>
  <c r="AN462" i="17" s="1"/>
  <c r="AM460" i="17"/>
  <c r="BC460" i="17" s="1"/>
  <c r="BB459" i="17"/>
  <c r="BC437" i="4"/>
  <c r="BQ437" i="4" s="1"/>
  <c r="BR437" i="4" s="1"/>
  <c r="BP437" i="4"/>
  <c r="BV440" i="4"/>
  <c r="AO448" i="4"/>
  <c r="AU448" i="4" s="1"/>
  <c r="BA448" i="4" s="1"/>
  <c r="BG448" i="4" s="1"/>
  <c r="AN442" i="4"/>
  <c r="AT442" i="4" s="1"/>
  <c r="AZ442" i="4" s="1"/>
  <c r="BF442" i="4" s="1"/>
  <c r="AW438" i="4"/>
  <c r="BL439" i="4"/>
  <c r="AL443" i="4"/>
  <c r="AR443" i="4" s="1"/>
  <c r="AX443" i="4" s="1"/>
  <c r="BD443" i="4" s="1"/>
  <c r="AP444" i="4"/>
  <c r="AV444" i="4" s="1"/>
  <c r="BB444" i="4" s="1"/>
  <c r="BH444" i="4" s="1"/>
  <c r="AM447" i="4"/>
  <c r="AS447" i="4" s="1"/>
  <c r="AY447" i="4" s="1"/>
  <c r="BE447" i="4" s="1"/>
  <c r="AQ439" i="4"/>
  <c r="BM439" i="4"/>
  <c r="BN439" i="4" s="1"/>
  <c r="BO439" i="4" s="1"/>
  <c r="BU440" i="4"/>
  <c r="M441" i="4"/>
  <c r="S441" i="4" s="1"/>
  <c r="Y441" i="4" s="1"/>
  <c r="AK440" i="4"/>
  <c r="BI440" i="4" s="1"/>
  <c r="BD447" i="3"/>
  <c r="BN447" i="3" s="1"/>
  <c r="Q447" i="13"/>
  <c r="T446" i="13"/>
  <c r="R445" i="13"/>
  <c r="U444" i="13"/>
  <c r="BK440" i="4"/>
  <c r="BY439" i="4"/>
  <c r="BX439" i="4"/>
  <c r="BJ440" i="4"/>
  <c r="Q449" i="4"/>
  <c r="W449" i="4" s="1"/>
  <c r="AC449" i="4" s="1"/>
  <c r="P443" i="4"/>
  <c r="V443" i="4" s="1"/>
  <c r="AB443" i="4" s="1"/>
  <c r="N444" i="4"/>
  <c r="T444" i="4" s="1"/>
  <c r="Z444" i="4" s="1"/>
  <c r="R445" i="4"/>
  <c r="X445" i="4" s="1"/>
  <c r="AD445" i="4" s="1"/>
  <c r="O448" i="4"/>
  <c r="U448" i="4" s="1"/>
  <c r="AA448" i="4" s="1"/>
  <c r="AV461" i="17" l="1"/>
  <c r="AW461" i="17" s="1"/>
  <c r="AQ462" i="17"/>
  <c r="AU462" i="17" s="1"/>
  <c r="AT462" i="17"/>
  <c r="Q464" i="17"/>
  <c r="AS463" i="17"/>
  <c r="AR517" i="17"/>
  <c r="R464" i="17"/>
  <c r="AB463" i="17"/>
  <c r="AF463" i="17" s="1"/>
  <c r="AJ463" i="17" s="1"/>
  <c r="AN463" i="17" s="1"/>
  <c r="AM461" i="17"/>
  <c r="BC461" i="17" s="1"/>
  <c r="T466" i="17"/>
  <c r="AD465" i="17"/>
  <c r="AH465" i="17" s="1"/>
  <c r="AL465" i="17" s="1"/>
  <c r="AP465" i="17" s="1"/>
  <c r="AE462" i="17"/>
  <c r="AI462" i="17" s="1"/>
  <c r="AX462" i="17" s="1"/>
  <c r="AY462" i="17" s="1"/>
  <c r="AZ462" i="17" s="1"/>
  <c r="BB460" i="17"/>
  <c r="S465" i="17"/>
  <c r="AC464" i="17"/>
  <c r="AG464" i="17" s="1"/>
  <c r="AK464" i="17" s="1"/>
  <c r="AO464" i="17" s="1"/>
  <c r="AA463" i="17"/>
  <c r="AQ463" i="17" s="1"/>
  <c r="BC438" i="4"/>
  <c r="BQ438" i="4" s="1"/>
  <c r="BR438" i="4" s="1"/>
  <c r="BP438" i="4"/>
  <c r="BV441" i="4"/>
  <c r="AP445" i="4"/>
  <c r="AV445" i="4" s="1"/>
  <c r="BB445" i="4" s="1"/>
  <c r="BH445" i="4" s="1"/>
  <c r="AN443" i="4"/>
  <c r="AT443" i="4" s="1"/>
  <c r="AZ443" i="4" s="1"/>
  <c r="BF443" i="4" s="1"/>
  <c r="AW439" i="4"/>
  <c r="AL444" i="4"/>
  <c r="AR444" i="4" s="1"/>
  <c r="AX444" i="4" s="1"/>
  <c r="BD444" i="4" s="1"/>
  <c r="AO449" i="4"/>
  <c r="AU449" i="4" s="1"/>
  <c r="BA449" i="4" s="1"/>
  <c r="BG449" i="4" s="1"/>
  <c r="AM448" i="4"/>
  <c r="AS448" i="4" s="1"/>
  <c r="AY448" i="4" s="1"/>
  <c r="BE448" i="4" s="1"/>
  <c r="AQ440" i="4"/>
  <c r="BM440" i="4"/>
  <c r="BN440" i="4" s="1"/>
  <c r="BO440" i="4" s="1"/>
  <c r="BU441" i="4"/>
  <c r="BL440" i="4"/>
  <c r="M442" i="4"/>
  <c r="S442" i="4" s="1"/>
  <c r="Y442" i="4" s="1"/>
  <c r="AK441" i="4"/>
  <c r="BI441" i="4" s="1"/>
  <c r="BD448" i="3"/>
  <c r="BN448" i="3" s="1"/>
  <c r="U445" i="13"/>
  <c r="R446" i="13"/>
  <c r="T447" i="13"/>
  <c r="Q448" i="13"/>
  <c r="BY440" i="4"/>
  <c r="BJ441" i="4"/>
  <c r="BX440" i="4"/>
  <c r="BK441" i="4"/>
  <c r="N445" i="4"/>
  <c r="T445" i="4" s="1"/>
  <c r="Z445" i="4" s="1"/>
  <c r="R446" i="4"/>
  <c r="X446" i="4" s="1"/>
  <c r="AD446" i="4" s="1"/>
  <c r="P444" i="4"/>
  <c r="V444" i="4" s="1"/>
  <c r="AB444" i="4" s="1"/>
  <c r="O449" i="4"/>
  <c r="U449" i="4" s="1"/>
  <c r="AA449" i="4" s="1"/>
  <c r="Q450" i="4"/>
  <c r="W450" i="4" s="1"/>
  <c r="AC450" i="4" s="1"/>
  <c r="AU463" i="17" l="1"/>
  <c r="AV462" i="17"/>
  <c r="AW462" i="17" s="1"/>
  <c r="Q465" i="17"/>
  <c r="AS464" i="17"/>
  <c r="AT463" i="17"/>
  <c r="AV463" i="17"/>
  <c r="AW463" i="17" s="1"/>
  <c r="AR518" i="17"/>
  <c r="AM462" i="17"/>
  <c r="BC462" i="17" s="1"/>
  <c r="AA464" i="17"/>
  <c r="AD466" i="17"/>
  <c r="AH466" i="17" s="1"/>
  <c r="AL466" i="17" s="1"/>
  <c r="AP466" i="17" s="1"/>
  <c r="T467" i="17"/>
  <c r="AB464" i="17"/>
  <c r="AF464" i="17" s="1"/>
  <c r="AJ464" i="17" s="1"/>
  <c r="AN464" i="17" s="1"/>
  <c r="R465" i="17"/>
  <c r="AE463" i="17"/>
  <c r="AI463" i="17" s="1"/>
  <c r="AX463" i="17" s="1"/>
  <c r="AY463" i="17" s="1"/>
  <c r="AZ463" i="17" s="1"/>
  <c r="AC465" i="17"/>
  <c r="AG465" i="17" s="1"/>
  <c r="AK465" i="17" s="1"/>
  <c r="AO465" i="17" s="1"/>
  <c r="S466" i="17"/>
  <c r="BB461" i="17"/>
  <c r="BC439" i="4"/>
  <c r="BQ439" i="4" s="1"/>
  <c r="BR439" i="4" s="1"/>
  <c r="BP439" i="4"/>
  <c r="AW440" i="4"/>
  <c r="BL441" i="4"/>
  <c r="AN444" i="4"/>
  <c r="AT444" i="4" s="1"/>
  <c r="AZ444" i="4" s="1"/>
  <c r="BF444" i="4" s="1"/>
  <c r="AM449" i="4"/>
  <c r="AS449" i="4" s="1"/>
  <c r="AY449" i="4" s="1"/>
  <c r="BE449" i="4" s="1"/>
  <c r="AL445" i="4"/>
  <c r="AR445" i="4" s="1"/>
  <c r="AX445" i="4" s="1"/>
  <c r="BD445" i="4" s="1"/>
  <c r="AO450" i="4"/>
  <c r="AU450" i="4" s="1"/>
  <c r="BA450" i="4" s="1"/>
  <c r="BG450" i="4" s="1"/>
  <c r="AP446" i="4"/>
  <c r="AV446" i="4" s="1"/>
  <c r="BB446" i="4" s="1"/>
  <c r="BH446" i="4" s="1"/>
  <c r="AQ441" i="4"/>
  <c r="BM441" i="4"/>
  <c r="BN441" i="4" s="1"/>
  <c r="BO441" i="4" s="1"/>
  <c r="AK442" i="4"/>
  <c r="BI442" i="4" s="1"/>
  <c r="BV442" i="4"/>
  <c r="BU442" i="4"/>
  <c r="BD449" i="3"/>
  <c r="BN449" i="3" s="1"/>
  <c r="Q449" i="13"/>
  <c r="T448" i="13"/>
  <c r="R447" i="13"/>
  <c r="U446" i="13"/>
  <c r="M443" i="4"/>
  <c r="S443" i="4" s="1"/>
  <c r="Y443" i="4" s="1"/>
  <c r="BK442" i="4"/>
  <c r="BX441" i="4"/>
  <c r="BY441" i="4"/>
  <c r="BJ442" i="4"/>
  <c r="R447" i="4"/>
  <c r="X447" i="4" s="1"/>
  <c r="AD447" i="4" s="1"/>
  <c r="Q451" i="4"/>
  <c r="W451" i="4" s="1"/>
  <c r="AC451" i="4" s="1"/>
  <c r="O450" i="4"/>
  <c r="U450" i="4" s="1"/>
  <c r="AA450" i="4" s="1"/>
  <c r="P445" i="4"/>
  <c r="V445" i="4" s="1"/>
  <c r="AB445" i="4" s="1"/>
  <c r="N446" i="4"/>
  <c r="T446" i="4" s="1"/>
  <c r="Z446" i="4" s="1"/>
  <c r="AQ464" i="17" l="1"/>
  <c r="AT464" i="17"/>
  <c r="Q466" i="17"/>
  <c r="AS465" i="17"/>
  <c r="AU464" i="17"/>
  <c r="AV464" i="17" s="1"/>
  <c r="AW464" i="17" s="1"/>
  <c r="AR519" i="17"/>
  <c r="AB465" i="17"/>
  <c r="AF465" i="17" s="1"/>
  <c r="AJ465" i="17" s="1"/>
  <c r="AN465" i="17" s="1"/>
  <c r="R466" i="17"/>
  <c r="AA465" i="17"/>
  <c r="BB462" i="17"/>
  <c r="AE464" i="17"/>
  <c r="AI464" i="17" s="1"/>
  <c r="AX464" i="17" s="1"/>
  <c r="AY464" i="17" s="1"/>
  <c r="AZ464" i="17" s="1"/>
  <c r="AM463" i="17"/>
  <c r="BC463" i="17" s="1"/>
  <c r="AC466" i="17"/>
  <c r="AG466" i="17" s="1"/>
  <c r="AK466" i="17" s="1"/>
  <c r="AO466" i="17" s="1"/>
  <c r="S467" i="17"/>
  <c r="AD467" i="17"/>
  <c r="AH467" i="17" s="1"/>
  <c r="AL467" i="17" s="1"/>
  <c r="AP467" i="17" s="1"/>
  <c r="T468" i="17"/>
  <c r="BC440" i="4"/>
  <c r="BQ440" i="4" s="1"/>
  <c r="BR440" i="4" s="1"/>
  <c r="BP440" i="4"/>
  <c r="AL446" i="4"/>
  <c r="AR446" i="4" s="1"/>
  <c r="AX446" i="4" s="1"/>
  <c r="BD446" i="4" s="1"/>
  <c r="AP447" i="4"/>
  <c r="AV447" i="4" s="1"/>
  <c r="BB447" i="4" s="1"/>
  <c r="BH447" i="4" s="1"/>
  <c r="AO451" i="4"/>
  <c r="AU451" i="4" s="1"/>
  <c r="BA451" i="4" s="1"/>
  <c r="BG451" i="4" s="1"/>
  <c r="AW441" i="4"/>
  <c r="AM450" i="4"/>
  <c r="AS450" i="4" s="1"/>
  <c r="AY450" i="4" s="1"/>
  <c r="BE450" i="4" s="1"/>
  <c r="BV443" i="4"/>
  <c r="AN445" i="4"/>
  <c r="AT445" i="4" s="1"/>
  <c r="AZ445" i="4" s="1"/>
  <c r="BF445" i="4" s="1"/>
  <c r="AQ442" i="4"/>
  <c r="BM442" i="4"/>
  <c r="BN442" i="4" s="1"/>
  <c r="BO442" i="4" s="1"/>
  <c r="BU443" i="4"/>
  <c r="BL442" i="4"/>
  <c r="M444" i="4"/>
  <c r="S444" i="4" s="1"/>
  <c r="Y444" i="4" s="1"/>
  <c r="AK443" i="4"/>
  <c r="BI443" i="4" s="1"/>
  <c r="BD450" i="3"/>
  <c r="BN450" i="3" s="1"/>
  <c r="R448" i="13"/>
  <c r="U447" i="13"/>
  <c r="Q450" i="13"/>
  <c r="T449" i="13"/>
  <c r="BY442" i="4"/>
  <c r="BX442" i="4"/>
  <c r="BJ443" i="4"/>
  <c r="BK443" i="4"/>
  <c r="N447" i="4"/>
  <c r="T447" i="4" s="1"/>
  <c r="Z447" i="4" s="1"/>
  <c r="P446" i="4"/>
  <c r="V446" i="4" s="1"/>
  <c r="AB446" i="4" s="1"/>
  <c r="Q452" i="4"/>
  <c r="W452" i="4" s="1"/>
  <c r="AC452" i="4" s="1"/>
  <c r="O451" i="4"/>
  <c r="U451" i="4" s="1"/>
  <c r="AA451" i="4" s="1"/>
  <c r="R448" i="4"/>
  <c r="X448" i="4" s="1"/>
  <c r="AD448" i="4" s="1"/>
  <c r="AQ465" i="17" l="1"/>
  <c r="AU465" i="17" s="1"/>
  <c r="AT465" i="17"/>
  <c r="Q467" i="17"/>
  <c r="AS466" i="17"/>
  <c r="AR520" i="17"/>
  <c r="AM464" i="17"/>
  <c r="BC464" i="17" s="1"/>
  <c r="AA466" i="17"/>
  <c r="S468" i="17"/>
  <c r="AC467" i="17"/>
  <c r="AG467" i="17" s="1"/>
  <c r="AK467" i="17" s="1"/>
  <c r="AO467" i="17" s="1"/>
  <c r="T469" i="17"/>
  <c r="AD468" i="17"/>
  <c r="AH468" i="17" s="1"/>
  <c r="AL468" i="17" s="1"/>
  <c r="AP468" i="17" s="1"/>
  <c r="R467" i="17"/>
  <c r="AB466" i="17"/>
  <c r="AF466" i="17" s="1"/>
  <c r="AJ466" i="17" s="1"/>
  <c r="AN466" i="17" s="1"/>
  <c r="BB463" i="17"/>
  <c r="AE465" i="17"/>
  <c r="AI465" i="17" s="1"/>
  <c r="AX465" i="17" s="1"/>
  <c r="AY465" i="17" s="1"/>
  <c r="AZ465" i="17" s="1"/>
  <c r="BC441" i="4"/>
  <c r="BQ441" i="4" s="1"/>
  <c r="BR441" i="4" s="1"/>
  <c r="BP441" i="4"/>
  <c r="BV444" i="4"/>
  <c r="AW442" i="4"/>
  <c r="AL447" i="4"/>
  <c r="AR447" i="4" s="1"/>
  <c r="AX447" i="4" s="1"/>
  <c r="BD447" i="4" s="1"/>
  <c r="AM451" i="4"/>
  <c r="AS451" i="4" s="1"/>
  <c r="AY451" i="4" s="1"/>
  <c r="BE451" i="4" s="1"/>
  <c r="BL443" i="4"/>
  <c r="AP448" i="4"/>
  <c r="AV448" i="4" s="1"/>
  <c r="BB448" i="4" s="1"/>
  <c r="BH448" i="4" s="1"/>
  <c r="AN446" i="4"/>
  <c r="AT446" i="4" s="1"/>
  <c r="AZ446" i="4" s="1"/>
  <c r="BF446" i="4" s="1"/>
  <c r="AO452" i="4"/>
  <c r="AU452" i="4" s="1"/>
  <c r="BA452" i="4" s="1"/>
  <c r="BG452" i="4" s="1"/>
  <c r="AQ443" i="4"/>
  <c r="BM443" i="4"/>
  <c r="BN443" i="4" s="1"/>
  <c r="BO443" i="4" s="1"/>
  <c r="BU444" i="4"/>
  <c r="M445" i="4"/>
  <c r="S445" i="4" s="1"/>
  <c r="Y445" i="4" s="1"/>
  <c r="AK444" i="4"/>
  <c r="BI444" i="4" s="1"/>
  <c r="BD451" i="3"/>
  <c r="BN451" i="3" s="1"/>
  <c r="Q451" i="13"/>
  <c r="T450" i="13"/>
  <c r="R449" i="13"/>
  <c r="U448" i="13"/>
  <c r="BK444" i="4"/>
  <c r="BY443" i="4"/>
  <c r="BX443" i="4"/>
  <c r="BJ444" i="4"/>
  <c r="Q453" i="4"/>
  <c r="W453" i="4" s="1"/>
  <c r="AC453" i="4" s="1"/>
  <c r="N448" i="4"/>
  <c r="T448" i="4" s="1"/>
  <c r="Z448" i="4" s="1"/>
  <c r="O452" i="4"/>
  <c r="U452" i="4" s="1"/>
  <c r="AA452" i="4" s="1"/>
  <c r="P447" i="4"/>
  <c r="V447" i="4" s="1"/>
  <c r="AB447" i="4" s="1"/>
  <c r="R449" i="4"/>
  <c r="X449" i="4" s="1"/>
  <c r="AD449" i="4" s="1"/>
  <c r="AV465" i="17" l="1"/>
  <c r="AW465" i="17" s="1"/>
  <c r="AQ466" i="17"/>
  <c r="AU466" i="17" s="1"/>
  <c r="AT466" i="17"/>
  <c r="Q468" i="17"/>
  <c r="AS467" i="17"/>
  <c r="AR521" i="17"/>
  <c r="BB464" i="17"/>
  <c r="AM465" i="17"/>
  <c r="BC465" i="17" s="1"/>
  <c r="T470" i="17"/>
  <c r="AD469" i="17"/>
  <c r="AH469" i="17" s="1"/>
  <c r="AL469" i="17" s="1"/>
  <c r="AP469" i="17" s="1"/>
  <c r="AE466" i="17"/>
  <c r="AI466" i="17" s="1"/>
  <c r="AX466" i="17" s="1"/>
  <c r="AY466" i="17" s="1"/>
  <c r="AZ466" i="17" s="1"/>
  <c r="R468" i="17"/>
  <c r="AB467" i="17"/>
  <c r="AF467" i="17" s="1"/>
  <c r="AJ467" i="17" s="1"/>
  <c r="AN467" i="17" s="1"/>
  <c r="S469" i="17"/>
  <c r="AC468" i="17"/>
  <c r="AG468" i="17" s="1"/>
  <c r="AK468" i="17" s="1"/>
  <c r="AO468" i="17" s="1"/>
  <c r="AA467" i="17"/>
  <c r="AQ467" i="17" s="1"/>
  <c r="BC442" i="4"/>
  <c r="BQ442" i="4" s="1"/>
  <c r="BR442" i="4" s="1"/>
  <c r="BP442" i="4"/>
  <c r="BV445" i="4"/>
  <c r="AP449" i="4"/>
  <c r="AV449" i="4" s="1"/>
  <c r="BB449" i="4" s="1"/>
  <c r="BH449" i="4" s="1"/>
  <c r="AW443" i="4"/>
  <c r="AN447" i="4"/>
  <c r="AT447" i="4" s="1"/>
  <c r="AZ447" i="4" s="1"/>
  <c r="BF447" i="4" s="1"/>
  <c r="AM452" i="4"/>
  <c r="AS452" i="4" s="1"/>
  <c r="AY452" i="4" s="1"/>
  <c r="BE452" i="4" s="1"/>
  <c r="AL448" i="4"/>
  <c r="AR448" i="4" s="1"/>
  <c r="AX448" i="4" s="1"/>
  <c r="BD448" i="4" s="1"/>
  <c r="AO453" i="4"/>
  <c r="AU453" i="4" s="1"/>
  <c r="BA453" i="4" s="1"/>
  <c r="BG453" i="4" s="1"/>
  <c r="AQ444" i="4"/>
  <c r="BM444" i="4"/>
  <c r="BN444" i="4" s="1"/>
  <c r="BO444" i="4" s="1"/>
  <c r="BU445" i="4"/>
  <c r="BL444" i="4"/>
  <c r="M446" i="4"/>
  <c r="S446" i="4" s="1"/>
  <c r="Y446" i="4" s="1"/>
  <c r="AK445" i="4"/>
  <c r="BI445" i="4" s="1"/>
  <c r="BD452" i="3"/>
  <c r="BN452" i="3" s="1"/>
  <c r="R450" i="13"/>
  <c r="U449" i="13"/>
  <c r="T451" i="13"/>
  <c r="Q452" i="13"/>
  <c r="BY444" i="4"/>
  <c r="BX444" i="4"/>
  <c r="BJ445" i="4"/>
  <c r="BK445" i="4"/>
  <c r="O453" i="4"/>
  <c r="U453" i="4" s="1"/>
  <c r="AA453" i="4" s="1"/>
  <c r="P448" i="4"/>
  <c r="V448" i="4" s="1"/>
  <c r="AB448" i="4" s="1"/>
  <c r="N449" i="4"/>
  <c r="T449" i="4" s="1"/>
  <c r="Z449" i="4" s="1"/>
  <c r="R450" i="4"/>
  <c r="X450" i="4" s="1"/>
  <c r="AD450" i="4" s="1"/>
  <c r="Q454" i="4"/>
  <c r="W454" i="4" s="1"/>
  <c r="AC454" i="4" s="1"/>
  <c r="AU467" i="17" l="1"/>
  <c r="AV466" i="17"/>
  <c r="AW466" i="17" s="1"/>
  <c r="AT467" i="17"/>
  <c r="AV467" i="17"/>
  <c r="AW467" i="17" s="1"/>
  <c r="Q469" i="17"/>
  <c r="AS468" i="17"/>
  <c r="AR522" i="17"/>
  <c r="AB468" i="17"/>
  <c r="AF468" i="17" s="1"/>
  <c r="AJ468" i="17" s="1"/>
  <c r="AN468" i="17" s="1"/>
  <c r="R469" i="17"/>
  <c r="AA468" i="17"/>
  <c r="AE467" i="17"/>
  <c r="AI467" i="17" s="1"/>
  <c r="AX467" i="17" s="1"/>
  <c r="AY467" i="17" s="1"/>
  <c r="AZ467" i="17" s="1"/>
  <c r="S470" i="17"/>
  <c r="AC469" i="17"/>
  <c r="AG469" i="17" s="1"/>
  <c r="AK469" i="17" s="1"/>
  <c r="AO469" i="17" s="1"/>
  <c r="AM466" i="17"/>
  <c r="BC466" i="17" s="1"/>
  <c r="T471" i="17"/>
  <c r="AD470" i="17"/>
  <c r="AH470" i="17" s="1"/>
  <c r="AL470" i="17" s="1"/>
  <c r="AP470" i="17" s="1"/>
  <c r="BB465" i="17"/>
  <c r="BC443" i="4"/>
  <c r="BQ443" i="4" s="1"/>
  <c r="BR443" i="4" s="1"/>
  <c r="BP443" i="4"/>
  <c r="AP450" i="4"/>
  <c r="AV450" i="4" s="1"/>
  <c r="BB450" i="4" s="1"/>
  <c r="BH450" i="4" s="1"/>
  <c r="AM453" i="4"/>
  <c r="AS453" i="4" s="1"/>
  <c r="AY453" i="4" s="1"/>
  <c r="BE453" i="4" s="1"/>
  <c r="AN448" i="4"/>
  <c r="AT448" i="4" s="1"/>
  <c r="AZ448" i="4" s="1"/>
  <c r="BF448" i="4" s="1"/>
  <c r="AW444" i="4"/>
  <c r="BL445" i="4"/>
  <c r="AO454" i="4"/>
  <c r="AU454" i="4" s="1"/>
  <c r="BA454" i="4" s="1"/>
  <c r="BG454" i="4" s="1"/>
  <c r="AL449" i="4"/>
  <c r="AR449" i="4" s="1"/>
  <c r="AX449" i="4" s="1"/>
  <c r="BD449" i="4" s="1"/>
  <c r="AQ445" i="4"/>
  <c r="BM445" i="4"/>
  <c r="BN445" i="4" s="1"/>
  <c r="BO445" i="4" s="1"/>
  <c r="AK446" i="4"/>
  <c r="BI446" i="4" s="1"/>
  <c r="BV446" i="4"/>
  <c r="BU446" i="4"/>
  <c r="BD453" i="3"/>
  <c r="BN453" i="3" s="1"/>
  <c r="Q453" i="13"/>
  <c r="T452" i="13"/>
  <c r="R451" i="13"/>
  <c r="U450" i="13"/>
  <c r="BY445" i="4"/>
  <c r="BJ446" i="4"/>
  <c r="BX445" i="4"/>
  <c r="M447" i="4"/>
  <c r="S447" i="4" s="1"/>
  <c r="Y447" i="4" s="1"/>
  <c r="BK446" i="4"/>
  <c r="O454" i="4"/>
  <c r="U454" i="4" s="1"/>
  <c r="AA454" i="4" s="1"/>
  <c r="R451" i="4"/>
  <c r="X451" i="4" s="1"/>
  <c r="AD451" i="4" s="1"/>
  <c r="N450" i="4"/>
  <c r="T450" i="4" s="1"/>
  <c r="Z450" i="4" s="1"/>
  <c r="Q455" i="4"/>
  <c r="W455" i="4" s="1"/>
  <c r="AC455" i="4" s="1"/>
  <c r="P449" i="4"/>
  <c r="V449" i="4" s="1"/>
  <c r="AB449" i="4" s="1"/>
  <c r="AT468" i="17" l="1"/>
  <c r="Q470" i="17"/>
  <c r="AS469" i="17"/>
  <c r="AQ468" i="17"/>
  <c r="AU468" i="17" s="1"/>
  <c r="AR523" i="17"/>
  <c r="T472" i="17"/>
  <c r="AD471" i="17"/>
  <c r="AH471" i="17" s="1"/>
  <c r="AL471" i="17" s="1"/>
  <c r="AP471" i="17" s="1"/>
  <c r="AM467" i="17"/>
  <c r="BC467" i="17" s="1"/>
  <c r="AE468" i="17"/>
  <c r="AI468" i="17" s="1"/>
  <c r="AX468" i="17" s="1"/>
  <c r="AY468" i="17" s="1"/>
  <c r="AZ468" i="17" s="1"/>
  <c r="S471" i="17"/>
  <c r="AC470" i="17"/>
  <c r="AG470" i="17" s="1"/>
  <c r="AK470" i="17" s="1"/>
  <c r="AO470" i="17" s="1"/>
  <c r="BB466" i="17"/>
  <c r="AA469" i="17"/>
  <c r="R470" i="17"/>
  <c r="AB469" i="17"/>
  <c r="AF469" i="17" s="1"/>
  <c r="AJ469" i="17" s="1"/>
  <c r="AN469" i="17" s="1"/>
  <c r="BC444" i="4"/>
  <c r="BQ444" i="4" s="1"/>
  <c r="BR444" i="4" s="1"/>
  <c r="BP444" i="4"/>
  <c r="AL450" i="4"/>
  <c r="AR450" i="4" s="1"/>
  <c r="AX450" i="4" s="1"/>
  <c r="BD450" i="4" s="1"/>
  <c r="AN449" i="4"/>
  <c r="AT449" i="4" s="1"/>
  <c r="AZ449" i="4" s="1"/>
  <c r="BF449" i="4" s="1"/>
  <c r="AP451" i="4"/>
  <c r="AV451" i="4" s="1"/>
  <c r="BB451" i="4" s="1"/>
  <c r="BH451" i="4" s="1"/>
  <c r="BL446" i="4"/>
  <c r="AM454" i="4"/>
  <c r="AS454" i="4" s="1"/>
  <c r="AY454" i="4" s="1"/>
  <c r="BE454" i="4" s="1"/>
  <c r="AW445" i="4"/>
  <c r="BV447" i="4"/>
  <c r="AO455" i="4"/>
  <c r="AU455" i="4" s="1"/>
  <c r="BA455" i="4" s="1"/>
  <c r="BG455" i="4" s="1"/>
  <c r="AQ446" i="4"/>
  <c r="BM446" i="4"/>
  <c r="BN446" i="4" s="1"/>
  <c r="BO446" i="4" s="1"/>
  <c r="BU447" i="4"/>
  <c r="M448" i="4"/>
  <c r="S448" i="4" s="1"/>
  <c r="Y448" i="4" s="1"/>
  <c r="AK447" i="4"/>
  <c r="BI447" i="4" s="1"/>
  <c r="BD454" i="3"/>
  <c r="BN454" i="3" s="1"/>
  <c r="R452" i="13"/>
  <c r="U451" i="13"/>
  <c r="Q454" i="13"/>
  <c r="T453" i="13"/>
  <c r="BK447" i="4"/>
  <c r="BX446" i="4"/>
  <c r="BJ447" i="4"/>
  <c r="BY446" i="4"/>
  <c r="P450" i="4"/>
  <c r="V450" i="4" s="1"/>
  <c r="AB450" i="4" s="1"/>
  <c r="N451" i="4"/>
  <c r="T451" i="4" s="1"/>
  <c r="Z451" i="4" s="1"/>
  <c r="Q456" i="4"/>
  <c r="W456" i="4" s="1"/>
  <c r="AC456" i="4" s="1"/>
  <c r="R452" i="4"/>
  <c r="X452" i="4" s="1"/>
  <c r="AD452" i="4" s="1"/>
  <c r="O455" i="4"/>
  <c r="U455" i="4" s="1"/>
  <c r="AA455" i="4" s="1"/>
  <c r="Q471" i="17" l="1"/>
  <c r="AS470" i="17"/>
  <c r="AQ469" i="17"/>
  <c r="AU469" i="17" s="1"/>
  <c r="AV468" i="17"/>
  <c r="AW468" i="17" s="1"/>
  <c r="AT469" i="17"/>
  <c r="AR524" i="17"/>
  <c r="AA470" i="17"/>
  <c r="BB467" i="17"/>
  <c r="AC471" i="17"/>
  <c r="AG471" i="17" s="1"/>
  <c r="AK471" i="17" s="1"/>
  <c r="AO471" i="17" s="1"/>
  <c r="S472" i="17"/>
  <c r="AB470" i="17"/>
  <c r="AF470" i="17" s="1"/>
  <c r="AJ470" i="17" s="1"/>
  <c r="AN470" i="17" s="1"/>
  <c r="R471" i="17"/>
  <c r="AM468" i="17"/>
  <c r="BC468" i="17" s="1"/>
  <c r="AE469" i="17"/>
  <c r="AI469" i="17" s="1"/>
  <c r="AX469" i="17" s="1"/>
  <c r="AY469" i="17" s="1"/>
  <c r="AZ469" i="17" s="1"/>
  <c r="AD472" i="17"/>
  <c r="AH472" i="17" s="1"/>
  <c r="AL472" i="17" s="1"/>
  <c r="AP472" i="17" s="1"/>
  <c r="T473" i="17"/>
  <c r="BC445" i="4"/>
  <c r="BQ445" i="4" s="1"/>
  <c r="BR445" i="4" s="1"/>
  <c r="BP445" i="4"/>
  <c r="BV448" i="4"/>
  <c r="AP452" i="4"/>
  <c r="AV452" i="4" s="1"/>
  <c r="BB452" i="4" s="1"/>
  <c r="BH452" i="4" s="1"/>
  <c r="AO456" i="4"/>
  <c r="AU456" i="4" s="1"/>
  <c r="BA456" i="4" s="1"/>
  <c r="BG456" i="4" s="1"/>
  <c r="AM455" i="4"/>
  <c r="AS455" i="4" s="1"/>
  <c r="AY455" i="4" s="1"/>
  <c r="BE455" i="4" s="1"/>
  <c r="AN450" i="4"/>
  <c r="AT450" i="4" s="1"/>
  <c r="AZ450" i="4" s="1"/>
  <c r="BF450" i="4" s="1"/>
  <c r="AW446" i="4"/>
  <c r="AL451" i="4"/>
  <c r="AR451" i="4" s="1"/>
  <c r="AX451" i="4" s="1"/>
  <c r="BD451" i="4" s="1"/>
  <c r="AQ447" i="4"/>
  <c r="BM447" i="4"/>
  <c r="BN447" i="4" s="1"/>
  <c r="BO447" i="4" s="1"/>
  <c r="BU448" i="4"/>
  <c r="BL447" i="4"/>
  <c r="M449" i="4"/>
  <c r="S449" i="4" s="1"/>
  <c r="Y449" i="4" s="1"/>
  <c r="AK448" i="4"/>
  <c r="BI448" i="4" s="1"/>
  <c r="BD455" i="3"/>
  <c r="BN455" i="3" s="1"/>
  <c r="Q455" i="13"/>
  <c r="T454" i="13"/>
  <c r="R453" i="13"/>
  <c r="U452" i="13"/>
  <c r="BX447" i="4"/>
  <c r="BJ448" i="4"/>
  <c r="BY447" i="4"/>
  <c r="BK448" i="4"/>
  <c r="Q457" i="4"/>
  <c r="W457" i="4" s="1"/>
  <c r="AC457" i="4" s="1"/>
  <c r="R453" i="4"/>
  <c r="X453" i="4" s="1"/>
  <c r="AD453" i="4" s="1"/>
  <c r="N452" i="4"/>
  <c r="T452" i="4" s="1"/>
  <c r="Z452" i="4" s="1"/>
  <c r="P451" i="4"/>
  <c r="V451" i="4" s="1"/>
  <c r="AB451" i="4" s="1"/>
  <c r="O456" i="4"/>
  <c r="U456" i="4" s="1"/>
  <c r="AA456" i="4" s="1"/>
  <c r="AV469" i="17" l="1"/>
  <c r="AW469" i="17" s="1"/>
  <c r="AQ470" i="17"/>
  <c r="AU470" i="17" s="1"/>
  <c r="AT470" i="17"/>
  <c r="Q472" i="17"/>
  <c r="AS471" i="17"/>
  <c r="AR525" i="17"/>
  <c r="AA471" i="17"/>
  <c r="T474" i="17"/>
  <c r="AD473" i="17"/>
  <c r="AH473" i="17" s="1"/>
  <c r="AL473" i="17" s="1"/>
  <c r="AP473" i="17" s="1"/>
  <c r="S473" i="17"/>
  <c r="AC472" i="17"/>
  <c r="AG472" i="17" s="1"/>
  <c r="AK472" i="17" s="1"/>
  <c r="AO472" i="17" s="1"/>
  <c r="R472" i="17"/>
  <c r="AB471" i="17"/>
  <c r="AF471" i="17" s="1"/>
  <c r="AJ471" i="17" s="1"/>
  <c r="AN471" i="17" s="1"/>
  <c r="AM469" i="17"/>
  <c r="BC469" i="17" s="1"/>
  <c r="BB468" i="17"/>
  <c r="AE470" i="17"/>
  <c r="AI470" i="17" s="1"/>
  <c r="AX470" i="17" s="1"/>
  <c r="AY470" i="17" s="1"/>
  <c r="AZ470" i="17" s="1"/>
  <c r="BC446" i="4"/>
  <c r="BQ446" i="4" s="1"/>
  <c r="BR446" i="4" s="1"/>
  <c r="BP446" i="4"/>
  <c r="BV449" i="4"/>
  <c r="AM456" i="4"/>
  <c r="AS456" i="4" s="1"/>
  <c r="AY456" i="4" s="1"/>
  <c r="BE456" i="4" s="1"/>
  <c r="AP453" i="4"/>
  <c r="AV453" i="4" s="1"/>
  <c r="BB453" i="4" s="1"/>
  <c r="BH453" i="4" s="1"/>
  <c r="AW447" i="4"/>
  <c r="AN451" i="4"/>
  <c r="AT451" i="4" s="1"/>
  <c r="AZ451" i="4" s="1"/>
  <c r="BF451" i="4" s="1"/>
  <c r="AO457" i="4"/>
  <c r="AU457" i="4" s="1"/>
  <c r="BA457" i="4" s="1"/>
  <c r="BG457" i="4" s="1"/>
  <c r="AL452" i="4"/>
  <c r="AR452" i="4" s="1"/>
  <c r="AX452" i="4" s="1"/>
  <c r="BD452" i="4" s="1"/>
  <c r="BL448" i="4"/>
  <c r="AQ448" i="4"/>
  <c r="BM448" i="4"/>
  <c r="BN448" i="4" s="1"/>
  <c r="BO448" i="4" s="1"/>
  <c r="BU449" i="4"/>
  <c r="M450" i="4"/>
  <c r="S450" i="4" s="1"/>
  <c r="Y450" i="4" s="1"/>
  <c r="AK449" i="4"/>
  <c r="BI449" i="4" s="1"/>
  <c r="BD456" i="3"/>
  <c r="BN456" i="3" s="1"/>
  <c r="R454" i="13"/>
  <c r="U453" i="13"/>
  <c r="T455" i="13"/>
  <c r="Q456" i="13"/>
  <c r="BK449" i="4"/>
  <c r="BY448" i="4"/>
  <c r="BX448" i="4"/>
  <c r="BJ449" i="4"/>
  <c r="R454" i="4"/>
  <c r="X454" i="4" s="1"/>
  <c r="AD454" i="4" s="1"/>
  <c r="N453" i="4"/>
  <c r="T453" i="4" s="1"/>
  <c r="Z453" i="4" s="1"/>
  <c r="P452" i="4"/>
  <c r="V452" i="4" s="1"/>
  <c r="AB452" i="4" s="1"/>
  <c r="O457" i="4"/>
  <c r="U457" i="4" s="1"/>
  <c r="AA457" i="4" s="1"/>
  <c r="Q458" i="4"/>
  <c r="W458" i="4" s="1"/>
  <c r="AC458" i="4" s="1"/>
  <c r="AQ471" i="17" l="1"/>
  <c r="AU471" i="17"/>
  <c r="AV471" i="17" s="1"/>
  <c r="AW471" i="17" s="1"/>
  <c r="AV470" i="17"/>
  <c r="AW470" i="17" s="1"/>
  <c r="AT471" i="17"/>
  <c r="Q473" i="17"/>
  <c r="AS472" i="17"/>
  <c r="AR526" i="17"/>
  <c r="BB469" i="17"/>
  <c r="AB472" i="17"/>
  <c r="AF472" i="17" s="1"/>
  <c r="AJ472" i="17" s="1"/>
  <c r="AN472" i="17" s="1"/>
  <c r="R473" i="17"/>
  <c r="T475" i="17"/>
  <c r="AD474" i="17"/>
  <c r="AH474" i="17" s="1"/>
  <c r="AL474" i="17" s="1"/>
  <c r="AP474" i="17" s="1"/>
  <c r="AA472" i="17"/>
  <c r="AQ472" i="17" s="1"/>
  <c r="AM470" i="17"/>
  <c r="BC470" i="17" s="1"/>
  <c r="S474" i="17"/>
  <c r="AC473" i="17"/>
  <c r="AG473" i="17" s="1"/>
  <c r="AK473" i="17" s="1"/>
  <c r="AO473" i="17" s="1"/>
  <c r="AE471" i="17"/>
  <c r="AI471" i="17" s="1"/>
  <c r="AX471" i="17" s="1"/>
  <c r="AY471" i="17" s="1"/>
  <c r="AZ471" i="17" s="1"/>
  <c r="BC447" i="4"/>
  <c r="BQ447" i="4" s="1"/>
  <c r="BR447" i="4" s="1"/>
  <c r="BP447" i="4"/>
  <c r="AP454" i="4"/>
  <c r="AV454" i="4" s="1"/>
  <c r="BB454" i="4" s="1"/>
  <c r="BH454" i="4" s="1"/>
  <c r="AW448" i="4"/>
  <c r="AM457" i="4"/>
  <c r="AS457" i="4" s="1"/>
  <c r="AY457" i="4" s="1"/>
  <c r="BE457" i="4" s="1"/>
  <c r="AN452" i="4"/>
  <c r="AT452" i="4" s="1"/>
  <c r="AZ452" i="4" s="1"/>
  <c r="BF452" i="4" s="1"/>
  <c r="AO458" i="4"/>
  <c r="AU458" i="4" s="1"/>
  <c r="BA458" i="4" s="1"/>
  <c r="BG458" i="4" s="1"/>
  <c r="AL453" i="4"/>
  <c r="AR453" i="4" s="1"/>
  <c r="AX453" i="4" s="1"/>
  <c r="BD453" i="4" s="1"/>
  <c r="AQ449" i="4"/>
  <c r="BM449" i="4"/>
  <c r="BN449" i="4" s="1"/>
  <c r="BO449" i="4" s="1"/>
  <c r="AK450" i="4"/>
  <c r="BI450" i="4" s="1"/>
  <c r="BV450" i="4"/>
  <c r="BU450" i="4"/>
  <c r="BL449" i="4"/>
  <c r="BD457" i="3"/>
  <c r="BN457" i="3" s="1"/>
  <c r="Q457" i="13"/>
  <c r="T456" i="13"/>
  <c r="R455" i="13"/>
  <c r="U454" i="13"/>
  <c r="BJ450" i="4"/>
  <c r="BX449" i="4"/>
  <c r="BY449" i="4"/>
  <c r="M451" i="4"/>
  <c r="S451" i="4" s="1"/>
  <c r="Y451" i="4" s="1"/>
  <c r="BK450" i="4"/>
  <c r="P453" i="4"/>
  <c r="V453" i="4" s="1"/>
  <c r="AB453" i="4" s="1"/>
  <c r="N454" i="4"/>
  <c r="T454" i="4" s="1"/>
  <c r="Z454" i="4" s="1"/>
  <c r="R455" i="4"/>
  <c r="X455" i="4" s="1"/>
  <c r="AD455" i="4" s="1"/>
  <c r="O458" i="4"/>
  <c r="U458" i="4" s="1"/>
  <c r="AA458" i="4" s="1"/>
  <c r="Q459" i="4"/>
  <c r="W459" i="4" s="1"/>
  <c r="AC459" i="4" s="1"/>
  <c r="AT472" i="17" l="1"/>
  <c r="Q474" i="17"/>
  <c r="AS473" i="17"/>
  <c r="AU472" i="17"/>
  <c r="AV472" i="17" s="1"/>
  <c r="AW472" i="17" s="1"/>
  <c r="AE472" i="17"/>
  <c r="AI472" i="17" s="1"/>
  <c r="AX472" i="17" s="1"/>
  <c r="AY472" i="17" s="1"/>
  <c r="AZ472" i="17" s="1"/>
  <c r="T476" i="17"/>
  <c r="AD475" i="17"/>
  <c r="AH475" i="17" s="1"/>
  <c r="AL475" i="17" s="1"/>
  <c r="AP475" i="17" s="1"/>
  <c r="AM471" i="17"/>
  <c r="BC471" i="17" s="1"/>
  <c r="AA473" i="17"/>
  <c r="R474" i="17"/>
  <c r="AB473" i="17"/>
  <c r="AF473" i="17" s="1"/>
  <c r="AJ473" i="17" s="1"/>
  <c r="AN473" i="17" s="1"/>
  <c r="S475" i="17"/>
  <c r="AC474" i="17"/>
  <c r="AG474" i="17" s="1"/>
  <c r="AK474" i="17" s="1"/>
  <c r="AO474" i="17" s="1"/>
  <c r="BB470" i="17"/>
  <c r="BC448" i="4"/>
  <c r="BQ448" i="4" s="1"/>
  <c r="BR448" i="4" s="1"/>
  <c r="BP448" i="4"/>
  <c r="AM458" i="4"/>
  <c r="AS458" i="4" s="1"/>
  <c r="AY458" i="4" s="1"/>
  <c r="BE458" i="4" s="1"/>
  <c r="AP455" i="4"/>
  <c r="AV455" i="4" s="1"/>
  <c r="BB455" i="4" s="1"/>
  <c r="BH455" i="4" s="1"/>
  <c r="AN453" i="4"/>
  <c r="AT453" i="4" s="1"/>
  <c r="AZ453" i="4" s="1"/>
  <c r="BF453" i="4" s="1"/>
  <c r="AL454" i="4"/>
  <c r="AR454" i="4" s="1"/>
  <c r="AX454" i="4" s="1"/>
  <c r="BD454" i="4" s="1"/>
  <c r="AW449" i="4"/>
  <c r="AO459" i="4"/>
  <c r="AU459" i="4" s="1"/>
  <c r="BA459" i="4" s="1"/>
  <c r="BG459" i="4" s="1"/>
  <c r="BV451" i="4"/>
  <c r="AQ450" i="4"/>
  <c r="BM450" i="4"/>
  <c r="BN450" i="4" s="1"/>
  <c r="BO450" i="4" s="1"/>
  <c r="BL450" i="4"/>
  <c r="BU451" i="4"/>
  <c r="M452" i="4"/>
  <c r="S452" i="4" s="1"/>
  <c r="Y452" i="4" s="1"/>
  <c r="AK451" i="4"/>
  <c r="BI451" i="4" s="1"/>
  <c r="BD458" i="3"/>
  <c r="BN458" i="3" s="1"/>
  <c r="R456" i="13"/>
  <c r="U455" i="13"/>
  <c r="Q458" i="13"/>
  <c r="T457" i="13"/>
  <c r="BK451" i="4"/>
  <c r="BX450" i="4"/>
  <c r="BJ451" i="4"/>
  <c r="BY450" i="4"/>
  <c r="R456" i="4"/>
  <c r="X456" i="4" s="1"/>
  <c r="AD456" i="4" s="1"/>
  <c r="O459" i="4"/>
  <c r="U459" i="4" s="1"/>
  <c r="AA459" i="4" s="1"/>
  <c r="N455" i="4"/>
  <c r="T455" i="4" s="1"/>
  <c r="Z455" i="4" s="1"/>
  <c r="Q460" i="4"/>
  <c r="W460" i="4" s="1"/>
  <c r="AC460" i="4" s="1"/>
  <c r="P454" i="4"/>
  <c r="V454" i="4" s="1"/>
  <c r="AB454" i="4" s="1"/>
  <c r="Q475" i="17" l="1"/>
  <c r="AS474" i="17"/>
  <c r="AQ473" i="17"/>
  <c r="AU473" i="17"/>
  <c r="AV473" i="17" s="1"/>
  <c r="AW473" i="17" s="1"/>
  <c r="AT473" i="17"/>
  <c r="AM472" i="17"/>
  <c r="BC472" i="17" s="1"/>
  <c r="AC475" i="17"/>
  <c r="AG475" i="17" s="1"/>
  <c r="AK475" i="17" s="1"/>
  <c r="AO475" i="17" s="1"/>
  <c r="S476" i="17"/>
  <c r="AA474" i="17"/>
  <c r="BB471" i="17"/>
  <c r="AB474" i="17"/>
  <c r="AF474" i="17" s="1"/>
  <c r="AJ474" i="17" s="1"/>
  <c r="AN474" i="17" s="1"/>
  <c r="R475" i="17"/>
  <c r="AE473" i="17"/>
  <c r="AI473" i="17" s="1"/>
  <c r="AX473" i="17" s="1"/>
  <c r="AY473" i="17" s="1"/>
  <c r="AZ473" i="17" s="1"/>
  <c r="AD476" i="17"/>
  <c r="AH476" i="17" s="1"/>
  <c r="AL476" i="17" s="1"/>
  <c r="AP476" i="17" s="1"/>
  <c r="T477" i="17"/>
  <c r="BC449" i="4"/>
  <c r="BQ449" i="4" s="1"/>
  <c r="BR449" i="4" s="1"/>
  <c r="BP449" i="4"/>
  <c r="BV452" i="4"/>
  <c r="AO460" i="4"/>
  <c r="AU460" i="4" s="1"/>
  <c r="BA460" i="4" s="1"/>
  <c r="BG460" i="4" s="1"/>
  <c r="AN454" i="4"/>
  <c r="AT454" i="4" s="1"/>
  <c r="AZ454" i="4" s="1"/>
  <c r="BF454" i="4" s="1"/>
  <c r="AW450" i="4"/>
  <c r="AL455" i="4"/>
  <c r="AR455" i="4" s="1"/>
  <c r="AX455" i="4" s="1"/>
  <c r="BD455" i="4" s="1"/>
  <c r="AP456" i="4"/>
  <c r="AV456" i="4" s="1"/>
  <c r="BB456" i="4" s="1"/>
  <c r="BH456" i="4" s="1"/>
  <c r="AM459" i="4"/>
  <c r="AS459" i="4" s="1"/>
  <c r="AY459" i="4" s="1"/>
  <c r="BE459" i="4" s="1"/>
  <c r="AQ451" i="4"/>
  <c r="BM451" i="4"/>
  <c r="BN451" i="4" s="1"/>
  <c r="BO451" i="4" s="1"/>
  <c r="BU452" i="4"/>
  <c r="BL451" i="4"/>
  <c r="M453" i="4"/>
  <c r="S453" i="4" s="1"/>
  <c r="Y453" i="4" s="1"/>
  <c r="AK452" i="4"/>
  <c r="BI452" i="4" s="1"/>
  <c r="BD459" i="3"/>
  <c r="BN459" i="3" s="1"/>
  <c r="Q459" i="13"/>
  <c r="T458" i="13"/>
  <c r="R457" i="13"/>
  <c r="U456" i="13"/>
  <c r="BY451" i="4"/>
  <c r="BX451" i="4"/>
  <c r="BJ452" i="4"/>
  <c r="BK452" i="4"/>
  <c r="O460" i="4"/>
  <c r="U460" i="4" s="1"/>
  <c r="AA460" i="4" s="1"/>
  <c r="P455" i="4"/>
  <c r="V455" i="4" s="1"/>
  <c r="AB455" i="4" s="1"/>
  <c r="R457" i="4"/>
  <c r="X457" i="4" s="1"/>
  <c r="AD457" i="4" s="1"/>
  <c r="Q461" i="4"/>
  <c r="W461" i="4" s="1"/>
  <c r="AC461" i="4" s="1"/>
  <c r="N456" i="4"/>
  <c r="T456" i="4" s="1"/>
  <c r="Z456" i="4" s="1"/>
  <c r="AT474" i="17" l="1"/>
  <c r="AQ474" i="17"/>
  <c r="AU474" i="17" s="1"/>
  <c r="AV474" i="17" s="1"/>
  <c r="AW474" i="17" s="1"/>
  <c r="Q476" i="17"/>
  <c r="AS475" i="17"/>
  <c r="AM473" i="17"/>
  <c r="BC473" i="17" s="1"/>
  <c r="BB472" i="17"/>
  <c r="S477" i="17"/>
  <c r="AC476" i="17"/>
  <c r="AG476" i="17" s="1"/>
  <c r="AK476" i="17" s="1"/>
  <c r="AO476" i="17" s="1"/>
  <c r="AE474" i="17"/>
  <c r="AI474" i="17" s="1"/>
  <c r="AX474" i="17" s="1"/>
  <c r="AY474" i="17" s="1"/>
  <c r="AZ474" i="17" s="1"/>
  <c r="AA475" i="17"/>
  <c r="T478" i="17"/>
  <c r="AD477" i="17"/>
  <c r="AH477" i="17" s="1"/>
  <c r="AL477" i="17" s="1"/>
  <c r="AP477" i="17" s="1"/>
  <c r="R476" i="17"/>
  <c r="AB475" i="17"/>
  <c r="AF475" i="17" s="1"/>
  <c r="AJ475" i="17" s="1"/>
  <c r="AN475" i="17" s="1"/>
  <c r="BC450" i="4"/>
  <c r="BQ450" i="4" s="1"/>
  <c r="BR450" i="4" s="1"/>
  <c r="BP450" i="4"/>
  <c r="BV453" i="4"/>
  <c r="AO461" i="4"/>
  <c r="AU461" i="4" s="1"/>
  <c r="BA461" i="4" s="1"/>
  <c r="BG461" i="4" s="1"/>
  <c r="AL456" i="4"/>
  <c r="AR456" i="4" s="1"/>
  <c r="AX456" i="4" s="1"/>
  <c r="BD456" i="4" s="1"/>
  <c r="AP457" i="4"/>
  <c r="AV457" i="4" s="1"/>
  <c r="BB457" i="4" s="1"/>
  <c r="BH457" i="4" s="1"/>
  <c r="AN455" i="4"/>
  <c r="AT455" i="4" s="1"/>
  <c r="AZ455" i="4" s="1"/>
  <c r="BF455" i="4" s="1"/>
  <c r="AW451" i="4"/>
  <c r="AM460" i="4"/>
  <c r="AS460" i="4" s="1"/>
  <c r="AY460" i="4" s="1"/>
  <c r="BE460" i="4" s="1"/>
  <c r="BL452" i="4"/>
  <c r="AQ452" i="4"/>
  <c r="BM452" i="4"/>
  <c r="BN452" i="4" s="1"/>
  <c r="BO452" i="4" s="1"/>
  <c r="BU453" i="4"/>
  <c r="M454" i="4"/>
  <c r="S454" i="4" s="1"/>
  <c r="Y454" i="4" s="1"/>
  <c r="AK453" i="4"/>
  <c r="BI453" i="4" s="1"/>
  <c r="BD460" i="3"/>
  <c r="BN460" i="3" s="1"/>
  <c r="R458" i="13"/>
  <c r="U457" i="13"/>
  <c r="T459" i="13"/>
  <c r="Q460" i="13"/>
  <c r="BX452" i="4"/>
  <c r="BY452" i="4"/>
  <c r="BJ453" i="4"/>
  <c r="BK453" i="4"/>
  <c r="Q462" i="4"/>
  <c r="W462" i="4" s="1"/>
  <c r="AC462" i="4" s="1"/>
  <c r="P456" i="4"/>
  <c r="V456" i="4" s="1"/>
  <c r="AB456" i="4" s="1"/>
  <c r="N457" i="4"/>
  <c r="T457" i="4" s="1"/>
  <c r="Z457" i="4" s="1"/>
  <c r="R458" i="4"/>
  <c r="X458" i="4" s="1"/>
  <c r="AD458" i="4" s="1"/>
  <c r="O461" i="4"/>
  <c r="U461" i="4" s="1"/>
  <c r="AA461" i="4" s="1"/>
  <c r="AQ475" i="17" l="1"/>
  <c r="AT475" i="17"/>
  <c r="AU475" i="17"/>
  <c r="AV475" i="17" s="1"/>
  <c r="AW475" i="17" s="1"/>
  <c r="Q477" i="17"/>
  <c r="AS476" i="17"/>
  <c r="AE475" i="17"/>
  <c r="AI475" i="17" s="1"/>
  <c r="AX475" i="17" s="1"/>
  <c r="AY475" i="17" s="1"/>
  <c r="AZ475" i="17" s="1"/>
  <c r="BB473" i="17"/>
  <c r="AD478" i="17"/>
  <c r="AH478" i="17" s="1"/>
  <c r="AL478" i="17" s="1"/>
  <c r="AP478" i="17" s="1"/>
  <c r="T479" i="17"/>
  <c r="AB476" i="17"/>
  <c r="AF476" i="17" s="1"/>
  <c r="AJ476" i="17" s="1"/>
  <c r="AN476" i="17" s="1"/>
  <c r="R477" i="17"/>
  <c r="AA476" i="17"/>
  <c r="AM474" i="17"/>
  <c r="BC474" i="17" s="1"/>
  <c r="S478" i="17"/>
  <c r="AC477" i="17"/>
  <c r="AG477" i="17" s="1"/>
  <c r="AK477" i="17" s="1"/>
  <c r="AO477" i="17" s="1"/>
  <c r="BC451" i="4"/>
  <c r="BQ451" i="4" s="1"/>
  <c r="BR451" i="4" s="1"/>
  <c r="BP451" i="4"/>
  <c r="AM461" i="4"/>
  <c r="AS461" i="4" s="1"/>
  <c r="AY461" i="4" s="1"/>
  <c r="BE461" i="4" s="1"/>
  <c r="AL457" i="4"/>
  <c r="AR457" i="4" s="1"/>
  <c r="AX457" i="4" s="1"/>
  <c r="BD457" i="4" s="1"/>
  <c r="BL453" i="4"/>
  <c r="AW452" i="4"/>
  <c r="AO462" i="4"/>
  <c r="AU462" i="4" s="1"/>
  <c r="BA462" i="4" s="1"/>
  <c r="BG462" i="4" s="1"/>
  <c r="AP458" i="4"/>
  <c r="AV458" i="4" s="1"/>
  <c r="BB458" i="4" s="1"/>
  <c r="BH458" i="4" s="1"/>
  <c r="AN456" i="4"/>
  <c r="AT456" i="4" s="1"/>
  <c r="AZ456" i="4" s="1"/>
  <c r="BF456" i="4" s="1"/>
  <c r="AQ453" i="4"/>
  <c r="BM453" i="4"/>
  <c r="BN453" i="4" s="1"/>
  <c r="BO453" i="4" s="1"/>
  <c r="AK454" i="4"/>
  <c r="BI454" i="4" s="1"/>
  <c r="BV454" i="4"/>
  <c r="BU454" i="4"/>
  <c r="BD461" i="3"/>
  <c r="BN461" i="3" s="1"/>
  <c r="Q461" i="13"/>
  <c r="T460" i="13"/>
  <c r="R459" i="13"/>
  <c r="U458" i="13"/>
  <c r="BJ454" i="4"/>
  <c r="BY453" i="4"/>
  <c r="BX453" i="4"/>
  <c r="M455" i="4"/>
  <c r="S455" i="4" s="1"/>
  <c r="Y455" i="4" s="1"/>
  <c r="BK454" i="4"/>
  <c r="O462" i="4"/>
  <c r="U462" i="4" s="1"/>
  <c r="AA462" i="4" s="1"/>
  <c r="R459" i="4"/>
  <c r="X459" i="4" s="1"/>
  <c r="AD459" i="4" s="1"/>
  <c r="N458" i="4"/>
  <c r="T458" i="4" s="1"/>
  <c r="Z458" i="4" s="1"/>
  <c r="P457" i="4"/>
  <c r="V457" i="4" s="1"/>
  <c r="AB457" i="4" s="1"/>
  <c r="Q463" i="4"/>
  <c r="W463" i="4" s="1"/>
  <c r="AC463" i="4" s="1"/>
  <c r="AQ476" i="17" l="1"/>
  <c r="AT476" i="17"/>
  <c r="Q478" i="17"/>
  <c r="AS477" i="17"/>
  <c r="AU476" i="17"/>
  <c r="AV476" i="17" s="1"/>
  <c r="AW476" i="17" s="1"/>
  <c r="BB474" i="17"/>
  <c r="AA477" i="17"/>
  <c r="S479" i="17"/>
  <c r="AC478" i="17"/>
  <c r="AG478" i="17" s="1"/>
  <c r="AK478" i="17" s="1"/>
  <c r="AO478" i="17" s="1"/>
  <c r="AE476" i="17"/>
  <c r="AI476" i="17" s="1"/>
  <c r="AX476" i="17" s="1"/>
  <c r="AY476" i="17" s="1"/>
  <c r="AZ476" i="17" s="1"/>
  <c r="R478" i="17"/>
  <c r="AB477" i="17"/>
  <c r="AF477" i="17" s="1"/>
  <c r="AJ477" i="17" s="1"/>
  <c r="AN477" i="17" s="1"/>
  <c r="T480" i="17"/>
  <c r="AD479" i="17"/>
  <c r="AH479" i="17" s="1"/>
  <c r="AL479" i="17" s="1"/>
  <c r="AP479" i="17" s="1"/>
  <c r="AM475" i="17"/>
  <c r="BC475" i="17" s="1"/>
  <c r="BC452" i="4"/>
  <c r="BQ452" i="4" s="1"/>
  <c r="BR452" i="4" s="1"/>
  <c r="BP452" i="4"/>
  <c r="AW453" i="4"/>
  <c r="AL458" i="4"/>
  <c r="AR458" i="4" s="1"/>
  <c r="AX458" i="4" s="1"/>
  <c r="BD458" i="4" s="1"/>
  <c r="AO463" i="4"/>
  <c r="AU463" i="4" s="1"/>
  <c r="BA463" i="4" s="1"/>
  <c r="BG463" i="4" s="1"/>
  <c r="AP459" i="4"/>
  <c r="AV459" i="4" s="1"/>
  <c r="BB459" i="4" s="1"/>
  <c r="BH459" i="4" s="1"/>
  <c r="AN457" i="4"/>
  <c r="AT457" i="4" s="1"/>
  <c r="AZ457" i="4" s="1"/>
  <c r="BF457" i="4" s="1"/>
  <c r="AM462" i="4"/>
  <c r="AS462" i="4" s="1"/>
  <c r="AY462" i="4" s="1"/>
  <c r="BE462" i="4" s="1"/>
  <c r="BL454" i="4"/>
  <c r="BV455" i="4"/>
  <c r="AQ454" i="4"/>
  <c r="BM454" i="4"/>
  <c r="BN454" i="4" s="1"/>
  <c r="BO454" i="4" s="1"/>
  <c r="BU455" i="4"/>
  <c r="M456" i="4"/>
  <c r="S456" i="4" s="1"/>
  <c r="Y456" i="4" s="1"/>
  <c r="AK455" i="4"/>
  <c r="BI455" i="4" s="1"/>
  <c r="BD462" i="3"/>
  <c r="BN462" i="3" s="1"/>
  <c r="R460" i="13"/>
  <c r="U459" i="13"/>
  <c r="T461" i="13"/>
  <c r="Q462" i="13"/>
  <c r="BK455" i="4"/>
  <c r="BY454" i="4"/>
  <c r="BJ455" i="4"/>
  <c r="BX454" i="4"/>
  <c r="Q464" i="4"/>
  <c r="W464" i="4" s="1"/>
  <c r="AC464" i="4" s="1"/>
  <c r="N459" i="4"/>
  <c r="T459" i="4" s="1"/>
  <c r="Z459" i="4" s="1"/>
  <c r="R460" i="4"/>
  <c r="X460" i="4" s="1"/>
  <c r="AD460" i="4" s="1"/>
  <c r="P458" i="4"/>
  <c r="V458" i="4" s="1"/>
  <c r="AB458" i="4" s="1"/>
  <c r="O463" i="4"/>
  <c r="U463" i="4" s="1"/>
  <c r="AA463" i="4" s="1"/>
  <c r="Q479" i="17" l="1"/>
  <c r="AS478" i="17"/>
  <c r="AQ477" i="17"/>
  <c r="AU477" i="17" s="1"/>
  <c r="AT477" i="17"/>
  <c r="AB478" i="17"/>
  <c r="AF478" i="17" s="1"/>
  <c r="AJ478" i="17" s="1"/>
  <c r="AN478" i="17" s="1"/>
  <c r="R479" i="17"/>
  <c r="AE477" i="17"/>
  <c r="AI477" i="17" s="1"/>
  <c r="AX477" i="17" s="1"/>
  <c r="AY477" i="17" s="1"/>
  <c r="AZ477" i="17" s="1"/>
  <c r="AD480" i="17"/>
  <c r="AH480" i="17" s="1"/>
  <c r="AL480" i="17" s="1"/>
  <c r="AP480" i="17" s="1"/>
  <c r="T481" i="17"/>
  <c r="AM476" i="17"/>
  <c r="BC476" i="17" s="1"/>
  <c r="AC479" i="17"/>
  <c r="AG479" i="17" s="1"/>
  <c r="AK479" i="17" s="1"/>
  <c r="AO479" i="17" s="1"/>
  <c r="S480" i="17"/>
  <c r="AA478" i="17"/>
  <c r="AQ478" i="17" s="1"/>
  <c r="BB475" i="17"/>
  <c r="BC453" i="4"/>
  <c r="BQ453" i="4" s="1"/>
  <c r="BR453" i="4" s="1"/>
  <c r="BP453" i="4"/>
  <c r="BV456" i="4"/>
  <c r="AM463" i="4"/>
  <c r="AS463" i="4" s="1"/>
  <c r="AY463" i="4" s="1"/>
  <c r="BE463" i="4" s="1"/>
  <c r="AL459" i="4"/>
  <c r="AR459" i="4" s="1"/>
  <c r="AX459" i="4" s="1"/>
  <c r="BD459" i="4" s="1"/>
  <c r="AO464" i="4"/>
  <c r="AU464" i="4" s="1"/>
  <c r="BA464" i="4" s="1"/>
  <c r="BG464" i="4" s="1"/>
  <c r="AP460" i="4"/>
  <c r="AV460" i="4" s="1"/>
  <c r="BB460" i="4" s="1"/>
  <c r="BH460" i="4" s="1"/>
  <c r="AW454" i="4"/>
  <c r="AN458" i="4"/>
  <c r="AT458" i="4" s="1"/>
  <c r="AZ458" i="4" s="1"/>
  <c r="BF458" i="4" s="1"/>
  <c r="AQ455" i="4"/>
  <c r="BM455" i="4"/>
  <c r="BN455" i="4" s="1"/>
  <c r="BO455" i="4" s="1"/>
  <c r="BU456" i="4"/>
  <c r="BL455" i="4"/>
  <c r="M457" i="4"/>
  <c r="S457" i="4" s="1"/>
  <c r="Y457" i="4" s="1"/>
  <c r="AK456" i="4"/>
  <c r="BI456" i="4" s="1"/>
  <c r="BD463" i="3"/>
  <c r="BN463" i="3" s="1"/>
  <c r="Q463" i="13"/>
  <c r="T462" i="13"/>
  <c r="R461" i="13"/>
  <c r="U460" i="13"/>
  <c r="BX455" i="4"/>
  <c r="BJ456" i="4"/>
  <c r="BY455" i="4"/>
  <c r="BK456" i="4"/>
  <c r="O464" i="4"/>
  <c r="U464" i="4" s="1"/>
  <c r="AA464" i="4" s="1"/>
  <c r="N460" i="4"/>
  <c r="T460" i="4" s="1"/>
  <c r="Z460" i="4" s="1"/>
  <c r="Q465" i="4"/>
  <c r="W465" i="4" s="1"/>
  <c r="AC465" i="4" s="1"/>
  <c r="R461" i="4"/>
  <c r="X461" i="4" s="1"/>
  <c r="AD461" i="4" s="1"/>
  <c r="P459" i="4"/>
  <c r="V459" i="4" s="1"/>
  <c r="AB459" i="4" s="1"/>
  <c r="AU478" i="17" l="1"/>
  <c r="AV477" i="17"/>
  <c r="AW477" i="17" s="1"/>
  <c r="AT478" i="17"/>
  <c r="AV478" i="17"/>
  <c r="AW478" i="17" s="1"/>
  <c r="Q480" i="17"/>
  <c r="AS479" i="17"/>
  <c r="S481" i="17"/>
  <c r="AC480" i="17"/>
  <c r="AG480" i="17" s="1"/>
  <c r="AK480" i="17" s="1"/>
  <c r="AO480" i="17" s="1"/>
  <c r="AD481" i="17"/>
  <c r="AH481" i="17" s="1"/>
  <c r="AL481" i="17" s="1"/>
  <c r="AP481" i="17" s="1"/>
  <c r="T482" i="17"/>
  <c r="BB476" i="17"/>
  <c r="R480" i="17"/>
  <c r="AB479" i="17"/>
  <c r="AF479" i="17" s="1"/>
  <c r="AJ479" i="17" s="1"/>
  <c r="AN479" i="17" s="1"/>
  <c r="AA479" i="17"/>
  <c r="AE478" i="17"/>
  <c r="AI478" i="17" s="1"/>
  <c r="AX478" i="17" s="1"/>
  <c r="AY478" i="17" s="1"/>
  <c r="AZ478" i="17" s="1"/>
  <c r="AM477" i="17"/>
  <c r="BC477" i="17" s="1"/>
  <c r="BC454" i="4"/>
  <c r="BQ454" i="4" s="1"/>
  <c r="BR454" i="4" s="1"/>
  <c r="BP454" i="4"/>
  <c r="BV457" i="4"/>
  <c r="AM464" i="4"/>
  <c r="AS464" i="4" s="1"/>
  <c r="AY464" i="4" s="1"/>
  <c r="BE464" i="4" s="1"/>
  <c r="AO465" i="4"/>
  <c r="AU465" i="4" s="1"/>
  <c r="BA465" i="4" s="1"/>
  <c r="BG465" i="4" s="1"/>
  <c r="AP461" i="4"/>
  <c r="AV461" i="4" s="1"/>
  <c r="BB461" i="4" s="1"/>
  <c r="BH461" i="4" s="1"/>
  <c r="AL460" i="4"/>
  <c r="AR460" i="4" s="1"/>
  <c r="AX460" i="4" s="1"/>
  <c r="BD460" i="4" s="1"/>
  <c r="AN459" i="4"/>
  <c r="AT459" i="4" s="1"/>
  <c r="AZ459" i="4" s="1"/>
  <c r="BF459" i="4" s="1"/>
  <c r="AW455" i="4"/>
  <c r="BL456" i="4"/>
  <c r="AQ456" i="4"/>
  <c r="BM456" i="4"/>
  <c r="BN456" i="4" s="1"/>
  <c r="BO456" i="4" s="1"/>
  <c r="BU457" i="4"/>
  <c r="M458" i="4"/>
  <c r="S458" i="4" s="1"/>
  <c r="Y458" i="4" s="1"/>
  <c r="AK457" i="4"/>
  <c r="BI457" i="4" s="1"/>
  <c r="BD464" i="3"/>
  <c r="BN464" i="3" s="1"/>
  <c r="U461" i="13"/>
  <c r="R462" i="13"/>
  <c r="Q464" i="13"/>
  <c r="T463" i="13"/>
  <c r="BY456" i="4"/>
  <c r="BJ457" i="4"/>
  <c r="BX456" i="4"/>
  <c r="BK457" i="4"/>
  <c r="P460" i="4"/>
  <c r="V460" i="4" s="1"/>
  <c r="AB460" i="4" s="1"/>
  <c r="R462" i="4"/>
  <c r="X462" i="4" s="1"/>
  <c r="AD462" i="4" s="1"/>
  <c r="N461" i="4"/>
  <c r="T461" i="4" s="1"/>
  <c r="Z461" i="4" s="1"/>
  <c r="Q466" i="4"/>
  <c r="W466" i="4" s="1"/>
  <c r="AC466" i="4" s="1"/>
  <c r="O465" i="4"/>
  <c r="U465" i="4" s="1"/>
  <c r="AA465" i="4" s="1"/>
  <c r="AQ479" i="17" l="1"/>
  <c r="AT479" i="17"/>
  <c r="Q481" i="17"/>
  <c r="AS480" i="17"/>
  <c r="AU479" i="17"/>
  <c r="AV479" i="17" s="1"/>
  <c r="AW479" i="17" s="1"/>
  <c r="AM478" i="17"/>
  <c r="BC478" i="17" s="1"/>
  <c r="R481" i="17"/>
  <c r="AB480" i="17"/>
  <c r="AF480" i="17" s="1"/>
  <c r="AJ480" i="17" s="1"/>
  <c r="AN480" i="17" s="1"/>
  <c r="AE479" i="17"/>
  <c r="AI479" i="17" s="1"/>
  <c r="AX479" i="17" s="1"/>
  <c r="AY479" i="17" s="1"/>
  <c r="AZ479" i="17" s="1"/>
  <c r="AA480" i="17"/>
  <c r="T483" i="17"/>
  <c r="AD482" i="17"/>
  <c r="AH482" i="17" s="1"/>
  <c r="AL482" i="17" s="1"/>
  <c r="AP482" i="17" s="1"/>
  <c r="BB477" i="17"/>
  <c r="S482" i="17"/>
  <c r="AC481" i="17"/>
  <c r="AG481" i="17" s="1"/>
  <c r="AK481" i="17" s="1"/>
  <c r="AO481" i="17" s="1"/>
  <c r="BC455" i="4"/>
  <c r="BQ455" i="4" s="1"/>
  <c r="BR455" i="4" s="1"/>
  <c r="BP455" i="4"/>
  <c r="AW456" i="4"/>
  <c r="AO466" i="4"/>
  <c r="AU466" i="4" s="1"/>
  <c r="BA466" i="4" s="1"/>
  <c r="BG466" i="4" s="1"/>
  <c r="AL461" i="4"/>
  <c r="AR461" i="4" s="1"/>
  <c r="AX461" i="4" s="1"/>
  <c r="BD461" i="4" s="1"/>
  <c r="AN460" i="4"/>
  <c r="AT460" i="4" s="1"/>
  <c r="AZ460" i="4" s="1"/>
  <c r="BF460" i="4" s="1"/>
  <c r="AM465" i="4"/>
  <c r="AS465" i="4" s="1"/>
  <c r="AY465" i="4" s="1"/>
  <c r="BE465" i="4" s="1"/>
  <c r="AP462" i="4"/>
  <c r="AV462" i="4" s="1"/>
  <c r="BB462" i="4" s="1"/>
  <c r="BH462" i="4" s="1"/>
  <c r="BL457" i="4"/>
  <c r="AQ457" i="4"/>
  <c r="BM457" i="4"/>
  <c r="BN457" i="4" s="1"/>
  <c r="BO457" i="4" s="1"/>
  <c r="AK458" i="4"/>
  <c r="BI458" i="4" s="1"/>
  <c r="BV458" i="4"/>
  <c r="BU458" i="4"/>
  <c r="BD465" i="3"/>
  <c r="BN465" i="3" s="1"/>
  <c r="Q465" i="13"/>
  <c r="T464" i="13"/>
  <c r="R463" i="13"/>
  <c r="U462" i="13"/>
  <c r="BJ458" i="4"/>
  <c r="BY457" i="4"/>
  <c r="BX457" i="4"/>
  <c r="M459" i="4"/>
  <c r="S459" i="4" s="1"/>
  <c r="Y459" i="4" s="1"/>
  <c r="BK458" i="4"/>
  <c r="R463" i="4"/>
  <c r="X463" i="4" s="1"/>
  <c r="AD463" i="4" s="1"/>
  <c r="P461" i="4"/>
  <c r="V461" i="4" s="1"/>
  <c r="AB461" i="4" s="1"/>
  <c r="Q467" i="4"/>
  <c r="W467" i="4" s="1"/>
  <c r="AC467" i="4" s="1"/>
  <c r="O466" i="4"/>
  <c r="U466" i="4" s="1"/>
  <c r="AA466" i="4" s="1"/>
  <c r="N462" i="4"/>
  <c r="T462" i="4" s="1"/>
  <c r="Z462" i="4" s="1"/>
  <c r="Q482" i="17" l="1"/>
  <c r="AS481" i="17"/>
  <c r="AQ480" i="17"/>
  <c r="AU480" i="17" s="1"/>
  <c r="AV480" i="17" s="1"/>
  <c r="AW480" i="17" s="1"/>
  <c r="AT480" i="17"/>
  <c r="BB478" i="17"/>
  <c r="T484" i="17"/>
  <c r="AD483" i="17"/>
  <c r="AH483" i="17" s="1"/>
  <c r="AL483" i="17" s="1"/>
  <c r="AP483" i="17" s="1"/>
  <c r="AA481" i="17"/>
  <c r="R482" i="17"/>
  <c r="AB481" i="17"/>
  <c r="AF481" i="17" s="1"/>
  <c r="AJ481" i="17" s="1"/>
  <c r="AN481" i="17" s="1"/>
  <c r="S483" i="17"/>
  <c r="AC482" i="17"/>
  <c r="AG482" i="17" s="1"/>
  <c r="AK482" i="17" s="1"/>
  <c r="AO482" i="17" s="1"/>
  <c r="AE480" i="17"/>
  <c r="AI480" i="17" s="1"/>
  <c r="AX480" i="17" s="1"/>
  <c r="AY480" i="17" s="1"/>
  <c r="AZ480" i="17" s="1"/>
  <c r="AM479" i="17"/>
  <c r="BC479" i="17" s="1"/>
  <c r="BC456" i="4"/>
  <c r="BQ456" i="4" s="1"/>
  <c r="BR456" i="4" s="1"/>
  <c r="BP456" i="4"/>
  <c r="BL458" i="4"/>
  <c r="AM466" i="4"/>
  <c r="AS466" i="4" s="1"/>
  <c r="AY466" i="4" s="1"/>
  <c r="BE466" i="4" s="1"/>
  <c r="BV459" i="4"/>
  <c r="AO467" i="4"/>
  <c r="AU467" i="4" s="1"/>
  <c r="BA467" i="4" s="1"/>
  <c r="BG467" i="4" s="1"/>
  <c r="AL462" i="4"/>
  <c r="AR462" i="4" s="1"/>
  <c r="AX462" i="4" s="1"/>
  <c r="BD462" i="4" s="1"/>
  <c r="AP463" i="4"/>
  <c r="AV463" i="4" s="1"/>
  <c r="BB463" i="4" s="1"/>
  <c r="BH463" i="4" s="1"/>
  <c r="AW457" i="4"/>
  <c r="AN461" i="4"/>
  <c r="AT461" i="4" s="1"/>
  <c r="AZ461" i="4" s="1"/>
  <c r="BF461" i="4" s="1"/>
  <c r="AQ458" i="4"/>
  <c r="BM458" i="4"/>
  <c r="BN458" i="4" s="1"/>
  <c r="BO458" i="4" s="1"/>
  <c r="BU459" i="4"/>
  <c r="M460" i="4"/>
  <c r="S460" i="4" s="1"/>
  <c r="Y460" i="4" s="1"/>
  <c r="AK459" i="4"/>
  <c r="BI459" i="4" s="1"/>
  <c r="BD466" i="3"/>
  <c r="BN466" i="3" s="1"/>
  <c r="U463" i="13"/>
  <c r="R464" i="13"/>
  <c r="T465" i="13"/>
  <c r="Q466" i="13"/>
  <c r="BJ459" i="4"/>
  <c r="BY458" i="4"/>
  <c r="BX458" i="4"/>
  <c r="BK459" i="4"/>
  <c r="P462" i="4"/>
  <c r="V462" i="4" s="1"/>
  <c r="AB462" i="4" s="1"/>
  <c r="R464" i="4"/>
  <c r="X464" i="4" s="1"/>
  <c r="AD464" i="4" s="1"/>
  <c r="N463" i="4"/>
  <c r="T463" i="4" s="1"/>
  <c r="Z463" i="4" s="1"/>
  <c r="O467" i="4"/>
  <c r="U467" i="4" s="1"/>
  <c r="AA467" i="4" s="1"/>
  <c r="Q468" i="4"/>
  <c r="W468" i="4" s="1"/>
  <c r="AC468" i="4" s="1"/>
  <c r="AT481" i="17" l="1"/>
  <c r="AQ481" i="17"/>
  <c r="AU481" i="17" s="1"/>
  <c r="Q483" i="17"/>
  <c r="AS482" i="17"/>
  <c r="AA482" i="17"/>
  <c r="BB479" i="17"/>
  <c r="AE481" i="17"/>
  <c r="AI481" i="17" s="1"/>
  <c r="AX481" i="17" s="1"/>
  <c r="AY481" i="17" s="1"/>
  <c r="AZ481" i="17" s="1"/>
  <c r="AD484" i="17"/>
  <c r="AH484" i="17" s="1"/>
  <c r="AL484" i="17" s="1"/>
  <c r="AP484" i="17" s="1"/>
  <c r="T485" i="17"/>
  <c r="AM480" i="17"/>
  <c r="BC480" i="17" s="1"/>
  <c r="AB482" i="17"/>
  <c r="AF482" i="17" s="1"/>
  <c r="AJ482" i="17" s="1"/>
  <c r="AN482" i="17" s="1"/>
  <c r="R483" i="17"/>
  <c r="AC483" i="17"/>
  <c r="AG483" i="17" s="1"/>
  <c r="AK483" i="17" s="1"/>
  <c r="AO483" i="17" s="1"/>
  <c r="S484" i="17"/>
  <c r="BC457" i="4"/>
  <c r="BQ457" i="4" s="1"/>
  <c r="BR457" i="4" s="1"/>
  <c r="BP457" i="4"/>
  <c r="BV460" i="4"/>
  <c r="AM467" i="4"/>
  <c r="AS467" i="4" s="1"/>
  <c r="AY467" i="4" s="1"/>
  <c r="BE467" i="4" s="1"/>
  <c r="AL463" i="4"/>
  <c r="AR463" i="4" s="1"/>
  <c r="AX463" i="4" s="1"/>
  <c r="BD463" i="4" s="1"/>
  <c r="AW458" i="4"/>
  <c r="AP464" i="4"/>
  <c r="AV464" i="4" s="1"/>
  <c r="BB464" i="4" s="1"/>
  <c r="BH464" i="4" s="1"/>
  <c r="BL459" i="4"/>
  <c r="AO468" i="4"/>
  <c r="AU468" i="4" s="1"/>
  <c r="BA468" i="4" s="1"/>
  <c r="BG468" i="4" s="1"/>
  <c r="AN462" i="4"/>
  <c r="AT462" i="4" s="1"/>
  <c r="AZ462" i="4" s="1"/>
  <c r="BF462" i="4" s="1"/>
  <c r="AQ459" i="4"/>
  <c r="BM459" i="4"/>
  <c r="BN459" i="4" s="1"/>
  <c r="BO459" i="4" s="1"/>
  <c r="BU460" i="4"/>
  <c r="M461" i="4"/>
  <c r="S461" i="4" s="1"/>
  <c r="Y461" i="4" s="1"/>
  <c r="AK460" i="4"/>
  <c r="BI460" i="4" s="1"/>
  <c r="BD467" i="3"/>
  <c r="BN467" i="3" s="1"/>
  <c r="R465" i="13"/>
  <c r="U464" i="13"/>
  <c r="Q467" i="13"/>
  <c r="T466" i="13"/>
  <c r="BK460" i="4"/>
  <c r="BY459" i="4"/>
  <c r="BX459" i="4"/>
  <c r="BJ460" i="4"/>
  <c r="R465" i="4"/>
  <c r="X465" i="4" s="1"/>
  <c r="AD465" i="4" s="1"/>
  <c r="P463" i="4"/>
  <c r="V463" i="4" s="1"/>
  <c r="AB463" i="4" s="1"/>
  <c r="Q469" i="4"/>
  <c r="W469" i="4" s="1"/>
  <c r="AC469" i="4" s="1"/>
  <c r="O468" i="4"/>
  <c r="U468" i="4" s="1"/>
  <c r="AA468" i="4" s="1"/>
  <c r="N464" i="4"/>
  <c r="T464" i="4" s="1"/>
  <c r="Z464" i="4" s="1"/>
  <c r="AV481" i="17" l="1"/>
  <c r="AW481" i="17" s="1"/>
  <c r="AT482" i="17"/>
  <c r="AQ482" i="17"/>
  <c r="AU482" i="17" s="1"/>
  <c r="Q484" i="17"/>
  <c r="AS483" i="17"/>
  <c r="AC484" i="17"/>
  <c r="AG484" i="17" s="1"/>
  <c r="AK484" i="17" s="1"/>
  <c r="AO484" i="17" s="1"/>
  <c r="S485" i="17"/>
  <c r="AB483" i="17"/>
  <c r="AF483" i="17" s="1"/>
  <c r="AJ483" i="17" s="1"/>
  <c r="AN483" i="17" s="1"/>
  <c r="R484" i="17"/>
  <c r="AA483" i="17"/>
  <c r="AQ483" i="17" s="1"/>
  <c r="AD485" i="17"/>
  <c r="AH485" i="17" s="1"/>
  <c r="AL485" i="17" s="1"/>
  <c r="AP485" i="17" s="1"/>
  <c r="T486" i="17"/>
  <c r="AM481" i="17"/>
  <c r="BC481" i="17" s="1"/>
  <c r="BB480" i="17"/>
  <c r="AE482" i="17"/>
  <c r="AI482" i="17" s="1"/>
  <c r="AX482" i="17" s="1"/>
  <c r="AY482" i="17" s="1"/>
  <c r="AZ482" i="17" s="1"/>
  <c r="BC458" i="4"/>
  <c r="BQ458" i="4" s="1"/>
  <c r="BR458" i="4" s="1"/>
  <c r="BP458" i="4"/>
  <c r="BV461" i="4"/>
  <c r="AW459" i="4"/>
  <c r="AL464" i="4"/>
  <c r="AR464" i="4" s="1"/>
  <c r="AX464" i="4" s="1"/>
  <c r="BD464" i="4" s="1"/>
  <c r="AM468" i="4"/>
  <c r="AS468" i="4" s="1"/>
  <c r="AY468" i="4" s="1"/>
  <c r="BE468" i="4" s="1"/>
  <c r="AN463" i="4"/>
  <c r="AT463" i="4" s="1"/>
  <c r="AZ463" i="4" s="1"/>
  <c r="BF463" i="4" s="1"/>
  <c r="AO469" i="4"/>
  <c r="AU469" i="4" s="1"/>
  <c r="BA469" i="4" s="1"/>
  <c r="BG469" i="4" s="1"/>
  <c r="AP465" i="4"/>
  <c r="AV465" i="4" s="1"/>
  <c r="BB465" i="4" s="1"/>
  <c r="BH465" i="4" s="1"/>
  <c r="AQ460" i="4"/>
  <c r="BM460" i="4"/>
  <c r="BN460" i="4" s="1"/>
  <c r="BO460" i="4" s="1"/>
  <c r="BU461" i="4"/>
  <c r="BL460" i="4"/>
  <c r="M462" i="4"/>
  <c r="S462" i="4" s="1"/>
  <c r="Y462" i="4" s="1"/>
  <c r="AK461" i="4"/>
  <c r="BI461" i="4" s="1"/>
  <c r="BD468" i="3"/>
  <c r="BN468" i="3" s="1"/>
  <c r="T467" i="13"/>
  <c r="Q468" i="13"/>
  <c r="U465" i="13"/>
  <c r="R466" i="13"/>
  <c r="BX460" i="4"/>
  <c r="BY460" i="4"/>
  <c r="BJ461" i="4"/>
  <c r="BK461" i="4"/>
  <c r="Q470" i="4"/>
  <c r="W470" i="4" s="1"/>
  <c r="AC470" i="4" s="1"/>
  <c r="R466" i="4"/>
  <c r="X466" i="4" s="1"/>
  <c r="AD466" i="4" s="1"/>
  <c r="O469" i="4"/>
  <c r="U469" i="4" s="1"/>
  <c r="AA469" i="4" s="1"/>
  <c r="P464" i="4"/>
  <c r="V464" i="4" s="1"/>
  <c r="AB464" i="4" s="1"/>
  <c r="N465" i="4"/>
  <c r="T465" i="4" s="1"/>
  <c r="Z465" i="4" s="1"/>
  <c r="AU483" i="17" l="1"/>
  <c r="AV482" i="17"/>
  <c r="AW482" i="17" s="1"/>
  <c r="AT483" i="17"/>
  <c r="AV483" i="17"/>
  <c r="AW483" i="17" s="1"/>
  <c r="Q485" i="17"/>
  <c r="AS484" i="17"/>
  <c r="BB481" i="17"/>
  <c r="T487" i="17"/>
  <c r="AD486" i="17"/>
  <c r="AH486" i="17" s="1"/>
  <c r="AL486" i="17" s="1"/>
  <c r="AP486" i="17" s="1"/>
  <c r="AA484" i="17"/>
  <c r="AM482" i="17"/>
  <c r="BC482" i="17" s="1"/>
  <c r="R485" i="17"/>
  <c r="AB484" i="17"/>
  <c r="AF484" i="17" s="1"/>
  <c r="AJ484" i="17" s="1"/>
  <c r="AN484" i="17" s="1"/>
  <c r="S486" i="17"/>
  <c r="AC485" i="17"/>
  <c r="AG485" i="17" s="1"/>
  <c r="AK485" i="17" s="1"/>
  <c r="AO485" i="17" s="1"/>
  <c r="AE483" i="17"/>
  <c r="AI483" i="17" s="1"/>
  <c r="AX483" i="17" s="1"/>
  <c r="AY483" i="17" s="1"/>
  <c r="AZ483" i="17" s="1"/>
  <c r="BC459" i="4"/>
  <c r="BQ459" i="4" s="1"/>
  <c r="BR459" i="4" s="1"/>
  <c r="BP459" i="4"/>
  <c r="AN464" i="4"/>
  <c r="AT464" i="4" s="1"/>
  <c r="AZ464" i="4" s="1"/>
  <c r="BF464" i="4" s="1"/>
  <c r="AO470" i="4"/>
  <c r="AU470" i="4" s="1"/>
  <c r="BA470" i="4" s="1"/>
  <c r="BG470" i="4" s="1"/>
  <c r="AM469" i="4"/>
  <c r="AS469" i="4" s="1"/>
  <c r="AY469" i="4" s="1"/>
  <c r="BE469" i="4" s="1"/>
  <c r="AL465" i="4"/>
  <c r="AR465" i="4" s="1"/>
  <c r="AX465" i="4" s="1"/>
  <c r="BD465" i="4" s="1"/>
  <c r="AP466" i="4"/>
  <c r="AV466" i="4" s="1"/>
  <c r="BB466" i="4" s="1"/>
  <c r="BH466" i="4" s="1"/>
  <c r="BL461" i="4"/>
  <c r="AW460" i="4"/>
  <c r="AQ461" i="4"/>
  <c r="BM461" i="4"/>
  <c r="BN461" i="4" s="1"/>
  <c r="BO461" i="4" s="1"/>
  <c r="AK462" i="4"/>
  <c r="BI462" i="4" s="1"/>
  <c r="BV462" i="4"/>
  <c r="BU462" i="4"/>
  <c r="BD469" i="3"/>
  <c r="BN469" i="3" s="1"/>
  <c r="Q469" i="13"/>
  <c r="T468" i="13"/>
  <c r="R467" i="13"/>
  <c r="U466" i="13"/>
  <c r="BX461" i="4"/>
  <c r="BJ462" i="4"/>
  <c r="BY461" i="4"/>
  <c r="M463" i="4"/>
  <c r="S463" i="4" s="1"/>
  <c r="Y463" i="4" s="1"/>
  <c r="BK462" i="4"/>
  <c r="R467" i="4"/>
  <c r="X467" i="4" s="1"/>
  <c r="AD467" i="4" s="1"/>
  <c r="Q471" i="4"/>
  <c r="W471" i="4" s="1"/>
  <c r="AC471" i="4" s="1"/>
  <c r="N466" i="4"/>
  <c r="T466" i="4" s="1"/>
  <c r="Z466" i="4" s="1"/>
  <c r="O470" i="4"/>
  <c r="U470" i="4" s="1"/>
  <c r="AA470" i="4" s="1"/>
  <c r="P465" i="4"/>
  <c r="V465" i="4" s="1"/>
  <c r="AB465" i="4" s="1"/>
  <c r="AT484" i="17" l="1"/>
  <c r="Q486" i="17"/>
  <c r="AS485" i="17"/>
  <c r="AQ484" i="17"/>
  <c r="AU484" i="17" s="1"/>
  <c r="AM483" i="17"/>
  <c r="BC483" i="17" s="1"/>
  <c r="AA485" i="17"/>
  <c r="T488" i="17"/>
  <c r="AD487" i="17"/>
  <c r="AH487" i="17" s="1"/>
  <c r="AL487" i="17" s="1"/>
  <c r="AP487" i="17" s="1"/>
  <c r="R486" i="17"/>
  <c r="AB485" i="17"/>
  <c r="AF485" i="17" s="1"/>
  <c r="AJ485" i="17" s="1"/>
  <c r="AN485" i="17" s="1"/>
  <c r="BB482" i="17"/>
  <c r="S487" i="17"/>
  <c r="AC486" i="17"/>
  <c r="AG486" i="17" s="1"/>
  <c r="AK486" i="17" s="1"/>
  <c r="AO486" i="17" s="1"/>
  <c r="AE484" i="17"/>
  <c r="AI484" i="17" s="1"/>
  <c r="AX484" i="17" s="1"/>
  <c r="AY484" i="17" s="1"/>
  <c r="AZ484" i="17" s="1"/>
  <c r="BC460" i="4"/>
  <c r="BQ460" i="4" s="1"/>
  <c r="BR460" i="4" s="1"/>
  <c r="BP460" i="4"/>
  <c r="AN465" i="4"/>
  <c r="AT465" i="4" s="1"/>
  <c r="AZ465" i="4" s="1"/>
  <c r="BF465" i="4" s="1"/>
  <c r="AO471" i="4"/>
  <c r="AU471" i="4" s="1"/>
  <c r="BA471" i="4" s="1"/>
  <c r="BG471" i="4" s="1"/>
  <c r="AM470" i="4"/>
  <c r="AS470" i="4" s="1"/>
  <c r="AY470" i="4" s="1"/>
  <c r="BE470" i="4" s="1"/>
  <c r="AP467" i="4"/>
  <c r="AV467" i="4" s="1"/>
  <c r="BB467" i="4" s="1"/>
  <c r="BH467" i="4" s="1"/>
  <c r="BL462" i="4"/>
  <c r="AW461" i="4"/>
  <c r="AL466" i="4"/>
  <c r="AR466" i="4" s="1"/>
  <c r="AX466" i="4" s="1"/>
  <c r="BD466" i="4" s="1"/>
  <c r="BV463" i="4"/>
  <c r="AQ462" i="4"/>
  <c r="BM462" i="4"/>
  <c r="BN462" i="4" s="1"/>
  <c r="BO462" i="4" s="1"/>
  <c r="BU463" i="4"/>
  <c r="M464" i="4"/>
  <c r="S464" i="4" s="1"/>
  <c r="Y464" i="4" s="1"/>
  <c r="AK463" i="4"/>
  <c r="BI463" i="4" s="1"/>
  <c r="BD470" i="3"/>
  <c r="BN470" i="3" s="1"/>
  <c r="R468" i="13"/>
  <c r="U467" i="13"/>
  <c r="T469" i="13"/>
  <c r="Q470" i="13"/>
  <c r="BX462" i="4"/>
  <c r="BJ463" i="4"/>
  <c r="BY462" i="4"/>
  <c r="BK463" i="4"/>
  <c r="P466" i="4"/>
  <c r="V466" i="4" s="1"/>
  <c r="AB466" i="4" s="1"/>
  <c r="O471" i="4"/>
  <c r="U471" i="4" s="1"/>
  <c r="AA471" i="4" s="1"/>
  <c r="R468" i="4"/>
  <c r="X468" i="4" s="1"/>
  <c r="AD468" i="4" s="1"/>
  <c r="Q472" i="4"/>
  <c r="W472" i="4" s="1"/>
  <c r="AC472" i="4" s="1"/>
  <c r="N467" i="4"/>
  <c r="T467" i="4" s="1"/>
  <c r="Z467" i="4" s="1"/>
  <c r="Q487" i="17" l="1"/>
  <c r="AS486" i="17"/>
  <c r="AQ485" i="17"/>
  <c r="AU485" i="17" s="1"/>
  <c r="AV484" i="17"/>
  <c r="AW484" i="17" s="1"/>
  <c r="AT485" i="17"/>
  <c r="AB486" i="17"/>
  <c r="AF486" i="17" s="1"/>
  <c r="AJ486" i="17" s="1"/>
  <c r="AN486" i="17" s="1"/>
  <c r="R487" i="17"/>
  <c r="AD488" i="17"/>
  <c r="AH488" i="17" s="1"/>
  <c r="AL488" i="17" s="1"/>
  <c r="AP488" i="17" s="1"/>
  <c r="T489" i="17"/>
  <c r="AM484" i="17"/>
  <c r="BC484" i="17" s="1"/>
  <c r="AA486" i="17"/>
  <c r="AE485" i="17"/>
  <c r="AI485" i="17" s="1"/>
  <c r="AX485" i="17" s="1"/>
  <c r="AY485" i="17" s="1"/>
  <c r="AZ485" i="17" s="1"/>
  <c r="S488" i="17"/>
  <c r="AC487" i="17"/>
  <c r="AG487" i="17" s="1"/>
  <c r="AK487" i="17" s="1"/>
  <c r="AO487" i="17" s="1"/>
  <c r="BB483" i="17"/>
  <c r="BC461" i="4"/>
  <c r="BQ461" i="4" s="1"/>
  <c r="BR461" i="4" s="1"/>
  <c r="BP461" i="4"/>
  <c r="BV464" i="4"/>
  <c r="AP468" i="4"/>
  <c r="AV468" i="4" s="1"/>
  <c r="BB468" i="4" s="1"/>
  <c r="BH468" i="4" s="1"/>
  <c r="AL467" i="4"/>
  <c r="AR467" i="4" s="1"/>
  <c r="AX467" i="4" s="1"/>
  <c r="BD467" i="4" s="1"/>
  <c r="AM471" i="4"/>
  <c r="AS471" i="4" s="1"/>
  <c r="AY471" i="4" s="1"/>
  <c r="BE471" i="4" s="1"/>
  <c r="BL463" i="4"/>
  <c r="AO472" i="4"/>
  <c r="AU472" i="4" s="1"/>
  <c r="BA472" i="4" s="1"/>
  <c r="BG472" i="4" s="1"/>
  <c r="AW462" i="4"/>
  <c r="AN466" i="4"/>
  <c r="AT466" i="4" s="1"/>
  <c r="AZ466" i="4" s="1"/>
  <c r="BF466" i="4" s="1"/>
  <c r="AQ463" i="4"/>
  <c r="BM463" i="4"/>
  <c r="BN463" i="4" s="1"/>
  <c r="BO463" i="4" s="1"/>
  <c r="BU464" i="4"/>
  <c r="M465" i="4"/>
  <c r="S465" i="4" s="1"/>
  <c r="Y465" i="4" s="1"/>
  <c r="AK464" i="4"/>
  <c r="BI464" i="4" s="1"/>
  <c r="BD471" i="3"/>
  <c r="BN471" i="3" s="1"/>
  <c r="Q471" i="13"/>
  <c r="T470" i="13"/>
  <c r="R469" i="13"/>
  <c r="U468" i="13"/>
  <c r="BK464" i="4"/>
  <c r="BY463" i="4"/>
  <c r="BX463" i="4"/>
  <c r="BJ464" i="4"/>
  <c r="Q473" i="4"/>
  <c r="W473" i="4" s="1"/>
  <c r="AC473" i="4" s="1"/>
  <c r="P467" i="4"/>
  <c r="V467" i="4" s="1"/>
  <c r="AB467" i="4" s="1"/>
  <c r="N468" i="4"/>
  <c r="T468" i="4" s="1"/>
  <c r="Z468" i="4" s="1"/>
  <c r="O472" i="4"/>
  <c r="U472" i="4" s="1"/>
  <c r="AA472" i="4" s="1"/>
  <c r="R469" i="4"/>
  <c r="X469" i="4" s="1"/>
  <c r="AD469" i="4" s="1"/>
  <c r="AV485" i="17" l="1"/>
  <c r="AW485" i="17" s="1"/>
  <c r="AQ486" i="17"/>
  <c r="AU486" i="17" s="1"/>
  <c r="AT486" i="17"/>
  <c r="Q488" i="17"/>
  <c r="AS487" i="17"/>
  <c r="AA487" i="17"/>
  <c r="R488" i="17"/>
  <c r="AB487" i="17"/>
  <c r="AF487" i="17" s="1"/>
  <c r="AJ487" i="17" s="1"/>
  <c r="AN487" i="17" s="1"/>
  <c r="S489" i="17"/>
  <c r="AC488" i="17"/>
  <c r="AG488" i="17" s="1"/>
  <c r="AK488" i="17" s="1"/>
  <c r="AO488" i="17" s="1"/>
  <c r="AM485" i="17"/>
  <c r="BC485" i="17" s="1"/>
  <c r="AE486" i="17"/>
  <c r="AI486" i="17" s="1"/>
  <c r="AX486" i="17" s="1"/>
  <c r="AY486" i="17" s="1"/>
  <c r="AZ486" i="17" s="1"/>
  <c r="BB484" i="17"/>
  <c r="T490" i="17"/>
  <c r="AD489" i="17"/>
  <c r="AH489" i="17" s="1"/>
  <c r="AL489" i="17" s="1"/>
  <c r="AP489" i="17" s="1"/>
  <c r="BC462" i="4"/>
  <c r="BQ462" i="4" s="1"/>
  <c r="BR462" i="4" s="1"/>
  <c r="BP462" i="4"/>
  <c r="BV465" i="4"/>
  <c r="AM472" i="4"/>
  <c r="AS472" i="4" s="1"/>
  <c r="AY472" i="4" s="1"/>
  <c r="BE472" i="4" s="1"/>
  <c r="AO473" i="4"/>
  <c r="AU473" i="4" s="1"/>
  <c r="BA473" i="4" s="1"/>
  <c r="BG473" i="4" s="1"/>
  <c r="AN467" i="4"/>
  <c r="AT467" i="4" s="1"/>
  <c r="AZ467" i="4" s="1"/>
  <c r="BF467" i="4" s="1"/>
  <c r="AW463" i="4"/>
  <c r="AP469" i="4"/>
  <c r="AV469" i="4" s="1"/>
  <c r="BB469" i="4" s="1"/>
  <c r="BH469" i="4" s="1"/>
  <c r="AL468" i="4"/>
  <c r="AR468" i="4" s="1"/>
  <c r="AX468" i="4" s="1"/>
  <c r="BD468" i="4" s="1"/>
  <c r="AQ464" i="4"/>
  <c r="BM464" i="4"/>
  <c r="BN464" i="4" s="1"/>
  <c r="BO464" i="4" s="1"/>
  <c r="BU465" i="4"/>
  <c r="BL464" i="4"/>
  <c r="M466" i="4"/>
  <c r="S466" i="4" s="1"/>
  <c r="Y466" i="4" s="1"/>
  <c r="AK465" i="4"/>
  <c r="BI465" i="4" s="1"/>
  <c r="BD472" i="3"/>
  <c r="BN472" i="3" s="1"/>
  <c r="R470" i="13"/>
  <c r="U469" i="13"/>
  <c r="T471" i="13"/>
  <c r="Q472" i="13"/>
  <c r="BY464" i="4"/>
  <c r="BX464" i="4"/>
  <c r="BJ465" i="4"/>
  <c r="BK465" i="4"/>
  <c r="O473" i="4"/>
  <c r="U473" i="4" s="1"/>
  <c r="AA473" i="4" s="1"/>
  <c r="N469" i="4"/>
  <c r="T469" i="4" s="1"/>
  <c r="Z469" i="4" s="1"/>
  <c r="P468" i="4"/>
  <c r="V468" i="4" s="1"/>
  <c r="AB468" i="4" s="1"/>
  <c r="R470" i="4"/>
  <c r="X470" i="4" s="1"/>
  <c r="AD470" i="4" s="1"/>
  <c r="Q474" i="4"/>
  <c r="W474" i="4" s="1"/>
  <c r="AC474" i="4" s="1"/>
  <c r="AV486" i="17" l="1"/>
  <c r="AW486" i="17" s="1"/>
  <c r="AQ487" i="17"/>
  <c r="AU487" i="17" s="1"/>
  <c r="Q489" i="17"/>
  <c r="AS488" i="17"/>
  <c r="AT487" i="17"/>
  <c r="AM486" i="17"/>
  <c r="BC486" i="17" s="1"/>
  <c r="AB488" i="17"/>
  <c r="AF488" i="17" s="1"/>
  <c r="AJ488" i="17" s="1"/>
  <c r="AN488" i="17" s="1"/>
  <c r="R489" i="17"/>
  <c r="AE487" i="17"/>
  <c r="AI487" i="17" s="1"/>
  <c r="AX487" i="17" s="1"/>
  <c r="AY487" i="17" s="1"/>
  <c r="AZ487" i="17" s="1"/>
  <c r="AD490" i="17"/>
  <c r="AH490" i="17" s="1"/>
  <c r="AL490" i="17" s="1"/>
  <c r="AP490" i="17" s="1"/>
  <c r="T491" i="17"/>
  <c r="S490" i="17"/>
  <c r="AC489" i="17"/>
  <c r="AG489" i="17" s="1"/>
  <c r="AK489" i="17" s="1"/>
  <c r="AO489" i="17" s="1"/>
  <c r="AA488" i="17"/>
  <c r="AQ488" i="17" s="1"/>
  <c r="BB485" i="17"/>
  <c r="BC463" i="4"/>
  <c r="BQ463" i="4" s="1"/>
  <c r="BR463" i="4" s="1"/>
  <c r="BP463" i="4"/>
  <c r="AL469" i="4"/>
  <c r="AR469" i="4" s="1"/>
  <c r="AX469" i="4" s="1"/>
  <c r="BD469" i="4" s="1"/>
  <c r="AP470" i="4"/>
  <c r="AV470" i="4" s="1"/>
  <c r="BB470" i="4" s="1"/>
  <c r="BH470" i="4" s="1"/>
  <c r="BL465" i="4"/>
  <c r="AO474" i="4"/>
  <c r="AU474" i="4" s="1"/>
  <c r="BA474" i="4" s="1"/>
  <c r="BG474" i="4" s="1"/>
  <c r="AW464" i="4"/>
  <c r="AM473" i="4"/>
  <c r="AS473" i="4" s="1"/>
  <c r="AY473" i="4" s="1"/>
  <c r="BE473" i="4" s="1"/>
  <c r="AN468" i="4"/>
  <c r="AT468" i="4" s="1"/>
  <c r="AZ468" i="4" s="1"/>
  <c r="BF468" i="4" s="1"/>
  <c r="AQ465" i="4"/>
  <c r="BM465" i="4"/>
  <c r="BN465" i="4" s="1"/>
  <c r="BO465" i="4" s="1"/>
  <c r="AK466" i="4"/>
  <c r="BI466" i="4" s="1"/>
  <c r="BV466" i="4"/>
  <c r="BU466" i="4"/>
  <c r="BD473" i="3"/>
  <c r="BN473" i="3" s="1"/>
  <c r="Q473" i="13"/>
  <c r="T472" i="13"/>
  <c r="R471" i="13"/>
  <c r="U470" i="13"/>
  <c r="BJ466" i="4"/>
  <c r="BY465" i="4"/>
  <c r="BX465" i="4"/>
  <c r="M467" i="4"/>
  <c r="S467" i="4" s="1"/>
  <c r="Y467" i="4" s="1"/>
  <c r="BK466" i="4"/>
  <c r="Q475" i="4"/>
  <c r="W475" i="4" s="1"/>
  <c r="AC475" i="4" s="1"/>
  <c r="P469" i="4"/>
  <c r="V469" i="4" s="1"/>
  <c r="AB469" i="4" s="1"/>
  <c r="N470" i="4"/>
  <c r="T470" i="4" s="1"/>
  <c r="Z470" i="4" s="1"/>
  <c r="O474" i="4"/>
  <c r="U474" i="4" s="1"/>
  <c r="AA474" i="4" s="1"/>
  <c r="R471" i="4"/>
  <c r="X471" i="4" s="1"/>
  <c r="AD471" i="4" s="1"/>
  <c r="AU488" i="17" l="1"/>
  <c r="AV487" i="17"/>
  <c r="AW487" i="17" s="1"/>
  <c r="Q490" i="17"/>
  <c r="AS489" i="17"/>
  <c r="AT488" i="17"/>
  <c r="AV488" i="17"/>
  <c r="AW488" i="17" s="1"/>
  <c r="BB486" i="17"/>
  <c r="T492" i="17"/>
  <c r="AD491" i="17"/>
  <c r="AH491" i="17" s="1"/>
  <c r="AL491" i="17" s="1"/>
  <c r="AP491" i="17" s="1"/>
  <c r="AA489" i="17"/>
  <c r="R490" i="17"/>
  <c r="AB489" i="17"/>
  <c r="AF489" i="17" s="1"/>
  <c r="AJ489" i="17" s="1"/>
  <c r="AN489" i="17" s="1"/>
  <c r="AE488" i="17"/>
  <c r="AI488" i="17" s="1"/>
  <c r="AX488" i="17" s="1"/>
  <c r="AY488" i="17" s="1"/>
  <c r="AZ488" i="17" s="1"/>
  <c r="S491" i="17"/>
  <c r="AC490" i="17"/>
  <c r="AG490" i="17" s="1"/>
  <c r="AK490" i="17" s="1"/>
  <c r="AO490" i="17" s="1"/>
  <c r="AM487" i="17"/>
  <c r="BC487" i="17" s="1"/>
  <c r="BC464" i="4"/>
  <c r="BQ464" i="4" s="1"/>
  <c r="BR464" i="4" s="1"/>
  <c r="BP464" i="4"/>
  <c r="AP471" i="4"/>
  <c r="AV471" i="4" s="1"/>
  <c r="BB471" i="4" s="1"/>
  <c r="BH471" i="4" s="1"/>
  <c r="AO475" i="4"/>
  <c r="AU475" i="4" s="1"/>
  <c r="BA475" i="4" s="1"/>
  <c r="BG475" i="4" s="1"/>
  <c r="BV467" i="4"/>
  <c r="AW465" i="4"/>
  <c r="AL470" i="4"/>
  <c r="AR470" i="4" s="1"/>
  <c r="AX470" i="4" s="1"/>
  <c r="BD470" i="4" s="1"/>
  <c r="BL466" i="4"/>
  <c r="AM474" i="4"/>
  <c r="AS474" i="4" s="1"/>
  <c r="AY474" i="4" s="1"/>
  <c r="BE474" i="4" s="1"/>
  <c r="AN469" i="4"/>
  <c r="AT469" i="4" s="1"/>
  <c r="AZ469" i="4" s="1"/>
  <c r="BF469" i="4" s="1"/>
  <c r="AQ466" i="4"/>
  <c r="BM466" i="4"/>
  <c r="BN466" i="4" s="1"/>
  <c r="BO466" i="4" s="1"/>
  <c r="BU467" i="4"/>
  <c r="M468" i="4"/>
  <c r="S468" i="4" s="1"/>
  <c r="Y468" i="4" s="1"/>
  <c r="AK467" i="4"/>
  <c r="BI467" i="4" s="1"/>
  <c r="BD474" i="3"/>
  <c r="BN474" i="3" s="1"/>
  <c r="R472" i="13"/>
  <c r="U471" i="13"/>
  <c r="Q474" i="13"/>
  <c r="T473" i="13"/>
  <c r="BK467" i="4"/>
  <c r="BX466" i="4"/>
  <c r="BY466" i="4"/>
  <c r="BJ467" i="4"/>
  <c r="R472" i="4"/>
  <c r="X472" i="4" s="1"/>
  <c r="AD472" i="4" s="1"/>
  <c r="O475" i="4"/>
  <c r="U475" i="4" s="1"/>
  <c r="AA475" i="4" s="1"/>
  <c r="N471" i="4"/>
  <c r="T471" i="4" s="1"/>
  <c r="Z471" i="4" s="1"/>
  <c r="P470" i="4"/>
  <c r="V470" i="4" s="1"/>
  <c r="AB470" i="4" s="1"/>
  <c r="Q476" i="4"/>
  <c r="W476" i="4" s="1"/>
  <c r="AC476" i="4" s="1"/>
  <c r="AT489" i="17" l="1"/>
  <c r="Q491" i="17"/>
  <c r="AS490" i="17"/>
  <c r="AQ489" i="17"/>
  <c r="AU489" i="17" s="1"/>
  <c r="AC491" i="17"/>
  <c r="AG491" i="17" s="1"/>
  <c r="AK491" i="17" s="1"/>
  <c r="AO491" i="17" s="1"/>
  <c r="S492" i="17"/>
  <c r="AA490" i="17"/>
  <c r="AD492" i="17"/>
  <c r="AH492" i="17" s="1"/>
  <c r="AL492" i="17" s="1"/>
  <c r="AP492" i="17" s="1"/>
  <c r="T493" i="17"/>
  <c r="AM488" i="17"/>
  <c r="BC488" i="17" s="1"/>
  <c r="AE489" i="17"/>
  <c r="AI489" i="17" s="1"/>
  <c r="AX489" i="17" s="1"/>
  <c r="AY489" i="17" s="1"/>
  <c r="AZ489" i="17" s="1"/>
  <c r="AB490" i="17"/>
  <c r="AF490" i="17" s="1"/>
  <c r="AJ490" i="17" s="1"/>
  <c r="AN490" i="17" s="1"/>
  <c r="R491" i="17"/>
  <c r="BB487" i="17"/>
  <c r="BC465" i="4"/>
  <c r="BQ465" i="4" s="1"/>
  <c r="BR465" i="4" s="1"/>
  <c r="BP465" i="4"/>
  <c r="BV468" i="4"/>
  <c r="AN470" i="4"/>
  <c r="AT470" i="4" s="1"/>
  <c r="AZ470" i="4" s="1"/>
  <c r="BF470" i="4" s="1"/>
  <c r="AM475" i="4"/>
  <c r="AS475" i="4" s="1"/>
  <c r="AY475" i="4" s="1"/>
  <c r="BE475" i="4" s="1"/>
  <c r="AO476" i="4"/>
  <c r="AU476" i="4" s="1"/>
  <c r="BA476" i="4" s="1"/>
  <c r="BG476" i="4" s="1"/>
  <c r="AL471" i="4"/>
  <c r="AR471" i="4" s="1"/>
  <c r="AX471" i="4" s="1"/>
  <c r="BD471" i="4" s="1"/>
  <c r="AW466" i="4"/>
  <c r="AP472" i="4"/>
  <c r="AV472" i="4" s="1"/>
  <c r="BB472" i="4" s="1"/>
  <c r="BH472" i="4" s="1"/>
  <c r="AQ467" i="4"/>
  <c r="BM467" i="4"/>
  <c r="BN467" i="4" s="1"/>
  <c r="BO467" i="4" s="1"/>
  <c r="BU468" i="4"/>
  <c r="BL467" i="4"/>
  <c r="M469" i="4"/>
  <c r="S469" i="4" s="1"/>
  <c r="Y469" i="4" s="1"/>
  <c r="AK468" i="4"/>
  <c r="BI468" i="4" s="1"/>
  <c r="BD475" i="3"/>
  <c r="BN475" i="3" s="1"/>
  <c r="Q475" i="13"/>
  <c r="T474" i="13"/>
  <c r="R473" i="13"/>
  <c r="U472" i="13"/>
  <c r="BY467" i="4"/>
  <c r="BX467" i="4"/>
  <c r="BJ468" i="4"/>
  <c r="BK468" i="4"/>
  <c r="Q477" i="4"/>
  <c r="W477" i="4" s="1"/>
  <c r="AC477" i="4" s="1"/>
  <c r="P471" i="4"/>
  <c r="V471" i="4" s="1"/>
  <c r="AB471" i="4" s="1"/>
  <c r="N472" i="4"/>
  <c r="T472" i="4" s="1"/>
  <c r="Z472" i="4" s="1"/>
  <c r="R473" i="4"/>
  <c r="X473" i="4" s="1"/>
  <c r="AD473" i="4" s="1"/>
  <c r="O476" i="4"/>
  <c r="U476" i="4" s="1"/>
  <c r="AA476" i="4" s="1"/>
  <c r="AQ490" i="17" l="1"/>
  <c r="AU490" i="17"/>
  <c r="Q492" i="17"/>
  <c r="AS491" i="17"/>
  <c r="AV489" i="17"/>
  <c r="AW489" i="17" s="1"/>
  <c r="AT490" i="17"/>
  <c r="AV490" i="17"/>
  <c r="AW490" i="17" s="1"/>
  <c r="AA491" i="17"/>
  <c r="S493" i="17"/>
  <c r="AC492" i="17"/>
  <c r="AG492" i="17" s="1"/>
  <c r="AK492" i="17" s="1"/>
  <c r="AO492" i="17" s="1"/>
  <c r="BB488" i="17"/>
  <c r="AE490" i="17"/>
  <c r="AI490" i="17" s="1"/>
  <c r="AX490" i="17" s="1"/>
  <c r="AY490" i="17" s="1"/>
  <c r="AZ490" i="17" s="1"/>
  <c r="R492" i="17"/>
  <c r="AB491" i="17"/>
  <c r="AF491" i="17" s="1"/>
  <c r="AJ491" i="17" s="1"/>
  <c r="AN491" i="17" s="1"/>
  <c r="AM489" i="17"/>
  <c r="BC489" i="17" s="1"/>
  <c r="T494" i="17"/>
  <c r="AD493" i="17"/>
  <c r="AH493" i="17" s="1"/>
  <c r="AL493" i="17" s="1"/>
  <c r="AP493" i="17" s="1"/>
  <c r="BC466" i="4"/>
  <c r="BQ466" i="4" s="1"/>
  <c r="BR466" i="4" s="1"/>
  <c r="BP466" i="4"/>
  <c r="BV469" i="4"/>
  <c r="AN471" i="4"/>
  <c r="AT471" i="4" s="1"/>
  <c r="AZ471" i="4" s="1"/>
  <c r="BF471" i="4" s="1"/>
  <c r="AM476" i="4"/>
  <c r="AS476" i="4" s="1"/>
  <c r="AY476" i="4" s="1"/>
  <c r="BE476" i="4" s="1"/>
  <c r="BL468" i="4"/>
  <c r="AL472" i="4"/>
  <c r="AR472" i="4" s="1"/>
  <c r="AX472" i="4" s="1"/>
  <c r="BD472" i="4" s="1"/>
  <c r="AP473" i="4"/>
  <c r="AV473" i="4" s="1"/>
  <c r="BB473" i="4" s="1"/>
  <c r="BH473" i="4" s="1"/>
  <c r="AW467" i="4"/>
  <c r="AO477" i="4"/>
  <c r="AU477" i="4" s="1"/>
  <c r="BA477" i="4" s="1"/>
  <c r="BG477" i="4" s="1"/>
  <c r="AQ468" i="4"/>
  <c r="BM468" i="4"/>
  <c r="BN468" i="4" s="1"/>
  <c r="BO468" i="4" s="1"/>
  <c r="BU469" i="4"/>
  <c r="M470" i="4"/>
  <c r="S470" i="4" s="1"/>
  <c r="Y470" i="4" s="1"/>
  <c r="AK469" i="4"/>
  <c r="BI469" i="4" s="1"/>
  <c r="BD476" i="3"/>
  <c r="BN476" i="3" s="1"/>
  <c r="U473" i="13"/>
  <c r="R474" i="13"/>
  <c r="T475" i="13"/>
  <c r="Q476" i="13"/>
  <c r="BJ469" i="4"/>
  <c r="BY468" i="4"/>
  <c r="BX468" i="4"/>
  <c r="BK469" i="4"/>
  <c r="R474" i="4"/>
  <c r="X474" i="4" s="1"/>
  <c r="AD474" i="4" s="1"/>
  <c r="O477" i="4"/>
  <c r="U477" i="4" s="1"/>
  <c r="AA477" i="4" s="1"/>
  <c r="P472" i="4"/>
  <c r="V472" i="4" s="1"/>
  <c r="AB472" i="4" s="1"/>
  <c r="N473" i="4"/>
  <c r="T473" i="4" s="1"/>
  <c r="Z473" i="4" s="1"/>
  <c r="Q478" i="4"/>
  <c r="W478" i="4" s="1"/>
  <c r="AC478" i="4" s="1"/>
  <c r="AT491" i="17" l="1"/>
  <c r="AQ491" i="17"/>
  <c r="AU491" i="17" s="1"/>
  <c r="AV491" i="17" s="1"/>
  <c r="AW491" i="17" s="1"/>
  <c r="Q493" i="17"/>
  <c r="AS492" i="17"/>
  <c r="AC493" i="17"/>
  <c r="AG493" i="17" s="1"/>
  <c r="AK493" i="17" s="1"/>
  <c r="AO493" i="17" s="1"/>
  <c r="S494" i="17"/>
  <c r="AE491" i="17"/>
  <c r="AI491" i="17" s="1"/>
  <c r="AX491" i="17" s="1"/>
  <c r="AY491" i="17" s="1"/>
  <c r="AZ491" i="17" s="1"/>
  <c r="AD494" i="17"/>
  <c r="AH494" i="17" s="1"/>
  <c r="AL494" i="17" s="1"/>
  <c r="AP494" i="17" s="1"/>
  <c r="T495" i="17"/>
  <c r="BB489" i="17"/>
  <c r="AA492" i="17"/>
  <c r="AQ492" i="17" s="1"/>
  <c r="AB492" i="17"/>
  <c r="AF492" i="17" s="1"/>
  <c r="AJ492" i="17" s="1"/>
  <c r="AN492" i="17" s="1"/>
  <c r="R493" i="17"/>
  <c r="AM490" i="17"/>
  <c r="BC490" i="17" s="1"/>
  <c r="BC467" i="4"/>
  <c r="BQ467" i="4" s="1"/>
  <c r="BR467" i="4" s="1"/>
  <c r="BP467" i="4"/>
  <c r="AO478" i="4"/>
  <c r="AU478" i="4" s="1"/>
  <c r="BA478" i="4" s="1"/>
  <c r="BG478" i="4" s="1"/>
  <c r="AM477" i="4"/>
  <c r="AS477" i="4" s="1"/>
  <c r="AY477" i="4" s="1"/>
  <c r="BE477" i="4" s="1"/>
  <c r="BL469" i="4"/>
  <c r="AW468" i="4"/>
  <c r="AN472" i="4"/>
  <c r="AT472" i="4" s="1"/>
  <c r="AZ472" i="4" s="1"/>
  <c r="BF472" i="4" s="1"/>
  <c r="AP474" i="4"/>
  <c r="AV474" i="4" s="1"/>
  <c r="BB474" i="4" s="1"/>
  <c r="BH474" i="4" s="1"/>
  <c r="AL473" i="4"/>
  <c r="AR473" i="4" s="1"/>
  <c r="AX473" i="4" s="1"/>
  <c r="BD473" i="4" s="1"/>
  <c r="AQ469" i="4"/>
  <c r="BM469" i="4"/>
  <c r="BN469" i="4" s="1"/>
  <c r="BO469" i="4" s="1"/>
  <c r="AK470" i="4"/>
  <c r="BI470" i="4" s="1"/>
  <c r="BV470" i="4"/>
  <c r="BU470" i="4"/>
  <c r="BD477" i="3"/>
  <c r="BN477" i="3" s="1"/>
  <c r="Q477" i="13"/>
  <c r="T476" i="13"/>
  <c r="R475" i="13"/>
  <c r="U474" i="13"/>
  <c r="M471" i="4"/>
  <c r="S471" i="4" s="1"/>
  <c r="Y471" i="4" s="1"/>
  <c r="BK470" i="4"/>
  <c r="BJ470" i="4"/>
  <c r="BY469" i="4"/>
  <c r="BX469" i="4"/>
  <c r="Q479" i="4"/>
  <c r="W479" i="4" s="1"/>
  <c r="AC479" i="4" s="1"/>
  <c r="N474" i="4"/>
  <c r="T474" i="4" s="1"/>
  <c r="Z474" i="4" s="1"/>
  <c r="O478" i="4"/>
  <c r="U478" i="4" s="1"/>
  <c r="AA478" i="4" s="1"/>
  <c r="P473" i="4"/>
  <c r="V473" i="4" s="1"/>
  <c r="AB473" i="4" s="1"/>
  <c r="R475" i="4"/>
  <c r="X475" i="4" s="1"/>
  <c r="AD475" i="4" s="1"/>
  <c r="AU492" i="17" l="1"/>
  <c r="AT492" i="17"/>
  <c r="AV492" i="17"/>
  <c r="AW492" i="17" s="1"/>
  <c r="Q494" i="17"/>
  <c r="AS493" i="17"/>
  <c r="AE492" i="17"/>
  <c r="AI492" i="17" s="1"/>
  <c r="AX492" i="17" s="1"/>
  <c r="AY492" i="17" s="1"/>
  <c r="AZ492" i="17" s="1"/>
  <c r="AM491" i="17"/>
  <c r="BC491" i="17" s="1"/>
  <c r="R494" i="17"/>
  <c r="AB493" i="17"/>
  <c r="AF493" i="17" s="1"/>
  <c r="AJ493" i="17" s="1"/>
  <c r="AN493" i="17" s="1"/>
  <c r="BB490" i="17"/>
  <c r="T496" i="17"/>
  <c r="AD495" i="17"/>
  <c r="AH495" i="17" s="1"/>
  <c r="AL495" i="17" s="1"/>
  <c r="AP495" i="17" s="1"/>
  <c r="S495" i="17"/>
  <c r="AC494" i="17"/>
  <c r="AG494" i="17" s="1"/>
  <c r="AK494" i="17" s="1"/>
  <c r="AO494" i="17" s="1"/>
  <c r="AA493" i="17"/>
  <c r="AQ493" i="17" s="1"/>
  <c r="BC468" i="4"/>
  <c r="BQ468" i="4" s="1"/>
  <c r="BR468" i="4" s="1"/>
  <c r="BP468" i="4"/>
  <c r="AP475" i="4"/>
  <c r="AV475" i="4" s="1"/>
  <c r="BB475" i="4" s="1"/>
  <c r="BH475" i="4" s="1"/>
  <c r="BV471" i="4"/>
  <c r="AM478" i="4"/>
  <c r="AS478" i="4" s="1"/>
  <c r="AY478" i="4" s="1"/>
  <c r="BE478" i="4" s="1"/>
  <c r="AO479" i="4"/>
  <c r="AU479" i="4" s="1"/>
  <c r="BA479" i="4" s="1"/>
  <c r="BG479" i="4" s="1"/>
  <c r="AW469" i="4"/>
  <c r="AN473" i="4"/>
  <c r="AT473" i="4" s="1"/>
  <c r="AZ473" i="4" s="1"/>
  <c r="BF473" i="4" s="1"/>
  <c r="AL474" i="4"/>
  <c r="AR474" i="4" s="1"/>
  <c r="AX474" i="4" s="1"/>
  <c r="BD474" i="4" s="1"/>
  <c r="AQ470" i="4"/>
  <c r="BM470" i="4"/>
  <c r="BN470" i="4" s="1"/>
  <c r="BO470" i="4" s="1"/>
  <c r="BU471" i="4"/>
  <c r="BL470" i="4"/>
  <c r="M472" i="4"/>
  <c r="S472" i="4" s="1"/>
  <c r="Y472" i="4" s="1"/>
  <c r="AK471" i="4"/>
  <c r="BI471" i="4" s="1"/>
  <c r="BD478" i="3"/>
  <c r="BN478" i="3" s="1"/>
  <c r="R476" i="13"/>
  <c r="U475" i="13"/>
  <c r="Q478" i="13"/>
  <c r="T477" i="13"/>
  <c r="BJ471" i="4"/>
  <c r="BX470" i="4"/>
  <c r="BY470" i="4"/>
  <c r="BK471" i="4"/>
  <c r="R476" i="4"/>
  <c r="X476" i="4" s="1"/>
  <c r="AD476" i="4" s="1"/>
  <c r="P474" i="4"/>
  <c r="V474" i="4" s="1"/>
  <c r="AB474" i="4" s="1"/>
  <c r="O479" i="4"/>
  <c r="U479" i="4" s="1"/>
  <c r="AA479" i="4" s="1"/>
  <c r="N475" i="4"/>
  <c r="T475" i="4" s="1"/>
  <c r="Z475" i="4" s="1"/>
  <c r="Q480" i="4"/>
  <c r="W480" i="4" s="1"/>
  <c r="AC480" i="4" s="1"/>
  <c r="AT493" i="17" l="1"/>
  <c r="Q495" i="17"/>
  <c r="AS494" i="17"/>
  <c r="AU493" i="17"/>
  <c r="AV493" i="17" s="1"/>
  <c r="AW493" i="17" s="1"/>
  <c r="AE493" i="17"/>
  <c r="AI493" i="17" s="1"/>
  <c r="AX493" i="17" s="1"/>
  <c r="AY493" i="17" s="1"/>
  <c r="AZ493" i="17" s="1"/>
  <c r="AD496" i="17"/>
  <c r="AH496" i="17" s="1"/>
  <c r="AL496" i="17" s="1"/>
  <c r="AP496" i="17" s="1"/>
  <c r="T497" i="17"/>
  <c r="AC495" i="17"/>
  <c r="AG495" i="17" s="1"/>
  <c r="AK495" i="17" s="1"/>
  <c r="AO495" i="17" s="1"/>
  <c r="S496" i="17"/>
  <c r="AM492" i="17"/>
  <c r="BC492" i="17" s="1"/>
  <c r="AA494" i="17"/>
  <c r="BB491" i="17"/>
  <c r="AB494" i="17"/>
  <c r="AF494" i="17" s="1"/>
  <c r="AJ494" i="17" s="1"/>
  <c r="AN494" i="17" s="1"/>
  <c r="R495" i="17"/>
  <c r="BC469" i="4"/>
  <c r="BQ469" i="4" s="1"/>
  <c r="BR469" i="4" s="1"/>
  <c r="BP469" i="4"/>
  <c r="BV472" i="4"/>
  <c r="AL475" i="4"/>
  <c r="AR475" i="4" s="1"/>
  <c r="AX475" i="4" s="1"/>
  <c r="BD475" i="4" s="1"/>
  <c r="AN474" i="4"/>
  <c r="AT474" i="4" s="1"/>
  <c r="AZ474" i="4" s="1"/>
  <c r="BF474" i="4" s="1"/>
  <c r="BL471" i="4"/>
  <c r="AO480" i="4"/>
  <c r="AU480" i="4" s="1"/>
  <c r="BA480" i="4" s="1"/>
  <c r="BG480" i="4" s="1"/>
  <c r="AP476" i="4"/>
  <c r="AV476" i="4" s="1"/>
  <c r="BB476" i="4" s="1"/>
  <c r="BH476" i="4" s="1"/>
  <c r="AM479" i="4"/>
  <c r="AS479" i="4" s="1"/>
  <c r="AY479" i="4" s="1"/>
  <c r="BE479" i="4" s="1"/>
  <c r="AW470" i="4"/>
  <c r="AQ471" i="4"/>
  <c r="BM471" i="4"/>
  <c r="BN471" i="4" s="1"/>
  <c r="BO471" i="4" s="1"/>
  <c r="BU472" i="4"/>
  <c r="M473" i="4"/>
  <c r="S473" i="4" s="1"/>
  <c r="Y473" i="4" s="1"/>
  <c r="AK472" i="4"/>
  <c r="BI472" i="4" s="1"/>
  <c r="BD479" i="3"/>
  <c r="BN479" i="3" s="1"/>
  <c r="Q479" i="13"/>
  <c r="T478" i="13"/>
  <c r="R477" i="13"/>
  <c r="U476" i="13"/>
  <c r="BK472" i="4"/>
  <c r="BX471" i="4"/>
  <c r="BJ472" i="4"/>
  <c r="BY471" i="4"/>
  <c r="Q481" i="4"/>
  <c r="W481" i="4" s="1"/>
  <c r="AC481" i="4" s="1"/>
  <c r="P475" i="4"/>
  <c r="V475" i="4" s="1"/>
  <c r="AB475" i="4" s="1"/>
  <c r="N476" i="4"/>
  <c r="T476" i="4" s="1"/>
  <c r="Z476" i="4" s="1"/>
  <c r="O480" i="4"/>
  <c r="U480" i="4" s="1"/>
  <c r="AA480" i="4" s="1"/>
  <c r="R477" i="4"/>
  <c r="X477" i="4" s="1"/>
  <c r="AD477" i="4" s="1"/>
  <c r="AQ494" i="17" l="1"/>
  <c r="Q496" i="17"/>
  <c r="AS495" i="17"/>
  <c r="AU494" i="17"/>
  <c r="AT494" i="17"/>
  <c r="R496" i="17"/>
  <c r="AB495" i="17"/>
  <c r="AF495" i="17" s="1"/>
  <c r="AJ495" i="17" s="1"/>
  <c r="AN495" i="17" s="1"/>
  <c r="AE494" i="17"/>
  <c r="AI494" i="17" s="1"/>
  <c r="AX494" i="17" s="1"/>
  <c r="AY494" i="17" s="1"/>
  <c r="AZ494" i="17" s="1"/>
  <c r="S497" i="17"/>
  <c r="AC496" i="17"/>
  <c r="AG496" i="17" s="1"/>
  <c r="AK496" i="17" s="1"/>
  <c r="AO496" i="17" s="1"/>
  <c r="BB492" i="17"/>
  <c r="AA495" i="17"/>
  <c r="AQ495" i="17" s="1"/>
  <c r="T498" i="17"/>
  <c r="AD497" i="17"/>
  <c r="AH497" i="17" s="1"/>
  <c r="AL497" i="17" s="1"/>
  <c r="AP497" i="17" s="1"/>
  <c r="AM493" i="17"/>
  <c r="BC493" i="17" s="1"/>
  <c r="BC470" i="4"/>
  <c r="BQ470" i="4" s="1"/>
  <c r="BR470" i="4" s="1"/>
  <c r="BP470" i="4"/>
  <c r="BV473" i="4"/>
  <c r="AW471" i="4"/>
  <c r="AP477" i="4"/>
  <c r="AV477" i="4" s="1"/>
  <c r="BB477" i="4" s="1"/>
  <c r="BH477" i="4" s="1"/>
  <c r="AM480" i="4"/>
  <c r="AS480" i="4" s="1"/>
  <c r="AY480" i="4" s="1"/>
  <c r="BE480" i="4" s="1"/>
  <c r="AO481" i="4"/>
  <c r="AU481" i="4" s="1"/>
  <c r="BA481" i="4" s="1"/>
  <c r="BG481" i="4" s="1"/>
  <c r="AL476" i="4"/>
  <c r="AR476" i="4" s="1"/>
  <c r="AX476" i="4" s="1"/>
  <c r="BD476" i="4" s="1"/>
  <c r="AN475" i="4"/>
  <c r="AT475" i="4" s="1"/>
  <c r="AZ475" i="4" s="1"/>
  <c r="BF475" i="4" s="1"/>
  <c r="AQ472" i="4"/>
  <c r="BM472" i="4"/>
  <c r="BN472" i="4" s="1"/>
  <c r="BO472" i="4" s="1"/>
  <c r="BU473" i="4"/>
  <c r="BL472" i="4"/>
  <c r="M474" i="4"/>
  <c r="S474" i="4" s="1"/>
  <c r="Y474" i="4" s="1"/>
  <c r="AK473" i="4"/>
  <c r="BI473" i="4" s="1"/>
  <c r="BD480" i="3"/>
  <c r="BN480" i="3" s="1"/>
  <c r="R478" i="13"/>
  <c r="U477" i="13"/>
  <c r="T479" i="13"/>
  <c r="Q480" i="13"/>
  <c r="BK473" i="4"/>
  <c r="BY472" i="4"/>
  <c r="BX472" i="4"/>
  <c r="BJ473" i="4"/>
  <c r="N477" i="4"/>
  <c r="T477" i="4" s="1"/>
  <c r="Z477" i="4" s="1"/>
  <c r="R478" i="4"/>
  <c r="X478" i="4" s="1"/>
  <c r="AD478" i="4" s="1"/>
  <c r="O481" i="4"/>
  <c r="U481" i="4" s="1"/>
  <c r="AA481" i="4" s="1"/>
  <c r="P476" i="4"/>
  <c r="V476" i="4" s="1"/>
  <c r="AB476" i="4" s="1"/>
  <c r="Q482" i="4"/>
  <c r="W482" i="4" s="1"/>
  <c r="AC482" i="4" s="1"/>
  <c r="AU495" i="17" l="1"/>
  <c r="AT495" i="17"/>
  <c r="AV495" i="17"/>
  <c r="AW495" i="17" s="1"/>
  <c r="AV494" i="17"/>
  <c r="AW494" i="17" s="1"/>
  <c r="Q497" i="17"/>
  <c r="AS496" i="17"/>
  <c r="AE495" i="17"/>
  <c r="AI495" i="17" s="1"/>
  <c r="AX495" i="17" s="1"/>
  <c r="AY495" i="17" s="1"/>
  <c r="AZ495" i="17" s="1"/>
  <c r="AM494" i="17"/>
  <c r="BC494" i="17" s="1"/>
  <c r="T499" i="17"/>
  <c r="AD498" i="17"/>
  <c r="AH498" i="17" s="1"/>
  <c r="AL498" i="17" s="1"/>
  <c r="AP498" i="17" s="1"/>
  <c r="AA496" i="17"/>
  <c r="BB493" i="17"/>
  <c r="S498" i="17"/>
  <c r="AC497" i="17"/>
  <c r="AG497" i="17" s="1"/>
  <c r="AK497" i="17" s="1"/>
  <c r="AO497" i="17" s="1"/>
  <c r="AB496" i="17"/>
  <c r="AF496" i="17" s="1"/>
  <c r="AJ496" i="17" s="1"/>
  <c r="AN496" i="17" s="1"/>
  <c r="R497" i="17"/>
  <c r="BC471" i="4"/>
  <c r="BQ471" i="4" s="1"/>
  <c r="BR471" i="4" s="1"/>
  <c r="BP471" i="4"/>
  <c r="AN476" i="4"/>
  <c r="AT476" i="4" s="1"/>
  <c r="AZ476" i="4" s="1"/>
  <c r="BF476" i="4" s="1"/>
  <c r="AP478" i="4"/>
  <c r="AV478" i="4" s="1"/>
  <c r="BB478" i="4" s="1"/>
  <c r="BH478" i="4" s="1"/>
  <c r="AW472" i="4"/>
  <c r="AM481" i="4"/>
  <c r="AS481" i="4" s="1"/>
  <c r="AY481" i="4" s="1"/>
  <c r="BE481" i="4" s="1"/>
  <c r="AO482" i="4"/>
  <c r="AU482" i="4" s="1"/>
  <c r="BA482" i="4" s="1"/>
  <c r="BG482" i="4" s="1"/>
  <c r="AL477" i="4"/>
  <c r="AR477" i="4" s="1"/>
  <c r="AX477" i="4" s="1"/>
  <c r="BD477" i="4" s="1"/>
  <c r="AQ473" i="4"/>
  <c r="BM473" i="4"/>
  <c r="BN473" i="4" s="1"/>
  <c r="BO473" i="4" s="1"/>
  <c r="AK474" i="4"/>
  <c r="BI474" i="4" s="1"/>
  <c r="BV474" i="4"/>
  <c r="BU474" i="4"/>
  <c r="BL473" i="4"/>
  <c r="BD481" i="3"/>
  <c r="BN481" i="3" s="1"/>
  <c r="Q481" i="13"/>
  <c r="T480" i="13"/>
  <c r="R479" i="13"/>
  <c r="U478" i="13"/>
  <c r="BX473" i="4"/>
  <c r="BJ474" i="4"/>
  <c r="BY473" i="4"/>
  <c r="M475" i="4"/>
  <c r="S475" i="4" s="1"/>
  <c r="Y475" i="4" s="1"/>
  <c r="BK474" i="4"/>
  <c r="Q483" i="4"/>
  <c r="W483" i="4" s="1"/>
  <c r="AC483" i="4" s="1"/>
  <c r="R479" i="4"/>
  <c r="X479" i="4" s="1"/>
  <c r="AD479" i="4" s="1"/>
  <c r="P477" i="4"/>
  <c r="V477" i="4" s="1"/>
  <c r="AB477" i="4" s="1"/>
  <c r="O482" i="4"/>
  <c r="U482" i="4" s="1"/>
  <c r="AA482" i="4" s="1"/>
  <c r="N478" i="4"/>
  <c r="T478" i="4" s="1"/>
  <c r="Z478" i="4" s="1"/>
  <c r="AT496" i="17" l="1"/>
  <c r="AQ496" i="17"/>
  <c r="AU496" i="17" s="1"/>
  <c r="AV496" i="17" s="1"/>
  <c r="AW496" i="17" s="1"/>
  <c r="Q498" i="17"/>
  <c r="AS497" i="17"/>
  <c r="AE496" i="17"/>
  <c r="AI496" i="17" s="1"/>
  <c r="AX496" i="17" s="1"/>
  <c r="AY496" i="17" s="1"/>
  <c r="AZ496" i="17" s="1"/>
  <c r="R498" i="17"/>
  <c r="AB497" i="17"/>
  <c r="AF497" i="17" s="1"/>
  <c r="AJ497" i="17" s="1"/>
  <c r="AN497" i="17" s="1"/>
  <c r="AC498" i="17"/>
  <c r="AG498" i="17" s="1"/>
  <c r="AK498" i="17" s="1"/>
  <c r="AO498" i="17" s="1"/>
  <c r="S499" i="17"/>
  <c r="AA497" i="17"/>
  <c r="AM495" i="17"/>
  <c r="BC495" i="17" s="1"/>
  <c r="BB494" i="17"/>
  <c r="AD499" i="17"/>
  <c r="AH499" i="17" s="1"/>
  <c r="AL499" i="17" s="1"/>
  <c r="AP499" i="17" s="1"/>
  <c r="T500" i="17"/>
  <c r="BC472" i="4"/>
  <c r="BQ472" i="4" s="1"/>
  <c r="BR472" i="4" s="1"/>
  <c r="BP472" i="4"/>
  <c r="AN477" i="4"/>
  <c r="AT477" i="4" s="1"/>
  <c r="AZ477" i="4" s="1"/>
  <c r="BF477" i="4" s="1"/>
  <c r="AP479" i="4"/>
  <c r="AV479" i="4" s="1"/>
  <c r="BB479" i="4" s="1"/>
  <c r="BH479" i="4" s="1"/>
  <c r="BL474" i="4"/>
  <c r="AM482" i="4"/>
  <c r="AS482" i="4" s="1"/>
  <c r="AY482" i="4" s="1"/>
  <c r="BE482" i="4" s="1"/>
  <c r="AO483" i="4"/>
  <c r="AU483" i="4" s="1"/>
  <c r="BA483" i="4" s="1"/>
  <c r="BG483" i="4" s="1"/>
  <c r="BV475" i="4"/>
  <c r="AL478" i="4"/>
  <c r="AR478" i="4" s="1"/>
  <c r="AX478" i="4" s="1"/>
  <c r="BD478" i="4" s="1"/>
  <c r="AW473" i="4"/>
  <c r="AQ474" i="4"/>
  <c r="BM474" i="4"/>
  <c r="BN474" i="4" s="1"/>
  <c r="BO474" i="4" s="1"/>
  <c r="BU475" i="4"/>
  <c r="M476" i="4"/>
  <c r="S476" i="4" s="1"/>
  <c r="Y476" i="4" s="1"/>
  <c r="AK475" i="4"/>
  <c r="BI475" i="4" s="1"/>
  <c r="BD482" i="3"/>
  <c r="BN482" i="3" s="1"/>
  <c r="R480" i="13"/>
  <c r="U479" i="13"/>
  <c r="Q482" i="13"/>
  <c r="T481" i="13"/>
  <c r="BJ475" i="4"/>
  <c r="BX474" i="4"/>
  <c r="BY474" i="4"/>
  <c r="BK475" i="4"/>
  <c r="R480" i="4"/>
  <c r="X480" i="4" s="1"/>
  <c r="AD480" i="4" s="1"/>
  <c r="N479" i="4"/>
  <c r="T479" i="4" s="1"/>
  <c r="Z479" i="4" s="1"/>
  <c r="Q484" i="4"/>
  <c r="W484" i="4" s="1"/>
  <c r="AC484" i="4" s="1"/>
  <c r="O483" i="4"/>
  <c r="U483" i="4" s="1"/>
  <c r="AA483" i="4" s="1"/>
  <c r="P478" i="4"/>
  <c r="V478" i="4" s="1"/>
  <c r="AB478" i="4" s="1"/>
  <c r="AQ497" i="17" l="1"/>
  <c r="AU497" i="17" s="1"/>
  <c r="AT497" i="17"/>
  <c r="Q499" i="17"/>
  <c r="AS498" i="17"/>
  <c r="AD500" i="17"/>
  <c r="AH500" i="17" s="1"/>
  <c r="AL500" i="17" s="1"/>
  <c r="AP500" i="17" s="1"/>
  <c r="T501" i="17"/>
  <c r="BB495" i="17"/>
  <c r="AC499" i="17"/>
  <c r="AG499" i="17" s="1"/>
  <c r="AK499" i="17" s="1"/>
  <c r="AO499" i="17" s="1"/>
  <c r="S500" i="17"/>
  <c r="AB498" i="17"/>
  <c r="AF498" i="17" s="1"/>
  <c r="AJ498" i="17" s="1"/>
  <c r="AN498" i="17" s="1"/>
  <c r="R499" i="17"/>
  <c r="AE497" i="17"/>
  <c r="AI497" i="17" s="1"/>
  <c r="AX497" i="17" s="1"/>
  <c r="AY497" i="17" s="1"/>
  <c r="AZ497" i="17" s="1"/>
  <c r="AA498" i="17"/>
  <c r="AM496" i="17"/>
  <c r="BC496" i="17" s="1"/>
  <c r="BC473" i="4"/>
  <c r="BQ473" i="4" s="1"/>
  <c r="BR473" i="4" s="1"/>
  <c r="BP473" i="4"/>
  <c r="BV476" i="4"/>
  <c r="AW474" i="4"/>
  <c r="AL479" i="4"/>
  <c r="AR479" i="4" s="1"/>
  <c r="AX479" i="4" s="1"/>
  <c r="BD479" i="4" s="1"/>
  <c r="AO484" i="4"/>
  <c r="AU484" i="4" s="1"/>
  <c r="BA484" i="4" s="1"/>
  <c r="BG484" i="4" s="1"/>
  <c r="AN478" i="4"/>
  <c r="AT478" i="4" s="1"/>
  <c r="AZ478" i="4" s="1"/>
  <c r="BF478" i="4" s="1"/>
  <c r="BL475" i="4"/>
  <c r="AM483" i="4"/>
  <c r="AS483" i="4" s="1"/>
  <c r="AY483" i="4" s="1"/>
  <c r="BE483" i="4" s="1"/>
  <c r="AP480" i="4"/>
  <c r="AV480" i="4" s="1"/>
  <c r="BB480" i="4" s="1"/>
  <c r="BH480" i="4" s="1"/>
  <c r="AQ475" i="4"/>
  <c r="BM475" i="4"/>
  <c r="BN475" i="4" s="1"/>
  <c r="BO475" i="4" s="1"/>
  <c r="BU476" i="4"/>
  <c r="M477" i="4"/>
  <c r="S477" i="4" s="1"/>
  <c r="Y477" i="4" s="1"/>
  <c r="AK476" i="4"/>
  <c r="BI476" i="4" s="1"/>
  <c r="BD483" i="3"/>
  <c r="BN483" i="3" s="1"/>
  <c r="T482" i="13"/>
  <c r="Q483" i="13"/>
  <c r="R481" i="13"/>
  <c r="U480" i="13"/>
  <c r="BK476" i="4"/>
  <c r="BJ476" i="4"/>
  <c r="BY475" i="4"/>
  <c r="BX475" i="4"/>
  <c r="Q485" i="4"/>
  <c r="W485" i="4" s="1"/>
  <c r="AC485" i="4" s="1"/>
  <c r="N480" i="4"/>
  <c r="T480" i="4" s="1"/>
  <c r="Z480" i="4" s="1"/>
  <c r="O484" i="4"/>
  <c r="U484" i="4" s="1"/>
  <c r="AA484" i="4" s="1"/>
  <c r="P479" i="4"/>
  <c r="V479" i="4" s="1"/>
  <c r="AB479" i="4" s="1"/>
  <c r="R481" i="4"/>
  <c r="X481" i="4" s="1"/>
  <c r="AD481" i="4" s="1"/>
  <c r="AV497" i="17" l="1"/>
  <c r="AW497" i="17" s="1"/>
  <c r="AT498" i="17"/>
  <c r="AQ498" i="17"/>
  <c r="AU498" i="17" s="1"/>
  <c r="Q500" i="17"/>
  <c r="AS499" i="17"/>
  <c r="AA499" i="17"/>
  <c r="S501" i="17"/>
  <c r="AC500" i="17"/>
  <c r="AG500" i="17" s="1"/>
  <c r="AK500" i="17" s="1"/>
  <c r="AO500" i="17" s="1"/>
  <c r="BB496" i="17"/>
  <c r="AE498" i="17"/>
  <c r="AI498" i="17" s="1"/>
  <c r="AX498" i="17" s="1"/>
  <c r="AY498" i="17" s="1"/>
  <c r="AZ498" i="17" s="1"/>
  <c r="AM497" i="17"/>
  <c r="BC497" i="17" s="1"/>
  <c r="T502" i="17"/>
  <c r="AD501" i="17"/>
  <c r="AH501" i="17" s="1"/>
  <c r="AL501" i="17" s="1"/>
  <c r="AP501" i="17" s="1"/>
  <c r="R500" i="17"/>
  <c r="AB499" i="17"/>
  <c r="AF499" i="17" s="1"/>
  <c r="AJ499" i="17" s="1"/>
  <c r="AN499" i="17" s="1"/>
  <c r="BC474" i="4"/>
  <c r="BQ474" i="4" s="1"/>
  <c r="BR474" i="4" s="1"/>
  <c r="BP474" i="4"/>
  <c r="BV477" i="4"/>
  <c r="AW475" i="4"/>
  <c r="AO485" i="4"/>
  <c r="AU485" i="4" s="1"/>
  <c r="BA485" i="4" s="1"/>
  <c r="BG485" i="4" s="1"/>
  <c r="AM484" i="4"/>
  <c r="AS484" i="4" s="1"/>
  <c r="AY484" i="4" s="1"/>
  <c r="BE484" i="4" s="1"/>
  <c r="AL480" i="4"/>
  <c r="AR480" i="4" s="1"/>
  <c r="AX480" i="4" s="1"/>
  <c r="BD480" i="4" s="1"/>
  <c r="AN479" i="4"/>
  <c r="AT479" i="4" s="1"/>
  <c r="AZ479" i="4" s="1"/>
  <c r="BF479" i="4" s="1"/>
  <c r="AP481" i="4"/>
  <c r="AV481" i="4" s="1"/>
  <c r="BB481" i="4" s="1"/>
  <c r="BH481" i="4" s="1"/>
  <c r="AQ476" i="4"/>
  <c r="BM476" i="4"/>
  <c r="BN476" i="4" s="1"/>
  <c r="BO476" i="4" s="1"/>
  <c r="BU477" i="4"/>
  <c r="BL476" i="4"/>
  <c r="M478" i="4"/>
  <c r="S478" i="4" s="1"/>
  <c r="Y478" i="4" s="1"/>
  <c r="AK477" i="4"/>
  <c r="BI477" i="4" s="1"/>
  <c r="BD484" i="3"/>
  <c r="BN484" i="3" s="1"/>
  <c r="R482" i="13"/>
  <c r="U481" i="13"/>
  <c r="Q484" i="13"/>
  <c r="T483" i="13"/>
  <c r="BJ477" i="4"/>
  <c r="BY476" i="4"/>
  <c r="BX476" i="4"/>
  <c r="BK477" i="4"/>
  <c r="N481" i="4"/>
  <c r="T481" i="4" s="1"/>
  <c r="Z481" i="4" s="1"/>
  <c r="R482" i="4"/>
  <c r="X482" i="4" s="1"/>
  <c r="AD482" i="4" s="1"/>
  <c r="Q486" i="4"/>
  <c r="W486" i="4" s="1"/>
  <c r="AC486" i="4" s="1"/>
  <c r="P480" i="4"/>
  <c r="V480" i="4" s="1"/>
  <c r="AB480" i="4" s="1"/>
  <c r="O485" i="4"/>
  <c r="U485" i="4" s="1"/>
  <c r="AA485" i="4" s="1"/>
  <c r="AV498" i="17" l="1"/>
  <c r="AW498" i="17" s="1"/>
  <c r="AQ499" i="17"/>
  <c r="AU499" i="17" s="1"/>
  <c r="Q501" i="17"/>
  <c r="AS500" i="17"/>
  <c r="AT499" i="17"/>
  <c r="AM498" i="17"/>
  <c r="BC498" i="17" s="1"/>
  <c r="T503" i="17"/>
  <c r="AD502" i="17"/>
  <c r="AH502" i="17" s="1"/>
  <c r="AL502" i="17" s="1"/>
  <c r="AP502" i="17" s="1"/>
  <c r="S502" i="17"/>
  <c r="AC501" i="17"/>
  <c r="AG501" i="17" s="1"/>
  <c r="AK501" i="17" s="1"/>
  <c r="AO501" i="17" s="1"/>
  <c r="AA500" i="17"/>
  <c r="R501" i="17"/>
  <c r="AB500" i="17"/>
  <c r="AF500" i="17" s="1"/>
  <c r="AJ500" i="17" s="1"/>
  <c r="AN500" i="17" s="1"/>
  <c r="BB497" i="17"/>
  <c r="AE499" i="17"/>
  <c r="AI499" i="17" s="1"/>
  <c r="AX499" i="17" s="1"/>
  <c r="AY499" i="17" s="1"/>
  <c r="AZ499" i="17" s="1"/>
  <c r="BC475" i="4"/>
  <c r="BQ475" i="4" s="1"/>
  <c r="BR475" i="4" s="1"/>
  <c r="BP475" i="4"/>
  <c r="AN480" i="4"/>
  <c r="AT480" i="4" s="1"/>
  <c r="AZ480" i="4" s="1"/>
  <c r="BF480" i="4" s="1"/>
  <c r="AL481" i="4"/>
  <c r="AR481" i="4" s="1"/>
  <c r="AX481" i="4" s="1"/>
  <c r="BD481" i="4" s="1"/>
  <c r="AW476" i="4"/>
  <c r="AM485" i="4"/>
  <c r="AS485" i="4" s="1"/>
  <c r="AY485" i="4" s="1"/>
  <c r="BE485" i="4" s="1"/>
  <c r="AO486" i="4"/>
  <c r="AU486" i="4" s="1"/>
  <c r="BA486" i="4" s="1"/>
  <c r="BG486" i="4" s="1"/>
  <c r="AP482" i="4"/>
  <c r="AV482" i="4" s="1"/>
  <c r="BB482" i="4" s="1"/>
  <c r="BH482" i="4" s="1"/>
  <c r="BL477" i="4"/>
  <c r="AQ477" i="4"/>
  <c r="BM477" i="4"/>
  <c r="BN477" i="4" s="1"/>
  <c r="BO477" i="4" s="1"/>
  <c r="AK478" i="4"/>
  <c r="BI478" i="4" s="1"/>
  <c r="BV478" i="4"/>
  <c r="BU478" i="4"/>
  <c r="BD485" i="3"/>
  <c r="BN485" i="3" s="1"/>
  <c r="T484" i="13"/>
  <c r="Q485" i="13"/>
  <c r="R483" i="13"/>
  <c r="U482" i="13"/>
  <c r="M479" i="4"/>
  <c r="S479" i="4" s="1"/>
  <c r="Y479" i="4" s="1"/>
  <c r="BK478" i="4"/>
  <c r="BY477" i="4"/>
  <c r="BX477" i="4"/>
  <c r="BJ478" i="4"/>
  <c r="Q487" i="4"/>
  <c r="W487" i="4" s="1"/>
  <c r="AC487" i="4" s="1"/>
  <c r="R483" i="4"/>
  <c r="X483" i="4" s="1"/>
  <c r="AD483" i="4" s="1"/>
  <c r="O486" i="4"/>
  <c r="U486" i="4" s="1"/>
  <c r="AA486" i="4" s="1"/>
  <c r="N482" i="4"/>
  <c r="T482" i="4" s="1"/>
  <c r="Z482" i="4" s="1"/>
  <c r="P481" i="4"/>
  <c r="V481" i="4" s="1"/>
  <c r="AB481" i="4" s="1"/>
  <c r="AV499" i="17" l="1"/>
  <c r="AW499" i="17" s="1"/>
  <c r="AQ500" i="17"/>
  <c r="AU500" i="17" s="1"/>
  <c r="Q502" i="17"/>
  <c r="AS501" i="17"/>
  <c r="AT500" i="17"/>
  <c r="AM499" i="17"/>
  <c r="BC499" i="17" s="1"/>
  <c r="AC502" i="17"/>
  <c r="AG502" i="17" s="1"/>
  <c r="AK502" i="17" s="1"/>
  <c r="AO502" i="17" s="1"/>
  <c r="S503" i="17"/>
  <c r="AB501" i="17"/>
  <c r="AF501" i="17" s="1"/>
  <c r="AJ501" i="17" s="1"/>
  <c r="AN501" i="17" s="1"/>
  <c r="R502" i="17"/>
  <c r="AE500" i="17"/>
  <c r="AI500" i="17" s="1"/>
  <c r="AX500" i="17" s="1"/>
  <c r="AY500" i="17" s="1"/>
  <c r="AZ500" i="17" s="1"/>
  <c r="T504" i="17"/>
  <c r="AD503" i="17"/>
  <c r="AH503" i="17" s="1"/>
  <c r="AL503" i="17" s="1"/>
  <c r="AP503" i="17" s="1"/>
  <c r="AA501" i="17"/>
  <c r="AQ501" i="17" s="1"/>
  <c r="BB498" i="17"/>
  <c r="BC476" i="4"/>
  <c r="BQ476" i="4" s="1"/>
  <c r="BR476" i="4" s="1"/>
  <c r="BP476" i="4"/>
  <c r="AM486" i="4"/>
  <c r="AS486" i="4" s="1"/>
  <c r="AY486" i="4" s="1"/>
  <c r="BE486" i="4" s="1"/>
  <c r="AL482" i="4"/>
  <c r="AR482" i="4" s="1"/>
  <c r="AX482" i="4" s="1"/>
  <c r="BD482" i="4" s="1"/>
  <c r="AO487" i="4"/>
  <c r="AU487" i="4" s="1"/>
  <c r="BA487" i="4" s="1"/>
  <c r="BG487" i="4" s="1"/>
  <c r="BV479" i="4"/>
  <c r="AN481" i="4"/>
  <c r="AT481" i="4" s="1"/>
  <c r="AZ481" i="4" s="1"/>
  <c r="BF481" i="4" s="1"/>
  <c r="AW477" i="4"/>
  <c r="AP483" i="4"/>
  <c r="AV483" i="4" s="1"/>
  <c r="BB483" i="4" s="1"/>
  <c r="BH483" i="4" s="1"/>
  <c r="AQ478" i="4"/>
  <c r="BM478" i="4"/>
  <c r="BN478" i="4" s="1"/>
  <c r="BO478" i="4" s="1"/>
  <c r="BU479" i="4"/>
  <c r="BL478" i="4"/>
  <c r="M480" i="4"/>
  <c r="S480" i="4" s="1"/>
  <c r="Y480" i="4" s="1"/>
  <c r="AK479" i="4"/>
  <c r="BI479" i="4" s="1"/>
  <c r="BD486" i="3"/>
  <c r="BN486" i="3" s="1"/>
  <c r="U483" i="13"/>
  <c r="R484" i="13"/>
  <c r="Q486" i="13"/>
  <c r="T485" i="13"/>
  <c r="BX478" i="4"/>
  <c r="BJ479" i="4"/>
  <c r="BY478" i="4"/>
  <c r="BK479" i="4"/>
  <c r="P482" i="4"/>
  <c r="V482" i="4" s="1"/>
  <c r="AB482" i="4" s="1"/>
  <c r="N483" i="4"/>
  <c r="T483" i="4" s="1"/>
  <c r="Z483" i="4" s="1"/>
  <c r="Q488" i="4"/>
  <c r="W488" i="4" s="1"/>
  <c r="AC488" i="4" s="1"/>
  <c r="O487" i="4"/>
  <c r="U487" i="4" s="1"/>
  <c r="AA487" i="4" s="1"/>
  <c r="R484" i="4"/>
  <c r="X484" i="4" s="1"/>
  <c r="AD484" i="4" s="1"/>
  <c r="AU501" i="17" l="1"/>
  <c r="AV500" i="17"/>
  <c r="AW500" i="17" s="1"/>
  <c r="Q503" i="17"/>
  <c r="AS502" i="17"/>
  <c r="AT501" i="17"/>
  <c r="AV501" i="17"/>
  <c r="AW501" i="17" s="1"/>
  <c r="AC503" i="17"/>
  <c r="AG503" i="17" s="1"/>
  <c r="AK503" i="17" s="1"/>
  <c r="AO503" i="17" s="1"/>
  <c r="S504" i="17"/>
  <c r="AA502" i="17"/>
  <c r="AM500" i="17"/>
  <c r="BC500" i="17" s="1"/>
  <c r="BB499" i="17"/>
  <c r="AE501" i="17"/>
  <c r="AI501" i="17" s="1"/>
  <c r="AX501" i="17" s="1"/>
  <c r="AY501" i="17" s="1"/>
  <c r="AZ501" i="17" s="1"/>
  <c r="AD504" i="17"/>
  <c r="AH504" i="17" s="1"/>
  <c r="AL504" i="17" s="1"/>
  <c r="AP504" i="17" s="1"/>
  <c r="T505" i="17"/>
  <c r="AB502" i="17"/>
  <c r="AF502" i="17" s="1"/>
  <c r="AJ502" i="17" s="1"/>
  <c r="AN502" i="17" s="1"/>
  <c r="R503" i="17"/>
  <c r="BC477" i="4"/>
  <c r="BQ477" i="4" s="1"/>
  <c r="BR477" i="4" s="1"/>
  <c r="BP477" i="4"/>
  <c r="BV480" i="4"/>
  <c r="AO488" i="4"/>
  <c r="AU488" i="4" s="1"/>
  <c r="BA488" i="4" s="1"/>
  <c r="BG488" i="4" s="1"/>
  <c r="AN482" i="4"/>
  <c r="AT482" i="4" s="1"/>
  <c r="AZ482" i="4" s="1"/>
  <c r="BF482" i="4" s="1"/>
  <c r="AW478" i="4"/>
  <c r="AP484" i="4"/>
  <c r="AV484" i="4" s="1"/>
  <c r="BB484" i="4" s="1"/>
  <c r="BH484" i="4" s="1"/>
  <c r="AL483" i="4"/>
  <c r="AR483" i="4" s="1"/>
  <c r="AX483" i="4" s="1"/>
  <c r="BD483" i="4" s="1"/>
  <c r="AM487" i="4"/>
  <c r="AS487" i="4" s="1"/>
  <c r="AY487" i="4" s="1"/>
  <c r="BE487" i="4" s="1"/>
  <c r="BL479" i="4"/>
  <c r="AQ479" i="4"/>
  <c r="BM479" i="4"/>
  <c r="BN479" i="4" s="1"/>
  <c r="BO479" i="4" s="1"/>
  <c r="BU480" i="4"/>
  <c r="M481" i="4"/>
  <c r="S481" i="4" s="1"/>
  <c r="Y481" i="4" s="1"/>
  <c r="AK480" i="4"/>
  <c r="BI480" i="4" s="1"/>
  <c r="BD487" i="3"/>
  <c r="BN487" i="3" s="1"/>
  <c r="T486" i="13"/>
  <c r="Q487" i="13"/>
  <c r="R485" i="13"/>
  <c r="U484" i="13"/>
  <c r="BK480" i="4"/>
  <c r="BJ480" i="4"/>
  <c r="BY479" i="4"/>
  <c r="BX479" i="4"/>
  <c r="N484" i="4"/>
  <c r="T484" i="4" s="1"/>
  <c r="Z484" i="4" s="1"/>
  <c r="Q489" i="4"/>
  <c r="W489" i="4" s="1"/>
  <c r="AC489" i="4" s="1"/>
  <c r="R485" i="4"/>
  <c r="X485" i="4" s="1"/>
  <c r="AD485" i="4" s="1"/>
  <c r="O488" i="4"/>
  <c r="U488" i="4" s="1"/>
  <c r="AA488" i="4" s="1"/>
  <c r="P483" i="4"/>
  <c r="V483" i="4" s="1"/>
  <c r="AB483" i="4" s="1"/>
  <c r="AQ502" i="17" l="1"/>
  <c r="AT502" i="17"/>
  <c r="Q504" i="17"/>
  <c r="AS503" i="17"/>
  <c r="AU502" i="17"/>
  <c r="AV502" i="17" s="1"/>
  <c r="AW502" i="17" s="1"/>
  <c r="BB500" i="17"/>
  <c r="AC504" i="17"/>
  <c r="AG504" i="17" s="1"/>
  <c r="AK504" i="17" s="1"/>
  <c r="AO504" i="17" s="1"/>
  <c r="S505" i="17"/>
  <c r="R504" i="17"/>
  <c r="AB503" i="17"/>
  <c r="AF503" i="17" s="1"/>
  <c r="AJ503" i="17" s="1"/>
  <c r="AN503" i="17" s="1"/>
  <c r="AM501" i="17"/>
  <c r="BC501" i="17" s="1"/>
  <c r="AA503" i="17"/>
  <c r="AD505" i="17"/>
  <c r="AH505" i="17" s="1"/>
  <c r="AL505" i="17" s="1"/>
  <c r="AP505" i="17" s="1"/>
  <c r="T506" i="17"/>
  <c r="AE502" i="17"/>
  <c r="AI502" i="17" s="1"/>
  <c r="AX502" i="17" s="1"/>
  <c r="AY502" i="17" s="1"/>
  <c r="AZ502" i="17" s="1"/>
  <c r="BC478" i="4"/>
  <c r="BQ478" i="4" s="1"/>
  <c r="BR478" i="4" s="1"/>
  <c r="BP478" i="4"/>
  <c r="BV481" i="4"/>
  <c r="AL484" i="4"/>
  <c r="AR484" i="4" s="1"/>
  <c r="AX484" i="4" s="1"/>
  <c r="BD484" i="4" s="1"/>
  <c r="AW479" i="4"/>
  <c r="AN483" i="4"/>
  <c r="AT483" i="4" s="1"/>
  <c r="AZ483" i="4" s="1"/>
  <c r="BF483" i="4" s="1"/>
  <c r="AO489" i="4"/>
  <c r="AU489" i="4" s="1"/>
  <c r="BA489" i="4" s="1"/>
  <c r="BG489" i="4" s="1"/>
  <c r="AP485" i="4"/>
  <c r="AV485" i="4" s="1"/>
  <c r="BB485" i="4" s="1"/>
  <c r="BH485" i="4" s="1"/>
  <c r="AM488" i="4"/>
  <c r="AS488" i="4" s="1"/>
  <c r="AY488" i="4" s="1"/>
  <c r="BE488" i="4" s="1"/>
  <c r="AQ480" i="4"/>
  <c r="BM480" i="4"/>
  <c r="BN480" i="4" s="1"/>
  <c r="BO480" i="4" s="1"/>
  <c r="BU481" i="4"/>
  <c r="BL480" i="4"/>
  <c r="M482" i="4"/>
  <c r="S482" i="4" s="1"/>
  <c r="Y482" i="4" s="1"/>
  <c r="AK481" i="4"/>
  <c r="BI481" i="4" s="1"/>
  <c r="BD488" i="3"/>
  <c r="BN488" i="3" s="1"/>
  <c r="R486" i="13"/>
  <c r="U485" i="13"/>
  <c r="Q488" i="13"/>
  <c r="T487" i="13"/>
  <c r="BY480" i="4"/>
  <c r="BX480" i="4"/>
  <c r="BJ481" i="4"/>
  <c r="BK481" i="4"/>
  <c r="N485" i="4"/>
  <c r="T485" i="4" s="1"/>
  <c r="Z485" i="4" s="1"/>
  <c r="O489" i="4"/>
  <c r="U489" i="4" s="1"/>
  <c r="AA489" i="4" s="1"/>
  <c r="R486" i="4"/>
  <c r="X486" i="4" s="1"/>
  <c r="AD486" i="4" s="1"/>
  <c r="P484" i="4"/>
  <c r="V484" i="4" s="1"/>
  <c r="AB484" i="4" s="1"/>
  <c r="Q490" i="4"/>
  <c r="W490" i="4" s="1"/>
  <c r="AC490" i="4" s="1"/>
  <c r="AQ503" i="17" l="1"/>
  <c r="Q505" i="17"/>
  <c r="AS504" i="17"/>
  <c r="AU503" i="17"/>
  <c r="AT503" i="17"/>
  <c r="R505" i="17"/>
  <c r="AB504" i="17"/>
  <c r="AF504" i="17" s="1"/>
  <c r="AJ504" i="17" s="1"/>
  <c r="AN504" i="17" s="1"/>
  <c r="BB501" i="17"/>
  <c r="T507" i="17"/>
  <c r="AD506" i="17"/>
  <c r="AH506" i="17" s="1"/>
  <c r="AL506" i="17" s="1"/>
  <c r="AP506" i="17" s="1"/>
  <c r="AA504" i="17"/>
  <c r="AQ504" i="17" s="1"/>
  <c r="S506" i="17"/>
  <c r="AC505" i="17"/>
  <c r="AG505" i="17" s="1"/>
  <c r="AK505" i="17" s="1"/>
  <c r="AO505" i="17" s="1"/>
  <c r="AM502" i="17"/>
  <c r="BC502" i="17" s="1"/>
  <c r="AE503" i="17"/>
  <c r="AI503" i="17" s="1"/>
  <c r="AX503" i="17" s="1"/>
  <c r="AY503" i="17" s="1"/>
  <c r="AZ503" i="17" s="1"/>
  <c r="BC479" i="4"/>
  <c r="BQ479" i="4" s="1"/>
  <c r="BR479" i="4" s="1"/>
  <c r="BP479" i="4"/>
  <c r="AW480" i="4"/>
  <c r="BL481" i="4"/>
  <c r="AP486" i="4"/>
  <c r="AV486" i="4" s="1"/>
  <c r="BB486" i="4" s="1"/>
  <c r="BH486" i="4" s="1"/>
  <c r="AN484" i="4"/>
  <c r="AT484" i="4" s="1"/>
  <c r="AZ484" i="4" s="1"/>
  <c r="BF484" i="4" s="1"/>
  <c r="AO490" i="4"/>
  <c r="AU490" i="4" s="1"/>
  <c r="BA490" i="4" s="1"/>
  <c r="BG490" i="4" s="1"/>
  <c r="AM489" i="4"/>
  <c r="AS489" i="4" s="1"/>
  <c r="AY489" i="4" s="1"/>
  <c r="BE489" i="4" s="1"/>
  <c r="AL485" i="4"/>
  <c r="AR485" i="4" s="1"/>
  <c r="AX485" i="4" s="1"/>
  <c r="BD485" i="4" s="1"/>
  <c r="AQ481" i="4"/>
  <c r="BM481" i="4"/>
  <c r="BN481" i="4" s="1"/>
  <c r="BO481" i="4" s="1"/>
  <c r="AK482" i="4"/>
  <c r="BI482" i="4" s="1"/>
  <c r="BV482" i="4"/>
  <c r="BU482" i="4"/>
  <c r="BD489" i="3"/>
  <c r="BN489" i="3" s="1"/>
  <c r="T488" i="13"/>
  <c r="Q489" i="13"/>
  <c r="R487" i="13"/>
  <c r="U486" i="13"/>
  <c r="BJ482" i="4"/>
  <c r="BY481" i="4"/>
  <c r="BX481" i="4"/>
  <c r="M483" i="4"/>
  <c r="S483" i="4" s="1"/>
  <c r="Y483" i="4" s="1"/>
  <c r="BK482" i="4"/>
  <c r="R487" i="4"/>
  <c r="X487" i="4" s="1"/>
  <c r="AD487" i="4" s="1"/>
  <c r="O490" i="4"/>
  <c r="U490" i="4" s="1"/>
  <c r="AA490" i="4" s="1"/>
  <c r="Q491" i="4"/>
  <c r="W491" i="4" s="1"/>
  <c r="AC491" i="4" s="1"/>
  <c r="P485" i="4"/>
  <c r="V485" i="4" s="1"/>
  <c r="AB485" i="4" s="1"/>
  <c r="N486" i="4"/>
  <c r="T486" i="4" s="1"/>
  <c r="Z486" i="4" s="1"/>
  <c r="AU504" i="17" l="1"/>
  <c r="AV503" i="17"/>
  <c r="AW503" i="17" s="1"/>
  <c r="AT504" i="17"/>
  <c r="AV504" i="17"/>
  <c r="AW504" i="17" s="1"/>
  <c r="Q506" i="17"/>
  <c r="AS505" i="17"/>
  <c r="AA505" i="17"/>
  <c r="BB502" i="17"/>
  <c r="AM503" i="17"/>
  <c r="BC503" i="17" s="1"/>
  <c r="S507" i="17"/>
  <c r="AC506" i="17"/>
  <c r="AG506" i="17" s="1"/>
  <c r="AK506" i="17" s="1"/>
  <c r="AO506" i="17" s="1"/>
  <c r="AE504" i="17"/>
  <c r="AI504" i="17" s="1"/>
  <c r="AX504" i="17" s="1"/>
  <c r="AY504" i="17" s="1"/>
  <c r="AZ504" i="17" s="1"/>
  <c r="T508" i="17"/>
  <c r="AD507" i="17"/>
  <c r="AH507" i="17" s="1"/>
  <c r="AL507" i="17" s="1"/>
  <c r="AP507" i="17" s="1"/>
  <c r="R506" i="17"/>
  <c r="AB505" i="17"/>
  <c r="AF505" i="17" s="1"/>
  <c r="AJ505" i="17" s="1"/>
  <c r="AN505" i="17" s="1"/>
  <c r="BC480" i="4"/>
  <c r="BQ480" i="4" s="1"/>
  <c r="BR480" i="4" s="1"/>
  <c r="BP480" i="4"/>
  <c r="AO491" i="4"/>
  <c r="AU491" i="4" s="1"/>
  <c r="BA491" i="4" s="1"/>
  <c r="BG491" i="4" s="1"/>
  <c r="BV483" i="4"/>
  <c r="AL486" i="4"/>
  <c r="AR486" i="4" s="1"/>
  <c r="AX486" i="4" s="1"/>
  <c r="BD486" i="4" s="1"/>
  <c r="AM490" i="4"/>
  <c r="AS490" i="4" s="1"/>
  <c r="AY490" i="4" s="1"/>
  <c r="BE490" i="4" s="1"/>
  <c r="AN485" i="4"/>
  <c r="AT485" i="4" s="1"/>
  <c r="AZ485" i="4" s="1"/>
  <c r="BF485" i="4" s="1"/>
  <c r="AP487" i="4"/>
  <c r="AV487" i="4" s="1"/>
  <c r="BB487" i="4" s="1"/>
  <c r="BH487" i="4" s="1"/>
  <c r="BL482" i="4"/>
  <c r="AW481" i="4"/>
  <c r="AQ482" i="4"/>
  <c r="BM482" i="4"/>
  <c r="BN482" i="4" s="1"/>
  <c r="BO482" i="4" s="1"/>
  <c r="BU483" i="4"/>
  <c r="M484" i="4"/>
  <c r="S484" i="4" s="1"/>
  <c r="Y484" i="4" s="1"/>
  <c r="AK483" i="4"/>
  <c r="BI483" i="4" s="1"/>
  <c r="BD490" i="3"/>
  <c r="BN490" i="3" s="1"/>
  <c r="R488" i="13"/>
  <c r="U487" i="13"/>
  <c r="Q490" i="13"/>
  <c r="T489" i="13"/>
  <c r="BK483" i="4"/>
  <c r="BY482" i="4"/>
  <c r="BX482" i="4"/>
  <c r="BJ483" i="4"/>
  <c r="Q492" i="4"/>
  <c r="W492" i="4" s="1"/>
  <c r="AC492" i="4" s="1"/>
  <c r="N487" i="4"/>
  <c r="T487" i="4" s="1"/>
  <c r="Z487" i="4" s="1"/>
  <c r="R488" i="4"/>
  <c r="X488" i="4" s="1"/>
  <c r="AD488" i="4" s="1"/>
  <c r="P486" i="4"/>
  <c r="V486" i="4" s="1"/>
  <c r="AB486" i="4" s="1"/>
  <c r="O491" i="4"/>
  <c r="U491" i="4" s="1"/>
  <c r="AA491" i="4" s="1"/>
  <c r="AT505" i="17" l="1"/>
  <c r="AQ505" i="17"/>
  <c r="AU505" i="17" s="1"/>
  <c r="AV505" i="17" s="1"/>
  <c r="AW505" i="17" s="1"/>
  <c r="Q507" i="17"/>
  <c r="AS506" i="17"/>
  <c r="AM504" i="17"/>
  <c r="BC504" i="17" s="1"/>
  <c r="AC507" i="17"/>
  <c r="AG507" i="17" s="1"/>
  <c r="AK507" i="17" s="1"/>
  <c r="AO507" i="17" s="1"/>
  <c r="S508" i="17"/>
  <c r="BB503" i="17"/>
  <c r="AA506" i="17"/>
  <c r="AD508" i="17"/>
  <c r="AH508" i="17" s="1"/>
  <c r="AL508" i="17" s="1"/>
  <c r="AP508" i="17" s="1"/>
  <c r="T509" i="17"/>
  <c r="AE505" i="17"/>
  <c r="AI505" i="17" s="1"/>
  <c r="AX505" i="17" s="1"/>
  <c r="AY505" i="17" s="1"/>
  <c r="AZ505" i="17" s="1"/>
  <c r="AB506" i="17"/>
  <c r="AF506" i="17" s="1"/>
  <c r="AJ506" i="17" s="1"/>
  <c r="AN506" i="17" s="1"/>
  <c r="R507" i="17"/>
  <c r="BC481" i="4"/>
  <c r="BQ481" i="4" s="1"/>
  <c r="BR481" i="4" s="1"/>
  <c r="BP481" i="4"/>
  <c r="BV484" i="4"/>
  <c r="AP488" i="4"/>
  <c r="AV488" i="4" s="1"/>
  <c r="BB488" i="4" s="1"/>
  <c r="BH488" i="4" s="1"/>
  <c r="AM491" i="4"/>
  <c r="AS491" i="4" s="1"/>
  <c r="AY491" i="4" s="1"/>
  <c r="BE491" i="4" s="1"/>
  <c r="AL487" i="4"/>
  <c r="AR487" i="4" s="1"/>
  <c r="AX487" i="4" s="1"/>
  <c r="BD487" i="4" s="1"/>
  <c r="AW482" i="4"/>
  <c r="AN486" i="4"/>
  <c r="AT486" i="4" s="1"/>
  <c r="AZ486" i="4" s="1"/>
  <c r="BF486" i="4" s="1"/>
  <c r="AO492" i="4"/>
  <c r="AU492" i="4" s="1"/>
  <c r="BA492" i="4" s="1"/>
  <c r="BG492" i="4" s="1"/>
  <c r="AQ483" i="4"/>
  <c r="BM483" i="4"/>
  <c r="BN483" i="4" s="1"/>
  <c r="BO483" i="4" s="1"/>
  <c r="BU484" i="4"/>
  <c r="BL483" i="4"/>
  <c r="M485" i="4"/>
  <c r="S485" i="4" s="1"/>
  <c r="Y485" i="4" s="1"/>
  <c r="AK484" i="4"/>
  <c r="BI484" i="4" s="1"/>
  <c r="BD491" i="3"/>
  <c r="BN491" i="3" s="1"/>
  <c r="Q491" i="13"/>
  <c r="T490" i="13"/>
  <c r="U488" i="13"/>
  <c r="R489" i="13"/>
  <c r="BY483" i="4"/>
  <c r="BX483" i="4"/>
  <c r="BJ484" i="4"/>
  <c r="BK484" i="4"/>
  <c r="N488" i="4"/>
  <c r="T488" i="4" s="1"/>
  <c r="Z488" i="4" s="1"/>
  <c r="R489" i="4"/>
  <c r="X489" i="4" s="1"/>
  <c r="AD489" i="4" s="1"/>
  <c r="Q493" i="4"/>
  <c r="W493" i="4" s="1"/>
  <c r="AC493" i="4" s="1"/>
  <c r="P487" i="4"/>
  <c r="V487" i="4" s="1"/>
  <c r="AB487" i="4" s="1"/>
  <c r="O492" i="4"/>
  <c r="U492" i="4" s="1"/>
  <c r="AA492" i="4" s="1"/>
  <c r="AT506" i="17" l="1"/>
  <c r="AQ506" i="17"/>
  <c r="AU506" i="17" s="1"/>
  <c r="Q508" i="17"/>
  <c r="AS507" i="17"/>
  <c r="AB507" i="17"/>
  <c r="AF507" i="17" s="1"/>
  <c r="AJ507" i="17" s="1"/>
  <c r="AN507" i="17" s="1"/>
  <c r="R508" i="17"/>
  <c r="AM505" i="17"/>
  <c r="BC505" i="17" s="1"/>
  <c r="T510" i="17"/>
  <c r="AD509" i="17"/>
  <c r="AH509" i="17" s="1"/>
  <c r="AL509" i="17" s="1"/>
  <c r="AP509" i="17" s="1"/>
  <c r="AA507" i="17"/>
  <c r="AQ507" i="17" s="1"/>
  <c r="BB504" i="17"/>
  <c r="AE506" i="17"/>
  <c r="AI506" i="17" s="1"/>
  <c r="AX506" i="17" s="1"/>
  <c r="AY506" i="17" s="1"/>
  <c r="AZ506" i="17" s="1"/>
  <c r="S509" i="17"/>
  <c r="AC508" i="17"/>
  <c r="AG508" i="17" s="1"/>
  <c r="AK508" i="17" s="1"/>
  <c r="AO508" i="17" s="1"/>
  <c r="BC482" i="4"/>
  <c r="BQ482" i="4" s="1"/>
  <c r="BR482" i="4" s="1"/>
  <c r="BP482" i="4"/>
  <c r="BV485" i="4"/>
  <c r="AN487" i="4"/>
  <c r="AT487" i="4" s="1"/>
  <c r="AZ487" i="4" s="1"/>
  <c r="BF487" i="4" s="1"/>
  <c r="AO493" i="4"/>
  <c r="AU493" i="4" s="1"/>
  <c r="BA493" i="4" s="1"/>
  <c r="BG493" i="4" s="1"/>
  <c r="AM492" i="4"/>
  <c r="AS492" i="4" s="1"/>
  <c r="AY492" i="4" s="1"/>
  <c r="BE492" i="4" s="1"/>
  <c r="AP489" i="4"/>
  <c r="AV489" i="4" s="1"/>
  <c r="BB489" i="4" s="1"/>
  <c r="BH489" i="4" s="1"/>
  <c r="AW483" i="4"/>
  <c r="AL488" i="4"/>
  <c r="AR488" i="4" s="1"/>
  <c r="AX488" i="4" s="1"/>
  <c r="BD488" i="4" s="1"/>
  <c r="BL484" i="4"/>
  <c r="AQ484" i="4"/>
  <c r="BM484" i="4"/>
  <c r="BN484" i="4" s="1"/>
  <c r="BO484" i="4" s="1"/>
  <c r="BU485" i="4"/>
  <c r="M486" i="4"/>
  <c r="S486" i="4" s="1"/>
  <c r="Y486" i="4" s="1"/>
  <c r="AK485" i="4"/>
  <c r="BI485" i="4" s="1"/>
  <c r="BD492" i="3"/>
  <c r="BN492" i="3" s="1"/>
  <c r="R490" i="13"/>
  <c r="U489" i="13"/>
  <c r="Q492" i="13"/>
  <c r="T491" i="13"/>
  <c r="BK485" i="4"/>
  <c r="BX484" i="4"/>
  <c r="BJ485" i="4"/>
  <c r="BY484" i="4"/>
  <c r="O493" i="4"/>
  <c r="U493" i="4" s="1"/>
  <c r="AA493" i="4" s="1"/>
  <c r="R490" i="4"/>
  <c r="X490" i="4" s="1"/>
  <c r="AD490" i="4" s="1"/>
  <c r="P488" i="4"/>
  <c r="V488" i="4" s="1"/>
  <c r="AB488" i="4" s="1"/>
  <c r="Q494" i="4"/>
  <c r="W494" i="4" s="1"/>
  <c r="AC494" i="4" s="1"/>
  <c r="N489" i="4"/>
  <c r="T489" i="4" s="1"/>
  <c r="Z489" i="4" s="1"/>
  <c r="AU507" i="17" l="1"/>
  <c r="AV506" i="17"/>
  <c r="AW506" i="17" s="1"/>
  <c r="AT507" i="17"/>
  <c r="AV507" i="17"/>
  <c r="AW507" i="17" s="1"/>
  <c r="Q509" i="17"/>
  <c r="AS508" i="17"/>
  <c r="AM506" i="17"/>
  <c r="BC506" i="17" s="1"/>
  <c r="R509" i="17"/>
  <c r="AB508" i="17"/>
  <c r="AF508" i="17" s="1"/>
  <c r="AJ508" i="17" s="1"/>
  <c r="AN508" i="17" s="1"/>
  <c r="BB505" i="17"/>
  <c r="AE507" i="17"/>
  <c r="AI507" i="17" s="1"/>
  <c r="AX507" i="17" s="1"/>
  <c r="AY507" i="17" s="1"/>
  <c r="AZ507" i="17" s="1"/>
  <c r="T511" i="17"/>
  <c r="AD510" i="17"/>
  <c r="AH510" i="17" s="1"/>
  <c r="AL510" i="17" s="1"/>
  <c r="AP510" i="17" s="1"/>
  <c r="S510" i="17"/>
  <c r="AC509" i="17"/>
  <c r="AG509" i="17" s="1"/>
  <c r="AK509" i="17" s="1"/>
  <c r="AO509" i="17" s="1"/>
  <c r="AA508" i="17"/>
  <c r="AQ508" i="17" s="1"/>
  <c r="BC483" i="4"/>
  <c r="BQ483" i="4" s="1"/>
  <c r="BR483" i="4" s="1"/>
  <c r="BP483" i="4"/>
  <c r="AL489" i="4"/>
  <c r="AR489" i="4" s="1"/>
  <c r="AX489" i="4" s="1"/>
  <c r="BD489" i="4" s="1"/>
  <c r="AN488" i="4"/>
  <c r="AT488" i="4" s="1"/>
  <c r="AZ488" i="4" s="1"/>
  <c r="BF488" i="4" s="1"/>
  <c r="AM493" i="4"/>
  <c r="AS493" i="4" s="1"/>
  <c r="AY493" i="4" s="1"/>
  <c r="BE493" i="4" s="1"/>
  <c r="AO494" i="4"/>
  <c r="AU494" i="4" s="1"/>
  <c r="BA494" i="4" s="1"/>
  <c r="BG494" i="4" s="1"/>
  <c r="AP490" i="4"/>
  <c r="AV490" i="4" s="1"/>
  <c r="BB490" i="4" s="1"/>
  <c r="BH490" i="4" s="1"/>
  <c r="AW484" i="4"/>
  <c r="AQ485" i="4"/>
  <c r="BM485" i="4"/>
  <c r="BN485" i="4" s="1"/>
  <c r="BO485" i="4" s="1"/>
  <c r="AK486" i="4"/>
  <c r="BI486" i="4" s="1"/>
  <c r="BV486" i="4"/>
  <c r="BU486" i="4"/>
  <c r="BL485" i="4"/>
  <c r="BD493" i="3"/>
  <c r="BN493" i="3" s="1"/>
  <c r="T492" i="13"/>
  <c r="Q493" i="13"/>
  <c r="U490" i="13"/>
  <c r="R491" i="13"/>
  <c r="BJ486" i="4"/>
  <c r="BY485" i="4"/>
  <c r="BX485" i="4"/>
  <c r="M487" i="4"/>
  <c r="S487" i="4" s="1"/>
  <c r="Y487" i="4" s="1"/>
  <c r="BK486" i="4"/>
  <c r="R491" i="4"/>
  <c r="X491" i="4" s="1"/>
  <c r="AD491" i="4" s="1"/>
  <c r="P489" i="4"/>
  <c r="V489" i="4" s="1"/>
  <c r="AB489" i="4" s="1"/>
  <c r="O494" i="4"/>
  <c r="U494" i="4" s="1"/>
  <c r="AA494" i="4" s="1"/>
  <c r="N490" i="4"/>
  <c r="T490" i="4" s="1"/>
  <c r="Z490" i="4" s="1"/>
  <c r="Q495" i="4"/>
  <c r="W495" i="4" s="1"/>
  <c r="AC495" i="4" s="1"/>
  <c r="AT508" i="17" l="1"/>
  <c r="Q510" i="17"/>
  <c r="AS509" i="17"/>
  <c r="AU508" i="17"/>
  <c r="AV508" i="17" s="1"/>
  <c r="AW508" i="17" s="1"/>
  <c r="BB506" i="17"/>
  <c r="AA509" i="17"/>
  <c r="AM507" i="17"/>
  <c r="BC507" i="17" s="1"/>
  <c r="AB509" i="17"/>
  <c r="AF509" i="17" s="1"/>
  <c r="AJ509" i="17" s="1"/>
  <c r="AN509" i="17" s="1"/>
  <c r="R510" i="17"/>
  <c r="AE508" i="17"/>
  <c r="AI508" i="17" s="1"/>
  <c r="AX508" i="17" s="1"/>
  <c r="AY508" i="17" s="1"/>
  <c r="AZ508" i="17" s="1"/>
  <c r="AC510" i="17"/>
  <c r="AG510" i="17" s="1"/>
  <c r="AK510" i="17" s="1"/>
  <c r="AO510" i="17" s="1"/>
  <c r="S511" i="17"/>
  <c r="T512" i="17"/>
  <c r="AD511" i="17"/>
  <c r="AH511" i="17" s="1"/>
  <c r="AL511" i="17" s="1"/>
  <c r="AP511" i="17" s="1"/>
  <c r="BC484" i="4"/>
  <c r="BQ484" i="4" s="1"/>
  <c r="BR484" i="4" s="1"/>
  <c r="BP484" i="4"/>
  <c r="AL490" i="4"/>
  <c r="AR490" i="4" s="1"/>
  <c r="AX490" i="4" s="1"/>
  <c r="BD490" i="4" s="1"/>
  <c r="BV487" i="4"/>
  <c r="AO495" i="4"/>
  <c r="AU495" i="4" s="1"/>
  <c r="BA495" i="4" s="1"/>
  <c r="BG495" i="4" s="1"/>
  <c r="AN489" i="4"/>
  <c r="AT489" i="4" s="1"/>
  <c r="AZ489" i="4" s="1"/>
  <c r="BF489" i="4" s="1"/>
  <c r="AM494" i="4"/>
  <c r="AS494" i="4" s="1"/>
  <c r="AY494" i="4" s="1"/>
  <c r="BE494" i="4" s="1"/>
  <c r="AP491" i="4"/>
  <c r="AV491" i="4" s="1"/>
  <c r="BB491" i="4" s="1"/>
  <c r="BH491" i="4" s="1"/>
  <c r="AW485" i="4"/>
  <c r="BL486" i="4"/>
  <c r="AQ486" i="4"/>
  <c r="BM486" i="4"/>
  <c r="BN486" i="4" s="1"/>
  <c r="BO486" i="4" s="1"/>
  <c r="BU487" i="4"/>
  <c r="M488" i="4"/>
  <c r="S488" i="4" s="1"/>
  <c r="Y488" i="4" s="1"/>
  <c r="AK487" i="4"/>
  <c r="BI487" i="4" s="1"/>
  <c r="BD494" i="3"/>
  <c r="BN494" i="3" s="1"/>
  <c r="Q494" i="13"/>
  <c r="T493" i="13"/>
  <c r="R492" i="13"/>
  <c r="U491" i="13"/>
  <c r="BJ487" i="4"/>
  <c r="BX486" i="4"/>
  <c r="BY486" i="4"/>
  <c r="BK487" i="4"/>
  <c r="O495" i="4"/>
  <c r="U495" i="4" s="1"/>
  <c r="AA495" i="4" s="1"/>
  <c r="Q496" i="4"/>
  <c r="W496" i="4" s="1"/>
  <c r="AC496" i="4" s="1"/>
  <c r="P490" i="4"/>
  <c r="V490" i="4" s="1"/>
  <c r="AB490" i="4" s="1"/>
  <c r="N491" i="4"/>
  <c r="T491" i="4" s="1"/>
  <c r="Z491" i="4" s="1"/>
  <c r="R492" i="4"/>
  <c r="X492" i="4" s="1"/>
  <c r="AD492" i="4" s="1"/>
  <c r="Q511" i="17" l="1"/>
  <c r="AS510" i="17"/>
  <c r="AQ509" i="17"/>
  <c r="AU509" i="17" s="1"/>
  <c r="AT509" i="17"/>
  <c r="AC511" i="17"/>
  <c r="AG511" i="17" s="1"/>
  <c r="AK511" i="17" s="1"/>
  <c r="AO511" i="17" s="1"/>
  <c r="S512" i="17"/>
  <c r="AB510" i="17"/>
  <c r="AF510" i="17" s="1"/>
  <c r="AJ510" i="17" s="1"/>
  <c r="AN510" i="17" s="1"/>
  <c r="R511" i="17"/>
  <c r="AA510" i="17"/>
  <c r="AD512" i="17"/>
  <c r="AH512" i="17" s="1"/>
  <c r="AL512" i="17" s="1"/>
  <c r="AP512" i="17" s="1"/>
  <c r="T513" i="17"/>
  <c r="AM508" i="17"/>
  <c r="BC508" i="17" s="1"/>
  <c r="AE509" i="17"/>
  <c r="AI509" i="17" s="1"/>
  <c r="AX509" i="17" s="1"/>
  <c r="AY509" i="17" s="1"/>
  <c r="AZ509" i="17" s="1"/>
  <c r="BB507" i="17"/>
  <c r="BC485" i="4"/>
  <c r="BQ485" i="4" s="1"/>
  <c r="BR485" i="4" s="1"/>
  <c r="BP485" i="4"/>
  <c r="BV488" i="4"/>
  <c r="AN490" i="4"/>
  <c r="AT490" i="4" s="1"/>
  <c r="AZ490" i="4" s="1"/>
  <c r="BF490" i="4" s="1"/>
  <c r="AL491" i="4"/>
  <c r="AR491" i="4" s="1"/>
  <c r="AX491" i="4" s="1"/>
  <c r="BD491" i="4" s="1"/>
  <c r="AM495" i="4"/>
  <c r="AS495" i="4" s="1"/>
  <c r="AY495" i="4" s="1"/>
  <c r="BE495" i="4" s="1"/>
  <c r="AP492" i="4"/>
  <c r="AV492" i="4" s="1"/>
  <c r="BB492" i="4" s="1"/>
  <c r="BH492" i="4" s="1"/>
  <c r="BL487" i="4"/>
  <c r="AW486" i="4"/>
  <c r="AO496" i="4"/>
  <c r="AU496" i="4" s="1"/>
  <c r="BA496" i="4" s="1"/>
  <c r="BG496" i="4" s="1"/>
  <c r="AQ487" i="4"/>
  <c r="BM487" i="4"/>
  <c r="BN487" i="4" s="1"/>
  <c r="BO487" i="4" s="1"/>
  <c r="BU488" i="4"/>
  <c r="M489" i="4"/>
  <c r="S489" i="4" s="1"/>
  <c r="Y489" i="4" s="1"/>
  <c r="AK488" i="4"/>
  <c r="BI488" i="4" s="1"/>
  <c r="BD495" i="3"/>
  <c r="BN495" i="3" s="1"/>
  <c r="R493" i="13"/>
  <c r="U492" i="13"/>
  <c r="Q495" i="13"/>
  <c r="T494" i="13"/>
  <c r="BJ488" i="4"/>
  <c r="BY487" i="4"/>
  <c r="BX487" i="4"/>
  <c r="BK488" i="4"/>
  <c r="Q497" i="4"/>
  <c r="W497" i="4" s="1"/>
  <c r="AC497" i="4" s="1"/>
  <c r="O496" i="4"/>
  <c r="U496" i="4" s="1"/>
  <c r="AA496" i="4" s="1"/>
  <c r="N492" i="4"/>
  <c r="T492" i="4" s="1"/>
  <c r="Z492" i="4" s="1"/>
  <c r="R493" i="4"/>
  <c r="X493" i="4" s="1"/>
  <c r="AD493" i="4" s="1"/>
  <c r="P491" i="4"/>
  <c r="V491" i="4" s="1"/>
  <c r="AB491" i="4" s="1"/>
  <c r="AQ510" i="17" l="1"/>
  <c r="AU510" i="17"/>
  <c r="AV509" i="17"/>
  <c r="AW509" i="17" s="1"/>
  <c r="AT510" i="17"/>
  <c r="AV510" i="17"/>
  <c r="AW510" i="17" s="1"/>
  <c r="Q512" i="17"/>
  <c r="AS511" i="17"/>
  <c r="AM509" i="17"/>
  <c r="BC509" i="17" s="1"/>
  <c r="AD513" i="17"/>
  <c r="AH513" i="17" s="1"/>
  <c r="AL513" i="17" s="1"/>
  <c r="AP513" i="17" s="1"/>
  <c r="T514" i="17"/>
  <c r="AA511" i="17"/>
  <c r="AQ511" i="17" s="1"/>
  <c r="AB511" i="17"/>
  <c r="AF511" i="17" s="1"/>
  <c r="AJ511" i="17" s="1"/>
  <c r="AN511" i="17" s="1"/>
  <c r="R512" i="17"/>
  <c r="AC512" i="17"/>
  <c r="AG512" i="17" s="1"/>
  <c r="AK512" i="17" s="1"/>
  <c r="AO512" i="17" s="1"/>
  <c r="S513" i="17"/>
  <c r="BB508" i="17"/>
  <c r="AE510" i="17"/>
  <c r="AI510" i="17" s="1"/>
  <c r="AX510" i="17" s="1"/>
  <c r="AY510" i="17" s="1"/>
  <c r="AZ510" i="17" s="1"/>
  <c r="BC486" i="4"/>
  <c r="BQ486" i="4" s="1"/>
  <c r="BR486" i="4" s="1"/>
  <c r="BP486" i="4"/>
  <c r="BV489" i="4"/>
  <c r="AL492" i="4"/>
  <c r="AR492" i="4" s="1"/>
  <c r="AX492" i="4" s="1"/>
  <c r="BD492" i="4" s="1"/>
  <c r="AP493" i="4"/>
  <c r="AV493" i="4" s="1"/>
  <c r="BB493" i="4" s="1"/>
  <c r="BH493" i="4" s="1"/>
  <c r="AO497" i="4"/>
  <c r="AU497" i="4" s="1"/>
  <c r="BA497" i="4" s="1"/>
  <c r="BG497" i="4" s="1"/>
  <c r="AN491" i="4"/>
  <c r="AT491" i="4" s="1"/>
  <c r="AZ491" i="4" s="1"/>
  <c r="BF491" i="4" s="1"/>
  <c r="AW487" i="4"/>
  <c r="AM496" i="4"/>
  <c r="AS496" i="4" s="1"/>
  <c r="AY496" i="4" s="1"/>
  <c r="BE496" i="4" s="1"/>
  <c r="BL488" i="4"/>
  <c r="AQ488" i="4"/>
  <c r="BM488" i="4"/>
  <c r="BN488" i="4" s="1"/>
  <c r="BO488" i="4" s="1"/>
  <c r="BU489" i="4"/>
  <c r="M490" i="4"/>
  <c r="S490" i="4" s="1"/>
  <c r="Y490" i="4" s="1"/>
  <c r="AK489" i="4"/>
  <c r="BI489" i="4" s="1"/>
  <c r="BD496" i="3"/>
  <c r="BN496" i="3" s="1"/>
  <c r="Q496" i="13"/>
  <c r="T495" i="13"/>
  <c r="R494" i="13"/>
  <c r="U493" i="13"/>
  <c r="BK489" i="4"/>
  <c r="BY488" i="4"/>
  <c r="BX488" i="4"/>
  <c r="BJ489" i="4"/>
  <c r="P492" i="4"/>
  <c r="V492" i="4" s="1"/>
  <c r="AB492" i="4" s="1"/>
  <c r="R494" i="4"/>
  <c r="X494" i="4" s="1"/>
  <c r="AD494" i="4" s="1"/>
  <c r="O497" i="4"/>
  <c r="U497" i="4" s="1"/>
  <c r="AA497" i="4" s="1"/>
  <c r="N493" i="4"/>
  <c r="T493" i="4" s="1"/>
  <c r="Z493" i="4" s="1"/>
  <c r="Q498" i="4"/>
  <c r="W498" i="4" s="1"/>
  <c r="AC498" i="4" s="1"/>
  <c r="AT511" i="17" l="1"/>
  <c r="Q513" i="17"/>
  <c r="AS512" i="17"/>
  <c r="AU511" i="17"/>
  <c r="AV511" i="17" s="1"/>
  <c r="AW511" i="17" s="1"/>
  <c r="AM510" i="17"/>
  <c r="BC510" i="17" s="1"/>
  <c r="R513" i="17"/>
  <c r="AB512" i="17"/>
  <c r="AF512" i="17" s="1"/>
  <c r="AJ512" i="17" s="1"/>
  <c r="AN512" i="17" s="1"/>
  <c r="AA512" i="17"/>
  <c r="T515" i="17"/>
  <c r="AD514" i="17"/>
  <c r="AH514" i="17" s="1"/>
  <c r="AL514" i="17" s="1"/>
  <c r="AP514" i="17" s="1"/>
  <c r="S514" i="17"/>
  <c r="AC513" i="17"/>
  <c r="AG513" i="17" s="1"/>
  <c r="AK513" i="17" s="1"/>
  <c r="AO513" i="17" s="1"/>
  <c r="AE511" i="17"/>
  <c r="AI511" i="17" s="1"/>
  <c r="AX511" i="17" s="1"/>
  <c r="AY511" i="17" s="1"/>
  <c r="AZ511" i="17" s="1"/>
  <c r="BB509" i="17"/>
  <c r="BC487" i="4"/>
  <c r="BQ487" i="4" s="1"/>
  <c r="BR487" i="4" s="1"/>
  <c r="BP487" i="4"/>
  <c r="AW488" i="4"/>
  <c r="AO498" i="4"/>
  <c r="AU498" i="4" s="1"/>
  <c r="BA498" i="4" s="1"/>
  <c r="BG498" i="4" s="1"/>
  <c r="AM497" i="4"/>
  <c r="AS497" i="4" s="1"/>
  <c r="AY497" i="4" s="1"/>
  <c r="BE497" i="4" s="1"/>
  <c r="AP494" i="4"/>
  <c r="AV494" i="4" s="1"/>
  <c r="BB494" i="4" s="1"/>
  <c r="BH494" i="4" s="1"/>
  <c r="AL493" i="4"/>
  <c r="AR493" i="4" s="1"/>
  <c r="AX493" i="4" s="1"/>
  <c r="BD493" i="4" s="1"/>
  <c r="AN492" i="4"/>
  <c r="AT492" i="4" s="1"/>
  <c r="AZ492" i="4" s="1"/>
  <c r="BF492" i="4" s="1"/>
  <c r="AQ489" i="4"/>
  <c r="BM489" i="4"/>
  <c r="BN489" i="4" s="1"/>
  <c r="BO489" i="4" s="1"/>
  <c r="AK490" i="4"/>
  <c r="BI490" i="4" s="1"/>
  <c r="BV490" i="4"/>
  <c r="BU490" i="4"/>
  <c r="BL489" i="4"/>
  <c r="BD497" i="3"/>
  <c r="BN497" i="3" s="1"/>
  <c r="R495" i="13"/>
  <c r="U494" i="13"/>
  <c r="T496" i="13"/>
  <c r="Q497" i="13"/>
  <c r="BX489" i="4"/>
  <c r="BJ490" i="4"/>
  <c r="BY489" i="4"/>
  <c r="M491" i="4"/>
  <c r="S491" i="4" s="1"/>
  <c r="Y491" i="4" s="1"/>
  <c r="BK490" i="4"/>
  <c r="R495" i="4"/>
  <c r="X495" i="4" s="1"/>
  <c r="AD495" i="4" s="1"/>
  <c r="Q499" i="4"/>
  <c r="W499" i="4" s="1"/>
  <c r="AC499" i="4" s="1"/>
  <c r="N494" i="4"/>
  <c r="T494" i="4" s="1"/>
  <c r="Z494" i="4" s="1"/>
  <c r="P493" i="4"/>
  <c r="V493" i="4" s="1"/>
  <c r="AB493" i="4" s="1"/>
  <c r="O498" i="4"/>
  <c r="U498" i="4" s="1"/>
  <c r="AA498" i="4" s="1"/>
  <c r="AQ512" i="17" l="1"/>
  <c r="Q514" i="17"/>
  <c r="AS513" i="17"/>
  <c r="AU512" i="17"/>
  <c r="AV512" i="17" s="1"/>
  <c r="AW512" i="17" s="1"/>
  <c r="AT512" i="17"/>
  <c r="AE512" i="17"/>
  <c r="AI512" i="17" s="1"/>
  <c r="AX512" i="17" s="1"/>
  <c r="AY512" i="17" s="1"/>
  <c r="AZ512" i="17" s="1"/>
  <c r="BB510" i="17"/>
  <c r="S515" i="17"/>
  <c r="AC514" i="17"/>
  <c r="AG514" i="17" s="1"/>
  <c r="AK514" i="17" s="1"/>
  <c r="AO514" i="17" s="1"/>
  <c r="AA513" i="17"/>
  <c r="AM511" i="17"/>
  <c r="BC511" i="17" s="1"/>
  <c r="R514" i="17"/>
  <c r="AB513" i="17"/>
  <c r="AF513" i="17" s="1"/>
  <c r="AJ513" i="17" s="1"/>
  <c r="AN513" i="17" s="1"/>
  <c r="T516" i="17"/>
  <c r="AD515" i="17"/>
  <c r="AH515" i="17" s="1"/>
  <c r="AL515" i="17" s="1"/>
  <c r="AP515" i="17" s="1"/>
  <c r="BC488" i="4"/>
  <c r="BQ488" i="4" s="1"/>
  <c r="BR488" i="4" s="1"/>
  <c r="BP488" i="4"/>
  <c r="AN493" i="4"/>
  <c r="AT493" i="4" s="1"/>
  <c r="AZ493" i="4" s="1"/>
  <c r="BF493" i="4" s="1"/>
  <c r="AO499" i="4"/>
  <c r="AU499" i="4" s="1"/>
  <c r="BA499" i="4" s="1"/>
  <c r="BG499" i="4" s="1"/>
  <c r="BV491" i="4"/>
  <c r="BL490" i="4"/>
  <c r="AM498" i="4"/>
  <c r="AS498" i="4" s="1"/>
  <c r="AY498" i="4" s="1"/>
  <c r="BE498" i="4" s="1"/>
  <c r="AL494" i="4"/>
  <c r="AR494" i="4" s="1"/>
  <c r="AX494" i="4" s="1"/>
  <c r="BD494" i="4" s="1"/>
  <c r="AW489" i="4"/>
  <c r="AP495" i="4"/>
  <c r="AV495" i="4" s="1"/>
  <c r="BB495" i="4" s="1"/>
  <c r="BH495" i="4" s="1"/>
  <c r="AQ490" i="4"/>
  <c r="BM490" i="4"/>
  <c r="BN490" i="4" s="1"/>
  <c r="BO490" i="4" s="1"/>
  <c r="BU491" i="4"/>
  <c r="M492" i="4"/>
  <c r="S492" i="4" s="1"/>
  <c r="Y492" i="4" s="1"/>
  <c r="AK491" i="4"/>
  <c r="BI491" i="4" s="1"/>
  <c r="BD498" i="3"/>
  <c r="BN498" i="3" s="1"/>
  <c r="Q498" i="13"/>
  <c r="T497" i="13"/>
  <c r="U495" i="13"/>
  <c r="R496" i="13"/>
  <c r="BJ491" i="4"/>
  <c r="BX490" i="4"/>
  <c r="BY490" i="4"/>
  <c r="BK491" i="4"/>
  <c r="Q500" i="4"/>
  <c r="W500" i="4" s="1"/>
  <c r="AC500" i="4" s="1"/>
  <c r="O499" i="4"/>
  <c r="U499" i="4" s="1"/>
  <c r="AA499" i="4" s="1"/>
  <c r="N495" i="4"/>
  <c r="T495" i="4" s="1"/>
  <c r="Z495" i="4" s="1"/>
  <c r="R496" i="4"/>
  <c r="X496" i="4" s="1"/>
  <c r="AD496" i="4" s="1"/>
  <c r="P494" i="4"/>
  <c r="V494" i="4" s="1"/>
  <c r="AB494" i="4" s="1"/>
  <c r="AT513" i="17" l="1"/>
  <c r="AQ513" i="17"/>
  <c r="AU513" i="17" s="1"/>
  <c r="Q515" i="17"/>
  <c r="AS514" i="17"/>
  <c r="AD516" i="17"/>
  <c r="AH516" i="17" s="1"/>
  <c r="AL516" i="17" s="1"/>
  <c r="T517" i="17"/>
  <c r="AP516" i="17"/>
  <c r="AA514" i="17"/>
  <c r="AM512" i="17"/>
  <c r="BC512" i="17" s="1"/>
  <c r="AE513" i="17"/>
  <c r="AI513" i="17" s="1"/>
  <c r="AX513" i="17" s="1"/>
  <c r="AY513" i="17" s="1"/>
  <c r="AZ513" i="17" s="1"/>
  <c r="S516" i="17"/>
  <c r="AC515" i="17"/>
  <c r="AG515" i="17" s="1"/>
  <c r="AK515" i="17" s="1"/>
  <c r="AO515" i="17" s="1"/>
  <c r="BB511" i="17"/>
  <c r="AB514" i="17"/>
  <c r="AF514" i="17" s="1"/>
  <c r="AJ514" i="17" s="1"/>
  <c r="AN514" i="17" s="1"/>
  <c r="R515" i="17"/>
  <c r="BC489" i="4"/>
  <c r="BQ489" i="4" s="1"/>
  <c r="BR489" i="4" s="1"/>
  <c r="BP489" i="4"/>
  <c r="BV492" i="4"/>
  <c r="BL491" i="4"/>
  <c r="AN494" i="4"/>
  <c r="AT494" i="4" s="1"/>
  <c r="AZ494" i="4" s="1"/>
  <c r="BF494" i="4" s="1"/>
  <c r="AL495" i="4"/>
  <c r="AR495" i="4" s="1"/>
  <c r="AX495" i="4" s="1"/>
  <c r="BD495" i="4" s="1"/>
  <c r="AW490" i="4"/>
  <c r="AM499" i="4"/>
  <c r="AS499" i="4" s="1"/>
  <c r="AY499" i="4" s="1"/>
  <c r="BE499" i="4" s="1"/>
  <c r="AP496" i="4"/>
  <c r="AV496" i="4" s="1"/>
  <c r="BB496" i="4" s="1"/>
  <c r="BH496" i="4" s="1"/>
  <c r="AO500" i="4"/>
  <c r="AU500" i="4" s="1"/>
  <c r="BA500" i="4" s="1"/>
  <c r="BG500" i="4" s="1"/>
  <c r="AQ491" i="4"/>
  <c r="BM491" i="4"/>
  <c r="BN491" i="4" s="1"/>
  <c r="BO491" i="4" s="1"/>
  <c r="BU492" i="4"/>
  <c r="M493" i="4"/>
  <c r="S493" i="4" s="1"/>
  <c r="Y493" i="4" s="1"/>
  <c r="AK492" i="4"/>
  <c r="BI492" i="4" s="1"/>
  <c r="BD499" i="3"/>
  <c r="BN499" i="3" s="1"/>
  <c r="R497" i="13"/>
  <c r="U496" i="13"/>
  <c r="T498" i="13"/>
  <c r="Q499" i="13"/>
  <c r="BK492" i="4"/>
  <c r="BX491" i="4"/>
  <c r="BJ492" i="4"/>
  <c r="BY491" i="4"/>
  <c r="P495" i="4"/>
  <c r="V495" i="4" s="1"/>
  <c r="AB495" i="4" s="1"/>
  <c r="R497" i="4"/>
  <c r="X497" i="4" s="1"/>
  <c r="AD497" i="4" s="1"/>
  <c r="N496" i="4"/>
  <c r="T496" i="4" s="1"/>
  <c r="Z496" i="4" s="1"/>
  <c r="O500" i="4"/>
  <c r="U500" i="4" s="1"/>
  <c r="AA500" i="4" s="1"/>
  <c r="Q501" i="4"/>
  <c r="W501" i="4" s="1"/>
  <c r="AC501" i="4" s="1"/>
  <c r="AV513" i="17" l="1"/>
  <c r="AW513" i="17" s="1"/>
  <c r="AT514" i="17"/>
  <c r="Q516" i="17"/>
  <c r="AS515" i="17"/>
  <c r="AQ514" i="17"/>
  <c r="AU514" i="17" s="1"/>
  <c r="S517" i="17"/>
  <c r="AC516" i="17"/>
  <c r="AG516" i="17" s="1"/>
  <c r="AK516" i="17" s="1"/>
  <c r="AO516" i="17" s="1"/>
  <c r="AE514" i="17"/>
  <c r="AI514" i="17" s="1"/>
  <c r="AX514" i="17" s="1"/>
  <c r="AY514" i="17" s="1"/>
  <c r="AZ514" i="17" s="1"/>
  <c r="R516" i="17"/>
  <c r="AB515" i="17"/>
  <c r="AF515" i="17" s="1"/>
  <c r="AJ515" i="17" s="1"/>
  <c r="AN515" i="17" s="1"/>
  <c r="BB512" i="17"/>
  <c r="AM513" i="17"/>
  <c r="BC513" i="17" s="1"/>
  <c r="T518" i="17"/>
  <c r="AD517" i="17"/>
  <c r="AH517" i="17" s="1"/>
  <c r="AL517" i="17" s="1"/>
  <c r="AP517" i="17" s="1"/>
  <c r="AA515" i="17"/>
  <c r="AQ515" i="17" s="1"/>
  <c r="BC490" i="4"/>
  <c r="BQ490" i="4" s="1"/>
  <c r="BR490" i="4" s="1"/>
  <c r="BP490" i="4"/>
  <c r="BV493" i="4"/>
  <c r="AM500" i="4"/>
  <c r="AS500" i="4" s="1"/>
  <c r="AY500" i="4" s="1"/>
  <c r="BE500" i="4" s="1"/>
  <c r="AL496" i="4"/>
  <c r="AR496" i="4" s="1"/>
  <c r="AX496" i="4" s="1"/>
  <c r="BD496" i="4" s="1"/>
  <c r="AP497" i="4"/>
  <c r="AV497" i="4" s="1"/>
  <c r="BB497" i="4" s="1"/>
  <c r="BH497" i="4" s="1"/>
  <c r="AO501" i="4"/>
  <c r="AU501" i="4" s="1"/>
  <c r="BA501" i="4" s="1"/>
  <c r="BG501" i="4" s="1"/>
  <c r="AN495" i="4"/>
  <c r="AT495" i="4" s="1"/>
  <c r="AZ495" i="4" s="1"/>
  <c r="BF495" i="4" s="1"/>
  <c r="AW491" i="4"/>
  <c r="AQ492" i="4"/>
  <c r="BM492" i="4"/>
  <c r="BN492" i="4" s="1"/>
  <c r="BO492" i="4" s="1"/>
  <c r="BU493" i="4"/>
  <c r="BL492" i="4"/>
  <c r="M494" i="4"/>
  <c r="S494" i="4" s="1"/>
  <c r="Y494" i="4" s="1"/>
  <c r="AK493" i="4"/>
  <c r="BI493" i="4" s="1"/>
  <c r="BD500" i="3"/>
  <c r="BN500" i="3" s="1"/>
  <c r="Q500" i="13"/>
  <c r="T499" i="13"/>
  <c r="R498" i="13"/>
  <c r="U497" i="13"/>
  <c r="BK493" i="4"/>
  <c r="BY492" i="4"/>
  <c r="BJ493" i="4"/>
  <c r="BX492" i="4"/>
  <c r="Q502" i="4"/>
  <c r="W502" i="4" s="1"/>
  <c r="AC502" i="4" s="1"/>
  <c r="R498" i="4"/>
  <c r="X498" i="4" s="1"/>
  <c r="AD498" i="4" s="1"/>
  <c r="O501" i="4"/>
  <c r="U501" i="4" s="1"/>
  <c r="AA501" i="4" s="1"/>
  <c r="P496" i="4"/>
  <c r="V496" i="4" s="1"/>
  <c r="AB496" i="4" s="1"/>
  <c r="N497" i="4"/>
  <c r="T497" i="4" s="1"/>
  <c r="Z497" i="4" s="1"/>
  <c r="AU515" i="17" l="1"/>
  <c r="AV514" i="17"/>
  <c r="AW514" i="17" s="1"/>
  <c r="AT515" i="17"/>
  <c r="AV515" i="17"/>
  <c r="AW515" i="17" s="1"/>
  <c r="Q517" i="17"/>
  <c r="AS516" i="17"/>
  <c r="AE515" i="17"/>
  <c r="AI515" i="17" s="1"/>
  <c r="AX515" i="17" s="1"/>
  <c r="AY515" i="17" s="1"/>
  <c r="AZ515" i="17" s="1"/>
  <c r="BB513" i="17"/>
  <c r="AA516" i="17"/>
  <c r="T519" i="17"/>
  <c r="AD518" i="17"/>
  <c r="AH518" i="17" s="1"/>
  <c r="AL518" i="17" s="1"/>
  <c r="AP518" i="17" s="1"/>
  <c r="AM514" i="17"/>
  <c r="BC514" i="17" s="1"/>
  <c r="AB516" i="17"/>
  <c r="AF516" i="17" s="1"/>
  <c r="AJ516" i="17" s="1"/>
  <c r="AN516" i="17" s="1"/>
  <c r="R517" i="17"/>
  <c r="S518" i="17"/>
  <c r="AC517" i="17"/>
  <c r="AG517" i="17" s="1"/>
  <c r="AK517" i="17" s="1"/>
  <c r="AO517" i="17" s="1"/>
  <c r="BC491" i="4"/>
  <c r="BQ491" i="4" s="1"/>
  <c r="BR491" i="4" s="1"/>
  <c r="BP491" i="4"/>
  <c r="AL497" i="4"/>
  <c r="AR497" i="4" s="1"/>
  <c r="AX497" i="4" s="1"/>
  <c r="BD497" i="4" s="1"/>
  <c r="AN496" i="4"/>
  <c r="AT496" i="4" s="1"/>
  <c r="AZ496" i="4" s="1"/>
  <c r="BF496" i="4" s="1"/>
  <c r="AM501" i="4"/>
  <c r="AS501" i="4" s="1"/>
  <c r="AY501" i="4" s="1"/>
  <c r="BE501" i="4" s="1"/>
  <c r="AO502" i="4"/>
  <c r="AU502" i="4" s="1"/>
  <c r="BA502" i="4" s="1"/>
  <c r="BG502" i="4" s="1"/>
  <c r="AW492" i="4"/>
  <c r="AP498" i="4"/>
  <c r="AV498" i="4" s="1"/>
  <c r="BB498" i="4" s="1"/>
  <c r="BH498" i="4" s="1"/>
  <c r="AQ493" i="4"/>
  <c r="BM493" i="4"/>
  <c r="BN493" i="4" s="1"/>
  <c r="BO493" i="4" s="1"/>
  <c r="AK494" i="4"/>
  <c r="BI494" i="4" s="1"/>
  <c r="BV494" i="4"/>
  <c r="BU494" i="4"/>
  <c r="BL493" i="4"/>
  <c r="BD501" i="3"/>
  <c r="BN501" i="3" s="1"/>
  <c r="R499" i="13"/>
  <c r="U498" i="13"/>
  <c r="T500" i="13"/>
  <c r="Q501" i="13"/>
  <c r="M495" i="4"/>
  <c r="S495" i="4" s="1"/>
  <c r="Y495" i="4" s="1"/>
  <c r="BK494" i="4"/>
  <c r="BX493" i="4"/>
  <c r="BY493" i="4"/>
  <c r="BJ494" i="4"/>
  <c r="P497" i="4"/>
  <c r="V497" i="4" s="1"/>
  <c r="AB497" i="4" s="1"/>
  <c r="R499" i="4"/>
  <c r="X499" i="4" s="1"/>
  <c r="AD499" i="4" s="1"/>
  <c r="O502" i="4"/>
  <c r="U502" i="4" s="1"/>
  <c r="AA502" i="4" s="1"/>
  <c r="Q503" i="4"/>
  <c r="W503" i="4" s="1"/>
  <c r="AC503" i="4" s="1"/>
  <c r="N498" i="4"/>
  <c r="T498" i="4" s="1"/>
  <c r="Z498" i="4" s="1"/>
  <c r="AQ516" i="17" l="1"/>
  <c r="AT516" i="17"/>
  <c r="Q518" i="17"/>
  <c r="AS517" i="17"/>
  <c r="AU516" i="17"/>
  <c r="AV516" i="17" s="1"/>
  <c r="AW516" i="17" s="1"/>
  <c r="R518" i="17"/>
  <c r="AB517" i="17"/>
  <c r="AF517" i="17" s="1"/>
  <c r="AJ517" i="17" s="1"/>
  <c r="AN517" i="17" s="1"/>
  <c r="T520" i="17"/>
  <c r="AD519" i="17"/>
  <c r="AH519" i="17" s="1"/>
  <c r="AL519" i="17" s="1"/>
  <c r="AP519" i="17" s="1"/>
  <c r="AA517" i="17"/>
  <c r="BB514" i="17"/>
  <c r="AE516" i="17"/>
  <c r="AI516" i="17" s="1"/>
  <c r="AX516" i="17" s="1"/>
  <c r="AY516" i="17" s="1"/>
  <c r="AZ516" i="17" s="1"/>
  <c r="S519" i="17"/>
  <c r="AC518" i="17"/>
  <c r="AG518" i="17" s="1"/>
  <c r="AK518" i="17" s="1"/>
  <c r="AO518" i="17" s="1"/>
  <c r="AM515" i="17"/>
  <c r="BC515" i="17" s="1"/>
  <c r="BC492" i="4"/>
  <c r="BQ492" i="4" s="1"/>
  <c r="BR492" i="4" s="1"/>
  <c r="BP492" i="4"/>
  <c r="AL498" i="4"/>
  <c r="AR498" i="4" s="1"/>
  <c r="AX498" i="4" s="1"/>
  <c r="BD498" i="4" s="1"/>
  <c r="AM502" i="4"/>
  <c r="AS502" i="4" s="1"/>
  <c r="AY502" i="4" s="1"/>
  <c r="BE502" i="4" s="1"/>
  <c r="AN497" i="4"/>
  <c r="AT497" i="4" s="1"/>
  <c r="AZ497" i="4" s="1"/>
  <c r="BF497" i="4" s="1"/>
  <c r="AW493" i="4"/>
  <c r="AO503" i="4"/>
  <c r="AU503" i="4" s="1"/>
  <c r="BA503" i="4" s="1"/>
  <c r="BG503" i="4" s="1"/>
  <c r="AP499" i="4"/>
  <c r="AV499" i="4" s="1"/>
  <c r="BB499" i="4" s="1"/>
  <c r="BH499" i="4" s="1"/>
  <c r="BV495" i="4"/>
  <c r="AQ494" i="4"/>
  <c r="BM494" i="4"/>
  <c r="BN494" i="4" s="1"/>
  <c r="BO494" i="4" s="1"/>
  <c r="BU495" i="4"/>
  <c r="BL494" i="4"/>
  <c r="M496" i="4"/>
  <c r="S496" i="4" s="1"/>
  <c r="Y496" i="4" s="1"/>
  <c r="AK495" i="4"/>
  <c r="BI495" i="4" s="1"/>
  <c r="BD502" i="3"/>
  <c r="BN502" i="3" s="1"/>
  <c r="Q502" i="13"/>
  <c r="T501" i="13"/>
  <c r="U499" i="13"/>
  <c r="R500" i="13"/>
  <c r="BY494" i="4"/>
  <c r="BX494" i="4"/>
  <c r="BJ495" i="4"/>
  <c r="BK495" i="4"/>
  <c r="N499" i="4"/>
  <c r="T499" i="4" s="1"/>
  <c r="Z499" i="4" s="1"/>
  <c r="R500" i="4"/>
  <c r="X500" i="4" s="1"/>
  <c r="AD500" i="4" s="1"/>
  <c r="Q504" i="4"/>
  <c r="W504" i="4" s="1"/>
  <c r="AC504" i="4" s="1"/>
  <c r="O503" i="4"/>
  <c r="U503" i="4" s="1"/>
  <c r="AA503" i="4" s="1"/>
  <c r="P498" i="4"/>
  <c r="V498" i="4" s="1"/>
  <c r="AB498" i="4" s="1"/>
  <c r="AQ517" i="17" l="1"/>
  <c r="AU517" i="17" s="1"/>
  <c r="AT517" i="17"/>
  <c r="Q519" i="17"/>
  <c r="AS518" i="17"/>
  <c r="AA518" i="17"/>
  <c r="AD520" i="17"/>
  <c r="AH520" i="17" s="1"/>
  <c r="AL520" i="17" s="1"/>
  <c r="AP520" i="17" s="1"/>
  <c r="T521" i="17"/>
  <c r="BB515" i="17"/>
  <c r="AE517" i="17"/>
  <c r="AI517" i="17" s="1"/>
  <c r="AX517" i="17" s="1"/>
  <c r="AY517" i="17" s="1"/>
  <c r="AZ517" i="17" s="1"/>
  <c r="S520" i="17"/>
  <c r="AC519" i="17"/>
  <c r="AG519" i="17" s="1"/>
  <c r="AK519" i="17" s="1"/>
  <c r="AO519" i="17" s="1"/>
  <c r="AM516" i="17"/>
  <c r="BC516" i="17" s="1"/>
  <c r="AB518" i="17"/>
  <c r="AF518" i="17" s="1"/>
  <c r="AJ518" i="17" s="1"/>
  <c r="AN518" i="17" s="1"/>
  <c r="R519" i="17"/>
  <c r="BC493" i="4"/>
  <c r="BQ493" i="4" s="1"/>
  <c r="BR493" i="4" s="1"/>
  <c r="BP493" i="4"/>
  <c r="BV496" i="4"/>
  <c r="AO504" i="4"/>
  <c r="AU504" i="4" s="1"/>
  <c r="BA504" i="4" s="1"/>
  <c r="BG504" i="4" s="1"/>
  <c r="BL495" i="4"/>
  <c r="AN498" i="4"/>
  <c r="AT498" i="4" s="1"/>
  <c r="AZ498" i="4" s="1"/>
  <c r="BF498" i="4" s="1"/>
  <c r="AP500" i="4"/>
  <c r="AV500" i="4" s="1"/>
  <c r="BB500" i="4" s="1"/>
  <c r="BH500" i="4" s="1"/>
  <c r="AL499" i="4"/>
  <c r="AR499" i="4" s="1"/>
  <c r="AX499" i="4" s="1"/>
  <c r="BD499" i="4" s="1"/>
  <c r="AM503" i="4"/>
  <c r="AS503" i="4" s="1"/>
  <c r="AY503" i="4" s="1"/>
  <c r="BE503" i="4" s="1"/>
  <c r="AW494" i="4"/>
  <c r="AQ495" i="4"/>
  <c r="BM495" i="4"/>
  <c r="BN495" i="4" s="1"/>
  <c r="BO495" i="4" s="1"/>
  <c r="BU496" i="4"/>
  <c r="M497" i="4"/>
  <c r="S497" i="4" s="1"/>
  <c r="Y497" i="4" s="1"/>
  <c r="AK496" i="4"/>
  <c r="BI496" i="4" s="1"/>
  <c r="BD503" i="3"/>
  <c r="BN503" i="3" s="1"/>
  <c r="R501" i="13"/>
  <c r="U500" i="13"/>
  <c r="T502" i="13"/>
  <c r="Q503" i="13"/>
  <c r="BY495" i="4"/>
  <c r="BX495" i="4"/>
  <c r="BJ496" i="4"/>
  <c r="BK496" i="4"/>
  <c r="Q505" i="4"/>
  <c r="W505" i="4" s="1"/>
  <c r="AC505" i="4" s="1"/>
  <c r="P499" i="4"/>
  <c r="V499" i="4" s="1"/>
  <c r="AB499" i="4" s="1"/>
  <c r="N500" i="4"/>
  <c r="T500" i="4" s="1"/>
  <c r="Z500" i="4" s="1"/>
  <c r="O504" i="4"/>
  <c r="U504" i="4" s="1"/>
  <c r="AA504" i="4" s="1"/>
  <c r="R501" i="4"/>
  <c r="X501" i="4" s="1"/>
  <c r="AD501" i="4" s="1"/>
  <c r="AV517" i="17" l="1"/>
  <c r="AW517" i="17" s="1"/>
  <c r="AT518" i="17"/>
  <c r="AQ518" i="17"/>
  <c r="AU518" i="17" s="1"/>
  <c r="Q520" i="17"/>
  <c r="AS519" i="17"/>
  <c r="S521" i="17"/>
  <c r="AC520" i="17"/>
  <c r="AG520" i="17" s="1"/>
  <c r="AK520" i="17" s="1"/>
  <c r="AO520" i="17" s="1"/>
  <c r="AM517" i="17"/>
  <c r="BC517" i="17" s="1"/>
  <c r="AB519" i="17"/>
  <c r="AF519" i="17" s="1"/>
  <c r="AJ519" i="17" s="1"/>
  <c r="R520" i="17"/>
  <c r="AN519" i="17"/>
  <c r="T522" i="17"/>
  <c r="AD521" i="17"/>
  <c r="AH521" i="17" s="1"/>
  <c r="AL521" i="17" s="1"/>
  <c r="AP521" i="17" s="1"/>
  <c r="AA519" i="17"/>
  <c r="AQ519" i="17" s="1"/>
  <c r="BB516" i="17"/>
  <c r="AE518" i="17"/>
  <c r="AI518" i="17" s="1"/>
  <c r="AX518" i="17" s="1"/>
  <c r="AY518" i="17" s="1"/>
  <c r="AZ518" i="17" s="1"/>
  <c r="BC494" i="4"/>
  <c r="BQ494" i="4" s="1"/>
  <c r="BR494" i="4" s="1"/>
  <c r="BP494" i="4"/>
  <c r="BV497" i="4"/>
  <c r="AW495" i="4"/>
  <c r="AO505" i="4"/>
  <c r="AU505" i="4" s="1"/>
  <c r="BA505" i="4" s="1"/>
  <c r="BG505" i="4" s="1"/>
  <c r="AP501" i="4"/>
  <c r="AV501" i="4" s="1"/>
  <c r="BB501" i="4" s="1"/>
  <c r="BH501" i="4" s="1"/>
  <c r="AN499" i="4"/>
  <c r="AT499" i="4" s="1"/>
  <c r="AZ499" i="4" s="1"/>
  <c r="BF499" i="4" s="1"/>
  <c r="AM504" i="4"/>
  <c r="AS504" i="4" s="1"/>
  <c r="AY504" i="4" s="1"/>
  <c r="BE504" i="4" s="1"/>
  <c r="AL500" i="4"/>
  <c r="AR500" i="4" s="1"/>
  <c r="AX500" i="4" s="1"/>
  <c r="BD500" i="4" s="1"/>
  <c r="BL496" i="4"/>
  <c r="AQ496" i="4"/>
  <c r="BM496" i="4"/>
  <c r="BN496" i="4" s="1"/>
  <c r="BO496" i="4" s="1"/>
  <c r="BU497" i="4"/>
  <c r="M498" i="4"/>
  <c r="S498" i="4" s="1"/>
  <c r="Y498" i="4" s="1"/>
  <c r="AK497" i="4"/>
  <c r="BI497" i="4" s="1"/>
  <c r="BD504" i="3"/>
  <c r="BN504" i="3" s="1"/>
  <c r="Q504" i="13"/>
  <c r="T503" i="13"/>
  <c r="R502" i="13"/>
  <c r="U501" i="13"/>
  <c r="BY496" i="4"/>
  <c r="BJ497" i="4"/>
  <c r="BX496" i="4"/>
  <c r="BK497" i="4"/>
  <c r="O505" i="4"/>
  <c r="U505" i="4" s="1"/>
  <c r="AA505" i="4" s="1"/>
  <c r="Q506" i="4"/>
  <c r="W506" i="4" s="1"/>
  <c r="AC506" i="4" s="1"/>
  <c r="P500" i="4"/>
  <c r="V500" i="4" s="1"/>
  <c r="AB500" i="4" s="1"/>
  <c r="R502" i="4"/>
  <c r="X502" i="4" s="1"/>
  <c r="AD502" i="4" s="1"/>
  <c r="N501" i="4"/>
  <c r="T501" i="4" s="1"/>
  <c r="Z501" i="4" s="1"/>
  <c r="AU519" i="17" l="1"/>
  <c r="AV518" i="17"/>
  <c r="AW518" i="17" s="1"/>
  <c r="AT519" i="17"/>
  <c r="AV519" i="17"/>
  <c r="AW519" i="17" s="1"/>
  <c r="Q521" i="17"/>
  <c r="AS520" i="17"/>
  <c r="AE519" i="17"/>
  <c r="AI519" i="17" s="1"/>
  <c r="AX519" i="17" s="1"/>
  <c r="AY519" i="17" s="1"/>
  <c r="AZ519" i="17" s="1"/>
  <c r="T523" i="17"/>
  <c r="AD522" i="17"/>
  <c r="AH522" i="17" s="1"/>
  <c r="AL522" i="17" s="1"/>
  <c r="AP522" i="17" s="1"/>
  <c r="AM518" i="17"/>
  <c r="BC518" i="17" s="1"/>
  <c r="BB517" i="17"/>
  <c r="AA520" i="17"/>
  <c r="R521" i="17"/>
  <c r="AB520" i="17"/>
  <c r="AF520" i="17" s="1"/>
  <c r="AJ520" i="17" s="1"/>
  <c r="AN520" i="17" s="1"/>
  <c r="S522" i="17"/>
  <c r="AC521" i="17"/>
  <c r="AG521" i="17" s="1"/>
  <c r="AK521" i="17" s="1"/>
  <c r="AO521" i="17" s="1"/>
  <c r="BC495" i="4"/>
  <c r="BQ495" i="4" s="1"/>
  <c r="BR495" i="4" s="1"/>
  <c r="BP495" i="4"/>
  <c r="AW496" i="4"/>
  <c r="AN500" i="4"/>
  <c r="AT500" i="4" s="1"/>
  <c r="AZ500" i="4" s="1"/>
  <c r="BF500" i="4" s="1"/>
  <c r="AM505" i="4"/>
  <c r="AS505" i="4" s="1"/>
  <c r="AY505" i="4" s="1"/>
  <c r="BE505" i="4" s="1"/>
  <c r="AL501" i="4"/>
  <c r="AR501" i="4" s="1"/>
  <c r="AX501" i="4" s="1"/>
  <c r="BD501" i="4" s="1"/>
  <c r="BL497" i="4"/>
  <c r="AP502" i="4"/>
  <c r="AV502" i="4" s="1"/>
  <c r="BB502" i="4" s="1"/>
  <c r="BH502" i="4" s="1"/>
  <c r="AO506" i="4"/>
  <c r="AU506" i="4" s="1"/>
  <c r="BA506" i="4" s="1"/>
  <c r="BG506" i="4" s="1"/>
  <c r="AQ497" i="4"/>
  <c r="BM497" i="4"/>
  <c r="BN497" i="4" s="1"/>
  <c r="BO497" i="4" s="1"/>
  <c r="AK498" i="4"/>
  <c r="BI498" i="4" s="1"/>
  <c r="BV498" i="4"/>
  <c r="BU498" i="4"/>
  <c r="BD505" i="3"/>
  <c r="BN505" i="3" s="1"/>
  <c r="R503" i="13"/>
  <c r="U502" i="13"/>
  <c r="Q505" i="13"/>
  <c r="T504" i="13"/>
  <c r="BY497" i="4"/>
  <c r="BX497" i="4"/>
  <c r="BJ498" i="4"/>
  <c r="M499" i="4"/>
  <c r="S499" i="4" s="1"/>
  <c r="Y499" i="4" s="1"/>
  <c r="BK498" i="4"/>
  <c r="N502" i="4"/>
  <c r="T502" i="4" s="1"/>
  <c r="Z502" i="4" s="1"/>
  <c r="R503" i="4"/>
  <c r="X503" i="4" s="1"/>
  <c r="AD503" i="4" s="1"/>
  <c r="O506" i="4"/>
  <c r="U506" i="4" s="1"/>
  <c r="AA506" i="4" s="1"/>
  <c r="Q507" i="4"/>
  <c r="W507" i="4" s="1"/>
  <c r="AC507" i="4" s="1"/>
  <c r="P501" i="4"/>
  <c r="V501" i="4" s="1"/>
  <c r="AB501" i="4" s="1"/>
  <c r="AQ520" i="17" l="1"/>
  <c r="AT520" i="17"/>
  <c r="Q522" i="17"/>
  <c r="AS521" i="17"/>
  <c r="AU520" i="17"/>
  <c r="AV520" i="17" s="1"/>
  <c r="AW520" i="17" s="1"/>
  <c r="R522" i="17"/>
  <c r="AB521" i="17"/>
  <c r="AF521" i="17" s="1"/>
  <c r="AJ521" i="17" s="1"/>
  <c r="AN521" i="17" s="1"/>
  <c r="AD523" i="17"/>
  <c r="AH523" i="17" s="1"/>
  <c r="AL523" i="17" s="1"/>
  <c r="AP523" i="17" s="1"/>
  <c r="T524" i="17"/>
  <c r="AC522" i="17"/>
  <c r="AG522" i="17" s="1"/>
  <c r="AK522" i="17" s="1"/>
  <c r="AO522" i="17" s="1"/>
  <c r="S523" i="17"/>
  <c r="AE520" i="17"/>
  <c r="AI520" i="17" s="1"/>
  <c r="AX520" i="17" s="1"/>
  <c r="AY520" i="17" s="1"/>
  <c r="AZ520" i="17" s="1"/>
  <c r="AA521" i="17"/>
  <c r="AQ521" i="17" s="1"/>
  <c r="AM519" i="17"/>
  <c r="BC519" i="17" s="1"/>
  <c r="BB518" i="17"/>
  <c r="BC496" i="4"/>
  <c r="BQ496" i="4" s="1"/>
  <c r="BR496" i="4" s="1"/>
  <c r="BP496" i="4"/>
  <c r="AW497" i="4"/>
  <c r="BV499" i="4"/>
  <c r="AO507" i="4"/>
  <c r="AU507" i="4" s="1"/>
  <c r="BA507" i="4" s="1"/>
  <c r="BG507" i="4" s="1"/>
  <c r="AL502" i="4"/>
  <c r="AR502" i="4" s="1"/>
  <c r="AX502" i="4" s="1"/>
  <c r="BD502" i="4" s="1"/>
  <c r="BL498" i="4"/>
  <c r="AP503" i="4"/>
  <c r="AV503" i="4" s="1"/>
  <c r="BB503" i="4" s="1"/>
  <c r="BH503" i="4" s="1"/>
  <c r="AN501" i="4"/>
  <c r="AT501" i="4" s="1"/>
  <c r="AZ501" i="4" s="1"/>
  <c r="BF501" i="4" s="1"/>
  <c r="AM506" i="4"/>
  <c r="AS506" i="4" s="1"/>
  <c r="AY506" i="4" s="1"/>
  <c r="BE506" i="4" s="1"/>
  <c r="AQ498" i="4"/>
  <c r="BM498" i="4"/>
  <c r="BN498" i="4" s="1"/>
  <c r="BO498" i="4" s="1"/>
  <c r="BU499" i="4"/>
  <c r="M500" i="4"/>
  <c r="S500" i="4" s="1"/>
  <c r="Y500" i="4" s="1"/>
  <c r="AK499" i="4"/>
  <c r="BI499" i="4" s="1"/>
  <c r="BD506" i="3"/>
  <c r="BN506" i="3" s="1"/>
  <c r="Q506" i="13"/>
  <c r="T505" i="13"/>
  <c r="R504" i="13"/>
  <c r="U503" i="13"/>
  <c r="BJ499" i="4"/>
  <c r="BX498" i="4"/>
  <c r="BY498" i="4"/>
  <c r="BK499" i="4"/>
  <c r="P502" i="4"/>
  <c r="V502" i="4" s="1"/>
  <c r="AB502" i="4" s="1"/>
  <c r="R504" i="4"/>
  <c r="X504" i="4" s="1"/>
  <c r="AD504" i="4" s="1"/>
  <c r="Q508" i="4"/>
  <c r="W508" i="4" s="1"/>
  <c r="AC508" i="4" s="1"/>
  <c r="O507" i="4"/>
  <c r="U507" i="4" s="1"/>
  <c r="AA507" i="4" s="1"/>
  <c r="N503" i="4"/>
  <c r="T503" i="4" s="1"/>
  <c r="Z503" i="4" s="1"/>
  <c r="Q523" i="17" l="1"/>
  <c r="AS522" i="17"/>
  <c r="AU521" i="17"/>
  <c r="AV521" i="17" s="1"/>
  <c r="AW521" i="17" s="1"/>
  <c r="AT521" i="17"/>
  <c r="AA522" i="17"/>
  <c r="AB522" i="17"/>
  <c r="AF522" i="17" s="1"/>
  <c r="AJ522" i="17" s="1"/>
  <c r="AN522" i="17" s="1"/>
  <c r="R523" i="17"/>
  <c r="AE521" i="17"/>
  <c r="AI521" i="17" s="1"/>
  <c r="AX521" i="17" s="1"/>
  <c r="AY521" i="17" s="1"/>
  <c r="AZ521" i="17" s="1"/>
  <c r="AD524" i="17"/>
  <c r="AH524" i="17" s="1"/>
  <c r="AL524" i="17" s="1"/>
  <c r="AP524" i="17" s="1"/>
  <c r="T525" i="17"/>
  <c r="AC523" i="17"/>
  <c r="AG523" i="17" s="1"/>
  <c r="AK523" i="17" s="1"/>
  <c r="AO523" i="17" s="1"/>
  <c r="S524" i="17"/>
  <c r="BB519" i="17"/>
  <c r="AM520" i="17"/>
  <c r="BC520" i="17" s="1"/>
  <c r="BC497" i="4"/>
  <c r="BQ497" i="4" s="1"/>
  <c r="BR497" i="4" s="1"/>
  <c r="BP497" i="4"/>
  <c r="BV500" i="4"/>
  <c r="AO508" i="4"/>
  <c r="AU508" i="4" s="1"/>
  <c r="BA508" i="4" s="1"/>
  <c r="BG508" i="4" s="1"/>
  <c r="AN502" i="4"/>
  <c r="AT502" i="4" s="1"/>
  <c r="AZ502" i="4" s="1"/>
  <c r="BF502" i="4" s="1"/>
  <c r="BL499" i="4"/>
  <c r="AL503" i="4"/>
  <c r="AR503" i="4" s="1"/>
  <c r="AX503" i="4" s="1"/>
  <c r="BD503" i="4" s="1"/>
  <c r="AM507" i="4"/>
  <c r="AS507" i="4" s="1"/>
  <c r="AY507" i="4" s="1"/>
  <c r="BE507" i="4" s="1"/>
  <c r="AW498" i="4"/>
  <c r="AP504" i="4"/>
  <c r="AV504" i="4" s="1"/>
  <c r="BB504" i="4" s="1"/>
  <c r="BH504" i="4" s="1"/>
  <c r="AQ499" i="4"/>
  <c r="BM499" i="4"/>
  <c r="BN499" i="4" s="1"/>
  <c r="BO499" i="4" s="1"/>
  <c r="BU500" i="4"/>
  <c r="M501" i="4"/>
  <c r="S501" i="4" s="1"/>
  <c r="Y501" i="4" s="1"/>
  <c r="AK500" i="4"/>
  <c r="BI500" i="4" s="1"/>
  <c r="BD507" i="3"/>
  <c r="BN507" i="3" s="1"/>
  <c r="R505" i="13"/>
  <c r="U504" i="13"/>
  <c r="T506" i="13"/>
  <c r="Q507" i="13"/>
  <c r="BK500" i="4"/>
  <c r="BJ500" i="4"/>
  <c r="BY499" i="4"/>
  <c r="BX499" i="4"/>
  <c r="N504" i="4"/>
  <c r="T504" i="4" s="1"/>
  <c r="Z504" i="4" s="1"/>
  <c r="O508" i="4"/>
  <c r="U508" i="4" s="1"/>
  <c r="AA508" i="4" s="1"/>
  <c r="P503" i="4"/>
  <c r="V503" i="4" s="1"/>
  <c r="AB503" i="4" s="1"/>
  <c r="R505" i="4"/>
  <c r="X505" i="4" s="1"/>
  <c r="AD505" i="4" s="1"/>
  <c r="Q509" i="4"/>
  <c r="W509" i="4" s="1"/>
  <c r="AC509" i="4" s="1"/>
  <c r="AQ522" i="17" l="1"/>
  <c r="AU522" i="17"/>
  <c r="AV522" i="17" s="1"/>
  <c r="AW522" i="17" s="1"/>
  <c r="AT522" i="17"/>
  <c r="Q524" i="17"/>
  <c r="AS523" i="17"/>
  <c r="S525" i="17"/>
  <c r="AC524" i="17"/>
  <c r="AG524" i="17" s="1"/>
  <c r="AK524" i="17" s="1"/>
  <c r="AO524" i="17" s="1"/>
  <c r="AM521" i="17"/>
  <c r="BC521" i="17" s="1"/>
  <c r="BB520" i="17"/>
  <c r="AE522" i="17"/>
  <c r="AI522" i="17" s="1"/>
  <c r="AX522" i="17" s="1"/>
  <c r="AY522" i="17" s="1"/>
  <c r="AZ522" i="17" s="1"/>
  <c r="T526" i="17"/>
  <c r="AD525" i="17"/>
  <c r="AH525" i="17" s="1"/>
  <c r="AL525" i="17" s="1"/>
  <c r="AP525" i="17" s="1"/>
  <c r="R524" i="17"/>
  <c r="AB523" i="17"/>
  <c r="AF523" i="17" s="1"/>
  <c r="AJ523" i="17" s="1"/>
  <c r="AN523" i="17" s="1"/>
  <c r="AA523" i="17"/>
  <c r="AQ523" i="17" s="1"/>
  <c r="BC498" i="4"/>
  <c r="BQ498" i="4" s="1"/>
  <c r="BR498" i="4" s="1"/>
  <c r="BP498" i="4"/>
  <c r="BV501" i="4"/>
  <c r="AO509" i="4"/>
  <c r="AU509" i="4" s="1"/>
  <c r="BA509" i="4" s="1"/>
  <c r="BG509" i="4" s="1"/>
  <c r="AP505" i="4"/>
  <c r="AV505" i="4" s="1"/>
  <c r="BB505" i="4" s="1"/>
  <c r="BH505" i="4" s="1"/>
  <c r="AM508" i="4"/>
  <c r="AS508" i="4" s="1"/>
  <c r="AY508" i="4" s="1"/>
  <c r="BE508" i="4" s="1"/>
  <c r="AN503" i="4"/>
  <c r="AT503" i="4" s="1"/>
  <c r="AZ503" i="4" s="1"/>
  <c r="BF503" i="4" s="1"/>
  <c r="AL504" i="4"/>
  <c r="AR504" i="4" s="1"/>
  <c r="AX504" i="4" s="1"/>
  <c r="BD504" i="4" s="1"/>
  <c r="AW499" i="4"/>
  <c r="AQ500" i="4"/>
  <c r="BM500" i="4"/>
  <c r="BN500" i="4" s="1"/>
  <c r="BO500" i="4" s="1"/>
  <c r="BU501" i="4"/>
  <c r="BL500" i="4"/>
  <c r="M502" i="4"/>
  <c r="S502" i="4" s="1"/>
  <c r="Y502" i="4" s="1"/>
  <c r="AK501" i="4"/>
  <c r="BI501" i="4" s="1"/>
  <c r="BD508" i="3"/>
  <c r="BN508" i="3" s="1"/>
  <c r="Q508" i="13"/>
  <c r="T507" i="13"/>
  <c r="R506" i="13"/>
  <c r="U505" i="13"/>
  <c r="BX500" i="4"/>
  <c r="BY500" i="4"/>
  <c r="BJ501" i="4"/>
  <c r="BK501" i="4"/>
  <c r="O509" i="4"/>
  <c r="U509" i="4" s="1"/>
  <c r="AA509" i="4" s="1"/>
  <c r="R506" i="4"/>
  <c r="X506" i="4" s="1"/>
  <c r="AD506" i="4" s="1"/>
  <c r="Q510" i="4"/>
  <c r="W510" i="4" s="1"/>
  <c r="AC510" i="4" s="1"/>
  <c r="P504" i="4"/>
  <c r="V504" i="4" s="1"/>
  <c r="AB504" i="4" s="1"/>
  <c r="N505" i="4"/>
  <c r="T505" i="4" s="1"/>
  <c r="Z505" i="4" s="1"/>
  <c r="AT523" i="17" l="1"/>
  <c r="AU523" i="17"/>
  <c r="Q525" i="17"/>
  <c r="AS524" i="17"/>
  <c r="AE523" i="17"/>
  <c r="AI523" i="17" s="1"/>
  <c r="AX523" i="17" s="1"/>
  <c r="AY523" i="17" s="1"/>
  <c r="AZ523" i="17" s="1"/>
  <c r="AD526" i="17"/>
  <c r="AH526" i="17" s="1"/>
  <c r="AL526" i="17" s="1"/>
  <c r="AP526" i="17" s="1"/>
  <c r="T33" i="17"/>
  <c r="BB521" i="17"/>
  <c r="AA524" i="17"/>
  <c r="R525" i="17"/>
  <c r="AB524" i="17"/>
  <c r="AF524" i="17" s="1"/>
  <c r="AJ524" i="17" s="1"/>
  <c r="AN524" i="17" s="1"/>
  <c r="AM522" i="17"/>
  <c r="BC522" i="17" s="1"/>
  <c r="S526" i="17"/>
  <c r="AC525" i="17"/>
  <c r="AG525" i="17" s="1"/>
  <c r="AK525" i="17" s="1"/>
  <c r="AO525" i="17" s="1"/>
  <c r="BC499" i="4"/>
  <c r="BQ499" i="4" s="1"/>
  <c r="BR499" i="4" s="1"/>
  <c r="BP499" i="4"/>
  <c r="AN504" i="4"/>
  <c r="AT504" i="4" s="1"/>
  <c r="AZ504" i="4" s="1"/>
  <c r="BF504" i="4" s="1"/>
  <c r="AW500" i="4"/>
  <c r="AM509" i="4"/>
  <c r="AS509" i="4" s="1"/>
  <c r="AY509" i="4" s="1"/>
  <c r="BE509" i="4" s="1"/>
  <c r="AL505" i="4"/>
  <c r="AR505" i="4" s="1"/>
  <c r="AX505" i="4" s="1"/>
  <c r="BD505" i="4" s="1"/>
  <c r="AO510" i="4"/>
  <c r="AU510" i="4" s="1"/>
  <c r="BA510" i="4" s="1"/>
  <c r="BG510" i="4" s="1"/>
  <c r="AP506" i="4"/>
  <c r="AV506" i="4" s="1"/>
  <c r="BB506" i="4" s="1"/>
  <c r="BH506" i="4" s="1"/>
  <c r="BL501" i="4"/>
  <c r="AQ501" i="4"/>
  <c r="BM501" i="4"/>
  <c r="BN501" i="4" s="1"/>
  <c r="BO501" i="4" s="1"/>
  <c r="AK502" i="4"/>
  <c r="BI502" i="4" s="1"/>
  <c r="BV502" i="4"/>
  <c r="BU502" i="4"/>
  <c r="BD509" i="3"/>
  <c r="BN509" i="3" s="1"/>
  <c r="R507" i="13"/>
  <c r="U506" i="13"/>
  <c r="Q509" i="13"/>
  <c r="T508" i="13"/>
  <c r="BX501" i="4"/>
  <c r="BJ502" i="4"/>
  <c r="BY501" i="4"/>
  <c r="M503" i="4"/>
  <c r="S503" i="4" s="1"/>
  <c r="Y503" i="4" s="1"/>
  <c r="BK502" i="4"/>
  <c r="P505" i="4"/>
  <c r="V505" i="4" s="1"/>
  <c r="AB505" i="4" s="1"/>
  <c r="Q511" i="4"/>
  <c r="W511" i="4" s="1"/>
  <c r="AC511" i="4" s="1"/>
  <c r="N506" i="4"/>
  <c r="T506" i="4" s="1"/>
  <c r="Z506" i="4" s="1"/>
  <c r="R507" i="4"/>
  <c r="X507" i="4" s="1"/>
  <c r="AD507" i="4" s="1"/>
  <c r="O510" i="4"/>
  <c r="U510" i="4" s="1"/>
  <c r="AA510" i="4" s="1"/>
  <c r="AQ524" i="17" l="1"/>
  <c r="AU524" i="17"/>
  <c r="AV524" i="17" s="1"/>
  <c r="AW524" i="17" s="1"/>
  <c r="AV523" i="17"/>
  <c r="AW523" i="17" s="1"/>
  <c r="AT524" i="17"/>
  <c r="Q526" i="17"/>
  <c r="AS525" i="17"/>
  <c r="BB522" i="17"/>
  <c r="AC526" i="17"/>
  <c r="AG526" i="17" s="1"/>
  <c r="AK526" i="17" s="1"/>
  <c r="AO526" i="17" s="1"/>
  <c r="S33" i="17"/>
  <c r="AB525" i="17"/>
  <c r="AF525" i="17" s="1"/>
  <c r="AJ525" i="17" s="1"/>
  <c r="AN525" i="17" s="1"/>
  <c r="R526" i="17"/>
  <c r="AM523" i="17"/>
  <c r="BC523" i="17" s="1"/>
  <c r="AA525" i="17"/>
  <c r="AE524" i="17"/>
  <c r="AI524" i="17" s="1"/>
  <c r="AX524" i="17" s="1"/>
  <c r="AY524" i="17" s="1"/>
  <c r="AZ524" i="17" s="1"/>
  <c r="BC500" i="4"/>
  <c r="BQ500" i="4" s="1"/>
  <c r="BR500" i="4" s="1"/>
  <c r="BP500" i="4"/>
  <c r="AP507" i="4"/>
  <c r="AV507" i="4" s="1"/>
  <c r="BB507" i="4" s="1"/>
  <c r="BH507" i="4" s="1"/>
  <c r="BL502" i="4"/>
  <c r="AM510" i="4"/>
  <c r="AS510" i="4" s="1"/>
  <c r="AY510" i="4" s="1"/>
  <c r="BE510" i="4" s="1"/>
  <c r="AL506" i="4"/>
  <c r="AR506" i="4" s="1"/>
  <c r="AX506" i="4" s="1"/>
  <c r="BD506" i="4" s="1"/>
  <c r="BV503" i="4"/>
  <c r="AO511" i="4"/>
  <c r="AU511" i="4" s="1"/>
  <c r="BA511" i="4" s="1"/>
  <c r="BG511" i="4" s="1"/>
  <c r="AW501" i="4"/>
  <c r="AN505" i="4"/>
  <c r="AT505" i="4" s="1"/>
  <c r="AZ505" i="4" s="1"/>
  <c r="BF505" i="4" s="1"/>
  <c r="AQ502" i="4"/>
  <c r="BM502" i="4"/>
  <c r="BN502" i="4" s="1"/>
  <c r="BO502" i="4" s="1"/>
  <c r="BU503" i="4"/>
  <c r="M504" i="4"/>
  <c r="S504" i="4" s="1"/>
  <c r="Y504" i="4" s="1"/>
  <c r="AK503" i="4"/>
  <c r="BI503" i="4" s="1"/>
  <c r="BD510" i="3"/>
  <c r="BN510" i="3" s="1"/>
  <c r="Q510" i="13"/>
  <c r="T509" i="13"/>
  <c r="R508" i="13"/>
  <c r="U507" i="13"/>
  <c r="BJ503" i="4"/>
  <c r="BX502" i="4"/>
  <c r="BY502" i="4"/>
  <c r="BK503" i="4"/>
  <c r="Q512" i="4"/>
  <c r="W512" i="4" s="1"/>
  <c r="AC512" i="4" s="1"/>
  <c r="O511" i="4"/>
  <c r="U511" i="4" s="1"/>
  <c r="AA511" i="4" s="1"/>
  <c r="R508" i="4"/>
  <c r="X508" i="4" s="1"/>
  <c r="AD508" i="4" s="1"/>
  <c r="N507" i="4"/>
  <c r="T507" i="4" s="1"/>
  <c r="Z507" i="4" s="1"/>
  <c r="P506" i="4"/>
  <c r="V506" i="4" s="1"/>
  <c r="AB506" i="4" s="1"/>
  <c r="AQ525" i="17" l="1"/>
  <c r="AT525" i="17"/>
  <c r="AS526" i="17"/>
  <c r="AT526" i="17" s="1"/>
  <c r="AU525" i="17"/>
  <c r="AV525" i="17" s="1"/>
  <c r="AW525" i="17" s="1"/>
  <c r="AE525" i="17"/>
  <c r="AI525" i="17" s="1"/>
  <c r="AX525" i="17" s="1"/>
  <c r="AY525" i="17" s="1"/>
  <c r="AZ525" i="17" s="1"/>
  <c r="BB523" i="17"/>
  <c r="AM524" i="17"/>
  <c r="BC524" i="17" s="1"/>
  <c r="AB526" i="17"/>
  <c r="AF526" i="17" s="1"/>
  <c r="AJ526" i="17" s="1"/>
  <c r="AN526" i="17" s="1"/>
  <c r="R33" i="17"/>
  <c r="AA526" i="17"/>
  <c r="AQ526" i="17" s="1"/>
  <c r="Q33" i="17"/>
  <c r="BC501" i="4"/>
  <c r="BQ501" i="4" s="1"/>
  <c r="BR501" i="4" s="1"/>
  <c r="BP501" i="4"/>
  <c r="BV504" i="4"/>
  <c r="AO512" i="4"/>
  <c r="AU512" i="4" s="1"/>
  <c r="BA512" i="4" s="1"/>
  <c r="BG512" i="4" s="1"/>
  <c r="AL507" i="4"/>
  <c r="AR507" i="4" s="1"/>
  <c r="AX507" i="4" s="1"/>
  <c r="BD507" i="4" s="1"/>
  <c r="AN506" i="4"/>
  <c r="AT506" i="4" s="1"/>
  <c r="AZ506" i="4" s="1"/>
  <c r="BF506" i="4" s="1"/>
  <c r="AW502" i="4"/>
  <c r="AM511" i="4"/>
  <c r="AS511" i="4" s="1"/>
  <c r="AY511" i="4" s="1"/>
  <c r="BE511" i="4" s="1"/>
  <c r="BL503" i="4"/>
  <c r="AP508" i="4"/>
  <c r="AV508" i="4" s="1"/>
  <c r="BB508" i="4" s="1"/>
  <c r="BH508" i="4" s="1"/>
  <c r="AQ503" i="4"/>
  <c r="BM503" i="4"/>
  <c r="BN503" i="4" s="1"/>
  <c r="BO503" i="4" s="1"/>
  <c r="BU504" i="4"/>
  <c r="M505" i="4"/>
  <c r="S505" i="4" s="1"/>
  <c r="Y505" i="4" s="1"/>
  <c r="AK504" i="4"/>
  <c r="BI504" i="4" s="1"/>
  <c r="BD511" i="3"/>
  <c r="BN511" i="3" s="1"/>
  <c r="R509" i="13"/>
  <c r="U508" i="13"/>
  <c r="T510" i="13"/>
  <c r="Q511" i="13"/>
  <c r="BK504" i="4"/>
  <c r="BY503" i="4"/>
  <c r="BX503" i="4"/>
  <c r="BJ504" i="4"/>
  <c r="P507" i="4"/>
  <c r="V507" i="4" s="1"/>
  <c r="AB507" i="4" s="1"/>
  <c r="O512" i="4"/>
  <c r="U512" i="4" s="1"/>
  <c r="AA512" i="4" s="1"/>
  <c r="R509" i="4"/>
  <c r="X509" i="4" s="1"/>
  <c r="AD509" i="4" s="1"/>
  <c r="N508" i="4"/>
  <c r="T508" i="4" s="1"/>
  <c r="Z508" i="4" s="1"/>
  <c r="Q513" i="4"/>
  <c r="W513" i="4" s="1"/>
  <c r="AC513" i="4" s="1"/>
  <c r="AU526" i="17" l="1"/>
  <c r="AV526" i="17" s="1"/>
  <c r="AW526" i="17" s="1"/>
  <c r="BB524" i="17"/>
  <c r="AS33" i="17"/>
  <c r="AQ33" i="17"/>
  <c r="AE526" i="17"/>
  <c r="AI526" i="17" s="1"/>
  <c r="AX526" i="17" s="1"/>
  <c r="AY526" i="17" s="1"/>
  <c r="AZ526" i="17" s="1"/>
  <c r="AM525" i="17"/>
  <c r="BC525" i="17" s="1"/>
  <c r="BC502" i="4"/>
  <c r="BQ502" i="4" s="1"/>
  <c r="BR502" i="4" s="1"/>
  <c r="BP502" i="4"/>
  <c r="BV505" i="4"/>
  <c r="AO513" i="4"/>
  <c r="AU513" i="4" s="1"/>
  <c r="BA513" i="4" s="1"/>
  <c r="BG513" i="4" s="1"/>
  <c r="AP509" i="4"/>
  <c r="AV509" i="4" s="1"/>
  <c r="BB509" i="4" s="1"/>
  <c r="BH509" i="4" s="1"/>
  <c r="AL508" i="4"/>
  <c r="AR508" i="4" s="1"/>
  <c r="AX508" i="4" s="1"/>
  <c r="BD508" i="4" s="1"/>
  <c r="AN507" i="4"/>
  <c r="AT507" i="4" s="1"/>
  <c r="AZ507" i="4" s="1"/>
  <c r="BF507" i="4" s="1"/>
  <c r="AW503" i="4"/>
  <c r="AM512" i="4"/>
  <c r="AS512" i="4" s="1"/>
  <c r="AY512" i="4" s="1"/>
  <c r="BE512" i="4" s="1"/>
  <c r="AQ504" i="4"/>
  <c r="BM504" i="4"/>
  <c r="BN504" i="4" s="1"/>
  <c r="BO504" i="4" s="1"/>
  <c r="BU505" i="4"/>
  <c r="BL504" i="4"/>
  <c r="M506" i="4"/>
  <c r="S506" i="4" s="1"/>
  <c r="Y506" i="4" s="1"/>
  <c r="AK505" i="4"/>
  <c r="BI505" i="4" s="1"/>
  <c r="BD512" i="3"/>
  <c r="BN512" i="3" s="1"/>
  <c r="Q512" i="13"/>
  <c r="T511" i="13"/>
  <c r="R510" i="13"/>
  <c r="U509" i="13"/>
  <c r="BY504" i="4"/>
  <c r="BJ505" i="4"/>
  <c r="BX504" i="4"/>
  <c r="BK505" i="4"/>
  <c r="Q514" i="4"/>
  <c r="W514" i="4" s="1"/>
  <c r="AC514" i="4" s="1"/>
  <c r="O513" i="4"/>
  <c r="U513" i="4" s="1"/>
  <c r="AA513" i="4" s="1"/>
  <c r="R510" i="4"/>
  <c r="X510" i="4" s="1"/>
  <c r="AD510" i="4" s="1"/>
  <c r="N509" i="4"/>
  <c r="T509" i="4" s="1"/>
  <c r="Z509" i="4" s="1"/>
  <c r="P508" i="4"/>
  <c r="V508" i="4" s="1"/>
  <c r="AB508" i="4" s="1"/>
  <c r="AM526" i="17" l="1"/>
  <c r="BC526" i="17" s="1"/>
  <c r="BC33" i="17" s="1"/>
  <c r="BB525" i="17"/>
  <c r="BC503" i="4"/>
  <c r="BQ503" i="4" s="1"/>
  <c r="BR503" i="4" s="1"/>
  <c r="BP503" i="4"/>
  <c r="AW504" i="4"/>
  <c r="AP510" i="4"/>
  <c r="AV510" i="4" s="1"/>
  <c r="BB510" i="4" s="1"/>
  <c r="BH510" i="4" s="1"/>
  <c r="AN508" i="4"/>
  <c r="AT508" i="4" s="1"/>
  <c r="AZ508" i="4" s="1"/>
  <c r="BF508" i="4" s="1"/>
  <c r="AM513" i="4"/>
  <c r="AS513" i="4" s="1"/>
  <c r="AY513" i="4" s="1"/>
  <c r="BE513" i="4" s="1"/>
  <c r="AL509" i="4"/>
  <c r="AR509" i="4" s="1"/>
  <c r="AX509" i="4" s="1"/>
  <c r="BD509" i="4" s="1"/>
  <c r="AO514" i="4"/>
  <c r="AU514" i="4" s="1"/>
  <c r="BA514" i="4" s="1"/>
  <c r="BG514" i="4" s="1"/>
  <c r="BL505" i="4"/>
  <c r="AQ505" i="4"/>
  <c r="BM505" i="4"/>
  <c r="BN505" i="4" s="1"/>
  <c r="BO505" i="4" s="1"/>
  <c r="AK506" i="4"/>
  <c r="BI506" i="4" s="1"/>
  <c r="BV506" i="4"/>
  <c r="BU506" i="4"/>
  <c r="BD513" i="3"/>
  <c r="BN513" i="3" s="1"/>
  <c r="R511" i="13"/>
  <c r="U510" i="13"/>
  <c r="Q513" i="13"/>
  <c r="T512" i="13"/>
  <c r="BJ506" i="4"/>
  <c r="BY505" i="4"/>
  <c r="BX505" i="4"/>
  <c r="M507" i="4"/>
  <c r="S507" i="4" s="1"/>
  <c r="Y507" i="4" s="1"/>
  <c r="BK506" i="4"/>
  <c r="N510" i="4"/>
  <c r="T510" i="4" s="1"/>
  <c r="Z510" i="4" s="1"/>
  <c r="O514" i="4"/>
  <c r="U514" i="4" s="1"/>
  <c r="AA514" i="4" s="1"/>
  <c r="R511" i="4"/>
  <c r="X511" i="4" s="1"/>
  <c r="AD511" i="4" s="1"/>
  <c r="P509" i="4"/>
  <c r="V509" i="4" s="1"/>
  <c r="AB509" i="4" s="1"/>
  <c r="Q515" i="4"/>
  <c r="W515" i="4" s="1"/>
  <c r="AC515" i="4" s="1"/>
  <c r="BB526" i="17" l="1"/>
  <c r="AR33" i="17"/>
  <c r="AT33" i="17"/>
  <c r="F4" i="17" s="1"/>
  <c r="AX33" i="17"/>
  <c r="AU33" i="17"/>
  <c r="BC504" i="4"/>
  <c r="BQ504" i="4" s="1"/>
  <c r="BR504" i="4" s="1"/>
  <c r="BP504" i="4"/>
  <c r="AO515" i="4"/>
  <c r="AU515" i="4" s="1"/>
  <c r="BA515" i="4" s="1"/>
  <c r="BG515" i="4" s="1"/>
  <c r="BL506" i="4"/>
  <c r="AP511" i="4"/>
  <c r="AV511" i="4" s="1"/>
  <c r="BB511" i="4" s="1"/>
  <c r="BH511" i="4" s="1"/>
  <c r="AL510" i="4"/>
  <c r="AR510" i="4" s="1"/>
  <c r="AX510" i="4" s="1"/>
  <c r="BD510" i="4" s="1"/>
  <c r="AN509" i="4"/>
  <c r="AT509" i="4" s="1"/>
  <c r="AZ509" i="4" s="1"/>
  <c r="BF509" i="4" s="1"/>
  <c r="AW505" i="4"/>
  <c r="AM514" i="4"/>
  <c r="AS514" i="4" s="1"/>
  <c r="AY514" i="4" s="1"/>
  <c r="BE514" i="4" s="1"/>
  <c r="BV507" i="4"/>
  <c r="AQ506" i="4"/>
  <c r="BM506" i="4"/>
  <c r="BN506" i="4" s="1"/>
  <c r="BO506" i="4" s="1"/>
  <c r="BU507" i="4"/>
  <c r="M508" i="4"/>
  <c r="S508" i="4" s="1"/>
  <c r="Y508" i="4" s="1"/>
  <c r="AK507" i="4"/>
  <c r="BI507" i="4" s="1"/>
  <c r="BD514" i="3"/>
  <c r="BN514" i="3" s="1"/>
  <c r="Q514" i="13"/>
  <c r="T513" i="13"/>
  <c r="R512" i="13"/>
  <c r="U511" i="13"/>
  <c r="BK507" i="4"/>
  <c r="BJ507" i="4"/>
  <c r="BX506" i="4"/>
  <c r="BY506" i="4"/>
  <c r="R512" i="4"/>
  <c r="X512" i="4" s="1"/>
  <c r="AD512" i="4" s="1"/>
  <c r="O515" i="4"/>
  <c r="U515" i="4" s="1"/>
  <c r="AA515" i="4" s="1"/>
  <c r="Q516" i="4"/>
  <c r="W516" i="4" s="1"/>
  <c r="AC516" i="4" s="1"/>
  <c r="P510" i="4"/>
  <c r="V510" i="4" s="1"/>
  <c r="AB510" i="4" s="1"/>
  <c r="N511" i="4"/>
  <c r="T511" i="4" s="1"/>
  <c r="Z511" i="4" s="1"/>
  <c r="AW33" i="17" l="1"/>
  <c r="F8" i="17" s="1"/>
  <c r="AV33" i="17"/>
  <c r="F5" i="17"/>
  <c r="F6" i="17"/>
  <c r="AZ33" i="17"/>
  <c r="H8" i="17" s="1"/>
  <c r="AY33" i="17"/>
  <c r="BC505" i="4"/>
  <c r="BQ505" i="4" s="1"/>
  <c r="BR505" i="4" s="1"/>
  <c r="BP505" i="4"/>
  <c r="BV508" i="4"/>
  <c r="AL511" i="4"/>
  <c r="AR511" i="4" s="1"/>
  <c r="AX511" i="4" s="1"/>
  <c r="BD511" i="4" s="1"/>
  <c r="AO516" i="4"/>
  <c r="AU516" i="4" s="1"/>
  <c r="BA516" i="4" s="1"/>
  <c r="BG516" i="4" s="1"/>
  <c r="AP512" i="4"/>
  <c r="AV512" i="4" s="1"/>
  <c r="BB512" i="4" s="1"/>
  <c r="BH512" i="4" s="1"/>
  <c r="AW506" i="4"/>
  <c r="AN510" i="4"/>
  <c r="AT510" i="4" s="1"/>
  <c r="AZ510" i="4" s="1"/>
  <c r="BF510" i="4" s="1"/>
  <c r="AM515" i="4"/>
  <c r="AS515" i="4" s="1"/>
  <c r="AY515" i="4" s="1"/>
  <c r="BE515" i="4" s="1"/>
  <c r="AQ507" i="4"/>
  <c r="BM507" i="4"/>
  <c r="BN507" i="4" s="1"/>
  <c r="BO507" i="4" s="1"/>
  <c r="BU508" i="4"/>
  <c r="BL507" i="4"/>
  <c r="M509" i="4"/>
  <c r="S509" i="4" s="1"/>
  <c r="Y509" i="4" s="1"/>
  <c r="AK508" i="4"/>
  <c r="BI508" i="4" s="1"/>
  <c r="BD515" i="3"/>
  <c r="BN515" i="3" s="1"/>
  <c r="R513" i="13"/>
  <c r="U512" i="13"/>
  <c r="T514" i="13"/>
  <c r="Q515" i="13"/>
  <c r="BJ508" i="4"/>
  <c r="BY507" i="4"/>
  <c r="BX507" i="4"/>
  <c r="BK508" i="4"/>
  <c r="N512" i="4"/>
  <c r="T512" i="4" s="1"/>
  <c r="Z512" i="4" s="1"/>
  <c r="Q517" i="4"/>
  <c r="W517" i="4" s="1"/>
  <c r="AC517" i="4" s="1"/>
  <c r="P511" i="4"/>
  <c r="V511" i="4" s="1"/>
  <c r="AB511" i="4" s="1"/>
  <c r="O516" i="4"/>
  <c r="U516" i="4" s="1"/>
  <c r="AA516" i="4" s="1"/>
  <c r="R513" i="4"/>
  <c r="X513" i="4" s="1"/>
  <c r="AD513" i="4" s="1"/>
  <c r="H10" i="17" l="1"/>
  <c r="H9" i="17"/>
  <c r="F9" i="17"/>
  <c r="F10" i="17"/>
  <c r="BC506" i="4"/>
  <c r="BQ506" i="4" s="1"/>
  <c r="BR506" i="4" s="1"/>
  <c r="BP506" i="4"/>
  <c r="BV509" i="4"/>
  <c r="AW507" i="4"/>
  <c r="AM516" i="4"/>
  <c r="AS516" i="4" s="1"/>
  <c r="AY516" i="4" s="1"/>
  <c r="BE516" i="4" s="1"/>
  <c r="AN511" i="4"/>
  <c r="AT511" i="4" s="1"/>
  <c r="AZ511" i="4" s="1"/>
  <c r="BF511" i="4" s="1"/>
  <c r="AO517" i="4"/>
  <c r="AU517" i="4" s="1"/>
  <c r="BA517" i="4" s="1"/>
  <c r="BG517" i="4" s="1"/>
  <c r="BL508" i="4"/>
  <c r="AP513" i="4"/>
  <c r="AV513" i="4" s="1"/>
  <c r="BB513" i="4" s="1"/>
  <c r="BH513" i="4" s="1"/>
  <c r="AL512" i="4"/>
  <c r="AR512" i="4" s="1"/>
  <c r="AX512" i="4" s="1"/>
  <c r="BD512" i="4" s="1"/>
  <c r="AQ508" i="4"/>
  <c r="BM508" i="4"/>
  <c r="BN508" i="4" s="1"/>
  <c r="BO508" i="4" s="1"/>
  <c r="BU509" i="4"/>
  <c r="M510" i="4"/>
  <c r="S510" i="4" s="1"/>
  <c r="Y510" i="4" s="1"/>
  <c r="AK509" i="4"/>
  <c r="BI509" i="4" s="1"/>
  <c r="BD516" i="3"/>
  <c r="BN516" i="3" s="1"/>
  <c r="Q516" i="13"/>
  <c r="T515" i="13"/>
  <c r="R514" i="13"/>
  <c r="U513" i="13"/>
  <c r="BK509" i="4"/>
  <c r="BJ509" i="4"/>
  <c r="BY508" i="4"/>
  <c r="BX508" i="4"/>
  <c r="P512" i="4"/>
  <c r="V512" i="4" s="1"/>
  <c r="AB512" i="4" s="1"/>
  <c r="Q518" i="4"/>
  <c r="W518" i="4" s="1"/>
  <c r="AC518" i="4" s="1"/>
  <c r="N513" i="4"/>
  <c r="T513" i="4" s="1"/>
  <c r="Z513" i="4" s="1"/>
  <c r="O517" i="4"/>
  <c r="U517" i="4" s="1"/>
  <c r="AA517" i="4" s="1"/>
  <c r="R514" i="4"/>
  <c r="X514" i="4" s="1"/>
  <c r="AD514" i="4" s="1"/>
  <c r="BC507" i="4" l="1"/>
  <c r="BQ507" i="4" s="1"/>
  <c r="BR507" i="4" s="1"/>
  <c r="BP507" i="4"/>
  <c r="AW508" i="4"/>
  <c r="AL513" i="4"/>
  <c r="AR513" i="4" s="1"/>
  <c r="AX513" i="4" s="1"/>
  <c r="BD513" i="4" s="1"/>
  <c r="AP514" i="4"/>
  <c r="AV514" i="4" s="1"/>
  <c r="BB514" i="4" s="1"/>
  <c r="BH514" i="4" s="1"/>
  <c r="AO518" i="4"/>
  <c r="AU518" i="4" s="1"/>
  <c r="BA518" i="4" s="1"/>
  <c r="BG518" i="4" s="1"/>
  <c r="AN512" i="4"/>
  <c r="AT512" i="4" s="1"/>
  <c r="AZ512" i="4" s="1"/>
  <c r="BF512" i="4" s="1"/>
  <c r="AM517" i="4"/>
  <c r="AS517" i="4" s="1"/>
  <c r="AY517" i="4" s="1"/>
  <c r="BE517" i="4" s="1"/>
  <c r="AQ509" i="4"/>
  <c r="BM509" i="4"/>
  <c r="BN509" i="4" s="1"/>
  <c r="BO509" i="4" s="1"/>
  <c r="AK510" i="4"/>
  <c r="BI510" i="4" s="1"/>
  <c r="BV510" i="4"/>
  <c r="BU510" i="4"/>
  <c r="BL509" i="4"/>
  <c r="BD517" i="3"/>
  <c r="BN517" i="3" s="1"/>
  <c r="R515" i="13"/>
  <c r="U514" i="13"/>
  <c r="T516" i="13"/>
  <c r="Q23" i="13"/>
  <c r="BX509" i="4"/>
  <c r="BJ510" i="4"/>
  <c r="BY509" i="4"/>
  <c r="M511" i="4"/>
  <c r="S511" i="4" s="1"/>
  <c r="Y511" i="4" s="1"/>
  <c r="BK510" i="4"/>
  <c r="O518" i="4"/>
  <c r="U518" i="4" s="1"/>
  <c r="AA518" i="4" s="1"/>
  <c r="R515" i="4"/>
  <c r="X515" i="4" s="1"/>
  <c r="AD515" i="4" s="1"/>
  <c r="P513" i="4"/>
  <c r="V513" i="4" s="1"/>
  <c r="AB513" i="4" s="1"/>
  <c r="Q519" i="4"/>
  <c r="W519" i="4" s="1"/>
  <c r="AC519" i="4" s="1"/>
  <c r="N514" i="4"/>
  <c r="T514" i="4" s="1"/>
  <c r="Z514" i="4" s="1"/>
  <c r="BC508" i="4" l="1"/>
  <c r="BQ508" i="4" s="1"/>
  <c r="BR508" i="4" s="1"/>
  <c r="BP508" i="4"/>
  <c r="AP515" i="4"/>
  <c r="AV515" i="4" s="1"/>
  <c r="BB515" i="4" s="1"/>
  <c r="BH515" i="4" s="1"/>
  <c r="BV511" i="4"/>
  <c r="AO519" i="4"/>
  <c r="AU519" i="4" s="1"/>
  <c r="BA519" i="4" s="1"/>
  <c r="BG519" i="4" s="1"/>
  <c r="AL514" i="4"/>
  <c r="AR514" i="4" s="1"/>
  <c r="AX514" i="4" s="1"/>
  <c r="BD514" i="4" s="1"/>
  <c r="AW509" i="4"/>
  <c r="BL510" i="4"/>
  <c r="AM518" i="4"/>
  <c r="AS518" i="4" s="1"/>
  <c r="AY518" i="4" s="1"/>
  <c r="BE518" i="4" s="1"/>
  <c r="AN513" i="4"/>
  <c r="AT513" i="4" s="1"/>
  <c r="AZ513" i="4" s="1"/>
  <c r="BF513" i="4" s="1"/>
  <c r="AQ510" i="4"/>
  <c r="BM510" i="4"/>
  <c r="BN510" i="4" s="1"/>
  <c r="BO510" i="4" s="1"/>
  <c r="BU511" i="4"/>
  <c r="M512" i="4"/>
  <c r="S512" i="4" s="1"/>
  <c r="Y512" i="4" s="1"/>
  <c r="AK511" i="4"/>
  <c r="BI511" i="4" s="1"/>
  <c r="BD518" i="3"/>
  <c r="BN518" i="3" s="1"/>
  <c r="R516" i="13"/>
  <c r="U515" i="13"/>
  <c r="BY510" i="4"/>
  <c r="BJ511" i="4"/>
  <c r="BX510" i="4"/>
  <c r="BK511" i="4"/>
  <c r="R516" i="4"/>
  <c r="X516" i="4" s="1"/>
  <c r="AD516" i="4" s="1"/>
  <c r="Q520" i="4"/>
  <c r="W520" i="4" s="1"/>
  <c r="AC520" i="4" s="1"/>
  <c r="N515" i="4"/>
  <c r="T515" i="4" s="1"/>
  <c r="Z515" i="4" s="1"/>
  <c r="P514" i="4"/>
  <c r="V514" i="4" s="1"/>
  <c r="AB514" i="4" s="1"/>
  <c r="O519" i="4"/>
  <c r="U519" i="4" s="1"/>
  <c r="AA519" i="4" s="1"/>
  <c r="BC509" i="4" l="1"/>
  <c r="BQ509" i="4" s="1"/>
  <c r="BR509" i="4" s="1"/>
  <c r="BP509" i="4"/>
  <c r="BV512" i="4"/>
  <c r="AN514" i="4"/>
  <c r="AT514" i="4" s="1"/>
  <c r="AZ514" i="4" s="1"/>
  <c r="BF514" i="4" s="1"/>
  <c r="BL511" i="4"/>
  <c r="AW510" i="4"/>
  <c r="AM519" i="4"/>
  <c r="AS519" i="4" s="1"/>
  <c r="AY519" i="4" s="1"/>
  <c r="BE519" i="4" s="1"/>
  <c r="AO520" i="4"/>
  <c r="AU520" i="4" s="1"/>
  <c r="BA520" i="4" s="1"/>
  <c r="BG520" i="4" s="1"/>
  <c r="AL515" i="4"/>
  <c r="AR515" i="4" s="1"/>
  <c r="AX515" i="4" s="1"/>
  <c r="BD515" i="4" s="1"/>
  <c r="AP516" i="4"/>
  <c r="AV516" i="4" s="1"/>
  <c r="BB516" i="4" s="1"/>
  <c r="BH516" i="4" s="1"/>
  <c r="AQ511" i="4"/>
  <c r="BM511" i="4"/>
  <c r="BN511" i="4" s="1"/>
  <c r="BO511" i="4" s="1"/>
  <c r="BU512" i="4"/>
  <c r="M513" i="4"/>
  <c r="S513" i="4" s="1"/>
  <c r="Y513" i="4" s="1"/>
  <c r="AK512" i="4"/>
  <c r="BI512" i="4" s="1"/>
  <c r="BD519" i="3"/>
  <c r="BN519" i="3" s="1"/>
  <c r="M23" i="13"/>
  <c r="BJ512" i="4"/>
  <c r="BY511" i="4"/>
  <c r="BX511" i="4"/>
  <c r="BK512" i="4"/>
  <c r="N516" i="4"/>
  <c r="T516" i="4" s="1"/>
  <c r="Z516" i="4" s="1"/>
  <c r="Q521" i="4"/>
  <c r="W521" i="4" s="1"/>
  <c r="AC521" i="4" s="1"/>
  <c r="P515" i="4"/>
  <c r="V515" i="4" s="1"/>
  <c r="AB515" i="4" s="1"/>
  <c r="O520" i="4"/>
  <c r="U520" i="4" s="1"/>
  <c r="AA520" i="4" s="1"/>
  <c r="R517" i="4"/>
  <c r="X517" i="4" s="1"/>
  <c r="AD517" i="4" s="1"/>
  <c r="BC510" i="4" l="1"/>
  <c r="BQ510" i="4" s="1"/>
  <c r="BR510" i="4" s="1"/>
  <c r="BP510" i="4"/>
  <c r="BV513" i="4"/>
  <c r="AO521" i="4"/>
  <c r="AU521" i="4" s="1"/>
  <c r="BA521" i="4" s="1"/>
  <c r="BG521" i="4" s="1"/>
  <c r="AP517" i="4"/>
  <c r="AV517" i="4" s="1"/>
  <c r="BB517" i="4" s="1"/>
  <c r="BH517" i="4" s="1"/>
  <c r="AN515" i="4"/>
  <c r="AT515" i="4" s="1"/>
  <c r="AZ515" i="4" s="1"/>
  <c r="BF515" i="4" s="1"/>
  <c r="AW511" i="4"/>
  <c r="AL516" i="4"/>
  <c r="AR516" i="4" s="1"/>
  <c r="AX516" i="4" s="1"/>
  <c r="BD516" i="4" s="1"/>
  <c r="BL512" i="4"/>
  <c r="AM520" i="4"/>
  <c r="AS520" i="4" s="1"/>
  <c r="AY520" i="4" s="1"/>
  <c r="BE520" i="4" s="1"/>
  <c r="AQ512" i="4"/>
  <c r="BM512" i="4"/>
  <c r="BN512" i="4" s="1"/>
  <c r="BO512" i="4" s="1"/>
  <c r="BU513" i="4"/>
  <c r="M514" i="4"/>
  <c r="S514" i="4" s="1"/>
  <c r="Y514" i="4" s="1"/>
  <c r="AK513" i="4"/>
  <c r="BI513" i="4" s="1"/>
  <c r="BD520" i="3"/>
  <c r="BN520" i="3" s="1"/>
  <c r="R23" i="13"/>
  <c r="U516" i="13"/>
  <c r="BX512" i="4"/>
  <c r="BY512" i="4"/>
  <c r="BJ513" i="4"/>
  <c r="BK513" i="4"/>
  <c r="O521" i="4"/>
  <c r="U521" i="4" s="1"/>
  <c r="AA521" i="4" s="1"/>
  <c r="Q522" i="4"/>
  <c r="W522" i="4" s="1"/>
  <c r="AC522" i="4" s="1"/>
  <c r="P516" i="4"/>
  <c r="V516" i="4" s="1"/>
  <c r="AB516" i="4" s="1"/>
  <c r="R518" i="4"/>
  <c r="X518" i="4" s="1"/>
  <c r="AD518" i="4" s="1"/>
  <c r="N517" i="4"/>
  <c r="T517" i="4" s="1"/>
  <c r="Z517" i="4" s="1"/>
  <c r="BC511" i="4" l="1"/>
  <c r="BQ511" i="4" s="1"/>
  <c r="BR511" i="4" s="1"/>
  <c r="BP511" i="4"/>
  <c r="AN516" i="4"/>
  <c r="AT516" i="4" s="1"/>
  <c r="AZ516" i="4" s="1"/>
  <c r="BF516" i="4" s="1"/>
  <c r="AO522" i="4"/>
  <c r="AU522" i="4" s="1"/>
  <c r="BA522" i="4" s="1"/>
  <c r="BG522" i="4" s="1"/>
  <c r="AW512" i="4"/>
  <c r="AP518" i="4"/>
  <c r="AV518" i="4" s="1"/>
  <c r="BB518" i="4" s="1"/>
  <c r="BH518" i="4" s="1"/>
  <c r="BL513" i="4"/>
  <c r="AL517" i="4"/>
  <c r="AR517" i="4" s="1"/>
  <c r="AX517" i="4" s="1"/>
  <c r="BD517" i="4" s="1"/>
  <c r="AM521" i="4"/>
  <c r="AS521" i="4" s="1"/>
  <c r="AY521" i="4" s="1"/>
  <c r="BE521" i="4" s="1"/>
  <c r="AQ513" i="4"/>
  <c r="BM513" i="4"/>
  <c r="BN513" i="4" s="1"/>
  <c r="BO513" i="4" s="1"/>
  <c r="AK514" i="4"/>
  <c r="BI514" i="4" s="1"/>
  <c r="BV514" i="4"/>
  <c r="BU514" i="4"/>
  <c r="BD521" i="3"/>
  <c r="BN521" i="3" s="1"/>
  <c r="F4" i="13"/>
  <c r="F5" i="13" s="1"/>
  <c r="F3" i="13"/>
  <c r="BY513" i="4"/>
  <c r="BJ514" i="4"/>
  <c r="BX513" i="4"/>
  <c r="M515" i="4"/>
  <c r="S515" i="4" s="1"/>
  <c r="Y515" i="4" s="1"/>
  <c r="BK514" i="4"/>
  <c r="R519" i="4"/>
  <c r="X519" i="4" s="1"/>
  <c r="AD519" i="4" s="1"/>
  <c r="O522" i="4"/>
  <c r="U522" i="4" s="1"/>
  <c r="AA522" i="4" s="1"/>
  <c r="Q523" i="4"/>
  <c r="W523" i="4" s="1"/>
  <c r="AC523" i="4" s="1"/>
  <c r="N518" i="4"/>
  <c r="T518" i="4" s="1"/>
  <c r="Z518" i="4" s="1"/>
  <c r="P517" i="4"/>
  <c r="V517" i="4" s="1"/>
  <c r="AB517" i="4" s="1"/>
  <c r="BC512" i="4" l="1"/>
  <c r="BQ512" i="4" s="1"/>
  <c r="BR512" i="4" s="1"/>
  <c r="BP512" i="4"/>
  <c r="AN517" i="4"/>
  <c r="AT517" i="4" s="1"/>
  <c r="AZ517" i="4" s="1"/>
  <c r="BF517" i="4" s="1"/>
  <c r="AL518" i="4"/>
  <c r="AR518" i="4" s="1"/>
  <c r="AX518" i="4" s="1"/>
  <c r="BD518" i="4" s="1"/>
  <c r="AP519" i="4"/>
  <c r="AV519" i="4" s="1"/>
  <c r="BB519" i="4" s="1"/>
  <c r="BH519" i="4" s="1"/>
  <c r="AM522" i="4"/>
  <c r="AS522" i="4" s="1"/>
  <c r="AY522" i="4" s="1"/>
  <c r="BE522" i="4" s="1"/>
  <c r="AO523" i="4"/>
  <c r="AU523" i="4" s="1"/>
  <c r="BA523" i="4" s="1"/>
  <c r="BG523" i="4" s="1"/>
  <c r="BV515" i="4"/>
  <c r="AW513" i="4"/>
  <c r="BL514" i="4"/>
  <c r="AQ514" i="4"/>
  <c r="BM514" i="4"/>
  <c r="BN514" i="4" s="1"/>
  <c r="BO514" i="4" s="1"/>
  <c r="BU515" i="4"/>
  <c r="M516" i="4"/>
  <c r="S516" i="4" s="1"/>
  <c r="Y516" i="4" s="1"/>
  <c r="AK515" i="4"/>
  <c r="BI515" i="4" s="1"/>
  <c r="BD522" i="3"/>
  <c r="BN522" i="3" s="1"/>
  <c r="BK515" i="4"/>
  <c r="BJ515" i="4"/>
  <c r="BY514" i="4"/>
  <c r="BX514" i="4"/>
  <c r="P518" i="4"/>
  <c r="V518" i="4" s="1"/>
  <c r="AB518" i="4" s="1"/>
  <c r="R520" i="4"/>
  <c r="X520" i="4" s="1"/>
  <c r="AD520" i="4" s="1"/>
  <c r="O523" i="4"/>
  <c r="U523" i="4" s="1"/>
  <c r="AA523" i="4" s="1"/>
  <c r="Q524" i="4"/>
  <c r="W524" i="4" s="1"/>
  <c r="AC524" i="4" s="1"/>
  <c r="N519" i="4"/>
  <c r="T519" i="4" s="1"/>
  <c r="Z519" i="4" s="1"/>
  <c r="BC513" i="4" l="1"/>
  <c r="BQ513" i="4" s="1"/>
  <c r="BR513" i="4" s="1"/>
  <c r="BP513" i="4"/>
  <c r="BV516" i="4"/>
  <c r="AL519" i="4"/>
  <c r="AR519" i="4" s="1"/>
  <c r="AX519" i="4" s="1"/>
  <c r="BD519" i="4" s="1"/>
  <c r="AM523" i="4"/>
  <c r="AS523" i="4" s="1"/>
  <c r="AY523" i="4" s="1"/>
  <c r="BE523" i="4" s="1"/>
  <c r="AN518" i="4"/>
  <c r="AT518" i="4" s="1"/>
  <c r="AZ518" i="4" s="1"/>
  <c r="BF518" i="4" s="1"/>
  <c r="AP520" i="4"/>
  <c r="AV520" i="4" s="1"/>
  <c r="BB520" i="4" s="1"/>
  <c r="BH520" i="4" s="1"/>
  <c r="AW514" i="4"/>
  <c r="AO524" i="4"/>
  <c r="AU524" i="4" s="1"/>
  <c r="BA524" i="4" s="1"/>
  <c r="BG524" i="4" s="1"/>
  <c r="AQ515" i="4"/>
  <c r="BM515" i="4"/>
  <c r="BN515" i="4" s="1"/>
  <c r="BO515" i="4" s="1"/>
  <c r="BU516" i="4"/>
  <c r="BL515" i="4"/>
  <c r="M517" i="4"/>
  <c r="S517" i="4" s="1"/>
  <c r="Y517" i="4" s="1"/>
  <c r="AK516" i="4"/>
  <c r="BI516" i="4" s="1"/>
  <c r="BD523" i="3"/>
  <c r="BN523" i="3" s="1"/>
  <c r="BY515" i="4"/>
  <c r="BX515" i="4"/>
  <c r="BJ516" i="4"/>
  <c r="BK516" i="4"/>
  <c r="R521" i="4"/>
  <c r="X521" i="4" s="1"/>
  <c r="AD521" i="4" s="1"/>
  <c r="O524" i="4"/>
  <c r="U524" i="4" s="1"/>
  <c r="AA524" i="4" s="1"/>
  <c r="P519" i="4"/>
  <c r="V519" i="4" s="1"/>
  <c r="AB519" i="4" s="1"/>
  <c r="Q525" i="4"/>
  <c r="W525" i="4" s="1"/>
  <c r="AC525" i="4" s="1"/>
  <c r="N520" i="4"/>
  <c r="T520" i="4" s="1"/>
  <c r="Z520" i="4" s="1"/>
  <c r="BC514" i="4" l="1"/>
  <c r="BQ514" i="4" s="1"/>
  <c r="BR514" i="4" s="1"/>
  <c r="BP514" i="4"/>
  <c r="BV517" i="4"/>
  <c r="AW515" i="4"/>
  <c r="AP521" i="4"/>
  <c r="AV521" i="4" s="1"/>
  <c r="BB521" i="4" s="1"/>
  <c r="BH521" i="4" s="1"/>
  <c r="AN519" i="4"/>
  <c r="AT519" i="4" s="1"/>
  <c r="AZ519" i="4" s="1"/>
  <c r="BF519" i="4" s="1"/>
  <c r="BL516" i="4"/>
  <c r="AL520" i="4"/>
  <c r="AR520" i="4" s="1"/>
  <c r="AX520" i="4" s="1"/>
  <c r="BD520" i="4" s="1"/>
  <c r="AO525" i="4"/>
  <c r="AU525" i="4" s="1"/>
  <c r="BA525" i="4" s="1"/>
  <c r="BG525" i="4" s="1"/>
  <c r="AM524" i="4"/>
  <c r="AS524" i="4" s="1"/>
  <c r="AY524" i="4" s="1"/>
  <c r="BE524" i="4" s="1"/>
  <c r="AQ516" i="4"/>
  <c r="BM516" i="4"/>
  <c r="BN516" i="4" s="1"/>
  <c r="BO516" i="4" s="1"/>
  <c r="BU517" i="4"/>
  <c r="M518" i="4"/>
  <c r="S518" i="4" s="1"/>
  <c r="Y518" i="4" s="1"/>
  <c r="AK517" i="4"/>
  <c r="BI517" i="4" s="1"/>
  <c r="BD524" i="3"/>
  <c r="BN524" i="3" s="1"/>
  <c r="BJ517" i="4"/>
  <c r="BX516" i="4"/>
  <c r="BY516" i="4"/>
  <c r="BK517" i="4"/>
  <c r="O525" i="4"/>
  <c r="U525" i="4" s="1"/>
  <c r="AA525" i="4" s="1"/>
  <c r="R522" i="4"/>
  <c r="X522" i="4" s="1"/>
  <c r="AD522" i="4" s="1"/>
  <c r="N521" i="4"/>
  <c r="T521" i="4" s="1"/>
  <c r="Z521" i="4" s="1"/>
  <c r="Q526" i="4"/>
  <c r="Q33" i="4" s="1"/>
  <c r="P520" i="4"/>
  <c r="V520" i="4" s="1"/>
  <c r="AB520" i="4" s="1"/>
  <c r="BC515" i="4" l="1"/>
  <c r="BQ515" i="4" s="1"/>
  <c r="BR515" i="4" s="1"/>
  <c r="BP515" i="4"/>
  <c r="AN520" i="4"/>
  <c r="AT520" i="4" s="1"/>
  <c r="AZ520" i="4" s="1"/>
  <c r="BF520" i="4" s="1"/>
  <c r="AL521" i="4"/>
  <c r="AR521" i="4" s="1"/>
  <c r="AX521" i="4" s="1"/>
  <c r="BD521" i="4" s="1"/>
  <c r="AM525" i="4"/>
  <c r="AS525" i="4" s="1"/>
  <c r="AY525" i="4" s="1"/>
  <c r="BE525" i="4" s="1"/>
  <c r="AW516" i="4"/>
  <c r="AP522" i="4"/>
  <c r="AV522" i="4" s="1"/>
  <c r="BB522" i="4" s="1"/>
  <c r="BH522" i="4" s="1"/>
  <c r="BL517" i="4"/>
  <c r="AQ517" i="4"/>
  <c r="BM517" i="4"/>
  <c r="BN517" i="4" s="1"/>
  <c r="BO517" i="4" s="1"/>
  <c r="AK518" i="4"/>
  <c r="BI518" i="4" s="1"/>
  <c r="BV518" i="4"/>
  <c r="BU518" i="4"/>
  <c r="BD525" i="3"/>
  <c r="BN525" i="3" s="1"/>
  <c r="Q32" i="4"/>
  <c r="M519" i="4"/>
  <c r="S519" i="4" s="1"/>
  <c r="Y519" i="4" s="1"/>
  <c r="BK518" i="4"/>
  <c r="BJ518" i="4"/>
  <c r="BY517" i="4"/>
  <c r="BX517" i="4"/>
  <c r="N522" i="4"/>
  <c r="T522" i="4" s="1"/>
  <c r="Z522" i="4" s="1"/>
  <c r="R523" i="4"/>
  <c r="X523" i="4" s="1"/>
  <c r="AD523" i="4" s="1"/>
  <c r="P521" i="4"/>
  <c r="V521" i="4" s="1"/>
  <c r="AB521" i="4" s="1"/>
  <c r="O526" i="4"/>
  <c r="O33" i="4" s="1"/>
  <c r="W526" i="4"/>
  <c r="BC516" i="4" l="1"/>
  <c r="BQ516" i="4" s="1"/>
  <c r="BR516" i="4" s="1"/>
  <c r="BP516" i="4"/>
  <c r="AL522" i="4"/>
  <c r="AR522" i="4" s="1"/>
  <c r="AX522" i="4" s="1"/>
  <c r="BD522" i="4" s="1"/>
  <c r="AN521" i="4"/>
  <c r="AT521" i="4" s="1"/>
  <c r="AZ521" i="4" s="1"/>
  <c r="BF521" i="4" s="1"/>
  <c r="BV519" i="4"/>
  <c r="AW517" i="4"/>
  <c r="AP523" i="4"/>
  <c r="AV523" i="4" s="1"/>
  <c r="BB523" i="4" s="1"/>
  <c r="BH523" i="4" s="1"/>
  <c r="AQ518" i="4"/>
  <c r="BM518" i="4"/>
  <c r="BN518" i="4" s="1"/>
  <c r="BO518" i="4" s="1"/>
  <c r="BU519" i="4"/>
  <c r="BL518" i="4"/>
  <c r="M520" i="4"/>
  <c r="S520" i="4" s="1"/>
  <c r="Y520" i="4" s="1"/>
  <c r="AK519" i="4"/>
  <c r="BI519" i="4" s="1"/>
  <c r="BD526" i="3"/>
  <c r="BN526" i="3" s="1"/>
  <c r="O32" i="4"/>
  <c r="W33" i="4"/>
  <c r="Q31" i="4"/>
  <c r="BJ519" i="4"/>
  <c r="BX518" i="4"/>
  <c r="BY518" i="4"/>
  <c r="BK519" i="4"/>
  <c r="P522" i="4"/>
  <c r="V522" i="4" s="1"/>
  <c r="AB522" i="4" s="1"/>
  <c r="N523" i="4"/>
  <c r="T523" i="4" s="1"/>
  <c r="Z523" i="4" s="1"/>
  <c r="U526" i="4"/>
  <c r="R524" i="4"/>
  <c r="X524" i="4" s="1"/>
  <c r="AD524" i="4" s="1"/>
  <c r="AC526" i="4"/>
  <c r="BC517" i="4" l="1"/>
  <c r="BQ517" i="4" s="1"/>
  <c r="BR517" i="4" s="1"/>
  <c r="BP517" i="4"/>
  <c r="BV520" i="4"/>
  <c r="AN522" i="4"/>
  <c r="AT522" i="4" s="1"/>
  <c r="AZ522" i="4" s="1"/>
  <c r="BF522" i="4" s="1"/>
  <c r="AW518" i="4"/>
  <c r="AP524" i="4"/>
  <c r="AV524" i="4" s="1"/>
  <c r="BB524" i="4" s="1"/>
  <c r="BH524" i="4" s="1"/>
  <c r="AL523" i="4"/>
  <c r="AR523" i="4" s="1"/>
  <c r="AX523" i="4" s="1"/>
  <c r="BD523" i="4" s="1"/>
  <c r="BL519" i="4"/>
  <c r="AQ519" i="4"/>
  <c r="BM519" i="4"/>
  <c r="BN519" i="4" s="1"/>
  <c r="BO519" i="4" s="1"/>
  <c r="BU520" i="4"/>
  <c r="AC33" i="4"/>
  <c r="AO526" i="4"/>
  <c r="AU526" i="4" s="1"/>
  <c r="BA526" i="4" s="1"/>
  <c r="BG526" i="4" s="1"/>
  <c r="M521" i="4"/>
  <c r="S521" i="4" s="1"/>
  <c r="Y521" i="4" s="1"/>
  <c r="AK520" i="4"/>
  <c r="BI520" i="4" s="1"/>
  <c r="BD33" i="3"/>
  <c r="Q30" i="4"/>
  <c r="J7" i="9"/>
  <c r="U33" i="4"/>
  <c r="O31" i="4"/>
  <c r="BK520" i="4"/>
  <c r="BX519" i="4"/>
  <c r="BJ520" i="4"/>
  <c r="BY519" i="4"/>
  <c r="N524" i="4"/>
  <c r="T524" i="4" s="1"/>
  <c r="Z524" i="4" s="1"/>
  <c r="AA526" i="4"/>
  <c r="R525" i="4"/>
  <c r="X525" i="4" s="1"/>
  <c r="AD525" i="4" s="1"/>
  <c r="P523" i="4"/>
  <c r="V523" i="4" s="1"/>
  <c r="AB523" i="4" s="1"/>
  <c r="BC518" i="4" l="1"/>
  <c r="BQ518" i="4" s="1"/>
  <c r="BR518" i="4" s="1"/>
  <c r="BP518" i="4"/>
  <c r="BV521" i="4"/>
  <c r="AW519" i="4"/>
  <c r="AP525" i="4"/>
  <c r="AV525" i="4" s="1"/>
  <c r="BB525" i="4" s="1"/>
  <c r="BH525" i="4" s="1"/>
  <c r="AL524" i="4"/>
  <c r="AR524" i="4" s="1"/>
  <c r="AX524" i="4" s="1"/>
  <c r="BD524" i="4" s="1"/>
  <c r="AN523" i="4"/>
  <c r="AT523" i="4" s="1"/>
  <c r="AZ523" i="4" s="1"/>
  <c r="BF523" i="4" s="1"/>
  <c r="AQ520" i="4"/>
  <c r="BM520" i="4"/>
  <c r="BN520" i="4" s="1"/>
  <c r="BO520" i="4" s="1"/>
  <c r="BU521" i="4"/>
  <c r="BL520" i="4"/>
  <c r="AA33" i="4"/>
  <c r="AM526" i="4"/>
  <c r="AS526" i="4" s="1"/>
  <c r="AY526" i="4" s="1"/>
  <c r="BE526" i="4" s="1"/>
  <c r="M522" i="4"/>
  <c r="S522" i="4" s="1"/>
  <c r="Y522" i="4" s="1"/>
  <c r="AK521" i="4"/>
  <c r="BI521" i="4" s="1"/>
  <c r="O30" i="4"/>
  <c r="J5" i="9"/>
  <c r="Q29" i="4"/>
  <c r="H7" i="9" s="1"/>
  <c r="F7" i="9"/>
  <c r="BK521" i="4"/>
  <c r="BJ521" i="4"/>
  <c r="BX520" i="4"/>
  <c r="BY520" i="4"/>
  <c r="P524" i="4"/>
  <c r="V524" i="4" s="1"/>
  <c r="AB524" i="4" s="1"/>
  <c r="R526" i="4"/>
  <c r="R33" i="4" s="1"/>
  <c r="N525" i="4"/>
  <c r="T525" i="4" s="1"/>
  <c r="Z525" i="4" s="1"/>
  <c r="BC519" i="4" l="1"/>
  <c r="BQ519" i="4" s="1"/>
  <c r="BR519" i="4" s="1"/>
  <c r="BP519" i="4"/>
  <c r="AW520" i="4"/>
  <c r="AN524" i="4"/>
  <c r="AT524" i="4" s="1"/>
  <c r="AZ524" i="4" s="1"/>
  <c r="BF524" i="4" s="1"/>
  <c r="AL525" i="4"/>
  <c r="AR525" i="4" s="1"/>
  <c r="AX525" i="4" s="1"/>
  <c r="BD525" i="4" s="1"/>
  <c r="AQ521" i="4"/>
  <c r="BM521" i="4"/>
  <c r="BN521" i="4" s="1"/>
  <c r="BO521" i="4" s="1"/>
  <c r="AK522" i="4"/>
  <c r="BI522" i="4" s="1"/>
  <c r="BV522" i="4"/>
  <c r="BU522" i="4"/>
  <c r="BL521" i="4"/>
  <c r="O29" i="4"/>
  <c r="H5" i="9" s="1"/>
  <c r="F5" i="9"/>
  <c r="R32" i="4"/>
  <c r="BJ522" i="4"/>
  <c r="BX521" i="4"/>
  <c r="BY521" i="4"/>
  <c r="M523" i="4"/>
  <c r="BK522" i="4"/>
  <c r="N526" i="4"/>
  <c r="N33" i="4" s="1"/>
  <c r="P525" i="4"/>
  <c r="V525" i="4" s="1"/>
  <c r="AB525" i="4" s="1"/>
  <c r="X526" i="4"/>
  <c r="BC520" i="4" l="1"/>
  <c r="BQ520" i="4" s="1"/>
  <c r="BR520" i="4" s="1"/>
  <c r="BP520" i="4"/>
  <c r="AN525" i="4"/>
  <c r="AT525" i="4" s="1"/>
  <c r="AZ525" i="4" s="1"/>
  <c r="BF525" i="4" s="1"/>
  <c r="AW521" i="4"/>
  <c r="BL522" i="4"/>
  <c r="AQ522" i="4"/>
  <c r="BM522" i="4"/>
  <c r="BN522" i="4" s="1"/>
  <c r="BO522" i="4" s="1"/>
  <c r="BU523" i="4"/>
  <c r="X33" i="4"/>
  <c r="R31" i="4"/>
  <c r="N32" i="4"/>
  <c r="S523" i="4"/>
  <c r="BJ523" i="4"/>
  <c r="BY522" i="4"/>
  <c r="BX522" i="4"/>
  <c r="P526" i="4"/>
  <c r="P33" i="4" s="1"/>
  <c r="AD526" i="4"/>
  <c r="T526" i="4"/>
  <c r="BC521" i="4" l="1"/>
  <c r="BQ521" i="4" s="1"/>
  <c r="BR521" i="4" s="1"/>
  <c r="BP521" i="4"/>
  <c r="AW522" i="4"/>
  <c r="AD33" i="4"/>
  <c r="AP526" i="4"/>
  <c r="AV526" i="4" s="1"/>
  <c r="BB526" i="4" s="1"/>
  <c r="BH526" i="4" s="1"/>
  <c r="R30" i="4"/>
  <c r="J8" i="9"/>
  <c r="P32" i="4"/>
  <c r="T33" i="4"/>
  <c r="N31" i="4"/>
  <c r="Y523" i="4"/>
  <c r="BX523" i="4"/>
  <c r="V526" i="4"/>
  <c r="Z526" i="4"/>
  <c r="BC522" i="4" l="1"/>
  <c r="BQ522" i="4" s="1"/>
  <c r="BR522" i="4" s="1"/>
  <c r="BP522" i="4"/>
  <c r="BV523" i="4"/>
  <c r="Z33" i="4"/>
  <c r="AL526" i="4"/>
  <c r="AR526" i="4" s="1"/>
  <c r="AX526" i="4" s="1"/>
  <c r="BD526" i="4" s="1"/>
  <c r="M524" i="4"/>
  <c r="AK523" i="4"/>
  <c r="BI523" i="4" s="1"/>
  <c r="N30" i="4"/>
  <c r="J4" i="9"/>
  <c r="R29" i="4"/>
  <c r="H8" i="9" s="1"/>
  <c r="F8" i="9"/>
  <c r="V33" i="4"/>
  <c r="P31" i="4"/>
  <c r="S524" i="4"/>
  <c r="Y524" i="4" s="1"/>
  <c r="BK523" i="4"/>
  <c r="AB526" i="4"/>
  <c r="BV524" i="4" l="1"/>
  <c r="AQ523" i="4"/>
  <c r="BM523" i="4"/>
  <c r="BN523" i="4" s="1"/>
  <c r="BO523" i="4" s="1"/>
  <c r="BJ524" i="4"/>
  <c r="BX524" i="4" s="1"/>
  <c r="BU524" i="4"/>
  <c r="BY523" i="4"/>
  <c r="BL523" i="4"/>
  <c r="AB33" i="4"/>
  <c r="AN526" i="4"/>
  <c r="AT526" i="4" s="1"/>
  <c r="AZ526" i="4" s="1"/>
  <c r="BF526" i="4" s="1"/>
  <c r="M525" i="4"/>
  <c r="S525" i="4" s="1"/>
  <c r="Y525" i="4" s="1"/>
  <c r="AK524" i="4"/>
  <c r="BI524" i="4" s="1"/>
  <c r="P30" i="4"/>
  <c r="J6" i="9"/>
  <c r="N29" i="4"/>
  <c r="H4" i="9" s="1"/>
  <c r="F4" i="9"/>
  <c r="BK524" i="4"/>
  <c r="BJ525" i="4" l="1"/>
  <c r="BX525" i="4" s="1"/>
  <c r="BV525" i="4"/>
  <c r="AW523" i="4"/>
  <c r="AQ524" i="4"/>
  <c r="BM524" i="4"/>
  <c r="BN524" i="4" s="1"/>
  <c r="BO524" i="4" s="1"/>
  <c r="BU525" i="4"/>
  <c r="BY524" i="4"/>
  <c r="BL524" i="4"/>
  <c r="M526" i="4"/>
  <c r="S526" i="4" s="1"/>
  <c r="S33" i="4" s="1"/>
  <c r="O11" i="9" s="1"/>
  <c r="AK525" i="4"/>
  <c r="BI525" i="4" s="1"/>
  <c r="M32" i="4"/>
  <c r="P29" i="4"/>
  <c r="H6" i="9" s="1"/>
  <c r="F6" i="9"/>
  <c r="BK525" i="4"/>
  <c r="M33" i="4" l="1"/>
  <c r="BJ526" i="4"/>
  <c r="BJ33" i="4" s="1"/>
  <c r="BC523" i="4"/>
  <c r="BQ523" i="4" s="1"/>
  <c r="BR523" i="4" s="1"/>
  <c r="BP523" i="4"/>
  <c r="AW524" i="4"/>
  <c r="AQ525" i="4"/>
  <c r="BM525" i="4"/>
  <c r="BN525" i="4" s="1"/>
  <c r="BO525" i="4" s="1"/>
  <c r="BU526" i="4"/>
  <c r="BY525" i="4"/>
  <c r="BL525" i="4"/>
  <c r="Y526" i="4"/>
  <c r="M31" i="4"/>
  <c r="BX526" i="4" l="1"/>
  <c r="BC524" i="4"/>
  <c r="BQ524" i="4" s="1"/>
  <c r="BR524" i="4" s="1"/>
  <c r="BP524" i="4"/>
  <c r="AW525" i="4"/>
  <c r="Y33" i="4"/>
  <c r="O12" i="9" s="1"/>
  <c r="BV526" i="4"/>
  <c r="BK526" i="4"/>
  <c r="BY526" i="4" s="1"/>
  <c r="AK526" i="4"/>
  <c r="BI526" i="4" s="1"/>
  <c r="M30" i="4"/>
  <c r="J3" i="9"/>
  <c r="O7" i="9"/>
  <c r="BC525" i="4" l="1"/>
  <c r="BQ525" i="4" s="1"/>
  <c r="BR525" i="4" s="1"/>
  <c r="BP525" i="4"/>
  <c r="AQ526" i="4"/>
  <c r="BM526" i="4"/>
  <c r="BM33" i="4" s="1"/>
  <c r="BK33" i="4"/>
  <c r="BL526" i="4"/>
  <c r="BL33" i="4" s="1"/>
  <c r="F4" i="4" s="1"/>
  <c r="J10" i="9"/>
  <c r="J11" i="9"/>
  <c r="M29" i="4"/>
  <c r="H3" i="9" s="1"/>
  <c r="F3" i="9"/>
  <c r="F6" i="4" l="1"/>
  <c r="F5" i="4"/>
  <c r="AW526" i="4"/>
  <c r="BN526" i="4"/>
  <c r="O8" i="9"/>
  <c r="O9" i="9"/>
  <c r="F11" i="9"/>
  <c r="F10" i="9"/>
  <c r="H11" i="9"/>
  <c r="H10" i="9"/>
  <c r="BC526" i="4" l="1"/>
  <c r="BQ526" i="4" s="1"/>
  <c r="BP526" i="4"/>
  <c r="BP33" i="4" s="1"/>
  <c r="BO526" i="4"/>
  <c r="BO33" i="4" s="1"/>
  <c r="F8" i="4" s="1"/>
  <c r="BN33" i="4"/>
  <c r="O10" i="9"/>
  <c r="O36" i="3"/>
  <c r="U36" i="3" s="1"/>
  <c r="N36" i="3"/>
  <c r="R36" i="3"/>
  <c r="X36" i="3" s="1"/>
  <c r="Q36" i="3"/>
  <c r="S36" i="3"/>
  <c r="P36" i="3"/>
  <c r="V36" i="3" s="1"/>
  <c r="F10" i="4" l="1"/>
  <c r="F9" i="4"/>
  <c r="W36" i="3"/>
  <c r="AI36" i="3" s="1"/>
  <c r="AO36" i="3" s="1"/>
  <c r="Q33" i="3"/>
  <c r="BQ33" i="4"/>
  <c r="BR526" i="4"/>
  <c r="BR33" i="4" s="1"/>
  <c r="H8" i="4" s="1"/>
  <c r="T36" i="3"/>
  <c r="BE36" i="3" s="1"/>
  <c r="BF36" i="3" s="1"/>
  <c r="N31" i="3"/>
  <c r="N30" i="3" s="1"/>
  <c r="AE36" i="3"/>
  <c r="V37" i="3"/>
  <c r="AH36" i="3"/>
  <c r="AN36" i="3" s="1"/>
  <c r="X37" i="3"/>
  <c r="AJ36" i="3"/>
  <c r="AP36" i="3" s="1"/>
  <c r="U37" i="3"/>
  <c r="AG36" i="3"/>
  <c r="AM36" i="3" s="1"/>
  <c r="S37" i="3"/>
  <c r="Q31" i="3"/>
  <c r="P33" i="3"/>
  <c r="P31" i="3"/>
  <c r="R31" i="3"/>
  <c r="R33" i="3"/>
  <c r="N33" i="3"/>
  <c r="O31" i="3"/>
  <c r="O33" i="3"/>
  <c r="W37" i="3" l="1"/>
  <c r="AI37" i="3" s="1"/>
  <c r="AO37" i="3" s="1"/>
  <c r="AF36" i="3"/>
  <c r="AL36" i="3" s="1"/>
  <c r="AR36" i="3" s="1"/>
  <c r="AX36" i="3" s="1"/>
  <c r="I4" i="9"/>
  <c r="T37" i="3"/>
  <c r="AF37" i="3" s="1"/>
  <c r="AL37" i="3" s="1"/>
  <c r="H10" i="4"/>
  <c r="H9" i="4"/>
  <c r="I7" i="9"/>
  <c r="Q30" i="3"/>
  <c r="E7" i="9" s="1"/>
  <c r="I5" i="9"/>
  <c r="O30" i="3"/>
  <c r="I8" i="9"/>
  <c r="R30" i="3"/>
  <c r="I6" i="9"/>
  <c r="P30" i="3"/>
  <c r="P29" i="3" s="1"/>
  <c r="G6" i="9" s="1"/>
  <c r="AK36" i="3"/>
  <c r="AQ36" i="3" s="1"/>
  <c r="AW36" i="3" s="1"/>
  <c r="AE37" i="3"/>
  <c r="AU36" i="3"/>
  <c r="BA36" i="3" s="1"/>
  <c r="AT36" i="3"/>
  <c r="AZ36" i="3" s="1"/>
  <c r="AS36" i="3"/>
  <c r="AY36" i="3" s="1"/>
  <c r="AV36" i="3"/>
  <c r="BB36" i="3" s="1"/>
  <c r="V38" i="3"/>
  <c r="AH37" i="3"/>
  <c r="AN37" i="3" s="1"/>
  <c r="U38" i="3"/>
  <c r="AG37" i="3"/>
  <c r="AM37" i="3" s="1"/>
  <c r="X38" i="3"/>
  <c r="AJ37" i="3"/>
  <c r="AP37" i="3" s="1"/>
  <c r="S38" i="3"/>
  <c r="BC36" i="3" l="1"/>
  <c r="BG36" i="3" s="1"/>
  <c r="BH36" i="3" s="1"/>
  <c r="W38" i="3"/>
  <c r="BE37" i="3"/>
  <c r="BF37" i="3" s="1"/>
  <c r="T38" i="3"/>
  <c r="T39" i="3" s="1"/>
  <c r="BO36" i="3"/>
  <c r="BI36" i="3"/>
  <c r="AK37" i="3"/>
  <c r="AQ37" i="3" s="1"/>
  <c r="AW37" i="3" s="1"/>
  <c r="BC37" i="3"/>
  <c r="BG37" i="3" s="1"/>
  <c r="BJ36" i="3"/>
  <c r="BK36" i="3" s="1"/>
  <c r="AE38" i="3"/>
  <c r="AV37" i="3"/>
  <c r="BB37" i="3" s="1"/>
  <c r="AT37" i="3"/>
  <c r="AZ37" i="3" s="1"/>
  <c r="AR37" i="3"/>
  <c r="AX37" i="3" s="1"/>
  <c r="AS37" i="3"/>
  <c r="AY37" i="3" s="1"/>
  <c r="AU37" i="3"/>
  <c r="BA37" i="3" s="1"/>
  <c r="E6" i="9"/>
  <c r="X39" i="3"/>
  <c r="AJ38" i="3"/>
  <c r="AP38" i="3" s="1"/>
  <c r="V39" i="3"/>
  <c r="AH38" i="3"/>
  <c r="AN38" i="3" s="1"/>
  <c r="U39" i="3"/>
  <c r="AG38" i="3"/>
  <c r="AM38" i="3" s="1"/>
  <c r="W39" i="3"/>
  <c r="AI38" i="3"/>
  <c r="AO38" i="3" s="1"/>
  <c r="Q29" i="3"/>
  <c r="G7" i="9" s="1"/>
  <c r="E8" i="9"/>
  <c r="R29" i="3"/>
  <c r="G8" i="9" s="1"/>
  <c r="N29" i="3"/>
  <c r="G4" i="9" s="1"/>
  <c r="E4" i="9"/>
  <c r="O29" i="3"/>
  <c r="G5" i="9" s="1"/>
  <c r="E5" i="9"/>
  <c r="S39" i="3"/>
  <c r="BH37" i="3" l="1"/>
  <c r="AF38" i="3"/>
  <c r="AL38" i="3" s="1"/>
  <c r="AR38" i="3" s="1"/>
  <c r="AX38" i="3" s="1"/>
  <c r="BE38" i="3"/>
  <c r="BF38" i="3" s="1"/>
  <c r="BO37" i="3"/>
  <c r="BL36" i="3"/>
  <c r="BI37" i="3"/>
  <c r="BE39" i="3"/>
  <c r="BF39" i="3" s="1"/>
  <c r="AK38" i="3"/>
  <c r="AQ38" i="3" s="1"/>
  <c r="AW38" i="3" s="1"/>
  <c r="BJ37" i="3"/>
  <c r="BK37" i="3" s="1"/>
  <c r="AE39" i="3"/>
  <c r="AS38" i="3"/>
  <c r="AY38" i="3" s="1"/>
  <c r="AT38" i="3"/>
  <c r="AZ38" i="3" s="1"/>
  <c r="AU38" i="3"/>
  <c r="BA38" i="3" s="1"/>
  <c r="AV38" i="3"/>
  <c r="BB38" i="3" s="1"/>
  <c r="U40" i="3"/>
  <c r="AG39" i="3"/>
  <c r="AM39" i="3" s="1"/>
  <c r="V40" i="3"/>
  <c r="AH39" i="3"/>
  <c r="AN39" i="3" s="1"/>
  <c r="W40" i="3"/>
  <c r="AI39" i="3"/>
  <c r="AO39" i="3" s="1"/>
  <c r="T40" i="3"/>
  <c r="AF39" i="3"/>
  <c r="AL39" i="3" s="1"/>
  <c r="X40" i="3"/>
  <c r="AJ39" i="3"/>
  <c r="AP39" i="3" s="1"/>
  <c r="S40" i="3"/>
  <c r="BC38" i="3" l="1"/>
  <c r="BG38" i="3" s="1"/>
  <c r="BH38" i="3" s="1"/>
  <c r="BI38" i="3" s="1"/>
  <c r="BO38" i="3"/>
  <c r="BL37" i="3"/>
  <c r="BE40" i="3"/>
  <c r="BF40" i="3" s="1"/>
  <c r="AK39" i="3"/>
  <c r="AQ39" i="3" s="1"/>
  <c r="AW39" i="3" s="1"/>
  <c r="BC39" i="3"/>
  <c r="BG39" i="3" s="1"/>
  <c r="BH39" i="3" s="1"/>
  <c r="BJ38" i="3"/>
  <c r="BK38" i="3" s="1"/>
  <c r="AE40" i="3"/>
  <c r="AT39" i="3"/>
  <c r="AZ39" i="3" s="1"/>
  <c r="AV39" i="3"/>
  <c r="BB39" i="3" s="1"/>
  <c r="AS39" i="3"/>
  <c r="AY39" i="3" s="1"/>
  <c r="AR39" i="3"/>
  <c r="AX39" i="3" s="1"/>
  <c r="AU39" i="3"/>
  <c r="BA39" i="3" s="1"/>
  <c r="T41" i="3"/>
  <c r="AF40" i="3"/>
  <c r="AL40" i="3" s="1"/>
  <c r="V41" i="3"/>
  <c r="AH40" i="3"/>
  <c r="AN40" i="3" s="1"/>
  <c r="X41" i="3"/>
  <c r="AJ40" i="3"/>
  <c r="AP40" i="3" s="1"/>
  <c r="W41" i="3"/>
  <c r="AI40" i="3"/>
  <c r="AO40" i="3" s="1"/>
  <c r="U41" i="3"/>
  <c r="AG40" i="3"/>
  <c r="AM40" i="3" s="1"/>
  <c r="S41" i="3"/>
  <c r="BO39" i="3" l="1"/>
  <c r="BI39" i="3"/>
  <c r="BL38" i="3"/>
  <c r="BE41" i="3"/>
  <c r="BF41" i="3" s="1"/>
  <c r="AK40" i="3"/>
  <c r="AQ40" i="3" s="1"/>
  <c r="AW40" i="3" s="1"/>
  <c r="BC40" i="3"/>
  <c r="BG40" i="3" s="1"/>
  <c r="BH40" i="3" s="1"/>
  <c r="BJ39" i="3"/>
  <c r="BK39" i="3" s="1"/>
  <c r="AS40" i="3"/>
  <c r="AY40" i="3" s="1"/>
  <c r="AV40" i="3"/>
  <c r="BB40" i="3" s="1"/>
  <c r="AR40" i="3"/>
  <c r="AX40" i="3" s="1"/>
  <c r="AU40" i="3"/>
  <c r="BA40" i="3" s="1"/>
  <c r="AE41" i="3"/>
  <c r="AT40" i="3"/>
  <c r="AZ40" i="3" s="1"/>
  <c r="W42" i="3"/>
  <c r="AI41" i="3"/>
  <c r="AO41" i="3" s="1"/>
  <c r="V42" i="3"/>
  <c r="AH41" i="3"/>
  <c r="AN41" i="3" s="1"/>
  <c r="U42" i="3"/>
  <c r="AG41" i="3"/>
  <c r="AM41" i="3" s="1"/>
  <c r="X42" i="3"/>
  <c r="AJ41" i="3"/>
  <c r="AP41" i="3" s="1"/>
  <c r="T42" i="3"/>
  <c r="AF41" i="3"/>
  <c r="AL41" i="3" s="1"/>
  <c r="S42" i="3"/>
  <c r="BO40" i="3" l="1"/>
  <c r="BI40" i="3"/>
  <c r="BL39" i="3"/>
  <c r="BE42" i="3"/>
  <c r="BF42" i="3" s="1"/>
  <c r="AK41" i="3"/>
  <c r="AQ41" i="3" s="1"/>
  <c r="AW41" i="3" s="1"/>
  <c r="BC41" i="3"/>
  <c r="BG41" i="3" s="1"/>
  <c r="BH41" i="3" s="1"/>
  <c r="BJ40" i="3"/>
  <c r="BK40" i="3" s="1"/>
  <c r="AR41" i="3"/>
  <c r="AX41" i="3" s="1"/>
  <c r="AU41" i="3"/>
  <c r="BA41" i="3" s="1"/>
  <c r="AV41" i="3"/>
  <c r="BB41" i="3" s="1"/>
  <c r="AS41" i="3"/>
  <c r="AY41" i="3" s="1"/>
  <c r="AE42" i="3"/>
  <c r="AT41" i="3"/>
  <c r="AZ41" i="3" s="1"/>
  <c r="V43" i="3"/>
  <c r="AH42" i="3"/>
  <c r="AN42" i="3" s="1"/>
  <c r="X43" i="3"/>
  <c r="AJ42" i="3"/>
  <c r="AP42" i="3" s="1"/>
  <c r="T43" i="3"/>
  <c r="AF42" i="3"/>
  <c r="AL42" i="3" s="1"/>
  <c r="U43" i="3"/>
  <c r="AG42" i="3"/>
  <c r="AM42" i="3" s="1"/>
  <c r="W43" i="3"/>
  <c r="AI42" i="3"/>
  <c r="AO42" i="3" s="1"/>
  <c r="BO41" i="3" l="1"/>
  <c r="BI41" i="3"/>
  <c r="BL40" i="3"/>
  <c r="AK42" i="3"/>
  <c r="AQ42" i="3" s="1"/>
  <c r="AW42" i="3" s="1"/>
  <c r="BC42" i="3"/>
  <c r="BG42" i="3" s="1"/>
  <c r="BJ41" i="3"/>
  <c r="BK41" i="3" s="1"/>
  <c r="AS42" i="3"/>
  <c r="AY42" i="3" s="1"/>
  <c r="AV42" i="3"/>
  <c r="BB42" i="3" s="1"/>
  <c r="AR42" i="3"/>
  <c r="AX42" i="3" s="1"/>
  <c r="AT42" i="3"/>
  <c r="AZ42" i="3" s="1"/>
  <c r="AU42" i="3"/>
  <c r="BA42" i="3" s="1"/>
  <c r="X44" i="3"/>
  <c r="AJ43" i="3"/>
  <c r="AP43" i="3" s="1"/>
  <c r="U44" i="3"/>
  <c r="AG43" i="3"/>
  <c r="AM43" i="3" s="1"/>
  <c r="W44" i="3"/>
  <c r="AI43" i="3"/>
  <c r="AO43" i="3" s="1"/>
  <c r="T44" i="3"/>
  <c r="AF43" i="3"/>
  <c r="AL43" i="3" s="1"/>
  <c r="V44" i="3"/>
  <c r="AH43" i="3"/>
  <c r="AN43" i="3" s="1"/>
  <c r="BO42" i="3" l="1"/>
  <c r="BH42" i="3"/>
  <c r="BI42" i="3" s="1"/>
  <c r="BL41" i="3"/>
  <c r="BJ42" i="3"/>
  <c r="BK42" i="3" s="1"/>
  <c r="AR43" i="3"/>
  <c r="AX43" i="3" s="1"/>
  <c r="AS43" i="3"/>
  <c r="AY43" i="3" s="1"/>
  <c r="AT43" i="3"/>
  <c r="AZ43" i="3" s="1"/>
  <c r="AV43" i="3"/>
  <c r="BB43" i="3" s="1"/>
  <c r="AU43" i="3"/>
  <c r="BA43" i="3" s="1"/>
  <c r="U45" i="3"/>
  <c r="AG44" i="3"/>
  <c r="AM44" i="3" s="1"/>
  <c r="T45" i="3"/>
  <c r="AF44" i="3"/>
  <c r="AL44" i="3" s="1"/>
  <c r="V45" i="3"/>
  <c r="AH44" i="3"/>
  <c r="AN44" i="3" s="1"/>
  <c r="W45" i="3"/>
  <c r="AI44" i="3"/>
  <c r="AO44" i="3" s="1"/>
  <c r="X45" i="3"/>
  <c r="AJ44" i="3"/>
  <c r="AP44" i="3" s="1"/>
  <c r="BL42" i="3" l="1"/>
  <c r="AR44" i="3"/>
  <c r="AX44" i="3" s="1"/>
  <c r="AV44" i="3"/>
  <c r="BB44" i="3" s="1"/>
  <c r="AT44" i="3"/>
  <c r="AZ44" i="3" s="1"/>
  <c r="AS44" i="3"/>
  <c r="AY44" i="3" s="1"/>
  <c r="AU44" i="3"/>
  <c r="BA44" i="3" s="1"/>
  <c r="W46" i="3"/>
  <c r="AI45" i="3"/>
  <c r="AO45" i="3" s="1"/>
  <c r="T46" i="3"/>
  <c r="AF45" i="3"/>
  <c r="AL45" i="3" s="1"/>
  <c r="X46" i="3"/>
  <c r="AJ45" i="3"/>
  <c r="AP45" i="3" s="1"/>
  <c r="V46" i="3"/>
  <c r="AH45" i="3"/>
  <c r="AN45" i="3" s="1"/>
  <c r="U46" i="3"/>
  <c r="AG45" i="3"/>
  <c r="AM45" i="3" s="1"/>
  <c r="AS45" i="3" l="1"/>
  <c r="AY45" i="3" s="1"/>
  <c r="AV45" i="3"/>
  <c r="BB45" i="3" s="1"/>
  <c r="AT45" i="3"/>
  <c r="AZ45" i="3" s="1"/>
  <c r="AR45" i="3"/>
  <c r="AX45" i="3" s="1"/>
  <c r="AU45" i="3"/>
  <c r="BA45" i="3" s="1"/>
  <c r="V47" i="3"/>
  <c r="AH46" i="3"/>
  <c r="AN46" i="3" s="1"/>
  <c r="T47" i="3"/>
  <c r="AF46" i="3"/>
  <c r="AL46" i="3" s="1"/>
  <c r="U47" i="3"/>
  <c r="AG46" i="3"/>
  <c r="AM46" i="3" s="1"/>
  <c r="X47" i="3"/>
  <c r="AJ46" i="3"/>
  <c r="AP46" i="3" s="1"/>
  <c r="W47" i="3"/>
  <c r="AI46" i="3"/>
  <c r="AO46" i="3" s="1"/>
  <c r="AS46" i="3" l="1"/>
  <c r="AY46" i="3" s="1"/>
  <c r="AT46" i="3"/>
  <c r="AZ46" i="3" s="1"/>
  <c r="AR46" i="3"/>
  <c r="AX46" i="3" s="1"/>
  <c r="AV46" i="3"/>
  <c r="BB46" i="3" s="1"/>
  <c r="AU46" i="3"/>
  <c r="BA46" i="3" s="1"/>
  <c r="T48" i="3"/>
  <c r="AF47" i="3"/>
  <c r="AL47" i="3" s="1"/>
  <c r="X48" i="3"/>
  <c r="AJ47" i="3"/>
  <c r="AP47" i="3" s="1"/>
  <c r="W48" i="3"/>
  <c r="AI47" i="3"/>
  <c r="AO47" i="3" s="1"/>
  <c r="U48" i="3"/>
  <c r="AG47" i="3"/>
  <c r="AM47" i="3" s="1"/>
  <c r="V48" i="3"/>
  <c r="AH47" i="3"/>
  <c r="AN47" i="3" s="1"/>
  <c r="AT47" i="3" l="1"/>
  <c r="AZ47" i="3" s="1"/>
  <c r="AR47" i="3"/>
  <c r="AX47" i="3" s="1"/>
  <c r="AV47" i="3"/>
  <c r="BB47" i="3" s="1"/>
  <c r="AS47" i="3"/>
  <c r="AY47" i="3" s="1"/>
  <c r="AU47" i="3"/>
  <c r="BA47" i="3" s="1"/>
  <c r="U49" i="3"/>
  <c r="AG48" i="3"/>
  <c r="AM48" i="3" s="1"/>
  <c r="X49" i="3"/>
  <c r="AJ48" i="3"/>
  <c r="AP48" i="3" s="1"/>
  <c r="V49" i="3"/>
  <c r="AH48" i="3"/>
  <c r="AN48" i="3" s="1"/>
  <c r="W49" i="3"/>
  <c r="AI48" i="3"/>
  <c r="AO48" i="3" s="1"/>
  <c r="T49" i="3"/>
  <c r="AF48" i="3"/>
  <c r="AL48" i="3" s="1"/>
  <c r="AR48" i="3" l="1"/>
  <c r="AX48" i="3" s="1"/>
  <c r="AT48" i="3"/>
  <c r="AZ48" i="3" s="1"/>
  <c r="AS48" i="3"/>
  <c r="AY48" i="3" s="1"/>
  <c r="AV48" i="3"/>
  <c r="BB48" i="3" s="1"/>
  <c r="AU48" i="3"/>
  <c r="BA48" i="3" s="1"/>
  <c r="X50" i="3"/>
  <c r="AJ49" i="3"/>
  <c r="AP49" i="3" s="1"/>
  <c r="W50" i="3"/>
  <c r="AI49" i="3"/>
  <c r="AO49" i="3" s="1"/>
  <c r="T50" i="3"/>
  <c r="AF49" i="3"/>
  <c r="AL49" i="3" s="1"/>
  <c r="V50" i="3"/>
  <c r="AH49" i="3"/>
  <c r="AN49" i="3" s="1"/>
  <c r="U50" i="3"/>
  <c r="AG49" i="3"/>
  <c r="AM49" i="3" s="1"/>
  <c r="AS49" i="3" l="1"/>
  <c r="AY49" i="3" s="1"/>
  <c r="AR49" i="3"/>
  <c r="AX49" i="3" s="1"/>
  <c r="AV49" i="3"/>
  <c r="BB49" i="3" s="1"/>
  <c r="AT49" i="3"/>
  <c r="AZ49" i="3" s="1"/>
  <c r="AU49" i="3"/>
  <c r="BA49" i="3" s="1"/>
  <c r="V51" i="3"/>
  <c r="AH50" i="3"/>
  <c r="AN50" i="3" s="1"/>
  <c r="W51" i="3"/>
  <c r="AI50" i="3"/>
  <c r="AO50" i="3" s="1"/>
  <c r="U51" i="3"/>
  <c r="AG50" i="3"/>
  <c r="AM50" i="3" s="1"/>
  <c r="T51" i="3"/>
  <c r="AF50" i="3"/>
  <c r="AL50" i="3" s="1"/>
  <c r="X51" i="3"/>
  <c r="AJ50" i="3"/>
  <c r="AP50" i="3" s="1"/>
  <c r="AV50" i="3" l="1"/>
  <c r="BB50" i="3" s="1"/>
  <c r="AS50" i="3"/>
  <c r="AY50" i="3" s="1"/>
  <c r="AT50" i="3"/>
  <c r="AZ50" i="3" s="1"/>
  <c r="AR50" i="3"/>
  <c r="AX50" i="3" s="1"/>
  <c r="AU50" i="3"/>
  <c r="BA50" i="3" s="1"/>
  <c r="T52" i="3"/>
  <c r="AF51" i="3"/>
  <c r="AL51" i="3" s="1"/>
  <c r="W52" i="3"/>
  <c r="AI51" i="3"/>
  <c r="AO51" i="3" s="1"/>
  <c r="X52" i="3"/>
  <c r="AJ51" i="3"/>
  <c r="AP51" i="3" s="1"/>
  <c r="U52" i="3"/>
  <c r="AG51" i="3"/>
  <c r="AM51" i="3" s="1"/>
  <c r="V52" i="3"/>
  <c r="AH51" i="3"/>
  <c r="AN51" i="3" s="1"/>
  <c r="AT51" i="3" l="1"/>
  <c r="AZ51" i="3" s="1"/>
  <c r="AV51" i="3"/>
  <c r="BB51" i="3" s="1"/>
  <c r="AR51" i="3"/>
  <c r="AX51" i="3" s="1"/>
  <c r="AS51" i="3"/>
  <c r="AY51" i="3" s="1"/>
  <c r="AU51" i="3"/>
  <c r="BA51" i="3" s="1"/>
  <c r="W53" i="3"/>
  <c r="AI52" i="3"/>
  <c r="AO52" i="3" s="1"/>
  <c r="U53" i="3"/>
  <c r="AG52" i="3"/>
  <c r="AM52" i="3" s="1"/>
  <c r="V53" i="3"/>
  <c r="AH52" i="3"/>
  <c r="AN52" i="3" s="1"/>
  <c r="X53" i="3"/>
  <c r="AJ52" i="3"/>
  <c r="AP52" i="3" s="1"/>
  <c r="T53" i="3"/>
  <c r="AF52" i="3"/>
  <c r="AL52" i="3" s="1"/>
  <c r="AT52" i="3" l="1"/>
  <c r="AZ52" i="3" s="1"/>
  <c r="AV52" i="3"/>
  <c r="BB52" i="3" s="1"/>
  <c r="AS52" i="3"/>
  <c r="AY52" i="3" s="1"/>
  <c r="AR52" i="3"/>
  <c r="AX52" i="3" s="1"/>
  <c r="AU52" i="3"/>
  <c r="BA52" i="3" s="1"/>
  <c r="X54" i="3"/>
  <c r="AJ53" i="3"/>
  <c r="AP53" i="3" s="1"/>
  <c r="U54" i="3"/>
  <c r="AG53" i="3"/>
  <c r="AM53" i="3" s="1"/>
  <c r="T54" i="3"/>
  <c r="AF53" i="3"/>
  <c r="AL53" i="3" s="1"/>
  <c r="V54" i="3"/>
  <c r="AH53" i="3"/>
  <c r="AN53" i="3" s="1"/>
  <c r="W54" i="3"/>
  <c r="AI53" i="3"/>
  <c r="AO53" i="3" s="1"/>
  <c r="AR53" i="3" l="1"/>
  <c r="AX53" i="3" s="1"/>
  <c r="AV53" i="3"/>
  <c r="BB53" i="3" s="1"/>
  <c r="AT53" i="3"/>
  <c r="AZ53" i="3" s="1"/>
  <c r="AS53" i="3"/>
  <c r="AY53" i="3" s="1"/>
  <c r="AU53" i="3"/>
  <c r="BA53" i="3" s="1"/>
  <c r="V55" i="3"/>
  <c r="AH54" i="3"/>
  <c r="AN54" i="3" s="1"/>
  <c r="U55" i="3"/>
  <c r="AG54" i="3"/>
  <c r="AM54" i="3" s="1"/>
  <c r="W55" i="3"/>
  <c r="AI54" i="3"/>
  <c r="AO54" i="3" s="1"/>
  <c r="T55" i="3"/>
  <c r="AF54" i="3"/>
  <c r="AL54" i="3" s="1"/>
  <c r="X55" i="3"/>
  <c r="AJ54" i="3"/>
  <c r="AP54" i="3" s="1"/>
  <c r="AV54" i="3" l="1"/>
  <c r="BB54" i="3" s="1"/>
  <c r="AT54" i="3"/>
  <c r="AZ54" i="3" s="1"/>
  <c r="AR54" i="3"/>
  <c r="AX54" i="3" s="1"/>
  <c r="AS54" i="3"/>
  <c r="AY54" i="3" s="1"/>
  <c r="AU54" i="3"/>
  <c r="BA54" i="3" s="1"/>
  <c r="T56" i="3"/>
  <c r="AF55" i="3"/>
  <c r="AL55" i="3" s="1"/>
  <c r="U56" i="3"/>
  <c r="AG55" i="3"/>
  <c r="AM55" i="3" s="1"/>
  <c r="X56" i="3"/>
  <c r="AJ55" i="3"/>
  <c r="AP55" i="3" s="1"/>
  <c r="W56" i="3"/>
  <c r="AI55" i="3"/>
  <c r="AO55" i="3" s="1"/>
  <c r="V56" i="3"/>
  <c r="AH55" i="3"/>
  <c r="AN55" i="3" s="1"/>
  <c r="AT55" i="3" l="1"/>
  <c r="AZ55" i="3" s="1"/>
  <c r="AV55" i="3"/>
  <c r="BB55" i="3" s="1"/>
  <c r="AR55" i="3"/>
  <c r="AX55" i="3" s="1"/>
  <c r="AS55" i="3"/>
  <c r="AY55" i="3" s="1"/>
  <c r="AU55" i="3"/>
  <c r="BA55" i="3" s="1"/>
  <c r="W57" i="3"/>
  <c r="AI56" i="3"/>
  <c r="AO56" i="3" s="1"/>
  <c r="U57" i="3"/>
  <c r="AG56" i="3"/>
  <c r="AM56" i="3" s="1"/>
  <c r="V57" i="3"/>
  <c r="AH56" i="3"/>
  <c r="AN56" i="3" s="1"/>
  <c r="X57" i="3"/>
  <c r="AJ56" i="3"/>
  <c r="AP56" i="3" s="1"/>
  <c r="T57" i="3"/>
  <c r="AF56" i="3"/>
  <c r="AL56" i="3" s="1"/>
  <c r="AR56" i="3" l="1"/>
  <c r="AX56" i="3" s="1"/>
  <c r="AT56" i="3"/>
  <c r="AZ56" i="3" s="1"/>
  <c r="AS56" i="3"/>
  <c r="AY56" i="3" s="1"/>
  <c r="AV56" i="3"/>
  <c r="BB56" i="3" s="1"/>
  <c r="AU56" i="3"/>
  <c r="BA56" i="3" s="1"/>
  <c r="X58" i="3"/>
  <c r="AJ57" i="3"/>
  <c r="AP57" i="3" s="1"/>
  <c r="U58" i="3"/>
  <c r="AG57" i="3"/>
  <c r="AM57" i="3" s="1"/>
  <c r="T58" i="3"/>
  <c r="AF57" i="3"/>
  <c r="AL57" i="3" s="1"/>
  <c r="V58" i="3"/>
  <c r="AH57" i="3"/>
  <c r="AN57" i="3" s="1"/>
  <c r="W58" i="3"/>
  <c r="AI57" i="3"/>
  <c r="AO57" i="3" s="1"/>
  <c r="AR57" i="3" l="1"/>
  <c r="AX57" i="3" s="1"/>
  <c r="AV57" i="3"/>
  <c r="BB57" i="3" s="1"/>
  <c r="AT57" i="3"/>
  <c r="AZ57" i="3" s="1"/>
  <c r="AS57" i="3"/>
  <c r="AY57" i="3" s="1"/>
  <c r="AU57" i="3"/>
  <c r="BA57" i="3" s="1"/>
  <c r="V59" i="3"/>
  <c r="AH58" i="3"/>
  <c r="AN58" i="3" s="1"/>
  <c r="U59" i="3"/>
  <c r="AG58" i="3"/>
  <c r="AM58" i="3" s="1"/>
  <c r="W59" i="3"/>
  <c r="AI58" i="3"/>
  <c r="AO58" i="3" s="1"/>
  <c r="T59" i="3"/>
  <c r="AF58" i="3"/>
  <c r="AL58" i="3" s="1"/>
  <c r="X59" i="3"/>
  <c r="AJ58" i="3"/>
  <c r="AP58" i="3" s="1"/>
  <c r="AV58" i="3" l="1"/>
  <c r="BB58" i="3" s="1"/>
  <c r="AT58" i="3"/>
  <c r="AZ58" i="3" s="1"/>
  <c r="AS58" i="3"/>
  <c r="AY58" i="3" s="1"/>
  <c r="AR58" i="3"/>
  <c r="AX58" i="3" s="1"/>
  <c r="AU58" i="3"/>
  <c r="BA58" i="3" s="1"/>
  <c r="U60" i="3"/>
  <c r="AG59" i="3"/>
  <c r="AM59" i="3" s="1"/>
  <c r="T60" i="3"/>
  <c r="AF59" i="3"/>
  <c r="AL59" i="3" s="1"/>
  <c r="X60" i="3"/>
  <c r="AJ59" i="3"/>
  <c r="AP59" i="3" s="1"/>
  <c r="W60" i="3"/>
  <c r="AI59" i="3"/>
  <c r="AO59" i="3" s="1"/>
  <c r="V60" i="3"/>
  <c r="AH59" i="3"/>
  <c r="AN59" i="3" s="1"/>
  <c r="AT59" i="3" l="1"/>
  <c r="AZ59" i="3" s="1"/>
  <c r="AV59" i="3"/>
  <c r="BB59" i="3" s="1"/>
  <c r="AS59" i="3"/>
  <c r="AY59" i="3" s="1"/>
  <c r="AR59" i="3"/>
  <c r="AX59" i="3" s="1"/>
  <c r="AU59" i="3"/>
  <c r="BA59" i="3" s="1"/>
  <c r="W61" i="3"/>
  <c r="AI60" i="3"/>
  <c r="AO60" i="3" s="1"/>
  <c r="T61" i="3"/>
  <c r="AF60" i="3"/>
  <c r="AL60" i="3" s="1"/>
  <c r="V61" i="3"/>
  <c r="AH60" i="3"/>
  <c r="AN60" i="3" s="1"/>
  <c r="X61" i="3"/>
  <c r="AJ60" i="3"/>
  <c r="AP60" i="3" s="1"/>
  <c r="U61" i="3"/>
  <c r="AG60" i="3"/>
  <c r="AM60" i="3" s="1"/>
  <c r="AS60" i="3" l="1"/>
  <c r="AY60" i="3" s="1"/>
  <c r="AT60" i="3"/>
  <c r="AZ60" i="3" s="1"/>
  <c r="AR60" i="3"/>
  <c r="AX60" i="3" s="1"/>
  <c r="AV60" i="3"/>
  <c r="BB60" i="3" s="1"/>
  <c r="AU60" i="3"/>
  <c r="BA60" i="3" s="1"/>
  <c r="T62" i="3"/>
  <c r="AF61" i="3"/>
  <c r="AL61" i="3" s="1"/>
  <c r="X62" i="3"/>
  <c r="AJ61" i="3"/>
  <c r="AP61" i="3" s="1"/>
  <c r="U62" i="3"/>
  <c r="AG61" i="3"/>
  <c r="AM61" i="3" s="1"/>
  <c r="V62" i="3"/>
  <c r="AH61" i="3"/>
  <c r="AN61" i="3" s="1"/>
  <c r="W62" i="3"/>
  <c r="AI61" i="3"/>
  <c r="AO61" i="3" s="1"/>
  <c r="AS61" i="3" l="1"/>
  <c r="AY61" i="3" s="1"/>
  <c r="AR61" i="3"/>
  <c r="AX61" i="3" s="1"/>
  <c r="AT61" i="3"/>
  <c r="AZ61" i="3" s="1"/>
  <c r="AV61" i="3"/>
  <c r="BB61" i="3" s="1"/>
  <c r="AU61" i="3"/>
  <c r="BA61" i="3" s="1"/>
  <c r="V63" i="3"/>
  <c r="AH62" i="3"/>
  <c r="AN62" i="3" s="1"/>
  <c r="X63" i="3"/>
  <c r="AJ62" i="3"/>
  <c r="AP62" i="3" s="1"/>
  <c r="W63" i="3"/>
  <c r="AI62" i="3"/>
  <c r="AO62" i="3" s="1"/>
  <c r="U63" i="3"/>
  <c r="AG62" i="3"/>
  <c r="AM62" i="3" s="1"/>
  <c r="T63" i="3"/>
  <c r="AF62" i="3"/>
  <c r="AL62" i="3" s="1"/>
  <c r="AR62" i="3" l="1"/>
  <c r="AX62" i="3" s="1"/>
  <c r="AT62" i="3"/>
  <c r="AZ62" i="3" s="1"/>
  <c r="AS62" i="3"/>
  <c r="AY62" i="3" s="1"/>
  <c r="AV62" i="3"/>
  <c r="BB62" i="3" s="1"/>
  <c r="AU62" i="3"/>
  <c r="BA62" i="3" s="1"/>
  <c r="U64" i="3"/>
  <c r="AG63" i="3"/>
  <c r="AM63" i="3" s="1"/>
  <c r="X64" i="3"/>
  <c r="AJ63" i="3"/>
  <c r="AP63" i="3" s="1"/>
  <c r="T64" i="3"/>
  <c r="AF63" i="3"/>
  <c r="AL63" i="3" s="1"/>
  <c r="W64" i="3"/>
  <c r="AI63" i="3"/>
  <c r="AO63" i="3" s="1"/>
  <c r="V64" i="3"/>
  <c r="AH63" i="3"/>
  <c r="AN63" i="3" s="1"/>
  <c r="AT63" i="3" l="1"/>
  <c r="AZ63" i="3" s="1"/>
  <c r="AR63" i="3"/>
  <c r="AX63" i="3" s="1"/>
  <c r="AS63" i="3"/>
  <c r="AY63" i="3" s="1"/>
  <c r="AV63" i="3"/>
  <c r="BB63" i="3" s="1"/>
  <c r="AU63" i="3"/>
  <c r="BA63" i="3" s="1"/>
  <c r="W65" i="3"/>
  <c r="AI64" i="3"/>
  <c r="AO64" i="3" s="1"/>
  <c r="X65" i="3"/>
  <c r="AJ64" i="3"/>
  <c r="AP64" i="3" s="1"/>
  <c r="V65" i="3"/>
  <c r="AH64" i="3"/>
  <c r="AN64" i="3" s="1"/>
  <c r="T65" i="3"/>
  <c r="AF64" i="3"/>
  <c r="AL64" i="3" s="1"/>
  <c r="U65" i="3"/>
  <c r="AG64" i="3"/>
  <c r="AM64" i="3" s="1"/>
  <c r="AS64" i="3" l="1"/>
  <c r="AY64" i="3" s="1"/>
  <c r="AT64" i="3"/>
  <c r="AZ64" i="3" s="1"/>
  <c r="AV64" i="3"/>
  <c r="BB64" i="3" s="1"/>
  <c r="AR64" i="3"/>
  <c r="AX64" i="3" s="1"/>
  <c r="AU64" i="3"/>
  <c r="BA64" i="3" s="1"/>
  <c r="T66" i="3"/>
  <c r="AF65" i="3"/>
  <c r="AL65" i="3" s="1"/>
  <c r="X66" i="3"/>
  <c r="AJ65" i="3"/>
  <c r="AP65" i="3" s="1"/>
  <c r="U66" i="3"/>
  <c r="AG65" i="3"/>
  <c r="AM65" i="3" s="1"/>
  <c r="V66" i="3"/>
  <c r="AH65" i="3"/>
  <c r="AN65" i="3" s="1"/>
  <c r="W66" i="3"/>
  <c r="AI65" i="3"/>
  <c r="AO65" i="3" s="1"/>
  <c r="AS65" i="3" l="1"/>
  <c r="AY65" i="3" s="1"/>
  <c r="AR65" i="3"/>
  <c r="AX65" i="3" s="1"/>
  <c r="AV65" i="3"/>
  <c r="BB65" i="3" s="1"/>
  <c r="AT65" i="3"/>
  <c r="AZ65" i="3" s="1"/>
  <c r="AU65" i="3"/>
  <c r="BA65" i="3" s="1"/>
  <c r="X67" i="3"/>
  <c r="AJ66" i="3"/>
  <c r="AP66" i="3" s="1"/>
  <c r="V67" i="3"/>
  <c r="AH66" i="3"/>
  <c r="AN66" i="3" s="1"/>
  <c r="W67" i="3"/>
  <c r="AI66" i="3"/>
  <c r="AO66" i="3" s="1"/>
  <c r="U67" i="3"/>
  <c r="AG66" i="3"/>
  <c r="AM66" i="3" s="1"/>
  <c r="T67" i="3"/>
  <c r="AF66" i="3"/>
  <c r="AL66" i="3" s="1"/>
  <c r="AV66" i="3" l="1"/>
  <c r="BB66" i="3" s="1"/>
  <c r="AS66" i="3"/>
  <c r="AY66" i="3" s="1"/>
  <c r="AT66" i="3"/>
  <c r="AZ66" i="3" s="1"/>
  <c r="AR66" i="3"/>
  <c r="AX66" i="3" s="1"/>
  <c r="AU66" i="3"/>
  <c r="BA66" i="3" s="1"/>
  <c r="U68" i="3"/>
  <c r="AG67" i="3"/>
  <c r="AM67" i="3" s="1"/>
  <c r="V68" i="3"/>
  <c r="AH67" i="3"/>
  <c r="AN67" i="3" s="1"/>
  <c r="T68" i="3"/>
  <c r="AF67" i="3"/>
  <c r="AL67" i="3" s="1"/>
  <c r="W68" i="3"/>
  <c r="AI67" i="3"/>
  <c r="AO67" i="3" s="1"/>
  <c r="X68" i="3"/>
  <c r="AJ67" i="3"/>
  <c r="AP67" i="3" s="1"/>
  <c r="AV67" i="3" l="1"/>
  <c r="BB67" i="3" s="1"/>
  <c r="AR67" i="3"/>
  <c r="AX67" i="3" s="1"/>
  <c r="AS67" i="3"/>
  <c r="AY67" i="3" s="1"/>
  <c r="AT67" i="3"/>
  <c r="AZ67" i="3" s="1"/>
  <c r="AU67" i="3"/>
  <c r="BA67" i="3" s="1"/>
  <c r="W69" i="3"/>
  <c r="AI68" i="3"/>
  <c r="AO68" i="3" s="1"/>
  <c r="V69" i="3"/>
  <c r="AH68" i="3"/>
  <c r="AN68" i="3" s="1"/>
  <c r="X69" i="3"/>
  <c r="AJ68" i="3"/>
  <c r="AP68" i="3" s="1"/>
  <c r="T69" i="3"/>
  <c r="AF68" i="3"/>
  <c r="AL68" i="3" s="1"/>
  <c r="U69" i="3"/>
  <c r="AG68" i="3"/>
  <c r="AM68" i="3" s="1"/>
  <c r="AS68" i="3" l="1"/>
  <c r="AY68" i="3" s="1"/>
  <c r="AV68" i="3"/>
  <c r="BB68" i="3" s="1"/>
  <c r="AT68" i="3"/>
  <c r="AZ68" i="3" s="1"/>
  <c r="AR68" i="3"/>
  <c r="AX68" i="3" s="1"/>
  <c r="AU68" i="3"/>
  <c r="BA68" i="3" s="1"/>
  <c r="T70" i="3"/>
  <c r="AF69" i="3"/>
  <c r="AL69" i="3" s="1"/>
  <c r="V70" i="3"/>
  <c r="AH69" i="3"/>
  <c r="AN69" i="3" s="1"/>
  <c r="U70" i="3"/>
  <c r="AG69" i="3"/>
  <c r="AM69" i="3" s="1"/>
  <c r="X70" i="3"/>
  <c r="AJ69" i="3"/>
  <c r="AP69" i="3" s="1"/>
  <c r="W70" i="3"/>
  <c r="AI69" i="3"/>
  <c r="AO69" i="3" s="1"/>
  <c r="AS69" i="3" l="1"/>
  <c r="AY69" i="3" s="1"/>
  <c r="AR69" i="3"/>
  <c r="AX69" i="3" s="1"/>
  <c r="AT69" i="3"/>
  <c r="AZ69" i="3" s="1"/>
  <c r="AV69" i="3"/>
  <c r="BB69" i="3" s="1"/>
  <c r="AU69" i="3"/>
  <c r="BA69" i="3" s="1"/>
  <c r="X71" i="3"/>
  <c r="AJ70" i="3"/>
  <c r="AP70" i="3" s="1"/>
  <c r="V71" i="3"/>
  <c r="AH70" i="3"/>
  <c r="AN70" i="3" s="1"/>
  <c r="W71" i="3"/>
  <c r="AI70" i="3"/>
  <c r="AO70" i="3" s="1"/>
  <c r="U71" i="3"/>
  <c r="AG70" i="3"/>
  <c r="AM70" i="3" s="1"/>
  <c r="T71" i="3"/>
  <c r="AF70" i="3"/>
  <c r="AL70" i="3" s="1"/>
  <c r="AR70" i="3" l="1"/>
  <c r="AX70" i="3" s="1"/>
  <c r="AV70" i="3"/>
  <c r="BB70" i="3" s="1"/>
  <c r="AT70" i="3"/>
  <c r="AZ70" i="3" s="1"/>
  <c r="AS70" i="3"/>
  <c r="AY70" i="3" s="1"/>
  <c r="AU70" i="3"/>
  <c r="BA70" i="3" s="1"/>
  <c r="U72" i="3"/>
  <c r="AG71" i="3"/>
  <c r="AM71" i="3" s="1"/>
  <c r="V72" i="3"/>
  <c r="AH71" i="3"/>
  <c r="AN71" i="3" s="1"/>
  <c r="T72" i="3"/>
  <c r="AF71" i="3"/>
  <c r="AL71" i="3" s="1"/>
  <c r="W72" i="3"/>
  <c r="AI71" i="3"/>
  <c r="AO71" i="3" s="1"/>
  <c r="X72" i="3"/>
  <c r="AJ71" i="3"/>
  <c r="AP71" i="3" s="1"/>
  <c r="AR71" i="3" l="1"/>
  <c r="AX71" i="3" s="1"/>
  <c r="AS71" i="3"/>
  <c r="AY71" i="3" s="1"/>
  <c r="AT71" i="3"/>
  <c r="AZ71" i="3" s="1"/>
  <c r="AV71" i="3"/>
  <c r="BB71" i="3" s="1"/>
  <c r="AU71" i="3"/>
  <c r="BA71" i="3" s="1"/>
  <c r="W73" i="3"/>
  <c r="AI72" i="3"/>
  <c r="AO72" i="3" s="1"/>
  <c r="V73" i="3"/>
  <c r="AH72" i="3"/>
  <c r="AN72" i="3" s="1"/>
  <c r="X73" i="3"/>
  <c r="AJ72" i="3"/>
  <c r="AP72" i="3" s="1"/>
  <c r="T73" i="3"/>
  <c r="AF72" i="3"/>
  <c r="AL72" i="3" s="1"/>
  <c r="U73" i="3"/>
  <c r="AG72" i="3"/>
  <c r="AM72" i="3" s="1"/>
  <c r="AS72" i="3" l="1"/>
  <c r="AY72" i="3" s="1"/>
  <c r="AV72" i="3"/>
  <c r="BB72" i="3" s="1"/>
  <c r="AT72" i="3"/>
  <c r="AZ72" i="3" s="1"/>
  <c r="AR72" i="3"/>
  <c r="AX72" i="3" s="1"/>
  <c r="AU72" i="3"/>
  <c r="BA72" i="3" s="1"/>
  <c r="V74" i="3"/>
  <c r="AH73" i="3"/>
  <c r="AN73" i="3" s="1"/>
  <c r="T74" i="3"/>
  <c r="AF73" i="3"/>
  <c r="AL73" i="3" s="1"/>
  <c r="U74" i="3"/>
  <c r="AG73" i="3"/>
  <c r="AM73" i="3" s="1"/>
  <c r="X74" i="3"/>
  <c r="AJ73" i="3"/>
  <c r="AP73" i="3" s="1"/>
  <c r="W74" i="3"/>
  <c r="AI73" i="3"/>
  <c r="AO73" i="3" s="1"/>
  <c r="AS73" i="3" l="1"/>
  <c r="AY73" i="3" s="1"/>
  <c r="AT73" i="3"/>
  <c r="AZ73" i="3" s="1"/>
  <c r="AV73" i="3"/>
  <c r="BB73" i="3" s="1"/>
  <c r="AR73" i="3"/>
  <c r="AX73" i="3" s="1"/>
  <c r="AU73" i="3"/>
  <c r="BA73" i="3" s="1"/>
  <c r="X75" i="3"/>
  <c r="AJ74" i="3"/>
  <c r="AP74" i="3" s="1"/>
  <c r="T75" i="3"/>
  <c r="AF74" i="3"/>
  <c r="AL74" i="3" s="1"/>
  <c r="W75" i="3"/>
  <c r="AI74" i="3"/>
  <c r="AO74" i="3" s="1"/>
  <c r="U75" i="3"/>
  <c r="AG74" i="3"/>
  <c r="AM74" i="3" s="1"/>
  <c r="V75" i="3"/>
  <c r="AH74" i="3"/>
  <c r="AN74" i="3" s="1"/>
  <c r="AT74" i="3" l="1"/>
  <c r="AZ74" i="3" s="1"/>
  <c r="AV74" i="3"/>
  <c r="BB74" i="3" s="1"/>
  <c r="AR74" i="3"/>
  <c r="AX74" i="3" s="1"/>
  <c r="AS74" i="3"/>
  <c r="AY74" i="3" s="1"/>
  <c r="AU74" i="3"/>
  <c r="BA74" i="3" s="1"/>
  <c r="T76" i="3"/>
  <c r="AF75" i="3"/>
  <c r="AL75" i="3" s="1"/>
  <c r="U76" i="3"/>
  <c r="AG75" i="3"/>
  <c r="AM75" i="3" s="1"/>
  <c r="V76" i="3"/>
  <c r="AH75" i="3"/>
  <c r="AN75" i="3" s="1"/>
  <c r="W76" i="3"/>
  <c r="AI75" i="3"/>
  <c r="AO75" i="3" s="1"/>
  <c r="X76" i="3"/>
  <c r="AJ75" i="3"/>
  <c r="AP75" i="3" s="1"/>
  <c r="AV75" i="3" l="1"/>
  <c r="BB75" i="3" s="1"/>
  <c r="AT75" i="3"/>
  <c r="AZ75" i="3" s="1"/>
  <c r="AR75" i="3"/>
  <c r="AX75" i="3" s="1"/>
  <c r="AS75" i="3"/>
  <c r="AY75" i="3" s="1"/>
  <c r="AU75" i="3"/>
  <c r="BA75" i="3" s="1"/>
  <c r="W77" i="3"/>
  <c r="AI76" i="3"/>
  <c r="AO76" i="3" s="1"/>
  <c r="U77" i="3"/>
  <c r="AG76" i="3"/>
  <c r="AM76" i="3" s="1"/>
  <c r="X77" i="3"/>
  <c r="AJ76" i="3"/>
  <c r="AP76" i="3" s="1"/>
  <c r="V77" i="3"/>
  <c r="AH76" i="3"/>
  <c r="AN76" i="3" s="1"/>
  <c r="T77" i="3"/>
  <c r="AF76" i="3"/>
  <c r="AL76" i="3" s="1"/>
  <c r="AR76" i="3" l="1"/>
  <c r="AX76" i="3" s="1"/>
  <c r="AV76" i="3"/>
  <c r="BB76" i="3" s="1"/>
  <c r="AT76" i="3"/>
  <c r="AZ76" i="3" s="1"/>
  <c r="AS76" i="3"/>
  <c r="AY76" i="3" s="1"/>
  <c r="AU76" i="3"/>
  <c r="BA76" i="3" s="1"/>
  <c r="U78" i="3"/>
  <c r="AG77" i="3"/>
  <c r="AM77" i="3" s="1"/>
  <c r="V78" i="3"/>
  <c r="AH77" i="3"/>
  <c r="AN77" i="3" s="1"/>
  <c r="T78" i="3"/>
  <c r="AF77" i="3"/>
  <c r="AL77" i="3" s="1"/>
  <c r="X78" i="3"/>
  <c r="AJ77" i="3"/>
  <c r="AP77" i="3" s="1"/>
  <c r="W78" i="3"/>
  <c r="AI77" i="3"/>
  <c r="AO77" i="3" s="1"/>
  <c r="AR77" i="3" l="1"/>
  <c r="AX77" i="3" s="1"/>
  <c r="AS77" i="3"/>
  <c r="AY77" i="3" s="1"/>
  <c r="AT77" i="3"/>
  <c r="AZ77" i="3" s="1"/>
  <c r="AV77" i="3"/>
  <c r="BB77" i="3" s="1"/>
  <c r="AU77" i="3"/>
  <c r="BA77" i="3" s="1"/>
  <c r="X79" i="3"/>
  <c r="AJ78" i="3"/>
  <c r="AP78" i="3" s="1"/>
  <c r="V79" i="3"/>
  <c r="AH78" i="3"/>
  <c r="AN78" i="3" s="1"/>
  <c r="W79" i="3"/>
  <c r="AI78" i="3"/>
  <c r="AO78" i="3" s="1"/>
  <c r="T79" i="3"/>
  <c r="AF78" i="3"/>
  <c r="AL78" i="3" s="1"/>
  <c r="U79" i="3"/>
  <c r="AG78" i="3"/>
  <c r="AM78" i="3" s="1"/>
  <c r="AS78" i="3" l="1"/>
  <c r="AY78" i="3" s="1"/>
  <c r="AV78" i="3"/>
  <c r="BB78" i="3" s="1"/>
  <c r="AT78" i="3"/>
  <c r="AZ78" i="3" s="1"/>
  <c r="AR78" i="3"/>
  <c r="AX78" i="3" s="1"/>
  <c r="AU78" i="3"/>
  <c r="BA78" i="3" s="1"/>
  <c r="T80" i="3"/>
  <c r="AF79" i="3"/>
  <c r="AL79" i="3" s="1"/>
  <c r="V80" i="3"/>
  <c r="AH79" i="3"/>
  <c r="AN79" i="3" s="1"/>
  <c r="U80" i="3"/>
  <c r="AG79" i="3"/>
  <c r="AM79" i="3" s="1"/>
  <c r="W80" i="3"/>
  <c r="AI79" i="3"/>
  <c r="AO79" i="3" s="1"/>
  <c r="X80" i="3"/>
  <c r="AJ79" i="3"/>
  <c r="AP79" i="3" s="1"/>
  <c r="AV79" i="3" l="1"/>
  <c r="BB79" i="3" s="1"/>
  <c r="AS79" i="3"/>
  <c r="AY79" i="3" s="1"/>
  <c r="AR79" i="3"/>
  <c r="AX79" i="3" s="1"/>
  <c r="AT79" i="3"/>
  <c r="AZ79" i="3" s="1"/>
  <c r="AU79" i="3"/>
  <c r="BA79" i="3" s="1"/>
  <c r="V81" i="3"/>
  <c r="AH80" i="3"/>
  <c r="AN80" i="3" s="1"/>
  <c r="W81" i="3"/>
  <c r="AI80" i="3"/>
  <c r="AO80" i="3" s="1"/>
  <c r="X81" i="3"/>
  <c r="AJ80" i="3"/>
  <c r="AP80" i="3" s="1"/>
  <c r="U81" i="3"/>
  <c r="AG80" i="3"/>
  <c r="AM80" i="3" s="1"/>
  <c r="T81" i="3"/>
  <c r="AF80" i="3"/>
  <c r="AL80" i="3" s="1"/>
  <c r="AR80" i="3" l="1"/>
  <c r="AX80" i="3" s="1"/>
  <c r="AV80" i="3"/>
  <c r="BB80" i="3" s="1"/>
  <c r="AT80" i="3"/>
  <c r="AZ80" i="3" s="1"/>
  <c r="AS80" i="3"/>
  <c r="AY80" i="3" s="1"/>
  <c r="AU80" i="3"/>
  <c r="BA80" i="3" s="1"/>
  <c r="W82" i="3"/>
  <c r="AI81" i="3"/>
  <c r="AO81" i="3" s="1"/>
  <c r="U82" i="3"/>
  <c r="AG81" i="3"/>
  <c r="AM81" i="3" s="1"/>
  <c r="T82" i="3"/>
  <c r="AF81" i="3"/>
  <c r="AL81" i="3" s="1"/>
  <c r="X82" i="3"/>
  <c r="AJ81" i="3"/>
  <c r="AP81" i="3" s="1"/>
  <c r="V82" i="3"/>
  <c r="AH81" i="3"/>
  <c r="AN81" i="3" s="1"/>
  <c r="AR81" i="3" l="1"/>
  <c r="AX81" i="3" s="1"/>
  <c r="AV81" i="3"/>
  <c r="BB81" i="3" s="1"/>
  <c r="AS81" i="3"/>
  <c r="AY81" i="3" s="1"/>
  <c r="AT81" i="3"/>
  <c r="AZ81" i="3" s="1"/>
  <c r="AU81" i="3"/>
  <c r="BA81" i="3" s="1"/>
  <c r="X83" i="3"/>
  <c r="AJ82" i="3"/>
  <c r="AP82" i="3" s="1"/>
  <c r="U83" i="3"/>
  <c r="AG82" i="3"/>
  <c r="AM82" i="3" s="1"/>
  <c r="V83" i="3"/>
  <c r="AH82" i="3"/>
  <c r="AN82" i="3" s="1"/>
  <c r="T83" i="3"/>
  <c r="AF82" i="3"/>
  <c r="AL82" i="3" s="1"/>
  <c r="W83" i="3"/>
  <c r="AI82" i="3"/>
  <c r="AO82" i="3" s="1"/>
  <c r="AT82" i="3" l="1"/>
  <c r="AZ82" i="3" s="1"/>
  <c r="AV82" i="3"/>
  <c r="BB82" i="3" s="1"/>
  <c r="AR82" i="3"/>
  <c r="AX82" i="3" s="1"/>
  <c r="AS82" i="3"/>
  <c r="AY82" i="3" s="1"/>
  <c r="AU82" i="3"/>
  <c r="BA82" i="3" s="1"/>
  <c r="U84" i="3"/>
  <c r="AG83" i="3"/>
  <c r="AM83" i="3" s="1"/>
  <c r="T84" i="3"/>
  <c r="AF83" i="3"/>
  <c r="AL83" i="3" s="1"/>
  <c r="W84" i="3"/>
  <c r="AI83" i="3"/>
  <c r="AO83" i="3" s="1"/>
  <c r="V84" i="3"/>
  <c r="AH83" i="3"/>
  <c r="AN83" i="3" s="1"/>
  <c r="X84" i="3"/>
  <c r="AJ83" i="3"/>
  <c r="AP83" i="3" s="1"/>
  <c r="AV83" i="3" l="1"/>
  <c r="BB83" i="3" s="1"/>
  <c r="AS83" i="3"/>
  <c r="AY83" i="3" s="1"/>
  <c r="AR83" i="3"/>
  <c r="AX83" i="3" s="1"/>
  <c r="AT83" i="3"/>
  <c r="AZ83" i="3" s="1"/>
  <c r="AU83" i="3"/>
  <c r="BA83" i="3" s="1"/>
  <c r="V85" i="3"/>
  <c r="AH84" i="3"/>
  <c r="AN84" i="3" s="1"/>
  <c r="T85" i="3"/>
  <c r="AF84" i="3"/>
  <c r="AL84" i="3" s="1"/>
  <c r="X85" i="3"/>
  <c r="AJ84" i="3"/>
  <c r="AP84" i="3" s="1"/>
  <c r="W85" i="3"/>
  <c r="AI84" i="3"/>
  <c r="AO84" i="3" s="1"/>
  <c r="U85" i="3"/>
  <c r="AG84" i="3"/>
  <c r="AM84" i="3" s="1"/>
  <c r="AS84" i="3" l="1"/>
  <c r="AY84" i="3" s="1"/>
  <c r="AV84" i="3"/>
  <c r="BB84" i="3" s="1"/>
  <c r="AT84" i="3"/>
  <c r="AZ84" i="3" s="1"/>
  <c r="AR84" i="3"/>
  <c r="AX84" i="3" s="1"/>
  <c r="AU84" i="3"/>
  <c r="BA84" i="3" s="1"/>
  <c r="T86" i="3"/>
  <c r="AF85" i="3"/>
  <c r="AL85" i="3" s="1"/>
  <c r="W86" i="3"/>
  <c r="AI85" i="3"/>
  <c r="AO85" i="3" s="1"/>
  <c r="U86" i="3"/>
  <c r="AG85" i="3"/>
  <c r="AM85" i="3" s="1"/>
  <c r="X86" i="3"/>
  <c r="AJ85" i="3"/>
  <c r="AP85" i="3" s="1"/>
  <c r="V86" i="3"/>
  <c r="AH85" i="3"/>
  <c r="AN85" i="3" s="1"/>
  <c r="AT85" i="3" l="1"/>
  <c r="AZ85" i="3" s="1"/>
  <c r="AS85" i="3"/>
  <c r="AY85" i="3" s="1"/>
  <c r="AR85" i="3"/>
  <c r="AX85" i="3" s="1"/>
  <c r="AV85" i="3"/>
  <c r="BB85" i="3" s="1"/>
  <c r="AU85" i="3"/>
  <c r="BA85" i="3" s="1"/>
  <c r="X87" i="3"/>
  <c r="AJ86" i="3"/>
  <c r="AP86" i="3" s="1"/>
  <c r="W87" i="3"/>
  <c r="AI86" i="3"/>
  <c r="AO86" i="3" s="1"/>
  <c r="V87" i="3"/>
  <c r="AH86" i="3"/>
  <c r="AN86" i="3" s="1"/>
  <c r="U87" i="3"/>
  <c r="AG86" i="3"/>
  <c r="AM86" i="3" s="1"/>
  <c r="T87" i="3"/>
  <c r="AF86" i="3"/>
  <c r="AL86" i="3" s="1"/>
  <c r="AR86" i="3" l="1"/>
  <c r="AX86" i="3" s="1"/>
  <c r="AT86" i="3"/>
  <c r="AZ86" i="3" s="1"/>
  <c r="AV86" i="3"/>
  <c r="BB86" i="3" s="1"/>
  <c r="AS86" i="3"/>
  <c r="AY86" i="3" s="1"/>
  <c r="AU86" i="3"/>
  <c r="BA86" i="3" s="1"/>
  <c r="U88" i="3"/>
  <c r="AG87" i="3"/>
  <c r="AM87" i="3" s="1"/>
  <c r="W88" i="3"/>
  <c r="AI87" i="3"/>
  <c r="AO87" i="3" s="1"/>
  <c r="T88" i="3"/>
  <c r="AF87" i="3"/>
  <c r="AL87" i="3" s="1"/>
  <c r="V88" i="3"/>
  <c r="AH87" i="3"/>
  <c r="AN87" i="3" s="1"/>
  <c r="X88" i="3"/>
  <c r="AJ87" i="3"/>
  <c r="AP87" i="3" s="1"/>
  <c r="AV87" i="3" l="1"/>
  <c r="BB87" i="3" s="1"/>
  <c r="AR87" i="3"/>
  <c r="AX87" i="3" s="1"/>
  <c r="AS87" i="3"/>
  <c r="AY87" i="3" s="1"/>
  <c r="AT87" i="3"/>
  <c r="AZ87" i="3" s="1"/>
  <c r="AU87" i="3"/>
  <c r="BA87" i="3" s="1"/>
  <c r="V89" i="3"/>
  <c r="AH88" i="3"/>
  <c r="AN88" i="3" s="1"/>
  <c r="W89" i="3"/>
  <c r="AI88" i="3"/>
  <c r="AO88" i="3" s="1"/>
  <c r="X89" i="3"/>
  <c r="AJ88" i="3"/>
  <c r="AP88" i="3" s="1"/>
  <c r="T89" i="3"/>
  <c r="AF88" i="3"/>
  <c r="AL88" i="3" s="1"/>
  <c r="U89" i="3"/>
  <c r="AG88" i="3"/>
  <c r="AM88" i="3" s="1"/>
  <c r="AS88" i="3" l="1"/>
  <c r="AY88" i="3" s="1"/>
  <c r="AV88" i="3"/>
  <c r="BB88" i="3" s="1"/>
  <c r="AT88" i="3"/>
  <c r="AZ88" i="3" s="1"/>
  <c r="AR88" i="3"/>
  <c r="AX88" i="3" s="1"/>
  <c r="AU88" i="3"/>
  <c r="BA88" i="3" s="1"/>
  <c r="T90" i="3"/>
  <c r="AF89" i="3"/>
  <c r="AL89" i="3" s="1"/>
  <c r="W90" i="3"/>
  <c r="AI89" i="3"/>
  <c r="AO89" i="3" s="1"/>
  <c r="U90" i="3"/>
  <c r="AG89" i="3"/>
  <c r="AM89" i="3" s="1"/>
  <c r="X90" i="3"/>
  <c r="AJ89" i="3"/>
  <c r="AP89" i="3" s="1"/>
  <c r="V90" i="3"/>
  <c r="AH89" i="3"/>
  <c r="AN89" i="3" s="1"/>
  <c r="AT89" i="3" l="1"/>
  <c r="AZ89" i="3" s="1"/>
  <c r="AS89" i="3"/>
  <c r="AY89" i="3" s="1"/>
  <c r="AR89" i="3"/>
  <c r="AX89" i="3" s="1"/>
  <c r="AV89" i="3"/>
  <c r="BB89" i="3" s="1"/>
  <c r="AU89" i="3"/>
  <c r="BA89" i="3" s="1"/>
  <c r="X91" i="3"/>
  <c r="AJ90" i="3"/>
  <c r="AP90" i="3" s="1"/>
  <c r="W91" i="3"/>
  <c r="AI90" i="3"/>
  <c r="AO90" i="3" s="1"/>
  <c r="V91" i="3"/>
  <c r="AH90" i="3"/>
  <c r="AN90" i="3" s="1"/>
  <c r="U91" i="3"/>
  <c r="AG90" i="3"/>
  <c r="AM90" i="3" s="1"/>
  <c r="T91" i="3"/>
  <c r="AF90" i="3"/>
  <c r="AL90" i="3" s="1"/>
  <c r="AR90" i="3" l="1"/>
  <c r="AX90" i="3" s="1"/>
  <c r="AT90" i="3"/>
  <c r="AZ90" i="3" s="1"/>
  <c r="AV90" i="3"/>
  <c r="BB90" i="3" s="1"/>
  <c r="AS90" i="3"/>
  <c r="AY90" i="3" s="1"/>
  <c r="AU90" i="3"/>
  <c r="BA90" i="3" s="1"/>
  <c r="U92" i="3"/>
  <c r="AG91" i="3"/>
  <c r="AM91" i="3" s="1"/>
  <c r="W92" i="3"/>
  <c r="AI91" i="3"/>
  <c r="AO91" i="3" s="1"/>
  <c r="T92" i="3"/>
  <c r="AF91" i="3"/>
  <c r="AL91" i="3" s="1"/>
  <c r="V92" i="3"/>
  <c r="AH91" i="3"/>
  <c r="AN91" i="3" s="1"/>
  <c r="X92" i="3"/>
  <c r="AJ91" i="3"/>
  <c r="AP91" i="3" s="1"/>
  <c r="AV91" i="3" l="1"/>
  <c r="BB91" i="3" s="1"/>
  <c r="AR91" i="3"/>
  <c r="AX91" i="3" s="1"/>
  <c r="AS91" i="3"/>
  <c r="AY91" i="3" s="1"/>
  <c r="AT91" i="3"/>
  <c r="AZ91" i="3" s="1"/>
  <c r="AU91" i="3"/>
  <c r="BA91" i="3" s="1"/>
  <c r="V93" i="3"/>
  <c r="AH92" i="3"/>
  <c r="AN92" i="3" s="1"/>
  <c r="W93" i="3"/>
  <c r="AI92" i="3"/>
  <c r="AO92" i="3" s="1"/>
  <c r="X93" i="3"/>
  <c r="AJ92" i="3"/>
  <c r="AP92" i="3" s="1"/>
  <c r="T93" i="3"/>
  <c r="AF92" i="3"/>
  <c r="AL92" i="3" s="1"/>
  <c r="U93" i="3"/>
  <c r="AG92" i="3"/>
  <c r="AM92" i="3" s="1"/>
  <c r="AS92" i="3" l="1"/>
  <c r="AY92" i="3" s="1"/>
  <c r="AV92" i="3"/>
  <c r="BB92" i="3" s="1"/>
  <c r="AT92" i="3"/>
  <c r="AZ92" i="3" s="1"/>
  <c r="AR92" i="3"/>
  <c r="AX92" i="3" s="1"/>
  <c r="AU92" i="3"/>
  <c r="BA92" i="3" s="1"/>
  <c r="T94" i="3"/>
  <c r="AF93" i="3"/>
  <c r="AL93" i="3" s="1"/>
  <c r="W94" i="3"/>
  <c r="AI93" i="3"/>
  <c r="AO93" i="3" s="1"/>
  <c r="U94" i="3"/>
  <c r="AG93" i="3"/>
  <c r="AM93" i="3" s="1"/>
  <c r="X94" i="3"/>
  <c r="AJ93" i="3"/>
  <c r="AP93" i="3" s="1"/>
  <c r="V94" i="3"/>
  <c r="AH93" i="3"/>
  <c r="AN93" i="3" s="1"/>
  <c r="AT93" i="3" l="1"/>
  <c r="AZ93" i="3" s="1"/>
  <c r="AS93" i="3"/>
  <c r="AY93" i="3" s="1"/>
  <c r="AR93" i="3"/>
  <c r="AX93" i="3" s="1"/>
  <c r="AV93" i="3"/>
  <c r="BB93" i="3" s="1"/>
  <c r="AU93" i="3"/>
  <c r="BA93" i="3" s="1"/>
  <c r="X95" i="3"/>
  <c r="AJ94" i="3"/>
  <c r="AP94" i="3" s="1"/>
  <c r="W95" i="3"/>
  <c r="AI94" i="3"/>
  <c r="AO94" i="3" s="1"/>
  <c r="V95" i="3"/>
  <c r="AH94" i="3"/>
  <c r="AN94" i="3" s="1"/>
  <c r="U95" i="3"/>
  <c r="AG94" i="3"/>
  <c r="AM94" i="3" s="1"/>
  <c r="T95" i="3"/>
  <c r="AF94" i="3"/>
  <c r="AL94" i="3" s="1"/>
  <c r="AR94" i="3" l="1"/>
  <c r="AX94" i="3" s="1"/>
  <c r="AT94" i="3"/>
  <c r="AZ94" i="3" s="1"/>
  <c r="AV94" i="3"/>
  <c r="BB94" i="3" s="1"/>
  <c r="AS94" i="3"/>
  <c r="AY94" i="3" s="1"/>
  <c r="AU94" i="3"/>
  <c r="BA94" i="3" s="1"/>
  <c r="U96" i="3"/>
  <c r="AG95" i="3"/>
  <c r="AM95" i="3" s="1"/>
  <c r="W96" i="3"/>
  <c r="AI95" i="3"/>
  <c r="AO95" i="3" s="1"/>
  <c r="T96" i="3"/>
  <c r="AF95" i="3"/>
  <c r="AL95" i="3" s="1"/>
  <c r="V96" i="3"/>
  <c r="AH95" i="3"/>
  <c r="AN95" i="3" s="1"/>
  <c r="X96" i="3"/>
  <c r="AJ95" i="3"/>
  <c r="AP95" i="3" s="1"/>
  <c r="AV95" i="3" l="1"/>
  <c r="BB95" i="3" s="1"/>
  <c r="AR95" i="3"/>
  <c r="AX95" i="3" s="1"/>
  <c r="AS95" i="3"/>
  <c r="AY95" i="3" s="1"/>
  <c r="AT95" i="3"/>
  <c r="AZ95" i="3" s="1"/>
  <c r="AU95" i="3"/>
  <c r="BA95" i="3" s="1"/>
  <c r="V97" i="3"/>
  <c r="AH96" i="3"/>
  <c r="AN96" i="3" s="1"/>
  <c r="W97" i="3"/>
  <c r="AI96" i="3"/>
  <c r="AO96" i="3" s="1"/>
  <c r="X97" i="3"/>
  <c r="AJ96" i="3"/>
  <c r="AP96" i="3" s="1"/>
  <c r="T97" i="3"/>
  <c r="AF96" i="3"/>
  <c r="AL96" i="3" s="1"/>
  <c r="U97" i="3"/>
  <c r="AG96" i="3"/>
  <c r="AM96" i="3" s="1"/>
  <c r="AS96" i="3" l="1"/>
  <c r="AY96" i="3" s="1"/>
  <c r="AV96" i="3"/>
  <c r="BB96" i="3" s="1"/>
  <c r="AT96" i="3"/>
  <c r="AZ96" i="3" s="1"/>
  <c r="AR96" i="3"/>
  <c r="AX96" i="3" s="1"/>
  <c r="AU96" i="3"/>
  <c r="BA96" i="3" s="1"/>
  <c r="T98" i="3"/>
  <c r="AF97" i="3"/>
  <c r="AL97" i="3" s="1"/>
  <c r="W98" i="3"/>
  <c r="AI97" i="3"/>
  <c r="AO97" i="3" s="1"/>
  <c r="U98" i="3"/>
  <c r="AG97" i="3"/>
  <c r="AM97" i="3" s="1"/>
  <c r="X98" i="3"/>
  <c r="AJ97" i="3"/>
  <c r="AP97" i="3" s="1"/>
  <c r="V98" i="3"/>
  <c r="AH97" i="3"/>
  <c r="AN97" i="3" s="1"/>
  <c r="AT97" i="3" l="1"/>
  <c r="AZ97" i="3" s="1"/>
  <c r="AS97" i="3"/>
  <c r="AY97" i="3" s="1"/>
  <c r="AR97" i="3"/>
  <c r="AX97" i="3" s="1"/>
  <c r="AV97" i="3"/>
  <c r="BB97" i="3" s="1"/>
  <c r="AU97" i="3"/>
  <c r="BA97" i="3" s="1"/>
  <c r="X99" i="3"/>
  <c r="AJ98" i="3"/>
  <c r="AP98" i="3" s="1"/>
  <c r="W99" i="3"/>
  <c r="AI98" i="3"/>
  <c r="AO98" i="3" s="1"/>
  <c r="V99" i="3"/>
  <c r="AH98" i="3"/>
  <c r="AN98" i="3" s="1"/>
  <c r="U99" i="3"/>
  <c r="AG98" i="3"/>
  <c r="AM98" i="3" s="1"/>
  <c r="T99" i="3"/>
  <c r="AF98" i="3"/>
  <c r="AL98" i="3" s="1"/>
  <c r="AR98" i="3" l="1"/>
  <c r="AX98" i="3" s="1"/>
  <c r="AT98" i="3"/>
  <c r="AZ98" i="3" s="1"/>
  <c r="AV98" i="3"/>
  <c r="BB98" i="3" s="1"/>
  <c r="AS98" i="3"/>
  <c r="AY98" i="3" s="1"/>
  <c r="AU98" i="3"/>
  <c r="BA98" i="3" s="1"/>
  <c r="U100" i="3"/>
  <c r="AG99" i="3"/>
  <c r="AM99" i="3" s="1"/>
  <c r="W100" i="3"/>
  <c r="AI99" i="3"/>
  <c r="AO99" i="3" s="1"/>
  <c r="T100" i="3"/>
  <c r="AF99" i="3"/>
  <c r="AL99" i="3" s="1"/>
  <c r="V100" i="3"/>
  <c r="AH99" i="3"/>
  <c r="AN99" i="3" s="1"/>
  <c r="X100" i="3"/>
  <c r="AJ99" i="3"/>
  <c r="AP99" i="3" s="1"/>
  <c r="AV99" i="3" l="1"/>
  <c r="BB99" i="3" s="1"/>
  <c r="AR99" i="3"/>
  <c r="AX99" i="3" s="1"/>
  <c r="AS99" i="3"/>
  <c r="AY99" i="3" s="1"/>
  <c r="AT99" i="3"/>
  <c r="AZ99" i="3" s="1"/>
  <c r="AU99" i="3"/>
  <c r="BA99" i="3" s="1"/>
  <c r="V101" i="3"/>
  <c r="AH100" i="3"/>
  <c r="AN100" i="3" s="1"/>
  <c r="W101" i="3"/>
  <c r="AI100" i="3"/>
  <c r="AO100" i="3" s="1"/>
  <c r="X101" i="3"/>
  <c r="AJ100" i="3"/>
  <c r="AP100" i="3" s="1"/>
  <c r="T101" i="3"/>
  <c r="AF100" i="3"/>
  <c r="AL100" i="3" s="1"/>
  <c r="U101" i="3"/>
  <c r="AG100" i="3"/>
  <c r="AM100" i="3" s="1"/>
  <c r="AS100" i="3" l="1"/>
  <c r="AY100" i="3" s="1"/>
  <c r="AV100" i="3"/>
  <c r="BB100" i="3" s="1"/>
  <c r="AT100" i="3"/>
  <c r="AZ100" i="3" s="1"/>
  <c r="AR100" i="3"/>
  <c r="AX100" i="3" s="1"/>
  <c r="AU100" i="3"/>
  <c r="BA100" i="3" s="1"/>
  <c r="T102" i="3"/>
  <c r="AF101" i="3"/>
  <c r="AL101" i="3" s="1"/>
  <c r="W102" i="3"/>
  <c r="AI101" i="3"/>
  <c r="AO101" i="3" s="1"/>
  <c r="U102" i="3"/>
  <c r="AG101" i="3"/>
  <c r="AM101" i="3" s="1"/>
  <c r="X102" i="3"/>
  <c r="AJ101" i="3"/>
  <c r="AP101" i="3" s="1"/>
  <c r="V102" i="3"/>
  <c r="AH101" i="3"/>
  <c r="AN101" i="3" s="1"/>
  <c r="AT101" i="3" l="1"/>
  <c r="AZ101" i="3" s="1"/>
  <c r="AS101" i="3"/>
  <c r="AY101" i="3" s="1"/>
  <c r="AR101" i="3"/>
  <c r="AX101" i="3" s="1"/>
  <c r="AV101" i="3"/>
  <c r="BB101" i="3" s="1"/>
  <c r="AU101" i="3"/>
  <c r="BA101" i="3" s="1"/>
  <c r="X103" i="3"/>
  <c r="AJ102" i="3"/>
  <c r="AP102" i="3" s="1"/>
  <c r="W103" i="3"/>
  <c r="AI102" i="3"/>
  <c r="AO102" i="3" s="1"/>
  <c r="V103" i="3"/>
  <c r="AH102" i="3"/>
  <c r="AN102" i="3" s="1"/>
  <c r="U103" i="3"/>
  <c r="AG102" i="3"/>
  <c r="AM102" i="3" s="1"/>
  <c r="T103" i="3"/>
  <c r="AF102" i="3"/>
  <c r="AL102" i="3" s="1"/>
  <c r="AR102" i="3" l="1"/>
  <c r="AX102" i="3" s="1"/>
  <c r="AT102" i="3"/>
  <c r="AZ102" i="3" s="1"/>
  <c r="AV102" i="3"/>
  <c r="BB102" i="3" s="1"/>
  <c r="AS102" i="3"/>
  <c r="AY102" i="3" s="1"/>
  <c r="AU102" i="3"/>
  <c r="BA102" i="3" s="1"/>
  <c r="U104" i="3"/>
  <c r="AG103" i="3"/>
  <c r="AM103" i="3" s="1"/>
  <c r="W104" i="3"/>
  <c r="AI103" i="3"/>
  <c r="AO103" i="3" s="1"/>
  <c r="T104" i="3"/>
  <c r="AF103" i="3"/>
  <c r="AL103" i="3" s="1"/>
  <c r="V104" i="3"/>
  <c r="AH103" i="3"/>
  <c r="AN103" i="3" s="1"/>
  <c r="X104" i="3"/>
  <c r="AJ103" i="3"/>
  <c r="AP103" i="3" s="1"/>
  <c r="AV103" i="3" l="1"/>
  <c r="BB103" i="3" s="1"/>
  <c r="AR103" i="3"/>
  <c r="AX103" i="3" s="1"/>
  <c r="AS103" i="3"/>
  <c r="AY103" i="3" s="1"/>
  <c r="AT103" i="3"/>
  <c r="AZ103" i="3" s="1"/>
  <c r="AU103" i="3"/>
  <c r="BA103" i="3" s="1"/>
  <c r="V105" i="3"/>
  <c r="AH104" i="3"/>
  <c r="AN104" i="3" s="1"/>
  <c r="W105" i="3"/>
  <c r="AI104" i="3"/>
  <c r="AO104" i="3" s="1"/>
  <c r="X105" i="3"/>
  <c r="AJ104" i="3"/>
  <c r="AP104" i="3" s="1"/>
  <c r="T105" i="3"/>
  <c r="AF104" i="3"/>
  <c r="AL104" i="3" s="1"/>
  <c r="U105" i="3"/>
  <c r="AG104" i="3"/>
  <c r="AM104" i="3" s="1"/>
  <c r="AS104" i="3" l="1"/>
  <c r="AY104" i="3" s="1"/>
  <c r="AV104" i="3"/>
  <c r="BB104" i="3" s="1"/>
  <c r="AT104" i="3"/>
  <c r="AZ104" i="3" s="1"/>
  <c r="AR104" i="3"/>
  <c r="AX104" i="3" s="1"/>
  <c r="AU104" i="3"/>
  <c r="BA104" i="3" s="1"/>
  <c r="W106" i="3"/>
  <c r="AI105" i="3"/>
  <c r="AO105" i="3" s="1"/>
  <c r="T106" i="3"/>
  <c r="AF105" i="3"/>
  <c r="AL105" i="3" s="1"/>
  <c r="U106" i="3"/>
  <c r="AG105" i="3"/>
  <c r="AM105" i="3" s="1"/>
  <c r="X106" i="3"/>
  <c r="AJ105" i="3"/>
  <c r="AP105" i="3" s="1"/>
  <c r="V106" i="3"/>
  <c r="AH105" i="3"/>
  <c r="AN105" i="3" s="1"/>
  <c r="AT105" i="3" l="1"/>
  <c r="AZ105" i="3" s="1"/>
  <c r="AS105" i="3"/>
  <c r="AY105" i="3" s="1"/>
  <c r="AR105" i="3"/>
  <c r="AX105" i="3" s="1"/>
  <c r="AV105" i="3"/>
  <c r="BB105" i="3" s="1"/>
  <c r="AU105" i="3"/>
  <c r="BA105" i="3" s="1"/>
  <c r="X107" i="3"/>
  <c r="AJ106" i="3"/>
  <c r="AP106" i="3" s="1"/>
  <c r="T107" i="3"/>
  <c r="AF106" i="3"/>
  <c r="AL106" i="3" s="1"/>
  <c r="V107" i="3"/>
  <c r="AH106" i="3"/>
  <c r="AN106" i="3" s="1"/>
  <c r="U107" i="3"/>
  <c r="AG106" i="3"/>
  <c r="AM106" i="3" s="1"/>
  <c r="W107" i="3"/>
  <c r="AI106" i="3"/>
  <c r="AO106" i="3" s="1"/>
  <c r="AT106" i="3" l="1"/>
  <c r="AZ106" i="3" s="1"/>
  <c r="AV106" i="3"/>
  <c r="BB106" i="3" s="1"/>
  <c r="AR106" i="3"/>
  <c r="AX106" i="3" s="1"/>
  <c r="AS106" i="3"/>
  <c r="AY106" i="3" s="1"/>
  <c r="AU106" i="3"/>
  <c r="BA106" i="3" s="1"/>
  <c r="T108" i="3"/>
  <c r="AF107" i="3"/>
  <c r="AL107" i="3" s="1"/>
  <c r="U108" i="3"/>
  <c r="AG107" i="3"/>
  <c r="AM107" i="3" s="1"/>
  <c r="W108" i="3"/>
  <c r="AI107" i="3"/>
  <c r="AO107" i="3" s="1"/>
  <c r="V108" i="3"/>
  <c r="AH107" i="3"/>
  <c r="AN107" i="3" s="1"/>
  <c r="X108" i="3"/>
  <c r="AJ107" i="3"/>
  <c r="AP107" i="3" s="1"/>
  <c r="AV107" i="3" l="1"/>
  <c r="BB107" i="3" s="1"/>
  <c r="AR107" i="3"/>
  <c r="AX107" i="3" s="1"/>
  <c r="AS107" i="3"/>
  <c r="AY107" i="3" s="1"/>
  <c r="AT107" i="3"/>
  <c r="AZ107" i="3" s="1"/>
  <c r="AU107" i="3"/>
  <c r="BA107" i="3" s="1"/>
  <c r="U109" i="3"/>
  <c r="AG108" i="3"/>
  <c r="AM108" i="3" s="1"/>
  <c r="V109" i="3"/>
  <c r="AH108" i="3"/>
  <c r="AN108" i="3" s="1"/>
  <c r="X109" i="3"/>
  <c r="AJ108" i="3"/>
  <c r="AP108" i="3" s="1"/>
  <c r="W109" i="3"/>
  <c r="AI108" i="3"/>
  <c r="AO108" i="3" s="1"/>
  <c r="T109" i="3"/>
  <c r="AF108" i="3"/>
  <c r="AL108" i="3" s="1"/>
  <c r="AV108" i="3" l="1"/>
  <c r="BB108" i="3" s="1"/>
  <c r="AS108" i="3"/>
  <c r="AY108" i="3" s="1"/>
  <c r="AT108" i="3"/>
  <c r="AZ108" i="3" s="1"/>
  <c r="AR108" i="3"/>
  <c r="AX108" i="3" s="1"/>
  <c r="AU108" i="3"/>
  <c r="BA108" i="3" s="1"/>
  <c r="W110" i="3"/>
  <c r="AI109" i="3"/>
  <c r="AO109" i="3" s="1"/>
  <c r="V110" i="3"/>
  <c r="AH109" i="3"/>
  <c r="AN109" i="3" s="1"/>
  <c r="T110" i="3"/>
  <c r="AF109" i="3"/>
  <c r="AL109" i="3" s="1"/>
  <c r="X110" i="3"/>
  <c r="AJ109" i="3"/>
  <c r="AP109" i="3" s="1"/>
  <c r="U110" i="3"/>
  <c r="AG109" i="3"/>
  <c r="AM109" i="3" s="1"/>
  <c r="AR109" i="3" l="1"/>
  <c r="AX109" i="3" s="1"/>
  <c r="AS109" i="3"/>
  <c r="AY109" i="3" s="1"/>
  <c r="AT109" i="3"/>
  <c r="AZ109" i="3" s="1"/>
  <c r="AV109" i="3"/>
  <c r="BB109" i="3" s="1"/>
  <c r="AU109" i="3"/>
  <c r="BA109" i="3" s="1"/>
  <c r="X111" i="3"/>
  <c r="AJ110" i="3"/>
  <c r="AP110" i="3" s="1"/>
  <c r="V111" i="3"/>
  <c r="AH110" i="3"/>
  <c r="AN110" i="3" s="1"/>
  <c r="U111" i="3"/>
  <c r="AG110" i="3"/>
  <c r="AM110" i="3" s="1"/>
  <c r="T111" i="3"/>
  <c r="AF110" i="3"/>
  <c r="AL110" i="3" s="1"/>
  <c r="W111" i="3"/>
  <c r="AI110" i="3"/>
  <c r="AO110" i="3" s="1"/>
  <c r="AS110" i="3" l="1"/>
  <c r="AY110" i="3" s="1"/>
  <c r="AV110" i="3"/>
  <c r="BB110" i="3" s="1"/>
  <c r="AT110" i="3"/>
  <c r="AZ110" i="3" s="1"/>
  <c r="AR110" i="3"/>
  <c r="AX110" i="3" s="1"/>
  <c r="AU110" i="3"/>
  <c r="BA110" i="3" s="1"/>
  <c r="T112" i="3"/>
  <c r="AF111" i="3"/>
  <c r="AL111" i="3" s="1"/>
  <c r="V112" i="3"/>
  <c r="AH111" i="3"/>
  <c r="AN111" i="3" s="1"/>
  <c r="W112" i="3"/>
  <c r="AI111" i="3"/>
  <c r="AO111" i="3" s="1"/>
  <c r="U112" i="3"/>
  <c r="AG111" i="3"/>
  <c r="AM111" i="3" s="1"/>
  <c r="X112" i="3"/>
  <c r="AJ111" i="3"/>
  <c r="AP111" i="3" s="1"/>
  <c r="AV111" i="3" l="1"/>
  <c r="BB111" i="3" s="1"/>
  <c r="AR111" i="3"/>
  <c r="AX111" i="3" s="1"/>
  <c r="AT111" i="3"/>
  <c r="AZ111" i="3" s="1"/>
  <c r="AS111" i="3"/>
  <c r="AY111" i="3" s="1"/>
  <c r="AU111" i="3"/>
  <c r="BA111" i="3" s="1"/>
  <c r="U113" i="3"/>
  <c r="AG112" i="3"/>
  <c r="AM112" i="3" s="1"/>
  <c r="V113" i="3"/>
  <c r="AH112" i="3"/>
  <c r="AN112" i="3" s="1"/>
  <c r="X113" i="3"/>
  <c r="AJ112" i="3"/>
  <c r="AP112" i="3" s="1"/>
  <c r="W113" i="3"/>
  <c r="AI112" i="3"/>
  <c r="AO112" i="3" s="1"/>
  <c r="T113" i="3"/>
  <c r="AF112" i="3"/>
  <c r="AL112" i="3" s="1"/>
  <c r="AR112" i="3" l="1"/>
  <c r="AX112" i="3" s="1"/>
  <c r="AV112" i="3"/>
  <c r="BB112" i="3" s="1"/>
  <c r="AS112" i="3"/>
  <c r="AY112" i="3" s="1"/>
  <c r="AT112" i="3"/>
  <c r="AZ112" i="3" s="1"/>
  <c r="AU112" i="3"/>
  <c r="BA112" i="3" s="1"/>
  <c r="W114" i="3"/>
  <c r="AI113" i="3"/>
  <c r="AO113" i="3" s="1"/>
  <c r="V114" i="3"/>
  <c r="AH113" i="3"/>
  <c r="AN113" i="3" s="1"/>
  <c r="T114" i="3"/>
  <c r="AF113" i="3"/>
  <c r="AL113" i="3" s="1"/>
  <c r="X114" i="3"/>
  <c r="AJ113" i="3"/>
  <c r="AP113" i="3" s="1"/>
  <c r="U114" i="3"/>
  <c r="AG113" i="3"/>
  <c r="AM113" i="3" s="1"/>
  <c r="AS113" i="3" l="1"/>
  <c r="AY113" i="3" s="1"/>
  <c r="AR113" i="3"/>
  <c r="AX113" i="3" s="1"/>
  <c r="AV113" i="3"/>
  <c r="BB113" i="3" s="1"/>
  <c r="AT113" i="3"/>
  <c r="AZ113" i="3" s="1"/>
  <c r="AU113" i="3"/>
  <c r="BA113" i="3" s="1"/>
  <c r="X115" i="3"/>
  <c r="AJ114" i="3"/>
  <c r="AP114" i="3" s="1"/>
  <c r="V115" i="3"/>
  <c r="AH114" i="3"/>
  <c r="AN114" i="3" s="1"/>
  <c r="U115" i="3"/>
  <c r="AG114" i="3"/>
  <c r="AM114" i="3" s="1"/>
  <c r="T115" i="3"/>
  <c r="AF114" i="3"/>
  <c r="AL114" i="3" s="1"/>
  <c r="W115" i="3"/>
  <c r="AI114" i="3"/>
  <c r="AO114" i="3" s="1"/>
  <c r="AS114" i="3" l="1"/>
  <c r="AY114" i="3" s="1"/>
  <c r="AV114" i="3"/>
  <c r="BB114" i="3" s="1"/>
  <c r="AT114" i="3"/>
  <c r="AZ114" i="3" s="1"/>
  <c r="AR114" i="3"/>
  <c r="AX114" i="3" s="1"/>
  <c r="AU114" i="3"/>
  <c r="BA114" i="3" s="1"/>
  <c r="T116" i="3"/>
  <c r="AF115" i="3"/>
  <c r="AL115" i="3" s="1"/>
  <c r="V116" i="3"/>
  <c r="AH115" i="3"/>
  <c r="AN115" i="3" s="1"/>
  <c r="W116" i="3"/>
  <c r="AI115" i="3"/>
  <c r="AO115" i="3" s="1"/>
  <c r="U116" i="3"/>
  <c r="AG115" i="3"/>
  <c r="AM115" i="3" s="1"/>
  <c r="X116" i="3"/>
  <c r="AJ115" i="3"/>
  <c r="AP115" i="3" s="1"/>
  <c r="AV115" i="3" l="1"/>
  <c r="BB115" i="3" s="1"/>
  <c r="AR115" i="3"/>
  <c r="AX115" i="3" s="1"/>
  <c r="AT115" i="3"/>
  <c r="AZ115" i="3" s="1"/>
  <c r="AS115" i="3"/>
  <c r="AY115" i="3" s="1"/>
  <c r="AU115" i="3"/>
  <c r="BA115" i="3" s="1"/>
  <c r="U117" i="3"/>
  <c r="AG116" i="3"/>
  <c r="AM116" i="3" s="1"/>
  <c r="V117" i="3"/>
  <c r="AH116" i="3"/>
  <c r="AN116" i="3" s="1"/>
  <c r="X117" i="3"/>
  <c r="AJ116" i="3"/>
  <c r="AP116" i="3" s="1"/>
  <c r="W117" i="3"/>
  <c r="AI116" i="3"/>
  <c r="AO116" i="3" s="1"/>
  <c r="T117" i="3"/>
  <c r="AF116" i="3"/>
  <c r="AL116" i="3" s="1"/>
  <c r="AR116" i="3" l="1"/>
  <c r="AX116" i="3" s="1"/>
  <c r="AV116" i="3"/>
  <c r="BB116" i="3" s="1"/>
  <c r="AS116" i="3"/>
  <c r="AY116" i="3" s="1"/>
  <c r="AT116" i="3"/>
  <c r="AZ116" i="3" s="1"/>
  <c r="AU116" i="3"/>
  <c r="BA116" i="3" s="1"/>
  <c r="V118" i="3"/>
  <c r="AH117" i="3"/>
  <c r="AN117" i="3" s="1"/>
  <c r="W118" i="3"/>
  <c r="AI117" i="3"/>
  <c r="AO117" i="3" s="1"/>
  <c r="T118" i="3"/>
  <c r="AF117" i="3"/>
  <c r="AL117" i="3" s="1"/>
  <c r="X118" i="3"/>
  <c r="AJ117" i="3"/>
  <c r="AP117" i="3" s="1"/>
  <c r="U118" i="3"/>
  <c r="AG117" i="3"/>
  <c r="AM117" i="3" s="1"/>
  <c r="AS117" i="3" l="1"/>
  <c r="AY117" i="3" s="1"/>
  <c r="AR117" i="3"/>
  <c r="AX117" i="3" s="1"/>
  <c r="AT117" i="3"/>
  <c r="AZ117" i="3" s="1"/>
  <c r="AV117" i="3"/>
  <c r="BB117" i="3" s="1"/>
  <c r="AU117" i="3"/>
  <c r="BA117" i="3" s="1"/>
  <c r="X119" i="3"/>
  <c r="AJ118" i="3"/>
  <c r="AP118" i="3" s="1"/>
  <c r="W119" i="3"/>
  <c r="AI118" i="3"/>
  <c r="AO118" i="3" s="1"/>
  <c r="U119" i="3"/>
  <c r="AG118" i="3"/>
  <c r="AM118" i="3" s="1"/>
  <c r="T119" i="3"/>
  <c r="AF118" i="3"/>
  <c r="AL118" i="3" s="1"/>
  <c r="V119" i="3"/>
  <c r="AH118" i="3"/>
  <c r="AN118" i="3" s="1"/>
  <c r="AT118" i="3" l="1"/>
  <c r="AZ118" i="3" s="1"/>
  <c r="AS118" i="3"/>
  <c r="AY118" i="3" s="1"/>
  <c r="AV118" i="3"/>
  <c r="BB118" i="3" s="1"/>
  <c r="AR118" i="3"/>
  <c r="AX118" i="3" s="1"/>
  <c r="AU118" i="3"/>
  <c r="BA118" i="3" s="1"/>
  <c r="T120" i="3"/>
  <c r="AF119" i="3"/>
  <c r="AL119" i="3" s="1"/>
  <c r="W120" i="3"/>
  <c r="AI119" i="3"/>
  <c r="AO119" i="3" s="1"/>
  <c r="V120" i="3"/>
  <c r="AH119" i="3"/>
  <c r="AN119" i="3" s="1"/>
  <c r="U120" i="3"/>
  <c r="AG119" i="3"/>
  <c r="AM119" i="3" s="1"/>
  <c r="X120" i="3"/>
  <c r="AJ119" i="3"/>
  <c r="AP119" i="3" s="1"/>
  <c r="AV119" i="3" l="1"/>
  <c r="BB119" i="3" s="1"/>
  <c r="AT119" i="3"/>
  <c r="AZ119" i="3" s="1"/>
  <c r="AR119" i="3"/>
  <c r="AX119" i="3" s="1"/>
  <c r="AS119" i="3"/>
  <c r="AY119" i="3" s="1"/>
  <c r="AU119" i="3"/>
  <c r="BA119" i="3" s="1"/>
  <c r="U121" i="3"/>
  <c r="AG120" i="3"/>
  <c r="AM120" i="3" s="1"/>
  <c r="W121" i="3"/>
  <c r="AI120" i="3"/>
  <c r="AO120" i="3" s="1"/>
  <c r="X121" i="3"/>
  <c r="AJ120" i="3"/>
  <c r="AP120" i="3" s="1"/>
  <c r="V121" i="3"/>
  <c r="AH120" i="3"/>
  <c r="AN120" i="3" s="1"/>
  <c r="T121" i="3"/>
  <c r="AF120" i="3"/>
  <c r="AL120" i="3" s="1"/>
  <c r="AR120" i="3" l="1"/>
  <c r="AX120" i="3" s="1"/>
  <c r="AV120" i="3"/>
  <c r="BB120" i="3" s="1"/>
  <c r="AS120" i="3"/>
  <c r="AY120" i="3" s="1"/>
  <c r="AT120" i="3"/>
  <c r="AZ120" i="3" s="1"/>
  <c r="AU120" i="3"/>
  <c r="BA120" i="3" s="1"/>
  <c r="V122" i="3"/>
  <c r="AH121" i="3"/>
  <c r="AN121" i="3" s="1"/>
  <c r="W122" i="3"/>
  <c r="AI121" i="3"/>
  <c r="AO121" i="3" s="1"/>
  <c r="T122" i="3"/>
  <c r="AF121" i="3"/>
  <c r="AL121" i="3" s="1"/>
  <c r="X122" i="3"/>
  <c r="AJ121" i="3"/>
  <c r="AP121" i="3" s="1"/>
  <c r="U122" i="3"/>
  <c r="AG121" i="3"/>
  <c r="AM121" i="3" s="1"/>
  <c r="AS121" i="3" l="1"/>
  <c r="AY121" i="3" s="1"/>
  <c r="AR121" i="3"/>
  <c r="AX121" i="3" s="1"/>
  <c r="AT121" i="3"/>
  <c r="AZ121" i="3" s="1"/>
  <c r="AV121" i="3"/>
  <c r="BB121" i="3" s="1"/>
  <c r="AU121" i="3"/>
  <c r="BA121" i="3" s="1"/>
  <c r="X123" i="3"/>
  <c r="AJ122" i="3"/>
  <c r="AP122" i="3" s="1"/>
  <c r="W123" i="3"/>
  <c r="AI122" i="3"/>
  <c r="AO122" i="3" s="1"/>
  <c r="U123" i="3"/>
  <c r="AG122" i="3"/>
  <c r="AM122" i="3" s="1"/>
  <c r="T123" i="3"/>
  <c r="AF122" i="3"/>
  <c r="AL122" i="3" s="1"/>
  <c r="V123" i="3"/>
  <c r="AH122" i="3"/>
  <c r="AN122" i="3" s="1"/>
  <c r="AS122" i="3" l="1"/>
  <c r="AY122" i="3" s="1"/>
  <c r="AV122" i="3"/>
  <c r="BB122" i="3" s="1"/>
  <c r="AT122" i="3"/>
  <c r="AZ122" i="3" s="1"/>
  <c r="AR122" i="3"/>
  <c r="AX122" i="3" s="1"/>
  <c r="AU122" i="3"/>
  <c r="BA122" i="3" s="1"/>
  <c r="T124" i="3"/>
  <c r="AF123" i="3"/>
  <c r="AL123" i="3" s="1"/>
  <c r="W124" i="3"/>
  <c r="AI123" i="3"/>
  <c r="AO123" i="3" s="1"/>
  <c r="V124" i="3"/>
  <c r="AH123" i="3"/>
  <c r="AN123" i="3" s="1"/>
  <c r="U124" i="3"/>
  <c r="AG123" i="3"/>
  <c r="AM123" i="3" s="1"/>
  <c r="X124" i="3"/>
  <c r="AJ123" i="3"/>
  <c r="AP123" i="3" s="1"/>
  <c r="AV123" i="3" l="1"/>
  <c r="BB123" i="3" s="1"/>
  <c r="AT123" i="3"/>
  <c r="AZ123" i="3" s="1"/>
  <c r="AR123" i="3"/>
  <c r="AX123" i="3" s="1"/>
  <c r="AS123" i="3"/>
  <c r="AY123" i="3" s="1"/>
  <c r="AU123" i="3"/>
  <c r="BA123" i="3" s="1"/>
  <c r="U125" i="3"/>
  <c r="AG124" i="3"/>
  <c r="AM124" i="3" s="1"/>
  <c r="W125" i="3"/>
  <c r="AI124" i="3"/>
  <c r="AO124" i="3" s="1"/>
  <c r="X125" i="3"/>
  <c r="AJ124" i="3"/>
  <c r="AP124" i="3" s="1"/>
  <c r="V125" i="3"/>
  <c r="AH124" i="3"/>
  <c r="AN124" i="3" s="1"/>
  <c r="T125" i="3"/>
  <c r="AF124" i="3"/>
  <c r="AL124" i="3" s="1"/>
  <c r="AR124" i="3" l="1"/>
  <c r="AX124" i="3" s="1"/>
  <c r="AV124" i="3"/>
  <c r="BB124" i="3" s="1"/>
  <c r="AS124" i="3"/>
  <c r="AY124" i="3" s="1"/>
  <c r="AT124" i="3"/>
  <c r="AZ124" i="3" s="1"/>
  <c r="AU124" i="3"/>
  <c r="BA124" i="3" s="1"/>
  <c r="V126" i="3"/>
  <c r="AH125" i="3"/>
  <c r="AN125" i="3" s="1"/>
  <c r="W126" i="3"/>
  <c r="AI125" i="3"/>
  <c r="AO125" i="3" s="1"/>
  <c r="T126" i="3"/>
  <c r="AF125" i="3"/>
  <c r="AL125" i="3" s="1"/>
  <c r="X126" i="3"/>
  <c r="AJ125" i="3"/>
  <c r="AP125" i="3" s="1"/>
  <c r="U126" i="3"/>
  <c r="AG125" i="3"/>
  <c r="AM125" i="3" s="1"/>
  <c r="AS125" i="3" l="1"/>
  <c r="AY125" i="3" s="1"/>
  <c r="AR125" i="3"/>
  <c r="AX125" i="3" s="1"/>
  <c r="AT125" i="3"/>
  <c r="AZ125" i="3" s="1"/>
  <c r="AV125" i="3"/>
  <c r="BB125" i="3" s="1"/>
  <c r="AU125" i="3"/>
  <c r="BA125" i="3" s="1"/>
  <c r="W127" i="3"/>
  <c r="AI126" i="3"/>
  <c r="AO126" i="3" s="1"/>
  <c r="X127" i="3"/>
  <c r="AJ126" i="3"/>
  <c r="AP126" i="3" s="1"/>
  <c r="U127" i="3"/>
  <c r="AG126" i="3"/>
  <c r="AM126" i="3" s="1"/>
  <c r="T127" i="3"/>
  <c r="AF126" i="3"/>
  <c r="AL126" i="3" s="1"/>
  <c r="V127" i="3"/>
  <c r="AH126" i="3"/>
  <c r="AN126" i="3" s="1"/>
  <c r="AT126" i="3" l="1"/>
  <c r="AZ126" i="3" s="1"/>
  <c r="AS126" i="3"/>
  <c r="AY126" i="3" s="1"/>
  <c r="AV126" i="3"/>
  <c r="BB126" i="3" s="1"/>
  <c r="AR126" i="3"/>
  <c r="AX126" i="3" s="1"/>
  <c r="AU126" i="3"/>
  <c r="BA126" i="3" s="1"/>
  <c r="T128" i="3"/>
  <c r="AF127" i="3"/>
  <c r="AL127" i="3" s="1"/>
  <c r="X128" i="3"/>
  <c r="AJ127" i="3"/>
  <c r="AP127" i="3" s="1"/>
  <c r="V128" i="3"/>
  <c r="AH127" i="3"/>
  <c r="AN127" i="3" s="1"/>
  <c r="U128" i="3"/>
  <c r="AG127" i="3"/>
  <c r="AM127" i="3" s="1"/>
  <c r="W128" i="3"/>
  <c r="AI127" i="3"/>
  <c r="AO127" i="3" s="1"/>
  <c r="AT127" i="3" l="1"/>
  <c r="AZ127" i="3" s="1"/>
  <c r="AR127" i="3"/>
  <c r="AX127" i="3" s="1"/>
  <c r="AV127" i="3"/>
  <c r="BB127" i="3" s="1"/>
  <c r="AS127" i="3"/>
  <c r="AY127" i="3" s="1"/>
  <c r="AU127" i="3"/>
  <c r="BA127" i="3" s="1"/>
  <c r="U129" i="3"/>
  <c r="AG128" i="3"/>
  <c r="AM128" i="3" s="1"/>
  <c r="X129" i="3"/>
  <c r="AJ128" i="3"/>
  <c r="AP128" i="3" s="1"/>
  <c r="W129" i="3"/>
  <c r="AI128" i="3"/>
  <c r="AO128" i="3" s="1"/>
  <c r="V129" i="3"/>
  <c r="AH128" i="3"/>
  <c r="AN128" i="3" s="1"/>
  <c r="T129" i="3"/>
  <c r="AF128" i="3"/>
  <c r="AL128" i="3" s="1"/>
  <c r="AR128" i="3" l="1"/>
  <c r="AX128" i="3" s="1"/>
  <c r="AS128" i="3"/>
  <c r="AY128" i="3" s="1"/>
  <c r="AV128" i="3"/>
  <c r="BB128" i="3" s="1"/>
  <c r="AT128" i="3"/>
  <c r="AZ128" i="3" s="1"/>
  <c r="AU128" i="3"/>
  <c r="BA128" i="3" s="1"/>
  <c r="X130" i="3"/>
  <c r="AJ129" i="3"/>
  <c r="AP129" i="3" s="1"/>
  <c r="V130" i="3"/>
  <c r="AH129" i="3"/>
  <c r="AN129" i="3" s="1"/>
  <c r="T130" i="3"/>
  <c r="AF129" i="3"/>
  <c r="AL129" i="3" s="1"/>
  <c r="W130" i="3"/>
  <c r="AI129" i="3"/>
  <c r="AO129" i="3" s="1"/>
  <c r="U130" i="3"/>
  <c r="AG129" i="3"/>
  <c r="AM129" i="3" s="1"/>
  <c r="AS129" i="3" l="1"/>
  <c r="AY129" i="3" s="1"/>
  <c r="AR129" i="3"/>
  <c r="AX129" i="3" s="1"/>
  <c r="AV129" i="3"/>
  <c r="BB129" i="3" s="1"/>
  <c r="AT129" i="3"/>
  <c r="AZ129" i="3" s="1"/>
  <c r="AU129" i="3"/>
  <c r="BA129" i="3" s="1"/>
  <c r="W131" i="3"/>
  <c r="AI130" i="3"/>
  <c r="AO130" i="3" s="1"/>
  <c r="V131" i="3"/>
  <c r="AH130" i="3"/>
  <c r="AN130" i="3" s="1"/>
  <c r="U131" i="3"/>
  <c r="AG130" i="3"/>
  <c r="AM130" i="3" s="1"/>
  <c r="T131" i="3"/>
  <c r="AF130" i="3"/>
  <c r="AL130" i="3" s="1"/>
  <c r="X131" i="3"/>
  <c r="AJ130" i="3"/>
  <c r="AP130" i="3" s="1"/>
  <c r="AV130" i="3" l="1"/>
  <c r="BB130" i="3" s="1"/>
  <c r="AS130" i="3"/>
  <c r="AY130" i="3" s="1"/>
  <c r="AT130" i="3"/>
  <c r="AZ130" i="3" s="1"/>
  <c r="AR130" i="3"/>
  <c r="AX130" i="3" s="1"/>
  <c r="AU130" i="3"/>
  <c r="BA130" i="3" s="1"/>
  <c r="T132" i="3"/>
  <c r="AF131" i="3"/>
  <c r="AL131" i="3" s="1"/>
  <c r="V132" i="3"/>
  <c r="AH131" i="3"/>
  <c r="AN131" i="3" s="1"/>
  <c r="X132" i="3"/>
  <c r="AJ131" i="3"/>
  <c r="AP131" i="3" s="1"/>
  <c r="U132" i="3"/>
  <c r="AG131" i="3"/>
  <c r="AM131" i="3" s="1"/>
  <c r="W132" i="3"/>
  <c r="AI131" i="3"/>
  <c r="AO131" i="3" s="1"/>
  <c r="AS131" i="3" l="1"/>
  <c r="AY131" i="3" s="1"/>
  <c r="AR131" i="3"/>
  <c r="AX131" i="3" s="1"/>
  <c r="AV131" i="3"/>
  <c r="BB131" i="3" s="1"/>
  <c r="AT131" i="3"/>
  <c r="AZ131" i="3" s="1"/>
  <c r="AU131" i="3"/>
  <c r="BA131" i="3" s="1"/>
  <c r="U133" i="3"/>
  <c r="AG132" i="3"/>
  <c r="AM132" i="3" s="1"/>
  <c r="V133" i="3"/>
  <c r="AH132" i="3"/>
  <c r="AN132" i="3" s="1"/>
  <c r="W133" i="3"/>
  <c r="AI132" i="3"/>
  <c r="AO132" i="3" s="1"/>
  <c r="X133" i="3"/>
  <c r="AJ132" i="3"/>
  <c r="AP132" i="3" s="1"/>
  <c r="T133" i="3"/>
  <c r="AF132" i="3"/>
  <c r="AL132" i="3" s="1"/>
  <c r="AT132" i="3" l="1"/>
  <c r="AZ132" i="3" s="1"/>
  <c r="AS132" i="3"/>
  <c r="AY132" i="3" s="1"/>
  <c r="AV132" i="3"/>
  <c r="BB132" i="3" s="1"/>
  <c r="AR132" i="3"/>
  <c r="AX132" i="3" s="1"/>
  <c r="AU132" i="3"/>
  <c r="BA132" i="3" s="1"/>
  <c r="X134" i="3"/>
  <c r="AJ133" i="3"/>
  <c r="AP133" i="3" s="1"/>
  <c r="V134" i="3"/>
  <c r="AH133" i="3"/>
  <c r="AN133" i="3" s="1"/>
  <c r="T134" i="3"/>
  <c r="AF133" i="3"/>
  <c r="AL133" i="3" s="1"/>
  <c r="W134" i="3"/>
  <c r="AI133" i="3"/>
  <c r="AO133" i="3" s="1"/>
  <c r="U134" i="3"/>
  <c r="AG133" i="3"/>
  <c r="AM133" i="3" s="1"/>
  <c r="AT133" i="3" l="1"/>
  <c r="AZ133" i="3" s="1"/>
  <c r="AS133" i="3"/>
  <c r="AY133" i="3" s="1"/>
  <c r="AR133" i="3"/>
  <c r="AX133" i="3" s="1"/>
  <c r="AV133" i="3"/>
  <c r="BB133" i="3" s="1"/>
  <c r="AU133" i="3"/>
  <c r="BA133" i="3" s="1"/>
  <c r="W135" i="3"/>
  <c r="AI134" i="3"/>
  <c r="AO134" i="3" s="1"/>
  <c r="V135" i="3"/>
  <c r="AH134" i="3"/>
  <c r="AN134" i="3" s="1"/>
  <c r="U135" i="3"/>
  <c r="AG134" i="3"/>
  <c r="AM134" i="3" s="1"/>
  <c r="T135" i="3"/>
  <c r="AF134" i="3"/>
  <c r="AL134" i="3" s="1"/>
  <c r="X135" i="3"/>
  <c r="AJ134" i="3"/>
  <c r="AP134" i="3" s="1"/>
  <c r="AV134" i="3" l="1"/>
  <c r="BB134" i="3" s="1"/>
  <c r="AS134" i="3"/>
  <c r="AY134" i="3" s="1"/>
  <c r="AR134" i="3"/>
  <c r="AX134" i="3" s="1"/>
  <c r="AT134" i="3"/>
  <c r="AZ134" i="3" s="1"/>
  <c r="AU134" i="3"/>
  <c r="BA134" i="3" s="1"/>
  <c r="T136" i="3"/>
  <c r="AF135" i="3"/>
  <c r="AL135" i="3" s="1"/>
  <c r="V136" i="3"/>
  <c r="AH135" i="3"/>
  <c r="AN135" i="3" s="1"/>
  <c r="X136" i="3"/>
  <c r="AJ135" i="3"/>
  <c r="AP135" i="3" s="1"/>
  <c r="U136" i="3"/>
  <c r="AG135" i="3"/>
  <c r="AM135" i="3" s="1"/>
  <c r="W136" i="3"/>
  <c r="AI135" i="3"/>
  <c r="AO135" i="3" s="1"/>
  <c r="AR135" i="3" l="1"/>
  <c r="AX135" i="3" s="1"/>
  <c r="AT135" i="3"/>
  <c r="AZ135" i="3" s="1"/>
  <c r="AV135" i="3"/>
  <c r="BB135" i="3" s="1"/>
  <c r="AS135" i="3"/>
  <c r="AY135" i="3" s="1"/>
  <c r="AU135" i="3"/>
  <c r="BA135" i="3" s="1"/>
  <c r="U137" i="3"/>
  <c r="AG136" i="3"/>
  <c r="AM136" i="3" s="1"/>
  <c r="V137" i="3"/>
  <c r="AH136" i="3"/>
  <c r="AN136" i="3" s="1"/>
  <c r="W137" i="3"/>
  <c r="AI136" i="3"/>
  <c r="AO136" i="3" s="1"/>
  <c r="X137" i="3"/>
  <c r="AJ136" i="3"/>
  <c r="AP136" i="3" s="1"/>
  <c r="T137" i="3"/>
  <c r="AF136" i="3"/>
  <c r="AL136" i="3" s="1"/>
  <c r="AR136" i="3" l="1"/>
  <c r="AX136" i="3" s="1"/>
  <c r="AS136" i="3"/>
  <c r="AY136" i="3" s="1"/>
  <c r="AT136" i="3"/>
  <c r="AZ136" i="3" s="1"/>
  <c r="AV136" i="3"/>
  <c r="BB136" i="3" s="1"/>
  <c r="AU136" i="3"/>
  <c r="BA136" i="3" s="1"/>
  <c r="X138" i="3"/>
  <c r="AJ137" i="3"/>
  <c r="AP137" i="3" s="1"/>
  <c r="V138" i="3"/>
  <c r="AH137" i="3"/>
  <c r="AN137" i="3" s="1"/>
  <c r="T138" i="3"/>
  <c r="AF137" i="3"/>
  <c r="AL137" i="3" s="1"/>
  <c r="W138" i="3"/>
  <c r="AI137" i="3"/>
  <c r="AO137" i="3" s="1"/>
  <c r="U138" i="3"/>
  <c r="AG137" i="3"/>
  <c r="AM137" i="3" s="1"/>
  <c r="AS137" i="3" l="1"/>
  <c r="AY137" i="3" s="1"/>
  <c r="AR137" i="3"/>
  <c r="AX137" i="3" s="1"/>
  <c r="AV137" i="3"/>
  <c r="BB137" i="3" s="1"/>
  <c r="AT137" i="3"/>
  <c r="AZ137" i="3" s="1"/>
  <c r="AU137" i="3"/>
  <c r="BA137" i="3" s="1"/>
  <c r="V139" i="3"/>
  <c r="AH138" i="3"/>
  <c r="AN138" i="3" s="1"/>
  <c r="W139" i="3"/>
  <c r="AI138" i="3"/>
  <c r="AO138" i="3" s="1"/>
  <c r="U139" i="3"/>
  <c r="AG138" i="3"/>
  <c r="AM138" i="3" s="1"/>
  <c r="T139" i="3"/>
  <c r="AF138" i="3"/>
  <c r="AL138" i="3" s="1"/>
  <c r="X139" i="3"/>
  <c r="AJ138" i="3"/>
  <c r="AP138" i="3" s="1"/>
  <c r="AV138" i="3" l="1"/>
  <c r="BB138" i="3" s="1"/>
  <c r="AS138" i="3"/>
  <c r="AY138" i="3" s="1"/>
  <c r="AT138" i="3"/>
  <c r="AZ138" i="3" s="1"/>
  <c r="AR138" i="3"/>
  <c r="AX138" i="3" s="1"/>
  <c r="AU138" i="3"/>
  <c r="BA138" i="3" s="1"/>
  <c r="T140" i="3"/>
  <c r="AF139" i="3"/>
  <c r="AL139" i="3" s="1"/>
  <c r="W140" i="3"/>
  <c r="AI139" i="3"/>
  <c r="AO139" i="3" s="1"/>
  <c r="X140" i="3"/>
  <c r="AJ139" i="3"/>
  <c r="AP139" i="3" s="1"/>
  <c r="U140" i="3"/>
  <c r="AG139" i="3"/>
  <c r="AM139" i="3" s="1"/>
  <c r="V140" i="3"/>
  <c r="AH139" i="3"/>
  <c r="AN139" i="3" s="1"/>
  <c r="AT139" i="3" l="1"/>
  <c r="AZ139" i="3" s="1"/>
  <c r="AV139" i="3"/>
  <c r="BB139" i="3" s="1"/>
  <c r="AR139" i="3"/>
  <c r="AX139" i="3" s="1"/>
  <c r="AS139" i="3"/>
  <c r="AY139" i="3" s="1"/>
  <c r="AU139" i="3"/>
  <c r="BA139" i="3" s="1"/>
  <c r="U141" i="3"/>
  <c r="AG140" i="3"/>
  <c r="AM140" i="3" s="1"/>
  <c r="W141" i="3"/>
  <c r="AI140" i="3"/>
  <c r="AO140" i="3" s="1"/>
  <c r="V141" i="3"/>
  <c r="AH140" i="3"/>
  <c r="AN140" i="3" s="1"/>
  <c r="X141" i="3"/>
  <c r="AJ140" i="3"/>
  <c r="AP140" i="3" s="1"/>
  <c r="T141" i="3"/>
  <c r="AF140" i="3"/>
  <c r="AL140" i="3" s="1"/>
  <c r="AR140" i="3" l="1"/>
  <c r="AX140" i="3" s="1"/>
  <c r="AT140" i="3"/>
  <c r="AZ140" i="3" s="1"/>
  <c r="AS140" i="3"/>
  <c r="AY140" i="3" s="1"/>
  <c r="AV140" i="3"/>
  <c r="BB140" i="3" s="1"/>
  <c r="AU140" i="3"/>
  <c r="BA140" i="3" s="1"/>
  <c r="W142" i="3"/>
  <c r="AI141" i="3"/>
  <c r="AO141" i="3" s="1"/>
  <c r="X142" i="3"/>
  <c r="AJ141" i="3"/>
  <c r="AP141" i="3" s="1"/>
  <c r="T142" i="3"/>
  <c r="AF141" i="3"/>
  <c r="AL141" i="3" s="1"/>
  <c r="V142" i="3"/>
  <c r="AH141" i="3"/>
  <c r="AN141" i="3" s="1"/>
  <c r="U142" i="3"/>
  <c r="AG141" i="3"/>
  <c r="AM141" i="3" s="1"/>
  <c r="AS141" i="3" l="1"/>
  <c r="AY141" i="3" s="1"/>
  <c r="AR141" i="3"/>
  <c r="AX141" i="3" s="1"/>
  <c r="AV141" i="3"/>
  <c r="BB141" i="3" s="1"/>
  <c r="AT141" i="3"/>
  <c r="AZ141" i="3" s="1"/>
  <c r="AU141" i="3"/>
  <c r="BA141" i="3" s="1"/>
  <c r="V143" i="3"/>
  <c r="AH142" i="3"/>
  <c r="AN142" i="3" s="1"/>
  <c r="X143" i="3"/>
  <c r="AJ142" i="3"/>
  <c r="AP142" i="3" s="1"/>
  <c r="U143" i="3"/>
  <c r="AG142" i="3"/>
  <c r="AM142" i="3" s="1"/>
  <c r="T143" i="3"/>
  <c r="AF142" i="3"/>
  <c r="AL142" i="3" s="1"/>
  <c r="W143" i="3"/>
  <c r="AI142" i="3"/>
  <c r="AO142" i="3" s="1"/>
  <c r="AS142" i="3" l="1"/>
  <c r="AY142" i="3" s="1"/>
  <c r="AT142" i="3"/>
  <c r="AZ142" i="3" s="1"/>
  <c r="AV142" i="3"/>
  <c r="BB142" i="3" s="1"/>
  <c r="AR142" i="3"/>
  <c r="AX142" i="3" s="1"/>
  <c r="AU142" i="3"/>
  <c r="BA142" i="3" s="1"/>
  <c r="T144" i="3"/>
  <c r="AF143" i="3"/>
  <c r="AL143" i="3" s="1"/>
  <c r="X144" i="3"/>
  <c r="AJ143" i="3"/>
  <c r="AP143" i="3" s="1"/>
  <c r="W144" i="3"/>
  <c r="AI143" i="3"/>
  <c r="AO143" i="3" s="1"/>
  <c r="U144" i="3"/>
  <c r="AG143" i="3"/>
  <c r="AM143" i="3" s="1"/>
  <c r="V144" i="3"/>
  <c r="AH143" i="3"/>
  <c r="AN143" i="3" s="1"/>
  <c r="AR143" i="3" l="1"/>
  <c r="AX143" i="3" s="1"/>
  <c r="AS143" i="3"/>
  <c r="AY143" i="3" s="1"/>
  <c r="AV143" i="3"/>
  <c r="BB143" i="3" s="1"/>
  <c r="AT143" i="3"/>
  <c r="AZ143" i="3" s="1"/>
  <c r="AU143" i="3"/>
  <c r="BA143" i="3" s="1"/>
  <c r="U145" i="3"/>
  <c r="AG144" i="3"/>
  <c r="AM144" i="3" s="1"/>
  <c r="X145" i="3"/>
  <c r="AJ144" i="3"/>
  <c r="AP144" i="3" s="1"/>
  <c r="V145" i="3"/>
  <c r="AH144" i="3"/>
  <c r="AN144" i="3" s="1"/>
  <c r="W145" i="3"/>
  <c r="AI144" i="3"/>
  <c r="AO144" i="3" s="1"/>
  <c r="T145" i="3"/>
  <c r="AF144" i="3"/>
  <c r="AL144" i="3" s="1"/>
  <c r="AR144" i="3" l="1"/>
  <c r="AX144" i="3" s="1"/>
  <c r="AT144" i="3"/>
  <c r="AZ144" i="3" s="1"/>
  <c r="AS144" i="3"/>
  <c r="AY144" i="3" s="1"/>
  <c r="AV144" i="3"/>
  <c r="BB144" i="3" s="1"/>
  <c r="AU144" i="3"/>
  <c r="BA144" i="3" s="1"/>
  <c r="X146" i="3"/>
  <c r="AJ145" i="3"/>
  <c r="AP145" i="3" s="1"/>
  <c r="W146" i="3"/>
  <c r="AI145" i="3"/>
  <c r="AO145" i="3" s="1"/>
  <c r="T146" i="3"/>
  <c r="AF145" i="3"/>
  <c r="AL145" i="3" s="1"/>
  <c r="V146" i="3"/>
  <c r="AH145" i="3"/>
  <c r="AN145" i="3" s="1"/>
  <c r="U146" i="3"/>
  <c r="AG145" i="3"/>
  <c r="AM145" i="3" s="1"/>
  <c r="AS145" i="3" l="1"/>
  <c r="AY145" i="3" s="1"/>
  <c r="AR145" i="3"/>
  <c r="AX145" i="3" s="1"/>
  <c r="AV145" i="3"/>
  <c r="BB145" i="3" s="1"/>
  <c r="AT145" i="3"/>
  <c r="AZ145" i="3" s="1"/>
  <c r="AU145" i="3"/>
  <c r="BA145" i="3" s="1"/>
  <c r="W147" i="3"/>
  <c r="AI146" i="3"/>
  <c r="AO146" i="3" s="1"/>
  <c r="V147" i="3"/>
  <c r="AH146" i="3"/>
  <c r="AN146" i="3" s="1"/>
  <c r="U147" i="3"/>
  <c r="AG146" i="3"/>
  <c r="AM146" i="3" s="1"/>
  <c r="T147" i="3"/>
  <c r="AF146" i="3"/>
  <c r="AL146" i="3" s="1"/>
  <c r="X147" i="3"/>
  <c r="AJ146" i="3"/>
  <c r="AP146" i="3" s="1"/>
  <c r="AV146" i="3" l="1"/>
  <c r="BB146" i="3" s="1"/>
  <c r="AS146" i="3"/>
  <c r="AY146" i="3" s="1"/>
  <c r="AT146" i="3"/>
  <c r="AZ146" i="3" s="1"/>
  <c r="AR146" i="3"/>
  <c r="AX146" i="3" s="1"/>
  <c r="AU146" i="3"/>
  <c r="BA146" i="3" s="1"/>
  <c r="T148" i="3"/>
  <c r="AF147" i="3"/>
  <c r="AL147" i="3" s="1"/>
  <c r="V148" i="3"/>
  <c r="AH147" i="3"/>
  <c r="AN147" i="3" s="1"/>
  <c r="X148" i="3"/>
  <c r="AJ147" i="3"/>
  <c r="AP147" i="3" s="1"/>
  <c r="U148" i="3"/>
  <c r="AG147" i="3"/>
  <c r="AM147" i="3" s="1"/>
  <c r="W148" i="3"/>
  <c r="AI147" i="3"/>
  <c r="AO147" i="3" s="1"/>
  <c r="AV147" i="3" l="1"/>
  <c r="BB147" i="3" s="1"/>
  <c r="AR147" i="3"/>
  <c r="AX147" i="3" s="1"/>
  <c r="AS147" i="3"/>
  <c r="AY147" i="3" s="1"/>
  <c r="AT147" i="3"/>
  <c r="AZ147" i="3" s="1"/>
  <c r="AU147" i="3"/>
  <c r="BA147" i="3" s="1"/>
  <c r="V149" i="3"/>
  <c r="AH148" i="3"/>
  <c r="AN148" i="3" s="1"/>
  <c r="U149" i="3"/>
  <c r="AG148" i="3"/>
  <c r="AM148" i="3" s="1"/>
  <c r="W149" i="3"/>
  <c r="AI148" i="3"/>
  <c r="AO148" i="3" s="1"/>
  <c r="X149" i="3"/>
  <c r="AJ148" i="3"/>
  <c r="AP148" i="3" s="1"/>
  <c r="T149" i="3"/>
  <c r="AF148" i="3"/>
  <c r="AL148" i="3" s="1"/>
  <c r="AR148" i="3" l="1"/>
  <c r="AX148" i="3" s="1"/>
  <c r="AT148" i="3"/>
  <c r="AZ148" i="3" s="1"/>
  <c r="AV148" i="3"/>
  <c r="BB148" i="3" s="1"/>
  <c r="AS148" i="3"/>
  <c r="AY148" i="3" s="1"/>
  <c r="AU148" i="3"/>
  <c r="BA148" i="3" s="1"/>
  <c r="U150" i="3"/>
  <c r="AG149" i="3"/>
  <c r="AM149" i="3" s="1"/>
  <c r="X150" i="3"/>
  <c r="AJ149" i="3"/>
  <c r="AP149" i="3" s="1"/>
  <c r="T150" i="3"/>
  <c r="AF149" i="3"/>
  <c r="AL149" i="3" s="1"/>
  <c r="W150" i="3"/>
  <c r="AI149" i="3"/>
  <c r="AO149" i="3" s="1"/>
  <c r="V150" i="3"/>
  <c r="AH149" i="3"/>
  <c r="AN149" i="3" s="1"/>
  <c r="AT149" i="3" l="1"/>
  <c r="AZ149" i="3" s="1"/>
  <c r="AR149" i="3"/>
  <c r="AX149" i="3" s="1"/>
  <c r="AS149" i="3"/>
  <c r="AY149" i="3" s="1"/>
  <c r="AV149" i="3"/>
  <c r="BB149" i="3" s="1"/>
  <c r="AU149" i="3"/>
  <c r="BA149" i="3" s="1"/>
  <c r="W151" i="3"/>
  <c r="AI150" i="3"/>
  <c r="AO150" i="3" s="1"/>
  <c r="X151" i="3"/>
  <c r="AJ150" i="3"/>
  <c r="AP150" i="3" s="1"/>
  <c r="V151" i="3"/>
  <c r="AH150" i="3"/>
  <c r="AN150" i="3" s="1"/>
  <c r="T151" i="3"/>
  <c r="AF150" i="3"/>
  <c r="AL150" i="3" s="1"/>
  <c r="U151" i="3"/>
  <c r="AG150" i="3"/>
  <c r="AM150" i="3" s="1"/>
  <c r="AS150" i="3" l="1"/>
  <c r="AY150" i="3" s="1"/>
  <c r="AR150" i="3"/>
  <c r="AX150" i="3" s="1"/>
  <c r="AV150" i="3"/>
  <c r="BB150" i="3" s="1"/>
  <c r="AT150" i="3"/>
  <c r="AZ150" i="3" s="1"/>
  <c r="AU150" i="3"/>
  <c r="BA150" i="3" s="1"/>
  <c r="T152" i="3"/>
  <c r="AF151" i="3"/>
  <c r="AL151" i="3" s="1"/>
  <c r="X152" i="3"/>
  <c r="AJ151" i="3"/>
  <c r="AP151" i="3" s="1"/>
  <c r="U152" i="3"/>
  <c r="AG151" i="3"/>
  <c r="AM151" i="3" s="1"/>
  <c r="V152" i="3"/>
  <c r="AH151" i="3"/>
  <c r="AN151" i="3" s="1"/>
  <c r="W152" i="3"/>
  <c r="AI151" i="3"/>
  <c r="AO151" i="3" s="1"/>
  <c r="AS151" i="3" l="1"/>
  <c r="AY151" i="3" s="1"/>
  <c r="AR151" i="3"/>
  <c r="AX151" i="3" s="1"/>
  <c r="AT151" i="3"/>
  <c r="AZ151" i="3" s="1"/>
  <c r="AV151" i="3"/>
  <c r="BB151" i="3" s="1"/>
  <c r="AU151" i="3"/>
  <c r="BA151" i="3" s="1"/>
  <c r="X153" i="3"/>
  <c r="AJ152" i="3"/>
  <c r="AP152" i="3" s="1"/>
  <c r="V153" i="3"/>
  <c r="AH152" i="3"/>
  <c r="AN152" i="3" s="1"/>
  <c r="W153" i="3"/>
  <c r="AI152" i="3"/>
  <c r="AO152" i="3" s="1"/>
  <c r="U153" i="3"/>
  <c r="AG152" i="3"/>
  <c r="AM152" i="3" s="1"/>
  <c r="T153" i="3"/>
  <c r="AF152" i="3"/>
  <c r="AL152" i="3" s="1"/>
  <c r="AR152" i="3" l="1"/>
  <c r="AX152" i="3" s="1"/>
  <c r="AV152" i="3"/>
  <c r="BB152" i="3" s="1"/>
  <c r="AT152" i="3"/>
  <c r="AZ152" i="3" s="1"/>
  <c r="AS152" i="3"/>
  <c r="AY152" i="3" s="1"/>
  <c r="AU152" i="3"/>
  <c r="BA152" i="3" s="1"/>
  <c r="U154" i="3"/>
  <c r="AG153" i="3"/>
  <c r="AM153" i="3" s="1"/>
  <c r="V154" i="3"/>
  <c r="AH153" i="3"/>
  <c r="AN153" i="3" s="1"/>
  <c r="T154" i="3"/>
  <c r="AF153" i="3"/>
  <c r="AL153" i="3" s="1"/>
  <c r="W154" i="3"/>
  <c r="AI153" i="3"/>
  <c r="AO153" i="3" s="1"/>
  <c r="X154" i="3"/>
  <c r="AJ153" i="3"/>
  <c r="AP153" i="3" s="1"/>
  <c r="AV153" i="3" l="1"/>
  <c r="BB153" i="3" s="1"/>
  <c r="AR153" i="3"/>
  <c r="AX153" i="3" s="1"/>
  <c r="AS153" i="3"/>
  <c r="AY153" i="3" s="1"/>
  <c r="AT153" i="3"/>
  <c r="AZ153" i="3" s="1"/>
  <c r="AU153" i="3"/>
  <c r="BA153" i="3" s="1"/>
  <c r="W155" i="3"/>
  <c r="AI154" i="3"/>
  <c r="AO154" i="3" s="1"/>
  <c r="V155" i="3"/>
  <c r="AH154" i="3"/>
  <c r="AN154" i="3" s="1"/>
  <c r="X155" i="3"/>
  <c r="AJ154" i="3"/>
  <c r="AP154" i="3" s="1"/>
  <c r="T155" i="3"/>
  <c r="AF154" i="3"/>
  <c r="AL154" i="3" s="1"/>
  <c r="U155" i="3"/>
  <c r="AG154" i="3"/>
  <c r="AM154" i="3" s="1"/>
  <c r="AV154" i="3" l="1"/>
  <c r="BB154" i="3" s="1"/>
  <c r="AS154" i="3"/>
  <c r="AY154" i="3" s="1"/>
  <c r="AR154" i="3"/>
  <c r="AX154" i="3" s="1"/>
  <c r="AT154" i="3"/>
  <c r="AZ154" i="3" s="1"/>
  <c r="AU154" i="3"/>
  <c r="BA154" i="3" s="1"/>
  <c r="T156" i="3"/>
  <c r="AF155" i="3"/>
  <c r="AL155" i="3" s="1"/>
  <c r="V156" i="3"/>
  <c r="AH155" i="3"/>
  <c r="AN155" i="3" s="1"/>
  <c r="U156" i="3"/>
  <c r="AG155" i="3"/>
  <c r="AM155" i="3" s="1"/>
  <c r="X156" i="3"/>
  <c r="AJ155" i="3"/>
  <c r="AP155" i="3" s="1"/>
  <c r="W156" i="3"/>
  <c r="AI155" i="3"/>
  <c r="AO155" i="3" s="1"/>
  <c r="AS155" i="3" l="1"/>
  <c r="AY155" i="3" s="1"/>
  <c r="AR155" i="3"/>
  <c r="AX155" i="3" s="1"/>
  <c r="AV155" i="3"/>
  <c r="BB155" i="3" s="1"/>
  <c r="AT155" i="3"/>
  <c r="AZ155" i="3" s="1"/>
  <c r="AU155" i="3"/>
  <c r="BA155" i="3" s="1"/>
  <c r="X157" i="3"/>
  <c r="AJ156" i="3"/>
  <c r="AP156" i="3" s="1"/>
  <c r="V157" i="3"/>
  <c r="AH156" i="3"/>
  <c r="AN156" i="3" s="1"/>
  <c r="W157" i="3"/>
  <c r="AI156" i="3"/>
  <c r="AO156" i="3" s="1"/>
  <c r="U157" i="3"/>
  <c r="AG156" i="3"/>
  <c r="AM156" i="3" s="1"/>
  <c r="T157" i="3"/>
  <c r="AF156" i="3"/>
  <c r="AL156" i="3" s="1"/>
  <c r="AR156" i="3" l="1"/>
  <c r="AX156" i="3" s="1"/>
  <c r="AV156" i="3"/>
  <c r="BB156" i="3" s="1"/>
  <c r="AT156" i="3"/>
  <c r="AZ156" i="3" s="1"/>
  <c r="AS156" i="3"/>
  <c r="AY156" i="3" s="1"/>
  <c r="AU156" i="3"/>
  <c r="BA156" i="3" s="1"/>
  <c r="U158" i="3"/>
  <c r="AG157" i="3"/>
  <c r="AM157" i="3" s="1"/>
  <c r="V158" i="3"/>
  <c r="AH157" i="3"/>
  <c r="AN157" i="3" s="1"/>
  <c r="T158" i="3"/>
  <c r="AF157" i="3"/>
  <c r="AL157" i="3" s="1"/>
  <c r="W158" i="3"/>
  <c r="AI157" i="3"/>
  <c r="AO157" i="3" s="1"/>
  <c r="X158" i="3"/>
  <c r="AJ157" i="3"/>
  <c r="AP157" i="3" s="1"/>
  <c r="AV157" i="3" l="1"/>
  <c r="BB157" i="3" s="1"/>
  <c r="AR157" i="3"/>
  <c r="AX157" i="3" s="1"/>
  <c r="AS157" i="3"/>
  <c r="AY157" i="3" s="1"/>
  <c r="AT157" i="3"/>
  <c r="AZ157" i="3" s="1"/>
  <c r="AU157" i="3"/>
  <c r="BA157" i="3" s="1"/>
  <c r="V159" i="3"/>
  <c r="AH158" i="3"/>
  <c r="AN158" i="3" s="1"/>
  <c r="W159" i="3"/>
  <c r="AI158" i="3"/>
  <c r="AO158" i="3" s="1"/>
  <c r="X159" i="3"/>
  <c r="AJ158" i="3"/>
  <c r="AP158" i="3" s="1"/>
  <c r="T159" i="3"/>
  <c r="AF158" i="3"/>
  <c r="AL158" i="3" s="1"/>
  <c r="U159" i="3"/>
  <c r="AG158" i="3"/>
  <c r="AM158" i="3" s="1"/>
  <c r="AS158" i="3" l="1"/>
  <c r="AY158" i="3" s="1"/>
  <c r="AV158" i="3"/>
  <c r="BB158" i="3" s="1"/>
  <c r="AT158" i="3"/>
  <c r="AZ158" i="3" s="1"/>
  <c r="AR158" i="3"/>
  <c r="AX158" i="3" s="1"/>
  <c r="AU158" i="3"/>
  <c r="BA158" i="3" s="1"/>
  <c r="T160" i="3"/>
  <c r="AF159" i="3"/>
  <c r="AL159" i="3" s="1"/>
  <c r="W160" i="3"/>
  <c r="AI159" i="3"/>
  <c r="AO159" i="3" s="1"/>
  <c r="U160" i="3"/>
  <c r="AG159" i="3"/>
  <c r="AM159" i="3" s="1"/>
  <c r="X160" i="3"/>
  <c r="AJ159" i="3"/>
  <c r="AP159" i="3" s="1"/>
  <c r="V160" i="3"/>
  <c r="AH159" i="3"/>
  <c r="AN159" i="3" s="1"/>
  <c r="AT159" i="3" l="1"/>
  <c r="AZ159" i="3" s="1"/>
  <c r="AS159" i="3"/>
  <c r="AY159" i="3" s="1"/>
  <c r="AR159" i="3"/>
  <c r="AX159" i="3" s="1"/>
  <c r="AV159" i="3"/>
  <c r="BB159" i="3" s="1"/>
  <c r="AU159" i="3"/>
  <c r="BA159" i="3" s="1"/>
  <c r="X161" i="3"/>
  <c r="AJ160" i="3"/>
  <c r="AP160" i="3" s="1"/>
  <c r="W161" i="3"/>
  <c r="AI160" i="3"/>
  <c r="AO160" i="3" s="1"/>
  <c r="V161" i="3"/>
  <c r="AH160" i="3"/>
  <c r="AN160" i="3" s="1"/>
  <c r="U161" i="3"/>
  <c r="AG160" i="3"/>
  <c r="AM160" i="3" s="1"/>
  <c r="T161" i="3"/>
  <c r="AF160" i="3"/>
  <c r="AL160" i="3" s="1"/>
  <c r="AR160" i="3" l="1"/>
  <c r="AX160" i="3" s="1"/>
  <c r="AT160" i="3"/>
  <c r="AZ160" i="3" s="1"/>
  <c r="AV160" i="3"/>
  <c r="BB160" i="3" s="1"/>
  <c r="AS160" i="3"/>
  <c r="AY160" i="3" s="1"/>
  <c r="AU160" i="3"/>
  <c r="BA160" i="3" s="1"/>
  <c r="U162" i="3"/>
  <c r="AG161" i="3"/>
  <c r="AM161" i="3" s="1"/>
  <c r="W162" i="3"/>
  <c r="AI161" i="3"/>
  <c r="AO161" i="3" s="1"/>
  <c r="T162" i="3"/>
  <c r="AF161" i="3"/>
  <c r="AL161" i="3" s="1"/>
  <c r="V162" i="3"/>
  <c r="AH161" i="3"/>
  <c r="AN161" i="3" s="1"/>
  <c r="X162" i="3"/>
  <c r="AJ161" i="3"/>
  <c r="AP161" i="3" s="1"/>
  <c r="AR161" i="3" l="1"/>
  <c r="AX161" i="3" s="1"/>
  <c r="AS161" i="3"/>
  <c r="AY161" i="3" s="1"/>
  <c r="AT161" i="3"/>
  <c r="AZ161" i="3" s="1"/>
  <c r="AV161" i="3"/>
  <c r="BB161" i="3" s="1"/>
  <c r="AU161" i="3"/>
  <c r="BA161" i="3" s="1"/>
  <c r="W163" i="3"/>
  <c r="AI162" i="3"/>
  <c r="AO162" i="3" s="1"/>
  <c r="V163" i="3"/>
  <c r="AH162" i="3"/>
  <c r="AN162" i="3" s="1"/>
  <c r="X163" i="3"/>
  <c r="AJ162" i="3"/>
  <c r="AP162" i="3" s="1"/>
  <c r="T163" i="3"/>
  <c r="AF162" i="3"/>
  <c r="AL162" i="3" s="1"/>
  <c r="U163" i="3"/>
  <c r="AG162" i="3"/>
  <c r="AM162" i="3" s="1"/>
  <c r="AV162" i="3" l="1"/>
  <c r="BB162" i="3" s="1"/>
  <c r="AR162" i="3"/>
  <c r="AX162" i="3" s="1"/>
  <c r="AT162" i="3"/>
  <c r="AZ162" i="3" s="1"/>
  <c r="AS162" i="3"/>
  <c r="AY162" i="3" s="1"/>
  <c r="AU162" i="3"/>
  <c r="BA162" i="3" s="1"/>
  <c r="T164" i="3"/>
  <c r="AF163" i="3"/>
  <c r="AL163" i="3" s="1"/>
  <c r="V164" i="3"/>
  <c r="AH163" i="3"/>
  <c r="AN163" i="3" s="1"/>
  <c r="U164" i="3"/>
  <c r="AG163" i="3"/>
  <c r="AM163" i="3" s="1"/>
  <c r="X164" i="3"/>
  <c r="AJ163" i="3"/>
  <c r="AP163" i="3" s="1"/>
  <c r="W164" i="3"/>
  <c r="AI163" i="3"/>
  <c r="AO163" i="3" s="1"/>
  <c r="AS163" i="3" l="1"/>
  <c r="AY163" i="3" s="1"/>
  <c r="AR163" i="3"/>
  <c r="AX163" i="3" s="1"/>
  <c r="AT163" i="3"/>
  <c r="AZ163" i="3" s="1"/>
  <c r="AV163" i="3"/>
  <c r="BB163" i="3" s="1"/>
  <c r="AU163" i="3"/>
  <c r="BA163" i="3" s="1"/>
  <c r="X165" i="3"/>
  <c r="AJ164" i="3"/>
  <c r="AP164" i="3" s="1"/>
  <c r="V165" i="3"/>
  <c r="AH164" i="3"/>
  <c r="AN164" i="3" s="1"/>
  <c r="W165" i="3"/>
  <c r="AI164" i="3"/>
  <c r="AO164" i="3" s="1"/>
  <c r="U165" i="3"/>
  <c r="AG164" i="3"/>
  <c r="AM164" i="3" s="1"/>
  <c r="T165" i="3"/>
  <c r="AF164" i="3"/>
  <c r="AL164" i="3" s="1"/>
  <c r="AR164" i="3" l="1"/>
  <c r="AX164" i="3" s="1"/>
  <c r="AV164" i="3"/>
  <c r="BB164" i="3" s="1"/>
  <c r="AT164" i="3"/>
  <c r="AZ164" i="3" s="1"/>
  <c r="AS164" i="3"/>
  <c r="AY164" i="3" s="1"/>
  <c r="AU164" i="3"/>
  <c r="BA164" i="3" s="1"/>
  <c r="V166" i="3"/>
  <c r="AH165" i="3"/>
  <c r="AN165" i="3" s="1"/>
  <c r="U166" i="3"/>
  <c r="AG165" i="3"/>
  <c r="AM165" i="3" s="1"/>
  <c r="T166" i="3"/>
  <c r="AF165" i="3"/>
  <c r="AL165" i="3" s="1"/>
  <c r="W166" i="3"/>
  <c r="AI165" i="3"/>
  <c r="AO165" i="3" s="1"/>
  <c r="X166" i="3"/>
  <c r="AJ165" i="3"/>
  <c r="AP165" i="3" s="1"/>
  <c r="AV165" i="3" l="1"/>
  <c r="BB165" i="3" s="1"/>
  <c r="AR165" i="3"/>
  <c r="AX165" i="3" s="1"/>
  <c r="AT165" i="3"/>
  <c r="AZ165" i="3" s="1"/>
  <c r="AS165" i="3"/>
  <c r="AY165" i="3" s="1"/>
  <c r="AU165" i="3"/>
  <c r="BA165" i="3" s="1"/>
  <c r="W167" i="3"/>
  <c r="AI166" i="3"/>
  <c r="AO166" i="3" s="1"/>
  <c r="U167" i="3"/>
  <c r="AG166" i="3"/>
  <c r="AM166" i="3" s="1"/>
  <c r="X167" i="3"/>
  <c r="AJ166" i="3"/>
  <c r="AP166" i="3" s="1"/>
  <c r="T167" i="3"/>
  <c r="AF166" i="3"/>
  <c r="AL166" i="3" s="1"/>
  <c r="V167" i="3"/>
  <c r="AH166" i="3"/>
  <c r="AN166" i="3" s="1"/>
  <c r="AT166" i="3" l="1"/>
  <c r="AZ166" i="3" s="1"/>
  <c r="AV166" i="3"/>
  <c r="BB166" i="3" s="1"/>
  <c r="AS166" i="3"/>
  <c r="AY166" i="3" s="1"/>
  <c r="AR166" i="3"/>
  <c r="AX166" i="3" s="1"/>
  <c r="AU166" i="3"/>
  <c r="BA166" i="3" s="1"/>
  <c r="U168" i="3"/>
  <c r="AG167" i="3"/>
  <c r="AM167" i="3" s="1"/>
  <c r="T168" i="3"/>
  <c r="AF167" i="3"/>
  <c r="AL167" i="3" s="1"/>
  <c r="V168" i="3"/>
  <c r="AH167" i="3"/>
  <c r="AN167" i="3" s="1"/>
  <c r="X168" i="3"/>
  <c r="AJ167" i="3"/>
  <c r="AP167" i="3" s="1"/>
  <c r="W168" i="3"/>
  <c r="AI167" i="3"/>
  <c r="AO167" i="3" s="1"/>
  <c r="AT167" i="3" l="1"/>
  <c r="AZ167" i="3" s="1"/>
  <c r="AS167" i="3"/>
  <c r="AY167" i="3" s="1"/>
  <c r="AR167" i="3"/>
  <c r="AX167" i="3" s="1"/>
  <c r="AV167" i="3"/>
  <c r="BB167" i="3" s="1"/>
  <c r="AU167" i="3"/>
  <c r="BA167" i="3" s="1"/>
  <c r="X169" i="3"/>
  <c r="AJ168" i="3"/>
  <c r="AP168" i="3" s="1"/>
  <c r="T169" i="3"/>
  <c r="AF168" i="3"/>
  <c r="AL168" i="3" s="1"/>
  <c r="W169" i="3"/>
  <c r="AI168" i="3"/>
  <c r="AO168" i="3" s="1"/>
  <c r="V169" i="3"/>
  <c r="AH168" i="3"/>
  <c r="AN168" i="3" s="1"/>
  <c r="U169" i="3"/>
  <c r="AG168" i="3"/>
  <c r="AM168" i="3" s="1"/>
  <c r="AV168" i="3" l="1"/>
  <c r="BB168" i="3" s="1"/>
  <c r="AT168" i="3"/>
  <c r="AZ168" i="3" s="1"/>
  <c r="AR168" i="3"/>
  <c r="AX168" i="3" s="1"/>
  <c r="AS168" i="3"/>
  <c r="AY168" i="3" s="1"/>
  <c r="AU168" i="3"/>
  <c r="BA168" i="3" s="1"/>
  <c r="V170" i="3"/>
  <c r="AH169" i="3"/>
  <c r="AN169" i="3" s="1"/>
  <c r="T170" i="3"/>
  <c r="AF169" i="3"/>
  <c r="AL169" i="3" s="1"/>
  <c r="U170" i="3"/>
  <c r="AG169" i="3"/>
  <c r="AM169" i="3" s="1"/>
  <c r="W170" i="3"/>
  <c r="AI169" i="3"/>
  <c r="AO169" i="3" s="1"/>
  <c r="X170" i="3"/>
  <c r="AJ169" i="3"/>
  <c r="AP169" i="3" s="1"/>
  <c r="AV169" i="3" l="1"/>
  <c r="BB169" i="3" s="1"/>
  <c r="AS169" i="3"/>
  <c r="AY169" i="3" s="1"/>
  <c r="AT169" i="3"/>
  <c r="AZ169" i="3" s="1"/>
  <c r="AR169" i="3"/>
  <c r="AX169" i="3" s="1"/>
  <c r="AU169" i="3"/>
  <c r="BA169" i="3" s="1"/>
  <c r="W171" i="3"/>
  <c r="AI170" i="3"/>
  <c r="AO170" i="3" s="1"/>
  <c r="T171" i="3"/>
  <c r="AF170" i="3"/>
  <c r="AL170" i="3" s="1"/>
  <c r="X171" i="3"/>
  <c r="AJ170" i="3"/>
  <c r="AP170" i="3" s="1"/>
  <c r="U171" i="3"/>
  <c r="AG170" i="3"/>
  <c r="AM170" i="3" s="1"/>
  <c r="V171" i="3"/>
  <c r="AH170" i="3"/>
  <c r="AN170" i="3" s="1"/>
  <c r="AT170" i="3" l="1"/>
  <c r="AZ170" i="3" s="1"/>
  <c r="AV170" i="3"/>
  <c r="BB170" i="3" s="1"/>
  <c r="AR170" i="3"/>
  <c r="AX170" i="3" s="1"/>
  <c r="AS170" i="3"/>
  <c r="AY170" i="3" s="1"/>
  <c r="AU170" i="3"/>
  <c r="BA170" i="3" s="1"/>
  <c r="T172" i="3"/>
  <c r="AF171" i="3"/>
  <c r="AL171" i="3" s="1"/>
  <c r="U172" i="3"/>
  <c r="AG171" i="3"/>
  <c r="AM171" i="3" s="1"/>
  <c r="V172" i="3"/>
  <c r="AH171" i="3"/>
  <c r="AN171" i="3" s="1"/>
  <c r="X172" i="3"/>
  <c r="AJ171" i="3"/>
  <c r="AP171" i="3" s="1"/>
  <c r="W172" i="3"/>
  <c r="AI171" i="3"/>
  <c r="AO171" i="3" s="1"/>
  <c r="AT171" i="3" l="1"/>
  <c r="AZ171" i="3" s="1"/>
  <c r="AR171" i="3"/>
  <c r="AX171" i="3" s="1"/>
  <c r="AS171" i="3"/>
  <c r="AY171" i="3" s="1"/>
  <c r="AV171" i="3"/>
  <c r="BB171" i="3" s="1"/>
  <c r="AU171" i="3"/>
  <c r="BA171" i="3" s="1"/>
  <c r="U173" i="3"/>
  <c r="AG172" i="3"/>
  <c r="AM172" i="3" s="1"/>
  <c r="X173" i="3"/>
  <c r="AJ172" i="3"/>
  <c r="AP172" i="3" s="1"/>
  <c r="W173" i="3"/>
  <c r="AI172" i="3"/>
  <c r="AO172" i="3" s="1"/>
  <c r="V173" i="3"/>
  <c r="AH172" i="3"/>
  <c r="AN172" i="3" s="1"/>
  <c r="T173" i="3"/>
  <c r="AF172" i="3"/>
  <c r="AL172" i="3" s="1"/>
  <c r="AS172" i="3" l="1"/>
  <c r="AY172" i="3" s="1"/>
  <c r="AT172" i="3"/>
  <c r="AZ172" i="3" s="1"/>
  <c r="AV172" i="3"/>
  <c r="BB172" i="3" s="1"/>
  <c r="AR172" i="3"/>
  <c r="AX172" i="3" s="1"/>
  <c r="AU172" i="3"/>
  <c r="BA172" i="3" s="1"/>
  <c r="X174" i="3"/>
  <c r="AJ173" i="3"/>
  <c r="AP173" i="3" s="1"/>
  <c r="V174" i="3"/>
  <c r="AH173" i="3"/>
  <c r="AN173" i="3" s="1"/>
  <c r="T174" i="3"/>
  <c r="AF173" i="3"/>
  <c r="AL173" i="3" s="1"/>
  <c r="W174" i="3"/>
  <c r="AI173" i="3"/>
  <c r="AO173" i="3" s="1"/>
  <c r="U174" i="3"/>
  <c r="AG173" i="3"/>
  <c r="AM173" i="3" s="1"/>
  <c r="AS173" i="3" l="1"/>
  <c r="AY173" i="3" s="1"/>
  <c r="AR173" i="3"/>
  <c r="AX173" i="3" s="1"/>
  <c r="AV173" i="3"/>
  <c r="BB173" i="3" s="1"/>
  <c r="AT173" i="3"/>
  <c r="AZ173" i="3" s="1"/>
  <c r="AU173" i="3"/>
  <c r="BA173" i="3" s="1"/>
  <c r="V175" i="3"/>
  <c r="AH174" i="3"/>
  <c r="AN174" i="3" s="1"/>
  <c r="W175" i="3"/>
  <c r="AI174" i="3"/>
  <c r="AO174" i="3" s="1"/>
  <c r="U175" i="3"/>
  <c r="AG174" i="3"/>
  <c r="AM174" i="3" s="1"/>
  <c r="T175" i="3"/>
  <c r="AF174" i="3"/>
  <c r="AL174" i="3" s="1"/>
  <c r="X175" i="3"/>
  <c r="AJ174" i="3"/>
  <c r="AP174" i="3" s="1"/>
  <c r="AV174" i="3" l="1"/>
  <c r="BB174" i="3" s="1"/>
  <c r="AS174" i="3"/>
  <c r="AY174" i="3" s="1"/>
  <c r="AT174" i="3"/>
  <c r="AZ174" i="3" s="1"/>
  <c r="AR174" i="3"/>
  <c r="AX174" i="3" s="1"/>
  <c r="AU174" i="3"/>
  <c r="BA174" i="3" s="1"/>
  <c r="T176" i="3"/>
  <c r="AF175" i="3"/>
  <c r="AL175" i="3" s="1"/>
  <c r="W176" i="3"/>
  <c r="AI175" i="3"/>
  <c r="AO175" i="3" s="1"/>
  <c r="X176" i="3"/>
  <c r="AJ175" i="3"/>
  <c r="AP175" i="3" s="1"/>
  <c r="U176" i="3"/>
  <c r="AG175" i="3"/>
  <c r="AM175" i="3" s="1"/>
  <c r="V176" i="3"/>
  <c r="AH175" i="3"/>
  <c r="AN175" i="3" s="1"/>
  <c r="AT175" i="3" l="1"/>
  <c r="AZ175" i="3" s="1"/>
  <c r="AV175" i="3"/>
  <c r="BB175" i="3" s="1"/>
  <c r="AR175" i="3"/>
  <c r="AX175" i="3" s="1"/>
  <c r="AS175" i="3"/>
  <c r="AY175" i="3" s="1"/>
  <c r="AU175" i="3"/>
  <c r="BA175" i="3" s="1"/>
  <c r="U177" i="3"/>
  <c r="AG176" i="3"/>
  <c r="AM176" i="3" s="1"/>
  <c r="W177" i="3"/>
  <c r="AI176" i="3"/>
  <c r="AO176" i="3" s="1"/>
  <c r="V177" i="3"/>
  <c r="AH176" i="3"/>
  <c r="AN176" i="3" s="1"/>
  <c r="X177" i="3"/>
  <c r="AJ176" i="3"/>
  <c r="AP176" i="3" s="1"/>
  <c r="T177" i="3"/>
  <c r="AF176" i="3"/>
  <c r="AL176" i="3" s="1"/>
  <c r="AV176" i="3" l="1"/>
  <c r="BB176" i="3" s="1"/>
  <c r="AR176" i="3"/>
  <c r="AX176" i="3" s="1"/>
  <c r="AT176" i="3"/>
  <c r="AZ176" i="3" s="1"/>
  <c r="AS176" i="3"/>
  <c r="AY176" i="3" s="1"/>
  <c r="AU176" i="3"/>
  <c r="BA176" i="3" s="1"/>
  <c r="X178" i="3"/>
  <c r="AJ177" i="3"/>
  <c r="AP177" i="3" s="1"/>
  <c r="W178" i="3"/>
  <c r="AI177" i="3"/>
  <c r="AO177" i="3" s="1"/>
  <c r="T178" i="3"/>
  <c r="AF177" i="3"/>
  <c r="AL177" i="3" s="1"/>
  <c r="V178" i="3"/>
  <c r="AH177" i="3"/>
  <c r="AN177" i="3" s="1"/>
  <c r="U178" i="3"/>
  <c r="AG177" i="3"/>
  <c r="AM177" i="3" s="1"/>
  <c r="AS177" i="3" l="1"/>
  <c r="AY177" i="3" s="1"/>
  <c r="AR177" i="3"/>
  <c r="AX177" i="3" s="1"/>
  <c r="AV177" i="3"/>
  <c r="BB177" i="3" s="1"/>
  <c r="AT177" i="3"/>
  <c r="AZ177" i="3" s="1"/>
  <c r="AU177" i="3"/>
  <c r="BA177" i="3" s="1"/>
  <c r="V179" i="3"/>
  <c r="AH178" i="3"/>
  <c r="AN178" i="3" s="1"/>
  <c r="W179" i="3"/>
  <c r="AI178" i="3"/>
  <c r="AO178" i="3" s="1"/>
  <c r="U179" i="3"/>
  <c r="AG178" i="3"/>
  <c r="AM178" i="3" s="1"/>
  <c r="T179" i="3"/>
  <c r="AF178" i="3"/>
  <c r="AL178" i="3" s="1"/>
  <c r="X179" i="3"/>
  <c r="AJ178" i="3"/>
  <c r="AP178" i="3" s="1"/>
  <c r="AV178" i="3" l="1"/>
  <c r="BB178" i="3" s="1"/>
  <c r="AS178" i="3"/>
  <c r="AY178" i="3" s="1"/>
  <c r="AT178" i="3"/>
  <c r="AZ178" i="3" s="1"/>
  <c r="AR178" i="3"/>
  <c r="AX178" i="3" s="1"/>
  <c r="AU178" i="3"/>
  <c r="BA178" i="3" s="1"/>
  <c r="T180" i="3"/>
  <c r="AF179" i="3"/>
  <c r="AL179" i="3" s="1"/>
  <c r="W180" i="3"/>
  <c r="AI179" i="3"/>
  <c r="AO179" i="3" s="1"/>
  <c r="X180" i="3"/>
  <c r="AJ179" i="3"/>
  <c r="AP179" i="3" s="1"/>
  <c r="U180" i="3"/>
  <c r="AG179" i="3"/>
  <c r="AM179" i="3" s="1"/>
  <c r="V180" i="3"/>
  <c r="AH179" i="3"/>
  <c r="AN179" i="3" s="1"/>
  <c r="AT179" i="3" l="1"/>
  <c r="AZ179" i="3" s="1"/>
  <c r="AV179" i="3"/>
  <c r="BB179" i="3" s="1"/>
  <c r="AR179" i="3"/>
  <c r="AX179" i="3" s="1"/>
  <c r="AS179" i="3"/>
  <c r="AY179" i="3" s="1"/>
  <c r="AU179" i="3"/>
  <c r="BA179" i="3" s="1"/>
  <c r="U181" i="3"/>
  <c r="AG180" i="3"/>
  <c r="AM180" i="3" s="1"/>
  <c r="W181" i="3"/>
  <c r="AI180" i="3"/>
  <c r="AO180" i="3" s="1"/>
  <c r="V181" i="3"/>
  <c r="AH180" i="3"/>
  <c r="AN180" i="3" s="1"/>
  <c r="X181" i="3"/>
  <c r="AJ180" i="3"/>
  <c r="AP180" i="3" s="1"/>
  <c r="T181" i="3"/>
  <c r="AF180" i="3"/>
  <c r="AL180" i="3" s="1"/>
  <c r="AR180" i="3" l="1"/>
  <c r="AX180" i="3" s="1"/>
  <c r="AT180" i="3"/>
  <c r="AZ180" i="3" s="1"/>
  <c r="AS180" i="3"/>
  <c r="AY180" i="3" s="1"/>
  <c r="AV180" i="3"/>
  <c r="BB180" i="3" s="1"/>
  <c r="AU180" i="3"/>
  <c r="BA180" i="3" s="1"/>
  <c r="X182" i="3"/>
  <c r="AJ181" i="3"/>
  <c r="AP181" i="3" s="1"/>
  <c r="W182" i="3"/>
  <c r="AI181" i="3"/>
  <c r="AO181" i="3" s="1"/>
  <c r="T182" i="3"/>
  <c r="AF181" i="3"/>
  <c r="AL181" i="3" s="1"/>
  <c r="V182" i="3"/>
  <c r="AH181" i="3"/>
  <c r="AN181" i="3" s="1"/>
  <c r="U182" i="3"/>
  <c r="AG181" i="3"/>
  <c r="AM181" i="3" s="1"/>
  <c r="AS181" i="3" l="1"/>
  <c r="AY181" i="3" s="1"/>
  <c r="AR181" i="3"/>
  <c r="AX181" i="3" s="1"/>
  <c r="AV181" i="3"/>
  <c r="BB181" i="3" s="1"/>
  <c r="AT181" i="3"/>
  <c r="AZ181" i="3" s="1"/>
  <c r="AU181" i="3"/>
  <c r="BA181" i="3" s="1"/>
  <c r="V183" i="3"/>
  <c r="AH182" i="3"/>
  <c r="AN182" i="3" s="1"/>
  <c r="W183" i="3"/>
  <c r="AI182" i="3"/>
  <c r="AO182" i="3" s="1"/>
  <c r="U183" i="3"/>
  <c r="AG182" i="3"/>
  <c r="AM182" i="3" s="1"/>
  <c r="T183" i="3"/>
  <c r="AF182" i="3"/>
  <c r="AL182" i="3" s="1"/>
  <c r="X183" i="3"/>
  <c r="AJ182" i="3"/>
  <c r="AP182" i="3" s="1"/>
  <c r="AV182" i="3" l="1"/>
  <c r="BB182" i="3" s="1"/>
  <c r="AS182" i="3"/>
  <c r="AY182" i="3" s="1"/>
  <c r="AT182" i="3"/>
  <c r="AZ182" i="3" s="1"/>
  <c r="AR182" i="3"/>
  <c r="AX182" i="3" s="1"/>
  <c r="AU182" i="3"/>
  <c r="BA182" i="3" s="1"/>
  <c r="T184" i="3"/>
  <c r="AF183" i="3"/>
  <c r="AL183" i="3" s="1"/>
  <c r="W184" i="3"/>
  <c r="AI183" i="3"/>
  <c r="AO183" i="3" s="1"/>
  <c r="X184" i="3"/>
  <c r="AJ183" i="3"/>
  <c r="AP183" i="3" s="1"/>
  <c r="U184" i="3"/>
  <c r="AG183" i="3"/>
  <c r="AM183" i="3" s="1"/>
  <c r="V184" i="3"/>
  <c r="AH183" i="3"/>
  <c r="AN183" i="3" s="1"/>
  <c r="AT183" i="3" l="1"/>
  <c r="AZ183" i="3" s="1"/>
  <c r="AV183" i="3"/>
  <c r="BB183" i="3" s="1"/>
  <c r="AR183" i="3"/>
  <c r="AX183" i="3" s="1"/>
  <c r="AS183" i="3"/>
  <c r="AY183" i="3" s="1"/>
  <c r="AU183" i="3"/>
  <c r="BA183" i="3" s="1"/>
  <c r="U185" i="3"/>
  <c r="AG184" i="3"/>
  <c r="AM184" i="3" s="1"/>
  <c r="W185" i="3"/>
  <c r="AI184" i="3"/>
  <c r="AO184" i="3" s="1"/>
  <c r="V185" i="3"/>
  <c r="AH184" i="3"/>
  <c r="AN184" i="3" s="1"/>
  <c r="X185" i="3"/>
  <c r="AJ184" i="3"/>
  <c r="AP184" i="3" s="1"/>
  <c r="T185" i="3"/>
  <c r="AF184" i="3"/>
  <c r="AL184" i="3" s="1"/>
  <c r="AR184" i="3" l="1"/>
  <c r="AX184" i="3" s="1"/>
  <c r="AT184" i="3"/>
  <c r="AZ184" i="3" s="1"/>
  <c r="AS184" i="3"/>
  <c r="AY184" i="3" s="1"/>
  <c r="AV184" i="3"/>
  <c r="BB184" i="3" s="1"/>
  <c r="AU184" i="3"/>
  <c r="BA184" i="3" s="1"/>
  <c r="X186" i="3"/>
  <c r="AJ185" i="3"/>
  <c r="AP185" i="3" s="1"/>
  <c r="W186" i="3"/>
  <c r="AI185" i="3"/>
  <c r="AO185" i="3" s="1"/>
  <c r="T186" i="3"/>
  <c r="AF185" i="3"/>
  <c r="AL185" i="3" s="1"/>
  <c r="V186" i="3"/>
  <c r="AH185" i="3"/>
  <c r="AN185" i="3" s="1"/>
  <c r="U186" i="3"/>
  <c r="AG185" i="3"/>
  <c r="AM185" i="3" s="1"/>
  <c r="AS185" i="3" l="1"/>
  <c r="AY185" i="3" s="1"/>
  <c r="AR185" i="3"/>
  <c r="AX185" i="3" s="1"/>
  <c r="AV185" i="3"/>
  <c r="BB185" i="3" s="1"/>
  <c r="AT185" i="3"/>
  <c r="AZ185" i="3" s="1"/>
  <c r="AU185" i="3"/>
  <c r="BA185" i="3" s="1"/>
  <c r="V187" i="3"/>
  <c r="AH186" i="3"/>
  <c r="AN186" i="3" s="1"/>
  <c r="W187" i="3"/>
  <c r="AI186" i="3"/>
  <c r="AO186" i="3" s="1"/>
  <c r="U187" i="3"/>
  <c r="AG186" i="3"/>
  <c r="AM186" i="3" s="1"/>
  <c r="T187" i="3"/>
  <c r="AF186" i="3"/>
  <c r="AL186" i="3" s="1"/>
  <c r="X187" i="3"/>
  <c r="AJ186" i="3"/>
  <c r="AP186" i="3" s="1"/>
  <c r="AV186" i="3" l="1"/>
  <c r="BB186" i="3" s="1"/>
  <c r="AS186" i="3"/>
  <c r="AY186" i="3" s="1"/>
  <c r="AT186" i="3"/>
  <c r="AZ186" i="3" s="1"/>
  <c r="AR186" i="3"/>
  <c r="AX186" i="3" s="1"/>
  <c r="AU186" i="3"/>
  <c r="BA186" i="3" s="1"/>
  <c r="T188" i="3"/>
  <c r="AF187" i="3"/>
  <c r="AL187" i="3" s="1"/>
  <c r="W188" i="3"/>
  <c r="AI187" i="3"/>
  <c r="AO187" i="3" s="1"/>
  <c r="X188" i="3"/>
  <c r="AJ187" i="3"/>
  <c r="AP187" i="3" s="1"/>
  <c r="U188" i="3"/>
  <c r="AG187" i="3"/>
  <c r="AM187" i="3" s="1"/>
  <c r="V188" i="3"/>
  <c r="AH187" i="3"/>
  <c r="AN187" i="3" s="1"/>
  <c r="AT187" i="3" l="1"/>
  <c r="AZ187" i="3" s="1"/>
  <c r="AV187" i="3"/>
  <c r="BB187" i="3" s="1"/>
  <c r="AR187" i="3"/>
  <c r="AX187" i="3" s="1"/>
  <c r="AS187" i="3"/>
  <c r="AY187" i="3" s="1"/>
  <c r="AU187" i="3"/>
  <c r="BA187" i="3" s="1"/>
  <c r="U189" i="3"/>
  <c r="AG188" i="3"/>
  <c r="AM188" i="3" s="1"/>
  <c r="W189" i="3"/>
  <c r="AI188" i="3"/>
  <c r="AO188" i="3" s="1"/>
  <c r="V189" i="3"/>
  <c r="AH188" i="3"/>
  <c r="AN188" i="3" s="1"/>
  <c r="X189" i="3"/>
  <c r="AJ188" i="3"/>
  <c r="AP188" i="3" s="1"/>
  <c r="T189" i="3"/>
  <c r="AF188" i="3"/>
  <c r="AL188" i="3" s="1"/>
  <c r="AR188" i="3" l="1"/>
  <c r="AX188" i="3" s="1"/>
  <c r="AT188" i="3"/>
  <c r="AZ188" i="3" s="1"/>
  <c r="AS188" i="3"/>
  <c r="AY188" i="3" s="1"/>
  <c r="AV188" i="3"/>
  <c r="BB188" i="3" s="1"/>
  <c r="AU188" i="3"/>
  <c r="BA188" i="3" s="1"/>
  <c r="X190" i="3"/>
  <c r="AJ189" i="3"/>
  <c r="AP189" i="3" s="1"/>
  <c r="W190" i="3"/>
  <c r="AI189" i="3"/>
  <c r="AO189" i="3" s="1"/>
  <c r="T190" i="3"/>
  <c r="AF189" i="3"/>
  <c r="AL189" i="3" s="1"/>
  <c r="V190" i="3"/>
  <c r="AH189" i="3"/>
  <c r="AN189" i="3" s="1"/>
  <c r="U190" i="3"/>
  <c r="AG189" i="3"/>
  <c r="AM189" i="3" s="1"/>
  <c r="AS189" i="3" l="1"/>
  <c r="AY189" i="3" s="1"/>
  <c r="AR189" i="3"/>
  <c r="AX189" i="3" s="1"/>
  <c r="AV189" i="3"/>
  <c r="BB189" i="3" s="1"/>
  <c r="AT189" i="3"/>
  <c r="AZ189" i="3" s="1"/>
  <c r="AU189" i="3"/>
  <c r="BA189" i="3" s="1"/>
  <c r="V191" i="3"/>
  <c r="AH190" i="3"/>
  <c r="AN190" i="3" s="1"/>
  <c r="W191" i="3"/>
  <c r="AI190" i="3"/>
  <c r="AO190" i="3" s="1"/>
  <c r="U191" i="3"/>
  <c r="AG190" i="3"/>
  <c r="AM190" i="3" s="1"/>
  <c r="T191" i="3"/>
  <c r="AF190" i="3"/>
  <c r="AL190" i="3" s="1"/>
  <c r="X191" i="3"/>
  <c r="AJ190" i="3"/>
  <c r="AP190" i="3" s="1"/>
  <c r="AR190" i="3" l="1"/>
  <c r="AX190" i="3" s="1"/>
  <c r="AV190" i="3"/>
  <c r="BB190" i="3" s="1"/>
  <c r="AS190" i="3"/>
  <c r="AY190" i="3" s="1"/>
  <c r="AT190" i="3"/>
  <c r="AZ190" i="3" s="1"/>
  <c r="AU190" i="3"/>
  <c r="BA190" i="3" s="1"/>
  <c r="T192" i="3"/>
  <c r="AF191" i="3"/>
  <c r="AL191" i="3" s="1"/>
  <c r="W192" i="3"/>
  <c r="AI191" i="3"/>
  <c r="AO191" i="3" s="1"/>
  <c r="X192" i="3"/>
  <c r="AJ191" i="3"/>
  <c r="AP191" i="3" s="1"/>
  <c r="U192" i="3"/>
  <c r="AG191" i="3"/>
  <c r="AM191" i="3" s="1"/>
  <c r="V192" i="3"/>
  <c r="AH191" i="3"/>
  <c r="AN191" i="3" s="1"/>
  <c r="AT191" i="3" l="1"/>
  <c r="AZ191" i="3" s="1"/>
  <c r="AV191" i="3"/>
  <c r="BB191" i="3" s="1"/>
  <c r="AR191" i="3"/>
  <c r="AX191" i="3" s="1"/>
  <c r="AS191" i="3"/>
  <c r="AY191" i="3" s="1"/>
  <c r="AU191" i="3"/>
  <c r="BA191" i="3" s="1"/>
  <c r="U193" i="3"/>
  <c r="AG192" i="3"/>
  <c r="AM192" i="3" s="1"/>
  <c r="W193" i="3"/>
  <c r="AI192" i="3"/>
  <c r="AO192" i="3" s="1"/>
  <c r="V193" i="3"/>
  <c r="AH192" i="3"/>
  <c r="AN192" i="3" s="1"/>
  <c r="X193" i="3"/>
  <c r="AJ192" i="3"/>
  <c r="AP192" i="3" s="1"/>
  <c r="T193" i="3"/>
  <c r="AF192" i="3"/>
  <c r="AL192" i="3" s="1"/>
  <c r="AR192" i="3" l="1"/>
  <c r="AX192" i="3" s="1"/>
  <c r="AT192" i="3"/>
  <c r="AZ192" i="3" s="1"/>
  <c r="AS192" i="3"/>
  <c r="AY192" i="3" s="1"/>
  <c r="AV192" i="3"/>
  <c r="BB192" i="3" s="1"/>
  <c r="AU192" i="3"/>
  <c r="BA192" i="3" s="1"/>
  <c r="W194" i="3"/>
  <c r="AI193" i="3"/>
  <c r="AO193" i="3" s="1"/>
  <c r="X194" i="3"/>
  <c r="AJ193" i="3"/>
  <c r="AP193" i="3" s="1"/>
  <c r="T194" i="3"/>
  <c r="AF193" i="3"/>
  <c r="AL193" i="3" s="1"/>
  <c r="V194" i="3"/>
  <c r="AH193" i="3"/>
  <c r="AN193" i="3" s="1"/>
  <c r="U194" i="3"/>
  <c r="AG193" i="3"/>
  <c r="AM193" i="3" s="1"/>
  <c r="AS193" i="3" l="1"/>
  <c r="AY193" i="3" s="1"/>
  <c r="AR193" i="3"/>
  <c r="AX193" i="3" s="1"/>
  <c r="AV193" i="3"/>
  <c r="BB193" i="3" s="1"/>
  <c r="AT193" i="3"/>
  <c r="AZ193" i="3" s="1"/>
  <c r="AU193" i="3"/>
  <c r="BA193" i="3" s="1"/>
  <c r="X195" i="3"/>
  <c r="AJ194" i="3"/>
  <c r="AP194" i="3" s="1"/>
  <c r="V195" i="3"/>
  <c r="AH194" i="3"/>
  <c r="AN194" i="3" s="1"/>
  <c r="U195" i="3"/>
  <c r="AG194" i="3"/>
  <c r="AM194" i="3" s="1"/>
  <c r="T195" i="3"/>
  <c r="AF194" i="3"/>
  <c r="AL194" i="3" s="1"/>
  <c r="W195" i="3"/>
  <c r="AI194" i="3"/>
  <c r="AO194" i="3" s="1"/>
  <c r="AS194" i="3" l="1"/>
  <c r="AY194" i="3" s="1"/>
  <c r="AV194" i="3"/>
  <c r="BB194" i="3" s="1"/>
  <c r="AT194" i="3"/>
  <c r="AZ194" i="3" s="1"/>
  <c r="AR194" i="3"/>
  <c r="AX194" i="3" s="1"/>
  <c r="AU194" i="3"/>
  <c r="BA194" i="3" s="1"/>
  <c r="T196" i="3"/>
  <c r="AF195" i="3"/>
  <c r="AL195" i="3" s="1"/>
  <c r="V196" i="3"/>
  <c r="AH195" i="3"/>
  <c r="AN195" i="3" s="1"/>
  <c r="W196" i="3"/>
  <c r="AI195" i="3"/>
  <c r="AO195" i="3" s="1"/>
  <c r="U196" i="3"/>
  <c r="AG195" i="3"/>
  <c r="AM195" i="3" s="1"/>
  <c r="X196" i="3"/>
  <c r="AJ195" i="3"/>
  <c r="AP195" i="3" s="1"/>
  <c r="AV195" i="3" l="1"/>
  <c r="BB195" i="3" s="1"/>
  <c r="AR195" i="3"/>
  <c r="AX195" i="3" s="1"/>
  <c r="AT195" i="3"/>
  <c r="AZ195" i="3" s="1"/>
  <c r="AS195" i="3"/>
  <c r="AY195" i="3" s="1"/>
  <c r="AU195" i="3"/>
  <c r="BA195" i="3" s="1"/>
  <c r="V197" i="3"/>
  <c r="AH196" i="3"/>
  <c r="AN196" i="3" s="1"/>
  <c r="U197" i="3"/>
  <c r="AG196" i="3"/>
  <c r="AM196" i="3" s="1"/>
  <c r="X197" i="3"/>
  <c r="AJ196" i="3"/>
  <c r="AP196" i="3" s="1"/>
  <c r="W197" i="3"/>
  <c r="AI196" i="3"/>
  <c r="AO196" i="3" s="1"/>
  <c r="T197" i="3"/>
  <c r="AF196" i="3"/>
  <c r="AL196" i="3" s="1"/>
  <c r="AR196" i="3" l="1"/>
  <c r="AX196" i="3" s="1"/>
  <c r="AV196" i="3"/>
  <c r="BB196" i="3" s="1"/>
  <c r="AT196" i="3"/>
  <c r="AZ196" i="3" s="1"/>
  <c r="AS196" i="3"/>
  <c r="AY196" i="3" s="1"/>
  <c r="AU196" i="3"/>
  <c r="BA196" i="3" s="1"/>
  <c r="W198" i="3"/>
  <c r="AI197" i="3"/>
  <c r="AO197" i="3" s="1"/>
  <c r="U198" i="3"/>
  <c r="AG197" i="3"/>
  <c r="AM197" i="3" s="1"/>
  <c r="T198" i="3"/>
  <c r="AF197" i="3"/>
  <c r="AL197" i="3" s="1"/>
  <c r="X198" i="3"/>
  <c r="AJ197" i="3"/>
  <c r="AP197" i="3" s="1"/>
  <c r="V198" i="3"/>
  <c r="AH197" i="3"/>
  <c r="AN197" i="3" s="1"/>
  <c r="AT197" i="3" l="1"/>
  <c r="AZ197" i="3" s="1"/>
  <c r="AR197" i="3"/>
  <c r="AX197" i="3" s="1"/>
  <c r="AS197" i="3"/>
  <c r="AY197" i="3" s="1"/>
  <c r="AV197" i="3"/>
  <c r="BB197" i="3" s="1"/>
  <c r="AU197" i="3"/>
  <c r="BA197" i="3" s="1"/>
  <c r="X199" i="3"/>
  <c r="AJ198" i="3"/>
  <c r="AP198" i="3" s="1"/>
  <c r="U199" i="3"/>
  <c r="AG198" i="3"/>
  <c r="AM198" i="3" s="1"/>
  <c r="V199" i="3"/>
  <c r="AH198" i="3"/>
  <c r="AN198" i="3" s="1"/>
  <c r="T199" i="3"/>
  <c r="AF198" i="3"/>
  <c r="AL198" i="3" s="1"/>
  <c r="W199" i="3"/>
  <c r="AI198" i="3"/>
  <c r="AO198" i="3" s="1"/>
  <c r="AT198" i="3" l="1"/>
  <c r="AZ198" i="3" s="1"/>
  <c r="AV198" i="3"/>
  <c r="BB198" i="3" s="1"/>
  <c r="AS198" i="3"/>
  <c r="AY198" i="3" s="1"/>
  <c r="AR198" i="3"/>
  <c r="AX198" i="3" s="1"/>
  <c r="AU198" i="3"/>
  <c r="BA198" i="3" s="1"/>
  <c r="T200" i="3"/>
  <c r="AF199" i="3"/>
  <c r="AL199" i="3" s="1"/>
  <c r="U200" i="3"/>
  <c r="AG199" i="3"/>
  <c r="AM199" i="3" s="1"/>
  <c r="W200" i="3"/>
  <c r="AI199" i="3"/>
  <c r="AO199" i="3" s="1"/>
  <c r="V200" i="3"/>
  <c r="AH199" i="3"/>
  <c r="AN199" i="3" s="1"/>
  <c r="X200" i="3"/>
  <c r="AJ199" i="3"/>
  <c r="AP199" i="3" s="1"/>
  <c r="AV199" i="3" l="1"/>
  <c r="BB199" i="3" s="1"/>
  <c r="AR199" i="3"/>
  <c r="AX199" i="3" s="1"/>
  <c r="AS199" i="3"/>
  <c r="AY199" i="3" s="1"/>
  <c r="AT199" i="3"/>
  <c r="AZ199" i="3" s="1"/>
  <c r="AU199" i="3"/>
  <c r="BA199" i="3" s="1"/>
  <c r="U201" i="3"/>
  <c r="AG200" i="3"/>
  <c r="AM200" i="3" s="1"/>
  <c r="V201" i="3"/>
  <c r="AH200" i="3"/>
  <c r="AN200" i="3" s="1"/>
  <c r="X201" i="3"/>
  <c r="AJ200" i="3"/>
  <c r="AP200" i="3" s="1"/>
  <c r="W201" i="3"/>
  <c r="AI200" i="3"/>
  <c r="AO200" i="3" s="1"/>
  <c r="T201" i="3"/>
  <c r="AF200" i="3"/>
  <c r="AL200" i="3" s="1"/>
  <c r="AR200" i="3" l="1"/>
  <c r="AX200" i="3" s="1"/>
  <c r="AV200" i="3"/>
  <c r="BB200" i="3" s="1"/>
  <c r="AS200" i="3"/>
  <c r="AY200" i="3" s="1"/>
  <c r="AT200" i="3"/>
  <c r="AZ200" i="3" s="1"/>
  <c r="AU200" i="3"/>
  <c r="BA200" i="3" s="1"/>
  <c r="W202" i="3"/>
  <c r="AI201" i="3"/>
  <c r="AO201" i="3" s="1"/>
  <c r="V202" i="3"/>
  <c r="AH201" i="3"/>
  <c r="AN201" i="3" s="1"/>
  <c r="T202" i="3"/>
  <c r="AF201" i="3"/>
  <c r="AL201" i="3" s="1"/>
  <c r="X202" i="3"/>
  <c r="AJ201" i="3"/>
  <c r="AP201" i="3" s="1"/>
  <c r="U202" i="3"/>
  <c r="AG201" i="3"/>
  <c r="AM201" i="3" s="1"/>
  <c r="AS201" i="3" l="1"/>
  <c r="AY201" i="3" s="1"/>
  <c r="AR201" i="3"/>
  <c r="AX201" i="3" s="1"/>
  <c r="AT201" i="3"/>
  <c r="AZ201" i="3" s="1"/>
  <c r="AV201" i="3"/>
  <c r="BB201" i="3" s="1"/>
  <c r="AU201" i="3"/>
  <c r="BA201" i="3" s="1"/>
  <c r="X203" i="3"/>
  <c r="AJ202" i="3"/>
  <c r="AP202" i="3" s="1"/>
  <c r="V203" i="3"/>
  <c r="AH202" i="3"/>
  <c r="AN202" i="3" s="1"/>
  <c r="U203" i="3"/>
  <c r="AG202" i="3"/>
  <c r="AM202" i="3" s="1"/>
  <c r="T203" i="3"/>
  <c r="AF202" i="3"/>
  <c r="AL202" i="3" s="1"/>
  <c r="W203" i="3"/>
  <c r="AI202" i="3"/>
  <c r="AO202" i="3" s="1"/>
  <c r="AS202" i="3" l="1"/>
  <c r="AY202" i="3" s="1"/>
  <c r="AV202" i="3"/>
  <c r="BB202" i="3" s="1"/>
  <c r="AR202" i="3"/>
  <c r="AX202" i="3" s="1"/>
  <c r="AT202" i="3"/>
  <c r="AZ202" i="3" s="1"/>
  <c r="AU202" i="3"/>
  <c r="BA202" i="3" s="1"/>
  <c r="T204" i="3"/>
  <c r="AF203" i="3"/>
  <c r="AL203" i="3" s="1"/>
  <c r="V204" i="3"/>
  <c r="AH203" i="3"/>
  <c r="AN203" i="3" s="1"/>
  <c r="W204" i="3"/>
  <c r="AI203" i="3"/>
  <c r="AO203" i="3" s="1"/>
  <c r="U204" i="3"/>
  <c r="AG203" i="3"/>
  <c r="AM203" i="3" s="1"/>
  <c r="X204" i="3"/>
  <c r="AJ203" i="3"/>
  <c r="AP203" i="3" s="1"/>
  <c r="AV203" i="3" l="1"/>
  <c r="BB203" i="3" s="1"/>
  <c r="AR203" i="3"/>
  <c r="AX203" i="3" s="1"/>
  <c r="AS203" i="3"/>
  <c r="AY203" i="3" s="1"/>
  <c r="AT203" i="3"/>
  <c r="AZ203" i="3" s="1"/>
  <c r="AU203" i="3"/>
  <c r="BA203" i="3" s="1"/>
  <c r="U205" i="3"/>
  <c r="AG204" i="3"/>
  <c r="AM204" i="3" s="1"/>
  <c r="V205" i="3"/>
  <c r="AH204" i="3"/>
  <c r="AN204" i="3" s="1"/>
  <c r="X205" i="3"/>
  <c r="AJ204" i="3"/>
  <c r="AP204" i="3" s="1"/>
  <c r="W205" i="3"/>
  <c r="AI204" i="3"/>
  <c r="AO204" i="3" s="1"/>
  <c r="T205" i="3"/>
  <c r="AF204" i="3"/>
  <c r="AL204" i="3" s="1"/>
  <c r="AR204" i="3" l="1"/>
  <c r="AX204" i="3" s="1"/>
  <c r="AV204" i="3"/>
  <c r="BB204" i="3" s="1"/>
  <c r="AS204" i="3"/>
  <c r="AY204" i="3" s="1"/>
  <c r="AT204" i="3"/>
  <c r="AZ204" i="3" s="1"/>
  <c r="AU204" i="3"/>
  <c r="BA204" i="3" s="1"/>
  <c r="W206" i="3"/>
  <c r="AI205" i="3"/>
  <c r="AO205" i="3" s="1"/>
  <c r="V206" i="3"/>
  <c r="AH205" i="3"/>
  <c r="AN205" i="3" s="1"/>
  <c r="T206" i="3"/>
  <c r="AF205" i="3"/>
  <c r="AL205" i="3" s="1"/>
  <c r="X206" i="3"/>
  <c r="AJ205" i="3"/>
  <c r="AP205" i="3" s="1"/>
  <c r="U206" i="3"/>
  <c r="AG205" i="3"/>
  <c r="AM205" i="3" s="1"/>
  <c r="AS205" i="3" l="1"/>
  <c r="AY205" i="3" s="1"/>
  <c r="AR205" i="3"/>
  <c r="AX205" i="3" s="1"/>
  <c r="AT205" i="3"/>
  <c r="AZ205" i="3" s="1"/>
  <c r="AV205" i="3"/>
  <c r="BB205" i="3" s="1"/>
  <c r="AU205" i="3"/>
  <c r="BA205" i="3" s="1"/>
  <c r="X207" i="3"/>
  <c r="AJ206" i="3"/>
  <c r="AP206" i="3" s="1"/>
  <c r="V207" i="3"/>
  <c r="AH206" i="3"/>
  <c r="AN206" i="3" s="1"/>
  <c r="U207" i="3"/>
  <c r="AG206" i="3"/>
  <c r="AM206" i="3" s="1"/>
  <c r="T207" i="3"/>
  <c r="AF206" i="3"/>
  <c r="AL206" i="3" s="1"/>
  <c r="W207" i="3"/>
  <c r="AI206" i="3"/>
  <c r="AO206" i="3" s="1"/>
  <c r="AS206" i="3" l="1"/>
  <c r="AY206" i="3" s="1"/>
  <c r="AV206" i="3"/>
  <c r="BB206" i="3" s="1"/>
  <c r="AR206" i="3"/>
  <c r="AX206" i="3" s="1"/>
  <c r="AT206" i="3"/>
  <c r="AZ206" i="3" s="1"/>
  <c r="AU206" i="3"/>
  <c r="BA206" i="3" s="1"/>
  <c r="V208" i="3"/>
  <c r="AH207" i="3"/>
  <c r="AN207" i="3" s="1"/>
  <c r="T208" i="3"/>
  <c r="AF207" i="3"/>
  <c r="AL207" i="3" s="1"/>
  <c r="W208" i="3"/>
  <c r="AI207" i="3"/>
  <c r="AO207" i="3" s="1"/>
  <c r="U208" i="3"/>
  <c r="AG207" i="3"/>
  <c r="AM207" i="3" s="1"/>
  <c r="X208" i="3"/>
  <c r="AJ207" i="3"/>
  <c r="AP207" i="3" s="1"/>
  <c r="AV207" i="3" l="1"/>
  <c r="BB207" i="3" s="1"/>
  <c r="AT207" i="3"/>
  <c r="AZ207" i="3" s="1"/>
  <c r="AR207" i="3"/>
  <c r="AX207" i="3" s="1"/>
  <c r="AS207" i="3"/>
  <c r="AY207" i="3" s="1"/>
  <c r="AU207" i="3"/>
  <c r="BA207" i="3" s="1"/>
  <c r="T209" i="3"/>
  <c r="AF208" i="3"/>
  <c r="AL208" i="3" s="1"/>
  <c r="U209" i="3"/>
  <c r="AG208" i="3"/>
  <c r="AM208" i="3" s="1"/>
  <c r="X209" i="3"/>
  <c r="AJ208" i="3"/>
  <c r="AP208" i="3" s="1"/>
  <c r="W209" i="3"/>
  <c r="AI208" i="3"/>
  <c r="AO208" i="3" s="1"/>
  <c r="V209" i="3"/>
  <c r="AH208" i="3"/>
  <c r="AN208" i="3" s="1"/>
  <c r="AT208" i="3" l="1"/>
  <c r="AZ208" i="3" s="1"/>
  <c r="AV208" i="3"/>
  <c r="BB208" i="3" s="1"/>
  <c r="AR208" i="3"/>
  <c r="AX208" i="3" s="1"/>
  <c r="AS208" i="3"/>
  <c r="AY208" i="3" s="1"/>
  <c r="AU208" i="3"/>
  <c r="BA208" i="3" s="1"/>
  <c r="W210" i="3"/>
  <c r="AI209" i="3"/>
  <c r="AO209" i="3" s="1"/>
  <c r="U210" i="3"/>
  <c r="AG209" i="3"/>
  <c r="AM209" i="3" s="1"/>
  <c r="V210" i="3"/>
  <c r="AH209" i="3"/>
  <c r="AN209" i="3" s="1"/>
  <c r="X210" i="3"/>
  <c r="AJ209" i="3"/>
  <c r="AP209" i="3" s="1"/>
  <c r="T210" i="3"/>
  <c r="AF209" i="3"/>
  <c r="AL209" i="3" s="1"/>
  <c r="AR209" i="3" l="1"/>
  <c r="AX209" i="3" s="1"/>
  <c r="AT209" i="3"/>
  <c r="AZ209" i="3" s="1"/>
  <c r="AS209" i="3"/>
  <c r="AY209" i="3" s="1"/>
  <c r="AV209" i="3"/>
  <c r="BB209" i="3" s="1"/>
  <c r="AU209" i="3"/>
  <c r="BA209" i="3" s="1"/>
  <c r="X211" i="3"/>
  <c r="AJ210" i="3"/>
  <c r="AP210" i="3" s="1"/>
  <c r="U211" i="3"/>
  <c r="AG210" i="3"/>
  <c r="AM210" i="3" s="1"/>
  <c r="T211" i="3"/>
  <c r="AF210" i="3"/>
  <c r="AL210" i="3" s="1"/>
  <c r="V211" i="3"/>
  <c r="AH210" i="3"/>
  <c r="AN210" i="3" s="1"/>
  <c r="W211" i="3"/>
  <c r="AI210" i="3"/>
  <c r="AO210" i="3" s="1"/>
  <c r="AR210" i="3" l="1"/>
  <c r="AX210" i="3" s="1"/>
  <c r="AV210" i="3"/>
  <c r="BB210" i="3" s="1"/>
  <c r="AS210" i="3"/>
  <c r="AY210" i="3" s="1"/>
  <c r="AT210" i="3"/>
  <c r="AZ210" i="3" s="1"/>
  <c r="AU210" i="3"/>
  <c r="BA210" i="3" s="1"/>
  <c r="U212" i="3"/>
  <c r="AG211" i="3"/>
  <c r="AM211" i="3" s="1"/>
  <c r="V212" i="3"/>
  <c r="AH211" i="3"/>
  <c r="AN211" i="3" s="1"/>
  <c r="W212" i="3"/>
  <c r="AI211" i="3"/>
  <c r="AO211" i="3" s="1"/>
  <c r="T212" i="3"/>
  <c r="AF211" i="3"/>
  <c r="AL211" i="3" s="1"/>
  <c r="X212" i="3"/>
  <c r="AJ211" i="3"/>
  <c r="AP211" i="3" s="1"/>
  <c r="AV211" i="3" l="1"/>
  <c r="BB211" i="3" s="1"/>
  <c r="AS211" i="3"/>
  <c r="AY211" i="3" s="1"/>
  <c r="AT211" i="3"/>
  <c r="AZ211" i="3" s="1"/>
  <c r="AR211" i="3"/>
  <c r="AX211" i="3" s="1"/>
  <c r="AU211" i="3"/>
  <c r="BA211" i="3" s="1"/>
  <c r="V213" i="3"/>
  <c r="AH212" i="3"/>
  <c r="AN212" i="3" s="1"/>
  <c r="T213" i="3"/>
  <c r="AF212" i="3"/>
  <c r="AL212" i="3" s="1"/>
  <c r="X213" i="3"/>
  <c r="AJ212" i="3"/>
  <c r="AP212" i="3" s="1"/>
  <c r="W213" i="3"/>
  <c r="AI212" i="3"/>
  <c r="AO212" i="3" s="1"/>
  <c r="U213" i="3"/>
  <c r="AG212" i="3"/>
  <c r="AM212" i="3" s="1"/>
  <c r="AS212" i="3" l="1"/>
  <c r="AY212" i="3" s="1"/>
  <c r="AV212" i="3"/>
  <c r="BB212" i="3" s="1"/>
  <c r="AT212" i="3"/>
  <c r="AZ212" i="3" s="1"/>
  <c r="AR212" i="3"/>
  <c r="AX212" i="3" s="1"/>
  <c r="AU212" i="3"/>
  <c r="BA212" i="3" s="1"/>
  <c r="W214" i="3"/>
  <c r="AI213" i="3"/>
  <c r="AO213" i="3" s="1"/>
  <c r="T214" i="3"/>
  <c r="AF213" i="3"/>
  <c r="AL213" i="3" s="1"/>
  <c r="U214" i="3"/>
  <c r="AG213" i="3"/>
  <c r="AM213" i="3" s="1"/>
  <c r="X214" i="3"/>
  <c r="AJ213" i="3"/>
  <c r="AP213" i="3" s="1"/>
  <c r="V214" i="3"/>
  <c r="AH213" i="3"/>
  <c r="AN213" i="3" s="1"/>
  <c r="AT213" i="3" l="1"/>
  <c r="AZ213" i="3" s="1"/>
  <c r="AS213" i="3"/>
  <c r="AY213" i="3" s="1"/>
  <c r="AV213" i="3"/>
  <c r="BB213" i="3" s="1"/>
  <c r="AR213" i="3"/>
  <c r="AX213" i="3" s="1"/>
  <c r="AU213" i="3"/>
  <c r="BA213" i="3" s="1"/>
  <c r="T215" i="3"/>
  <c r="AF214" i="3"/>
  <c r="AL214" i="3" s="1"/>
  <c r="X215" i="3"/>
  <c r="AJ214" i="3"/>
  <c r="AP214" i="3" s="1"/>
  <c r="V215" i="3"/>
  <c r="AH214" i="3"/>
  <c r="AN214" i="3" s="1"/>
  <c r="U215" i="3"/>
  <c r="AG214" i="3"/>
  <c r="AM214" i="3" s="1"/>
  <c r="W215" i="3"/>
  <c r="AI214" i="3"/>
  <c r="AO214" i="3" s="1"/>
  <c r="AT214" i="3" l="1"/>
  <c r="AZ214" i="3" s="1"/>
  <c r="AR214" i="3"/>
  <c r="AX214" i="3" s="1"/>
  <c r="AV214" i="3"/>
  <c r="BB214" i="3" s="1"/>
  <c r="AS214" i="3"/>
  <c r="AY214" i="3" s="1"/>
  <c r="AU214" i="3"/>
  <c r="BA214" i="3" s="1"/>
  <c r="V216" i="3"/>
  <c r="AH215" i="3"/>
  <c r="AN215" i="3" s="1"/>
  <c r="X216" i="3"/>
  <c r="AJ215" i="3"/>
  <c r="AP215" i="3" s="1"/>
  <c r="W216" i="3"/>
  <c r="AI215" i="3"/>
  <c r="AO215" i="3" s="1"/>
  <c r="T216" i="3"/>
  <c r="AF215" i="3"/>
  <c r="AL215" i="3" s="1"/>
  <c r="U216" i="3"/>
  <c r="AG215" i="3"/>
  <c r="AM215" i="3" s="1"/>
  <c r="AS215" i="3" l="1"/>
  <c r="AY215" i="3" s="1"/>
  <c r="AT215" i="3"/>
  <c r="AZ215" i="3" s="1"/>
  <c r="AV215" i="3"/>
  <c r="BB215" i="3" s="1"/>
  <c r="AR215" i="3"/>
  <c r="AX215" i="3" s="1"/>
  <c r="AU215" i="3"/>
  <c r="BA215" i="3" s="1"/>
  <c r="T217" i="3"/>
  <c r="AF216" i="3"/>
  <c r="AL216" i="3" s="1"/>
  <c r="X217" i="3"/>
  <c r="AJ216" i="3"/>
  <c r="AP216" i="3" s="1"/>
  <c r="U217" i="3"/>
  <c r="AG216" i="3"/>
  <c r="AM216" i="3" s="1"/>
  <c r="W217" i="3"/>
  <c r="AI216" i="3"/>
  <c r="AO216" i="3" s="1"/>
  <c r="V217" i="3"/>
  <c r="AH216" i="3"/>
  <c r="AN216" i="3" s="1"/>
  <c r="AS216" i="3" l="1"/>
  <c r="AY216" i="3" s="1"/>
  <c r="AR216" i="3"/>
  <c r="AX216" i="3" s="1"/>
  <c r="AV216" i="3"/>
  <c r="BB216" i="3" s="1"/>
  <c r="AT216" i="3"/>
  <c r="AZ216" i="3" s="1"/>
  <c r="AU216" i="3"/>
  <c r="BA216" i="3" s="1"/>
  <c r="W218" i="3"/>
  <c r="AI217" i="3"/>
  <c r="AO217" i="3" s="1"/>
  <c r="X218" i="3"/>
  <c r="AJ217" i="3"/>
  <c r="AP217" i="3" s="1"/>
  <c r="V218" i="3"/>
  <c r="AH217" i="3"/>
  <c r="AN217" i="3" s="1"/>
  <c r="U218" i="3"/>
  <c r="AG217" i="3"/>
  <c r="AM217" i="3" s="1"/>
  <c r="T218" i="3"/>
  <c r="AF217" i="3"/>
  <c r="AL217" i="3" s="1"/>
  <c r="AR217" i="3" l="1"/>
  <c r="AX217" i="3" s="1"/>
  <c r="AT217" i="3"/>
  <c r="AZ217" i="3" s="1"/>
  <c r="AS217" i="3"/>
  <c r="AY217" i="3" s="1"/>
  <c r="AV217" i="3"/>
  <c r="BB217" i="3" s="1"/>
  <c r="AU217" i="3"/>
  <c r="BA217" i="3" s="1"/>
  <c r="U219" i="3"/>
  <c r="AG218" i="3"/>
  <c r="AM218" i="3" s="1"/>
  <c r="X219" i="3"/>
  <c r="AJ218" i="3"/>
  <c r="AP218" i="3" s="1"/>
  <c r="T219" i="3"/>
  <c r="AF218" i="3"/>
  <c r="AL218" i="3" s="1"/>
  <c r="V219" i="3"/>
  <c r="AH218" i="3"/>
  <c r="AN218" i="3" s="1"/>
  <c r="W219" i="3"/>
  <c r="AI218" i="3"/>
  <c r="AO218" i="3" s="1"/>
  <c r="AR218" i="3" l="1"/>
  <c r="AX218" i="3" s="1"/>
  <c r="AS218" i="3"/>
  <c r="AY218" i="3" s="1"/>
  <c r="AV218" i="3"/>
  <c r="BB218" i="3" s="1"/>
  <c r="AT218" i="3"/>
  <c r="AZ218" i="3" s="1"/>
  <c r="AU218" i="3"/>
  <c r="BA218" i="3" s="1"/>
  <c r="V220" i="3"/>
  <c r="AH219" i="3"/>
  <c r="AN219" i="3" s="1"/>
  <c r="X220" i="3"/>
  <c r="AJ219" i="3"/>
  <c r="AP219" i="3" s="1"/>
  <c r="W220" i="3"/>
  <c r="AI219" i="3"/>
  <c r="AO219" i="3" s="1"/>
  <c r="T220" i="3"/>
  <c r="AF219" i="3"/>
  <c r="AL219" i="3" s="1"/>
  <c r="U220" i="3"/>
  <c r="AG219" i="3"/>
  <c r="AM219" i="3" s="1"/>
  <c r="AT219" i="3" l="1"/>
  <c r="AZ219" i="3" s="1"/>
  <c r="AR219" i="3"/>
  <c r="AX219" i="3" s="1"/>
  <c r="AV219" i="3"/>
  <c r="BB219" i="3" s="1"/>
  <c r="AS219" i="3"/>
  <c r="AY219" i="3" s="1"/>
  <c r="AU219" i="3"/>
  <c r="BA219" i="3" s="1"/>
  <c r="T221" i="3"/>
  <c r="AF220" i="3"/>
  <c r="AL220" i="3" s="1"/>
  <c r="X221" i="3"/>
  <c r="AJ220" i="3"/>
  <c r="AP220" i="3" s="1"/>
  <c r="U221" i="3"/>
  <c r="AG220" i="3"/>
  <c r="AM220" i="3" s="1"/>
  <c r="W221" i="3"/>
  <c r="AI220" i="3"/>
  <c r="AO220" i="3" s="1"/>
  <c r="V221" i="3"/>
  <c r="AH220" i="3"/>
  <c r="AN220" i="3" s="1"/>
  <c r="AT220" i="3" l="1"/>
  <c r="AZ220" i="3" s="1"/>
  <c r="AS220" i="3"/>
  <c r="AY220" i="3" s="1"/>
  <c r="AR220" i="3"/>
  <c r="AX220" i="3" s="1"/>
  <c r="AV220" i="3"/>
  <c r="BB220" i="3" s="1"/>
  <c r="AU220" i="3"/>
  <c r="BA220" i="3" s="1"/>
  <c r="W222" i="3"/>
  <c r="AI221" i="3"/>
  <c r="AO221" i="3" s="1"/>
  <c r="X222" i="3"/>
  <c r="AJ221" i="3"/>
  <c r="AP221" i="3" s="1"/>
  <c r="V222" i="3"/>
  <c r="AH221" i="3"/>
  <c r="AN221" i="3" s="1"/>
  <c r="U222" i="3"/>
  <c r="AG221" i="3"/>
  <c r="AM221" i="3" s="1"/>
  <c r="T222" i="3"/>
  <c r="AF221" i="3"/>
  <c r="AL221" i="3" s="1"/>
  <c r="AR221" i="3" l="1"/>
  <c r="AX221" i="3" s="1"/>
  <c r="AT221" i="3"/>
  <c r="AZ221" i="3" s="1"/>
  <c r="AV221" i="3"/>
  <c r="BB221" i="3" s="1"/>
  <c r="AS221" i="3"/>
  <c r="AY221" i="3" s="1"/>
  <c r="AU221" i="3"/>
  <c r="BA221" i="3" s="1"/>
  <c r="U223" i="3"/>
  <c r="AG222" i="3"/>
  <c r="AM222" i="3" s="1"/>
  <c r="X223" i="3"/>
  <c r="AJ222" i="3"/>
  <c r="AP222" i="3" s="1"/>
  <c r="T223" i="3"/>
  <c r="AF222" i="3"/>
  <c r="AL222" i="3" s="1"/>
  <c r="V223" i="3"/>
  <c r="AH222" i="3"/>
  <c r="AN222" i="3" s="1"/>
  <c r="W223" i="3"/>
  <c r="AI222" i="3"/>
  <c r="AO222" i="3" s="1"/>
  <c r="AR222" i="3" l="1"/>
  <c r="AX222" i="3" s="1"/>
  <c r="AS222" i="3"/>
  <c r="AY222" i="3" s="1"/>
  <c r="AV222" i="3"/>
  <c r="BB222" i="3" s="1"/>
  <c r="AT222" i="3"/>
  <c r="AZ222" i="3" s="1"/>
  <c r="AU222" i="3"/>
  <c r="BA222" i="3" s="1"/>
  <c r="V224" i="3"/>
  <c r="AH223" i="3"/>
  <c r="AN223" i="3" s="1"/>
  <c r="X224" i="3"/>
  <c r="AJ223" i="3"/>
  <c r="AP223" i="3" s="1"/>
  <c r="W224" i="3"/>
  <c r="AI223" i="3"/>
  <c r="AO223" i="3" s="1"/>
  <c r="T224" i="3"/>
  <c r="AF223" i="3"/>
  <c r="AL223" i="3" s="1"/>
  <c r="U224" i="3"/>
  <c r="AG223" i="3"/>
  <c r="AM223" i="3" s="1"/>
  <c r="AS223" i="3" l="1"/>
  <c r="AY223" i="3" s="1"/>
  <c r="AT223" i="3"/>
  <c r="AZ223" i="3" s="1"/>
  <c r="AR223" i="3"/>
  <c r="AX223" i="3" s="1"/>
  <c r="AV223" i="3"/>
  <c r="BB223" i="3" s="1"/>
  <c r="AU223" i="3"/>
  <c r="BA223" i="3" s="1"/>
  <c r="T225" i="3"/>
  <c r="AF224" i="3"/>
  <c r="AL224" i="3" s="1"/>
  <c r="X225" i="3"/>
  <c r="AJ224" i="3"/>
  <c r="AP224" i="3" s="1"/>
  <c r="U225" i="3"/>
  <c r="AG224" i="3"/>
  <c r="AM224" i="3" s="1"/>
  <c r="W225" i="3"/>
  <c r="AI224" i="3"/>
  <c r="AO224" i="3" s="1"/>
  <c r="V225" i="3"/>
  <c r="AH224" i="3"/>
  <c r="AN224" i="3" s="1"/>
  <c r="AT224" i="3" l="1"/>
  <c r="AZ224" i="3" s="1"/>
  <c r="AS224" i="3"/>
  <c r="AY224" i="3" s="1"/>
  <c r="AR224" i="3"/>
  <c r="AX224" i="3" s="1"/>
  <c r="AV224" i="3"/>
  <c r="BB224" i="3" s="1"/>
  <c r="AU224" i="3"/>
  <c r="BA224" i="3" s="1"/>
  <c r="W226" i="3"/>
  <c r="AI225" i="3"/>
  <c r="AO225" i="3" s="1"/>
  <c r="X226" i="3"/>
  <c r="AJ225" i="3"/>
  <c r="AP225" i="3" s="1"/>
  <c r="V226" i="3"/>
  <c r="AH225" i="3"/>
  <c r="AN225" i="3" s="1"/>
  <c r="U226" i="3"/>
  <c r="AG225" i="3"/>
  <c r="AM225" i="3" s="1"/>
  <c r="T226" i="3"/>
  <c r="AF225" i="3"/>
  <c r="AL225" i="3" s="1"/>
  <c r="AR225" i="3" l="1"/>
  <c r="AX225" i="3" s="1"/>
  <c r="AT225" i="3"/>
  <c r="AZ225" i="3" s="1"/>
  <c r="AV225" i="3"/>
  <c r="BB225" i="3" s="1"/>
  <c r="AS225" i="3"/>
  <c r="AY225" i="3" s="1"/>
  <c r="AU225" i="3"/>
  <c r="BA225" i="3" s="1"/>
  <c r="U227" i="3"/>
  <c r="AG226" i="3"/>
  <c r="AM226" i="3" s="1"/>
  <c r="X227" i="3"/>
  <c r="AJ226" i="3"/>
  <c r="AP226" i="3" s="1"/>
  <c r="T227" i="3"/>
  <c r="AF226" i="3"/>
  <c r="AL226" i="3" s="1"/>
  <c r="V227" i="3"/>
  <c r="AH226" i="3"/>
  <c r="AN226" i="3" s="1"/>
  <c r="W227" i="3"/>
  <c r="AI226" i="3"/>
  <c r="AO226" i="3" s="1"/>
  <c r="AR226" i="3" l="1"/>
  <c r="AX226" i="3" s="1"/>
  <c r="AS226" i="3"/>
  <c r="AY226" i="3" s="1"/>
  <c r="AV226" i="3"/>
  <c r="BB226" i="3" s="1"/>
  <c r="AT226" i="3"/>
  <c r="AZ226" i="3" s="1"/>
  <c r="AU226" i="3"/>
  <c r="BA226" i="3" s="1"/>
  <c r="V228" i="3"/>
  <c r="AH227" i="3"/>
  <c r="AN227" i="3" s="1"/>
  <c r="X228" i="3"/>
  <c r="AJ227" i="3"/>
  <c r="AP227" i="3" s="1"/>
  <c r="W228" i="3"/>
  <c r="AI227" i="3"/>
  <c r="AO227" i="3" s="1"/>
  <c r="T228" i="3"/>
  <c r="AF227" i="3"/>
  <c r="AL227" i="3" s="1"/>
  <c r="U228" i="3"/>
  <c r="AG227" i="3"/>
  <c r="AM227" i="3" s="1"/>
  <c r="AS227" i="3" l="1"/>
  <c r="AY227" i="3" s="1"/>
  <c r="AT227" i="3"/>
  <c r="AZ227" i="3" s="1"/>
  <c r="AV227" i="3"/>
  <c r="BB227" i="3" s="1"/>
  <c r="AR227" i="3"/>
  <c r="AX227" i="3" s="1"/>
  <c r="AU227" i="3"/>
  <c r="BA227" i="3" s="1"/>
  <c r="T229" i="3"/>
  <c r="AF228" i="3"/>
  <c r="AL228" i="3" s="1"/>
  <c r="X229" i="3"/>
  <c r="AJ228" i="3"/>
  <c r="AP228" i="3" s="1"/>
  <c r="U229" i="3"/>
  <c r="AG228" i="3"/>
  <c r="AM228" i="3" s="1"/>
  <c r="W229" i="3"/>
  <c r="AI228" i="3"/>
  <c r="AO228" i="3" s="1"/>
  <c r="V229" i="3"/>
  <c r="AH228" i="3"/>
  <c r="AN228" i="3" s="1"/>
  <c r="AT228" i="3" l="1"/>
  <c r="AZ228" i="3" s="1"/>
  <c r="AS228" i="3"/>
  <c r="AY228" i="3" s="1"/>
  <c r="AR228" i="3"/>
  <c r="AX228" i="3" s="1"/>
  <c r="AV228" i="3"/>
  <c r="BB228" i="3" s="1"/>
  <c r="AU228" i="3"/>
  <c r="BA228" i="3" s="1"/>
  <c r="W230" i="3"/>
  <c r="AI229" i="3"/>
  <c r="AO229" i="3" s="1"/>
  <c r="X230" i="3"/>
  <c r="AJ229" i="3"/>
  <c r="AP229" i="3" s="1"/>
  <c r="V230" i="3"/>
  <c r="AH229" i="3"/>
  <c r="AN229" i="3" s="1"/>
  <c r="U230" i="3"/>
  <c r="AG229" i="3"/>
  <c r="AM229" i="3" s="1"/>
  <c r="T230" i="3"/>
  <c r="AF229" i="3"/>
  <c r="AL229" i="3" s="1"/>
  <c r="AR229" i="3" l="1"/>
  <c r="AX229" i="3" s="1"/>
  <c r="AT229" i="3"/>
  <c r="AZ229" i="3" s="1"/>
  <c r="AV229" i="3"/>
  <c r="BB229" i="3" s="1"/>
  <c r="AS229" i="3"/>
  <c r="AY229" i="3" s="1"/>
  <c r="AU229" i="3"/>
  <c r="BA229" i="3" s="1"/>
  <c r="U231" i="3"/>
  <c r="AG230" i="3"/>
  <c r="AM230" i="3" s="1"/>
  <c r="X231" i="3"/>
  <c r="AJ230" i="3"/>
  <c r="AP230" i="3" s="1"/>
  <c r="T231" i="3"/>
  <c r="AF230" i="3"/>
  <c r="AL230" i="3" s="1"/>
  <c r="V231" i="3"/>
  <c r="AH230" i="3"/>
  <c r="AN230" i="3" s="1"/>
  <c r="W231" i="3"/>
  <c r="AI230" i="3"/>
  <c r="AO230" i="3" s="1"/>
  <c r="AR230" i="3" l="1"/>
  <c r="AX230" i="3" s="1"/>
  <c r="AS230" i="3"/>
  <c r="AY230" i="3" s="1"/>
  <c r="AT230" i="3"/>
  <c r="AZ230" i="3" s="1"/>
  <c r="AV230" i="3"/>
  <c r="BB230" i="3" s="1"/>
  <c r="AU230" i="3"/>
  <c r="BA230" i="3" s="1"/>
  <c r="V232" i="3"/>
  <c r="AH231" i="3"/>
  <c r="AN231" i="3" s="1"/>
  <c r="X232" i="3"/>
  <c r="AJ231" i="3"/>
  <c r="AP231" i="3" s="1"/>
  <c r="W232" i="3"/>
  <c r="AI231" i="3"/>
  <c r="AO231" i="3" s="1"/>
  <c r="T232" i="3"/>
  <c r="AF231" i="3"/>
  <c r="AL231" i="3" s="1"/>
  <c r="U232" i="3"/>
  <c r="AG231" i="3"/>
  <c r="AM231" i="3" s="1"/>
  <c r="AS231" i="3" l="1"/>
  <c r="AY231" i="3" s="1"/>
  <c r="AT231" i="3"/>
  <c r="AZ231" i="3" s="1"/>
  <c r="AR231" i="3"/>
  <c r="AX231" i="3" s="1"/>
  <c r="AV231" i="3"/>
  <c r="BB231" i="3" s="1"/>
  <c r="AU231" i="3"/>
  <c r="BA231" i="3" s="1"/>
  <c r="T233" i="3"/>
  <c r="AF232" i="3"/>
  <c r="AL232" i="3" s="1"/>
  <c r="X233" i="3"/>
  <c r="AJ232" i="3"/>
  <c r="AP232" i="3" s="1"/>
  <c r="U233" i="3"/>
  <c r="AG232" i="3"/>
  <c r="AM232" i="3" s="1"/>
  <c r="W233" i="3"/>
  <c r="AI232" i="3"/>
  <c r="AO232" i="3" s="1"/>
  <c r="V233" i="3"/>
  <c r="AH232" i="3"/>
  <c r="AN232" i="3" s="1"/>
  <c r="AT232" i="3" l="1"/>
  <c r="AZ232" i="3" s="1"/>
  <c r="AS232" i="3"/>
  <c r="AY232" i="3" s="1"/>
  <c r="AR232" i="3"/>
  <c r="AX232" i="3" s="1"/>
  <c r="AV232" i="3"/>
  <c r="BB232" i="3" s="1"/>
  <c r="AU232" i="3"/>
  <c r="BA232" i="3" s="1"/>
  <c r="W234" i="3"/>
  <c r="AI233" i="3"/>
  <c r="AO233" i="3" s="1"/>
  <c r="X234" i="3"/>
  <c r="AJ233" i="3"/>
  <c r="AP233" i="3" s="1"/>
  <c r="V234" i="3"/>
  <c r="AH233" i="3"/>
  <c r="AN233" i="3" s="1"/>
  <c r="U234" i="3"/>
  <c r="AG233" i="3"/>
  <c r="AM233" i="3" s="1"/>
  <c r="T234" i="3"/>
  <c r="AF233" i="3"/>
  <c r="AL233" i="3" s="1"/>
  <c r="AR233" i="3" l="1"/>
  <c r="AX233" i="3" s="1"/>
  <c r="AT233" i="3"/>
  <c r="AZ233" i="3" s="1"/>
  <c r="AV233" i="3"/>
  <c r="BB233" i="3" s="1"/>
  <c r="AS233" i="3"/>
  <c r="AY233" i="3" s="1"/>
  <c r="AU233" i="3"/>
  <c r="BA233" i="3" s="1"/>
  <c r="U235" i="3"/>
  <c r="AG234" i="3"/>
  <c r="AM234" i="3" s="1"/>
  <c r="X235" i="3"/>
  <c r="AJ234" i="3"/>
  <c r="AP234" i="3" s="1"/>
  <c r="T235" i="3"/>
  <c r="AF234" i="3"/>
  <c r="AL234" i="3" s="1"/>
  <c r="V235" i="3"/>
  <c r="AH234" i="3"/>
  <c r="AN234" i="3" s="1"/>
  <c r="W235" i="3"/>
  <c r="AI234" i="3"/>
  <c r="AO234" i="3" s="1"/>
  <c r="AR234" i="3" l="1"/>
  <c r="AX234" i="3" s="1"/>
  <c r="AS234" i="3"/>
  <c r="AY234" i="3" s="1"/>
  <c r="AV234" i="3"/>
  <c r="BB234" i="3" s="1"/>
  <c r="AT234" i="3"/>
  <c r="AZ234" i="3" s="1"/>
  <c r="AU234" i="3"/>
  <c r="BA234" i="3" s="1"/>
  <c r="V236" i="3"/>
  <c r="AH235" i="3"/>
  <c r="AN235" i="3" s="1"/>
  <c r="X236" i="3"/>
  <c r="AJ235" i="3"/>
  <c r="AP235" i="3" s="1"/>
  <c r="W236" i="3"/>
  <c r="AI235" i="3"/>
  <c r="AO235" i="3" s="1"/>
  <c r="T236" i="3"/>
  <c r="AF235" i="3"/>
  <c r="AL235" i="3" s="1"/>
  <c r="U236" i="3"/>
  <c r="AG235" i="3"/>
  <c r="AM235" i="3" s="1"/>
  <c r="AS235" i="3" l="1"/>
  <c r="AY235" i="3" s="1"/>
  <c r="AT235" i="3"/>
  <c r="AZ235" i="3" s="1"/>
  <c r="AV235" i="3"/>
  <c r="BB235" i="3" s="1"/>
  <c r="AR235" i="3"/>
  <c r="AX235" i="3" s="1"/>
  <c r="AU235" i="3"/>
  <c r="BA235" i="3" s="1"/>
  <c r="T237" i="3"/>
  <c r="AF236" i="3"/>
  <c r="AL236" i="3" s="1"/>
  <c r="X237" i="3"/>
  <c r="AJ236" i="3"/>
  <c r="AP236" i="3" s="1"/>
  <c r="U237" i="3"/>
  <c r="AG236" i="3"/>
  <c r="AM236" i="3" s="1"/>
  <c r="W237" i="3"/>
  <c r="AI236" i="3"/>
  <c r="AO236" i="3" s="1"/>
  <c r="V237" i="3"/>
  <c r="AH236" i="3"/>
  <c r="AN236" i="3" s="1"/>
  <c r="AT236" i="3" l="1"/>
  <c r="AZ236" i="3" s="1"/>
  <c r="AS236" i="3"/>
  <c r="AY236" i="3" s="1"/>
  <c r="AR236" i="3"/>
  <c r="AX236" i="3" s="1"/>
  <c r="AV236" i="3"/>
  <c r="BB236" i="3" s="1"/>
  <c r="AU236" i="3"/>
  <c r="BA236" i="3" s="1"/>
  <c r="W238" i="3"/>
  <c r="AI237" i="3"/>
  <c r="AO237" i="3" s="1"/>
  <c r="X238" i="3"/>
  <c r="AJ237" i="3"/>
  <c r="AP237" i="3" s="1"/>
  <c r="V238" i="3"/>
  <c r="AH237" i="3"/>
  <c r="AN237" i="3" s="1"/>
  <c r="U238" i="3"/>
  <c r="AG237" i="3"/>
  <c r="AM237" i="3" s="1"/>
  <c r="T238" i="3"/>
  <c r="AF237" i="3"/>
  <c r="AL237" i="3" s="1"/>
  <c r="AR237" i="3" l="1"/>
  <c r="AX237" i="3" s="1"/>
  <c r="AT237" i="3"/>
  <c r="AZ237" i="3" s="1"/>
  <c r="AS237" i="3"/>
  <c r="AY237" i="3" s="1"/>
  <c r="AV237" i="3"/>
  <c r="BB237" i="3" s="1"/>
  <c r="AU237" i="3"/>
  <c r="BA237" i="3" s="1"/>
  <c r="U239" i="3"/>
  <c r="AG238" i="3"/>
  <c r="AM238" i="3" s="1"/>
  <c r="X239" i="3"/>
  <c r="AJ238" i="3"/>
  <c r="AP238" i="3" s="1"/>
  <c r="T239" i="3"/>
  <c r="AF238" i="3"/>
  <c r="AL238" i="3" s="1"/>
  <c r="V239" i="3"/>
  <c r="AH238" i="3"/>
  <c r="AN238" i="3" s="1"/>
  <c r="W239" i="3"/>
  <c r="AI238" i="3"/>
  <c r="AO238" i="3" s="1"/>
  <c r="AR238" i="3" l="1"/>
  <c r="AX238" i="3" s="1"/>
  <c r="AS238" i="3"/>
  <c r="AY238" i="3" s="1"/>
  <c r="AV238" i="3"/>
  <c r="BB238" i="3" s="1"/>
  <c r="AT238" i="3"/>
  <c r="AZ238" i="3" s="1"/>
  <c r="AU238" i="3"/>
  <c r="BA238" i="3" s="1"/>
  <c r="V240" i="3"/>
  <c r="AH239" i="3"/>
  <c r="AN239" i="3" s="1"/>
  <c r="X240" i="3"/>
  <c r="AJ239" i="3"/>
  <c r="AP239" i="3" s="1"/>
  <c r="W240" i="3"/>
  <c r="AI239" i="3"/>
  <c r="AO239" i="3" s="1"/>
  <c r="T240" i="3"/>
  <c r="AF239" i="3"/>
  <c r="AL239" i="3" s="1"/>
  <c r="U240" i="3"/>
  <c r="AG239" i="3"/>
  <c r="AM239" i="3" s="1"/>
  <c r="AS239" i="3" l="1"/>
  <c r="AY239" i="3" s="1"/>
  <c r="AT239" i="3"/>
  <c r="AZ239" i="3" s="1"/>
  <c r="AV239" i="3"/>
  <c r="BB239" i="3" s="1"/>
  <c r="AR239" i="3"/>
  <c r="AX239" i="3" s="1"/>
  <c r="AU239" i="3"/>
  <c r="BA239" i="3" s="1"/>
  <c r="T241" i="3"/>
  <c r="AF240" i="3"/>
  <c r="AL240" i="3" s="1"/>
  <c r="X241" i="3"/>
  <c r="AJ240" i="3"/>
  <c r="AP240" i="3" s="1"/>
  <c r="U241" i="3"/>
  <c r="AG240" i="3"/>
  <c r="AM240" i="3" s="1"/>
  <c r="W241" i="3"/>
  <c r="AI240" i="3"/>
  <c r="AO240" i="3" s="1"/>
  <c r="V241" i="3"/>
  <c r="AH240" i="3"/>
  <c r="AN240" i="3" s="1"/>
  <c r="AT240" i="3" l="1"/>
  <c r="AZ240" i="3" s="1"/>
  <c r="AS240" i="3"/>
  <c r="AY240" i="3" s="1"/>
  <c r="AR240" i="3"/>
  <c r="AX240" i="3" s="1"/>
  <c r="AV240" i="3"/>
  <c r="BB240" i="3" s="1"/>
  <c r="AU240" i="3"/>
  <c r="BA240" i="3" s="1"/>
  <c r="V242" i="3"/>
  <c r="AH241" i="3"/>
  <c r="AN241" i="3" s="1"/>
  <c r="U242" i="3"/>
  <c r="AG241" i="3"/>
  <c r="AM241" i="3" s="1"/>
  <c r="T242" i="3"/>
  <c r="AF241" i="3"/>
  <c r="AL241" i="3" s="1"/>
  <c r="W242" i="3"/>
  <c r="AI241" i="3"/>
  <c r="AO241" i="3" s="1"/>
  <c r="X242" i="3"/>
  <c r="AJ241" i="3"/>
  <c r="AP241" i="3" s="1"/>
  <c r="AV241" i="3" l="1"/>
  <c r="BB241" i="3" s="1"/>
  <c r="AR241" i="3"/>
  <c r="AX241" i="3" s="1"/>
  <c r="AT241" i="3"/>
  <c r="AZ241" i="3" s="1"/>
  <c r="AS241" i="3"/>
  <c r="AY241" i="3" s="1"/>
  <c r="AU241" i="3"/>
  <c r="BA241" i="3" s="1"/>
  <c r="W243" i="3"/>
  <c r="AI242" i="3"/>
  <c r="AO242" i="3" s="1"/>
  <c r="U243" i="3"/>
  <c r="AG242" i="3"/>
  <c r="AM242" i="3" s="1"/>
  <c r="X243" i="3"/>
  <c r="AJ242" i="3"/>
  <c r="AP242" i="3" s="1"/>
  <c r="T243" i="3"/>
  <c r="AF242" i="3"/>
  <c r="AL242" i="3" s="1"/>
  <c r="V243" i="3"/>
  <c r="AH242" i="3"/>
  <c r="AN242" i="3" s="1"/>
  <c r="AT242" i="3" l="1"/>
  <c r="AZ242" i="3" s="1"/>
  <c r="AV242" i="3"/>
  <c r="BB242" i="3" s="1"/>
  <c r="AS242" i="3"/>
  <c r="AY242" i="3" s="1"/>
  <c r="AR242" i="3"/>
  <c r="AX242" i="3" s="1"/>
  <c r="AU242" i="3"/>
  <c r="BA242" i="3" s="1"/>
  <c r="T244" i="3"/>
  <c r="AF243" i="3"/>
  <c r="AL243" i="3" s="1"/>
  <c r="U244" i="3"/>
  <c r="AG243" i="3"/>
  <c r="AM243" i="3" s="1"/>
  <c r="V244" i="3"/>
  <c r="AH243" i="3"/>
  <c r="AN243" i="3" s="1"/>
  <c r="X244" i="3"/>
  <c r="AJ243" i="3"/>
  <c r="AP243" i="3" s="1"/>
  <c r="W244" i="3"/>
  <c r="AI243" i="3"/>
  <c r="AO243" i="3" s="1"/>
  <c r="AT243" i="3" l="1"/>
  <c r="AZ243" i="3" s="1"/>
  <c r="AR243" i="3"/>
  <c r="AX243" i="3" s="1"/>
  <c r="AV243" i="3"/>
  <c r="BB243" i="3" s="1"/>
  <c r="AS243" i="3"/>
  <c r="AY243" i="3" s="1"/>
  <c r="AU243" i="3"/>
  <c r="BA243" i="3" s="1"/>
  <c r="X245" i="3"/>
  <c r="AJ244" i="3"/>
  <c r="AP244" i="3" s="1"/>
  <c r="U245" i="3"/>
  <c r="AG244" i="3"/>
  <c r="AM244" i="3" s="1"/>
  <c r="W245" i="3"/>
  <c r="AI244" i="3"/>
  <c r="AO244" i="3" s="1"/>
  <c r="V245" i="3"/>
  <c r="AH244" i="3"/>
  <c r="AN244" i="3" s="1"/>
  <c r="T245" i="3"/>
  <c r="AF244" i="3"/>
  <c r="AL244" i="3" s="1"/>
  <c r="AR244" i="3" l="1"/>
  <c r="AX244" i="3" s="1"/>
  <c r="AV244" i="3"/>
  <c r="BB244" i="3" s="1"/>
  <c r="AT244" i="3"/>
  <c r="AZ244" i="3" s="1"/>
  <c r="AS244" i="3"/>
  <c r="AY244" i="3" s="1"/>
  <c r="AU244" i="3"/>
  <c r="BA244" i="3" s="1"/>
  <c r="V246" i="3"/>
  <c r="AH245" i="3"/>
  <c r="AN245" i="3" s="1"/>
  <c r="U246" i="3"/>
  <c r="AG245" i="3"/>
  <c r="AM245" i="3" s="1"/>
  <c r="T246" i="3"/>
  <c r="AF245" i="3"/>
  <c r="AL245" i="3" s="1"/>
  <c r="W246" i="3"/>
  <c r="AI245" i="3"/>
  <c r="AO245" i="3" s="1"/>
  <c r="X246" i="3"/>
  <c r="AJ245" i="3"/>
  <c r="AP245" i="3" s="1"/>
  <c r="AV245" i="3" l="1"/>
  <c r="BB245" i="3" s="1"/>
  <c r="AR245" i="3"/>
  <c r="AX245" i="3" s="1"/>
  <c r="AT245" i="3"/>
  <c r="AZ245" i="3" s="1"/>
  <c r="AS245" i="3"/>
  <c r="AY245" i="3" s="1"/>
  <c r="AU245" i="3"/>
  <c r="BA245" i="3" s="1"/>
  <c r="W247" i="3"/>
  <c r="AI246" i="3"/>
  <c r="AO246" i="3" s="1"/>
  <c r="U247" i="3"/>
  <c r="AG246" i="3"/>
  <c r="AM246" i="3" s="1"/>
  <c r="X247" i="3"/>
  <c r="AJ246" i="3"/>
  <c r="AP246" i="3" s="1"/>
  <c r="T247" i="3"/>
  <c r="AF246" i="3"/>
  <c r="AL246" i="3" s="1"/>
  <c r="V247" i="3"/>
  <c r="AH246" i="3"/>
  <c r="AN246" i="3" s="1"/>
  <c r="AT246" i="3" l="1"/>
  <c r="AZ246" i="3" s="1"/>
  <c r="AV246" i="3"/>
  <c r="BB246" i="3" s="1"/>
  <c r="AS246" i="3"/>
  <c r="AY246" i="3" s="1"/>
  <c r="AR246" i="3"/>
  <c r="AX246" i="3" s="1"/>
  <c r="AU246" i="3"/>
  <c r="BA246" i="3" s="1"/>
  <c r="T248" i="3"/>
  <c r="AF247" i="3"/>
  <c r="AL247" i="3" s="1"/>
  <c r="U248" i="3"/>
  <c r="AG247" i="3"/>
  <c r="AM247" i="3" s="1"/>
  <c r="V248" i="3"/>
  <c r="AH247" i="3"/>
  <c r="AN247" i="3" s="1"/>
  <c r="X248" i="3"/>
  <c r="AJ247" i="3"/>
  <c r="AP247" i="3" s="1"/>
  <c r="W248" i="3"/>
  <c r="AI247" i="3"/>
  <c r="AO247" i="3" s="1"/>
  <c r="AT247" i="3" l="1"/>
  <c r="AZ247" i="3" s="1"/>
  <c r="AR247" i="3"/>
  <c r="AX247" i="3" s="1"/>
  <c r="AV247" i="3"/>
  <c r="BB247" i="3" s="1"/>
  <c r="AS247" i="3"/>
  <c r="AY247" i="3" s="1"/>
  <c r="AU247" i="3"/>
  <c r="BA247" i="3" s="1"/>
  <c r="W249" i="3"/>
  <c r="AI248" i="3"/>
  <c r="AO248" i="3" s="1"/>
  <c r="X249" i="3"/>
  <c r="AJ248" i="3"/>
  <c r="AP248" i="3" s="1"/>
  <c r="U249" i="3"/>
  <c r="AG248" i="3"/>
  <c r="AM248" i="3" s="1"/>
  <c r="V249" i="3"/>
  <c r="AH248" i="3"/>
  <c r="AN248" i="3" s="1"/>
  <c r="T249" i="3"/>
  <c r="AF248" i="3"/>
  <c r="AL248" i="3" s="1"/>
  <c r="AR248" i="3" l="1"/>
  <c r="AX248" i="3" s="1"/>
  <c r="AS248" i="3"/>
  <c r="AY248" i="3" s="1"/>
  <c r="AV248" i="3"/>
  <c r="BB248" i="3" s="1"/>
  <c r="AT248" i="3"/>
  <c r="AZ248" i="3" s="1"/>
  <c r="AU248" i="3"/>
  <c r="BA248" i="3" s="1"/>
  <c r="V250" i="3"/>
  <c r="AH249" i="3"/>
  <c r="AN249" i="3" s="1"/>
  <c r="X250" i="3"/>
  <c r="AJ249" i="3"/>
  <c r="AP249" i="3" s="1"/>
  <c r="T250" i="3"/>
  <c r="AF249" i="3"/>
  <c r="AL249" i="3" s="1"/>
  <c r="U250" i="3"/>
  <c r="AG249" i="3"/>
  <c r="AM249" i="3" s="1"/>
  <c r="W250" i="3"/>
  <c r="AI249" i="3"/>
  <c r="AO249" i="3" s="1"/>
  <c r="AR249" i="3" l="1"/>
  <c r="AX249" i="3" s="1"/>
  <c r="AT249" i="3"/>
  <c r="AZ249" i="3" s="1"/>
  <c r="AS249" i="3"/>
  <c r="AY249" i="3" s="1"/>
  <c r="AV249" i="3"/>
  <c r="BB249" i="3" s="1"/>
  <c r="AU249" i="3"/>
  <c r="BA249" i="3" s="1"/>
  <c r="U251" i="3"/>
  <c r="AG250" i="3"/>
  <c r="AM250" i="3" s="1"/>
  <c r="X251" i="3"/>
  <c r="AJ250" i="3"/>
  <c r="AP250" i="3" s="1"/>
  <c r="W251" i="3"/>
  <c r="AI250" i="3"/>
  <c r="AO250" i="3" s="1"/>
  <c r="T251" i="3"/>
  <c r="AF250" i="3"/>
  <c r="AL250" i="3" s="1"/>
  <c r="V251" i="3"/>
  <c r="AH250" i="3"/>
  <c r="AN250" i="3" s="1"/>
  <c r="AT250" i="3" l="1"/>
  <c r="AZ250" i="3" s="1"/>
  <c r="AS250" i="3"/>
  <c r="AY250" i="3" s="1"/>
  <c r="AR250" i="3"/>
  <c r="AX250" i="3" s="1"/>
  <c r="AV250" i="3"/>
  <c r="BB250" i="3" s="1"/>
  <c r="AU250" i="3"/>
  <c r="BA250" i="3" s="1"/>
  <c r="T252" i="3"/>
  <c r="AF251" i="3"/>
  <c r="AL251" i="3" s="1"/>
  <c r="X252" i="3"/>
  <c r="AJ251" i="3"/>
  <c r="AP251" i="3" s="1"/>
  <c r="V252" i="3"/>
  <c r="AH251" i="3"/>
  <c r="AN251" i="3" s="1"/>
  <c r="W252" i="3"/>
  <c r="AI251" i="3"/>
  <c r="AO251" i="3" s="1"/>
  <c r="U252" i="3"/>
  <c r="AG251" i="3"/>
  <c r="AM251" i="3" s="1"/>
  <c r="AS251" i="3" l="1"/>
  <c r="AY251" i="3" s="1"/>
  <c r="AT251" i="3"/>
  <c r="AZ251" i="3" s="1"/>
  <c r="AR251" i="3"/>
  <c r="AX251" i="3" s="1"/>
  <c r="AV251" i="3"/>
  <c r="BB251" i="3" s="1"/>
  <c r="AU251" i="3"/>
  <c r="BA251" i="3" s="1"/>
  <c r="W253" i="3"/>
  <c r="AI252" i="3"/>
  <c r="AO252" i="3" s="1"/>
  <c r="X253" i="3"/>
  <c r="AJ252" i="3"/>
  <c r="AP252" i="3" s="1"/>
  <c r="U253" i="3"/>
  <c r="AG252" i="3"/>
  <c r="AM252" i="3" s="1"/>
  <c r="V253" i="3"/>
  <c r="AH252" i="3"/>
  <c r="AN252" i="3" s="1"/>
  <c r="T253" i="3"/>
  <c r="AF252" i="3"/>
  <c r="AL252" i="3" s="1"/>
  <c r="AR252" i="3" l="1"/>
  <c r="AX252" i="3" s="1"/>
  <c r="AS252" i="3"/>
  <c r="AY252" i="3" s="1"/>
  <c r="AV252" i="3"/>
  <c r="BB252" i="3" s="1"/>
  <c r="AT252" i="3"/>
  <c r="AZ252" i="3" s="1"/>
  <c r="AU252" i="3"/>
  <c r="BA252" i="3" s="1"/>
  <c r="V254" i="3"/>
  <c r="AH253" i="3"/>
  <c r="AN253" i="3" s="1"/>
  <c r="X254" i="3"/>
  <c r="AJ253" i="3"/>
  <c r="AP253" i="3" s="1"/>
  <c r="T254" i="3"/>
  <c r="AF253" i="3"/>
  <c r="AL253" i="3" s="1"/>
  <c r="U254" i="3"/>
  <c r="AG253" i="3"/>
  <c r="AM253" i="3" s="1"/>
  <c r="W254" i="3"/>
  <c r="AI253" i="3"/>
  <c r="AO253" i="3" s="1"/>
  <c r="AR253" i="3" l="1"/>
  <c r="AX253" i="3" s="1"/>
  <c r="AT253" i="3"/>
  <c r="AZ253" i="3" s="1"/>
  <c r="AS253" i="3"/>
  <c r="AY253" i="3" s="1"/>
  <c r="AV253" i="3"/>
  <c r="BB253" i="3" s="1"/>
  <c r="AU253" i="3"/>
  <c r="BA253" i="3" s="1"/>
  <c r="U255" i="3"/>
  <c r="AG254" i="3"/>
  <c r="AM254" i="3" s="1"/>
  <c r="X255" i="3"/>
  <c r="AJ254" i="3"/>
  <c r="AP254" i="3" s="1"/>
  <c r="W255" i="3"/>
  <c r="AI254" i="3"/>
  <c r="AO254" i="3" s="1"/>
  <c r="T255" i="3"/>
  <c r="AF254" i="3"/>
  <c r="AL254" i="3" s="1"/>
  <c r="V255" i="3"/>
  <c r="AH254" i="3"/>
  <c r="AN254" i="3" s="1"/>
  <c r="AT254" i="3" l="1"/>
  <c r="AZ254" i="3" s="1"/>
  <c r="AS254" i="3"/>
  <c r="AY254" i="3" s="1"/>
  <c r="AV254" i="3"/>
  <c r="BB254" i="3" s="1"/>
  <c r="AR254" i="3"/>
  <c r="AX254" i="3" s="1"/>
  <c r="AU254" i="3"/>
  <c r="BA254" i="3" s="1"/>
  <c r="T256" i="3"/>
  <c r="AF255" i="3"/>
  <c r="AL255" i="3" s="1"/>
  <c r="X256" i="3"/>
  <c r="AJ255" i="3"/>
  <c r="AP255" i="3" s="1"/>
  <c r="V256" i="3"/>
  <c r="AH255" i="3"/>
  <c r="AN255" i="3" s="1"/>
  <c r="W256" i="3"/>
  <c r="AI255" i="3"/>
  <c r="AO255" i="3" s="1"/>
  <c r="U256" i="3"/>
  <c r="AG255" i="3"/>
  <c r="AM255" i="3" s="1"/>
  <c r="AS255" i="3" l="1"/>
  <c r="AY255" i="3" s="1"/>
  <c r="AT255" i="3"/>
  <c r="AZ255" i="3" s="1"/>
  <c r="AR255" i="3"/>
  <c r="AX255" i="3" s="1"/>
  <c r="AV255" i="3"/>
  <c r="BB255" i="3" s="1"/>
  <c r="AU255" i="3"/>
  <c r="BA255" i="3" s="1"/>
  <c r="W257" i="3"/>
  <c r="AI256" i="3"/>
  <c r="AO256" i="3" s="1"/>
  <c r="X257" i="3"/>
  <c r="AJ256" i="3"/>
  <c r="AP256" i="3" s="1"/>
  <c r="U257" i="3"/>
  <c r="AG256" i="3"/>
  <c r="AM256" i="3" s="1"/>
  <c r="V257" i="3"/>
  <c r="AH256" i="3"/>
  <c r="AN256" i="3" s="1"/>
  <c r="T257" i="3"/>
  <c r="AF256" i="3"/>
  <c r="AL256" i="3" s="1"/>
  <c r="AR256" i="3" l="1"/>
  <c r="AX256" i="3" s="1"/>
  <c r="AS256" i="3"/>
  <c r="AY256" i="3" s="1"/>
  <c r="AV256" i="3"/>
  <c r="BB256" i="3" s="1"/>
  <c r="AT256" i="3"/>
  <c r="AZ256" i="3" s="1"/>
  <c r="AU256" i="3"/>
  <c r="BA256" i="3" s="1"/>
  <c r="V258" i="3"/>
  <c r="AH257" i="3"/>
  <c r="AN257" i="3" s="1"/>
  <c r="X258" i="3"/>
  <c r="AJ257" i="3"/>
  <c r="AP257" i="3" s="1"/>
  <c r="T258" i="3"/>
  <c r="AF257" i="3"/>
  <c r="AL257" i="3" s="1"/>
  <c r="U258" i="3"/>
  <c r="AG257" i="3"/>
  <c r="AM257" i="3" s="1"/>
  <c r="W258" i="3"/>
  <c r="AI257" i="3"/>
  <c r="AO257" i="3" s="1"/>
  <c r="AR257" i="3" l="1"/>
  <c r="AX257" i="3" s="1"/>
  <c r="AT257" i="3"/>
  <c r="AZ257" i="3" s="1"/>
  <c r="AV257" i="3"/>
  <c r="BB257" i="3" s="1"/>
  <c r="AS257" i="3"/>
  <c r="AY257" i="3" s="1"/>
  <c r="AU257" i="3"/>
  <c r="BA257" i="3" s="1"/>
  <c r="U259" i="3"/>
  <c r="AG258" i="3"/>
  <c r="AM258" i="3" s="1"/>
  <c r="X259" i="3"/>
  <c r="AJ258" i="3"/>
  <c r="AP258" i="3" s="1"/>
  <c r="W259" i="3"/>
  <c r="AI258" i="3"/>
  <c r="AO258" i="3" s="1"/>
  <c r="T259" i="3"/>
  <c r="AF258" i="3"/>
  <c r="AL258" i="3" s="1"/>
  <c r="V259" i="3"/>
  <c r="AH258" i="3"/>
  <c r="AN258" i="3" s="1"/>
  <c r="AT258" i="3" l="1"/>
  <c r="AZ258" i="3" s="1"/>
  <c r="AS258" i="3"/>
  <c r="AY258" i="3" s="1"/>
  <c r="AV258" i="3"/>
  <c r="BB258" i="3" s="1"/>
  <c r="AR258" i="3"/>
  <c r="AX258" i="3" s="1"/>
  <c r="AU258" i="3"/>
  <c r="BA258" i="3" s="1"/>
  <c r="T260" i="3"/>
  <c r="AF259" i="3"/>
  <c r="AL259" i="3" s="1"/>
  <c r="X260" i="3"/>
  <c r="AJ259" i="3"/>
  <c r="AP259" i="3" s="1"/>
  <c r="V260" i="3"/>
  <c r="AH259" i="3"/>
  <c r="AN259" i="3" s="1"/>
  <c r="W260" i="3"/>
  <c r="AI259" i="3"/>
  <c r="AO259" i="3" s="1"/>
  <c r="U260" i="3"/>
  <c r="AG259" i="3"/>
  <c r="AM259" i="3" s="1"/>
  <c r="AS259" i="3" l="1"/>
  <c r="AY259" i="3" s="1"/>
  <c r="AT259" i="3"/>
  <c r="AZ259" i="3" s="1"/>
  <c r="AR259" i="3"/>
  <c r="AX259" i="3" s="1"/>
  <c r="AV259" i="3"/>
  <c r="BB259" i="3" s="1"/>
  <c r="AU259" i="3"/>
  <c r="BA259" i="3" s="1"/>
  <c r="W261" i="3"/>
  <c r="AI260" i="3"/>
  <c r="AO260" i="3" s="1"/>
  <c r="X261" i="3"/>
  <c r="AJ260" i="3"/>
  <c r="AP260" i="3" s="1"/>
  <c r="U261" i="3"/>
  <c r="AG260" i="3"/>
  <c r="AM260" i="3" s="1"/>
  <c r="V261" i="3"/>
  <c r="AH260" i="3"/>
  <c r="AN260" i="3" s="1"/>
  <c r="T261" i="3"/>
  <c r="AF260" i="3"/>
  <c r="AL260" i="3" s="1"/>
  <c r="AR260" i="3" l="1"/>
  <c r="AX260" i="3" s="1"/>
  <c r="AS260" i="3"/>
  <c r="AY260" i="3" s="1"/>
  <c r="AV260" i="3"/>
  <c r="BB260" i="3" s="1"/>
  <c r="AT260" i="3"/>
  <c r="AZ260" i="3" s="1"/>
  <c r="AU260" i="3"/>
  <c r="BA260" i="3" s="1"/>
  <c r="T262" i="3"/>
  <c r="AF261" i="3"/>
  <c r="AL261" i="3" s="1"/>
  <c r="U262" i="3"/>
  <c r="AG261" i="3"/>
  <c r="AM261" i="3" s="1"/>
  <c r="W262" i="3"/>
  <c r="AI261" i="3"/>
  <c r="AO261" i="3" s="1"/>
  <c r="V262" i="3"/>
  <c r="AH261" i="3"/>
  <c r="AN261" i="3" s="1"/>
  <c r="X262" i="3"/>
  <c r="AJ261" i="3"/>
  <c r="AP261" i="3" s="1"/>
  <c r="AV261" i="3" l="1"/>
  <c r="BB261" i="3" s="1"/>
  <c r="AR261" i="3"/>
  <c r="AX261" i="3" s="1"/>
  <c r="AS261" i="3"/>
  <c r="AY261" i="3" s="1"/>
  <c r="AT261" i="3"/>
  <c r="AZ261" i="3" s="1"/>
  <c r="AU261" i="3"/>
  <c r="BA261" i="3" s="1"/>
  <c r="X263" i="3"/>
  <c r="AJ262" i="3"/>
  <c r="AP262" i="3" s="1"/>
  <c r="W263" i="3"/>
  <c r="AI262" i="3"/>
  <c r="AO262" i="3" s="1"/>
  <c r="T263" i="3"/>
  <c r="AF262" i="3"/>
  <c r="AL262" i="3" s="1"/>
  <c r="V263" i="3"/>
  <c r="AH262" i="3"/>
  <c r="AN262" i="3" s="1"/>
  <c r="U263" i="3"/>
  <c r="AG262" i="3"/>
  <c r="AM262" i="3" s="1"/>
  <c r="AS262" i="3" l="1"/>
  <c r="AY262" i="3" s="1"/>
  <c r="AR262" i="3"/>
  <c r="AX262" i="3" s="1"/>
  <c r="AV262" i="3"/>
  <c r="BB262" i="3" s="1"/>
  <c r="AT262" i="3"/>
  <c r="AZ262" i="3" s="1"/>
  <c r="AU262" i="3"/>
  <c r="BA262" i="3" s="1"/>
  <c r="U264" i="3"/>
  <c r="AG263" i="3"/>
  <c r="AM263" i="3" s="1"/>
  <c r="T264" i="3"/>
  <c r="AF263" i="3"/>
  <c r="AL263" i="3" s="1"/>
  <c r="X264" i="3"/>
  <c r="AJ263" i="3"/>
  <c r="AP263" i="3" s="1"/>
  <c r="V264" i="3"/>
  <c r="AH263" i="3"/>
  <c r="AN263" i="3" s="1"/>
  <c r="W264" i="3"/>
  <c r="AI263" i="3"/>
  <c r="AO263" i="3" s="1"/>
  <c r="AV263" i="3" l="1"/>
  <c r="BB263" i="3" s="1"/>
  <c r="AS263" i="3"/>
  <c r="AY263" i="3" s="1"/>
  <c r="AR263" i="3"/>
  <c r="AX263" i="3" s="1"/>
  <c r="AT263" i="3"/>
  <c r="AZ263" i="3" s="1"/>
  <c r="AU263" i="3"/>
  <c r="BA263" i="3" s="1"/>
  <c r="W265" i="3"/>
  <c r="AI264" i="3"/>
  <c r="AO264" i="3" s="1"/>
  <c r="X265" i="3"/>
  <c r="AJ264" i="3"/>
  <c r="AP264" i="3" s="1"/>
  <c r="U265" i="3"/>
  <c r="AG264" i="3"/>
  <c r="AM264" i="3" s="1"/>
  <c r="V265" i="3"/>
  <c r="AH264" i="3"/>
  <c r="AN264" i="3" s="1"/>
  <c r="T265" i="3"/>
  <c r="AF264" i="3"/>
  <c r="AL264" i="3" s="1"/>
  <c r="AR264" i="3" l="1"/>
  <c r="AX264" i="3" s="1"/>
  <c r="AS264" i="3"/>
  <c r="AY264" i="3" s="1"/>
  <c r="AV264" i="3"/>
  <c r="BB264" i="3" s="1"/>
  <c r="AT264" i="3"/>
  <c r="AZ264" i="3" s="1"/>
  <c r="AU264" i="3"/>
  <c r="BA264" i="3" s="1"/>
  <c r="T266" i="3"/>
  <c r="AF265" i="3"/>
  <c r="AL265" i="3" s="1"/>
  <c r="U266" i="3"/>
  <c r="AG265" i="3"/>
  <c r="AM265" i="3" s="1"/>
  <c r="W266" i="3"/>
  <c r="AI265" i="3"/>
  <c r="AO265" i="3" s="1"/>
  <c r="V266" i="3"/>
  <c r="AH265" i="3"/>
  <c r="AN265" i="3" s="1"/>
  <c r="X266" i="3"/>
  <c r="AJ265" i="3"/>
  <c r="AP265" i="3" s="1"/>
  <c r="AV265" i="3" l="1"/>
  <c r="BB265" i="3" s="1"/>
  <c r="AR265" i="3"/>
  <c r="AX265" i="3" s="1"/>
  <c r="AT265" i="3"/>
  <c r="AZ265" i="3" s="1"/>
  <c r="AS265" i="3"/>
  <c r="AY265" i="3" s="1"/>
  <c r="AU265" i="3"/>
  <c r="BA265" i="3" s="1"/>
  <c r="X267" i="3"/>
  <c r="AJ266" i="3"/>
  <c r="AP266" i="3" s="1"/>
  <c r="W267" i="3"/>
  <c r="AI266" i="3"/>
  <c r="AO266" i="3" s="1"/>
  <c r="T267" i="3"/>
  <c r="AF266" i="3"/>
  <c r="AL266" i="3" s="1"/>
  <c r="V267" i="3"/>
  <c r="AH266" i="3"/>
  <c r="AN266" i="3" s="1"/>
  <c r="U267" i="3"/>
  <c r="AG266" i="3"/>
  <c r="AM266" i="3" s="1"/>
  <c r="AS266" i="3" l="1"/>
  <c r="AY266" i="3" s="1"/>
  <c r="AR266" i="3"/>
  <c r="AX266" i="3" s="1"/>
  <c r="AV266" i="3"/>
  <c r="BB266" i="3" s="1"/>
  <c r="AT266" i="3"/>
  <c r="AZ266" i="3" s="1"/>
  <c r="AU266" i="3"/>
  <c r="BA266" i="3" s="1"/>
  <c r="U268" i="3"/>
  <c r="AG267" i="3"/>
  <c r="AM267" i="3" s="1"/>
  <c r="T268" i="3"/>
  <c r="AF267" i="3"/>
  <c r="AL267" i="3" s="1"/>
  <c r="X268" i="3"/>
  <c r="AJ267" i="3"/>
  <c r="AP267" i="3" s="1"/>
  <c r="V268" i="3"/>
  <c r="AH267" i="3"/>
  <c r="AN267" i="3" s="1"/>
  <c r="W268" i="3"/>
  <c r="AI267" i="3"/>
  <c r="AO267" i="3" s="1"/>
  <c r="AV267" i="3" l="1"/>
  <c r="BB267" i="3" s="1"/>
  <c r="AS267" i="3"/>
  <c r="AY267" i="3" s="1"/>
  <c r="AR267" i="3"/>
  <c r="AX267" i="3" s="1"/>
  <c r="AT267" i="3"/>
  <c r="AZ267" i="3" s="1"/>
  <c r="AU267" i="3"/>
  <c r="BA267" i="3" s="1"/>
  <c r="W269" i="3"/>
  <c r="AI268" i="3"/>
  <c r="AO268" i="3" s="1"/>
  <c r="X269" i="3"/>
  <c r="AJ268" i="3"/>
  <c r="AP268" i="3" s="1"/>
  <c r="U269" i="3"/>
  <c r="AG268" i="3"/>
  <c r="AM268" i="3" s="1"/>
  <c r="V269" i="3"/>
  <c r="AH268" i="3"/>
  <c r="AN268" i="3" s="1"/>
  <c r="T269" i="3"/>
  <c r="AF268" i="3"/>
  <c r="AL268" i="3" s="1"/>
  <c r="AR268" i="3" l="1"/>
  <c r="AX268" i="3" s="1"/>
  <c r="AS268" i="3"/>
  <c r="AY268" i="3" s="1"/>
  <c r="AV268" i="3"/>
  <c r="BB268" i="3" s="1"/>
  <c r="AT268" i="3"/>
  <c r="AZ268" i="3" s="1"/>
  <c r="AU268" i="3"/>
  <c r="BA268" i="3" s="1"/>
  <c r="T270" i="3"/>
  <c r="AF269" i="3"/>
  <c r="AL269" i="3" s="1"/>
  <c r="U270" i="3"/>
  <c r="AG269" i="3"/>
  <c r="AM269" i="3" s="1"/>
  <c r="W270" i="3"/>
  <c r="AI269" i="3"/>
  <c r="AO269" i="3" s="1"/>
  <c r="V270" i="3"/>
  <c r="AH269" i="3"/>
  <c r="AN269" i="3" s="1"/>
  <c r="X270" i="3"/>
  <c r="AJ269" i="3"/>
  <c r="AP269" i="3" s="1"/>
  <c r="AV269" i="3" l="1"/>
  <c r="BB269" i="3" s="1"/>
  <c r="AR269" i="3"/>
  <c r="AX269" i="3" s="1"/>
  <c r="AS269" i="3"/>
  <c r="AY269" i="3" s="1"/>
  <c r="AT269" i="3"/>
  <c r="AZ269" i="3" s="1"/>
  <c r="AU269" i="3"/>
  <c r="BA269" i="3" s="1"/>
  <c r="X271" i="3"/>
  <c r="AJ270" i="3"/>
  <c r="AP270" i="3" s="1"/>
  <c r="W271" i="3"/>
  <c r="AI270" i="3"/>
  <c r="AO270" i="3" s="1"/>
  <c r="T271" i="3"/>
  <c r="AF270" i="3"/>
  <c r="AL270" i="3" s="1"/>
  <c r="V271" i="3"/>
  <c r="AH270" i="3"/>
  <c r="AN270" i="3" s="1"/>
  <c r="U271" i="3"/>
  <c r="AG270" i="3"/>
  <c r="AM270" i="3" s="1"/>
  <c r="AR270" i="3" l="1"/>
  <c r="AX270" i="3" s="1"/>
  <c r="AV270" i="3"/>
  <c r="BB270" i="3" s="1"/>
  <c r="AT270" i="3"/>
  <c r="AZ270" i="3" s="1"/>
  <c r="AS270" i="3"/>
  <c r="AY270" i="3" s="1"/>
  <c r="AU270" i="3"/>
  <c r="BA270" i="3" s="1"/>
  <c r="U272" i="3"/>
  <c r="AG271" i="3"/>
  <c r="AM271" i="3" s="1"/>
  <c r="T272" i="3"/>
  <c r="AF271" i="3"/>
  <c r="AL271" i="3" s="1"/>
  <c r="X272" i="3"/>
  <c r="AJ271" i="3"/>
  <c r="AP271" i="3" s="1"/>
  <c r="V272" i="3"/>
  <c r="AH271" i="3"/>
  <c r="AN271" i="3" s="1"/>
  <c r="W272" i="3"/>
  <c r="AI271" i="3"/>
  <c r="AO271" i="3" s="1"/>
  <c r="AV271" i="3" l="1"/>
  <c r="BB271" i="3" s="1"/>
  <c r="AS271" i="3"/>
  <c r="AY271" i="3" s="1"/>
  <c r="AT271" i="3"/>
  <c r="AZ271" i="3" s="1"/>
  <c r="AR271" i="3"/>
  <c r="AX271" i="3" s="1"/>
  <c r="AU271" i="3"/>
  <c r="BA271" i="3" s="1"/>
  <c r="V273" i="3"/>
  <c r="AH272" i="3"/>
  <c r="AN272" i="3" s="1"/>
  <c r="T273" i="3"/>
  <c r="AF272" i="3"/>
  <c r="AL272" i="3" s="1"/>
  <c r="W273" i="3"/>
  <c r="AI272" i="3"/>
  <c r="AO272" i="3" s="1"/>
  <c r="X273" i="3"/>
  <c r="AJ272" i="3"/>
  <c r="AP272" i="3" s="1"/>
  <c r="U273" i="3"/>
  <c r="AG272" i="3"/>
  <c r="AM272" i="3" s="1"/>
  <c r="AS272" i="3" l="1"/>
  <c r="AY272" i="3" s="1"/>
  <c r="AT272" i="3"/>
  <c r="AZ272" i="3" s="1"/>
  <c r="AR272" i="3"/>
  <c r="AX272" i="3" s="1"/>
  <c r="AV272" i="3"/>
  <c r="BB272" i="3" s="1"/>
  <c r="AU272" i="3"/>
  <c r="BA272" i="3" s="1"/>
  <c r="X274" i="3"/>
  <c r="AJ273" i="3"/>
  <c r="AP273" i="3" s="1"/>
  <c r="T274" i="3"/>
  <c r="AF273" i="3"/>
  <c r="AL273" i="3" s="1"/>
  <c r="U274" i="3"/>
  <c r="AG273" i="3"/>
  <c r="AM273" i="3" s="1"/>
  <c r="W274" i="3"/>
  <c r="AI273" i="3"/>
  <c r="AO273" i="3" s="1"/>
  <c r="V274" i="3"/>
  <c r="AH273" i="3"/>
  <c r="AN273" i="3" s="1"/>
  <c r="AT273" i="3" l="1"/>
  <c r="AZ273" i="3" s="1"/>
  <c r="AS273" i="3"/>
  <c r="AY273" i="3" s="1"/>
  <c r="AV273" i="3"/>
  <c r="BB273" i="3" s="1"/>
  <c r="AR273" i="3"/>
  <c r="AX273" i="3" s="1"/>
  <c r="AU273" i="3"/>
  <c r="BA273" i="3" s="1"/>
  <c r="W275" i="3"/>
  <c r="AI274" i="3"/>
  <c r="AO274" i="3" s="1"/>
  <c r="T275" i="3"/>
  <c r="AF274" i="3"/>
  <c r="AL274" i="3" s="1"/>
  <c r="V275" i="3"/>
  <c r="AH274" i="3"/>
  <c r="AN274" i="3" s="1"/>
  <c r="U275" i="3"/>
  <c r="AG274" i="3"/>
  <c r="AM274" i="3" s="1"/>
  <c r="X275" i="3"/>
  <c r="AJ274" i="3"/>
  <c r="AP274" i="3" s="1"/>
  <c r="AV274" i="3" l="1"/>
  <c r="BB274" i="3" s="1"/>
  <c r="AT274" i="3"/>
  <c r="AZ274" i="3" s="1"/>
  <c r="AR274" i="3"/>
  <c r="AX274" i="3" s="1"/>
  <c r="AS274" i="3"/>
  <c r="AY274" i="3" s="1"/>
  <c r="AU274" i="3"/>
  <c r="BA274" i="3" s="1"/>
  <c r="U276" i="3"/>
  <c r="AG275" i="3"/>
  <c r="AM275" i="3" s="1"/>
  <c r="T276" i="3"/>
  <c r="AF275" i="3"/>
  <c r="AL275" i="3" s="1"/>
  <c r="X276" i="3"/>
  <c r="AJ275" i="3"/>
  <c r="AP275" i="3" s="1"/>
  <c r="V276" i="3"/>
  <c r="AH275" i="3"/>
  <c r="AN275" i="3" s="1"/>
  <c r="W276" i="3"/>
  <c r="AI275" i="3"/>
  <c r="AO275" i="3" s="1"/>
  <c r="AV275" i="3" l="1"/>
  <c r="BB275" i="3" s="1"/>
  <c r="AS275" i="3"/>
  <c r="AY275" i="3" s="1"/>
  <c r="AR275" i="3"/>
  <c r="AX275" i="3" s="1"/>
  <c r="AT275" i="3"/>
  <c r="AZ275" i="3" s="1"/>
  <c r="AU275" i="3"/>
  <c r="BA275" i="3" s="1"/>
  <c r="V277" i="3"/>
  <c r="AH276" i="3"/>
  <c r="AN276" i="3" s="1"/>
  <c r="T277" i="3"/>
  <c r="AF276" i="3"/>
  <c r="AL276" i="3" s="1"/>
  <c r="W277" i="3"/>
  <c r="AI276" i="3"/>
  <c r="AO276" i="3" s="1"/>
  <c r="X277" i="3"/>
  <c r="AJ276" i="3"/>
  <c r="AP276" i="3" s="1"/>
  <c r="U277" i="3"/>
  <c r="AG276" i="3"/>
  <c r="AM276" i="3" s="1"/>
  <c r="AS276" i="3" l="1"/>
  <c r="AY276" i="3" s="1"/>
  <c r="AT276" i="3"/>
  <c r="AZ276" i="3" s="1"/>
  <c r="AR276" i="3"/>
  <c r="AX276" i="3" s="1"/>
  <c r="AV276" i="3"/>
  <c r="BB276" i="3" s="1"/>
  <c r="AU276" i="3"/>
  <c r="BA276" i="3" s="1"/>
  <c r="X278" i="3"/>
  <c r="AJ277" i="3"/>
  <c r="AP277" i="3" s="1"/>
  <c r="T278" i="3"/>
  <c r="AF277" i="3"/>
  <c r="AL277" i="3" s="1"/>
  <c r="U278" i="3"/>
  <c r="AG277" i="3"/>
  <c r="AM277" i="3" s="1"/>
  <c r="W278" i="3"/>
  <c r="AI277" i="3"/>
  <c r="AO277" i="3" s="1"/>
  <c r="V278" i="3"/>
  <c r="AH277" i="3"/>
  <c r="AN277" i="3" s="1"/>
  <c r="AT277" i="3" l="1"/>
  <c r="AZ277" i="3" s="1"/>
  <c r="AS277" i="3"/>
  <c r="AY277" i="3" s="1"/>
  <c r="AV277" i="3"/>
  <c r="BB277" i="3" s="1"/>
  <c r="AR277" i="3"/>
  <c r="AX277" i="3" s="1"/>
  <c r="AU277" i="3"/>
  <c r="BA277" i="3" s="1"/>
  <c r="W279" i="3"/>
  <c r="AI278" i="3"/>
  <c r="AO278" i="3" s="1"/>
  <c r="T279" i="3"/>
  <c r="AF278" i="3"/>
  <c r="AL278" i="3" s="1"/>
  <c r="V279" i="3"/>
  <c r="AH278" i="3"/>
  <c r="AN278" i="3" s="1"/>
  <c r="U279" i="3"/>
  <c r="AG278" i="3"/>
  <c r="AM278" i="3" s="1"/>
  <c r="X279" i="3"/>
  <c r="AJ278" i="3"/>
  <c r="AP278" i="3" s="1"/>
  <c r="AV278" i="3" l="1"/>
  <c r="BB278" i="3" s="1"/>
  <c r="AT278" i="3"/>
  <c r="AZ278" i="3" s="1"/>
  <c r="AS278" i="3"/>
  <c r="AY278" i="3" s="1"/>
  <c r="AR278" i="3"/>
  <c r="AX278" i="3" s="1"/>
  <c r="AU278" i="3"/>
  <c r="BA278" i="3" s="1"/>
  <c r="U280" i="3"/>
  <c r="AG279" i="3"/>
  <c r="AM279" i="3" s="1"/>
  <c r="T280" i="3"/>
  <c r="AF279" i="3"/>
  <c r="AL279" i="3" s="1"/>
  <c r="X280" i="3"/>
  <c r="AJ279" i="3"/>
  <c r="AP279" i="3" s="1"/>
  <c r="V280" i="3"/>
  <c r="AH279" i="3"/>
  <c r="AN279" i="3" s="1"/>
  <c r="W280" i="3"/>
  <c r="AI279" i="3"/>
  <c r="AO279" i="3" s="1"/>
  <c r="AV279" i="3" l="1"/>
  <c r="BB279" i="3" s="1"/>
  <c r="AS279" i="3"/>
  <c r="AY279" i="3" s="1"/>
  <c r="AR279" i="3"/>
  <c r="AX279" i="3" s="1"/>
  <c r="AT279" i="3"/>
  <c r="AZ279" i="3" s="1"/>
  <c r="AU279" i="3"/>
  <c r="BA279" i="3" s="1"/>
  <c r="T281" i="3"/>
  <c r="AF280" i="3"/>
  <c r="AL280" i="3" s="1"/>
  <c r="V281" i="3"/>
  <c r="AH280" i="3"/>
  <c r="AN280" i="3" s="1"/>
  <c r="W281" i="3"/>
  <c r="AI280" i="3"/>
  <c r="AO280" i="3" s="1"/>
  <c r="X281" i="3"/>
  <c r="AJ280" i="3"/>
  <c r="AP280" i="3" s="1"/>
  <c r="U281" i="3"/>
  <c r="AG280" i="3"/>
  <c r="AM280" i="3" s="1"/>
  <c r="AR280" i="3" l="1"/>
  <c r="AX280" i="3" s="1"/>
  <c r="AV280" i="3"/>
  <c r="BB280" i="3" s="1"/>
  <c r="AT280" i="3"/>
  <c r="AZ280" i="3" s="1"/>
  <c r="AS280" i="3"/>
  <c r="AY280" i="3" s="1"/>
  <c r="AU280" i="3"/>
  <c r="BA280" i="3" s="1"/>
  <c r="X282" i="3"/>
  <c r="AJ281" i="3"/>
  <c r="AP281" i="3" s="1"/>
  <c r="V282" i="3"/>
  <c r="AH281" i="3"/>
  <c r="AN281" i="3" s="1"/>
  <c r="U282" i="3"/>
  <c r="AG281" i="3"/>
  <c r="AM281" i="3" s="1"/>
  <c r="W282" i="3"/>
  <c r="AI281" i="3"/>
  <c r="AO281" i="3" s="1"/>
  <c r="T282" i="3"/>
  <c r="AF281" i="3"/>
  <c r="AL281" i="3" s="1"/>
  <c r="AR281" i="3" l="1"/>
  <c r="AX281" i="3" s="1"/>
  <c r="AS281" i="3"/>
  <c r="AY281" i="3" s="1"/>
  <c r="AV281" i="3"/>
  <c r="BB281" i="3" s="1"/>
  <c r="AT281" i="3"/>
  <c r="AZ281" i="3" s="1"/>
  <c r="AU281" i="3"/>
  <c r="BA281" i="3" s="1"/>
  <c r="W283" i="3"/>
  <c r="AI282" i="3"/>
  <c r="AO282" i="3" s="1"/>
  <c r="V283" i="3"/>
  <c r="AH282" i="3"/>
  <c r="AN282" i="3" s="1"/>
  <c r="T283" i="3"/>
  <c r="AF282" i="3"/>
  <c r="AL282" i="3" s="1"/>
  <c r="U283" i="3"/>
  <c r="AG282" i="3"/>
  <c r="AM282" i="3" s="1"/>
  <c r="X283" i="3"/>
  <c r="AJ282" i="3"/>
  <c r="AP282" i="3" s="1"/>
  <c r="AV282" i="3" l="1"/>
  <c r="BB282" i="3" s="1"/>
  <c r="AR282" i="3"/>
  <c r="AX282" i="3" s="1"/>
  <c r="AT282" i="3"/>
  <c r="AZ282" i="3" s="1"/>
  <c r="AS282" i="3"/>
  <c r="AY282" i="3" s="1"/>
  <c r="AU282" i="3"/>
  <c r="BA282" i="3" s="1"/>
  <c r="V284" i="3"/>
  <c r="AH283" i="3"/>
  <c r="AN283" i="3" s="1"/>
  <c r="U284" i="3"/>
  <c r="AG283" i="3"/>
  <c r="AM283" i="3" s="1"/>
  <c r="X284" i="3"/>
  <c r="AJ283" i="3"/>
  <c r="AP283" i="3" s="1"/>
  <c r="T284" i="3"/>
  <c r="AF283" i="3"/>
  <c r="AL283" i="3" s="1"/>
  <c r="W284" i="3"/>
  <c r="AI283" i="3"/>
  <c r="AO283" i="3" s="1"/>
  <c r="AV283" i="3" l="1"/>
  <c r="BB283" i="3" s="1"/>
  <c r="AT283" i="3"/>
  <c r="AZ283" i="3" s="1"/>
  <c r="AS283" i="3"/>
  <c r="AY283" i="3" s="1"/>
  <c r="AR283" i="3"/>
  <c r="AX283" i="3" s="1"/>
  <c r="AU283" i="3"/>
  <c r="BA283" i="3" s="1"/>
  <c r="T285" i="3"/>
  <c r="AF284" i="3"/>
  <c r="AL284" i="3" s="1"/>
  <c r="U285" i="3"/>
  <c r="AG284" i="3"/>
  <c r="AM284" i="3" s="1"/>
  <c r="W285" i="3"/>
  <c r="AI284" i="3"/>
  <c r="AO284" i="3" s="1"/>
  <c r="X285" i="3"/>
  <c r="AJ284" i="3"/>
  <c r="AP284" i="3" s="1"/>
  <c r="V285" i="3"/>
  <c r="AH284" i="3"/>
  <c r="AN284" i="3" s="1"/>
  <c r="AT284" i="3" l="1"/>
  <c r="AZ284" i="3" s="1"/>
  <c r="AR284" i="3"/>
  <c r="AX284" i="3" s="1"/>
  <c r="AV284" i="3"/>
  <c r="BB284" i="3" s="1"/>
  <c r="AS284" i="3"/>
  <c r="AY284" i="3" s="1"/>
  <c r="AU284" i="3"/>
  <c r="BA284" i="3" s="1"/>
  <c r="U286" i="3"/>
  <c r="AG285" i="3"/>
  <c r="AM285" i="3" s="1"/>
  <c r="X286" i="3"/>
  <c r="AJ285" i="3"/>
  <c r="AP285" i="3" s="1"/>
  <c r="V286" i="3"/>
  <c r="AH285" i="3"/>
  <c r="AN285" i="3" s="1"/>
  <c r="W286" i="3"/>
  <c r="AI285" i="3"/>
  <c r="AO285" i="3" s="1"/>
  <c r="T286" i="3"/>
  <c r="AF285" i="3"/>
  <c r="AL285" i="3" s="1"/>
  <c r="AR285" i="3" l="1"/>
  <c r="AX285" i="3" s="1"/>
  <c r="AT285" i="3"/>
  <c r="AZ285" i="3" s="1"/>
  <c r="AS285" i="3"/>
  <c r="AY285" i="3" s="1"/>
  <c r="AV285" i="3"/>
  <c r="BB285" i="3" s="1"/>
  <c r="AU285" i="3"/>
  <c r="BA285" i="3" s="1"/>
  <c r="W287" i="3"/>
  <c r="AI286" i="3"/>
  <c r="AO286" i="3" s="1"/>
  <c r="X287" i="3"/>
  <c r="AJ286" i="3"/>
  <c r="AP286" i="3" s="1"/>
  <c r="T287" i="3"/>
  <c r="AF286" i="3"/>
  <c r="AL286" i="3" s="1"/>
  <c r="V287" i="3"/>
  <c r="AH286" i="3"/>
  <c r="AN286" i="3" s="1"/>
  <c r="U287" i="3"/>
  <c r="AG286" i="3"/>
  <c r="AM286" i="3" s="1"/>
  <c r="AS286" i="3" l="1"/>
  <c r="AY286" i="3" s="1"/>
  <c r="AR286" i="3"/>
  <c r="AX286" i="3" s="1"/>
  <c r="AV286" i="3"/>
  <c r="BB286" i="3" s="1"/>
  <c r="AT286" i="3"/>
  <c r="AZ286" i="3" s="1"/>
  <c r="AU286" i="3"/>
  <c r="BA286" i="3" s="1"/>
  <c r="X288" i="3"/>
  <c r="AJ287" i="3"/>
  <c r="AP287" i="3" s="1"/>
  <c r="V288" i="3"/>
  <c r="AH287" i="3"/>
  <c r="AN287" i="3" s="1"/>
  <c r="U288" i="3"/>
  <c r="AG287" i="3"/>
  <c r="AM287" i="3" s="1"/>
  <c r="T288" i="3"/>
  <c r="AF287" i="3"/>
  <c r="AL287" i="3" s="1"/>
  <c r="W288" i="3"/>
  <c r="AI287" i="3"/>
  <c r="AO287" i="3" s="1"/>
  <c r="AS287" i="3" l="1"/>
  <c r="AY287" i="3" s="1"/>
  <c r="AV287" i="3"/>
  <c r="BB287" i="3" s="1"/>
  <c r="AR287" i="3"/>
  <c r="AX287" i="3" s="1"/>
  <c r="AT287" i="3"/>
  <c r="AZ287" i="3" s="1"/>
  <c r="AU287" i="3"/>
  <c r="BA287" i="3" s="1"/>
  <c r="T289" i="3"/>
  <c r="AF288" i="3"/>
  <c r="AL288" i="3" s="1"/>
  <c r="V289" i="3"/>
  <c r="AH288" i="3"/>
  <c r="AN288" i="3" s="1"/>
  <c r="W289" i="3"/>
  <c r="AI288" i="3"/>
  <c r="AO288" i="3" s="1"/>
  <c r="U289" i="3"/>
  <c r="AG288" i="3"/>
  <c r="AM288" i="3" s="1"/>
  <c r="X289" i="3"/>
  <c r="AJ288" i="3"/>
  <c r="AP288" i="3" s="1"/>
  <c r="AV288" i="3" l="1"/>
  <c r="BB288" i="3" s="1"/>
  <c r="AR288" i="3"/>
  <c r="AX288" i="3" s="1"/>
  <c r="AS288" i="3"/>
  <c r="AY288" i="3" s="1"/>
  <c r="AT288" i="3"/>
  <c r="AZ288" i="3" s="1"/>
  <c r="AU288" i="3"/>
  <c r="BA288" i="3" s="1"/>
  <c r="U290" i="3"/>
  <c r="AG289" i="3"/>
  <c r="AM289" i="3" s="1"/>
  <c r="V290" i="3"/>
  <c r="AH289" i="3"/>
  <c r="AN289" i="3" s="1"/>
  <c r="X290" i="3"/>
  <c r="AJ289" i="3"/>
  <c r="AP289" i="3" s="1"/>
  <c r="W290" i="3"/>
  <c r="AI289" i="3"/>
  <c r="AO289" i="3" s="1"/>
  <c r="T290" i="3"/>
  <c r="AF289" i="3"/>
  <c r="AL289" i="3" s="1"/>
  <c r="AR289" i="3" l="1"/>
  <c r="AX289" i="3" s="1"/>
  <c r="AV289" i="3"/>
  <c r="BB289" i="3" s="1"/>
  <c r="AS289" i="3"/>
  <c r="AY289" i="3" s="1"/>
  <c r="AT289" i="3"/>
  <c r="AZ289" i="3" s="1"/>
  <c r="AU289" i="3"/>
  <c r="BA289" i="3" s="1"/>
  <c r="V291" i="3"/>
  <c r="AH290" i="3"/>
  <c r="AN290" i="3" s="1"/>
  <c r="W291" i="3"/>
  <c r="AI290" i="3"/>
  <c r="AO290" i="3" s="1"/>
  <c r="T291" i="3"/>
  <c r="AF290" i="3"/>
  <c r="AL290" i="3" s="1"/>
  <c r="X291" i="3"/>
  <c r="AJ290" i="3"/>
  <c r="AP290" i="3" s="1"/>
  <c r="U291" i="3"/>
  <c r="AG290" i="3"/>
  <c r="AM290" i="3" s="1"/>
  <c r="AS290" i="3" l="1"/>
  <c r="AY290" i="3" s="1"/>
  <c r="AR290" i="3"/>
  <c r="AX290" i="3" s="1"/>
  <c r="AT290" i="3"/>
  <c r="AZ290" i="3" s="1"/>
  <c r="AV290" i="3"/>
  <c r="BB290" i="3" s="1"/>
  <c r="AU290" i="3"/>
  <c r="BA290" i="3" s="1"/>
  <c r="X292" i="3"/>
  <c r="AJ291" i="3"/>
  <c r="AP291" i="3" s="1"/>
  <c r="W292" i="3"/>
  <c r="AI291" i="3"/>
  <c r="AO291" i="3" s="1"/>
  <c r="U292" i="3"/>
  <c r="AG291" i="3"/>
  <c r="AM291" i="3" s="1"/>
  <c r="T292" i="3"/>
  <c r="AF291" i="3"/>
  <c r="AL291" i="3" s="1"/>
  <c r="V292" i="3"/>
  <c r="AH291" i="3"/>
  <c r="AN291" i="3" s="1"/>
  <c r="AT291" i="3" l="1"/>
  <c r="AZ291" i="3" s="1"/>
  <c r="AS291" i="3"/>
  <c r="AY291" i="3" s="1"/>
  <c r="AV291" i="3"/>
  <c r="BB291" i="3" s="1"/>
  <c r="AR291" i="3"/>
  <c r="AX291" i="3" s="1"/>
  <c r="AU291" i="3"/>
  <c r="BA291" i="3" s="1"/>
  <c r="T293" i="3"/>
  <c r="AF292" i="3"/>
  <c r="AL292" i="3" s="1"/>
  <c r="W293" i="3"/>
  <c r="AI292" i="3"/>
  <c r="AO292" i="3" s="1"/>
  <c r="V293" i="3"/>
  <c r="AH292" i="3"/>
  <c r="AN292" i="3" s="1"/>
  <c r="U293" i="3"/>
  <c r="AG292" i="3"/>
  <c r="AM292" i="3" s="1"/>
  <c r="X293" i="3"/>
  <c r="AJ292" i="3"/>
  <c r="AP292" i="3" s="1"/>
  <c r="AV292" i="3" l="1"/>
  <c r="BB292" i="3" s="1"/>
  <c r="AT292" i="3"/>
  <c r="AZ292" i="3" s="1"/>
  <c r="AR292" i="3"/>
  <c r="AX292" i="3" s="1"/>
  <c r="AS292" i="3"/>
  <c r="AY292" i="3" s="1"/>
  <c r="AU292" i="3"/>
  <c r="BA292" i="3" s="1"/>
  <c r="V294" i="3"/>
  <c r="AH293" i="3"/>
  <c r="AN293" i="3" s="1"/>
  <c r="T294" i="3"/>
  <c r="AF293" i="3"/>
  <c r="AL293" i="3" s="1"/>
  <c r="X294" i="3"/>
  <c r="AJ293" i="3"/>
  <c r="AP293" i="3" s="1"/>
  <c r="U294" i="3"/>
  <c r="AG293" i="3"/>
  <c r="AM293" i="3" s="1"/>
  <c r="W294" i="3"/>
  <c r="AI293" i="3"/>
  <c r="AO293" i="3" s="1"/>
  <c r="AV293" i="3" l="1"/>
  <c r="BB293" i="3" s="1"/>
  <c r="AT293" i="3"/>
  <c r="AZ293" i="3" s="1"/>
  <c r="AS293" i="3"/>
  <c r="AY293" i="3" s="1"/>
  <c r="AR293" i="3"/>
  <c r="AX293" i="3" s="1"/>
  <c r="AU293" i="3"/>
  <c r="BA293" i="3" s="1"/>
  <c r="U295" i="3"/>
  <c r="AG294" i="3"/>
  <c r="AM294" i="3" s="1"/>
  <c r="T295" i="3"/>
  <c r="AF294" i="3"/>
  <c r="AL294" i="3" s="1"/>
  <c r="W295" i="3"/>
  <c r="AI294" i="3"/>
  <c r="AO294" i="3" s="1"/>
  <c r="X295" i="3"/>
  <c r="AJ294" i="3"/>
  <c r="AP294" i="3" s="1"/>
  <c r="V295" i="3"/>
  <c r="AH294" i="3"/>
  <c r="AN294" i="3" s="1"/>
  <c r="AT294" i="3" l="1"/>
  <c r="AZ294" i="3" s="1"/>
  <c r="AS294" i="3"/>
  <c r="AY294" i="3" s="1"/>
  <c r="AV294" i="3"/>
  <c r="BB294" i="3" s="1"/>
  <c r="AR294" i="3"/>
  <c r="AX294" i="3" s="1"/>
  <c r="AU294" i="3"/>
  <c r="BA294" i="3" s="1"/>
  <c r="X296" i="3"/>
  <c r="AJ295" i="3"/>
  <c r="AP295" i="3" s="1"/>
  <c r="T296" i="3"/>
  <c r="AF295" i="3"/>
  <c r="AL295" i="3" s="1"/>
  <c r="V296" i="3"/>
  <c r="AH295" i="3"/>
  <c r="AN295" i="3" s="1"/>
  <c r="W296" i="3"/>
  <c r="AI295" i="3"/>
  <c r="AO295" i="3" s="1"/>
  <c r="U296" i="3"/>
  <c r="AG295" i="3"/>
  <c r="AM295" i="3" s="1"/>
  <c r="AS295" i="3" l="1"/>
  <c r="AY295" i="3" s="1"/>
  <c r="AT295" i="3"/>
  <c r="AZ295" i="3" s="1"/>
  <c r="AV295" i="3"/>
  <c r="BB295" i="3" s="1"/>
  <c r="AR295" i="3"/>
  <c r="AX295" i="3" s="1"/>
  <c r="AU295" i="3"/>
  <c r="BA295" i="3" s="1"/>
  <c r="W297" i="3"/>
  <c r="AI296" i="3"/>
  <c r="AO296" i="3" s="1"/>
  <c r="T297" i="3"/>
  <c r="AF296" i="3"/>
  <c r="AL296" i="3" s="1"/>
  <c r="U297" i="3"/>
  <c r="AG296" i="3"/>
  <c r="AM296" i="3" s="1"/>
  <c r="V297" i="3"/>
  <c r="AH296" i="3"/>
  <c r="AN296" i="3" s="1"/>
  <c r="X297" i="3"/>
  <c r="AJ296" i="3"/>
  <c r="AP296" i="3" s="1"/>
  <c r="AV296" i="3" l="1"/>
  <c r="BB296" i="3" s="1"/>
  <c r="AS296" i="3"/>
  <c r="AY296" i="3" s="1"/>
  <c r="AT296" i="3"/>
  <c r="AZ296" i="3" s="1"/>
  <c r="AR296" i="3"/>
  <c r="AX296" i="3" s="1"/>
  <c r="AU296" i="3"/>
  <c r="BA296" i="3" s="1"/>
  <c r="T298" i="3"/>
  <c r="AF297" i="3"/>
  <c r="AL297" i="3" s="1"/>
  <c r="V298" i="3"/>
  <c r="AH297" i="3"/>
  <c r="AN297" i="3" s="1"/>
  <c r="X298" i="3"/>
  <c r="AJ297" i="3"/>
  <c r="AP297" i="3" s="1"/>
  <c r="U298" i="3"/>
  <c r="AG297" i="3"/>
  <c r="AM297" i="3" s="1"/>
  <c r="W298" i="3"/>
  <c r="AI297" i="3"/>
  <c r="AO297" i="3" s="1"/>
  <c r="AV297" i="3" l="1"/>
  <c r="BB297" i="3" s="1"/>
  <c r="AR297" i="3"/>
  <c r="AX297" i="3" s="1"/>
  <c r="AT297" i="3"/>
  <c r="AZ297" i="3" s="1"/>
  <c r="AS297" i="3"/>
  <c r="AY297" i="3" s="1"/>
  <c r="AU297" i="3"/>
  <c r="BA297" i="3" s="1"/>
  <c r="U299" i="3"/>
  <c r="AG298" i="3"/>
  <c r="AM298" i="3" s="1"/>
  <c r="V299" i="3"/>
  <c r="AH298" i="3"/>
  <c r="AN298" i="3" s="1"/>
  <c r="W299" i="3"/>
  <c r="AI298" i="3"/>
  <c r="AO298" i="3" s="1"/>
  <c r="X299" i="3"/>
  <c r="AJ298" i="3"/>
  <c r="AP298" i="3" s="1"/>
  <c r="T299" i="3"/>
  <c r="AF298" i="3"/>
  <c r="AL298" i="3" s="1"/>
  <c r="AR298" i="3" l="1"/>
  <c r="AX298" i="3" s="1"/>
  <c r="AS298" i="3"/>
  <c r="AY298" i="3" s="1"/>
  <c r="AT298" i="3"/>
  <c r="AZ298" i="3" s="1"/>
  <c r="AV298" i="3"/>
  <c r="BB298" i="3" s="1"/>
  <c r="AU298" i="3"/>
  <c r="BA298" i="3" s="1"/>
  <c r="V300" i="3"/>
  <c r="AH299" i="3"/>
  <c r="AN299" i="3" s="1"/>
  <c r="X300" i="3"/>
  <c r="AJ299" i="3"/>
  <c r="AP299" i="3" s="1"/>
  <c r="T300" i="3"/>
  <c r="AF299" i="3"/>
  <c r="AL299" i="3" s="1"/>
  <c r="W300" i="3"/>
  <c r="AI299" i="3"/>
  <c r="AO299" i="3" s="1"/>
  <c r="U300" i="3"/>
  <c r="AG299" i="3"/>
  <c r="AM299" i="3" s="1"/>
  <c r="AS299" i="3" l="1"/>
  <c r="AY299" i="3" s="1"/>
  <c r="AR299" i="3"/>
  <c r="AX299" i="3" s="1"/>
  <c r="AT299" i="3"/>
  <c r="AZ299" i="3" s="1"/>
  <c r="AV299" i="3"/>
  <c r="BB299" i="3" s="1"/>
  <c r="AU299" i="3"/>
  <c r="BA299" i="3" s="1"/>
  <c r="W301" i="3"/>
  <c r="AI300" i="3"/>
  <c r="AO300" i="3" s="1"/>
  <c r="X301" i="3"/>
  <c r="AJ300" i="3"/>
  <c r="AP300" i="3" s="1"/>
  <c r="U301" i="3"/>
  <c r="AG300" i="3"/>
  <c r="AM300" i="3" s="1"/>
  <c r="T301" i="3"/>
  <c r="AF300" i="3"/>
  <c r="AL300" i="3" s="1"/>
  <c r="V301" i="3"/>
  <c r="AH300" i="3"/>
  <c r="AN300" i="3" s="1"/>
  <c r="AT300" i="3" l="1"/>
  <c r="AZ300" i="3" s="1"/>
  <c r="AS300" i="3"/>
  <c r="AY300" i="3" s="1"/>
  <c r="AV300" i="3"/>
  <c r="BB300" i="3" s="1"/>
  <c r="AR300" i="3"/>
  <c r="AX300" i="3" s="1"/>
  <c r="AU300" i="3"/>
  <c r="BA300" i="3" s="1"/>
  <c r="X302" i="3"/>
  <c r="AJ301" i="3"/>
  <c r="AP301" i="3" s="1"/>
  <c r="T302" i="3"/>
  <c r="AF301" i="3"/>
  <c r="AL301" i="3" s="1"/>
  <c r="V302" i="3"/>
  <c r="AH301" i="3"/>
  <c r="AN301" i="3" s="1"/>
  <c r="U302" i="3"/>
  <c r="AG301" i="3"/>
  <c r="AM301" i="3" s="1"/>
  <c r="W302" i="3"/>
  <c r="AI301" i="3"/>
  <c r="AO301" i="3" s="1"/>
  <c r="AT301" i="3" l="1"/>
  <c r="AZ301" i="3" s="1"/>
  <c r="AV301" i="3"/>
  <c r="BB301" i="3" s="1"/>
  <c r="AR301" i="3"/>
  <c r="AX301" i="3" s="1"/>
  <c r="AS301" i="3"/>
  <c r="AY301" i="3" s="1"/>
  <c r="AU301" i="3"/>
  <c r="BA301" i="3" s="1"/>
  <c r="U303" i="3"/>
  <c r="AG302" i="3"/>
  <c r="AM302" i="3" s="1"/>
  <c r="T303" i="3"/>
  <c r="AF302" i="3"/>
  <c r="AL302" i="3" s="1"/>
  <c r="W303" i="3"/>
  <c r="AI302" i="3"/>
  <c r="AO302" i="3" s="1"/>
  <c r="V303" i="3"/>
  <c r="AH302" i="3"/>
  <c r="AN302" i="3" s="1"/>
  <c r="X303" i="3"/>
  <c r="AJ302" i="3"/>
  <c r="AP302" i="3" s="1"/>
  <c r="AV302" i="3" l="1"/>
  <c r="BB302" i="3" s="1"/>
  <c r="AS302" i="3"/>
  <c r="AY302" i="3" s="1"/>
  <c r="AR302" i="3"/>
  <c r="AX302" i="3" s="1"/>
  <c r="AT302" i="3"/>
  <c r="AZ302" i="3" s="1"/>
  <c r="AU302" i="3"/>
  <c r="BA302" i="3" s="1"/>
  <c r="V304" i="3"/>
  <c r="AH303" i="3"/>
  <c r="AN303" i="3" s="1"/>
  <c r="T304" i="3"/>
  <c r="AF303" i="3"/>
  <c r="AL303" i="3" s="1"/>
  <c r="X304" i="3"/>
  <c r="AJ303" i="3"/>
  <c r="AP303" i="3" s="1"/>
  <c r="W304" i="3"/>
  <c r="AI303" i="3"/>
  <c r="AO303" i="3" s="1"/>
  <c r="U304" i="3"/>
  <c r="AG303" i="3"/>
  <c r="AM303" i="3" s="1"/>
  <c r="AS303" i="3" l="1"/>
  <c r="AY303" i="3" s="1"/>
  <c r="AV303" i="3"/>
  <c r="BB303" i="3" s="1"/>
  <c r="AT303" i="3"/>
  <c r="AZ303" i="3" s="1"/>
  <c r="AR303" i="3"/>
  <c r="AX303" i="3" s="1"/>
  <c r="AU303" i="3"/>
  <c r="BA303" i="3" s="1"/>
  <c r="W305" i="3"/>
  <c r="AI304" i="3"/>
  <c r="AO304" i="3" s="1"/>
  <c r="T305" i="3"/>
  <c r="AF304" i="3"/>
  <c r="AL304" i="3" s="1"/>
  <c r="U305" i="3"/>
  <c r="AG304" i="3"/>
  <c r="AM304" i="3" s="1"/>
  <c r="X305" i="3"/>
  <c r="AJ304" i="3"/>
  <c r="AP304" i="3" s="1"/>
  <c r="V305" i="3"/>
  <c r="AH304" i="3"/>
  <c r="AN304" i="3" s="1"/>
  <c r="AT304" i="3" l="1"/>
  <c r="AZ304" i="3" s="1"/>
  <c r="AS304" i="3"/>
  <c r="AY304" i="3" s="1"/>
  <c r="AR304" i="3"/>
  <c r="AX304" i="3" s="1"/>
  <c r="AV304" i="3"/>
  <c r="BB304" i="3" s="1"/>
  <c r="AU304" i="3"/>
  <c r="BA304" i="3" s="1"/>
  <c r="T306" i="3"/>
  <c r="AF305" i="3"/>
  <c r="AL305" i="3" s="1"/>
  <c r="X306" i="3"/>
  <c r="AJ305" i="3"/>
  <c r="AP305" i="3" s="1"/>
  <c r="V306" i="3"/>
  <c r="AH305" i="3"/>
  <c r="AN305" i="3" s="1"/>
  <c r="U306" i="3"/>
  <c r="AG305" i="3"/>
  <c r="AM305" i="3" s="1"/>
  <c r="W306" i="3"/>
  <c r="AI305" i="3"/>
  <c r="AO305" i="3" s="1"/>
  <c r="AT305" i="3" l="1"/>
  <c r="AZ305" i="3" s="1"/>
  <c r="AR305" i="3"/>
  <c r="AX305" i="3" s="1"/>
  <c r="AV305" i="3"/>
  <c r="BB305" i="3" s="1"/>
  <c r="AS305" i="3"/>
  <c r="AY305" i="3" s="1"/>
  <c r="AU305" i="3"/>
  <c r="BA305" i="3" s="1"/>
  <c r="U307" i="3"/>
  <c r="AG306" i="3"/>
  <c r="AM306" i="3" s="1"/>
  <c r="X307" i="3"/>
  <c r="AJ306" i="3"/>
  <c r="AP306" i="3" s="1"/>
  <c r="W307" i="3"/>
  <c r="AI306" i="3"/>
  <c r="AO306" i="3" s="1"/>
  <c r="V307" i="3"/>
  <c r="AH306" i="3"/>
  <c r="AN306" i="3" s="1"/>
  <c r="T307" i="3"/>
  <c r="AF306" i="3"/>
  <c r="AL306" i="3" s="1"/>
  <c r="AR306" i="3" l="1"/>
  <c r="AX306" i="3" s="1"/>
  <c r="AS306" i="3"/>
  <c r="AY306" i="3" s="1"/>
  <c r="AV306" i="3"/>
  <c r="BB306" i="3" s="1"/>
  <c r="AT306" i="3"/>
  <c r="AZ306" i="3" s="1"/>
  <c r="AU306" i="3"/>
  <c r="BA306" i="3" s="1"/>
  <c r="V308" i="3"/>
  <c r="AH307" i="3"/>
  <c r="AN307" i="3" s="1"/>
  <c r="X308" i="3"/>
  <c r="AJ307" i="3"/>
  <c r="AP307" i="3" s="1"/>
  <c r="T308" i="3"/>
  <c r="AF307" i="3"/>
  <c r="AL307" i="3" s="1"/>
  <c r="W308" i="3"/>
  <c r="AI307" i="3"/>
  <c r="AO307" i="3" s="1"/>
  <c r="U308" i="3"/>
  <c r="AG307" i="3"/>
  <c r="AM307" i="3" s="1"/>
  <c r="AS307" i="3" l="1"/>
  <c r="AY307" i="3" s="1"/>
  <c r="AR307" i="3"/>
  <c r="AX307" i="3" s="1"/>
  <c r="AT307" i="3"/>
  <c r="AZ307" i="3" s="1"/>
  <c r="AV307" i="3"/>
  <c r="BB307" i="3" s="1"/>
  <c r="AU307" i="3"/>
  <c r="BA307" i="3" s="1"/>
  <c r="X309" i="3"/>
  <c r="AJ308" i="3"/>
  <c r="AP308" i="3" s="1"/>
  <c r="W309" i="3"/>
  <c r="AI308" i="3"/>
  <c r="AO308" i="3" s="1"/>
  <c r="U309" i="3"/>
  <c r="AG308" i="3"/>
  <c r="AM308" i="3" s="1"/>
  <c r="T309" i="3"/>
  <c r="AF308" i="3"/>
  <c r="AL308" i="3" s="1"/>
  <c r="V309" i="3"/>
  <c r="AH308" i="3"/>
  <c r="AN308" i="3" s="1"/>
  <c r="AT308" i="3" l="1"/>
  <c r="AZ308" i="3" s="1"/>
  <c r="AS308" i="3"/>
  <c r="AY308" i="3" s="1"/>
  <c r="AV308" i="3"/>
  <c r="BB308" i="3" s="1"/>
  <c r="AR308" i="3"/>
  <c r="AX308" i="3" s="1"/>
  <c r="AU308" i="3"/>
  <c r="BA308" i="3" s="1"/>
  <c r="T310" i="3"/>
  <c r="AF309" i="3"/>
  <c r="AL309" i="3" s="1"/>
  <c r="W310" i="3"/>
  <c r="AI309" i="3"/>
  <c r="AO309" i="3" s="1"/>
  <c r="V310" i="3"/>
  <c r="AH309" i="3"/>
  <c r="AN309" i="3" s="1"/>
  <c r="U310" i="3"/>
  <c r="AG309" i="3"/>
  <c r="AM309" i="3" s="1"/>
  <c r="X310" i="3"/>
  <c r="AJ309" i="3"/>
  <c r="AP309" i="3" s="1"/>
  <c r="AV309" i="3" l="1"/>
  <c r="BB309" i="3" s="1"/>
  <c r="AT309" i="3"/>
  <c r="AZ309" i="3" s="1"/>
  <c r="AR309" i="3"/>
  <c r="AX309" i="3" s="1"/>
  <c r="AS309" i="3"/>
  <c r="AY309" i="3" s="1"/>
  <c r="AU309" i="3"/>
  <c r="BA309" i="3" s="1"/>
  <c r="U311" i="3"/>
  <c r="AG310" i="3"/>
  <c r="AM310" i="3" s="1"/>
  <c r="W311" i="3"/>
  <c r="AI310" i="3"/>
  <c r="AO310" i="3" s="1"/>
  <c r="X311" i="3"/>
  <c r="AJ310" i="3"/>
  <c r="AP310" i="3" s="1"/>
  <c r="V311" i="3"/>
  <c r="AH310" i="3"/>
  <c r="AN310" i="3" s="1"/>
  <c r="T311" i="3"/>
  <c r="AF310" i="3"/>
  <c r="AL310" i="3" s="1"/>
  <c r="AT310" i="3" l="1"/>
  <c r="AZ310" i="3" s="1"/>
  <c r="AR310" i="3"/>
  <c r="AX310" i="3" s="1"/>
  <c r="AV310" i="3"/>
  <c r="BB310" i="3" s="1"/>
  <c r="AS310" i="3"/>
  <c r="AY310" i="3" s="1"/>
  <c r="AU310" i="3"/>
  <c r="BA310" i="3" s="1"/>
  <c r="W312" i="3"/>
  <c r="AI311" i="3"/>
  <c r="AO311" i="3" s="1"/>
  <c r="V312" i="3"/>
  <c r="AH311" i="3"/>
  <c r="AN311" i="3" s="1"/>
  <c r="T312" i="3"/>
  <c r="AF311" i="3"/>
  <c r="AL311" i="3" s="1"/>
  <c r="X312" i="3"/>
  <c r="AJ311" i="3"/>
  <c r="AP311" i="3" s="1"/>
  <c r="U312" i="3"/>
  <c r="AG311" i="3"/>
  <c r="AM311" i="3" s="1"/>
  <c r="AS311" i="3" l="1"/>
  <c r="AY311" i="3" s="1"/>
  <c r="AR311" i="3"/>
  <c r="AX311" i="3" s="1"/>
  <c r="AT311" i="3"/>
  <c r="AZ311" i="3" s="1"/>
  <c r="AV311" i="3"/>
  <c r="BB311" i="3" s="1"/>
  <c r="AU311" i="3"/>
  <c r="BA311" i="3" s="1"/>
  <c r="X313" i="3"/>
  <c r="AJ312" i="3"/>
  <c r="AP312" i="3" s="1"/>
  <c r="V313" i="3"/>
  <c r="AH312" i="3"/>
  <c r="AN312" i="3" s="1"/>
  <c r="U313" i="3"/>
  <c r="AG312" i="3"/>
  <c r="AM312" i="3" s="1"/>
  <c r="T313" i="3"/>
  <c r="AF312" i="3"/>
  <c r="AL312" i="3" s="1"/>
  <c r="W313" i="3"/>
  <c r="AI312" i="3"/>
  <c r="AO312" i="3" s="1"/>
  <c r="AS312" i="3" l="1"/>
  <c r="AY312" i="3" s="1"/>
  <c r="AV312" i="3"/>
  <c r="BB312" i="3" s="1"/>
  <c r="AR312" i="3"/>
  <c r="AX312" i="3" s="1"/>
  <c r="AT312" i="3"/>
  <c r="AZ312" i="3" s="1"/>
  <c r="AU312" i="3"/>
  <c r="BA312" i="3" s="1"/>
  <c r="V314" i="3"/>
  <c r="AH313" i="3"/>
  <c r="AN313" i="3" s="1"/>
  <c r="T314" i="3"/>
  <c r="AF313" i="3"/>
  <c r="AL313" i="3" s="1"/>
  <c r="W314" i="3"/>
  <c r="AI313" i="3"/>
  <c r="AO313" i="3" s="1"/>
  <c r="U314" i="3"/>
  <c r="AG313" i="3"/>
  <c r="AM313" i="3" s="1"/>
  <c r="X314" i="3"/>
  <c r="AJ313" i="3"/>
  <c r="AP313" i="3" s="1"/>
  <c r="AV313" i="3" l="1"/>
  <c r="BB313" i="3" s="1"/>
  <c r="AT313" i="3"/>
  <c r="AZ313" i="3" s="1"/>
  <c r="AS313" i="3"/>
  <c r="AY313" i="3" s="1"/>
  <c r="AR313" i="3"/>
  <c r="AX313" i="3" s="1"/>
  <c r="AU313" i="3"/>
  <c r="BA313" i="3" s="1"/>
  <c r="U315" i="3"/>
  <c r="AG314" i="3"/>
  <c r="AM314" i="3" s="1"/>
  <c r="T315" i="3"/>
  <c r="AF314" i="3"/>
  <c r="AL314" i="3" s="1"/>
  <c r="X315" i="3"/>
  <c r="AJ314" i="3"/>
  <c r="AP314" i="3" s="1"/>
  <c r="W315" i="3"/>
  <c r="AI314" i="3"/>
  <c r="AO314" i="3" s="1"/>
  <c r="V315" i="3"/>
  <c r="AH314" i="3"/>
  <c r="AN314" i="3" s="1"/>
  <c r="AT314" i="3" l="1"/>
  <c r="AZ314" i="3" s="1"/>
  <c r="AV314" i="3"/>
  <c r="BB314" i="3" s="1"/>
  <c r="AS314" i="3"/>
  <c r="AY314" i="3" s="1"/>
  <c r="AR314" i="3"/>
  <c r="AX314" i="3" s="1"/>
  <c r="AU314" i="3"/>
  <c r="BA314" i="3" s="1"/>
  <c r="T316" i="3"/>
  <c r="AF315" i="3"/>
  <c r="AL315" i="3" s="1"/>
  <c r="W316" i="3"/>
  <c r="AI315" i="3"/>
  <c r="AO315" i="3" s="1"/>
  <c r="V316" i="3"/>
  <c r="AH315" i="3"/>
  <c r="AN315" i="3" s="1"/>
  <c r="X316" i="3"/>
  <c r="AJ315" i="3"/>
  <c r="AP315" i="3" s="1"/>
  <c r="U316" i="3"/>
  <c r="AG315" i="3"/>
  <c r="AM315" i="3" s="1"/>
  <c r="AS315" i="3" l="1"/>
  <c r="AY315" i="3" s="1"/>
  <c r="AT315" i="3"/>
  <c r="AZ315" i="3" s="1"/>
  <c r="AR315" i="3"/>
  <c r="AX315" i="3" s="1"/>
  <c r="AV315" i="3"/>
  <c r="BB315" i="3" s="1"/>
  <c r="AU315" i="3"/>
  <c r="BA315" i="3" s="1"/>
  <c r="X317" i="3"/>
  <c r="AJ316" i="3"/>
  <c r="AP316" i="3" s="1"/>
  <c r="W317" i="3"/>
  <c r="AI316" i="3"/>
  <c r="AO316" i="3" s="1"/>
  <c r="U317" i="3"/>
  <c r="AG316" i="3"/>
  <c r="AM316" i="3" s="1"/>
  <c r="V317" i="3"/>
  <c r="AH316" i="3"/>
  <c r="AN316" i="3" s="1"/>
  <c r="T317" i="3"/>
  <c r="AF316" i="3"/>
  <c r="AL316" i="3" s="1"/>
  <c r="AS316" i="3" l="1"/>
  <c r="AY316" i="3" s="1"/>
  <c r="AV316" i="3"/>
  <c r="BB316" i="3" s="1"/>
  <c r="AT316" i="3"/>
  <c r="AZ316" i="3" s="1"/>
  <c r="AR316" i="3"/>
  <c r="AX316" i="3" s="1"/>
  <c r="AU316" i="3"/>
  <c r="BA316" i="3" s="1"/>
  <c r="V318" i="3"/>
  <c r="AH317" i="3"/>
  <c r="AN317" i="3" s="1"/>
  <c r="W318" i="3"/>
  <c r="AI317" i="3"/>
  <c r="AO317" i="3" s="1"/>
  <c r="T318" i="3"/>
  <c r="AF317" i="3"/>
  <c r="AL317" i="3" s="1"/>
  <c r="U318" i="3"/>
  <c r="AG317" i="3"/>
  <c r="AM317" i="3" s="1"/>
  <c r="X318" i="3"/>
  <c r="AJ317" i="3"/>
  <c r="AP317" i="3" s="1"/>
  <c r="AV317" i="3" l="1"/>
  <c r="BB317" i="3" s="1"/>
  <c r="AR317" i="3"/>
  <c r="AX317" i="3" s="1"/>
  <c r="AT317" i="3"/>
  <c r="AZ317" i="3" s="1"/>
  <c r="AS317" i="3"/>
  <c r="AY317" i="3" s="1"/>
  <c r="AU317" i="3"/>
  <c r="BA317" i="3" s="1"/>
  <c r="U319" i="3"/>
  <c r="AG318" i="3"/>
  <c r="AM318" i="3" s="1"/>
  <c r="W319" i="3"/>
  <c r="AI318" i="3"/>
  <c r="AO318" i="3" s="1"/>
  <c r="X319" i="3"/>
  <c r="AJ318" i="3"/>
  <c r="AP318" i="3" s="1"/>
  <c r="T319" i="3"/>
  <c r="AF318" i="3"/>
  <c r="AL318" i="3" s="1"/>
  <c r="V319" i="3"/>
  <c r="AH318" i="3"/>
  <c r="AN318" i="3" s="1"/>
  <c r="AT318" i="3" l="1"/>
  <c r="AZ318" i="3" s="1"/>
  <c r="AV318" i="3"/>
  <c r="BB318" i="3" s="1"/>
  <c r="AS318" i="3"/>
  <c r="AY318" i="3" s="1"/>
  <c r="AR318" i="3"/>
  <c r="AX318" i="3" s="1"/>
  <c r="AU318" i="3"/>
  <c r="BA318" i="3" s="1"/>
  <c r="T320" i="3"/>
  <c r="AF319" i="3"/>
  <c r="AL319" i="3" s="1"/>
  <c r="W320" i="3"/>
  <c r="AI319" i="3"/>
  <c r="AO319" i="3" s="1"/>
  <c r="V320" i="3"/>
  <c r="AH319" i="3"/>
  <c r="AN319" i="3" s="1"/>
  <c r="X320" i="3"/>
  <c r="AJ319" i="3"/>
  <c r="AP319" i="3" s="1"/>
  <c r="U320" i="3"/>
  <c r="AG319" i="3"/>
  <c r="AM319" i="3" s="1"/>
  <c r="AS319" i="3" l="1"/>
  <c r="AY319" i="3" s="1"/>
  <c r="AT319" i="3"/>
  <c r="AZ319" i="3" s="1"/>
  <c r="AR319" i="3"/>
  <c r="AX319" i="3" s="1"/>
  <c r="AV319" i="3"/>
  <c r="BB319" i="3" s="1"/>
  <c r="AU319" i="3"/>
  <c r="BA319" i="3" s="1"/>
  <c r="X321" i="3"/>
  <c r="AJ320" i="3"/>
  <c r="AP320" i="3" s="1"/>
  <c r="W321" i="3"/>
  <c r="AI320" i="3"/>
  <c r="AO320" i="3" s="1"/>
  <c r="U321" i="3"/>
  <c r="AG320" i="3"/>
  <c r="AM320" i="3" s="1"/>
  <c r="V321" i="3"/>
  <c r="AH320" i="3"/>
  <c r="AN320" i="3" s="1"/>
  <c r="T321" i="3"/>
  <c r="AF320" i="3"/>
  <c r="AL320" i="3" s="1"/>
  <c r="AR320" i="3" l="1"/>
  <c r="AX320" i="3" s="1"/>
  <c r="AS320" i="3"/>
  <c r="AY320" i="3" s="1"/>
  <c r="AV320" i="3"/>
  <c r="BB320" i="3" s="1"/>
  <c r="AT320" i="3"/>
  <c r="AZ320" i="3" s="1"/>
  <c r="AU320" i="3"/>
  <c r="BA320" i="3" s="1"/>
  <c r="V322" i="3"/>
  <c r="AH321" i="3"/>
  <c r="AN321" i="3" s="1"/>
  <c r="W322" i="3"/>
  <c r="AI321" i="3"/>
  <c r="AO321" i="3" s="1"/>
  <c r="T322" i="3"/>
  <c r="AF321" i="3"/>
  <c r="AL321" i="3" s="1"/>
  <c r="U322" i="3"/>
  <c r="AG321" i="3"/>
  <c r="AM321" i="3" s="1"/>
  <c r="X322" i="3"/>
  <c r="AJ321" i="3"/>
  <c r="AP321" i="3" s="1"/>
  <c r="AV321" i="3" l="1"/>
  <c r="BB321" i="3" s="1"/>
  <c r="AR321" i="3"/>
  <c r="AX321" i="3" s="1"/>
  <c r="AT321" i="3"/>
  <c r="AZ321" i="3" s="1"/>
  <c r="AS321" i="3"/>
  <c r="AY321" i="3" s="1"/>
  <c r="AU321" i="3"/>
  <c r="BA321" i="3" s="1"/>
  <c r="U323" i="3"/>
  <c r="AG322" i="3"/>
  <c r="AM322" i="3" s="1"/>
  <c r="W323" i="3"/>
  <c r="AI322" i="3"/>
  <c r="AO322" i="3" s="1"/>
  <c r="X323" i="3"/>
  <c r="AJ322" i="3"/>
  <c r="AP322" i="3" s="1"/>
  <c r="T323" i="3"/>
  <c r="AF322" i="3"/>
  <c r="AL322" i="3" s="1"/>
  <c r="V323" i="3"/>
  <c r="AH322" i="3"/>
  <c r="AN322" i="3" s="1"/>
  <c r="AT322" i="3" l="1"/>
  <c r="AZ322" i="3" s="1"/>
  <c r="AV322" i="3"/>
  <c r="BB322" i="3" s="1"/>
  <c r="AS322" i="3"/>
  <c r="AY322" i="3" s="1"/>
  <c r="AR322" i="3"/>
  <c r="AX322" i="3" s="1"/>
  <c r="AU322" i="3"/>
  <c r="BA322" i="3" s="1"/>
  <c r="T324" i="3"/>
  <c r="AF323" i="3"/>
  <c r="AL323" i="3" s="1"/>
  <c r="W324" i="3"/>
  <c r="AI323" i="3"/>
  <c r="AO323" i="3" s="1"/>
  <c r="V324" i="3"/>
  <c r="AH323" i="3"/>
  <c r="AN323" i="3" s="1"/>
  <c r="X324" i="3"/>
  <c r="AJ323" i="3"/>
  <c r="AP323" i="3" s="1"/>
  <c r="U324" i="3"/>
  <c r="AG323" i="3"/>
  <c r="AM323" i="3" s="1"/>
  <c r="AS323" i="3" l="1"/>
  <c r="AY323" i="3" s="1"/>
  <c r="AT323" i="3"/>
  <c r="AZ323" i="3" s="1"/>
  <c r="AR323" i="3"/>
  <c r="AX323" i="3" s="1"/>
  <c r="AV323" i="3"/>
  <c r="BB323" i="3" s="1"/>
  <c r="AU323" i="3"/>
  <c r="BA323" i="3" s="1"/>
  <c r="X325" i="3"/>
  <c r="AJ324" i="3"/>
  <c r="AP324" i="3" s="1"/>
  <c r="W325" i="3"/>
  <c r="AI324" i="3"/>
  <c r="AO324" i="3" s="1"/>
  <c r="U325" i="3"/>
  <c r="AG324" i="3"/>
  <c r="AM324" i="3" s="1"/>
  <c r="V325" i="3"/>
  <c r="AH324" i="3"/>
  <c r="AN324" i="3" s="1"/>
  <c r="T325" i="3"/>
  <c r="AF324" i="3"/>
  <c r="AL324" i="3" s="1"/>
  <c r="AR324" i="3" l="1"/>
  <c r="AX324" i="3" s="1"/>
  <c r="AS324" i="3"/>
  <c r="AY324" i="3" s="1"/>
  <c r="AV324" i="3"/>
  <c r="BB324" i="3" s="1"/>
  <c r="AT324" i="3"/>
  <c r="AZ324" i="3" s="1"/>
  <c r="AU324" i="3"/>
  <c r="BA324" i="3" s="1"/>
  <c r="V326" i="3"/>
  <c r="AH325" i="3"/>
  <c r="AN325" i="3" s="1"/>
  <c r="W326" i="3"/>
  <c r="AI325" i="3"/>
  <c r="AO325" i="3" s="1"/>
  <c r="T326" i="3"/>
  <c r="AF325" i="3"/>
  <c r="AL325" i="3" s="1"/>
  <c r="U326" i="3"/>
  <c r="AG325" i="3"/>
  <c r="AM325" i="3" s="1"/>
  <c r="X326" i="3"/>
  <c r="AJ325" i="3"/>
  <c r="AP325" i="3" s="1"/>
  <c r="AV325" i="3" l="1"/>
  <c r="BB325" i="3" s="1"/>
  <c r="AR325" i="3"/>
  <c r="AX325" i="3" s="1"/>
  <c r="AT325" i="3"/>
  <c r="AZ325" i="3" s="1"/>
  <c r="AS325" i="3"/>
  <c r="AY325" i="3" s="1"/>
  <c r="AU325" i="3"/>
  <c r="BA325" i="3" s="1"/>
  <c r="U327" i="3"/>
  <c r="AG326" i="3"/>
  <c r="AM326" i="3" s="1"/>
  <c r="W327" i="3"/>
  <c r="AI326" i="3"/>
  <c r="AO326" i="3" s="1"/>
  <c r="X327" i="3"/>
  <c r="AJ326" i="3"/>
  <c r="AP326" i="3" s="1"/>
  <c r="T327" i="3"/>
  <c r="AF326" i="3"/>
  <c r="AL326" i="3" s="1"/>
  <c r="V327" i="3"/>
  <c r="AH326" i="3"/>
  <c r="AN326" i="3" s="1"/>
  <c r="AT326" i="3" l="1"/>
  <c r="AZ326" i="3" s="1"/>
  <c r="AV326" i="3"/>
  <c r="BB326" i="3" s="1"/>
  <c r="AS326" i="3"/>
  <c r="AY326" i="3" s="1"/>
  <c r="AR326" i="3"/>
  <c r="AX326" i="3" s="1"/>
  <c r="AU326" i="3"/>
  <c r="BA326" i="3" s="1"/>
  <c r="T328" i="3"/>
  <c r="AF327" i="3"/>
  <c r="AL327" i="3" s="1"/>
  <c r="W328" i="3"/>
  <c r="AI327" i="3"/>
  <c r="AO327" i="3" s="1"/>
  <c r="V328" i="3"/>
  <c r="AH327" i="3"/>
  <c r="AN327" i="3" s="1"/>
  <c r="X328" i="3"/>
  <c r="AJ327" i="3"/>
  <c r="AP327" i="3" s="1"/>
  <c r="U328" i="3"/>
  <c r="AG327" i="3"/>
  <c r="AM327" i="3" s="1"/>
  <c r="AS327" i="3" l="1"/>
  <c r="AY327" i="3" s="1"/>
  <c r="AT327" i="3"/>
  <c r="AZ327" i="3" s="1"/>
  <c r="AR327" i="3"/>
  <c r="AX327" i="3" s="1"/>
  <c r="AV327" i="3"/>
  <c r="BB327" i="3" s="1"/>
  <c r="AU327" i="3"/>
  <c r="BA327" i="3" s="1"/>
  <c r="X329" i="3"/>
  <c r="AJ328" i="3"/>
  <c r="AP328" i="3" s="1"/>
  <c r="W329" i="3"/>
  <c r="AI328" i="3"/>
  <c r="AO328" i="3" s="1"/>
  <c r="U329" i="3"/>
  <c r="AG328" i="3"/>
  <c r="AM328" i="3" s="1"/>
  <c r="V329" i="3"/>
  <c r="AH328" i="3"/>
  <c r="AN328" i="3" s="1"/>
  <c r="T329" i="3"/>
  <c r="AF328" i="3"/>
  <c r="AL328" i="3" s="1"/>
  <c r="AR328" i="3" l="1"/>
  <c r="AX328" i="3" s="1"/>
  <c r="AS328" i="3"/>
  <c r="AY328" i="3" s="1"/>
  <c r="AV328" i="3"/>
  <c r="BB328" i="3" s="1"/>
  <c r="AT328" i="3"/>
  <c r="AZ328" i="3" s="1"/>
  <c r="AU328" i="3"/>
  <c r="BA328" i="3" s="1"/>
  <c r="W330" i="3"/>
  <c r="AI329" i="3"/>
  <c r="AO329" i="3" s="1"/>
  <c r="V330" i="3"/>
  <c r="AH329" i="3"/>
  <c r="AN329" i="3" s="1"/>
  <c r="T330" i="3"/>
  <c r="AF329" i="3"/>
  <c r="AL329" i="3" s="1"/>
  <c r="U330" i="3"/>
  <c r="AG329" i="3"/>
  <c r="AM329" i="3" s="1"/>
  <c r="X330" i="3"/>
  <c r="AJ329" i="3"/>
  <c r="AP329" i="3" s="1"/>
  <c r="AS329" i="3" l="1"/>
  <c r="AY329" i="3" s="1"/>
  <c r="AT329" i="3"/>
  <c r="AZ329" i="3" s="1"/>
  <c r="AV329" i="3"/>
  <c r="BB329" i="3" s="1"/>
  <c r="AR329" i="3"/>
  <c r="AX329" i="3" s="1"/>
  <c r="AU329" i="3"/>
  <c r="BA329" i="3" s="1"/>
  <c r="U331" i="3"/>
  <c r="AG330" i="3"/>
  <c r="AM330" i="3" s="1"/>
  <c r="V331" i="3"/>
  <c r="AH330" i="3"/>
  <c r="AN330" i="3" s="1"/>
  <c r="X331" i="3"/>
  <c r="AJ330" i="3"/>
  <c r="AP330" i="3" s="1"/>
  <c r="T331" i="3"/>
  <c r="AF330" i="3"/>
  <c r="AL330" i="3" s="1"/>
  <c r="W331" i="3"/>
  <c r="AI330" i="3"/>
  <c r="AO330" i="3" s="1"/>
  <c r="AV330" i="3" l="1"/>
  <c r="BB330" i="3" s="1"/>
  <c r="AS330" i="3"/>
  <c r="AY330" i="3" s="1"/>
  <c r="AR330" i="3"/>
  <c r="AX330" i="3" s="1"/>
  <c r="AT330" i="3"/>
  <c r="AZ330" i="3" s="1"/>
  <c r="AU330" i="3"/>
  <c r="BA330" i="3" s="1"/>
  <c r="T332" i="3"/>
  <c r="AF331" i="3"/>
  <c r="AL331" i="3" s="1"/>
  <c r="V332" i="3"/>
  <c r="AH331" i="3"/>
  <c r="AN331" i="3" s="1"/>
  <c r="W332" i="3"/>
  <c r="AI331" i="3"/>
  <c r="AO331" i="3" s="1"/>
  <c r="X332" i="3"/>
  <c r="AJ331" i="3"/>
  <c r="AP331" i="3" s="1"/>
  <c r="U332" i="3"/>
  <c r="AG331" i="3"/>
  <c r="AM331" i="3" s="1"/>
  <c r="AS331" i="3" l="1"/>
  <c r="AY331" i="3" s="1"/>
  <c r="AR331" i="3"/>
  <c r="AX331" i="3" s="1"/>
  <c r="AV331" i="3"/>
  <c r="BB331" i="3" s="1"/>
  <c r="AT331" i="3"/>
  <c r="AZ331" i="3" s="1"/>
  <c r="AU331" i="3"/>
  <c r="BA331" i="3" s="1"/>
  <c r="X333" i="3"/>
  <c r="AJ332" i="3"/>
  <c r="AP332" i="3" s="1"/>
  <c r="V333" i="3"/>
  <c r="AH332" i="3"/>
  <c r="AN332" i="3" s="1"/>
  <c r="U333" i="3"/>
  <c r="AG332" i="3"/>
  <c r="AM332" i="3" s="1"/>
  <c r="W333" i="3"/>
  <c r="AI332" i="3"/>
  <c r="AO332" i="3" s="1"/>
  <c r="T333" i="3"/>
  <c r="AF332" i="3"/>
  <c r="AL332" i="3" s="1"/>
  <c r="AR332" i="3" l="1"/>
  <c r="AX332" i="3" s="1"/>
  <c r="AS332" i="3"/>
  <c r="AY332" i="3" s="1"/>
  <c r="AV332" i="3"/>
  <c r="BB332" i="3" s="1"/>
  <c r="AT332" i="3"/>
  <c r="AZ332" i="3" s="1"/>
  <c r="AU332" i="3"/>
  <c r="BA332" i="3" s="1"/>
  <c r="W334" i="3"/>
  <c r="AI333" i="3"/>
  <c r="AO333" i="3" s="1"/>
  <c r="V334" i="3"/>
  <c r="AH333" i="3"/>
  <c r="AN333" i="3" s="1"/>
  <c r="T334" i="3"/>
  <c r="AF333" i="3"/>
  <c r="AL333" i="3" s="1"/>
  <c r="U334" i="3"/>
  <c r="AG333" i="3"/>
  <c r="AM333" i="3" s="1"/>
  <c r="X334" i="3"/>
  <c r="AJ333" i="3"/>
  <c r="AP333" i="3" s="1"/>
  <c r="AV333" i="3" l="1"/>
  <c r="BB333" i="3" s="1"/>
  <c r="AR333" i="3"/>
  <c r="AX333" i="3" s="1"/>
  <c r="AT333" i="3"/>
  <c r="AZ333" i="3" s="1"/>
  <c r="AS333" i="3"/>
  <c r="AY333" i="3" s="1"/>
  <c r="AU333" i="3"/>
  <c r="BA333" i="3" s="1"/>
  <c r="U335" i="3"/>
  <c r="AG334" i="3"/>
  <c r="AM334" i="3" s="1"/>
  <c r="V335" i="3"/>
  <c r="AH334" i="3"/>
  <c r="AN334" i="3" s="1"/>
  <c r="X335" i="3"/>
  <c r="AJ334" i="3"/>
  <c r="AP334" i="3" s="1"/>
  <c r="T335" i="3"/>
  <c r="AF334" i="3"/>
  <c r="AL334" i="3" s="1"/>
  <c r="W335" i="3"/>
  <c r="AI334" i="3"/>
  <c r="AO334" i="3" s="1"/>
  <c r="AV334" i="3" l="1"/>
  <c r="BB334" i="3" s="1"/>
  <c r="AS334" i="3"/>
  <c r="AY334" i="3" s="1"/>
  <c r="AR334" i="3"/>
  <c r="AX334" i="3" s="1"/>
  <c r="AT334" i="3"/>
  <c r="AZ334" i="3" s="1"/>
  <c r="AU334" i="3"/>
  <c r="BA334" i="3" s="1"/>
  <c r="T336" i="3"/>
  <c r="AF335" i="3"/>
  <c r="AL335" i="3" s="1"/>
  <c r="V336" i="3"/>
  <c r="AH335" i="3"/>
  <c r="AN335" i="3" s="1"/>
  <c r="W336" i="3"/>
  <c r="AI335" i="3"/>
  <c r="AO335" i="3" s="1"/>
  <c r="X336" i="3"/>
  <c r="AJ335" i="3"/>
  <c r="AP335" i="3" s="1"/>
  <c r="U336" i="3"/>
  <c r="AG335" i="3"/>
  <c r="AM335" i="3" s="1"/>
  <c r="AS335" i="3" l="1"/>
  <c r="AY335" i="3" s="1"/>
  <c r="AR335" i="3"/>
  <c r="AX335" i="3" s="1"/>
  <c r="AV335" i="3"/>
  <c r="BB335" i="3" s="1"/>
  <c r="AT335" i="3"/>
  <c r="AZ335" i="3" s="1"/>
  <c r="AU335" i="3"/>
  <c r="BA335" i="3" s="1"/>
  <c r="X337" i="3"/>
  <c r="AJ336" i="3"/>
  <c r="AP336" i="3" s="1"/>
  <c r="V337" i="3"/>
  <c r="AH336" i="3"/>
  <c r="AN336" i="3" s="1"/>
  <c r="U337" i="3"/>
  <c r="AG336" i="3"/>
  <c r="AM336" i="3" s="1"/>
  <c r="W337" i="3"/>
  <c r="AI336" i="3"/>
  <c r="AO336" i="3" s="1"/>
  <c r="T337" i="3"/>
  <c r="AF336" i="3"/>
  <c r="AL336" i="3" s="1"/>
  <c r="AR336" i="3" l="1"/>
  <c r="AX336" i="3" s="1"/>
  <c r="AS336" i="3"/>
  <c r="AY336" i="3" s="1"/>
  <c r="AV336" i="3"/>
  <c r="BB336" i="3" s="1"/>
  <c r="AT336" i="3"/>
  <c r="AZ336" i="3" s="1"/>
  <c r="AU336" i="3"/>
  <c r="BA336" i="3" s="1"/>
  <c r="W338" i="3"/>
  <c r="AI337" i="3"/>
  <c r="AO337" i="3" s="1"/>
  <c r="V338" i="3"/>
  <c r="AH337" i="3"/>
  <c r="AN337" i="3" s="1"/>
  <c r="T338" i="3"/>
  <c r="AF337" i="3"/>
  <c r="AL337" i="3" s="1"/>
  <c r="U338" i="3"/>
  <c r="AG337" i="3"/>
  <c r="AM337" i="3" s="1"/>
  <c r="X338" i="3"/>
  <c r="AJ337" i="3"/>
  <c r="AP337" i="3" s="1"/>
  <c r="AV337" i="3" l="1"/>
  <c r="BB337" i="3" s="1"/>
  <c r="AR337" i="3"/>
  <c r="AX337" i="3" s="1"/>
  <c r="AT337" i="3"/>
  <c r="AZ337" i="3" s="1"/>
  <c r="AS337" i="3"/>
  <c r="AY337" i="3" s="1"/>
  <c r="AU337" i="3"/>
  <c r="BA337" i="3" s="1"/>
  <c r="U339" i="3"/>
  <c r="AG338" i="3"/>
  <c r="AM338" i="3" s="1"/>
  <c r="V339" i="3"/>
  <c r="AH338" i="3"/>
  <c r="AN338" i="3" s="1"/>
  <c r="X339" i="3"/>
  <c r="AJ338" i="3"/>
  <c r="AP338" i="3" s="1"/>
  <c r="T339" i="3"/>
  <c r="AF338" i="3"/>
  <c r="AL338" i="3" s="1"/>
  <c r="W339" i="3"/>
  <c r="AI338" i="3"/>
  <c r="AO338" i="3" s="1"/>
  <c r="AV338" i="3" l="1"/>
  <c r="BB338" i="3" s="1"/>
  <c r="AS338" i="3"/>
  <c r="AY338" i="3" s="1"/>
  <c r="AR338" i="3"/>
  <c r="AX338" i="3" s="1"/>
  <c r="AT338" i="3"/>
  <c r="AZ338" i="3" s="1"/>
  <c r="AU338" i="3"/>
  <c r="BA338" i="3" s="1"/>
  <c r="T340" i="3"/>
  <c r="AF339" i="3"/>
  <c r="AL339" i="3" s="1"/>
  <c r="V340" i="3"/>
  <c r="AH339" i="3"/>
  <c r="AN339" i="3" s="1"/>
  <c r="W340" i="3"/>
  <c r="AI339" i="3"/>
  <c r="AO339" i="3" s="1"/>
  <c r="X340" i="3"/>
  <c r="AJ339" i="3"/>
  <c r="AP339" i="3" s="1"/>
  <c r="U340" i="3"/>
  <c r="AG339" i="3"/>
  <c r="AM339" i="3" s="1"/>
  <c r="AS339" i="3" l="1"/>
  <c r="AY339" i="3" s="1"/>
  <c r="AR339" i="3"/>
  <c r="AX339" i="3" s="1"/>
  <c r="AV339" i="3"/>
  <c r="BB339" i="3" s="1"/>
  <c r="AT339" i="3"/>
  <c r="AZ339" i="3" s="1"/>
  <c r="AU339" i="3"/>
  <c r="BA339" i="3" s="1"/>
  <c r="X341" i="3"/>
  <c r="AJ340" i="3"/>
  <c r="AP340" i="3" s="1"/>
  <c r="V341" i="3"/>
  <c r="AH340" i="3"/>
  <c r="AN340" i="3" s="1"/>
  <c r="U341" i="3"/>
  <c r="AG340" i="3"/>
  <c r="AM340" i="3" s="1"/>
  <c r="W341" i="3"/>
  <c r="AI340" i="3"/>
  <c r="AO340" i="3" s="1"/>
  <c r="T341" i="3"/>
  <c r="AF340" i="3"/>
  <c r="AL340" i="3" s="1"/>
  <c r="AR340" i="3" l="1"/>
  <c r="AX340" i="3" s="1"/>
  <c r="AS340" i="3"/>
  <c r="AY340" i="3" s="1"/>
  <c r="AV340" i="3"/>
  <c r="BB340" i="3" s="1"/>
  <c r="AT340" i="3"/>
  <c r="AZ340" i="3" s="1"/>
  <c r="AU340" i="3"/>
  <c r="BA340" i="3" s="1"/>
  <c r="W342" i="3"/>
  <c r="AI341" i="3"/>
  <c r="AO341" i="3" s="1"/>
  <c r="V342" i="3"/>
  <c r="AH341" i="3"/>
  <c r="AN341" i="3" s="1"/>
  <c r="T342" i="3"/>
  <c r="AF341" i="3"/>
  <c r="AL341" i="3" s="1"/>
  <c r="U342" i="3"/>
  <c r="AG341" i="3"/>
  <c r="AM341" i="3" s="1"/>
  <c r="X342" i="3"/>
  <c r="AJ341" i="3"/>
  <c r="AP341" i="3" s="1"/>
  <c r="AV341" i="3" l="1"/>
  <c r="BB341" i="3" s="1"/>
  <c r="AR341" i="3"/>
  <c r="AX341" i="3" s="1"/>
  <c r="AT341" i="3"/>
  <c r="AZ341" i="3" s="1"/>
  <c r="AS341" i="3"/>
  <c r="AY341" i="3" s="1"/>
  <c r="AU341" i="3"/>
  <c r="BA341" i="3" s="1"/>
  <c r="V343" i="3"/>
  <c r="AH342" i="3"/>
  <c r="AN342" i="3" s="1"/>
  <c r="U343" i="3"/>
  <c r="AG342" i="3"/>
  <c r="AM342" i="3" s="1"/>
  <c r="X343" i="3"/>
  <c r="AJ342" i="3"/>
  <c r="AP342" i="3" s="1"/>
  <c r="T343" i="3"/>
  <c r="AF342" i="3"/>
  <c r="AL342" i="3" s="1"/>
  <c r="W343" i="3"/>
  <c r="AI342" i="3"/>
  <c r="AO342" i="3" s="1"/>
  <c r="AV342" i="3" l="1"/>
  <c r="BB342" i="3" s="1"/>
  <c r="AT342" i="3"/>
  <c r="AZ342" i="3" s="1"/>
  <c r="AR342" i="3"/>
  <c r="AX342" i="3" s="1"/>
  <c r="AS342" i="3"/>
  <c r="AY342" i="3" s="1"/>
  <c r="AU342" i="3"/>
  <c r="BA342" i="3" s="1"/>
  <c r="T344" i="3"/>
  <c r="AF343" i="3"/>
  <c r="AL343" i="3" s="1"/>
  <c r="U344" i="3"/>
  <c r="AG343" i="3"/>
  <c r="AM343" i="3" s="1"/>
  <c r="W344" i="3"/>
  <c r="AI343" i="3"/>
  <c r="AO343" i="3" s="1"/>
  <c r="X344" i="3"/>
  <c r="AJ343" i="3"/>
  <c r="AP343" i="3" s="1"/>
  <c r="V344" i="3"/>
  <c r="AH343" i="3"/>
  <c r="AN343" i="3" s="1"/>
  <c r="AT343" i="3" l="1"/>
  <c r="AZ343" i="3" s="1"/>
  <c r="AR343" i="3"/>
  <c r="AX343" i="3" s="1"/>
  <c r="AV343" i="3"/>
  <c r="BB343" i="3" s="1"/>
  <c r="AS343" i="3"/>
  <c r="AY343" i="3" s="1"/>
  <c r="AU343" i="3"/>
  <c r="BA343" i="3" s="1"/>
  <c r="X345" i="3"/>
  <c r="AJ344" i="3"/>
  <c r="AP344" i="3" s="1"/>
  <c r="U345" i="3"/>
  <c r="AG344" i="3"/>
  <c r="AM344" i="3" s="1"/>
  <c r="V345" i="3"/>
  <c r="AH344" i="3"/>
  <c r="AN344" i="3" s="1"/>
  <c r="W345" i="3"/>
  <c r="AI344" i="3"/>
  <c r="AO344" i="3" s="1"/>
  <c r="T345" i="3"/>
  <c r="AF344" i="3"/>
  <c r="AL344" i="3" s="1"/>
  <c r="AR344" i="3" l="1"/>
  <c r="AX344" i="3" s="1"/>
  <c r="AT344" i="3"/>
  <c r="AZ344" i="3" s="1"/>
  <c r="AV344" i="3"/>
  <c r="BB344" i="3" s="1"/>
  <c r="AS344" i="3"/>
  <c r="AY344" i="3" s="1"/>
  <c r="AU344" i="3"/>
  <c r="BA344" i="3" s="1"/>
  <c r="W346" i="3"/>
  <c r="AI345" i="3"/>
  <c r="AO345" i="3" s="1"/>
  <c r="U346" i="3"/>
  <c r="AG345" i="3"/>
  <c r="AM345" i="3" s="1"/>
  <c r="T346" i="3"/>
  <c r="AF345" i="3"/>
  <c r="AL345" i="3" s="1"/>
  <c r="V346" i="3"/>
  <c r="AH345" i="3"/>
  <c r="AN345" i="3" s="1"/>
  <c r="X346" i="3"/>
  <c r="AJ345" i="3"/>
  <c r="AP345" i="3" s="1"/>
  <c r="AV345" i="3" l="1"/>
  <c r="BB345" i="3" s="1"/>
  <c r="AR345" i="3"/>
  <c r="AX345" i="3" s="1"/>
  <c r="AS345" i="3"/>
  <c r="AY345" i="3" s="1"/>
  <c r="AT345" i="3"/>
  <c r="AZ345" i="3" s="1"/>
  <c r="AU345" i="3"/>
  <c r="BA345" i="3" s="1"/>
  <c r="V347" i="3"/>
  <c r="AH346" i="3"/>
  <c r="AN346" i="3" s="1"/>
  <c r="U347" i="3"/>
  <c r="AG346" i="3"/>
  <c r="AM346" i="3" s="1"/>
  <c r="X347" i="3"/>
  <c r="AJ346" i="3"/>
  <c r="AP346" i="3" s="1"/>
  <c r="T347" i="3"/>
  <c r="AF346" i="3"/>
  <c r="AL346" i="3" s="1"/>
  <c r="W347" i="3"/>
  <c r="AI346" i="3"/>
  <c r="AO346" i="3" s="1"/>
  <c r="AV346" i="3" l="1"/>
  <c r="BB346" i="3" s="1"/>
  <c r="AT346" i="3"/>
  <c r="AZ346" i="3" s="1"/>
  <c r="AS346" i="3"/>
  <c r="AY346" i="3" s="1"/>
  <c r="AR346" i="3"/>
  <c r="AX346" i="3" s="1"/>
  <c r="AU346" i="3"/>
  <c r="BA346" i="3" s="1"/>
  <c r="T348" i="3"/>
  <c r="AF347" i="3"/>
  <c r="AL347" i="3" s="1"/>
  <c r="U348" i="3"/>
  <c r="AG347" i="3"/>
  <c r="AM347" i="3" s="1"/>
  <c r="W348" i="3"/>
  <c r="AI347" i="3"/>
  <c r="AO347" i="3" s="1"/>
  <c r="X348" i="3"/>
  <c r="AJ347" i="3"/>
  <c r="AP347" i="3" s="1"/>
  <c r="V348" i="3"/>
  <c r="AH347" i="3"/>
  <c r="AN347" i="3" s="1"/>
  <c r="AR347" i="3" l="1"/>
  <c r="AX347" i="3" s="1"/>
  <c r="AV347" i="3"/>
  <c r="BB347" i="3" s="1"/>
  <c r="AS347" i="3"/>
  <c r="AY347" i="3" s="1"/>
  <c r="AT347" i="3"/>
  <c r="AZ347" i="3" s="1"/>
  <c r="AU347" i="3"/>
  <c r="BA347" i="3" s="1"/>
  <c r="X349" i="3"/>
  <c r="AJ348" i="3"/>
  <c r="AP348" i="3" s="1"/>
  <c r="U349" i="3"/>
  <c r="AG348" i="3"/>
  <c r="AM348" i="3" s="1"/>
  <c r="V349" i="3"/>
  <c r="AH348" i="3"/>
  <c r="AN348" i="3" s="1"/>
  <c r="W349" i="3"/>
  <c r="AI348" i="3"/>
  <c r="AO348" i="3" s="1"/>
  <c r="T349" i="3"/>
  <c r="AF348" i="3"/>
  <c r="AL348" i="3" s="1"/>
  <c r="AR348" i="3" l="1"/>
  <c r="AX348" i="3" s="1"/>
  <c r="AT348" i="3"/>
  <c r="AZ348" i="3" s="1"/>
  <c r="AV348" i="3"/>
  <c r="BB348" i="3" s="1"/>
  <c r="AS348" i="3"/>
  <c r="AY348" i="3" s="1"/>
  <c r="AU348" i="3"/>
  <c r="BA348" i="3" s="1"/>
  <c r="W350" i="3"/>
  <c r="AI349" i="3"/>
  <c r="AO349" i="3" s="1"/>
  <c r="U350" i="3"/>
  <c r="AG349" i="3"/>
  <c r="AM349" i="3" s="1"/>
  <c r="T350" i="3"/>
  <c r="AF349" i="3"/>
  <c r="AL349" i="3" s="1"/>
  <c r="V350" i="3"/>
  <c r="AH349" i="3"/>
  <c r="AN349" i="3" s="1"/>
  <c r="X350" i="3"/>
  <c r="AJ349" i="3"/>
  <c r="AP349" i="3" s="1"/>
  <c r="AV349" i="3" l="1"/>
  <c r="BB349" i="3" s="1"/>
  <c r="AR349" i="3"/>
  <c r="AX349" i="3" s="1"/>
  <c r="AS349" i="3"/>
  <c r="AY349" i="3" s="1"/>
  <c r="AT349" i="3"/>
  <c r="AZ349" i="3" s="1"/>
  <c r="AU349" i="3"/>
  <c r="BA349" i="3" s="1"/>
  <c r="X351" i="3"/>
  <c r="AJ350" i="3"/>
  <c r="AP350" i="3" s="1"/>
  <c r="W351" i="3"/>
  <c r="AI350" i="3"/>
  <c r="AO350" i="3" s="1"/>
  <c r="V351" i="3"/>
  <c r="AH350" i="3"/>
  <c r="AN350" i="3" s="1"/>
  <c r="U351" i="3"/>
  <c r="AG350" i="3"/>
  <c r="AM350" i="3" s="1"/>
  <c r="T351" i="3"/>
  <c r="AF350" i="3"/>
  <c r="AL350" i="3" s="1"/>
  <c r="AR350" i="3" l="1"/>
  <c r="AX350" i="3" s="1"/>
  <c r="AT350" i="3"/>
  <c r="AZ350" i="3" s="1"/>
  <c r="AV350" i="3"/>
  <c r="BB350" i="3" s="1"/>
  <c r="AS350" i="3"/>
  <c r="AY350" i="3" s="1"/>
  <c r="AU350" i="3"/>
  <c r="BA350" i="3" s="1"/>
  <c r="W352" i="3"/>
  <c r="AI351" i="3"/>
  <c r="AO351" i="3" s="1"/>
  <c r="U352" i="3"/>
  <c r="AG351" i="3"/>
  <c r="AM351" i="3" s="1"/>
  <c r="T352" i="3"/>
  <c r="AF351" i="3"/>
  <c r="AL351" i="3" s="1"/>
  <c r="V352" i="3"/>
  <c r="AH351" i="3"/>
  <c r="AN351" i="3" s="1"/>
  <c r="X352" i="3"/>
  <c r="AJ351" i="3"/>
  <c r="AP351" i="3" s="1"/>
  <c r="AV351" i="3" l="1"/>
  <c r="BB351" i="3" s="1"/>
  <c r="AR351" i="3"/>
  <c r="AX351" i="3" s="1"/>
  <c r="AS351" i="3"/>
  <c r="AY351" i="3" s="1"/>
  <c r="AT351" i="3"/>
  <c r="AZ351" i="3" s="1"/>
  <c r="AU351" i="3"/>
  <c r="BA351" i="3" s="1"/>
  <c r="V353" i="3"/>
  <c r="AH352" i="3"/>
  <c r="AN352" i="3" s="1"/>
  <c r="U353" i="3"/>
  <c r="AG352" i="3"/>
  <c r="AM352" i="3" s="1"/>
  <c r="X353" i="3"/>
  <c r="AJ352" i="3"/>
  <c r="AP352" i="3" s="1"/>
  <c r="T353" i="3"/>
  <c r="AF352" i="3"/>
  <c r="AL352" i="3" s="1"/>
  <c r="W353" i="3"/>
  <c r="AI352" i="3"/>
  <c r="AO352" i="3" s="1"/>
  <c r="AV352" i="3" l="1"/>
  <c r="BB352" i="3" s="1"/>
  <c r="AT352" i="3"/>
  <c r="AZ352" i="3" s="1"/>
  <c r="AR352" i="3"/>
  <c r="AX352" i="3" s="1"/>
  <c r="AS352" i="3"/>
  <c r="AY352" i="3" s="1"/>
  <c r="AU352" i="3"/>
  <c r="BA352" i="3" s="1"/>
  <c r="T354" i="3"/>
  <c r="AF353" i="3"/>
  <c r="AL353" i="3" s="1"/>
  <c r="U354" i="3"/>
  <c r="AG353" i="3"/>
  <c r="AM353" i="3" s="1"/>
  <c r="W354" i="3"/>
  <c r="AI353" i="3"/>
  <c r="AO353" i="3" s="1"/>
  <c r="X354" i="3"/>
  <c r="AJ353" i="3"/>
  <c r="AP353" i="3" s="1"/>
  <c r="V354" i="3"/>
  <c r="AH353" i="3"/>
  <c r="AN353" i="3" s="1"/>
  <c r="AT353" i="3" l="1"/>
  <c r="AZ353" i="3" s="1"/>
  <c r="AR353" i="3"/>
  <c r="AX353" i="3" s="1"/>
  <c r="AV353" i="3"/>
  <c r="BB353" i="3" s="1"/>
  <c r="AS353" i="3"/>
  <c r="AY353" i="3" s="1"/>
  <c r="AU353" i="3"/>
  <c r="BA353" i="3" s="1"/>
  <c r="X355" i="3"/>
  <c r="AJ354" i="3"/>
  <c r="AP354" i="3" s="1"/>
  <c r="U355" i="3"/>
  <c r="AG354" i="3"/>
  <c r="AM354" i="3" s="1"/>
  <c r="V355" i="3"/>
  <c r="AH354" i="3"/>
  <c r="AN354" i="3" s="1"/>
  <c r="W355" i="3"/>
  <c r="AI354" i="3"/>
  <c r="AO354" i="3" s="1"/>
  <c r="T355" i="3"/>
  <c r="AF354" i="3"/>
  <c r="AL354" i="3" s="1"/>
  <c r="AR354" i="3" l="1"/>
  <c r="AX354" i="3" s="1"/>
  <c r="AT354" i="3"/>
  <c r="AZ354" i="3" s="1"/>
  <c r="AV354" i="3"/>
  <c r="BB354" i="3" s="1"/>
  <c r="AS354" i="3"/>
  <c r="AY354" i="3" s="1"/>
  <c r="AU354" i="3"/>
  <c r="BA354" i="3" s="1"/>
  <c r="W356" i="3"/>
  <c r="AI355" i="3"/>
  <c r="AO355" i="3" s="1"/>
  <c r="U356" i="3"/>
  <c r="AG355" i="3"/>
  <c r="AM355" i="3" s="1"/>
  <c r="T356" i="3"/>
  <c r="AF355" i="3"/>
  <c r="AL355" i="3" s="1"/>
  <c r="V356" i="3"/>
  <c r="AH355" i="3"/>
  <c r="AN355" i="3" s="1"/>
  <c r="X356" i="3"/>
  <c r="AJ355" i="3"/>
  <c r="AP355" i="3" s="1"/>
  <c r="AV355" i="3" l="1"/>
  <c r="BB355" i="3" s="1"/>
  <c r="AR355" i="3"/>
  <c r="AX355" i="3" s="1"/>
  <c r="AS355" i="3"/>
  <c r="AY355" i="3" s="1"/>
  <c r="AT355" i="3"/>
  <c r="AZ355" i="3" s="1"/>
  <c r="AU355" i="3"/>
  <c r="BA355" i="3" s="1"/>
  <c r="V357" i="3"/>
  <c r="AH356" i="3"/>
  <c r="AN356" i="3" s="1"/>
  <c r="U357" i="3"/>
  <c r="AG356" i="3"/>
  <c r="AM356" i="3" s="1"/>
  <c r="X357" i="3"/>
  <c r="AJ356" i="3"/>
  <c r="AP356" i="3" s="1"/>
  <c r="T357" i="3"/>
  <c r="AF356" i="3"/>
  <c r="AL356" i="3" s="1"/>
  <c r="W357" i="3"/>
  <c r="AI356" i="3"/>
  <c r="AO356" i="3" s="1"/>
  <c r="AV356" i="3" l="1"/>
  <c r="BB356" i="3" s="1"/>
  <c r="AT356" i="3"/>
  <c r="AZ356" i="3" s="1"/>
  <c r="AR356" i="3"/>
  <c r="AX356" i="3" s="1"/>
  <c r="AS356" i="3"/>
  <c r="AY356" i="3" s="1"/>
  <c r="AU356" i="3"/>
  <c r="BA356" i="3" s="1"/>
  <c r="U358" i="3"/>
  <c r="AG357" i="3"/>
  <c r="AM357" i="3" s="1"/>
  <c r="T358" i="3"/>
  <c r="AF357" i="3"/>
  <c r="AL357" i="3" s="1"/>
  <c r="W358" i="3"/>
  <c r="AI357" i="3"/>
  <c r="AO357" i="3" s="1"/>
  <c r="X358" i="3"/>
  <c r="AJ357" i="3"/>
  <c r="AP357" i="3" s="1"/>
  <c r="V358" i="3"/>
  <c r="AH357" i="3"/>
  <c r="AN357" i="3" s="1"/>
  <c r="AT357" i="3" l="1"/>
  <c r="AZ357" i="3" s="1"/>
  <c r="AS357" i="3"/>
  <c r="AY357" i="3" s="1"/>
  <c r="AV357" i="3"/>
  <c r="BB357" i="3" s="1"/>
  <c r="AR357" i="3"/>
  <c r="AX357" i="3" s="1"/>
  <c r="AU357" i="3"/>
  <c r="BA357" i="3" s="1"/>
  <c r="X359" i="3"/>
  <c r="AJ358" i="3"/>
  <c r="AP358" i="3" s="1"/>
  <c r="T359" i="3"/>
  <c r="AF358" i="3"/>
  <c r="AL358" i="3" s="1"/>
  <c r="V359" i="3"/>
  <c r="AH358" i="3"/>
  <c r="AN358" i="3" s="1"/>
  <c r="W359" i="3"/>
  <c r="AI358" i="3"/>
  <c r="AO358" i="3" s="1"/>
  <c r="U359" i="3"/>
  <c r="AG358" i="3"/>
  <c r="AM358" i="3" s="1"/>
  <c r="AS358" i="3" l="1"/>
  <c r="AY358" i="3" s="1"/>
  <c r="AT358" i="3"/>
  <c r="AZ358" i="3" s="1"/>
  <c r="AV358" i="3"/>
  <c r="BB358" i="3" s="1"/>
  <c r="AR358" i="3"/>
  <c r="AX358" i="3" s="1"/>
  <c r="AU358" i="3"/>
  <c r="BA358" i="3" s="1"/>
  <c r="W360" i="3"/>
  <c r="AI359" i="3"/>
  <c r="AO359" i="3" s="1"/>
  <c r="T360" i="3"/>
  <c r="AF359" i="3"/>
  <c r="AL359" i="3" s="1"/>
  <c r="U360" i="3"/>
  <c r="AG359" i="3"/>
  <c r="AM359" i="3" s="1"/>
  <c r="V360" i="3"/>
  <c r="AH359" i="3"/>
  <c r="AN359" i="3" s="1"/>
  <c r="X360" i="3"/>
  <c r="AJ359" i="3"/>
  <c r="AP359" i="3" s="1"/>
  <c r="AV359" i="3" l="1"/>
  <c r="BB359" i="3" s="1"/>
  <c r="AS359" i="3"/>
  <c r="AY359" i="3" s="1"/>
  <c r="AT359" i="3"/>
  <c r="AZ359" i="3" s="1"/>
  <c r="AR359" i="3"/>
  <c r="AX359" i="3" s="1"/>
  <c r="AU359" i="3"/>
  <c r="BA359" i="3" s="1"/>
  <c r="V361" i="3"/>
  <c r="AH360" i="3"/>
  <c r="AN360" i="3" s="1"/>
  <c r="T361" i="3"/>
  <c r="AF360" i="3"/>
  <c r="AL360" i="3" s="1"/>
  <c r="X361" i="3"/>
  <c r="AJ360" i="3"/>
  <c r="AP360" i="3" s="1"/>
  <c r="U361" i="3"/>
  <c r="AG360" i="3"/>
  <c r="AM360" i="3" s="1"/>
  <c r="W361" i="3"/>
  <c r="AI360" i="3"/>
  <c r="AO360" i="3" s="1"/>
  <c r="AV360" i="3" l="1"/>
  <c r="BB360" i="3" s="1"/>
  <c r="AT360" i="3"/>
  <c r="AZ360" i="3" s="1"/>
  <c r="AR360" i="3"/>
  <c r="AX360" i="3" s="1"/>
  <c r="AS360" i="3"/>
  <c r="AY360" i="3" s="1"/>
  <c r="AU360" i="3"/>
  <c r="BA360" i="3" s="1"/>
  <c r="U362" i="3"/>
  <c r="AG361" i="3"/>
  <c r="AM361" i="3" s="1"/>
  <c r="T362" i="3"/>
  <c r="AF361" i="3"/>
  <c r="AL361" i="3" s="1"/>
  <c r="W362" i="3"/>
  <c r="AI361" i="3"/>
  <c r="AO361" i="3" s="1"/>
  <c r="X362" i="3"/>
  <c r="AJ361" i="3"/>
  <c r="AP361" i="3" s="1"/>
  <c r="V362" i="3"/>
  <c r="AH361" i="3"/>
  <c r="AN361" i="3" s="1"/>
  <c r="AT361" i="3" l="1"/>
  <c r="AZ361" i="3" s="1"/>
  <c r="AS361" i="3"/>
  <c r="AY361" i="3" s="1"/>
  <c r="AR361" i="3"/>
  <c r="AX361" i="3" s="1"/>
  <c r="AV361" i="3"/>
  <c r="BB361" i="3" s="1"/>
  <c r="AU361" i="3"/>
  <c r="BA361" i="3" s="1"/>
  <c r="X363" i="3"/>
  <c r="AJ362" i="3"/>
  <c r="AP362" i="3" s="1"/>
  <c r="T363" i="3"/>
  <c r="AF362" i="3"/>
  <c r="AL362" i="3" s="1"/>
  <c r="V363" i="3"/>
  <c r="AH362" i="3"/>
  <c r="AN362" i="3" s="1"/>
  <c r="W363" i="3"/>
  <c r="AI362" i="3"/>
  <c r="AO362" i="3" s="1"/>
  <c r="U363" i="3"/>
  <c r="AG362" i="3"/>
  <c r="AM362" i="3" s="1"/>
  <c r="AS362" i="3" l="1"/>
  <c r="AY362" i="3" s="1"/>
  <c r="AT362" i="3"/>
  <c r="AZ362" i="3" s="1"/>
  <c r="AV362" i="3"/>
  <c r="BB362" i="3" s="1"/>
  <c r="AR362" i="3"/>
  <c r="AX362" i="3" s="1"/>
  <c r="AU362" i="3"/>
  <c r="BA362" i="3" s="1"/>
  <c r="W364" i="3"/>
  <c r="AI363" i="3"/>
  <c r="AO363" i="3" s="1"/>
  <c r="T364" i="3"/>
  <c r="AF363" i="3"/>
  <c r="AL363" i="3" s="1"/>
  <c r="U364" i="3"/>
  <c r="AG363" i="3"/>
  <c r="AM363" i="3" s="1"/>
  <c r="V364" i="3"/>
  <c r="AH363" i="3"/>
  <c r="AN363" i="3" s="1"/>
  <c r="X364" i="3"/>
  <c r="AJ363" i="3"/>
  <c r="AP363" i="3" s="1"/>
  <c r="AV363" i="3" l="1"/>
  <c r="BB363" i="3" s="1"/>
  <c r="AS363" i="3"/>
  <c r="AY363" i="3" s="1"/>
  <c r="AT363" i="3"/>
  <c r="AZ363" i="3" s="1"/>
  <c r="AR363" i="3"/>
  <c r="AX363" i="3" s="1"/>
  <c r="AU363" i="3"/>
  <c r="BA363" i="3" s="1"/>
  <c r="V365" i="3"/>
  <c r="AH364" i="3"/>
  <c r="AN364" i="3" s="1"/>
  <c r="T365" i="3"/>
  <c r="AF364" i="3"/>
  <c r="AL364" i="3" s="1"/>
  <c r="X365" i="3"/>
  <c r="AJ364" i="3"/>
  <c r="AP364" i="3" s="1"/>
  <c r="U365" i="3"/>
  <c r="AG364" i="3"/>
  <c r="AM364" i="3" s="1"/>
  <c r="W365" i="3"/>
  <c r="AI364" i="3"/>
  <c r="AO364" i="3" s="1"/>
  <c r="AV364" i="3" l="1"/>
  <c r="BB364" i="3" s="1"/>
  <c r="AT364" i="3"/>
  <c r="AZ364" i="3" s="1"/>
  <c r="AS364" i="3"/>
  <c r="AY364" i="3" s="1"/>
  <c r="AR364" i="3"/>
  <c r="AX364" i="3" s="1"/>
  <c r="AU364" i="3"/>
  <c r="BA364" i="3" s="1"/>
  <c r="U366" i="3"/>
  <c r="AG365" i="3"/>
  <c r="AM365" i="3" s="1"/>
  <c r="T366" i="3"/>
  <c r="AF365" i="3"/>
  <c r="AL365" i="3" s="1"/>
  <c r="W366" i="3"/>
  <c r="AI365" i="3"/>
  <c r="AO365" i="3" s="1"/>
  <c r="X366" i="3"/>
  <c r="AJ365" i="3"/>
  <c r="AP365" i="3" s="1"/>
  <c r="V366" i="3"/>
  <c r="AH365" i="3"/>
  <c r="AN365" i="3" s="1"/>
  <c r="AT365" i="3" l="1"/>
  <c r="AZ365" i="3" s="1"/>
  <c r="AS365" i="3"/>
  <c r="AY365" i="3" s="1"/>
  <c r="AR365" i="3"/>
  <c r="AX365" i="3" s="1"/>
  <c r="AV365" i="3"/>
  <c r="BB365" i="3" s="1"/>
  <c r="AU365" i="3"/>
  <c r="BA365" i="3" s="1"/>
  <c r="T367" i="3"/>
  <c r="AF366" i="3"/>
  <c r="AL366" i="3" s="1"/>
  <c r="X367" i="3"/>
  <c r="AJ366" i="3"/>
  <c r="AP366" i="3" s="1"/>
  <c r="V367" i="3"/>
  <c r="AH366" i="3"/>
  <c r="AN366" i="3" s="1"/>
  <c r="W367" i="3"/>
  <c r="AI366" i="3"/>
  <c r="AO366" i="3" s="1"/>
  <c r="U367" i="3"/>
  <c r="AG366" i="3"/>
  <c r="AM366" i="3" s="1"/>
  <c r="AS366" i="3" l="1"/>
  <c r="AY366" i="3" s="1"/>
  <c r="AT366" i="3"/>
  <c r="AZ366" i="3" s="1"/>
  <c r="AR366" i="3"/>
  <c r="AX366" i="3" s="1"/>
  <c r="AV366" i="3"/>
  <c r="BB366" i="3" s="1"/>
  <c r="AU366" i="3"/>
  <c r="BA366" i="3" s="1"/>
  <c r="W368" i="3"/>
  <c r="AI367" i="3"/>
  <c r="AO367" i="3" s="1"/>
  <c r="X368" i="3"/>
  <c r="AJ367" i="3"/>
  <c r="AP367" i="3" s="1"/>
  <c r="U368" i="3"/>
  <c r="AG367" i="3"/>
  <c r="AM367" i="3" s="1"/>
  <c r="V368" i="3"/>
  <c r="AH367" i="3"/>
  <c r="AN367" i="3" s="1"/>
  <c r="T368" i="3"/>
  <c r="AF367" i="3"/>
  <c r="AL367" i="3" s="1"/>
  <c r="AR367" i="3" l="1"/>
  <c r="AX367" i="3" s="1"/>
  <c r="AS367" i="3"/>
  <c r="AY367" i="3" s="1"/>
  <c r="AV367" i="3"/>
  <c r="BB367" i="3" s="1"/>
  <c r="AT367" i="3"/>
  <c r="AZ367" i="3" s="1"/>
  <c r="AU367" i="3"/>
  <c r="BA367" i="3" s="1"/>
  <c r="V369" i="3"/>
  <c r="AH368" i="3"/>
  <c r="AN368" i="3" s="1"/>
  <c r="X369" i="3"/>
  <c r="AJ368" i="3"/>
  <c r="AP368" i="3" s="1"/>
  <c r="T369" i="3"/>
  <c r="AF368" i="3"/>
  <c r="AL368" i="3" s="1"/>
  <c r="U369" i="3"/>
  <c r="AG368" i="3"/>
  <c r="AM368" i="3" s="1"/>
  <c r="W369" i="3"/>
  <c r="AI368" i="3"/>
  <c r="AO368" i="3" s="1"/>
  <c r="AR368" i="3" l="1"/>
  <c r="AX368" i="3" s="1"/>
  <c r="AT368" i="3"/>
  <c r="AZ368" i="3" s="1"/>
  <c r="AV368" i="3"/>
  <c r="BB368" i="3" s="1"/>
  <c r="AS368" i="3"/>
  <c r="AY368" i="3" s="1"/>
  <c r="AU368" i="3"/>
  <c r="BA368" i="3" s="1"/>
  <c r="X370" i="3"/>
  <c r="AJ369" i="3"/>
  <c r="AP369" i="3" s="1"/>
  <c r="U370" i="3"/>
  <c r="AG369" i="3"/>
  <c r="AM369" i="3" s="1"/>
  <c r="W370" i="3"/>
  <c r="AI369" i="3"/>
  <c r="AO369" i="3" s="1"/>
  <c r="T370" i="3"/>
  <c r="AF369" i="3"/>
  <c r="AL369" i="3" s="1"/>
  <c r="V370" i="3"/>
  <c r="AH369" i="3"/>
  <c r="AN369" i="3" s="1"/>
  <c r="AV369" i="3" l="1"/>
  <c r="BB369" i="3" s="1"/>
  <c r="AR369" i="3"/>
  <c r="AX369" i="3" s="1"/>
  <c r="AS369" i="3"/>
  <c r="AY369" i="3" s="1"/>
  <c r="AT369" i="3"/>
  <c r="AZ369" i="3" s="1"/>
  <c r="AU369" i="3"/>
  <c r="BA369" i="3" s="1"/>
  <c r="T371" i="3"/>
  <c r="AF370" i="3"/>
  <c r="AL370" i="3" s="1"/>
  <c r="U371" i="3"/>
  <c r="AG370" i="3"/>
  <c r="AM370" i="3" s="1"/>
  <c r="V371" i="3"/>
  <c r="AH370" i="3"/>
  <c r="AN370" i="3" s="1"/>
  <c r="W371" i="3"/>
  <c r="AI370" i="3"/>
  <c r="AO370" i="3" s="1"/>
  <c r="X371" i="3"/>
  <c r="AJ370" i="3"/>
  <c r="AP370" i="3" s="1"/>
  <c r="AV370" i="3" l="1"/>
  <c r="BB370" i="3" s="1"/>
  <c r="AT370" i="3"/>
  <c r="AZ370" i="3" s="1"/>
  <c r="AR370" i="3"/>
  <c r="AX370" i="3" s="1"/>
  <c r="AS370" i="3"/>
  <c r="AY370" i="3" s="1"/>
  <c r="AU370" i="3"/>
  <c r="BA370" i="3" s="1"/>
  <c r="W372" i="3"/>
  <c r="AI371" i="3"/>
  <c r="AO371" i="3" s="1"/>
  <c r="U372" i="3"/>
  <c r="AG371" i="3"/>
  <c r="AM371" i="3" s="1"/>
  <c r="X372" i="3"/>
  <c r="AJ371" i="3"/>
  <c r="AP371" i="3" s="1"/>
  <c r="V372" i="3"/>
  <c r="AH371" i="3"/>
  <c r="AN371" i="3" s="1"/>
  <c r="T372" i="3"/>
  <c r="AF371" i="3"/>
  <c r="AL371" i="3" s="1"/>
  <c r="AR371" i="3" l="1"/>
  <c r="AX371" i="3" s="1"/>
  <c r="AV371" i="3"/>
  <c r="BB371" i="3" s="1"/>
  <c r="AT371" i="3"/>
  <c r="AZ371" i="3" s="1"/>
  <c r="AS371" i="3"/>
  <c r="AY371" i="3" s="1"/>
  <c r="AU371" i="3"/>
  <c r="BA371" i="3" s="1"/>
  <c r="V373" i="3"/>
  <c r="AH372" i="3"/>
  <c r="AN372" i="3" s="1"/>
  <c r="U373" i="3"/>
  <c r="AG372" i="3"/>
  <c r="AM372" i="3" s="1"/>
  <c r="T373" i="3"/>
  <c r="AF372" i="3"/>
  <c r="AL372" i="3" s="1"/>
  <c r="X373" i="3"/>
  <c r="AJ372" i="3"/>
  <c r="AP372" i="3" s="1"/>
  <c r="W373" i="3"/>
  <c r="AI372" i="3"/>
  <c r="AO372" i="3" s="1"/>
  <c r="AR372" i="3" l="1"/>
  <c r="AX372" i="3" s="1"/>
  <c r="AT372" i="3"/>
  <c r="AZ372" i="3" s="1"/>
  <c r="AS372" i="3"/>
  <c r="AY372" i="3" s="1"/>
  <c r="AV372" i="3"/>
  <c r="BB372" i="3" s="1"/>
  <c r="AU372" i="3"/>
  <c r="BA372" i="3" s="1"/>
  <c r="X374" i="3"/>
  <c r="AJ373" i="3"/>
  <c r="AP373" i="3" s="1"/>
  <c r="U374" i="3"/>
  <c r="AG373" i="3"/>
  <c r="AM373" i="3" s="1"/>
  <c r="W374" i="3"/>
  <c r="AI373" i="3"/>
  <c r="AO373" i="3" s="1"/>
  <c r="T374" i="3"/>
  <c r="AF373" i="3"/>
  <c r="AL373" i="3" s="1"/>
  <c r="V374" i="3"/>
  <c r="AH373" i="3"/>
  <c r="AN373" i="3" s="1"/>
  <c r="AT373" i="3" l="1"/>
  <c r="AZ373" i="3" s="1"/>
  <c r="AV373" i="3"/>
  <c r="BB373" i="3" s="1"/>
  <c r="AS373" i="3"/>
  <c r="AY373" i="3" s="1"/>
  <c r="AR373" i="3"/>
  <c r="AX373" i="3" s="1"/>
  <c r="AU373" i="3"/>
  <c r="BA373" i="3" s="1"/>
  <c r="T375" i="3"/>
  <c r="AF374" i="3"/>
  <c r="AL374" i="3" s="1"/>
  <c r="U375" i="3"/>
  <c r="AG374" i="3"/>
  <c r="AM374" i="3" s="1"/>
  <c r="V375" i="3"/>
  <c r="AH374" i="3"/>
  <c r="AN374" i="3" s="1"/>
  <c r="W375" i="3"/>
  <c r="AI374" i="3"/>
  <c r="AO374" i="3" s="1"/>
  <c r="X375" i="3"/>
  <c r="AJ374" i="3"/>
  <c r="AP374" i="3" s="1"/>
  <c r="AV374" i="3" l="1"/>
  <c r="BB374" i="3" s="1"/>
  <c r="AT374" i="3"/>
  <c r="AZ374" i="3" s="1"/>
  <c r="AR374" i="3"/>
  <c r="AX374" i="3" s="1"/>
  <c r="AS374" i="3"/>
  <c r="AY374" i="3" s="1"/>
  <c r="AU374" i="3"/>
  <c r="BA374" i="3" s="1"/>
  <c r="W376" i="3"/>
  <c r="AI375" i="3"/>
  <c r="AO375" i="3" s="1"/>
  <c r="U376" i="3"/>
  <c r="AG375" i="3"/>
  <c r="AM375" i="3" s="1"/>
  <c r="X376" i="3"/>
  <c r="AJ375" i="3"/>
  <c r="AP375" i="3" s="1"/>
  <c r="V376" i="3"/>
  <c r="AH375" i="3"/>
  <c r="AN375" i="3" s="1"/>
  <c r="T376" i="3"/>
  <c r="AF375" i="3"/>
  <c r="AL375" i="3" s="1"/>
  <c r="AR375" i="3" l="1"/>
  <c r="AX375" i="3" s="1"/>
  <c r="AV375" i="3"/>
  <c r="BB375" i="3" s="1"/>
  <c r="AS375" i="3"/>
  <c r="AY375" i="3" s="1"/>
  <c r="AT375" i="3"/>
  <c r="AZ375" i="3" s="1"/>
  <c r="AU375" i="3"/>
  <c r="BA375" i="3" s="1"/>
  <c r="U377" i="3"/>
  <c r="AG376" i="3"/>
  <c r="AM376" i="3" s="1"/>
  <c r="V377" i="3"/>
  <c r="AH376" i="3"/>
  <c r="AN376" i="3" s="1"/>
  <c r="T377" i="3"/>
  <c r="AF376" i="3"/>
  <c r="AL376" i="3" s="1"/>
  <c r="X377" i="3"/>
  <c r="AJ376" i="3"/>
  <c r="AP376" i="3" s="1"/>
  <c r="W377" i="3"/>
  <c r="AI376" i="3"/>
  <c r="AO376" i="3" s="1"/>
  <c r="AR376" i="3" l="1"/>
  <c r="AX376" i="3" s="1"/>
  <c r="AS376" i="3"/>
  <c r="AY376" i="3" s="1"/>
  <c r="AT376" i="3"/>
  <c r="AZ376" i="3" s="1"/>
  <c r="AV376" i="3"/>
  <c r="BB376" i="3" s="1"/>
  <c r="AU376" i="3"/>
  <c r="BA376" i="3" s="1"/>
  <c r="V378" i="3"/>
  <c r="AH377" i="3"/>
  <c r="AN377" i="3" s="1"/>
  <c r="X378" i="3"/>
  <c r="AJ377" i="3"/>
  <c r="AP377" i="3" s="1"/>
  <c r="W378" i="3"/>
  <c r="AI377" i="3"/>
  <c r="AO377" i="3" s="1"/>
  <c r="T378" i="3"/>
  <c r="AF377" i="3"/>
  <c r="AL377" i="3" s="1"/>
  <c r="U378" i="3"/>
  <c r="AG377" i="3"/>
  <c r="AM377" i="3" s="1"/>
  <c r="AT377" i="3" l="1"/>
  <c r="AZ377" i="3" s="1"/>
  <c r="AR377" i="3"/>
  <c r="AX377" i="3" s="1"/>
  <c r="AV377" i="3"/>
  <c r="BB377" i="3" s="1"/>
  <c r="AS377" i="3"/>
  <c r="AY377" i="3" s="1"/>
  <c r="AU377" i="3"/>
  <c r="BA377" i="3" s="1"/>
  <c r="T379" i="3"/>
  <c r="AF378" i="3"/>
  <c r="AL378" i="3" s="1"/>
  <c r="X379" i="3"/>
  <c r="AJ378" i="3"/>
  <c r="AP378" i="3" s="1"/>
  <c r="U379" i="3"/>
  <c r="AG378" i="3"/>
  <c r="AM378" i="3" s="1"/>
  <c r="W379" i="3"/>
  <c r="AI378" i="3"/>
  <c r="AO378" i="3" s="1"/>
  <c r="V379" i="3"/>
  <c r="AH378" i="3"/>
  <c r="AN378" i="3" s="1"/>
  <c r="AT378" i="3" l="1"/>
  <c r="AZ378" i="3" s="1"/>
  <c r="AS378" i="3"/>
  <c r="AY378" i="3" s="1"/>
  <c r="AR378" i="3"/>
  <c r="AX378" i="3" s="1"/>
  <c r="AV378" i="3"/>
  <c r="BB378" i="3" s="1"/>
  <c r="AU378" i="3"/>
  <c r="BA378" i="3" s="1"/>
  <c r="W380" i="3"/>
  <c r="AI379" i="3"/>
  <c r="AO379" i="3" s="1"/>
  <c r="X380" i="3"/>
  <c r="AJ379" i="3"/>
  <c r="AP379" i="3" s="1"/>
  <c r="V380" i="3"/>
  <c r="AH379" i="3"/>
  <c r="AN379" i="3" s="1"/>
  <c r="U380" i="3"/>
  <c r="AG379" i="3"/>
  <c r="AM379" i="3" s="1"/>
  <c r="T380" i="3"/>
  <c r="AF379" i="3"/>
  <c r="AL379" i="3" s="1"/>
  <c r="AR379" i="3" l="1"/>
  <c r="AX379" i="3" s="1"/>
  <c r="AT379" i="3"/>
  <c r="AZ379" i="3" s="1"/>
  <c r="AV379" i="3"/>
  <c r="BB379" i="3" s="1"/>
  <c r="AS379" i="3"/>
  <c r="AY379" i="3" s="1"/>
  <c r="AU379" i="3"/>
  <c r="BA379" i="3" s="1"/>
  <c r="U381" i="3"/>
  <c r="AG380" i="3"/>
  <c r="AM380" i="3" s="1"/>
  <c r="X381" i="3"/>
  <c r="AJ380" i="3"/>
  <c r="AP380" i="3" s="1"/>
  <c r="T381" i="3"/>
  <c r="AF380" i="3"/>
  <c r="AL380" i="3" s="1"/>
  <c r="V381" i="3"/>
  <c r="AH380" i="3"/>
  <c r="AN380" i="3" s="1"/>
  <c r="W381" i="3"/>
  <c r="AI380" i="3"/>
  <c r="AO380" i="3" s="1"/>
  <c r="AR380" i="3" l="1"/>
  <c r="AX380" i="3" s="1"/>
  <c r="AS380" i="3"/>
  <c r="AY380" i="3" s="1"/>
  <c r="AV380" i="3"/>
  <c r="BB380" i="3" s="1"/>
  <c r="AT380" i="3"/>
  <c r="AZ380" i="3" s="1"/>
  <c r="AU380" i="3"/>
  <c r="BA380" i="3" s="1"/>
  <c r="V382" i="3"/>
  <c r="AH381" i="3"/>
  <c r="AN381" i="3" s="1"/>
  <c r="X382" i="3"/>
  <c r="AJ381" i="3"/>
  <c r="AP381" i="3" s="1"/>
  <c r="W382" i="3"/>
  <c r="AI381" i="3"/>
  <c r="AO381" i="3" s="1"/>
  <c r="T382" i="3"/>
  <c r="AF381" i="3"/>
  <c r="AL381" i="3" s="1"/>
  <c r="U382" i="3"/>
  <c r="AG381" i="3"/>
  <c r="AM381" i="3" s="1"/>
  <c r="AS381" i="3" l="1"/>
  <c r="AY381" i="3" s="1"/>
  <c r="AT381" i="3"/>
  <c r="AZ381" i="3" s="1"/>
  <c r="AV381" i="3"/>
  <c r="BB381" i="3" s="1"/>
  <c r="AR381" i="3"/>
  <c r="AX381" i="3" s="1"/>
  <c r="AU381" i="3"/>
  <c r="BA381" i="3" s="1"/>
  <c r="T383" i="3"/>
  <c r="AF382" i="3"/>
  <c r="AL382" i="3" s="1"/>
  <c r="X383" i="3"/>
  <c r="AJ382" i="3"/>
  <c r="AP382" i="3" s="1"/>
  <c r="U383" i="3"/>
  <c r="AG382" i="3"/>
  <c r="AM382" i="3" s="1"/>
  <c r="W383" i="3"/>
  <c r="AI382" i="3"/>
  <c r="AO382" i="3" s="1"/>
  <c r="V383" i="3"/>
  <c r="AH382" i="3"/>
  <c r="AN382" i="3" s="1"/>
  <c r="AT382" i="3" l="1"/>
  <c r="AZ382" i="3" s="1"/>
  <c r="AS382" i="3"/>
  <c r="AY382" i="3" s="1"/>
  <c r="AR382" i="3"/>
  <c r="AX382" i="3" s="1"/>
  <c r="AV382" i="3"/>
  <c r="BB382" i="3" s="1"/>
  <c r="AU382" i="3"/>
  <c r="BA382" i="3" s="1"/>
  <c r="W384" i="3"/>
  <c r="AI383" i="3"/>
  <c r="AO383" i="3" s="1"/>
  <c r="X384" i="3"/>
  <c r="AJ383" i="3"/>
  <c r="AP383" i="3" s="1"/>
  <c r="V384" i="3"/>
  <c r="AH383" i="3"/>
  <c r="AN383" i="3" s="1"/>
  <c r="U384" i="3"/>
  <c r="AG383" i="3"/>
  <c r="AM383" i="3" s="1"/>
  <c r="T384" i="3"/>
  <c r="AF383" i="3"/>
  <c r="AL383" i="3" s="1"/>
  <c r="AR383" i="3" l="1"/>
  <c r="AX383" i="3" s="1"/>
  <c r="AT383" i="3"/>
  <c r="AZ383" i="3" s="1"/>
  <c r="AS383" i="3"/>
  <c r="AY383" i="3" s="1"/>
  <c r="AV383" i="3"/>
  <c r="BB383" i="3" s="1"/>
  <c r="AU383" i="3"/>
  <c r="BA383" i="3" s="1"/>
  <c r="U385" i="3"/>
  <c r="AG384" i="3"/>
  <c r="AM384" i="3" s="1"/>
  <c r="X385" i="3"/>
  <c r="AJ384" i="3"/>
  <c r="AP384" i="3" s="1"/>
  <c r="T385" i="3"/>
  <c r="AF384" i="3"/>
  <c r="AL384" i="3" s="1"/>
  <c r="V385" i="3"/>
  <c r="AH384" i="3"/>
  <c r="AN384" i="3" s="1"/>
  <c r="W385" i="3"/>
  <c r="AI384" i="3"/>
  <c r="AO384" i="3" s="1"/>
  <c r="AR384" i="3" l="1"/>
  <c r="AX384" i="3" s="1"/>
  <c r="AS384" i="3"/>
  <c r="AY384" i="3" s="1"/>
  <c r="AV384" i="3"/>
  <c r="BB384" i="3" s="1"/>
  <c r="AT384" i="3"/>
  <c r="AZ384" i="3" s="1"/>
  <c r="AU384" i="3"/>
  <c r="BA384" i="3" s="1"/>
  <c r="V386" i="3"/>
  <c r="AH385" i="3"/>
  <c r="AN385" i="3" s="1"/>
  <c r="X386" i="3"/>
  <c r="AJ385" i="3"/>
  <c r="AP385" i="3" s="1"/>
  <c r="W386" i="3"/>
  <c r="AI385" i="3"/>
  <c r="AO385" i="3" s="1"/>
  <c r="T386" i="3"/>
  <c r="AF385" i="3"/>
  <c r="AL385" i="3" s="1"/>
  <c r="U386" i="3"/>
  <c r="AG385" i="3"/>
  <c r="AM385" i="3" s="1"/>
  <c r="AS385" i="3" l="1"/>
  <c r="AY385" i="3" s="1"/>
  <c r="AT385" i="3"/>
  <c r="AZ385" i="3" s="1"/>
  <c r="AR385" i="3"/>
  <c r="AX385" i="3" s="1"/>
  <c r="AV385" i="3"/>
  <c r="BB385" i="3" s="1"/>
  <c r="AU385" i="3"/>
  <c r="BA385" i="3" s="1"/>
  <c r="T387" i="3"/>
  <c r="AF386" i="3"/>
  <c r="AL386" i="3" s="1"/>
  <c r="X387" i="3"/>
  <c r="AJ386" i="3"/>
  <c r="AP386" i="3" s="1"/>
  <c r="U387" i="3"/>
  <c r="AG386" i="3"/>
  <c r="AM386" i="3" s="1"/>
  <c r="W387" i="3"/>
  <c r="AI386" i="3"/>
  <c r="AO386" i="3" s="1"/>
  <c r="V387" i="3"/>
  <c r="AH386" i="3"/>
  <c r="AN386" i="3" s="1"/>
  <c r="AT386" i="3" l="1"/>
  <c r="AZ386" i="3" s="1"/>
  <c r="AS386" i="3"/>
  <c r="AY386" i="3" s="1"/>
  <c r="AR386" i="3"/>
  <c r="AX386" i="3" s="1"/>
  <c r="AV386" i="3"/>
  <c r="BB386" i="3" s="1"/>
  <c r="AU386" i="3"/>
  <c r="BA386" i="3" s="1"/>
  <c r="W388" i="3"/>
  <c r="AI387" i="3"/>
  <c r="AO387" i="3" s="1"/>
  <c r="X388" i="3"/>
  <c r="AJ387" i="3"/>
  <c r="AP387" i="3" s="1"/>
  <c r="V388" i="3"/>
  <c r="AH387" i="3"/>
  <c r="AN387" i="3" s="1"/>
  <c r="U388" i="3"/>
  <c r="AG387" i="3"/>
  <c r="AM387" i="3" s="1"/>
  <c r="T388" i="3"/>
  <c r="AF387" i="3"/>
  <c r="AL387" i="3" s="1"/>
  <c r="AR387" i="3" l="1"/>
  <c r="AX387" i="3" s="1"/>
  <c r="AT387" i="3"/>
  <c r="AZ387" i="3" s="1"/>
  <c r="AS387" i="3"/>
  <c r="AY387" i="3" s="1"/>
  <c r="AV387" i="3"/>
  <c r="BB387" i="3" s="1"/>
  <c r="AU387" i="3"/>
  <c r="BA387" i="3" s="1"/>
  <c r="U389" i="3"/>
  <c r="AG388" i="3"/>
  <c r="AM388" i="3" s="1"/>
  <c r="X389" i="3"/>
  <c r="AJ388" i="3"/>
  <c r="AP388" i="3" s="1"/>
  <c r="T389" i="3"/>
  <c r="AF388" i="3"/>
  <c r="AL388" i="3" s="1"/>
  <c r="V389" i="3"/>
  <c r="AH388" i="3"/>
  <c r="AN388" i="3" s="1"/>
  <c r="W389" i="3"/>
  <c r="AI388" i="3"/>
  <c r="AO388" i="3" s="1"/>
  <c r="AR388" i="3" l="1"/>
  <c r="AX388" i="3" s="1"/>
  <c r="AS388" i="3"/>
  <c r="AY388" i="3" s="1"/>
  <c r="AV388" i="3"/>
  <c r="BB388" i="3" s="1"/>
  <c r="AT388" i="3"/>
  <c r="AZ388" i="3" s="1"/>
  <c r="AU388" i="3"/>
  <c r="BA388" i="3" s="1"/>
  <c r="V390" i="3"/>
  <c r="AH389" i="3"/>
  <c r="AN389" i="3" s="1"/>
  <c r="X390" i="3"/>
  <c r="AJ389" i="3"/>
  <c r="AP389" i="3" s="1"/>
  <c r="W390" i="3"/>
  <c r="AI389" i="3"/>
  <c r="AO389" i="3" s="1"/>
  <c r="T390" i="3"/>
  <c r="AF389" i="3"/>
  <c r="AL389" i="3" s="1"/>
  <c r="U390" i="3"/>
  <c r="AG389" i="3"/>
  <c r="AM389" i="3" s="1"/>
  <c r="AT389" i="3" l="1"/>
  <c r="AZ389" i="3" s="1"/>
  <c r="AR389" i="3"/>
  <c r="AX389" i="3" s="1"/>
  <c r="AV389" i="3"/>
  <c r="BB389" i="3" s="1"/>
  <c r="AS389" i="3"/>
  <c r="AY389" i="3" s="1"/>
  <c r="AU389" i="3"/>
  <c r="BA389" i="3" s="1"/>
  <c r="T391" i="3"/>
  <c r="AF390" i="3"/>
  <c r="AL390" i="3" s="1"/>
  <c r="X391" i="3"/>
  <c r="AJ390" i="3"/>
  <c r="AP390" i="3" s="1"/>
  <c r="U391" i="3"/>
  <c r="AG390" i="3"/>
  <c r="AM390" i="3" s="1"/>
  <c r="W391" i="3"/>
  <c r="AI390" i="3"/>
  <c r="AO390" i="3" s="1"/>
  <c r="V391" i="3"/>
  <c r="AH390" i="3"/>
  <c r="AN390" i="3" s="1"/>
  <c r="AT390" i="3" l="1"/>
  <c r="AZ390" i="3" s="1"/>
  <c r="AS390" i="3"/>
  <c r="AY390" i="3" s="1"/>
  <c r="AR390" i="3"/>
  <c r="AX390" i="3" s="1"/>
  <c r="AV390" i="3"/>
  <c r="BB390" i="3" s="1"/>
  <c r="AU390" i="3"/>
  <c r="BA390" i="3" s="1"/>
  <c r="W392" i="3"/>
  <c r="AI391" i="3"/>
  <c r="AO391" i="3" s="1"/>
  <c r="X392" i="3"/>
  <c r="AJ391" i="3"/>
  <c r="AP391" i="3" s="1"/>
  <c r="V392" i="3"/>
  <c r="AH391" i="3"/>
  <c r="AN391" i="3" s="1"/>
  <c r="U392" i="3"/>
  <c r="AG391" i="3"/>
  <c r="AM391" i="3" s="1"/>
  <c r="T392" i="3"/>
  <c r="AF391" i="3"/>
  <c r="AL391" i="3" s="1"/>
  <c r="AR391" i="3" l="1"/>
  <c r="AX391" i="3" s="1"/>
  <c r="AT391" i="3"/>
  <c r="AZ391" i="3" s="1"/>
  <c r="AV391" i="3"/>
  <c r="BB391" i="3" s="1"/>
  <c r="AS391" i="3"/>
  <c r="AY391" i="3" s="1"/>
  <c r="AU391" i="3"/>
  <c r="BA391" i="3" s="1"/>
  <c r="U393" i="3"/>
  <c r="AG392" i="3"/>
  <c r="AM392" i="3" s="1"/>
  <c r="X393" i="3"/>
  <c r="AJ392" i="3"/>
  <c r="AP392" i="3" s="1"/>
  <c r="T393" i="3"/>
  <c r="AF392" i="3"/>
  <c r="AL392" i="3" s="1"/>
  <c r="V393" i="3"/>
  <c r="AH392" i="3"/>
  <c r="AN392" i="3" s="1"/>
  <c r="W393" i="3"/>
  <c r="AI392" i="3"/>
  <c r="AO392" i="3" s="1"/>
  <c r="AR392" i="3" l="1"/>
  <c r="AX392" i="3" s="1"/>
  <c r="AS392" i="3"/>
  <c r="AY392" i="3" s="1"/>
  <c r="AV392" i="3"/>
  <c r="BB392" i="3" s="1"/>
  <c r="AT392" i="3"/>
  <c r="AZ392" i="3" s="1"/>
  <c r="AU392" i="3"/>
  <c r="BA392" i="3" s="1"/>
  <c r="V394" i="3"/>
  <c r="AH393" i="3"/>
  <c r="AN393" i="3" s="1"/>
  <c r="X394" i="3"/>
  <c r="AJ393" i="3"/>
  <c r="AP393" i="3" s="1"/>
  <c r="W394" i="3"/>
  <c r="AI393" i="3"/>
  <c r="AO393" i="3" s="1"/>
  <c r="T394" i="3"/>
  <c r="AF393" i="3"/>
  <c r="AL393" i="3" s="1"/>
  <c r="U394" i="3"/>
  <c r="AG393" i="3"/>
  <c r="AM393" i="3" s="1"/>
  <c r="AS393" i="3" l="1"/>
  <c r="AY393" i="3" s="1"/>
  <c r="AT393" i="3"/>
  <c r="AZ393" i="3" s="1"/>
  <c r="AV393" i="3"/>
  <c r="BB393" i="3" s="1"/>
  <c r="AR393" i="3"/>
  <c r="AX393" i="3" s="1"/>
  <c r="AU393" i="3"/>
  <c r="BA393" i="3" s="1"/>
  <c r="T395" i="3"/>
  <c r="AF394" i="3"/>
  <c r="AL394" i="3" s="1"/>
  <c r="X395" i="3"/>
  <c r="AJ394" i="3"/>
  <c r="AP394" i="3" s="1"/>
  <c r="U395" i="3"/>
  <c r="AG394" i="3"/>
  <c r="AM394" i="3" s="1"/>
  <c r="W395" i="3"/>
  <c r="AI394" i="3"/>
  <c r="AO394" i="3" s="1"/>
  <c r="V395" i="3"/>
  <c r="AH394" i="3"/>
  <c r="AN394" i="3" s="1"/>
  <c r="AS394" i="3" l="1"/>
  <c r="AY394" i="3" s="1"/>
  <c r="AR394" i="3"/>
  <c r="AX394" i="3" s="1"/>
  <c r="AV394" i="3"/>
  <c r="BB394" i="3" s="1"/>
  <c r="AT394" i="3"/>
  <c r="AZ394" i="3" s="1"/>
  <c r="AU394" i="3"/>
  <c r="BA394" i="3" s="1"/>
  <c r="W396" i="3"/>
  <c r="AI395" i="3"/>
  <c r="AO395" i="3" s="1"/>
  <c r="X396" i="3"/>
  <c r="AJ395" i="3"/>
  <c r="AP395" i="3" s="1"/>
  <c r="V396" i="3"/>
  <c r="AH395" i="3"/>
  <c r="AN395" i="3" s="1"/>
  <c r="U396" i="3"/>
  <c r="AG395" i="3"/>
  <c r="AM395" i="3" s="1"/>
  <c r="T396" i="3"/>
  <c r="AF395" i="3"/>
  <c r="AL395" i="3" s="1"/>
  <c r="AR395" i="3" l="1"/>
  <c r="AX395" i="3" s="1"/>
  <c r="AT395" i="3"/>
  <c r="AZ395" i="3" s="1"/>
  <c r="AS395" i="3"/>
  <c r="AY395" i="3" s="1"/>
  <c r="AV395" i="3"/>
  <c r="BB395" i="3" s="1"/>
  <c r="AU395" i="3"/>
  <c r="BA395" i="3" s="1"/>
  <c r="U397" i="3"/>
  <c r="AG396" i="3"/>
  <c r="AM396" i="3" s="1"/>
  <c r="X397" i="3"/>
  <c r="AJ396" i="3"/>
  <c r="AP396" i="3" s="1"/>
  <c r="T397" i="3"/>
  <c r="AF396" i="3"/>
  <c r="AL396" i="3" s="1"/>
  <c r="V397" i="3"/>
  <c r="AH396" i="3"/>
  <c r="AN396" i="3" s="1"/>
  <c r="W397" i="3"/>
  <c r="AI396" i="3"/>
  <c r="AO396" i="3" s="1"/>
  <c r="AR396" i="3" l="1"/>
  <c r="AX396" i="3" s="1"/>
  <c r="AS396" i="3"/>
  <c r="AY396" i="3" s="1"/>
  <c r="AT396" i="3"/>
  <c r="AZ396" i="3" s="1"/>
  <c r="AV396" i="3"/>
  <c r="BB396" i="3" s="1"/>
  <c r="AU396" i="3"/>
  <c r="BA396" i="3" s="1"/>
  <c r="V398" i="3"/>
  <c r="AH397" i="3"/>
  <c r="AN397" i="3" s="1"/>
  <c r="X398" i="3"/>
  <c r="AJ397" i="3"/>
  <c r="AP397" i="3" s="1"/>
  <c r="W398" i="3"/>
  <c r="AI397" i="3"/>
  <c r="AO397" i="3" s="1"/>
  <c r="T398" i="3"/>
  <c r="AF397" i="3"/>
  <c r="AL397" i="3" s="1"/>
  <c r="U398" i="3"/>
  <c r="AG397" i="3"/>
  <c r="AM397" i="3" s="1"/>
  <c r="AS397" i="3" l="1"/>
  <c r="AY397" i="3" s="1"/>
  <c r="AT397" i="3"/>
  <c r="AZ397" i="3" s="1"/>
  <c r="AV397" i="3"/>
  <c r="BB397" i="3" s="1"/>
  <c r="AR397" i="3"/>
  <c r="AX397" i="3" s="1"/>
  <c r="AU397" i="3"/>
  <c r="BA397" i="3" s="1"/>
  <c r="T399" i="3"/>
  <c r="AF398" i="3"/>
  <c r="AL398" i="3" s="1"/>
  <c r="X399" i="3"/>
  <c r="AJ398" i="3"/>
  <c r="AP398" i="3" s="1"/>
  <c r="U399" i="3"/>
  <c r="AG398" i="3"/>
  <c r="AM398" i="3" s="1"/>
  <c r="W399" i="3"/>
  <c r="AI398" i="3"/>
  <c r="AO398" i="3" s="1"/>
  <c r="V399" i="3"/>
  <c r="AH398" i="3"/>
  <c r="AN398" i="3" s="1"/>
  <c r="AT398" i="3" l="1"/>
  <c r="AZ398" i="3" s="1"/>
  <c r="AS398" i="3"/>
  <c r="AY398" i="3" s="1"/>
  <c r="AR398" i="3"/>
  <c r="AX398" i="3" s="1"/>
  <c r="AV398" i="3"/>
  <c r="BB398" i="3" s="1"/>
  <c r="AU398" i="3"/>
  <c r="BA398" i="3" s="1"/>
  <c r="W400" i="3"/>
  <c r="AI399" i="3"/>
  <c r="AO399" i="3" s="1"/>
  <c r="X400" i="3"/>
  <c r="AJ399" i="3"/>
  <c r="AP399" i="3" s="1"/>
  <c r="V400" i="3"/>
  <c r="AH399" i="3"/>
  <c r="AN399" i="3" s="1"/>
  <c r="U400" i="3"/>
  <c r="AG399" i="3"/>
  <c r="AM399" i="3" s="1"/>
  <c r="T400" i="3"/>
  <c r="AF399" i="3"/>
  <c r="AL399" i="3" s="1"/>
  <c r="AR399" i="3" l="1"/>
  <c r="AX399" i="3" s="1"/>
  <c r="AT399" i="3"/>
  <c r="AZ399" i="3" s="1"/>
  <c r="AV399" i="3"/>
  <c r="BB399" i="3" s="1"/>
  <c r="AS399" i="3"/>
  <c r="AY399" i="3" s="1"/>
  <c r="AU399" i="3"/>
  <c r="BA399" i="3" s="1"/>
  <c r="U401" i="3"/>
  <c r="AG400" i="3"/>
  <c r="AM400" i="3" s="1"/>
  <c r="X401" i="3"/>
  <c r="AJ400" i="3"/>
  <c r="AP400" i="3" s="1"/>
  <c r="T401" i="3"/>
  <c r="AF400" i="3"/>
  <c r="AL400" i="3" s="1"/>
  <c r="V401" i="3"/>
  <c r="AH400" i="3"/>
  <c r="AN400" i="3" s="1"/>
  <c r="W401" i="3"/>
  <c r="AI400" i="3"/>
  <c r="AO400" i="3" s="1"/>
  <c r="AR400" i="3" l="1"/>
  <c r="AX400" i="3" s="1"/>
  <c r="AS400" i="3"/>
  <c r="AY400" i="3" s="1"/>
  <c r="AV400" i="3"/>
  <c r="BB400" i="3" s="1"/>
  <c r="AT400" i="3"/>
  <c r="AZ400" i="3" s="1"/>
  <c r="AU400" i="3"/>
  <c r="BA400" i="3" s="1"/>
  <c r="V402" i="3"/>
  <c r="AH401" i="3"/>
  <c r="AN401" i="3" s="1"/>
  <c r="X402" i="3"/>
  <c r="AJ401" i="3"/>
  <c r="AP401" i="3" s="1"/>
  <c r="W402" i="3"/>
  <c r="AI401" i="3"/>
  <c r="AO401" i="3" s="1"/>
  <c r="T402" i="3"/>
  <c r="AF401" i="3"/>
  <c r="AL401" i="3" s="1"/>
  <c r="U402" i="3"/>
  <c r="AG401" i="3"/>
  <c r="AM401" i="3" s="1"/>
  <c r="AS401" i="3" l="1"/>
  <c r="AY401" i="3" s="1"/>
  <c r="AT401" i="3"/>
  <c r="AZ401" i="3" s="1"/>
  <c r="AR401" i="3"/>
  <c r="AX401" i="3" s="1"/>
  <c r="AV401" i="3"/>
  <c r="BB401" i="3" s="1"/>
  <c r="AU401" i="3"/>
  <c r="BA401" i="3" s="1"/>
  <c r="T403" i="3"/>
  <c r="AF402" i="3"/>
  <c r="AL402" i="3" s="1"/>
  <c r="X403" i="3"/>
  <c r="AJ402" i="3"/>
  <c r="AP402" i="3" s="1"/>
  <c r="U403" i="3"/>
  <c r="AG402" i="3"/>
  <c r="AM402" i="3" s="1"/>
  <c r="W403" i="3"/>
  <c r="AI402" i="3"/>
  <c r="AO402" i="3" s="1"/>
  <c r="V403" i="3"/>
  <c r="AH402" i="3"/>
  <c r="AN402" i="3" s="1"/>
  <c r="AT402" i="3" l="1"/>
  <c r="AZ402" i="3" s="1"/>
  <c r="AS402" i="3"/>
  <c r="AY402" i="3" s="1"/>
  <c r="AR402" i="3"/>
  <c r="AX402" i="3" s="1"/>
  <c r="AV402" i="3"/>
  <c r="BB402" i="3" s="1"/>
  <c r="AU402" i="3"/>
  <c r="BA402" i="3" s="1"/>
  <c r="W404" i="3"/>
  <c r="AI403" i="3"/>
  <c r="AO403" i="3" s="1"/>
  <c r="X404" i="3"/>
  <c r="AJ403" i="3"/>
  <c r="AP403" i="3" s="1"/>
  <c r="V404" i="3"/>
  <c r="AH403" i="3"/>
  <c r="AN403" i="3" s="1"/>
  <c r="U404" i="3"/>
  <c r="AG403" i="3"/>
  <c r="AM403" i="3" s="1"/>
  <c r="T404" i="3"/>
  <c r="AF403" i="3"/>
  <c r="AL403" i="3" s="1"/>
  <c r="AT403" i="3" l="1"/>
  <c r="AZ403" i="3" s="1"/>
  <c r="AS403" i="3"/>
  <c r="AY403" i="3" s="1"/>
  <c r="AV403" i="3"/>
  <c r="BB403" i="3" s="1"/>
  <c r="AR403" i="3"/>
  <c r="AX403" i="3" s="1"/>
  <c r="AU403" i="3"/>
  <c r="BA403" i="3" s="1"/>
  <c r="U405" i="3"/>
  <c r="AG404" i="3"/>
  <c r="AM404" i="3" s="1"/>
  <c r="X405" i="3"/>
  <c r="AJ404" i="3"/>
  <c r="AP404" i="3" s="1"/>
  <c r="T405" i="3"/>
  <c r="AF404" i="3"/>
  <c r="AL404" i="3" s="1"/>
  <c r="V405" i="3"/>
  <c r="AH404" i="3"/>
  <c r="AN404" i="3" s="1"/>
  <c r="W405" i="3"/>
  <c r="AI404" i="3"/>
  <c r="AO404" i="3" s="1"/>
  <c r="AR404" i="3" l="1"/>
  <c r="AX404" i="3" s="1"/>
  <c r="AS404" i="3"/>
  <c r="AY404" i="3" s="1"/>
  <c r="AT404" i="3"/>
  <c r="AZ404" i="3" s="1"/>
  <c r="AV404" i="3"/>
  <c r="BB404" i="3" s="1"/>
  <c r="AU404" i="3"/>
  <c r="BA404" i="3" s="1"/>
  <c r="V406" i="3"/>
  <c r="AH405" i="3"/>
  <c r="AN405" i="3" s="1"/>
  <c r="X406" i="3"/>
  <c r="AJ405" i="3"/>
  <c r="AP405" i="3" s="1"/>
  <c r="W406" i="3"/>
  <c r="AI405" i="3"/>
  <c r="AO405" i="3" s="1"/>
  <c r="T406" i="3"/>
  <c r="AF405" i="3"/>
  <c r="AL405" i="3" s="1"/>
  <c r="U406" i="3"/>
  <c r="AG405" i="3"/>
  <c r="AM405" i="3" s="1"/>
  <c r="AS405" i="3" l="1"/>
  <c r="AY405" i="3" s="1"/>
  <c r="AT405" i="3"/>
  <c r="AZ405" i="3" s="1"/>
  <c r="AR405" i="3"/>
  <c r="AX405" i="3" s="1"/>
  <c r="AV405" i="3"/>
  <c r="BB405" i="3" s="1"/>
  <c r="AU405" i="3"/>
  <c r="BA405" i="3" s="1"/>
  <c r="T407" i="3"/>
  <c r="AF406" i="3"/>
  <c r="AL406" i="3" s="1"/>
  <c r="X407" i="3"/>
  <c r="AJ406" i="3"/>
  <c r="AP406" i="3" s="1"/>
  <c r="U407" i="3"/>
  <c r="AG406" i="3"/>
  <c r="AM406" i="3" s="1"/>
  <c r="W407" i="3"/>
  <c r="AI406" i="3"/>
  <c r="AO406" i="3" s="1"/>
  <c r="V407" i="3"/>
  <c r="AH406" i="3"/>
  <c r="AN406" i="3" s="1"/>
  <c r="AT406" i="3" l="1"/>
  <c r="AZ406" i="3" s="1"/>
  <c r="AS406" i="3"/>
  <c r="AY406" i="3" s="1"/>
  <c r="AR406" i="3"/>
  <c r="AX406" i="3" s="1"/>
  <c r="AV406" i="3"/>
  <c r="BB406" i="3" s="1"/>
  <c r="AU406" i="3"/>
  <c r="BA406" i="3" s="1"/>
  <c r="W408" i="3"/>
  <c r="AI407" i="3"/>
  <c r="AO407" i="3" s="1"/>
  <c r="X408" i="3"/>
  <c r="AJ407" i="3"/>
  <c r="AP407" i="3" s="1"/>
  <c r="V408" i="3"/>
  <c r="AH407" i="3"/>
  <c r="AN407" i="3" s="1"/>
  <c r="U408" i="3"/>
  <c r="AG407" i="3"/>
  <c r="AM407" i="3" s="1"/>
  <c r="T408" i="3"/>
  <c r="AF407" i="3"/>
  <c r="AL407" i="3" s="1"/>
  <c r="AR407" i="3" l="1"/>
  <c r="AX407" i="3" s="1"/>
  <c r="AT407" i="3"/>
  <c r="AZ407" i="3" s="1"/>
  <c r="AV407" i="3"/>
  <c r="BB407" i="3" s="1"/>
  <c r="AS407" i="3"/>
  <c r="AY407" i="3" s="1"/>
  <c r="AU407" i="3"/>
  <c r="BA407" i="3" s="1"/>
  <c r="U409" i="3"/>
  <c r="AG408" i="3"/>
  <c r="AM408" i="3" s="1"/>
  <c r="X409" i="3"/>
  <c r="AJ408" i="3"/>
  <c r="AP408" i="3" s="1"/>
  <c r="T409" i="3"/>
  <c r="AF408" i="3"/>
  <c r="AL408" i="3" s="1"/>
  <c r="V409" i="3"/>
  <c r="AH408" i="3"/>
  <c r="AN408" i="3" s="1"/>
  <c r="W409" i="3"/>
  <c r="AI408" i="3"/>
  <c r="AO408" i="3" s="1"/>
  <c r="AR408" i="3" l="1"/>
  <c r="AX408" i="3" s="1"/>
  <c r="AS408" i="3"/>
  <c r="AY408" i="3" s="1"/>
  <c r="AV408" i="3"/>
  <c r="BB408" i="3" s="1"/>
  <c r="AT408" i="3"/>
  <c r="AZ408" i="3" s="1"/>
  <c r="AU408" i="3"/>
  <c r="BA408" i="3" s="1"/>
  <c r="V410" i="3"/>
  <c r="AH409" i="3"/>
  <c r="AN409" i="3" s="1"/>
  <c r="X410" i="3"/>
  <c r="AJ409" i="3"/>
  <c r="AP409" i="3" s="1"/>
  <c r="W410" i="3"/>
  <c r="AI409" i="3"/>
  <c r="AO409" i="3" s="1"/>
  <c r="T410" i="3"/>
  <c r="AF409" i="3"/>
  <c r="AL409" i="3" s="1"/>
  <c r="U410" i="3"/>
  <c r="AG409" i="3"/>
  <c r="AM409" i="3" s="1"/>
  <c r="AS409" i="3" l="1"/>
  <c r="AY409" i="3" s="1"/>
  <c r="AT409" i="3"/>
  <c r="AZ409" i="3" s="1"/>
  <c r="AR409" i="3"/>
  <c r="AX409" i="3" s="1"/>
  <c r="AV409" i="3"/>
  <c r="BB409" i="3" s="1"/>
  <c r="AU409" i="3"/>
  <c r="BA409" i="3" s="1"/>
  <c r="X411" i="3"/>
  <c r="AJ410" i="3"/>
  <c r="AP410" i="3" s="1"/>
  <c r="T411" i="3"/>
  <c r="AF410" i="3"/>
  <c r="AL410" i="3" s="1"/>
  <c r="U411" i="3"/>
  <c r="AG410" i="3"/>
  <c r="AM410" i="3" s="1"/>
  <c r="W411" i="3"/>
  <c r="AI410" i="3"/>
  <c r="AO410" i="3" s="1"/>
  <c r="V411" i="3"/>
  <c r="AH410" i="3"/>
  <c r="AN410" i="3" s="1"/>
  <c r="AT410" i="3" l="1"/>
  <c r="AZ410" i="3" s="1"/>
  <c r="AS410" i="3"/>
  <c r="AY410" i="3" s="1"/>
  <c r="AV410" i="3"/>
  <c r="BB410" i="3" s="1"/>
  <c r="AR410" i="3"/>
  <c r="AX410" i="3" s="1"/>
  <c r="AU410" i="3"/>
  <c r="BA410" i="3" s="1"/>
  <c r="W412" i="3"/>
  <c r="AI411" i="3"/>
  <c r="AO411" i="3" s="1"/>
  <c r="T412" i="3"/>
  <c r="AF411" i="3"/>
  <c r="AL411" i="3" s="1"/>
  <c r="V412" i="3"/>
  <c r="AH411" i="3"/>
  <c r="AN411" i="3" s="1"/>
  <c r="U412" i="3"/>
  <c r="AG411" i="3"/>
  <c r="AM411" i="3" s="1"/>
  <c r="X412" i="3"/>
  <c r="AJ411" i="3"/>
  <c r="AP411" i="3" s="1"/>
  <c r="AV411" i="3" l="1"/>
  <c r="BB411" i="3" s="1"/>
  <c r="AT411" i="3"/>
  <c r="AZ411" i="3" s="1"/>
  <c r="AR411" i="3"/>
  <c r="AX411" i="3" s="1"/>
  <c r="AS411" i="3"/>
  <c r="AY411" i="3" s="1"/>
  <c r="AU411" i="3"/>
  <c r="BA411" i="3" s="1"/>
  <c r="U413" i="3"/>
  <c r="AG412" i="3"/>
  <c r="AM412" i="3" s="1"/>
  <c r="T413" i="3"/>
  <c r="AF412" i="3"/>
  <c r="AL412" i="3" s="1"/>
  <c r="X413" i="3"/>
  <c r="AJ412" i="3"/>
  <c r="AP412" i="3" s="1"/>
  <c r="V413" i="3"/>
  <c r="AH412" i="3"/>
  <c r="AN412" i="3" s="1"/>
  <c r="W413" i="3"/>
  <c r="AI412" i="3"/>
  <c r="AO412" i="3" s="1"/>
  <c r="AV412" i="3" l="1"/>
  <c r="BB412" i="3" s="1"/>
  <c r="AS412" i="3"/>
  <c r="AY412" i="3" s="1"/>
  <c r="AT412" i="3"/>
  <c r="AZ412" i="3" s="1"/>
  <c r="AR412" i="3"/>
  <c r="AX412" i="3" s="1"/>
  <c r="AU412" i="3"/>
  <c r="BA412" i="3" s="1"/>
  <c r="V414" i="3"/>
  <c r="AH413" i="3"/>
  <c r="AN413" i="3" s="1"/>
  <c r="T414" i="3"/>
  <c r="AF413" i="3"/>
  <c r="AL413" i="3" s="1"/>
  <c r="W414" i="3"/>
  <c r="AI413" i="3"/>
  <c r="AO413" i="3" s="1"/>
  <c r="X414" i="3"/>
  <c r="AJ413" i="3"/>
  <c r="AP413" i="3" s="1"/>
  <c r="U414" i="3"/>
  <c r="AG413" i="3"/>
  <c r="AM413" i="3" s="1"/>
  <c r="AS413" i="3" l="1"/>
  <c r="AY413" i="3" s="1"/>
  <c r="AT413" i="3"/>
  <c r="AZ413" i="3" s="1"/>
  <c r="AR413" i="3"/>
  <c r="AX413" i="3" s="1"/>
  <c r="AV413" i="3"/>
  <c r="BB413" i="3" s="1"/>
  <c r="AU413" i="3"/>
  <c r="BA413" i="3" s="1"/>
  <c r="X415" i="3"/>
  <c r="AJ414" i="3"/>
  <c r="AP414" i="3" s="1"/>
  <c r="T415" i="3"/>
  <c r="AF414" i="3"/>
  <c r="AL414" i="3" s="1"/>
  <c r="U415" i="3"/>
  <c r="AG414" i="3"/>
  <c r="AM414" i="3" s="1"/>
  <c r="W415" i="3"/>
  <c r="AI414" i="3"/>
  <c r="AO414" i="3" s="1"/>
  <c r="V415" i="3"/>
  <c r="AH414" i="3"/>
  <c r="AN414" i="3" s="1"/>
  <c r="AT414" i="3" l="1"/>
  <c r="AZ414" i="3" s="1"/>
  <c r="AS414" i="3"/>
  <c r="AY414" i="3" s="1"/>
  <c r="AV414" i="3"/>
  <c r="BB414" i="3" s="1"/>
  <c r="AR414" i="3"/>
  <c r="AX414" i="3" s="1"/>
  <c r="AU414" i="3"/>
  <c r="BA414" i="3" s="1"/>
  <c r="W416" i="3"/>
  <c r="AI415" i="3"/>
  <c r="AO415" i="3" s="1"/>
  <c r="T416" i="3"/>
  <c r="AF415" i="3"/>
  <c r="AL415" i="3" s="1"/>
  <c r="V416" i="3"/>
  <c r="AH415" i="3"/>
  <c r="AN415" i="3" s="1"/>
  <c r="U416" i="3"/>
  <c r="AG415" i="3"/>
  <c r="AM415" i="3" s="1"/>
  <c r="X416" i="3"/>
  <c r="AJ415" i="3"/>
  <c r="AP415" i="3" s="1"/>
  <c r="AV415" i="3" l="1"/>
  <c r="BB415" i="3" s="1"/>
  <c r="AT415" i="3"/>
  <c r="AZ415" i="3" s="1"/>
  <c r="AS415" i="3"/>
  <c r="AY415" i="3" s="1"/>
  <c r="AR415" i="3"/>
  <c r="AX415" i="3" s="1"/>
  <c r="AU415" i="3"/>
  <c r="BA415" i="3" s="1"/>
  <c r="U417" i="3"/>
  <c r="AG416" i="3"/>
  <c r="AM416" i="3" s="1"/>
  <c r="T417" i="3"/>
  <c r="AF416" i="3"/>
  <c r="AL416" i="3" s="1"/>
  <c r="X417" i="3"/>
  <c r="AJ416" i="3"/>
  <c r="AP416" i="3" s="1"/>
  <c r="V417" i="3"/>
  <c r="AH416" i="3"/>
  <c r="AN416" i="3" s="1"/>
  <c r="W417" i="3"/>
  <c r="AI416" i="3"/>
  <c r="AO416" i="3" s="1"/>
  <c r="AV416" i="3" l="1"/>
  <c r="BB416" i="3" s="1"/>
  <c r="AS416" i="3"/>
  <c r="AY416" i="3" s="1"/>
  <c r="AR416" i="3"/>
  <c r="AX416" i="3" s="1"/>
  <c r="AT416" i="3"/>
  <c r="AZ416" i="3" s="1"/>
  <c r="AU416" i="3"/>
  <c r="BA416" i="3" s="1"/>
  <c r="V418" i="3"/>
  <c r="AH417" i="3"/>
  <c r="AN417" i="3" s="1"/>
  <c r="T418" i="3"/>
  <c r="AF417" i="3"/>
  <c r="AL417" i="3" s="1"/>
  <c r="W418" i="3"/>
  <c r="AI417" i="3"/>
  <c r="AO417" i="3" s="1"/>
  <c r="X418" i="3"/>
  <c r="AJ417" i="3"/>
  <c r="AP417" i="3" s="1"/>
  <c r="U418" i="3"/>
  <c r="AG417" i="3"/>
  <c r="AM417" i="3" s="1"/>
  <c r="AS417" i="3" l="1"/>
  <c r="AY417" i="3" s="1"/>
  <c r="AT417" i="3"/>
  <c r="AZ417" i="3" s="1"/>
  <c r="AR417" i="3"/>
  <c r="AX417" i="3" s="1"/>
  <c r="AV417" i="3"/>
  <c r="BB417" i="3" s="1"/>
  <c r="AU417" i="3"/>
  <c r="BA417" i="3" s="1"/>
  <c r="X419" i="3"/>
  <c r="AJ418" i="3"/>
  <c r="AP418" i="3" s="1"/>
  <c r="T419" i="3"/>
  <c r="AF418" i="3"/>
  <c r="AL418" i="3" s="1"/>
  <c r="U419" i="3"/>
  <c r="AG418" i="3"/>
  <c r="AM418" i="3" s="1"/>
  <c r="W419" i="3"/>
  <c r="AI418" i="3"/>
  <c r="AO418" i="3" s="1"/>
  <c r="V419" i="3"/>
  <c r="AH418" i="3"/>
  <c r="AN418" i="3" s="1"/>
  <c r="AT418" i="3" l="1"/>
  <c r="AZ418" i="3" s="1"/>
  <c r="AS418" i="3"/>
  <c r="AY418" i="3" s="1"/>
  <c r="AV418" i="3"/>
  <c r="BB418" i="3" s="1"/>
  <c r="AR418" i="3"/>
  <c r="AX418" i="3" s="1"/>
  <c r="AU418" i="3"/>
  <c r="BA418" i="3" s="1"/>
  <c r="W420" i="3"/>
  <c r="AI419" i="3"/>
  <c r="AO419" i="3" s="1"/>
  <c r="T420" i="3"/>
  <c r="AF419" i="3"/>
  <c r="AL419" i="3" s="1"/>
  <c r="V420" i="3"/>
  <c r="AH419" i="3"/>
  <c r="AN419" i="3" s="1"/>
  <c r="U420" i="3"/>
  <c r="AG419" i="3"/>
  <c r="AM419" i="3" s="1"/>
  <c r="X420" i="3"/>
  <c r="AJ419" i="3"/>
  <c r="AP419" i="3" s="1"/>
  <c r="AV419" i="3" l="1"/>
  <c r="BB419" i="3" s="1"/>
  <c r="AT419" i="3"/>
  <c r="AZ419" i="3" s="1"/>
  <c r="AR419" i="3"/>
  <c r="AX419" i="3" s="1"/>
  <c r="AS419" i="3"/>
  <c r="AY419" i="3" s="1"/>
  <c r="AU419" i="3"/>
  <c r="BA419" i="3" s="1"/>
  <c r="U421" i="3"/>
  <c r="AG420" i="3"/>
  <c r="AM420" i="3" s="1"/>
  <c r="T421" i="3"/>
  <c r="AF420" i="3"/>
  <c r="AL420" i="3" s="1"/>
  <c r="X421" i="3"/>
  <c r="AJ420" i="3"/>
  <c r="AP420" i="3" s="1"/>
  <c r="V421" i="3"/>
  <c r="AH420" i="3"/>
  <c r="AN420" i="3" s="1"/>
  <c r="W421" i="3"/>
  <c r="AI420" i="3"/>
  <c r="AO420" i="3" s="1"/>
  <c r="AV420" i="3" l="1"/>
  <c r="BB420" i="3" s="1"/>
  <c r="AS420" i="3"/>
  <c r="AY420" i="3" s="1"/>
  <c r="AT420" i="3"/>
  <c r="AZ420" i="3" s="1"/>
  <c r="AR420" i="3"/>
  <c r="AX420" i="3" s="1"/>
  <c r="AU420" i="3"/>
  <c r="BA420" i="3" s="1"/>
  <c r="V422" i="3"/>
  <c r="AH421" i="3"/>
  <c r="AN421" i="3" s="1"/>
  <c r="T422" i="3"/>
  <c r="AF421" i="3"/>
  <c r="AL421" i="3" s="1"/>
  <c r="W422" i="3"/>
  <c r="AI421" i="3"/>
  <c r="AO421" i="3" s="1"/>
  <c r="X422" i="3"/>
  <c r="AJ421" i="3"/>
  <c r="AP421" i="3" s="1"/>
  <c r="U422" i="3"/>
  <c r="AG421" i="3"/>
  <c r="AM421" i="3" s="1"/>
  <c r="AS421" i="3" l="1"/>
  <c r="AY421" i="3" s="1"/>
  <c r="AT421" i="3"/>
  <c r="AZ421" i="3" s="1"/>
  <c r="AR421" i="3"/>
  <c r="AX421" i="3" s="1"/>
  <c r="AV421" i="3"/>
  <c r="BB421" i="3" s="1"/>
  <c r="AU421" i="3"/>
  <c r="BA421" i="3" s="1"/>
  <c r="X423" i="3"/>
  <c r="AJ422" i="3"/>
  <c r="AP422" i="3" s="1"/>
  <c r="T423" i="3"/>
  <c r="AF422" i="3"/>
  <c r="AL422" i="3" s="1"/>
  <c r="U423" i="3"/>
  <c r="AG422" i="3"/>
  <c r="AM422" i="3" s="1"/>
  <c r="W423" i="3"/>
  <c r="AI422" i="3"/>
  <c r="AO422" i="3" s="1"/>
  <c r="V423" i="3"/>
  <c r="AH422" i="3"/>
  <c r="AN422" i="3" s="1"/>
  <c r="AT422" i="3" l="1"/>
  <c r="AZ422" i="3" s="1"/>
  <c r="AS422" i="3"/>
  <c r="AY422" i="3" s="1"/>
  <c r="AV422" i="3"/>
  <c r="BB422" i="3" s="1"/>
  <c r="AR422" i="3"/>
  <c r="AX422" i="3" s="1"/>
  <c r="AU422" i="3"/>
  <c r="BA422" i="3" s="1"/>
  <c r="W424" i="3"/>
  <c r="AI423" i="3"/>
  <c r="AO423" i="3" s="1"/>
  <c r="T424" i="3"/>
  <c r="AF423" i="3"/>
  <c r="AL423" i="3" s="1"/>
  <c r="V424" i="3"/>
  <c r="AH423" i="3"/>
  <c r="AN423" i="3" s="1"/>
  <c r="U424" i="3"/>
  <c r="AG423" i="3"/>
  <c r="AM423" i="3" s="1"/>
  <c r="X424" i="3"/>
  <c r="AJ423" i="3"/>
  <c r="AP423" i="3" s="1"/>
  <c r="AV423" i="3" l="1"/>
  <c r="BB423" i="3" s="1"/>
  <c r="AT423" i="3"/>
  <c r="AZ423" i="3" s="1"/>
  <c r="AR423" i="3"/>
  <c r="AX423" i="3" s="1"/>
  <c r="AS423" i="3"/>
  <c r="AY423" i="3" s="1"/>
  <c r="AU423" i="3"/>
  <c r="BA423" i="3" s="1"/>
  <c r="U425" i="3"/>
  <c r="AG424" i="3"/>
  <c r="AM424" i="3" s="1"/>
  <c r="T425" i="3"/>
  <c r="AF424" i="3"/>
  <c r="AL424" i="3" s="1"/>
  <c r="X425" i="3"/>
  <c r="AJ424" i="3"/>
  <c r="AP424" i="3" s="1"/>
  <c r="V425" i="3"/>
  <c r="AH424" i="3"/>
  <c r="AN424" i="3" s="1"/>
  <c r="W425" i="3"/>
  <c r="AI424" i="3"/>
  <c r="AO424" i="3" s="1"/>
  <c r="AV424" i="3" l="1"/>
  <c r="BB424" i="3" s="1"/>
  <c r="AS424" i="3"/>
  <c r="AY424" i="3" s="1"/>
  <c r="AR424" i="3"/>
  <c r="AX424" i="3" s="1"/>
  <c r="AT424" i="3"/>
  <c r="AZ424" i="3" s="1"/>
  <c r="AU424" i="3"/>
  <c r="BA424" i="3" s="1"/>
  <c r="T426" i="3"/>
  <c r="AF425" i="3"/>
  <c r="AL425" i="3" s="1"/>
  <c r="V426" i="3"/>
  <c r="AH425" i="3"/>
  <c r="AN425" i="3" s="1"/>
  <c r="W426" i="3"/>
  <c r="AI425" i="3"/>
  <c r="AO425" i="3" s="1"/>
  <c r="X426" i="3"/>
  <c r="AJ425" i="3"/>
  <c r="AP425" i="3" s="1"/>
  <c r="U426" i="3"/>
  <c r="AG425" i="3"/>
  <c r="AM425" i="3" s="1"/>
  <c r="AS425" i="3" l="1"/>
  <c r="AY425" i="3" s="1"/>
  <c r="AR425" i="3"/>
  <c r="AX425" i="3" s="1"/>
  <c r="AT425" i="3"/>
  <c r="AZ425" i="3" s="1"/>
  <c r="AV425" i="3"/>
  <c r="BB425" i="3" s="1"/>
  <c r="AU425" i="3"/>
  <c r="BA425" i="3" s="1"/>
  <c r="X427" i="3"/>
  <c r="AJ426" i="3"/>
  <c r="AP426" i="3" s="1"/>
  <c r="V427" i="3"/>
  <c r="AH426" i="3"/>
  <c r="AN426" i="3" s="1"/>
  <c r="U427" i="3"/>
  <c r="AG426" i="3"/>
  <c r="AM426" i="3" s="1"/>
  <c r="W427" i="3"/>
  <c r="AI426" i="3"/>
  <c r="AO426" i="3" s="1"/>
  <c r="T427" i="3"/>
  <c r="AF426" i="3"/>
  <c r="AL426" i="3" s="1"/>
  <c r="AR426" i="3" l="1"/>
  <c r="AX426" i="3" s="1"/>
  <c r="AS426" i="3"/>
  <c r="AY426" i="3" s="1"/>
  <c r="AV426" i="3"/>
  <c r="BB426" i="3" s="1"/>
  <c r="AT426" i="3"/>
  <c r="AZ426" i="3" s="1"/>
  <c r="AU426" i="3"/>
  <c r="BA426" i="3" s="1"/>
  <c r="W428" i="3"/>
  <c r="AI427" i="3"/>
  <c r="AO427" i="3" s="1"/>
  <c r="V428" i="3"/>
  <c r="AH427" i="3"/>
  <c r="AN427" i="3" s="1"/>
  <c r="T428" i="3"/>
  <c r="AF427" i="3"/>
  <c r="AL427" i="3" s="1"/>
  <c r="U428" i="3"/>
  <c r="AG427" i="3"/>
  <c r="AM427" i="3" s="1"/>
  <c r="X428" i="3"/>
  <c r="AJ427" i="3"/>
  <c r="AP427" i="3" s="1"/>
  <c r="AV427" i="3" l="1"/>
  <c r="BB427" i="3" s="1"/>
  <c r="AR427" i="3"/>
  <c r="AX427" i="3" s="1"/>
  <c r="AS427" i="3"/>
  <c r="AY427" i="3" s="1"/>
  <c r="AT427" i="3"/>
  <c r="AZ427" i="3" s="1"/>
  <c r="AU427" i="3"/>
  <c r="BA427" i="3" s="1"/>
  <c r="U429" i="3"/>
  <c r="AG428" i="3"/>
  <c r="AM428" i="3" s="1"/>
  <c r="V429" i="3"/>
  <c r="AH428" i="3"/>
  <c r="AN428" i="3" s="1"/>
  <c r="X429" i="3"/>
  <c r="AJ428" i="3"/>
  <c r="AP428" i="3" s="1"/>
  <c r="T429" i="3"/>
  <c r="AF428" i="3"/>
  <c r="AL428" i="3" s="1"/>
  <c r="W429" i="3"/>
  <c r="AI428" i="3"/>
  <c r="AO428" i="3" s="1"/>
  <c r="AV428" i="3" l="1"/>
  <c r="BB428" i="3" s="1"/>
  <c r="AS428" i="3"/>
  <c r="AY428" i="3" s="1"/>
  <c r="AR428" i="3"/>
  <c r="AX428" i="3" s="1"/>
  <c r="AT428" i="3"/>
  <c r="AZ428" i="3" s="1"/>
  <c r="AU428" i="3"/>
  <c r="BA428" i="3" s="1"/>
  <c r="T430" i="3"/>
  <c r="AF429" i="3"/>
  <c r="AL429" i="3" s="1"/>
  <c r="V430" i="3"/>
  <c r="AH429" i="3"/>
  <c r="AN429" i="3" s="1"/>
  <c r="W430" i="3"/>
  <c r="AI429" i="3"/>
  <c r="AO429" i="3" s="1"/>
  <c r="X430" i="3"/>
  <c r="AJ429" i="3"/>
  <c r="AP429" i="3" s="1"/>
  <c r="U430" i="3"/>
  <c r="AG429" i="3"/>
  <c r="AM429" i="3" s="1"/>
  <c r="AS429" i="3" l="1"/>
  <c r="AY429" i="3" s="1"/>
  <c r="AR429" i="3"/>
  <c r="AX429" i="3" s="1"/>
  <c r="AT429" i="3"/>
  <c r="AZ429" i="3" s="1"/>
  <c r="AV429" i="3"/>
  <c r="BB429" i="3" s="1"/>
  <c r="AU429" i="3"/>
  <c r="BA429" i="3" s="1"/>
  <c r="X431" i="3"/>
  <c r="AJ430" i="3"/>
  <c r="AP430" i="3" s="1"/>
  <c r="V431" i="3"/>
  <c r="AH430" i="3"/>
  <c r="AN430" i="3" s="1"/>
  <c r="U431" i="3"/>
  <c r="AG430" i="3"/>
  <c r="AM430" i="3" s="1"/>
  <c r="W431" i="3"/>
  <c r="AI430" i="3"/>
  <c r="AO430" i="3" s="1"/>
  <c r="T431" i="3"/>
  <c r="AF430" i="3"/>
  <c r="AL430" i="3" s="1"/>
  <c r="AR430" i="3" l="1"/>
  <c r="AX430" i="3" s="1"/>
  <c r="AS430" i="3"/>
  <c r="AY430" i="3" s="1"/>
  <c r="AV430" i="3"/>
  <c r="BB430" i="3" s="1"/>
  <c r="AT430" i="3"/>
  <c r="AZ430" i="3" s="1"/>
  <c r="AU430" i="3"/>
  <c r="BA430" i="3" s="1"/>
  <c r="W432" i="3"/>
  <c r="AI431" i="3"/>
  <c r="AO431" i="3" s="1"/>
  <c r="V432" i="3"/>
  <c r="AH431" i="3"/>
  <c r="AN431" i="3" s="1"/>
  <c r="T432" i="3"/>
  <c r="AF431" i="3"/>
  <c r="AL431" i="3" s="1"/>
  <c r="U432" i="3"/>
  <c r="AG431" i="3"/>
  <c r="AM431" i="3" s="1"/>
  <c r="X432" i="3"/>
  <c r="AJ431" i="3"/>
  <c r="AP431" i="3" s="1"/>
  <c r="AV431" i="3" l="1"/>
  <c r="BB431" i="3" s="1"/>
  <c r="AS431" i="3"/>
  <c r="AY431" i="3" s="1"/>
  <c r="AT431" i="3"/>
  <c r="AZ431" i="3" s="1"/>
  <c r="AR431" i="3"/>
  <c r="AX431" i="3" s="1"/>
  <c r="AU431" i="3"/>
  <c r="BA431" i="3" s="1"/>
  <c r="U433" i="3"/>
  <c r="AG432" i="3"/>
  <c r="AM432" i="3" s="1"/>
  <c r="V433" i="3"/>
  <c r="AH432" i="3"/>
  <c r="AN432" i="3" s="1"/>
  <c r="X433" i="3"/>
  <c r="AJ432" i="3"/>
  <c r="AP432" i="3" s="1"/>
  <c r="T433" i="3"/>
  <c r="AF432" i="3"/>
  <c r="AL432" i="3" s="1"/>
  <c r="W433" i="3"/>
  <c r="AI432" i="3"/>
  <c r="AO432" i="3" s="1"/>
  <c r="AV432" i="3" l="1"/>
  <c r="BB432" i="3" s="1"/>
  <c r="AS432" i="3"/>
  <c r="AY432" i="3" s="1"/>
  <c r="AR432" i="3"/>
  <c r="AX432" i="3" s="1"/>
  <c r="AT432" i="3"/>
  <c r="AZ432" i="3" s="1"/>
  <c r="AU432" i="3"/>
  <c r="BA432" i="3" s="1"/>
  <c r="T434" i="3"/>
  <c r="AF433" i="3"/>
  <c r="AL433" i="3" s="1"/>
  <c r="V434" i="3"/>
  <c r="AH433" i="3"/>
  <c r="AN433" i="3" s="1"/>
  <c r="W434" i="3"/>
  <c r="AI433" i="3"/>
  <c r="AO433" i="3" s="1"/>
  <c r="X434" i="3"/>
  <c r="AJ433" i="3"/>
  <c r="AP433" i="3" s="1"/>
  <c r="U434" i="3"/>
  <c r="AG433" i="3"/>
  <c r="AM433" i="3" s="1"/>
  <c r="AS433" i="3" l="1"/>
  <c r="AY433" i="3" s="1"/>
  <c r="AR433" i="3"/>
  <c r="AX433" i="3" s="1"/>
  <c r="AT433" i="3"/>
  <c r="AZ433" i="3" s="1"/>
  <c r="AV433" i="3"/>
  <c r="BB433" i="3" s="1"/>
  <c r="AU433" i="3"/>
  <c r="BA433" i="3" s="1"/>
  <c r="X435" i="3"/>
  <c r="AJ434" i="3"/>
  <c r="AP434" i="3" s="1"/>
  <c r="V435" i="3"/>
  <c r="AH434" i="3"/>
  <c r="AN434" i="3" s="1"/>
  <c r="U435" i="3"/>
  <c r="AG434" i="3"/>
  <c r="AM434" i="3" s="1"/>
  <c r="W435" i="3"/>
  <c r="AI434" i="3"/>
  <c r="AO434" i="3" s="1"/>
  <c r="T435" i="3"/>
  <c r="AF434" i="3"/>
  <c r="AL434" i="3" s="1"/>
  <c r="AR434" i="3" l="1"/>
  <c r="AX434" i="3" s="1"/>
  <c r="AS434" i="3"/>
  <c r="AY434" i="3" s="1"/>
  <c r="AV434" i="3"/>
  <c r="BB434" i="3" s="1"/>
  <c r="AT434" i="3"/>
  <c r="AZ434" i="3" s="1"/>
  <c r="AU434" i="3"/>
  <c r="BA434" i="3" s="1"/>
  <c r="W436" i="3"/>
  <c r="AI435" i="3"/>
  <c r="AO435" i="3" s="1"/>
  <c r="V436" i="3"/>
  <c r="AH435" i="3"/>
  <c r="AN435" i="3" s="1"/>
  <c r="T436" i="3"/>
  <c r="AF435" i="3"/>
  <c r="AL435" i="3" s="1"/>
  <c r="U436" i="3"/>
  <c r="AG435" i="3"/>
  <c r="AM435" i="3" s="1"/>
  <c r="X436" i="3"/>
  <c r="AJ435" i="3"/>
  <c r="AP435" i="3" s="1"/>
  <c r="AV435" i="3" l="1"/>
  <c r="BB435" i="3" s="1"/>
  <c r="AR435" i="3"/>
  <c r="AX435" i="3" s="1"/>
  <c r="AS435" i="3"/>
  <c r="AY435" i="3" s="1"/>
  <c r="AT435" i="3"/>
  <c r="AZ435" i="3" s="1"/>
  <c r="AU435" i="3"/>
  <c r="BA435" i="3" s="1"/>
  <c r="U437" i="3"/>
  <c r="AG436" i="3"/>
  <c r="AM436" i="3" s="1"/>
  <c r="V437" i="3"/>
  <c r="AH436" i="3"/>
  <c r="AN436" i="3" s="1"/>
  <c r="X437" i="3"/>
  <c r="AJ436" i="3"/>
  <c r="AP436" i="3" s="1"/>
  <c r="T437" i="3"/>
  <c r="AF436" i="3"/>
  <c r="AL436" i="3" s="1"/>
  <c r="W437" i="3"/>
  <c r="AI436" i="3"/>
  <c r="AO436" i="3" s="1"/>
  <c r="AV436" i="3" l="1"/>
  <c r="BB436" i="3" s="1"/>
  <c r="AS436" i="3"/>
  <c r="AY436" i="3" s="1"/>
  <c r="AR436" i="3"/>
  <c r="AX436" i="3" s="1"/>
  <c r="AT436" i="3"/>
  <c r="AZ436" i="3" s="1"/>
  <c r="AU436" i="3"/>
  <c r="BA436" i="3" s="1"/>
  <c r="T438" i="3"/>
  <c r="AF437" i="3"/>
  <c r="AL437" i="3" s="1"/>
  <c r="V438" i="3"/>
  <c r="AH437" i="3"/>
  <c r="AN437" i="3" s="1"/>
  <c r="W438" i="3"/>
  <c r="AI437" i="3"/>
  <c r="AO437" i="3" s="1"/>
  <c r="X438" i="3"/>
  <c r="AJ437" i="3"/>
  <c r="AP437" i="3" s="1"/>
  <c r="U438" i="3"/>
  <c r="AG437" i="3"/>
  <c r="AM437" i="3" s="1"/>
  <c r="AS437" i="3" l="1"/>
  <c r="AY437" i="3" s="1"/>
  <c r="AR437" i="3"/>
  <c r="AX437" i="3" s="1"/>
  <c r="AV437" i="3"/>
  <c r="BB437" i="3" s="1"/>
  <c r="AT437" i="3"/>
  <c r="AZ437" i="3" s="1"/>
  <c r="AU437" i="3"/>
  <c r="BA437" i="3" s="1"/>
  <c r="X439" i="3"/>
  <c r="AJ438" i="3"/>
  <c r="AP438" i="3" s="1"/>
  <c r="V439" i="3"/>
  <c r="AH438" i="3"/>
  <c r="AN438" i="3" s="1"/>
  <c r="U439" i="3"/>
  <c r="AG438" i="3"/>
  <c r="AM438" i="3" s="1"/>
  <c r="W439" i="3"/>
  <c r="AI438" i="3"/>
  <c r="AO438" i="3" s="1"/>
  <c r="T439" i="3"/>
  <c r="AF438" i="3"/>
  <c r="AL438" i="3" s="1"/>
  <c r="AR438" i="3" l="1"/>
  <c r="AX438" i="3" s="1"/>
  <c r="AS438" i="3"/>
  <c r="AY438" i="3" s="1"/>
  <c r="AV438" i="3"/>
  <c r="BB438" i="3" s="1"/>
  <c r="AT438" i="3"/>
  <c r="AZ438" i="3" s="1"/>
  <c r="AU438" i="3"/>
  <c r="BA438" i="3" s="1"/>
  <c r="W440" i="3"/>
  <c r="AI439" i="3"/>
  <c r="AO439" i="3" s="1"/>
  <c r="V440" i="3"/>
  <c r="AH439" i="3"/>
  <c r="AN439" i="3" s="1"/>
  <c r="T440" i="3"/>
  <c r="AF439" i="3"/>
  <c r="AL439" i="3" s="1"/>
  <c r="U440" i="3"/>
  <c r="AG439" i="3"/>
  <c r="AM439" i="3" s="1"/>
  <c r="X440" i="3"/>
  <c r="AJ439" i="3"/>
  <c r="AP439" i="3" s="1"/>
  <c r="AV439" i="3" l="1"/>
  <c r="BB439" i="3" s="1"/>
  <c r="AS439" i="3"/>
  <c r="AY439" i="3" s="1"/>
  <c r="AT439" i="3"/>
  <c r="AZ439" i="3" s="1"/>
  <c r="AR439" i="3"/>
  <c r="AX439" i="3" s="1"/>
  <c r="AU439" i="3"/>
  <c r="BA439" i="3" s="1"/>
  <c r="U441" i="3"/>
  <c r="AG440" i="3"/>
  <c r="AM440" i="3" s="1"/>
  <c r="V441" i="3"/>
  <c r="AH440" i="3"/>
  <c r="AN440" i="3" s="1"/>
  <c r="X441" i="3"/>
  <c r="AJ440" i="3"/>
  <c r="AP440" i="3" s="1"/>
  <c r="T441" i="3"/>
  <c r="AF440" i="3"/>
  <c r="AL440" i="3" s="1"/>
  <c r="W441" i="3"/>
  <c r="AI440" i="3"/>
  <c r="AO440" i="3" s="1"/>
  <c r="AV440" i="3" l="1"/>
  <c r="BB440" i="3" s="1"/>
  <c r="AS440" i="3"/>
  <c r="AY440" i="3" s="1"/>
  <c r="AR440" i="3"/>
  <c r="AX440" i="3" s="1"/>
  <c r="AT440" i="3"/>
  <c r="AZ440" i="3" s="1"/>
  <c r="AU440" i="3"/>
  <c r="BA440" i="3" s="1"/>
  <c r="T442" i="3"/>
  <c r="AF441" i="3"/>
  <c r="AL441" i="3" s="1"/>
  <c r="V442" i="3"/>
  <c r="AH441" i="3"/>
  <c r="AN441" i="3" s="1"/>
  <c r="W442" i="3"/>
  <c r="AI441" i="3"/>
  <c r="AO441" i="3" s="1"/>
  <c r="X442" i="3"/>
  <c r="AJ441" i="3"/>
  <c r="AP441" i="3" s="1"/>
  <c r="U442" i="3"/>
  <c r="AG441" i="3"/>
  <c r="AM441" i="3" s="1"/>
  <c r="AU441" i="3" l="1"/>
  <c r="BA441" i="3" s="1"/>
  <c r="AS441" i="3"/>
  <c r="AY441" i="3" s="1"/>
  <c r="AR441" i="3"/>
  <c r="AX441" i="3" s="1"/>
  <c r="AV441" i="3"/>
  <c r="BB441" i="3" s="1"/>
  <c r="AT441" i="3"/>
  <c r="AZ441" i="3" s="1"/>
  <c r="X443" i="3"/>
  <c r="AJ442" i="3"/>
  <c r="AP442" i="3" s="1"/>
  <c r="V443" i="3"/>
  <c r="AH442" i="3"/>
  <c r="AN442" i="3" s="1"/>
  <c r="U443" i="3"/>
  <c r="AG442" i="3"/>
  <c r="AM442" i="3" s="1"/>
  <c r="W443" i="3"/>
  <c r="AI442" i="3"/>
  <c r="AO442" i="3" s="1"/>
  <c r="T443" i="3"/>
  <c r="AF442" i="3"/>
  <c r="AL442" i="3" s="1"/>
  <c r="AR442" i="3" l="1"/>
  <c r="AX442" i="3" s="1"/>
  <c r="AS442" i="3"/>
  <c r="AY442" i="3" s="1"/>
  <c r="AV442" i="3"/>
  <c r="BB442" i="3" s="1"/>
  <c r="AT442" i="3"/>
  <c r="AZ442" i="3" s="1"/>
  <c r="AU442" i="3"/>
  <c r="BA442" i="3" s="1"/>
  <c r="W444" i="3"/>
  <c r="AI443" i="3"/>
  <c r="AO443" i="3" s="1"/>
  <c r="V444" i="3"/>
  <c r="AH443" i="3"/>
  <c r="AN443" i="3" s="1"/>
  <c r="T444" i="3"/>
  <c r="AF443" i="3"/>
  <c r="AL443" i="3" s="1"/>
  <c r="U444" i="3"/>
  <c r="AG443" i="3"/>
  <c r="AM443" i="3" s="1"/>
  <c r="X444" i="3"/>
  <c r="AJ443" i="3"/>
  <c r="AP443" i="3" s="1"/>
  <c r="AV443" i="3" l="1"/>
  <c r="BB443" i="3" s="1"/>
  <c r="AS443" i="3"/>
  <c r="AY443" i="3" s="1"/>
  <c r="AT443" i="3"/>
  <c r="AZ443" i="3" s="1"/>
  <c r="AR443" i="3"/>
  <c r="AX443" i="3" s="1"/>
  <c r="AU443" i="3"/>
  <c r="BA443" i="3" s="1"/>
  <c r="U445" i="3"/>
  <c r="AG444" i="3"/>
  <c r="AM444" i="3" s="1"/>
  <c r="V445" i="3"/>
  <c r="AH444" i="3"/>
  <c r="AN444" i="3" s="1"/>
  <c r="X445" i="3"/>
  <c r="AJ444" i="3"/>
  <c r="AP444" i="3" s="1"/>
  <c r="T445" i="3"/>
  <c r="AF444" i="3"/>
  <c r="AL444" i="3" s="1"/>
  <c r="W445" i="3"/>
  <c r="AI444" i="3"/>
  <c r="AO444" i="3" s="1"/>
  <c r="AV444" i="3" l="1"/>
  <c r="BB444" i="3" s="1"/>
  <c r="AS444" i="3"/>
  <c r="AY444" i="3" s="1"/>
  <c r="AR444" i="3"/>
  <c r="AX444" i="3" s="1"/>
  <c r="AT444" i="3"/>
  <c r="AZ444" i="3" s="1"/>
  <c r="AU444" i="3"/>
  <c r="BA444" i="3" s="1"/>
  <c r="V446" i="3"/>
  <c r="AH445" i="3"/>
  <c r="AN445" i="3" s="1"/>
  <c r="T446" i="3"/>
  <c r="AF445" i="3"/>
  <c r="AL445" i="3" s="1"/>
  <c r="W446" i="3"/>
  <c r="AI445" i="3"/>
  <c r="AO445" i="3" s="1"/>
  <c r="X446" i="3"/>
  <c r="AJ445" i="3"/>
  <c r="AP445" i="3" s="1"/>
  <c r="U446" i="3"/>
  <c r="AG445" i="3"/>
  <c r="AM445" i="3" s="1"/>
  <c r="AS445" i="3" l="1"/>
  <c r="AY445" i="3" s="1"/>
  <c r="AT445" i="3"/>
  <c r="AZ445" i="3" s="1"/>
  <c r="AR445" i="3"/>
  <c r="AX445" i="3" s="1"/>
  <c r="AV445" i="3"/>
  <c r="BB445" i="3" s="1"/>
  <c r="AU445" i="3"/>
  <c r="BA445" i="3" s="1"/>
  <c r="X447" i="3"/>
  <c r="AJ446" i="3"/>
  <c r="AP446" i="3" s="1"/>
  <c r="T447" i="3"/>
  <c r="AF446" i="3"/>
  <c r="AL446" i="3" s="1"/>
  <c r="U447" i="3"/>
  <c r="AG446" i="3"/>
  <c r="AM446" i="3" s="1"/>
  <c r="W447" i="3"/>
  <c r="AI446" i="3"/>
  <c r="AO446" i="3" s="1"/>
  <c r="V447" i="3"/>
  <c r="AH446" i="3"/>
  <c r="AN446" i="3" s="1"/>
  <c r="AS446" i="3" l="1"/>
  <c r="AY446" i="3" s="1"/>
  <c r="AV446" i="3"/>
  <c r="BB446" i="3" s="1"/>
  <c r="AR446" i="3"/>
  <c r="AX446" i="3" s="1"/>
  <c r="AT446" i="3"/>
  <c r="AZ446" i="3" s="1"/>
  <c r="AU446" i="3"/>
  <c r="BA446" i="3" s="1"/>
  <c r="W448" i="3"/>
  <c r="AI447" i="3"/>
  <c r="AO447" i="3" s="1"/>
  <c r="T448" i="3"/>
  <c r="AF447" i="3"/>
  <c r="AL447" i="3" s="1"/>
  <c r="V448" i="3"/>
  <c r="AH447" i="3"/>
  <c r="AN447" i="3" s="1"/>
  <c r="U448" i="3"/>
  <c r="AG447" i="3"/>
  <c r="AM447" i="3" s="1"/>
  <c r="X448" i="3"/>
  <c r="AJ447" i="3"/>
  <c r="AP447" i="3" s="1"/>
  <c r="AV447" i="3" l="1"/>
  <c r="BB447" i="3" s="1"/>
  <c r="AT447" i="3"/>
  <c r="AZ447" i="3" s="1"/>
  <c r="AS447" i="3"/>
  <c r="AY447" i="3" s="1"/>
  <c r="AR447" i="3"/>
  <c r="AX447" i="3" s="1"/>
  <c r="AU447" i="3"/>
  <c r="BA447" i="3" s="1"/>
  <c r="U449" i="3"/>
  <c r="AG448" i="3"/>
  <c r="AM448" i="3" s="1"/>
  <c r="T449" i="3"/>
  <c r="AF448" i="3"/>
  <c r="AL448" i="3" s="1"/>
  <c r="X449" i="3"/>
  <c r="AJ448" i="3"/>
  <c r="AP448" i="3" s="1"/>
  <c r="V449" i="3"/>
  <c r="AH448" i="3"/>
  <c r="AN448" i="3" s="1"/>
  <c r="W449" i="3"/>
  <c r="AI448" i="3"/>
  <c r="AO448" i="3" s="1"/>
  <c r="AV448" i="3" l="1"/>
  <c r="BB448" i="3" s="1"/>
  <c r="AS448" i="3"/>
  <c r="AY448" i="3" s="1"/>
  <c r="AR448" i="3"/>
  <c r="AX448" i="3" s="1"/>
  <c r="AT448" i="3"/>
  <c r="AZ448" i="3" s="1"/>
  <c r="AU448" i="3"/>
  <c r="BA448" i="3" s="1"/>
  <c r="V450" i="3"/>
  <c r="AH449" i="3"/>
  <c r="AN449" i="3" s="1"/>
  <c r="T450" i="3"/>
  <c r="AF449" i="3"/>
  <c r="AL449" i="3" s="1"/>
  <c r="W450" i="3"/>
  <c r="AI449" i="3"/>
  <c r="AO449" i="3" s="1"/>
  <c r="X450" i="3"/>
  <c r="AJ449" i="3"/>
  <c r="AP449" i="3" s="1"/>
  <c r="U450" i="3"/>
  <c r="AG449" i="3"/>
  <c r="AM449" i="3" s="1"/>
  <c r="AS449" i="3" l="1"/>
  <c r="AY449" i="3" s="1"/>
  <c r="AT449" i="3"/>
  <c r="AZ449" i="3" s="1"/>
  <c r="AR449" i="3"/>
  <c r="AX449" i="3" s="1"/>
  <c r="AV449" i="3"/>
  <c r="BB449" i="3" s="1"/>
  <c r="AU449" i="3"/>
  <c r="BA449" i="3" s="1"/>
  <c r="X451" i="3"/>
  <c r="AJ450" i="3"/>
  <c r="AP450" i="3" s="1"/>
  <c r="T451" i="3"/>
  <c r="AF450" i="3"/>
  <c r="AL450" i="3" s="1"/>
  <c r="U451" i="3"/>
  <c r="AG450" i="3"/>
  <c r="AM450" i="3" s="1"/>
  <c r="W451" i="3"/>
  <c r="AI450" i="3"/>
  <c r="AO450" i="3" s="1"/>
  <c r="V451" i="3"/>
  <c r="AH450" i="3"/>
  <c r="AN450" i="3" s="1"/>
  <c r="AS450" i="3" l="1"/>
  <c r="AY450" i="3" s="1"/>
  <c r="AV450" i="3"/>
  <c r="BB450" i="3" s="1"/>
  <c r="AR450" i="3"/>
  <c r="AX450" i="3" s="1"/>
  <c r="AT450" i="3"/>
  <c r="AZ450" i="3" s="1"/>
  <c r="AU450" i="3"/>
  <c r="BA450" i="3" s="1"/>
  <c r="W452" i="3"/>
  <c r="AI451" i="3"/>
  <c r="AO451" i="3" s="1"/>
  <c r="T452" i="3"/>
  <c r="AF451" i="3"/>
  <c r="AL451" i="3" s="1"/>
  <c r="V452" i="3"/>
  <c r="AH451" i="3"/>
  <c r="AN451" i="3" s="1"/>
  <c r="U452" i="3"/>
  <c r="AG451" i="3"/>
  <c r="AM451" i="3" s="1"/>
  <c r="X452" i="3"/>
  <c r="AJ451" i="3"/>
  <c r="AP451" i="3" s="1"/>
  <c r="AV451" i="3" l="1"/>
  <c r="BB451" i="3" s="1"/>
  <c r="AT451" i="3"/>
  <c r="AZ451" i="3" s="1"/>
  <c r="AS451" i="3"/>
  <c r="AY451" i="3" s="1"/>
  <c r="AR451" i="3"/>
  <c r="AX451" i="3" s="1"/>
  <c r="AU451" i="3"/>
  <c r="BA451" i="3" s="1"/>
  <c r="U453" i="3"/>
  <c r="AG452" i="3"/>
  <c r="AM452" i="3" s="1"/>
  <c r="T453" i="3"/>
  <c r="AF452" i="3"/>
  <c r="AL452" i="3" s="1"/>
  <c r="X453" i="3"/>
  <c r="AJ452" i="3"/>
  <c r="AP452" i="3" s="1"/>
  <c r="V453" i="3"/>
  <c r="AH452" i="3"/>
  <c r="AN452" i="3" s="1"/>
  <c r="W453" i="3"/>
  <c r="AI452" i="3"/>
  <c r="AO452" i="3" s="1"/>
  <c r="AV452" i="3" l="1"/>
  <c r="BB452" i="3" s="1"/>
  <c r="AS452" i="3"/>
  <c r="AY452" i="3" s="1"/>
  <c r="AR452" i="3"/>
  <c r="AX452" i="3" s="1"/>
  <c r="AT452" i="3"/>
  <c r="AZ452" i="3" s="1"/>
  <c r="AU452" i="3"/>
  <c r="BA452" i="3" s="1"/>
  <c r="V454" i="3"/>
  <c r="AH453" i="3"/>
  <c r="AN453" i="3" s="1"/>
  <c r="T454" i="3"/>
  <c r="AF453" i="3"/>
  <c r="AL453" i="3" s="1"/>
  <c r="W454" i="3"/>
  <c r="AI453" i="3"/>
  <c r="AO453" i="3" s="1"/>
  <c r="X454" i="3"/>
  <c r="AJ453" i="3"/>
  <c r="AP453" i="3" s="1"/>
  <c r="U454" i="3"/>
  <c r="AG453" i="3"/>
  <c r="AM453" i="3" s="1"/>
  <c r="AS453" i="3" l="1"/>
  <c r="AY453" i="3" s="1"/>
  <c r="AT453" i="3"/>
  <c r="AZ453" i="3" s="1"/>
  <c r="AR453" i="3"/>
  <c r="AX453" i="3" s="1"/>
  <c r="AV453" i="3"/>
  <c r="BB453" i="3" s="1"/>
  <c r="AU453" i="3"/>
  <c r="BA453" i="3" s="1"/>
  <c r="X455" i="3"/>
  <c r="AJ454" i="3"/>
  <c r="AP454" i="3" s="1"/>
  <c r="T455" i="3"/>
  <c r="AF454" i="3"/>
  <c r="AL454" i="3" s="1"/>
  <c r="U455" i="3"/>
  <c r="AG454" i="3"/>
  <c r="AM454" i="3" s="1"/>
  <c r="W455" i="3"/>
  <c r="AI454" i="3"/>
  <c r="AO454" i="3" s="1"/>
  <c r="V455" i="3"/>
  <c r="AH454" i="3"/>
  <c r="AN454" i="3" s="1"/>
  <c r="AT454" i="3" l="1"/>
  <c r="AZ454" i="3" s="1"/>
  <c r="AS454" i="3"/>
  <c r="AY454" i="3" s="1"/>
  <c r="AV454" i="3"/>
  <c r="BB454" i="3" s="1"/>
  <c r="AR454" i="3"/>
  <c r="AX454" i="3" s="1"/>
  <c r="AU454" i="3"/>
  <c r="BA454" i="3" s="1"/>
  <c r="W456" i="3"/>
  <c r="AI455" i="3"/>
  <c r="AO455" i="3" s="1"/>
  <c r="T456" i="3"/>
  <c r="AF455" i="3"/>
  <c r="AL455" i="3" s="1"/>
  <c r="V456" i="3"/>
  <c r="AH455" i="3"/>
  <c r="AN455" i="3" s="1"/>
  <c r="U456" i="3"/>
  <c r="AG455" i="3"/>
  <c r="AM455" i="3" s="1"/>
  <c r="X456" i="3"/>
  <c r="AJ455" i="3"/>
  <c r="AP455" i="3" s="1"/>
  <c r="AV455" i="3" l="1"/>
  <c r="BB455" i="3" s="1"/>
  <c r="AT455" i="3"/>
  <c r="AZ455" i="3" s="1"/>
  <c r="AR455" i="3"/>
  <c r="AX455" i="3" s="1"/>
  <c r="AS455" i="3"/>
  <c r="AY455" i="3" s="1"/>
  <c r="AU455" i="3"/>
  <c r="BA455" i="3" s="1"/>
  <c r="U457" i="3"/>
  <c r="AG456" i="3"/>
  <c r="AM456" i="3" s="1"/>
  <c r="T457" i="3"/>
  <c r="AF456" i="3"/>
  <c r="AL456" i="3" s="1"/>
  <c r="X457" i="3"/>
  <c r="AJ456" i="3"/>
  <c r="AP456" i="3" s="1"/>
  <c r="V457" i="3"/>
  <c r="AH456" i="3"/>
  <c r="AN456" i="3" s="1"/>
  <c r="W457" i="3"/>
  <c r="AI456" i="3"/>
  <c r="AO456" i="3" s="1"/>
  <c r="AV456" i="3" l="1"/>
  <c r="BB456" i="3" s="1"/>
  <c r="AS456" i="3"/>
  <c r="AY456" i="3" s="1"/>
  <c r="AT456" i="3"/>
  <c r="AZ456" i="3" s="1"/>
  <c r="AR456" i="3"/>
  <c r="AX456" i="3" s="1"/>
  <c r="AU456" i="3"/>
  <c r="BA456" i="3" s="1"/>
  <c r="V458" i="3"/>
  <c r="AH457" i="3"/>
  <c r="AN457" i="3" s="1"/>
  <c r="T458" i="3"/>
  <c r="AF457" i="3"/>
  <c r="AL457" i="3" s="1"/>
  <c r="W458" i="3"/>
  <c r="AI457" i="3"/>
  <c r="AO457" i="3" s="1"/>
  <c r="X458" i="3"/>
  <c r="AJ457" i="3"/>
  <c r="AP457" i="3" s="1"/>
  <c r="U458" i="3"/>
  <c r="AG457" i="3"/>
  <c r="AM457" i="3" s="1"/>
  <c r="AS457" i="3" l="1"/>
  <c r="AY457" i="3" s="1"/>
  <c r="AT457" i="3"/>
  <c r="AZ457" i="3" s="1"/>
  <c r="AV457" i="3"/>
  <c r="BB457" i="3" s="1"/>
  <c r="AR457" i="3"/>
  <c r="AX457" i="3" s="1"/>
  <c r="AU457" i="3"/>
  <c r="BA457" i="3" s="1"/>
  <c r="X459" i="3"/>
  <c r="AJ458" i="3"/>
  <c r="AP458" i="3" s="1"/>
  <c r="T459" i="3"/>
  <c r="AF458" i="3"/>
  <c r="AL458" i="3" s="1"/>
  <c r="U459" i="3"/>
  <c r="AG458" i="3"/>
  <c r="AM458" i="3" s="1"/>
  <c r="W459" i="3"/>
  <c r="AI458" i="3"/>
  <c r="AO458" i="3" s="1"/>
  <c r="V459" i="3"/>
  <c r="AH458" i="3"/>
  <c r="AN458" i="3" s="1"/>
  <c r="AT458" i="3" l="1"/>
  <c r="AZ458" i="3" s="1"/>
  <c r="AS458" i="3"/>
  <c r="AY458" i="3" s="1"/>
  <c r="AV458" i="3"/>
  <c r="BB458" i="3" s="1"/>
  <c r="AR458" i="3"/>
  <c r="AX458" i="3" s="1"/>
  <c r="AU458" i="3"/>
  <c r="BA458" i="3" s="1"/>
  <c r="W460" i="3"/>
  <c r="AI459" i="3"/>
  <c r="AO459" i="3" s="1"/>
  <c r="T460" i="3"/>
  <c r="AF459" i="3"/>
  <c r="AL459" i="3" s="1"/>
  <c r="V460" i="3"/>
  <c r="AH459" i="3"/>
  <c r="AN459" i="3" s="1"/>
  <c r="U460" i="3"/>
  <c r="AG459" i="3"/>
  <c r="AM459" i="3" s="1"/>
  <c r="X460" i="3"/>
  <c r="AJ459" i="3"/>
  <c r="AP459" i="3" s="1"/>
  <c r="AV459" i="3" l="1"/>
  <c r="BB459" i="3" s="1"/>
  <c r="AT459" i="3"/>
  <c r="AZ459" i="3" s="1"/>
  <c r="AS459" i="3"/>
  <c r="AY459" i="3" s="1"/>
  <c r="AR459" i="3"/>
  <c r="AX459" i="3" s="1"/>
  <c r="AU459" i="3"/>
  <c r="BA459" i="3" s="1"/>
  <c r="U461" i="3"/>
  <c r="AG460" i="3"/>
  <c r="AM460" i="3" s="1"/>
  <c r="T461" i="3"/>
  <c r="AF460" i="3"/>
  <c r="AL460" i="3" s="1"/>
  <c r="X461" i="3"/>
  <c r="AJ460" i="3"/>
  <c r="AP460" i="3" s="1"/>
  <c r="V461" i="3"/>
  <c r="AH460" i="3"/>
  <c r="AN460" i="3" s="1"/>
  <c r="W461" i="3"/>
  <c r="AI460" i="3"/>
  <c r="AO460" i="3" s="1"/>
  <c r="AV460" i="3" l="1"/>
  <c r="BB460" i="3" s="1"/>
  <c r="AS460" i="3"/>
  <c r="AY460" i="3" s="1"/>
  <c r="AT460" i="3"/>
  <c r="AZ460" i="3" s="1"/>
  <c r="AR460" i="3"/>
  <c r="AX460" i="3" s="1"/>
  <c r="AU460" i="3"/>
  <c r="BA460" i="3" s="1"/>
  <c r="T462" i="3"/>
  <c r="AF461" i="3"/>
  <c r="AL461" i="3" s="1"/>
  <c r="V462" i="3"/>
  <c r="AH461" i="3"/>
  <c r="AN461" i="3" s="1"/>
  <c r="W462" i="3"/>
  <c r="AI461" i="3"/>
  <c r="AO461" i="3" s="1"/>
  <c r="X462" i="3"/>
  <c r="AJ461" i="3"/>
  <c r="AP461" i="3" s="1"/>
  <c r="U462" i="3"/>
  <c r="AG461" i="3"/>
  <c r="AM461" i="3" s="1"/>
  <c r="AS461" i="3" l="1"/>
  <c r="AY461" i="3" s="1"/>
  <c r="AR461" i="3"/>
  <c r="AX461" i="3" s="1"/>
  <c r="AV461" i="3"/>
  <c r="BB461" i="3" s="1"/>
  <c r="AT461" i="3"/>
  <c r="AZ461" i="3" s="1"/>
  <c r="AU461" i="3"/>
  <c r="BA461" i="3" s="1"/>
  <c r="X463" i="3"/>
  <c r="AJ462" i="3"/>
  <c r="AP462" i="3" s="1"/>
  <c r="V463" i="3"/>
  <c r="AH462" i="3"/>
  <c r="AN462" i="3" s="1"/>
  <c r="U463" i="3"/>
  <c r="AG462" i="3"/>
  <c r="AM462" i="3" s="1"/>
  <c r="W463" i="3"/>
  <c r="AI462" i="3"/>
  <c r="AO462" i="3" s="1"/>
  <c r="T463" i="3"/>
  <c r="AF462" i="3"/>
  <c r="AL462" i="3" s="1"/>
  <c r="AR462" i="3" l="1"/>
  <c r="AX462" i="3" s="1"/>
  <c r="AS462" i="3"/>
  <c r="AY462" i="3" s="1"/>
  <c r="AV462" i="3"/>
  <c r="BB462" i="3" s="1"/>
  <c r="AT462" i="3"/>
  <c r="AZ462" i="3" s="1"/>
  <c r="AU462" i="3"/>
  <c r="BA462" i="3" s="1"/>
  <c r="W464" i="3"/>
  <c r="AI463" i="3"/>
  <c r="AO463" i="3" s="1"/>
  <c r="V464" i="3"/>
  <c r="AH463" i="3"/>
  <c r="AN463" i="3" s="1"/>
  <c r="T464" i="3"/>
  <c r="AF463" i="3"/>
  <c r="AL463" i="3" s="1"/>
  <c r="U464" i="3"/>
  <c r="AG463" i="3"/>
  <c r="AM463" i="3" s="1"/>
  <c r="X464" i="3"/>
  <c r="AJ463" i="3"/>
  <c r="AP463" i="3" s="1"/>
  <c r="AV463" i="3" l="1"/>
  <c r="BB463" i="3" s="1"/>
  <c r="AR463" i="3"/>
  <c r="AX463" i="3" s="1"/>
  <c r="AT463" i="3"/>
  <c r="AZ463" i="3" s="1"/>
  <c r="AS463" i="3"/>
  <c r="AY463" i="3" s="1"/>
  <c r="AU463" i="3"/>
  <c r="BA463" i="3" s="1"/>
  <c r="U465" i="3"/>
  <c r="AG464" i="3"/>
  <c r="AM464" i="3" s="1"/>
  <c r="V465" i="3"/>
  <c r="AH464" i="3"/>
  <c r="AN464" i="3" s="1"/>
  <c r="X465" i="3"/>
  <c r="AJ464" i="3"/>
  <c r="AP464" i="3" s="1"/>
  <c r="T465" i="3"/>
  <c r="AF464" i="3"/>
  <c r="AL464" i="3" s="1"/>
  <c r="W465" i="3"/>
  <c r="AI464" i="3"/>
  <c r="AO464" i="3" s="1"/>
  <c r="AV464" i="3" l="1"/>
  <c r="BB464" i="3" s="1"/>
  <c r="AS464" i="3"/>
  <c r="AY464" i="3" s="1"/>
  <c r="AR464" i="3"/>
  <c r="AX464" i="3" s="1"/>
  <c r="AT464" i="3"/>
  <c r="AZ464" i="3" s="1"/>
  <c r="AU464" i="3"/>
  <c r="BA464" i="3" s="1"/>
  <c r="T466" i="3"/>
  <c r="AF465" i="3"/>
  <c r="AL465" i="3" s="1"/>
  <c r="V466" i="3"/>
  <c r="AH465" i="3"/>
  <c r="AN465" i="3" s="1"/>
  <c r="W466" i="3"/>
  <c r="AI465" i="3"/>
  <c r="AO465" i="3" s="1"/>
  <c r="X466" i="3"/>
  <c r="AJ465" i="3"/>
  <c r="AP465" i="3" s="1"/>
  <c r="U466" i="3"/>
  <c r="AG465" i="3"/>
  <c r="AM465" i="3" s="1"/>
  <c r="AS465" i="3" l="1"/>
  <c r="AY465" i="3" s="1"/>
  <c r="AR465" i="3"/>
  <c r="AX465" i="3" s="1"/>
  <c r="AT465" i="3"/>
  <c r="AZ465" i="3" s="1"/>
  <c r="AV465" i="3"/>
  <c r="BB465" i="3" s="1"/>
  <c r="AU465" i="3"/>
  <c r="BA465" i="3" s="1"/>
  <c r="X467" i="3"/>
  <c r="AJ466" i="3"/>
  <c r="AP466" i="3" s="1"/>
  <c r="V467" i="3"/>
  <c r="AH466" i="3"/>
  <c r="AN466" i="3" s="1"/>
  <c r="U467" i="3"/>
  <c r="AG466" i="3"/>
  <c r="AM466" i="3" s="1"/>
  <c r="W467" i="3"/>
  <c r="AI466" i="3"/>
  <c r="AO466" i="3" s="1"/>
  <c r="T467" i="3"/>
  <c r="AF466" i="3"/>
  <c r="AL466" i="3" s="1"/>
  <c r="AR466" i="3" l="1"/>
  <c r="AX466" i="3" s="1"/>
  <c r="AS466" i="3"/>
  <c r="AY466" i="3" s="1"/>
  <c r="AV466" i="3"/>
  <c r="BB466" i="3" s="1"/>
  <c r="AT466" i="3"/>
  <c r="AZ466" i="3" s="1"/>
  <c r="AU466" i="3"/>
  <c r="BA466" i="3" s="1"/>
  <c r="W468" i="3"/>
  <c r="AI467" i="3"/>
  <c r="AO467" i="3" s="1"/>
  <c r="V468" i="3"/>
  <c r="AH467" i="3"/>
  <c r="AN467" i="3" s="1"/>
  <c r="T468" i="3"/>
  <c r="AF467" i="3"/>
  <c r="AL467" i="3" s="1"/>
  <c r="U468" i="3"/>
  <c r="AG467" i="3"/>
  <c r="AM467" i="3" s="1"/>
  <c r="X468" i="3"/>
  <c r="AJ467" i="3"/>
  <c r="AP467" i="3" s="1"/>
  <c r="AV467" i="3" l="1"/>
  <c r="BB467" i="3" s="1"/>
  <c r="AR467" i="3"/>
  <c r="AX467" i="3" s="1"/>
  <c r="AT467" i="3"/>
  <c r="AZ467" i="3" s="1"/>
  <c r="AS467" i="3"/>
  <c r="AY467" i="3" s="1"/>
  <c r="AU467" i="3"/>
  <c r="BA467" i="3" s="1"/>
  <c r="U469" i="3"/>
  <c r="AG468" i="3"/>
  <c r="AM468" i="3" s="1"/>
  <c r="V469" i="3"/>
  <c r="AH468" i="3"/>
  <c r="AN468" i="3" s="1"/>
  <c r="X469" i="3"/>
  <c r="AJ468" i="3"/>
  <c r="AP468" i="3" s="1"/>
  <c r="T469" i="3"/>
  <c r="AF468" i="3"/>
  <c r="AL468" i="3" s="1"/>
  <c r="W469" i="3"/>
  <c r="AI468" i="3"/>
  <c r="AO468" i="3" s="1"/>
  <c r="AV468" i="3" l="1"/>
  <c r="BB468" i="3" s="1"/>
  <c r="AS468" i="3"/>
  <c r="AY468" i="3" s="1"/>
  <c r="AT468" i="3"/>
  <c r="AZ468" i="3" s="1"/>
  <c r="AR468" i="3"/>
  <c r="AX468" i="3" s="1"/>
  <c r="AU468" i="3"/>
  <c r="BA468" i="3" s="1"/>
  <c r="T470" i="3"/>
  <c r="AF469" i="3"/>
  <c r="AL469" i="3" s="1"/>
  <c r="V470" i="3"/>
  <c r="AH469" i="3"/>
  <c r="AN469" i="3" s="1"/>
  <c r="W470" i="3"/>
  <c r="AI469" i="3"/>
  <c r="AO469" i="3" s="1"/>
  <c r="X470" i="3"/>
  <c r="AJ469" i="3"/>
  <c r="AP469" i="3" s="1"/>
  <c r="U470" i="3"/>
  <c r="AG469" i="3"/>
  <c r="AM469" i="3" s="1"/>
  <c r="AS469" i="3" l="1"/>
  <c r="AY469" i="3" s="1"/>
  <c r="AR469" i="3"/>
  <c r="AX469" i="3" s="1"/>
  <c r="AT469" i="3"/>
  <c r="AZ469" i="3" s="1"/>
  <c r="AV469" i="3"/>
  <c r="BB469" i="3" s="1"/>
  <c r="AU469" i="3"/>
  <c r="BA469" i="3" s="1"/>
  <c r="X471" i="3"/>
  <c r="AJ470" i="3"/>
  <c r="AP470" i="3" s="1"/>
  <c r="V471" i="3"/>
  <c r="AH470" i="3"/>
  <c r="AN470" i="3" s="1"/>
  <c r="U471" i="3"/>
  <c r="AG470" i="3"/>
  <c r="AM470" i="3" s="1"/>
  <c r="W471" i="3"/>
  <c r="AI470" i="3"/>
  <c r="AO470" i="3" s="1"/>
  <c r="T471" i="3"/>
  <c r="AF470" i="3"/>
  <c r="AL470" i="3" s="1"/>
  <c r="AR470" i="3" l="1"/>
  <c r="AX470" i="3" s="1"/>
  <c r="AS470" i="3"/>
  <c r="AY470" i="3" s="1"/>
  <c r="AV470" i="3"/>
  <c r="BB470" i="3" s="1"/>
  <c r="AT470" i="3"/>
  <c r="AZ470" i="3" s="1"/>
  <c r="AU470" i="3"/>
  <c r="BA470" i="3" s="1"/>
  <c r="W472" i="3"/>
  <c r="AI471" i="3"/>
  <c r="AO471" i="3" s="1"/>
  <c r="V472" i="3"/>
  <c r="AH471" i="3"/>
  <c r="AN471" i="3" s="1"/>
  <c r="T472" i="3"/>
  <c r="AF471" i="3"/>
  <c r="AL471" i="3" s="1"/>
  <c r="U472" i="3"/>
  <c r="AG471" i="3"/>
  <c r="AM471" i="3" s="1"/>
  <c r="X472" i="3"/>
  <c r="AJ471" i="3"/>
  <c r="AP471" i="3" s="1"/>
  <c r="AV471" i="3" l="1"/>
  <c r="BB471" i="3" s="1"/>
  <c r="AR471" i="3"/>
  <c r="AX471" i="3" s="1"/>
  <c r="AS471" i="3"/>
  <c r="AY471" i="3" s="1"/>
  <c r="AT471" i="3"/>
  <c r="AZ471" i="3" s="1"/>
  <c r="AU471" i="3"/>
  <c r="BA471" i="3" s="1"/>
  <c r="U473" i="3"/>
  <c r="AG472" i="3"/>
  <c r="AM472" i="3" s="1"/>
  <c r="V473" i="3"/>
  <c r="AH472" i="3"/>
  <c r="AN472" i="3" s="1"/>
  <c r="X473" i="3"/>
  <c r="AJ472" i="3"/>
  <c r="AP472" i="3" s="1"/>
  <c r="T473" i="3"/>
  <c r="AF472" i="3"/>
  <c r="AL472" i="3" s="1"/>
  <c r="W473" i="3"/>
  <c r="AI472" i="3"/>
  <c r="AO472" i="3" s="1"/>
  <c r="AV472" i="3" l="1"/>
  <c r="BB472" i="3" s="1"/>
  <c r="AS472" i="3"/>
  <c r="AY472" i="3" s="1"/>
  <c r="AT472" i="3"/>
  <c r="AZ472" i="3" s="1"/>
  <c r="AR472" i="3"/>
  <c r="AX472" i="3" s="1"/>
  <c r="AU472" i="3"/>
  <c r="BA472" i="3" s="1"/>
  <c r="T474" i="3"/>
  <c r="AF473" i="3"/>
  <c r="AL473" i="3" s="1"/>
  <c r="V474" i="3"/>
  <c r="AH473" i="3"/>
  <c r="AN473" i="3" s="1"/>
  <c r="W474" i="3"/>
  <c r="AI473" i="3"/>
  <c r="AO473" i="3" s="1"/>
  <c r="X474" i="3"/>
  <c r="AJ473" i="3"/>
  <c r="AP473" i="3" s="1"/>
  <c r="U474" i="3"/>
  <c r="AG473" i="3"/>
  <c r="AM473" i="3" s="1"/>
  <c r="AS473" i="3" l="1"/>
  <c r="AY473" i="3" s="1"/>
  <c r="AR473" i="3"/>
  <c r="AX473" i="3" s="1"/>
  <c r="AV473" i="3"/>
  <c r="BB473" i="3" s="1"/>
  <c r="AT473" i="3"/>
  <c r="AZ473" i="3" s="1"/>
  <c r="AU473" i="3"/>
  <c r="BA473" i="3" s="1"/>
  <c r="X475" i="3"/>
  <c r="AJ474" i="3"/>
  <c r="AP474" i="3" s="1"/>
  <c r="V475" i="3"/>
  <c r="AH474" i="3"/>
  <c r="AN474" i="3" s="1"/>
  <c r="U475" i="3"/>
  <c r="AG474" i="3"/>
  <c r="AM474" i="3" s="1"/>
  <c r="W475" i="3"/>
  <c r="AI474" i="3"/>
  <c r="AO474" i="3" s="1"/>
  <c r="T475" i="3"/>
  <c r="AF474" i="3"/>
  <c r="AL474" i="3" s="1"/>
  <c r="AR474" i="3" l="1"/>
  <c r="AX474" i="3" s="1"/>
  <c r="AS474" i="3"/>
  <c r="AY474" i="3" s="1"/>
  <c r="AV474" i="3"/>
  <c r="BB474" i="3" s="1"/>
  <c r="AT474" i="3"/>
  <c r="AZ474" i="3" s="1"/>
  <c r="AU474" i="3"/>
  <c r="BA474" i="3" s="1"/>
  <c r="W476" i="3"/>
  <c r="AI475" i="3"/>
  <c r="AO475" i="3" s="1"/>
  <c r="V476" i="3"/>
  <c r="AH475" i="3"/>
  <c r="AN475" i="3" s="1"/>
  <c r="T476" i="3"/>
  <c r="AF475" i="3"/>
  <c r="AL475" i="3" s="1"/>
  <c r="U476" i="3"/>
  <c r="AG475" i="3"/>
  <c r="AM475" i="3" s="1"/>
  <c r="X476" i="3"/>
  <c r="AJ475" i="3"/>
  <c r="AP475" i="3" s="1"/>
  <c r="AV475" i="3" l="1"/>
  <c r="BB475" i="3" s="1"/>
  <c r="AR475" i="3"/>
  <c r="AX475" i="3" s="1"/>
  <c r="AT475" i="3"/>
  <c r="AZ475" i="3" s="1"/>
  <c r="AS475" i="3"/>
  <c r="AY475" i="3" s="1"/>
  <c r="AU475" i="3"/>
  <c r="BA475" i="3" s="1"/>
  <c r="U477" i="3"/>
  <c r="AG476" i="3"/>
  <c r="AM476" i="3" s="1"/>
  <c r="V477" i="3"/>
  <c r="AH476" i="3"/>
  <c r="AN476" i="3" s="1"/>
  <c r="X477" i="3"/>
  <c r="AJ476" i="3"/>
  <c r="AP476" i="3" s="1"/>
  <c r="T477" i="3"/>
  <c r="AF476" i="3"/>
  <c r="AL476" i="3" s="1"/>
  <c r="W477" i="3"/>
  <c r="AI476" i="3"/>
  <c r="AO476" i="3" s="1"/>
  <c r="AV476" i="3" l="1"/>
  <c r="BB476" i="3" s="1"/>
  <c r="AS476" i="3"/>
  <c r="AY476" i="3" s="1"/>
  <c r="AT476" i="3"/>
  <c r="AZ476" i="3" s="1"/>
  <c r="AR476" i="3"/>
  <c r="AX476" i="3" s="1"/>
  <c r="AU476" i="3"/>
  <c r="BA476" i="3" s="1"/>
  <c r="T478" i="3"/>
  <c r="AF477" i="3"/>
  <c r="AL477" i="3" s="1"/>
  <c r="V478" i="3"/>
  <c r="AH477" i="3"/>
  <c r="AN477" i="3" s="1"/>
  <c r="W478" i="3"/>
  <c r="AI477" i="3"/>
  <c r="AO477" i="3" s="1"/>
  <c r="X478" i="3"/>
  <c r="AJ477" i="3"/>
  <c r="AP477" i="3" s="1"/>
  <c r="U478" i="3"/>
  <c r="AG477" i="3"/>
  <c r="AM477" i="3" s="1"/>
  <c r="AS477" i="3" l="1"/>
  <c r="AY477" i="3" s="1"/>
  <c r="AR477" i="3"/>
  <c r="AX477" i="3" s="1"/>
  <c r="AT477" i="3"/>
  <c r="AZ477" i="3" s="1"/>
  <c r="AV477" i="3"/>
  <c r="BB477" i="3" s="1"/>
  <c r="AU477" i="3"/>
  <c r="BA477" i="3" s="1"/>
  <c r="X479" i="3"/>
  <c r="AJ478" i="3"/>
  <c r="AP478" i="3" s="1"/>
  <c r="V479" i="3"/>
  <c r="AH478" i="3"/>
  <c r="AN478" i="3" s="1"/>
  <c r="U479" i="3"/>
  <c r="AG478" i="3"/>
  <c r="AM478" i="3" s="1"/>
  <c r="W479" i="3"/>
  <c r="AI478" i="3"/>
  <c r="AO478" i="3" s="1"/>
  <c r="T479" i="3"/>
  <c r="AF478" i="3"/>
  <c r="AL478" i="3" s="1"/>
  <c r="AS478" i="3" l="1"/>
  <c r="AY478" i="3" s="1"/>
  <c r="AV478" i="3"/>
  <c r="BB478" i="3" s="1"/>
  <c r="AR478" i="3"/>
  <c r="AX478" i="3" s="1"/>
  <c r="AT478" i="3"/>
  <c r="AZ478" i="3" s="1"/>
  <c r="AU478" i="3"/>
  <c r="BA478" i="3" s="1"/>
  <c r="W480" i="3"/>
  <c r="AI479" i="3"/>
  <c r="AO479" i="3" s="1"/>
  <c r="V480" i="3"/>
  <c r="AH479" i="3"/>
  <c r="AN479" i="3" s="1"/>
  <c r="T480" i="3"/>
  <c r="AF479" i="3"/>
  <c r="AL479" i="3" s="1"/>
  <c r="U480" i="3"/>
  <c r="AG479" i="3"/>
  <c r="AM479" i="3" s="1"/>
  <c r="X480" i="3"/>
  <c r="AJ479" i="3"/>
  <c r="AP479" i="3" s="1"/>
  <c r="AV479" i="3" l="1"/>
  <c r="BB479" i="3" s="1"/>
  <c r="AR479" i="3"/>
  <c r="AX479" i="3" s="1"/>
  <c r="AS479" i="3"/>
  <c r="AY479" i="3" s="1"/>
  <c r="AT479" i="3"/>
  <c r="AZ479" i="3" s="1"/>
  <c r="AU479" i="3"/>
  <c r="BA479" i="3" s="1"/>
  <c r="U481" i="3"/>
  <c r="AG480" i="3"/>
  <c r="AM480" i="3" s="1"/>
  <c r="V481" i="3"/>
  <c r="AH480" i="3"/>
  <c r="AN480" i="3" s="1"/>
  <c r="X481" i="3"/>
  <c r="AJ480" i="3"/>
  <c r="AP480" i="3" s="1"/>
  <c r="T481" i="3"/>
  <c r="AF480" i="3"/>
  <c r="AL480" i="3" s="1"/>
  <c r="W481" i="3"/>
  <c r="AI480" i="3"/>
  <c r="AO480" i="3" s="1"/>
  <c r="AV480" i="3" l="1"/>
  <c r="BB480" i="3" s="1"/>
  <c r="AS480" i="3"/>
  <c r="AY480" i="3" s="1"/>
  <c r="AT480" i="3"/>
  <c r="AZ480" i="3" s="1"/>
  <c r="AR480" i="3"/>
  <c r="AX480" i="3" s="1"/>
  <c r="AU480" i="3"/>
  <c r="BA480" i="3" s="1"/>
  <c r="T482" i="3"/>
  <c r="AF481" i="3"/>
  <c r="AL481" i="3" s="1"/>
  <c r="V482" i="3"/>
  <c r="AH481" i="3"/>
  <c r="AN481" i="3" s="1"/>
  <c r="W482" i="3"/>
  <c r="AI481" i="3"/>
  <c r="AO481" i="3" s="1"/>
  <c r="X482" i="3"/>
  <c r="AJ481" i="3"/>
  <c r="AP481" i="3" s="1"/>
  <c r="U482" i="3"/>
  <c r="AG481" i="3"/>
  <c r="AM481" i="3" s="1"/>
  <c r="AS481" i="3" l="1"/>
  <c r="AY481" i="3" s="1"/>
  <c r="AR481" i="3"/>
  <c r="AX481" i="3" s="1"/>
  <c r="AT481" i="3"/>
  <c r="AZ481" i="3" s="1"/>
  <c r="AV481" i="3"/>
  <c r="BB481" i="3" s="1"/>
  <c r="AU481" i="3"/>
  <c r="BA481" i="3" s="1"/>
  <c r="X483" i="3"/>
  <c r="AJ482" i="3"/>
  <c r="AP482" i="3" s="1"/>
  <c r="V483" i="3"/>
  <c r="AH482" i="3"/>
  <c r="AN482" i="3" s="1"/>
  <c r="U483" i="3"/>
  <c r="AG482" i="3"/>
  <c r="AM482" i="3" s="1"/>
  <c r="W483" i="3"/>
  <c r="AI482" i="3"/>
  <c r="AO482" i="3" s="1"/>
  <c r="T483" i="3"/>
  <c r="AF482" i="3"/>
  <c r="AL482" i="3" s="1"/>
  <c r="AR482" i="3" l="1"/>
  <c r="AX482" i="3" s="1"/>
  <c r="AS482" i="3"/>
  <c r="AY482" i="3" s="1"/>
  <c r="AV482" i="3"/>
  <c r="BB482" i="3" s="1"/>
  <c r="AT482" i="3"/>
  <c r="AZ482" i="3" s="1"/>
  <c r="AU482" i="3"/>
  <c r="BA482" i="3" s="1"/>
  <c r="W484" i="3"/>
  <c r="AI483" i="3"/>
  <c r="AO483" i="3" s="1"/>
  <c r="V484" i="3"/>
  <c r="AH483" i="3"/>
  <c r="AN483" i="3" s="1"/>
  <c r="T484" i="3"/>
  <c r="AF483" i="3"/>
  <c r="AL483" i="3" s="1"/>
  <c r="U484" i="3"/>
  <c r="AG483" i="3"/>
  <c r="AM483" i="3" s="1"/>
  <c r="X484" i="3"/>
  <c r="AJ483" i="3"/>
  <c r="AP483" i="3" s="1"/>
  <c r="AV483" i="3" l="1"/>
  <c r="BB483" i="3" s="1"/>
  <c r="AS483" i="3"/>
  <c r="AY483" i="3" s="1"/>
  <c r="AT483" i="3"/>
  <c r="AZ483" i="3" s="1"/>
  <c r="AR483" i="3"/>
  <c r="AX483" i="3" s="1"/>
  <c r="AU483" i="3"/>
  <c r="BA483" i="3" s="1"/>
  <c r="U485" i="3"/>
  <c r="AG484" i="3"/>
  <c r="AM484" i="3" s="1"/>
  <c r="V485" i="3"/>
  <c r="AH484" i="3"/>
  <c r="AN484" i="3" s="1"/>
  <c r="X485" i="3"/>
  <c r="AJ484" i="3"/>
  <c r="AP484" i="3" s="1"/>
  <c r="T485" i="3"/>
  <c r="AF484" i="3"/>
  <c r="AL484" i="3" s="1"/>
  <c r="W485" i="3"/>
  <c r="AI484" i="3"/>
  <c r="AO484" i="3" s="1"/>
  <c r="AV484" i="3" l="1"/>
  <c r="BB484" i="3" s="1"/>
  <c r="AS484" i="3"/>
  <c r="AY484" i="3" s="1"/>
  <c r="AR484" i="3"/>
  <c r="AX484" i="3" s="1"/>
  <c r="AT484" i="3"/>
  <c r="AZ484" i="3" s="1"/>
  <c r="AU484" i="3"/>
  <c r="BA484" i="3" s="1"/>
  <c r="V486" i="3"/>
  <c r="AH485" i="3"/>
  <c r="AN485" i="3" s="1"/>
  <c r="T486" i="3"/>
  <c r="AF485" i="3"/>
  <c r="AL485" i="3" s="1"/>
  <c r="W486" i="3"/>
  <c r="AI485" i="3"/>
  <c r="AO485" i="3" s="1"/>
  <c r="X486" i="3"/>
  <c r="AJ485" i="3"/>
  <c r="AP485" i="3" s="1"/>
  <c r="U486" i="3"/>
  <c r="AG485" i="3"/>
  <c r="AM485" i="3" s="1"/>
  <c r="AS485" i="3" l="1"/>
  <c r="AY485" i="3" s="1"/>
  <c r="AT485" i="3"/>
  <c r="AZ485" i="3" s="1"/>
  <c r="AR485" i="3"/>
  <c r="AX485" i="3" s="1"/>
  <c r="AV485" i="3"/>
  <c r="BB485" i="3" s="1"/>
  <c r="AU485" i="3"/>
  <c r="BA485" i="3" s="1"/>
  <c r="T487" i="3"/>
  <c r="AF486" i="3"/>
  <c r="AL486" i="3" s="1"/>
  <c r="X487" i="3"/>
  <c r="AJ486" i="3"/>
  <c r="AP486" i="3" s="1"/>
  <c r="U487" i="3"/>
  <c r="AG486" i="3"/>
  <c r="AM486" i="3" s="1"/>
  <c r="W487" i="3"/>
  <c r="AI486" i="3"/>
  <c r="AO486" i="3" s="1"/>
  <c r="V487" i="3"/>
  <c r="AH486" i="3"/>
  <c r="AN486" i="3" s="1"/>
  <c r="AT486" i="3" l="1"/>
  <c r="AZ486" i="3" s="1"/>
  <c r="AS486" i="3"/>
  <c r="AY486" i="3" s="1"/>
  <c r="AR486" i="3"/>
  <c r="AX486" i="3" s="1"/>
  <c r="AV486" i="3"/>
  <c r="BB486" i="3" s="1"/>
  <c r="AU486" i="3"/>
  <c r="BA486" i="3" s="1"/>
  <c r="W488" i="3"/>
  <c r="AI487" i="3"/>
  <c r="AO487" i="3" s="1"/>
  <c r="X488" i="3"/>
  <c r="AJ487" i="3"/>
  <c r="AP487" i="3" s="1"/>
  <c r="V488" i="3"/>
  <c r="AH487" i="3"/>
  <c r="AN487" i="3" s="1"/>
  <c r="U488" i="3"/>
  <c r="AG487" i="3"/>
  <c r="AM487" i="3" s="1"/>
  <c r="T488" i="3"/>
  <c r="AF487" i="3"/>
  <c r="AL487" i="3" s="1"/>
  <c r="AR487" i="3" l="1"/>
  <c r="AX487" i="3" s="1"/>
  <c r="AT487" i="3"/>
  <c r="AZ487" i="3" s="1"/>
  <c r="AV487" i="3"/>
  <c r="BB487" i="3" s="1"/>
  <c r="AS487" i="3"/>
  <c r="AY487" i="3" s="1"/>
  <c r="AU487" i="3"/>
  <c r="BA487" i="3" s="1"/>
  <c r="U489" i="3"/>
  <c r="AG488" i="3"/>
  <c r="AM488" i="3" s="1"/>
  <c r="X489" i="3"/>
  <c r="AJ488" i="3"/>
  <c r="AP488" i="3" s="1"/>
  <c r="T489" i="3"/>
  <c r="AF488" i="3"/>
  <c r="AL488" i="3" s="1"/>
  <c r="V489" i="3"/>
  <c r="AH488" i="3"/>
  <c r="AN488" i="3" s="1"/>
  <c r="W489" i="3"/>
  <c r="AI488" i="3"/>
  <c r="AO488" i="3" s="1"/>
  <c r="AR488" i="3" l="1"/>
  <c r="AX488" i="3" s="1"/>
  <c r="AS488" i="3"/>
  <c r="AY488" i="3" s="1"/>
  <c r="AV488" i="3"/>
  <c r="BB488" i="3" s="1"/>
  <c r="AT488" i="3"/>
  <c r="AZ488" i="3" s="1"/>
  <c r="AU488" i="3"/>
  <c r="BA488" i="3" s="1"/>
  <c r="V490" i="3"/>
  <c r="AH489" i="3"/>
  <c r="AN489" i="3" s="1"/>
  <c r="X490" i="3"/>
  <c r="AJ489" i="3"/>
  <c r="AP489" i="3" s="1"/>
  <c r="W490" i="3"/>
  <c r="AI489" i="3"/>
  <c r="AO489" i="3" s="1"/>
  <c r="T490" i="3"/>
  <c r="AF489" i="3"/>
  <c r="AL489" i="3" s="1"/>
  <c r="U490" i="3"/>
  <c r="AG489" i="3"/>
  <c r="AM489" i="3" s="1"/>
  <c r="AT489" i="3" l="1"/>
  <c r="AZ489" i="3" s="1"/>
  <c r="AR489" i="3"/>
  <c r="AX489" i="3" s="1"/>
  <c r="AV489" i="3"/>
  <c r="BB489" i="3" s="1"/>
  <c r="AS489" i="3"/>
  <c r="AY489" i="3" s="1"/>
  <c r="AU489" i="3"/>
  <c r="BA489" i="3" s="1"/>
  <c r="T491" i="3"/>
  <c r="AF490" i="3"/>
  <c r="AL490" i="3" s="1"/>
  <c r="X491" i="3"/>
  <c r="AJ490" i="3"/>
  <c r="AP490" i="3" s="1"/>
  <c r="U491" i="3"/>
  <c r="AG490" i="3"/>
  <c r="AM490" i="3" s="1"/>
  <c r="W491" i="3"/>
  <c r="AI490" i="3"/>
  <c r="AO490" i="3" s="1"/>
  <c r="V491" i="3"/>
  <c r="AH490" i="3"/>
  <c r="AN490" i="3" s="1"/>
  <c r="AT490" i="3" l="1"/>
  <c r="AZ490" i="3" s="1"/>
  <c r="AS490" i="3"/>
  <c r="AY490" i="3" s="1"/>
  <c r="AR490" i="3"/>
  <c r="AX490" i="3" s="1"/>
  <c r="AV490" i="3"/>
  <c r="BB490" i="3" s="1"/>
  <c r="AU490" i="3"/>
  <c r="BA490" i="3" s="1"/>
  <c r="W492" i="3"/>
  <c r="AI491" i="3"/>
  <c r="AO491" i="3" s="1"/>
  <c r="X492" i="3"/>
  <c r="AJ491" i="3"/>
  <c r="AP491" i="3" s="1"/>
  <c r="V492" i="3"/>
  <c r="AH491" i="3"/>
  <c r="AN491" i="3" s="1"/>
  <c r="U492" i="3"/>
  <c r="AG491" i="3"/>
  <c r="AM491" i="3" s="1"/>
  <c r="T492" i="3"/>
  <c r="AF491" i="3"/>
  <c r="AL491" i="3" s="1"/>
  <c r="AR491" i="3" l="1"/>
  <c r="AX491" i="3" s="1"/>
  <c r="AT491" i="3"/>
  <c r="AZ491" i="3" s="1"/>
  <c r="AS491" i="3"/>
  <c r="AY491" i="3" s="1"/>
  <c r="AV491" i="3"/>
  <c r="BB491" i="3" s="1"/>
  <c r="AU491" i="3"/>
  <c r="BA491" i="3" s="1"/>
  <c r="U493" i="3"/>
  <c r="AG492" i="3"/>
  <c r="AM492" i="3" s="1"/>
  <c r="X493" i="3"/>
  <c r="AJ492" i="3"/>
  <c r="AP492" i="3" s="1"/>
  <c r="T493" i="3"/>
  <c r="AF492" i="3"/>
  <c r="AL492" i="3" s="1"/>
  <c r="V493" i="3"/>
  <c r="AH492" i="3"/>
  <c r="AN492" i="3" s="1"/>
  <c r="W493" i="3"/>
  <c r="AI492" i="3"/>
  <c r="AO492" i="3" s="1"/>
  <c r="AR492" i="3" l="1"/>
  <c r="AX492" i="3" s="1"/>
  <c r="AS492" i="3"/>
  <c r="AY492" i="3" s="1"/>
  <c r="AV492" i="3"/>
  <c r="BB492" i="3" s="1"/>
  <c r="AT492" i="3"/>
  <c r="AZ492" i="3" s="1"/>
  <c r="AU492" i="3"/>
  <c r="BA492" i="3" s="1"/>
  <c r="X494" i="3"/>
  <c r="AJ493" i="3"/>
  <c r="AP493" i="3" s="1"/>
  <c r="V494" i="3"/>
  <c r="AH493" i="3"/>
  <c r="AN493" i="3" s="1"/>
  <c r="W494" i="3"/>
  <c r="AI493" i="3"/>
  <c r="AO493" i="3" s="1"/>
  <c r="T494" i="3"/>
  <c r="AF493" i="3"/>
  <c r="AL493" i="3" s="1"/>
  <c r="U494" i="3"/>
  <c r="AG493" i="3"/>
  <c r="AM493" i="3" s="1"/>
  <c r="AS493" i="3" l="1"/>
  <c r="AY493" i="3" s="1"/>
  <c r="AV493" i="3"/>
  <c r="BB493" i="3" s="1"/>
  <c r="AT493" i="3"/>
  <c r="AZ493" i="3" s="1"/>
  <c r="AR493" i="3"/>
  <c r="AX493" i="3" s="1"/>
  <c r="AU493" i="3"/>
  <c r="BA493" i="3" s="1"/>
  <c r="T495" i="3"/>
  <c r="AF494" i="3"/>
  <c r="AL494" i="3" s="1"/>
  <c r="V495" i="3"/>
  <c r="AH494" i="3"/>
  <c r="AN494" i="3" s="1"/>
  <c r="U495" i="3"/>
  <c r="AG494" i="3"/>
  <c r="AM494" i="3" s="1"/>
  <c r="W495" i="3"/>
  <c r="AI494" i="3"/>
  <c r="AO494" i="3" s="1"/>
  <c r="X495" i="3"/>
  <c r="AJ494" i="3"/>
  <c r="AP494" i="3" s="1"/>
  <c r="AS494" i="3" l="1"/>
  <c r="AY494" i="3" s="1"/>
  <c r="AR494" i="3"/>
  <c r="AX494" i="3" s="1"/>
  <c r="AT494" i="3"/>
  <c r="AZ494" i="3" s="1"/>
  <c r="AV494" i="3"/>
  <c r="BB494" i="3" s="1"/>
  <c r="AU494" i="3"/>
  <c r="BA494" i="3" s="1"/>
  <c r="V496" i="3"/>
  <c r="AH495" i="3"/>
  <c r="AN495" i="3" s="1"/>
  <c r="W496" i="3"/>
  <c r="AI495" i="3"/>
  <c r="AO495" i="3" s="1"/>
  <c r="X496" i="3"/>
  <c r="AJ495" i="3"/>
  <c r="AP495" i="3" s="1"/>
  <c r="U496" i="3"/>
  <c r="AG495" i="3"/>
  <c r="AM495" i="3" s="1"/>
  <c r="T496" i="3"/>
  <c r="AF495" i="3"/>
  <c r="AL495" i="3" s="1"/>
  <c r="AR495" i="3" l="1"/>
  <c r="AX495" i="3" s="1"/>
  <c r="AV495" i="3"/>
  <c r="BB495" i="3" s="1"/>
  <c r="AT495" i="3"/>
  <c r="AZ495" i="3" s="1"/>
  <c r="AS495" i="3"/>
  <c r="AY495" i="3" s="1"/>
  <c r="AU495" i="3"/>
  <c r="BA495" i="3" s="1"/>
  <c r="U497" i="3"/>
  <c r="AG496" i="3"/>
  <c r="AM496" i="3" s="1"/>
  <c r="W497" i="3"/>
  <c r="AI496" i="3"/>
  <c r="AO496" i="3" s="1"/>
  <c r="T497" i="3"/>
  <c r="AF496" i="3"/>
  <c r="AL496" i="3" s="1"/>
  <c r="X497" i="3"/>
  <c r="AJ496" i="3"/>
  <c r="AP496" i="3" s="1"/>
  <c r="V497" i="3"/>
  <c r="AH496" i="3"/>
  <c r="AN496" i="3" s="1"/>
  <c r="AT496" i="3" l="1"/>
  <c r="AZ496" i="3" s="1"/>
  <c r="AR496" i="3"/>
  <c r="AX496" i="3" s="1"/>
  <c r="AS496" i="3"/>
  <c r="AY496" i="3" s="1"/>
  <c r="AV496" i="3"/>
  <c r="BB496" i="3" s="1"/>
  <c r="AU496" i="3"/>
  <c r="BA496" i="3" s="1"/>
  <c r="W498" i="3"/>
  <c r="AI497" i="3"/>
  <c r="AO497" i="3" s="1"/>
  <c r="X498" i="3"/>
  <c r="AJ497" i="3"/>
  <c r="AP497" i="3" s="1"/>
  <c r="V498" i="3"/>
  <c r="AH497" i="3"/>
  <c r="AN497" i="3" s="1"/>
  <c r="T498" i="3"/>
  <c r="AF497" i="3"/>
  <c r="AL497" i="3" s="1"/>
  <c r="U498" i="3"/>
  <c r="AG497" i="3"/>
  <c r="AM497" i="3" s="1"/>
  <c r="AS497" i="3" l="1"/>
  <c r="AY497" i="3" s="1"/>
  <c r="AR497" i="3"/>
  <c r="AX497" i="3" s="1"/>
  <c r="AV497" i="3"/>
  <c r="BB497" i="3" s="1"/>
  <c r="AT497" i="3"/>
  <c r="AZ497" i="3" s="1"/>
  <c r="AU497" i="3"/>
  <c r="BA497" i="3" s="1"/>
  <c r="T499" i="3"/>
  <c r="AF498" i="3"/>
  <c r="AL498" i="3" s="1"/>
  <c r="X499" i="3"/>
  <c r="AJ498" i="3"/>
  <c r="AP498" i="3" s="1"/>
  <c r="U499" i="3"/>
  <c r="AG498" i="3"/>
  <c r="AM498" i="3" s="1"/>
  <c r="V499" i="3"/>
  <c r="AH498" i="3"/>
  <c r="AN498" i="3" s="1"/>
  <c r="W499" i="3"/>
  <c r="AI498" i="3"/>
  <c r="AO498" i="3" s="1"/>
  <c r="AR498" i="3" l="1"/>
  <c r="AX498" i="3" s="1"/>
  <c r="AV498" i="3"/>
  <c r="BB498" i="3" s="1"/>
  <c r="AS498" i="3"/>
  <c r="AY498" i="3" s="1"/>
  <c r="AT498" i="3"/>
  <c r="AZ498" i="3" s="1"/>
  <c r="AU498" i="3"/>
  <c r="BA498" i="3" s="1"/>
  <c r="V500" i="3"/>
  <c r="AH499" i="3"/>
  <c r="AN499" i="3" s="1"/>
  <c r="X500" i="3"/>
  <c r="AJ499" i="3"/>
  <c r="AP499" i="3" s="1"/>
  <c r="W500" i="3"/>
  <c r="AI499" i="3"/>
  <c r="AO499" i="3" s="1"/>
  <c r="U500" i="3"/>
  <c r="AG499" i="3"/>
  <c r="AM499" i="3" s="1"/>
  <c r="T500" i="3"/>
  <c r="AF499" i="3"/>
  <c r="AL499" i="3" s="1"/>
  <c r="AT499" i="3" l="1"/>
  <c r="AZ499" i="3" s="1"/>
  <c r="AU499" i="3"/>
  <c r="BA499" i="3" s="1"/>
  <c r="AR499" i="3"/>
  <c r="AX499" i="3" s="1"/>
  <c r="AV499" i="3"/>
  <c r="BB499" i="3" s="1"/>
  <c r="AS499" i="3"/>
  <c r="AY499" i="3" s="1"/>
  <c r="U501" i="3"/>
  <c r="AG500" i="3"/>
  <c r="AM500" i="3" s="1"/>
  <c r="X501" i="3"/>
  <c r="AJ500" i="3"/>
  <c r="AP500" i="3" s="1"/>
  <c r="T501" i="3"/>
  <c r="AF500" i="3"/>
  <c r="AL500" i="3" s="1"/>
  <c r="W501" i="3"/>
  <c r="AI500" i="3"/>
  <c r="AO500" i="3" s="1"/>
  <c r="V501" i="3"/>
  <c r="AH500" i="3"/>
  <c r="AN500" i="3" s="1"/>
  <c r="AS500" i="3" l="1"/>
  <c r="AY500" i="3" s="1"/>
  <c r="AV500" i="3"/>
  <c r="BB500" i="3" s="1"/>
  <c r="AU500" i="3"/>
  <c r="BA500" i="3" s="1"/>
  <c r="AR500" i="3"/>
  <c r="AX500" i="3" s="1"/>
  <c r="AT500" i="3"/>
  <c r="AZ500" i="3" s="1"/>
  <c r="W502" i="3"/>
  <c r="AI501" i="3"/>
  <c r="AO501" i="3" s="1"/>
  <c r="X502" i="3"/>
  <c r="AJ501" i="3"/>
  <c r="AP501" i="3" s="1"/>
  <c r="V502" i="3"/>
  <c r="AH501" i="3"/>
  <c r="AN501" i="3" s="1"/>
  <c r="T502" i="3"/>
  <c r="AF501" i="3"/>
  <c r="AL501" i="3" s="1"/>
  <c r="U502" i="3"/>
  <c r="AG501" i="3"/>
  <c r="AM501" i="3" s="1"/>
  <c r="AT501" i="3" l="1"/>
  <c r="AZ501" i="3" s="1"/>
  <c r="AR501" i="3"/>
  <c r="AX501" i="3" s="1"/>
  <c r="AV501" i="3"/>
  <c r="BB501" i="3" s="1"/>
  <c r="AU501" i="3"/>
  <c r="BA501" i="3" s="1"/>
  <c r="AS501" i="3"/>
  <c r="AY501" i="3" s="1"/>
  <c r="T503" i="3"/>
  <c r="AF502" i="3"/>
  <c r="AL502" i="3" s="1"/>
  <c r="X503" i="3"/>
  <c r="AJ502" i="3"/>
  <c r="AP502" i="3" s="1"/>
  <c r="U503" i="3"/>
  <c r="AG502" i="3"/>
  <c r="AM502" i="3" s="1"/>
  <c r="V503" i="3"/>
  <c r="AH502" i="3"/>
  <c r="AN502" i="3" s="1"/>
  <c r="W503" i="3"/>
  <c r="AI502" i="3"/>
  <c r="AO502" i="3" s="1"/>
  <c r="AS502" i="3" l="1"/>
  <c r="AY502" i="3" s="1"/>
  <c r="AV502" i="3"/>
  <c r="BB502" i="3" s="1"/>
  <c r="AU502" i="3"/>
  <c r="BA502" i="3" s="1"/>
  <c r="AR502" i="3"/>
  <c r="AX502" i="3" s="1"/>
  <c r="AT502" i="3"/>
  <c r="AZ502" i="3" s="1"/>
  <c r="X504" i="3"/>
  <c r="AJ503" i="3"/>
  <c r="AP503" i="3" s="1"/>
  <c r="V504" i="3"/>
  <c r="AH503" i="3"/>
  <c r="AN503" i="3" s="1"/>
  <c r="W504" i="3"/>
  <c r="AI503" i="3"/>
  <c r="AO503" i="3" s="1"/>
  <c r="U504" i="3"/>
  <c r="AG503" i="3"/>
  <c r="AM503" i="3" s="1"/>
  <c r="T504" i="3"/>
  <c r="AF503" i="3"/>
  <c r="AL503" i="3" s="1"/>
  <c r="AU503" i="3" l="1"/>
  <c r="BA503" i="3" s="1"/>
  <c r="AT503" i="3"/>
  <c r="AZ503" i="3" s="1"/>
  <c r="AS503" i="3"/>
  <c r="AY503" i="3" s="1"/>
  <c r="AR503" i="3"/>
  <c r="AX503" i="3" s="1"/>
  <c r="AV503" i="3"/>
  <c r="BB503" i="3" s="1"/>
  <c r="U505" i="3"/>
  <c r="AG504" i="3"/>
  <c r="AM504" i="3" s="1"/>
  <c r="V505" i="3"/>
  <c r="AH504" i="3"/>
  <c r="AN504" i="3" s="1"/>
  <c r="T505" i="3"/>
  <c r="AF504" i="3"/>
  <c r="AL504" i="3" s="1"/>
  <c r="W505" i="3"/>
  <c r="AI504" i="3"/>
  <c r="AO504" i="3" s="1"/>
  <c r="X505" i="3"/>
  <c r="AJ504" i="3"/>
  <c r="AP504" i="3" s="1"/>
  <c r="AU504" i="3" l="1"/>
  <c r="BA504" i="3" s="1"/>
  <c r="AR504" i="3"/>
  <c r="AX504" i="3" s="1"/>
  <c r="AT504" i="3"/>
  <c r="AZ504" i="3" s="1"/>
  <c r="AV504" i="3"/>
  <c r="BB504" i="3" s="1"/>
  <c r="AS504" i="3"/>
  <c r="AY504" i="3" s="1"/>
  <c r="W506" i="3"/>
  <c r="AI505" i="3"/>
  <c r="AO505" i="3" s="1"/>
  <c r="V506" i="3"/>
  <c r="AH505" i="3"/>
  <c r="AN505" i="3" s="1"/>
  <c r="X506" i="3"/>
  <c r="AJ505" i="3"/>
  <c r="AP505" i="3" s="1"/>
  <c r="T506" i="3"/>
  <c r="AF505" i="3"/>
  <c r="AL505" i="3" s="1"/>
  <c r="U506" i="3"/>
  <c r="AG505" i="3"/>
  <c r="AM505" i="3" s="1"/>
  <c r="AS505" i="3" l="1"/>
  <c r="AY505" i="3" s="1"/>
  <c r="AR505" i="3"/>
  <c r="AX505" i="3" s="1"/>
  <c r="AT505" i="3"/>
  <c r="AZ505" i="3" s="1"/>
  <c r="AV505" i="3"/>
  <c r="BB505" i="3" s="1"/>
  <c r="AU505" i="3"/>
  <c r="BA505" i="3" s="1"/>
  <c r="T507" i="3"/>
  <c r="AF506" i="3"/>
  <c r="AL506" i="3" s="1"/>
  <c r="V507" i="3"/>
  <c r="AH506" i="3"/>
  <c r="AN506" i="3" s="1"/>
  <c r="U507" i="3"/>
  <c r="AG506" i="3"/>
  <c r="AM506" i="3" s="1"/>
  <c r="X507" i="3"/>
  <c r="AJ506" i="3"/>
  <c r="AP506" i="3" s="1"/>
  <c r="W507" i="3"/>
  <c r="AI506" i="3"/>
  <c r="AO506" i="3" s="1"/>
  <c r="AU506" i="3" l="1"/>
  <c r="BA506" i="3" s="1"/>
  <c r="AT506" i="3"/>
  <c r="AZ506" i="3" s="1"/>
  <c r="AV506" i="3"/>
  <c r="BB506" i="3" s="1"/>
  <c r="AS506" i="3"/>
  <c r="AY506" i="3" s="1"/>
  <c r="AR506" i="3"/>
  <c r="AX506" i="3" s="1"/>
  <c r="X508" i="3"/>
  <c r="AJ507" i="3"/>
  <c r="AP507" i="3" s="1"/>
  <c r="V508" i="3"/>
  <c r="AH507" i="3"/>
  <c r="AN507" i="3" s="1"/>
  <c r="W508" i="3"/>
  <c r="AI507" i="3"/>
  <c r="AO507" i="3" s="1"/>
  <c r="U508" i="3"/>
  <c r="AG507" i="3"/>
  <c r="AM507" i="3" s="1"/>
  <c r="T508" i="3"/>
  <c r="AF507" i="3"/>
  <c r="AL507" i="3" s="1"/>
  <c r="AT507" i="3" l="1"/>
  <c r="AZ507" i="3" s="1"/>
  <c r="AS507" i="3"/>
  <c r="AY507" i="3" s="1"/>
  <c r="AR507" i="3"/>
  <c r="AX507" i="3" s="1"/>
  <c r="AV507" i="3"/>
  <c r="BB507" i="3" s="1"/>
  <c r="AU507" i="3"/>
  <c r="BA507" i="3" s="1"/>
  <c r="U509" i="3"/>
  <c r="AG508" i="3"/>
  <c r="AM508" i="3" s="1"/>
  <c r="V509" i="3"/>
  <c r="AH508" i="3"/>
  <c r="AN508" i="3" s="1"/>
  <c r="T509" i="3"/>
  <c r="AF508" i="3"/>
  <c r="AL508" i="3" s="1"/>
  <c r="W509" i="3"/>
  <c r="AI508" i="3"/>
  <c r="AO508" i="3" s="1"/>
  <c r="X509" i="3"/>
  <c r="AJ508" i="3"/>
  <c r="AP508" i="3" s="1"/>
  <c r="AU508" i="3" l="1"/>
  <c r="BA508" i="3" s="1"/>
  <c r="AT508" i="3"/>
  <c r="AZ508" i="3" s="1"/>
  <c r="AV508" i="3"/>
  <c r="BB508" i="3" s="1"/>
  <c r="AR508" i="3"/>
  <c r="AX508" i="3" s="1"/>
  <c r="AS508" i="3"/>
  <c r="AY508" i="3" s="1"/>
  <c r="V510" i="3"/>
  <c r="AH509" i="3"/>
  <c r="AN509" i="3" s="1"/>
  <c r="W510" i="3"/>
  <c r="AI509" i="3"/>
  <c r="AO509" i="3" s="1"/>
  <c r="X510" i="3"/>
  <c r="AJ509" i="3"/>
  <c r="AP509" i="3" s="1"/>
  <c r="T510" i="3"/>
  <c r="AF509" i="3"/>
  <c r="AL509" i="3" s="1"/>
  <c r="U510" i="3"/>
  <c r="AG509" i="3"/>
  <c r="AM509" i="3" s="1"/>
  <c r="AS509" i="3" l="1"/>
  <c r="AY509" i="3" s="1"/>
  <c r="AT509" i="3"/>
  <c r="AZ509" i="3" s="1"/>
  <c r="AR509" i="3"/>
  <c r="AX509" i="3" s="1"/>
  <c r="AV509" i="3"/>
  <c r="BB509" i="3" s="1"/>
  <c r="AU509" i="3"/>
  <c r="BA509" i="3" s="1"/>
  <c r="T511" i="3"/>
  <c r="AF510" i="3"/>
  <c r="AL510" i="3" s="1"/>
  <c r="W511" i="3"/>
  <c r="AI510" i="3"/>
  <c r="AO510" i="3" s="1"/>
  <c r="U511" i="3"/>
  <c r="AG510" i="3"/>
  <c r="AM510" i="3" s="1"/>
  <c r="X511" i="3"/>
  <c r="AJ510" i="3"/>
  <c r="AP510" i="3" s="1"/>
  <c r="V511" i="3"/>
  <c r="AH510" i="3"/>
  <c r="AN510" i="3" s="1"/>
  <c r="AU510" i="3" l="1"/>
  <c r="BA510" i="3" s="1"/>
  <c r="AV510" i="3"/>
  <c r="BB510" i="3" s="1"/>
  <c r="AR510" i="3"/>
  <c r="AX510" i="3" s="1"/>
  <c r="AT510" i="3"/>
  <c r="AZ510" i="3" s="1"/>
  <c r="AS510" i="3"/>
  <c r="AY510" i="3" s="1"/>
  <c r="X512" i="3"/>
  <c r="AJ511" i="3"/>
  <c r="AP511" i="3" s="1"/>
  <c r="W512" i="3"/>
  <c r="AI511" i="3"/>
  <c r="AO511" i="3" s="1"/>
  <c r="V512" i="3"/>
  <c r="AH511" i="3"/>
  <c r="AN511" i="3" s="1"/>
  <c r="U512" i="3"/>
  <c r="AG511" i="3"/>
  <c r="AM511" i="3" s="1"/>
  <c r="T512" i="3"/>
  <c r="AF511" i="3"/>
  <c r="AL511" i="3" s="1"/>
  <c r="AS511" i="3" l="1"/>
  <c r="AY511" i="3" s="1"/>
  <c r="AU511" i="3"/>
  <c r="BA511" i="3" s="1"/>
  <c r="AT511" i="3"/>
  <c r="AZ511" i="3" s="1"/>
  <c r="AR511" i="3"/>
  <c r="AX511" i="3" s="1"/>
  <c r="AV511" i="3"/>
  <c r="BB511" i="3" s="1"/>
  <c r="U513" i="3"/>
  <c r="AG512" i="3"/>
  <c r="AM512" i="3" s="1"/>
  <c r="W513" i="3"/>
  <c r="AI512" i="3"/>
  <c r="AO512" i="3" s="1"/>
  <c r="T513" i="3"/>
  <c r="AF512" i="3"/>
  <c r="AL512" i="3" s="1"/>
  <c r="V513" i="3"/>
  <c r="AH512" i="3"/>
  <c r="AN512" i="3" s="1"/>
  <c r="X513" i="3"/>
  <c r="AJ512" i="3"/>
  <c r="AP512" i="3" s="1"/>
  <c r="AT512" i="3" l="1"/>
  <c r="AZ512" i="3" s="1"/>
  <c r="AU512" i="3"/>
  <c r="BA512" i="3" s="1"/>
  <c r="AV512" i="3"/>
  <c r="BB512" i="3" s="1"/>
  <c r="AR512" i="3"/>
  <c r="AX512" i="3" s="1"/>
  <c r="AS512" i="3"/>
  <c r="AY512" i="3" s="1"/>
  <c r="V514" i="3"/>
  <c r="AH513" i="3"/>
  <c r="AN513" i="3" s="1"/>
  <c r="W514" i="3"/>
  <c r="AI513" i="3"/>
  <c r="AO513" i="3" s="1"/>
  <c r="X514" i="3"/>
  <c r="AJ513" i="3"/>
  <c r="AP513" i="3" s="1"/>
  <c r="T514" i="3"/>
  <c r="AF513" i="3"/>
  <c r="AL513" i="3" s="1"/>
  <c r="U514" i="3"/>
  <c r="AG513" i="3"/>
  <c r="AM513" i="3" s="1"/>
  <c r="AS513" i="3" l="1"/>
  <c r="AY513" i="3" s="1"/>
  <c r="AR513" i="3"/>
  <c r="AX513" i="3" s="1"/>
  <c r="AU513" i="3"/>
  <c r="BA513" i="3" s="1"/>
  <c r="AV513" i="3"/>
  <c r="BB513" i="3" s="1"/>
  <c r="AT513" i="3"/>
  <c r="AZ513" i="3" s="1"/>
  <c r="T515" i="3"/>
  <c r="AF514" i="3"/>
  <c r="AL514" i="3" s="1"/>
  <c r="W515" i="3"/>
  <c r="AI514" i="3"/>
  <c r="AO514" i="3" s="1"/>
  <c r="U515" i="3"/>
  <c r="AG514" i="3"/>
  <c r="AM514" i="3" s="1"/>
  <c r="X515" i="3"/>
  <c r="AJ514" i="3"/>
  <c r="AP514" i="3" s="1"/>
  <c r="V515" i="3"/>
  <c r="AH514" i="3"/>
  <c r="AN514" i="3" s="1"/>
  <c r="AU514" i="3" l="1"/>
  <c r="BA514" i="3" s="1"/>
  <c r="AT514" i="3"/>
  <c r="AZ514" i="3" s="1"/>
  <c r="AV514" i="3"/>
  <c r="BB514" i="3" s="1"/>
  <c r="AS514" i="3"/>
  <c r="AY514" i="3" s="1"/>
  <c r="AR514" i="3"/>
  <c r="AX514" i="3" s="1"/>
  <c r="X516" i="3"/>
  <c r="AJ515" i="3"/>
  <c r="AP515" i="3" s="1"/>
  <c r="W516" i="3"/>
  <c r="AI515" i="3"/>
  <c r="AO515" i="3" s="1"/>
  <c r="V516" i="3"/>
  <c r="AH515" i="3"/>
  <c r="AN515" i="3" s="1"/>
  <c r="U516" i="3"/>
  <c r="AG515" i="3"/>
  <c r="AM515" i="3" s="1"/>
  <c r="T516" i="3"/>
  <c r="AF515" i="3"/>
  <c r="AL515" i="3" s="1"/>
  <c r="AU515" i="3" l="1"/>
  <c r="BA515" i="3" s="1"/>
  <c r="AS515" i="3"/>
  <c r="AY515" i="3" s="1"/>
  <c r="AT515" i="3"/>
  <c r="AZ515" i="3" s="1"/>
  <c r="AR515" i="3"/>
  <c r="AX515" i="3" s="1"/>
  <c r="AV515" i="3"/>
  <c r="BB515" i="3" s="1"/>
  <c r="U517" i="3"/>
  <c r="AG516" i="3"/>
  <c r="AM516" i="3" s="1"/>
  <c r="W517" i="3"/>
  <c r="AI516" i="3"/>
  <c r="AO516" i="3" s="1"/>
  <c r="T517" i="3"/>
  <c r="AF516" i="3"/>
  <c r="AL516" i="3" s="1"/>
  <c r="V517" i="3"/>
  <c r="AH516" i="3"/>
  <c r="AN516" i="3" s="1"/>
  <c r="X517" i="3"/>
  <c r="AJ516" i="3"/>
  <c r="AP516" i="3" s="1"/>
  <c r="AS516" i="3" l="1"/>
  <c r="AY516" i="3" s="1"/>
  <c r="AR516" i="3"/>
  <c r="AX516" i="3" s="1"/>
  <c r="AU516" i="3"/>
  <c r="BA516" i="3" s="1"/>
  <c r="AV516" i="3"/>
  <c r="BB516" i="3" s="1"/>
  <c r="AT516" i="3"/>
  <c r="AZ516" i="3" s="1"/>
  <c r="V518" i="3"/>
  <c r="AH517" i="3"/>
  <c r="AN517" i="3" s="1"/>
  <c r="W518" i="3"/>
  <c r="AI517" i="3"/>
  <c r="AO517" i="3" s="1"/>
  <c r="X518" i="3"/>
  <c r="AJ517" i="3"/>
  <c r="AP517" i="3" s="1"/>
  <c r="T518" i="3"/>
  <c r="AF517" i="3"/>
  <c r="AL517" i="3" s="1"/>
  <c r="U518" i="3"/>
  <c r="AG517" i="3"/>
  <c r="AM517" i="3" s="1"/>
  <c r="AT517" i="3" l="1"/>
  <c r="AZ517" i="3" s="1"/>
  <c r="AR517" i="3"/>
  <c r="AX517" i="3" s="1"/>
  <c r="AU517" i="3"/>
  <c r="BA517" i="3" s="1"/>
  <c r="AV517" i="3"/>
  <c r="BB517" i="3" s="1"/>
  <c r="AS517" i="3"/>
  <c r="AY517" i="3" s="1"/>
  <c r="T519" i="3"/>
  <c r="AF518" i="3"/>
  <c r="AL518" i="3" s="1"/>
  <c r="W519" i="3"/>
  <c r="AI518" i="3"/>
  <c r="AO518" i="3" s="1"/>
  <c r="U519" i="3"/>
  <c r="AG518" i="3"/>
  <c r="AM518" i="3" s="1"/>
  <c r="X519" i="3"/>
  <c r="AJ518" i="3"/>
  <c r="AP518" i="3" s="1"/>
  <c r="V519" i="3"/>
  <c r="AH518" i="3"/>
  <c r="AN518" i="3" s="1"/>
  <c r="AS518" i="3" l="1"/>
  <c r="AY518" i="3" s="1"/>
  <c r="AU518" i="3"/>
  <c r="BA518" i="3" s="1"/>
  <c r="AV518" i="3"/>
  <c r="BB518" i="3" s="1"/>
  <c r="AT518" i="3"/>
  <c r="AZ518" i="3" s="1"/>
  <c r="AR518" i="3"/>
  <c r="AX518" i="3" s="1"/>
  <c r="X520" i="3"/>
  <c r="AJ519" i="3"/>
  <c r="AP519" i="3" s="1"/>
  <c r="W520" i="3"/>
  <c r="AI519" i="3"/>
  <c r="AO519" i="3" s="1"/>
  <c r="V520" i="3"/>
  <c r="AH519" i="3"/>
  <c r="AN519" i="3" s="1"/>
  <c r="U520" i="3"/>
  <c r="AG519" i="3"/>
  <c r="AM519" i="3" s="1"/>
  <c r="T520" i="3"/>
  <c r="AF519" i="3"/>
  <c r="AL519" i="3" s="1"/>
  <c r="AU519" i="3" l="1"/>
  <c r="BA519" i="3" s="1"/>
  <c r="AT519" i="3"/>
  <c r="AZ519" i="3" s="1"/>
  <c r="AR519" i="3"/>
  <c r="AX519" i="3" s="1"/>
  <c r="AV519" i="3"/>
  <c r="BB519" i="3" s="1"/>
  <c r="AS519" i="3"/>
  <c r="U521" i="3"/>
  <c r="AG520" i="3"/>
  <c r="AM520" i="3" s="1"/>
  <c r="W521" i="3"/>
  <c r="AI520" i="3"/>
  <c r="AO520" i="3" s="1"/>
  <c r="T521" i="3"/>
  <c r="AF520" i="3"/>
  <c r="AL520" i="3" s="1"/>
  <c r="V521" i="3"/>
  <c r="AH520" i="3"/>
  <c r="AN520" i="3" s="1"/>
  <c r="X521" i="3"/>
  <c r="AJ520" i="3"/>
  <c r="AP520" i="3" s="1"/>
  <c r="AS520" i="3" l="1"/>
  <c r="AY520" i="3" s="1"/>
  <c r="AY519" i="3"/>
  <c r="AV520" i="3"/>
  <c r="BB520" i="3" s="1"/>
  <c r="AR520" i="3"/>
  <c r="AX520" i="3" s="1"/>
  <c r="AU520" i="3"/>
  <c r="BA520" i="3" s="1"/>
  <c r="AT520" i="3"/>
  <c r="AZ520" i="3" s="1"/>
  <c r="V522" i="3"/>
  <c r="AH521" i="3"/>
  <c r="AN521" i="3" s="1"/>
  <c r="W522" i="3"/>
  <c r="AI521" i="3"/>
  <c r="AO521" i="3" s="1"/>
  <c r="X522" i="3"/>
  <c r="AJ521" i="3"/>
  <c r="AP521" i="3" s="1"/>
  <c r="T522" i="3"/>
  <c r="AF521" i="3"/>
  <c r="AL521" i="3" s="1"/>
  <c r="U522" i="3"/>
  <c r="AG521" i="3"/>
  <c r="AM521" i="3" s="1"/>
  <c r="AT521" i="3" l="1"/>
  <c r="AZ521" i="3" s="1"/>
  <c r="AR521" i="3"/>
  <c r="AX521" i="3" s="1"/>
  <c r="AU521" i="3"/>
  <c r="BA521" i="3" s="1"/>
  <c r="AV521" i="3"/>
  <c r="BB521" i="3" s="1"/>
  <c r="AS521" i="3"/>
  <c r="AY521" i="3" s="1"/>
  <c r="T523" i="3"/>
  <c r="AF522" i="3"/>
  <c r="AL522" i="3" s="1"/>
  <c r="W523" i="3"/>
  <c r="AI522" i="3"/>
  <c r="AO522" i="3" s="1"/>
  <c r="U523" i="3"/>
  <c r="AG522" i="3"/>
  <c r="AM522" i="3" s="1"/>
  <c r="X523" i="3"/>
  <c r="AJ522" i="3"/>
  <c r="AP522" i="3" s="1"/>
  <c r="V523" i="3"/>
  <c r="AH522" i="3"/>
  <c r="AN522" i="3" s="1"/>
  <c r="AU522" i="3" l="1"/>
  <c r="BA522" i="3" s="1"/>
  <c r="AS522" i="3"/>
  <c r="AY522" i="3" s="1"/>
  <c r="AV522" i="3"/>
  <c r="BB522" i="3" s="1"/>
  <c r="AT522" i="3"/>
  <c r="AZ522" i="3" s="1"/>
  <c r="AR522" i="3"/>
  <c r="AX522" i="3" s="1"/>
  <c r="X524" i="3"/>
  <c r="AJ523" i="3"/>
  <c r="AP523" i="3" s="1"/>
  <c r="W524" i="3"/>
  <c r="AI523" i="3"/>
  <c r="AO523" i="3" s="1"/>
  <c r="V524" i="3"/>
  <c r="AH523" i="3"/>
  <c r="AN523" i="3" s="1"/>
  <c r="U524" i="3"/>
  <c r="AG523" i="3"/>
  <c r="AM523" i="3" s="1"/>
  <c r="T524" i="3"/>
  <c r="AF523" i="3"/>
  <c r="AL523" i="3" s="1"/>
  <c r="AT523" i="3" l="1"/>
  <c r="AZ523" i="3" s="1"/>
  <c r="AV523" i="3"/>
  <c r="BB523" i="3" s="1"/>
  <c r="AU523" i="3"/>
  <c r="BA523" i="3" s="1"/>
  <c r="AR523" i="3"/>
  <c r="AX523" i="3" s="1"/>
  <c r="AS523" i="3"/>
  <c r="U525" i="3"/>
  <c r="AG524" i="3"/>
  <c r="AM524" i="3" s="1"/>
  <c r="W525" i="3"/>
  <c r="AI524" i="3"/>
  <c r="AO524" i="3" s="1"/>
  <c r="T525" i="3"/>
  <c r="AF524" i="3"/>
  <c r="AL524" i="3" s="1"/>
  <c r="V525" i="3"/>
  <c r="AH524" i="3"/>
  <c r="AN524" i="3" s="1"/>
  <c r="X525" i="3"/>
  <c r="AJ524" i="3"/>
  <c r="AP524" i="3" s="1"/>
  <c r="AS524" i="3" l="1"/>
  <c r="AY524" i="3" s="1"/>
  <c r="AY523" i="3"/>
  <c r="AU524" i="3"/>
  <c r="BA524" i="3" s="1"/>
  <c r="AV524" i="3"/>
  <c r="BB524" i="3" s="1"/>
  <c r="AR524" i="3"/>
  <c r="AX524" i="3" s="1"/>
  <c r="AT524" i="3"/>
  <c r="AZ524" i="3" s="1"/>
  <c r="V526" i="3"/>
  <c r="AH525" i="3"/>
  <c r="AN525" i="3" s="1"/>
  <c r="W526" i="3"/>
  <c r="AI525" i="3"/>
  <c r="AO525" i="3" s="1"/>
  <c r="X526" i="3"/>
  <c r="AJ525" i="3"/>
  <c r="AP525" i="3" s="1"/>
  <c r="T526" i="3"/>
  <c r="T33" i="3" s="1"/>
  <c r="AF525" i="3"/>
  <c r="AL525" i="3" s="1"/>
  <c r="U526" i="3"/>
  <c r="AG525" i="3"/>
  <c r="AM525" i="3" s="1"/>
  <c r="AT525" i="3" l="1"/>
  <c r="AZ525" i="3" s="1"/>
  <c r="AR525" i="3"/>
  <c r="AX525" i="3" s="1"/>
  <c r="AS525" i="3"/>
  <c r="AY525" i="3" s="1"/>
  <c r="AV525" i="3"/>
  <c r="BB525" i="3" s="1"/>
  <c r="AU525" i="3"/>
  <c r="BA525" i="3" s="1"/>
  <c r="AF526" i="3"/>
  <c r="AL526" i="3" s="1"/>
  <c r="W33" i="3"/>
  <c r="AI526" i="3"/>
  <c r="AO526" i="3" s="1"/>
  <c r="U33" i="3"/>
  <c r="AG526" i="3"/>
  <c r="AM526" i="3" s="1"/>
  <c r="X33" i="3"/>
  <c r="AJ526" i="3"/>
  <c r="AP526" i="3" s="1"/>
  <c r="V33" i="3"/>
  <c r="AH526" i="3"/>
  <c r="AN526" i="3" s="1"/>
  <c r="AU526" i="3" l="1"/>
  <c r="BA526" i="3" s="1"/>
  <c r="AV526" i="3"/>
  <c r="BB526" i="3" s="1"/>
  <c r="AS526" i="3"/>
  <c r="AY526" i="3" s="1"/>
  <c r="AR526" i="3"/>
  <c r="AX526" i="3" s="1"/>
  <c r="AT526" i="3"/>
  <c r="AZ526" i="3" s="1"/>
  <c r="S43" i="3" l="1"/>
  <c r="BE43" i="3" l="1"/>
  <c r="BF43" i="3" s="1"/>
  <c r="AE43" i="3"/>
  <c r="BC43" i="3" s="1"/>
  <c r="BG43" i="3" s="1"/>
  <c r="S44" i="3"/>
  <c r="I3" i="9"/>
  <c r="BH43" i="3" l="1"/>
  <c r="BE44" i="3"/>
  <c r="BF44" i="3" s="1"/>
  <c r="S45" i="3"/>
  <c r="AE44" i="3"/>
  <c r="BC44" i="3" s="1"/>
  <c r="BG44" i="3" s="1"/>
  <c r="AK43" i="3"/>
  <c r="AQ43" i="3" s="1"/>
  <c r="AW43" i="3" s="1"/>
  <c r="BO43" i="3" s="1"/>
  <c r="G3" i="9"/>
  <c r="E3" i="9"/>
  <c r="I10" i="9"/>
  <c r="I11" i="9"/>
  <c r="BI43" i="3" l="1"/>
  <c r="BH44" i="3"/>
  <c r="BE45" i="3"/>
  <c r="BF45" i="3" s="1"/>
  <c r="BJ43" i="3"/>
  <c r="BK43" i="3" s="1"/>
  <c r="S46" i="3"/>
  <c r="AE45" i="3"/>
  <c r="BC45" i="3" s="1"/>
  <c r="BG45" i="3" s="1"/>
  <c r="AK44" i="3"/>
  <c r="AQ44" i="3" s="1"/>
  <c r="E11" i="9"/>
  <c r="E10" i="9"/>
  <c r="G10" i="9"/>
  <c r="G11" i="9"/>
  <c r="BJ44" i="3" l="1"/>
  <c r="BK44" i="3" s="1"/>
  <c r="AW44" i="3"/>
  <c r="BO44" i="3" s="1"/>
  <c r="BL43" i="3"/>
  <c r="BI44" i="3"/>
  <c r="BH45" i="3"/>
  <c r="BE46" i="3"/>
  <c r="BF46" i="3" s="1"/>
  <c r="AE46" i="3"/>
  <c r="BC46" i="3" s="1"/>
  <c r="BG46" i="3" s="1"/>
  <c r="S47" i="3"/>
  <c r="AK45" i="3"/>
  <c r="AQ45" i="3" s="1"/>
  <c r="BJ45" i="3" s="1"/>
  <c r="AK46" i="3" l="1"/>
  <c r="AQ46" i="3" s="1"/>
  <c r="BL44" i="3"/>
  <c r="BI45" i="3"/>
  <c r="BH46" i="3"/>
  <c r="BE47" i="3"/>
  <c r="BF47" i="3" s="1"/>
  <c r="BK45" i="3"/>
  <c r="AE47" i="3"/>
  <c r="BC47" i="3" s="1"/>
  <c r="BG47" i="3" s="1"/>
  <c r="S48" i="3"/>
  <c r="AW45" i="3"/>
  <c r="BO45" i="3" s="1"/>
  <c r="BL45" i="3" l="1"/>
  <c r="BI46" i="3"/>
  <c r="BH47" i="3"/>
  <c r="BE48" i="3"/>
  <c r="BF48" i="3" s="1"/>
  <c r="BJ46" i="3"/>
  <c r="BK46" i="3" s="1"/>
  <c r="AK47" i="3"/>
  <c r="AQ47" i="3" s="1"/>
  <c r="S49" i="3"/>
  <c r="AE49" i="3" s="1"/>
  <c r="BC49" i="3" s="1"/>
  <c r="AE48" i="3"/>
  <c r="BC48" i="3" s="1"/>
  <c r="BG48" i="3" s="1"/>
  <c r="AW46" i="3"/>
  <c r="BO46" i="3" s="1"/>
  <c r="BL46" i="3" l="1"/>
  <c r="BI47" i="3"/>
  <c r="BH48" i="3"/>
  <c r="BE49" i="3"/>
  <c r="BF49" i="3" s="1"/>
  <c r="BG49" i="3"/>
  <c r="BJ47" i="3"/>
  <c r="BK47" i="3" s="1"/>
  <c r="S50" i="3"/>
  <c r="AK48" i="3"/>
  <c r="AQ48" i="3" s="1"/>
  <c r="AW47" i="3"/>
  <c r="BO47" i="3" s="1"/>
  <c r="AK49" i="3"/>
  <c r="BI48" i="3" l="1"/>
  <c r="BL47" i="3"/>
  <c r="BH49" i="3"/>
  <c r="BE50" i="3"/>
  <c r="BF50" i="3" s="1"/>
  <c r="BJ48" i="3"/>
  <c r="BK48" i="3" s="1"/>
  <c r="S51" i="3"/>
  <c r="S52" i="3" s="1"/>
  <c r="AE50" i="3"/>
  <c r="BC50" i="3" s="1"/>
  <c r="BG50" i="3" s="1"/>
  <c r="AW48" i="3"/>
  <c r="BO48" i="3" s="1"/>
  <c r="AQ49" i="3"/>
  <c r="AE51" i="3" l="1"/>
  <c r="BC51" i="3" s="1"/>
  <c r="BG51" i="3" s="1"/>
  <c r="BL48" i="3"/>
  <c r="BI49" i="3"/>
  <c r="BH50" i="3"/>
  <c r="BE51" i="3"/>
  <c r="BF51" i="3" s="1"/>
  <c r="BE52" i="3"/>
  <c r="BF52" i="3" s="1"/>
  <c r="BJ49" i="3"/>
  <c r="BK49" i="3" s="1"/>
  <c r="AK50" i="3"/>
  <c r="AQ50" i="3" s="1"/>
  <c r="AW49" i="3"/>
  <c r="BO49" i="3" s="1"/>
  <c r="AE52" i="3"/>
  <c r="BC52" i="3" s="1"/>
  <c r="AK51" i="3"/>
  <c r="S53" i="3"/>
  <c r="BL49" i="3" l="1"/>
  <c r="BI50" i="3"/>
  <c r="BH51" i="3"/>
  <c r="BE53" i="3"/>
  <c r="BF53" i="3" s="1"/>
  <c r="BG52" i="3"/>
  <c r="BH52" i="3" s="1"/>
  <c r="BJ50" i="3"/>
  <c r="BK50" i="3" s="1"/>
  <c r="AK52" i="3"/>
  <c r="AW50" i="3"/>
  <c r="BO50" i="3" s="1"/>
  <c r="AQ51" i="3"/>
  <c r="AE53" i="3"/>
  <c r="BC53" i="3" s="1"/>
  <c r="S54" i="3"/>
  <c r="BI52" i="3" l="1"/>
  <c r="BL50" i="3"/>
  <c r="BI51" i="3"/>
  <c r="BE54" i="3"/>
  <c r="BF54" i="3" s="1"/>
  <c r="BG53" i="3"/>
  <c r="BH53" i="3" s="1"/>
  <c r="BJ51" i="3"/>
  <c r="BK51" i="3" s="1"/>
  <c r="AQ52" i="3"/>
  <c r="AW51" i="3"/>
  <c r="BO51" i="3" s="1"/>
  <c r="AK53" i="3"/>
  <c r="AE54" i="3"/>
  <c r="BC54" i="3" s="1"/>
  <c r="S55" i="3"/>
  <c r="BL51" i="3" l="1"/>
  <c r="BI53" i="3"/>
  <c r="BE55" i="3"/>
  <c r="BF55" i="3" s="1"/>
  <c r="BG54" i="3"/>
  <c r="BH54" i="3" s="1"/>
  <c r="BJ52" i="3"/>
  <c r="BK52" i="3" s="1"/>
  <c r="AW52" i="3"/>
  <c r="BO52" i="3" s="1"/>
  <c r="AQ53" i="3"/>
  <c r="AK54" i="3"/>
  <c r="AE55" i="3"/>
  <c r="BC55" i="3" s="1"/>
  <c r="S56" i="3"/>
  <c r="BI54" i="3" l="1"/>
  <c r="BL52" i="3"/>
  <c r="BE56" i="3"/>
  <c r="BF56" i="3" s="1"/>
  <c r="BG55" i="3"/>
  <c r="BH55" i="3" s="1"/>
  <c r="BJ53" i="3"/>
  <c r="BK53" i="3" s="1"/>
  <c r="AW53" i="3"/>
  <c r="BO53" i="3" s="1"/>
  <c r="AQ54" i="3"/>
  <c r="AE56" i="3"/>
  <c r="BC56" i="3" s="1"/>
  <c r="AK55" i="3"/>
  <c r="S57" i="3"/>
  <c r="BI55" i="3" l="1"/>
  <c r="BL53" i="3"/>
  <c r="BE57" i="3"/>
  <c r="BF57" i="3" s="1"/>
  <c r="BG56" i="3"/>
  <c r="BH56" i="3" s="1"/>
  <c r="BJ54" i="3"/>
  <c r="BK54" i="3" s="1"/>
  <c r="AW54" i="3"/>
  <c r="BO54" i="3" s="1"/>
  <c r="AQ55" i="3"/>
  <c r="AK56" i="3"/>
  <c r="AE57" i="3"/>
  <c r="BC57" i="3" s="1"/>
  <c r="S58" i="3"/>
  <c r="BL54" i="3" l="1"/>
  <c r="BI56" i="3"/>
  <c r="BE58" i="3"/>
  <c r="BF58" i="3" s="1"/>
  <c r="BG57" i="3"/>
  <c r="BH57" i="3" s="1"/>
  <c r="BJ55" i="3"/>
  <c r="BK55" i="3" s="1"/>
  <c r="AW55" i="3"/>
  <c r="BO55" i="3" s="1"/>
  <c r="AQ56" i="3"/>
  <c r="AK57" i="3"/>
  <c r="AE58" i="3"/>
  <c r="BC58" i="3" s="1"/>
  <c r="S59" i="3"/>
  <c r="BI57" i="3" l="1"/>
  <c r="BL55" i="3"/>
  <c r="AQ57" i="3"/>
  <c r="BJ57" i="3" s="1"/>
  <c r="BK57" i="3" s="1"/>
  <c r="BE59" i="3"/>
  <c r="BF59" i="3" s="1"/>
  <c r="BG58" i="3"/>
  <c r="BH58" i="3" s="1"/>
  <c r="BJ56" i="3"/>
  <c r="BK56" i="3" s="1"/>
  <c r="AW56" i="3"/>
  <c r="BO56" i="3" s="1"/>
  <c r="AK58" i="3"/>
  <c r="AE59" i="3"/>
  <c r="BC59" i="3" s="1"/>
  <c r="S60" i="3"/>
  <c r="AW57" i="3" l="1"/>
  <c r="BO57" i="3" s="1"/>
  <c r="AQ58" i="3"/>
  <c r="AW58" i="3" s="1"/>
  <c r="BO58" i="3" s="1"/>
  <c r="BL57" i="3"/>
  <c r="BL56" i="3"/>
  <c r="BI58" i="3"/>
  <c r="BE60" i="3"/>
  <c r="BF60" i="3" s="1"/>
  <c r="BG59" i="3"/>
  <c r="BH59" i="3" s="1"/>
  <c r="AK59" i="3"/>
  <c r="AE60" i="3"/>
  <c r="BC60" i="3" s="1"/>
  <c r="S61" i="3"/>
  <c r="BJ58" i="3" l="1"/>
  <c r="BK58" i="3" s="1"/>
  <c r="BL58" i="3" s="1"/>
  <c r="AQ59" i="3"/>
  <c r="BJ59" i="3" s="1"/>
  <c r="BK59" i="3" s="1"/>
  <c r="BI59" i="3"/>
  <c r="BE61" i="3"/>
  <c r="BF61" i="3" s="1"/>
  <c r="BG60" i="3"/>
  <c r="BH60" i="3" s="1"/>
  <c r="AK60" i="3"/>
  <c r="AE61" i="3"/>
  <c r="BC61" i="3" s="1"/>
  <c r="S62" i="3"/>
  <c r="AQ60" i="3" l="1"/>
  <c r="AW60" i="3" s="1"/>
  <c r="BO60" i="3" s="1"/>
  <c r="AW59" i="3"/>
  <c r="BO59" i="3" s="1"/>
  <c r="BI60" i="3"/>
  <c r="BL59" i="3"/>
  <c r="BE62" i="3"/>
  <c r="BF62" i="3" s="1"/>
  <c r="BG61" i="3"/>
  <c r="BH61" i="3" s="1"/>
  <c r="BJ60" i="3"/>
  <c r="BK60" i="3" s="1"/>
  <c r="AK61" i="3"/>
  <c r="AE62" i="3"/>
  <c r="BC62" i="3" s="1"/>
  <c r="S63" i="3"/>
  <c r="AQ61" i="3" l="1"/>
  <c r="BJ61" i="3" s="1"/>
  <c r="BK61" i="3" s="1"/>
  <c r="BI61" i="3"/>
  <c r="BL60" i="3"/>
  <c r="BE63" i="3"/>
  <c r="BF63" i="3" s="1"/>
  <c r="BG62" i="3"/>
  <c r="BH62" i="3" s="1"/>
  <c r="AK62" i="3"/>
  <c r="AE63" i="3"/>
  <c r="BC63" i="3" s="1"/>
  <c r="S64" i="3"/>
  <c r="AQ62" i="3" l="1"/>
  <c r="AW62" i="3" s="1"/>
  <c r="BO62" i="3" s="1"/>
  <c r="AW61" i="3"/>
  <c r="BO61" i="3" s="1"/>
  <c r="BI62" i="3"/>
  <c r="BL61" i="3"/>
  <c r="BE64" i="3"/>
  <c r="BF64" i="3" s="1"/>
  <c r="BG63" i="3"/>
  <c r="BH63" i="3" s="1"/>
  <c r="BJ62" i="3"/>
  <c r="BK62" i="3" s="1"/>
  <c r="AK63" i="3"/>
  <c r="AQ63" i="3" s="1"/>
  <c r="AE64" i="3"/>
  <c r="BC64" i="3" s="1"/>
  <c r="S65" i="3"/>
  <c r="BI63" i="3" l="1"/>
  <c r="BL62" i="3"/>
  <c r="BE65" i="3"/>
  <c r="BF65" i="3" s="1"/>
  <c r="BG64" i="3"/>
  <c r="BH64" i="3" s="1"/>
  <c r="BJ63" i="3"/>
  <c r="BK63" i="3" s="1"/>
  <c r="AW63" i="3"/>
  <c r="BO63" i="3" s="1"/>
  <c r="AK64" i="3"/>
  <c r="AQ64" i="3" s="1"/>
  <c r="AE65" i="3"/>
  <c r="BC65" i="3" s="1"/>
  <c r="S66" i="3"/>
  <c r="BI64" i="3" l="1"/>
  <c r="BL63" i="3"/>
  <c r="BE66" i="3"/>
  <c r="BF66" i="3" s="1"/>
  <c r="BG65" i="3"/>
  <c r="BH65" i="3" s="1"/>
  <c r="BJ64" i="3"/>
  <c r="BK64" i="3" s="1"/>
  <c r="AW64" i="3"/>
  <c r="BO64" i="3" s="1"/>
  <c r="AK65" i="3"/>
  <c r="AQ65" i="3" s="1"/>
  <c r="AE66" i="3"/>
  <c r="BC66" i="3" s="1"/>
  <c r="S67" i="3"/>
  <c r="BI65" i="3" l="1"/>
  <c r="BL64" i="3"/>
  <c r="BE67" i="3"/>
  <c r="BF67" i="3" s="1"/>
  <c r="BG66" i="3"/>
  <c r="BH66" i="3" s="1"/>
  <c r="BJ65" i="3"/>
  <c r="BK65" i="3" s="1"/>
  <c r="AW65" i="3"/>
  <c r="BO65" i="3" s="1"/>
  <c r="AK66" i="3"/>
  <c r="AQ66" i="3" s="1"/>
  <c r="AE67" i="3"/>
  <c r="BC67" i="3" s="1"/>
  <c r="S68" i="3"/>
  <c r="BI66" i="3" l="1"/>
  <c r="BL65" i="3"/>
  <c r="BE68" i="3"/>
  <c r="BF68" i="3" s="1"/>
  <c r="BG67" i="3"/>
  <c r="BH67" i="3" s="1"/>
  <c r="BJ66" i="3"/>
  <c r="BK66" i="3" s="1"/>
  <c r="AW66" i="3"/>
  <c r="BO66" i="3" s="1"/>
  <c r="AK67" i="3"/>
  <c r="AQ67" i="3" s="1"/>
  <c r="AE68" i="3"/>
  <c r="BC68" i="3" s="1"/>
  <c r="S69" i="3"/>
  <c r="BI67" i="3" l="1"/>
  <c r="BL66" i="3"/>
  <c r="BE69" i="3"/>
  <c r="BF69" i="3" s="1"/>
  <c r="BG68" i="3"/>
  <c r="BH68" i="3" s="1"/>
  <c r="BJ67" i="3"/>
  <c r="BK67" i="3" s="1"/>
  <c r="AW67" i="3"/>
  <c r="BO67" i="3" s="1"/>
  <c r="AK68" i="3"/>
  <c r="AQ68" i="3" s="1"/>
  <c r="AE69" i="3"/>
  <c r="BC69" i="3" s="1"/>
  <c r="S70" i="3"/>
  <c r="BI68" i="3" l="1"/>
  <c r="BL67" i="3"/>
  <c r="BE70" i="3"/>
  <c r="BF70" i="3" s="1"/>
  <c r="BG69" i="3"/>
  <c r="BH69" i="3" s="1"/>
  <c r="BJ68" i="3"/>
  <c r="BK68" i="3" s="1"/>
  <c r="AW68" i="3"/>
  <c r="BO68" i="3" s="1"/>
  <c r="AK69" i="3"/>
  <c r="AQ69" i="3" s="1"/>
  <c r="AE70" i="3"/>
  <c r="BC70" i="3" s="1"/>
  <c r="S71" i="3"/>
  <c r="BI69" i="3" l="1"/>
  <c r="BL68" i="3"/>
  <c r="BE71" i="3"/>
  <c r="BF71" i="3" s="1"/>
  <c r="BG70" i="3"/>
  <c r="BH70" i="3" s="1"/>
  <c r="BJ69" i="3"/>
  <c r="BK69" i="3" s="1"/>
  <c r="AW69" i="3"/>
  <c r="BO69" i="3" s="1"/>
  <c r="AK70" i="3"/>
  <c r="AQ70" i="3" s="1"/>
  <c r="AE71" i="3"/>
  <c r="BC71" i="3" s="1"/>
  <c r="S72" i="3"/>
  <c r="BI70" i="3" l="1"/>
  <c r="BL69" i="3"/>
  <c r="BE72" i="3"/>
  <c r="BF72" i="3" s="1"/>
  <c r="BG71" i="3"/>
  <c r="BH71" i="3" s="1"/>
  <c r="BJ70" i="3"/>
  <c r="BK70" i="3" s="1"/>
  <c r="AW70" i="3"/>
  <c r="BO70" i="3" s="1"/>
  <c r="AK71" i="3"/>
  <c r="AQ71" i="3" s="1"/>
  <c r="AE72" i="3"/>
  <c r="BC72" i="3" s="1"/>
  <c r="S73" i="3"/>
  <c r="BI71" i="3" l="1"/>
  <c r="BL70" i="3"/>
  <c r="BE73" i="3"/>
  <c r="BF73" i="3" s="1"/>
  <c r="BG72" i="3"/>
  <c r="BH72" i="3" s="1"/>
  <c r="BJ71" i="3"/>
  <c r="BK71" i="3" s="1"/>
  <c r="AK72" i="3"/>
  <c r="AQ72" i="3" s="1"/>
  <c r="AW71" i="3"/>
  <c r="BO71" i="3" s="1"/>
  <c r="AE73" i="3"/>
  <c r="BC73" i="3" s="1"/>
  <c r="S74" i="3"/>
  <c r="BI72" i="3" l="1"/>
  <c r="BL71" i="3"/>
  <c r="BE74" i="3"/>
  <c r="BF74" i="3" s="1"/>
  <c r="BG73" i="3"/>
  <c r="BH73" i="3" s="1"/>
  <c r="BJ72" i="3"/>
  <c r="BK72" i="3" s="1"/>
  <c r="AW72" i="3"/>
  <c r="BO72" i="3" s="1"/>
  <c r="AK73" i="3"/>
  <c r="AQ73" i="3" s="1"/>
  <c r="AE74" i="3"/>
  <c r="BC74" i="3" s="1"/>
  <c r="S75" i="3"/>
  <c r="BI73" i="3" l="1"/>
  <c r="BL72" i="3"/>
  <c r="BE75" i="3"/>
  <c r="BF75" i="3" s="1"/>
  <c r="BG74" i="3"/>
  <c r="BH74" i="3" s="1"/>
  <c r="BJ73" i="3"/>
  <c r="BK73" i="3" s="1"/>
  <c r="AW73" i="3"/>
  <c r="BO73" i="3" s="1"/>
  <c r="AK74" i="3"/>
  <c r="AQ74" i="3" s="1"/>
  <c r="AE75" i="3"/>
  <c r="BC75" i="3" s="1"/>
  <c r="S76" i="3"/>
  <c r="BI74" i="3" l="1"/>
  <c r="BL73" i="3"/>
  <c r="BE76" i="3"/>
  <c r="BF76" i="3" s="1"/>
  <c r="BG75" i="3"/>
  <c r="BH75" i="3" s="1"/>
  <c r="BJ74" i="3"/>
  <c r="BK74" i="3" s="1"/>
  <c r="AW74" i="3"/>
  <c r="BO74" i="3" s="1"/>
  <c r="AK75" i="3"/>
  <c r="AQ75" i="3" s="1"/>
  <c r="AE76" i="3"/>
  <c r="BC76" i="3" s="1"/>
  <c r="S77" i="3"/>
  <c r="BI75" i="3" l="1"/>
  <c r="BL74" i="3"/>
  <c r="BE77" i="3"/>
  <c r="BF77" i="3" s="1"/>
  <c r="BG76" i="3"/>
  <c r="BH76" i="3" s="1"/>
  <c r="BJ75" i="3"/>
  <c r="BK75" i="3" s="1"/>
  <c r="AW75" i="3"/>
  <c r="BO75" i="3" s="1"/>
  <c r="AK76" i="3"/>
  <c r="AQ76" i="3" s="1"/>
  <c r="AE77" i="3"/>
  <c r="BC77" i="3" s="1"/>
  <c r="S78" i="3"/>
  <c r="BI76" i="3" l="1"/>
  <c r="BL75" i="3"/>
  <c r="BE78" i="3"/>
  <c r="BF78" i="3" s="1"/>
  <c r="BG77" i="3"/>
  <c r="BH77" i="3" s="1"/>
  <c r="BJ76" i="3"/>
  <c r="BK76" i="3" s="1"/>
  <c r="AW76" i="3"/>
  <c r="BO76" i="3" s="1"/>
  <c r="AK77" i="3"/>
  <c r="AQ77" i="3" s="1"/>
  <c r="AE78" i="3"/>
  <c r="BC78" i="3" s="1"/>
  <c r="S79" i="3"/>
  <c r="BI77" i="3" l="1"/>
  <c r="BL76" i="3"/>
  <c r="BE79" i="3"/>
  <c r="BF79" i="3" s="1"/>
  <c r="BG78" i="3"/>
  <c r="BH78" i="3" s="1"/>
  <c r="BJ77" i="3"/>
  <c r="BK77" i="3" s="1"/>
  <c r="AW77" i="3"/>
  <c r="BO77" i="3" s="1"/>
  <c r="AK78" i="3"/>
  <c r="AQ78" i="3" s="1"/>
  <c r="AE79" i="3"/>
  <c r="BC79" i="3" s="1"/>
  <c r="S80" i="3"/>
  <c r="BI78" i="3" l="1"/>
  <c r="BL77" i="3"/>
  <c r="BE80" i="3"/>
  <c r="BF80" i="3" s="1"/>
  <c r="BG79" i="3"/>
  <c r="BH79" i="3" s="1"/>
  <c r="BJ78" i="3"/>
  <c r="BK78" i="3" s="1"/>
  <c r="AW78" i="3"/>
  <c r="BO78" i="3" s="1"/>
  <c r="AK79" i="3"/>
  <c r="AQ79" i="3" s="1"/>
  <c r="AE80" i="3"/>
  <c r="BC80" i="3" s="1"/>
  <c r="S81" i="3"/>
  <c r="BI79" i="3" l="1"/>
  <c r="BL78" i="3"/>
  <c r="BE81" i="3"/>
  <c r="BF81" i="3" s="1"/>
  <c r="BG80" i="3"/>
  <c r="BH80" i="3" s="1"/>
  <c r="BJ79" i="3"/>
  <c r="BK79" i="3" s="1"/>
  <c r="AW79" i="3"/>
  <c r="BO79" i="3" s="1"/>
  <c r="AK80" i="3"/>
  <c r="AQ80" i="3" s="1"/>
  <c r="AE81" i="3"/>
  <c r="BC81" i="3" s="1"/>
  <c r="S82" i="3"/>
  <c r="BI80" i="3" l="1"/>
  <c r="BL79" i="3"/>
  <c r="BE82" i="3"/>
  <c r="BF82" i="3" s="1"/>
  <c r="BG81" i="3"/>
  <c r="BH81" i="3" s="1"/>
  <c r="BJ80" i="3"/>
  <c r="BK80" i="3" s="1"/>
  <c r="AW80" i="3"/>
  <c r="BO80" i="3" s="1"/>
  <c r="AK81" i="3"/>
  <c r="AQ81" i="3" s="1"/>
  <c r="AE82" i="3"/>
  <c r="BC82" i="3" s="1"/>
  <c r="S83" i="3"/>
  <c r="BI81" i="3" l="1"/>
  <c r="BL80" i="3"/>
  <c r="BE83" i="3"/>
  <c r="BF83" i="3" s="1"/>
  <c r="BG82" i="3"/>
  <c r="BH82" i="3" s="1"/>
  <c r="BJ81" i="3"/>
  <c r="BK81" i="3" s="1"/>
  <c r="AW81" i="3"/>
  <c r="BO81" i="3" s="1"/>
  <c r="AK82" i="3"/>
  <c r="AQ82" i="3" s="1"/>
  <c r="AE83" i="3"/>
  <c r="BC83" i="3" s="1"/>
  <c r="S84" i="3"/>
  <c r="BL81" i="3" l="1"/>
  <c r="BI82" i="3"/>
  <c r="BE84" i="3"/>
  <c r="BF84" i="3" s="1"/>
  <c r="BG83" i="3"/>
  <c r="BH83" i="3" s="1"/>
  <c r="BJ82" i="3"/>
  <c r="BK82" i="3" s="1"/>
  <c r="AW82" i="3"/>
  <c r="BO82" i="3" s="1"/>
  <c r="AK83" i="3"/>
  <c r="AQ83" i="3" s="1"/>
  <c r="AE84" i="3"/>
  <c r="BC84" i="3" s="1"/>
  <c r="S85" i="3"/>
  <c r="BI83" i="3" l="1"/>
  <c r="BL82" i="3"/>
  <c r="BE85" i="3"/>
  <c r="BF85" i="3" s="1"/>
  <c r="BG84" i="3"/>
  <c r="BH84" i="3" s="1"/>
  <c r="BJ83" i="3"/>
  <c r="BK83" i="3" s="1"/>
  <c r="AW83" i="3"/>
  <c r="BO83" i="3" s="1"/>
  <c r="AK84" i="3"/>
  <c r="AQ84" i="3" s="1"/>
  <c r="AE85" i="3"/>
  <c r="BC85" i="3" s="1"/>
  <c r="S86" i="3"/>
  <c r="BL83" i="3" l="1"/>
  <c r="BI84" i="3"/>
  <c r="BE86" i="3"/>
  <c r="BF86" i="3" s="1"/>
  <c r="BG85" i="3"/>
  <c r="BH85" i="3" s="1"/>
  <c r="BJ84" i="3"/>
  <c r="BK84" i="3" s="1"/>
  <c r="AW84" i="3"/>
  <c r="BO84" i="3" s="1"/>
  <c r="AK85" i="3"/>
  <c r="AQ85" i="3" s="1"/>
  <c r="AE86" i="3"/>
  <c r="BC86" i="3" s="1"/>
  <c r="S87" i="3"/>
  <c r="BI85" i="3" l="1"/>
  <c r="BL84" i="3"/>
  <c r="BE87" i="3"/>
  <c r="BF87" i="3" s="1"/>
  <c r="BG86" i="3"/>
  <c r="BH86" i="3" s="1"/>
  <c r="BJ85" i="3"/>
  <c r="BK85" i="3" s="1"/>
  <c r="AW85" i="3"/>
  <c r="BO85" i="3" s="1"/>
  <c r="AK86" i="3"/>
  <c r="AQ86" i="3" s="1"/>
  <c r="AE87" i="3"/>
  <c r="BC87" i="3" s="1"/>
  <c r="S88" i="3"/>
  <c r="BI86" i="3" l="1"/>
  <c r="BL85" i="3"/>
  <c r="BE88" i="3"/>
  <c r="BF88" i="3" s="1"/>
  <c r="BG87" i="3"/>
  <c r="BH87" i="3" s="1"/>
  <c r="BJ86" i="3"/>
  <c r="BK86" i="3" s="1"/>
  <c r="AW86" i="3"/>
  <c r="BO86" i="3" s="1"/>
  <c r="AK87" i="3"/>
  <c r="AQ87" i="3" s="1"/>
  <c r="AE88" i="3"/>
  <c r="BC88" i="3" s="1"/>
  <c r="S89" i="3"/>
  <c r="BI87" i="3" l="1"/>
  <c r="BL86" i="3"/>
  <c r="BE89" i="3"/>
  <c r="BF89" i="3" s="1"/>
  <c r="BG88" i="3"/>
  <c r="BH88" i="3" s="1"/>
  <c r="BJ87" i="3"/>
  <c r="BK87" i="3" s="1"/>
  <c r="AW87" i="3"/>
  <c r="BO87" i="3" s="1"/>
  <c r="AK88" i="3"/>
  <c r="AQ88" i="3" s="1"/>
  <c r="AE89" i="3"/>
  <c r="BC89" i="3" s="1"/>
  <c r="S90" i="3"/>
  <c r="BI88" i="3" l="1"/>
  <c r="BL87" i="3"/>
  <c r="BE90" i="3"/>
  <c r="BF90" i="3" s="1"/>
  <c r="BG89" i="3"/>
  <c r="BH89" i="3" s="1"/>
  <c r="BJ88" i="3"/>
  <c r="BK88" i="3" s="1"/>
  <c r="AK89" i="3"/>
  <c r="AQ89" i="3" s="1"/>
  <c r="AW88" i="3"/>
  <c r="BO88" i="3" s="1"/>
  <c r="AE90" i="3"/>
  <c r="BC90" i="3" s="1"/>
  <c r="S91" i="3"/>
  <c r="BI89" i="3" l="1"/>
  <c r="BL88" i="3"/>
  <c r="BE91" i="3"/>
  <c r="BF91" i="3" s="1"/>
  <c r="BG90" i="3"/>
  <c r="BH90" i="3" s="1"/>
  <c r="BJ89" i="3"/>
  <c r="BK89" i="3" s="1"/>
  <c r="AW89" i="3"/>
  <c r="BO89" i="3" s="1"/>
  <c r="AK90" i="3"/>
  <c r="AQ90" i="3" s="1"/>
  <c r="AE91" i="3"/>
  <c r="BC91" i="3" s="1"/>
  <c r="S92" i="3"/>
  <c r="BI90" i="3" l="1"/>
  <c r="BL89" i="3"/>
  <c r="BE92" i="3"/>
  <c r="BF92" i="3" s="1"/>
  <c r="BG91" i="3"/>
  <c r="BH91" i="3" s="1"/>
  <c r="BJ90" i="3"/>
  <c r="BK90" i="3" s="1"/>
  <c r="AW90" i="3"/>
  <c r="BO90" i="3" s="1"/>
  <c r="AK91" i="3"/>
  <c r="AQ91" i="3" s="1"/>
  <c r="AE92" i="3"/>
  <c r="BC92" i="3" s="1"/>
  <c r="S93" i="3"/>
  <c r="BI91" i="3" l="1"/>
  <c r="BL90" i="3"/>
  <c r="BE93" i="3"/>
  <c r="BF93" i="3" s="1"/>
  <c r="BG92" i="3"/>
  <c r="BH92" i="3" s="1"/>
  <c r="BJ91" i="3"/>
  <c r="BK91" i="3" s="1"/>
  <c r="AW91" i="3"/>
  <c r="BO91" i="3" s="1"/>
  <c r="AK92" i="3"/>
  <c r="AQ92" i="3" s="1"/>
  <c r="AE93" i="3"/>
  <c r="BC93" i="3" s="1"/>
  <c r="S94" i="3"/>
  <c r="BI92" i="3" l="1"/>
  <c r="BL91" i="3"/>
  <c r="BE94" i="3"/>
  <c r="BF94" i="3" s="1"/>
  <c r="BG93" i="3"/>
  <c r="BH93" i="3" s="1"/>
  <c r="BJ92" i="3"/>
  <c r="BK92" i="3" s="1"/>
  <c r="AW92" i="3"/>
  <c r="BO92" i="3" s="1"/>
  <c r="AK93" i="3"/>
  <c r="AQ93" i="3" s="1"/>
  <c r="AE94" i="3"/>
  <c r="BC94" i="3" s="1"/>
  <c r="S95" i="3"/>
  <c r="BI93" i="3" l="1"/>
  <c r="BL92" i="3"/>
  <c r="BE95" i="3"/>
  <c r="BF95" i="3" s="1"/>
  <c r="BG94" i="3"/>
  <c r="BH94" i="3" s="1"/>
  <c r="BJ93" i="3"/>
  <c r="BK93" i="3" s="1"/>
  <c r="AW93" i="3"/>
  <c r="BO93" i="3" s="1"/>
  <c r="AK94" i="3"/>
  <c r="AQ94" i="3" s="1"/>
  <c r="AE95" i="3"/>
  <c r="BC95" i="3" s="1"/>
  <c r="S96" i="3"/>
  <c r="BL93" i="3" l="1"/>
  <c r="BI94" i="3"/>
  <c r="BE96" i="3"/>
  <c r="BF96" i="3" s="1"/>
  <c r="BG95" i="3"/>
  <c r="BH95" i="3" s="1"/>
  <c r="BJ94" i="3"/>
  <c r="BK94" i="3" s="1"/>
  <c r="AW94" i="3"/>
  <c r="BO94" i="3" s="1"/>
  <c r="AK95" i="3"/>
  <c r="AQ95" i="3" s="1"/>
  <c r="AE96" i="3"/>
  <c r="BC96" i="3" s="1"/>
  <c r="S97" i="3"/>
  <c r="BI95" i="3" l="1"/>
  <c r="BL94" i="3"/>
  <c r="BE97" i="3"/>
  <c r="BF97" i="3" s="1"/>
  <c r="BG96" i="3"/>
  <c r="BH96" i="3" s="1"/>
  <c r="BJ95" i="3"/>
  <c r="BK95" i="3" s="1"/>
  <c r="AW95" i="3"/>
  <c r="BO95" i="3" s="1"/>
  <c r="AK96" i="3"/>
  <c r="AQ96" i="3" s="1"/>
  <c r="AE97" i="3"/>
  <c r="BC97" i="3" s="1"/>
  <c r="S98" i="3"/>
  <c r="BI96" i="3" l="1"/>
  <c r="BL95" i="3"/>
  <c r="BE98" i="3"/>
  <c r="BF98" i="3" s="1"/>
  <c r="BG97" i="3"/>
  <c r="BH97" i="3" s="1"/>
  <c r="BJ96" i="3"/>
  <c r="BK96" i="3" s="1"/>
  <c r="AW96" i="3"/>
  <c r="BO96" i="3" s="1"/>
  <c r="AK97" i="3"/>
  <c r="AQ97" i="3" s="1"/>
  <c r="AE98" i="3"/>
  <c r="BC98" i="3" s="1"/>
  <c r="S99" i="3"/>
  <c r="BI97" i="3" l="1"/>
  <c r="BL96" i="3"/>
  <c r="BE99" i="3"/>
  <c r="BF99" i="3" s="1"/>
  <c r="BG98" i="3"/>
  <c r="BH98" i="3" s="1"/>
  <c r="BJ97" i="3"/>
  <c r="BK97" i="3" s="1"/>
  <c r="AW97" i="3"/>
  <c r="BO97" i="3" s="1"/>
  <c r="AK98" i="3"/>
  <c r="AQ98" i="3" s="1"/>
  <c r="AE99" i="3"/>
  <c r="BC99" i="3" s="1"/>
  <c r="S100" i="3"/>
  <c r="BL97" i="3" l="1"/>
  <c r="BI98" i="3"/>
  <c r="BE100" i="3"/>
  <c r="BF100" i="3" s="1"/>
  <c r="BG99" i="3"/>
  <c r="BH99" i="3" s="1"/>
  <c r="BJ98" i="3"/>
  <c r="BK98" i="3" s="1"/>
  <c r="AW98" i="3"/>
  <c r="BO98" i="3" s="1"/>
  <c r="AK99" i="3"/>
  <c r="AQ99" i="3" s="1"/>
  <c r="AE100" i="3"/>
  <c r="BC100" i="3" s="1"/>
  <c r="S101" i="3"/>
  <c r="BI99" i="3" l="1"/>
  <c r="BL98" i="3"/>
  <c r="BE101" i="3"/>
  <c r="BF101" i="3" s="1"/>
  <c r="BG100" i="3"/>
  <c r="BH100" i="3" s="1"/>
  <c r="BJ99" i="3"/>
  <c r="BK99" i="3" s="1"/>
  <c r="AW99" i="3"/>
  <c r="BO99" i="3" s="1"/>
  <c r="AK100" i="3"/>
  <c r="AQ100" i="3" s="1"/>
  <c r="AE101" i="3"/>
  <c r="BC101" i="3" s="1"/>
  <c r="S102" i="3"/>
  <c r="BL99" i="3" l="1"/>
  <c r="BI100" i="3"/>
  <c r="BE102" i="3"/>
  <c r="BF102" i="3" s="1"/>
  <c r="BG101" i="3"/>
  <c r="BH101" i="3" s="1"/>
  <c r="BJ100" i="3"/>
  <c r="BK100" i="3" s="1"/>
  <c r="AW100" i="3"/>
  <c r="BO100" i="3" s="1"/>
  <c r="AK101" i="3"/>
  <c r="AQ101" i="3" s="1"/>
  <c r="AE102" i="3"/>
  <c r="BC102" i="3" s="1"/>
  <c r="S103" i="3"/>
  <c r="BI101" i="3" l="1"/>
  <c r="BL100" i="3"/>
  <c r="BE103" i="3"/>
  <c r="BF103" i="3" s="1"/>
  <c r="BG102" i="3"/>
  <c r="BH102" i="3" s="1"/>
  <c r="BJ101" i="3"/>
  <c r="BK101" i="3" s="1"/>
  <c r="AW101" i="3"/>
  <c r="BO101" i="3" s="1"/>
  <c r="AK102" i="3"/>
  <c r="AQ102" i="3" s="1"/>
  <c r="AE103" i="3"/>
  <c r="BC103" i="3" s="1"/>
  <c r="S104" i="3"/>
  <c r="BI102" i="3" l="1"/>
  <c r="BL101" i="3"/>
  <c r="BE104" i="3"/>
  <c r="BF104" i="3" s="1"/>
  <c r="BG103" i="3"/>
  <c r="BH103" i="3" s="1"/>
  <c r="BJ102" i="3"/>
  <c r="BK102" i="3" s="1"/>
  <c r="AW102" i="3"/>
  <c r="BO102" i="3" s="1"/>
  <c r="AK103" i="3"/>
  <c r="AQ103" i="3" s="1"/>
  <c r="AE104" i="3"/>
  <c r="BC104" i="3" s="1"/>
  <c r="S105" i="3"/>
  <c r="BI103" i="3" l="1"/>
  <c r="BL102" i="3"/>
  <c r="BE105" i="3"/>
  <c r="BF105" i="3" s="1"/>
  <c r="BG104" i="3"/>
  <c r="BH104" i="3" s="1"/>
  <c r="BJ103" i="3"/>
  <c r="BK103" i="3" s="1"/>
  <c r="AW103" i="3"/>
  <c r="BO103" i="3" s="1"/>
  <c r="AK104" i="3"/>
  <c r="AQ104" i="3" s="1"/>
  <c r="AE105" i="3"/>
  <c r="BC105" i="3" s="1"/>
  <c r="S106" i="3"/>
  <c r="BL103" i="3" l="1"/>
  <c r="BI104" i="3"/>
  <c r="BE106" i="3"/>
  <c r="BF106" i="3" s="1"/>
  <c r="BG105" i="3"/>
  <c r="BH105" i="3" s="1"/>
  <c r="BJ104" i="3"/>
  <c r="BK104" i="3" s="1"/>
  <c r="AW104" i="3"/>
  <c r="BO104" i="3" s="1"/>
  <c r="AK105" i="3"/>
  <c r="AQ105" i="3" s="1"/>
  <c r="AE106" i="3"/>
  <c r="BC106" i="3" s="1"/>
  <c r="S107" i="3"/>
  <c r="BI105" i="3" l="1"/>
  <c r="BL104" i="3"/>
  <c r="BE107" i="3"/>
  <c r="BF107" i="3" s="1"/>
  <c r="BG106" i="3"/>
  <c r="BH106" i="3" s="1"/>
  <c r="BJ105" i="3"/>
  <c r="BK105" i="3" s="1"/>
  <c r="AW105" i="3"/>
  <c r="BO105" i="3" s="1"/>
  <c r="AK106" i="3"/>
  <c r="AQ106" i="3" s="1"/>
  <c r="AE107" i="3"/>
  <c r="BC107" i="3" s="1"/>
  <c r="S108" i="3"/>
  <c r="BL105" i="3" l="1"/>
  <c r="BI106" i="3"/>
  <c r="BE108" i="3"/>
  <c r="BF108" i="3" s="1"/>
  <c r="BG107" i="3"/>
  <c r="BH107" i="3" s="1"/>
  <c r="BJ106" i="3"/>
  <c r="BK106" i="3" s="1"/>
  <c r="AW106" i="3"/>
  <c r="BO106" i="3" s="1"/>
  <c r="AK107" i="3"/>
  <c r="AQ107" i="3" s="1"/>
  <c r="AE108" i="3"/>
  <c r="S109" i="3"/>
  <c r="BI107" i="3" l="1"/>
  <c r="BL106" i="3"/>
  <c r="BE109" i="3"/>
  <c r="BF109" i="3" s="1"/>
  <c r="AK108" i="3"/>
  <c r="AQ108" i="3" s="1"/>
  <c r="BC108" i="3"/>
  <c r="BG108" i="3" s="1"/>
  <c r="BH108" i="3" s="1"/>
  <c r="BJ107" i="3"/>
  <c r="BK107" i="3" s="1"/>
  <c r="AW107" i="3"/>
  <c r="BO107" i="3" s="1"/>
  <c r="AE109" i="3"/>
  <c r="BC109" i="3" s="1"/>
  <c r="S110" i="3"/>
  <c r="BI108" i="3" l="1"/>
  <c r="BL107" i="3"/>
  <c r="BE110" i="3"/>
  <c r="BF110" i="3" s="1"/>
  <c r="BG109" i="3"/>
  <c r="BH109" i="3" s="1"/>
  <c r="BJ108" i="3"/>
  <c r="BK108" i="3" s="1"/>
  <c r="AW108" i="3"/>
  <c r="BO108" i="3" s="1"/>
  <c r="AK109" i="3"/>
  <c r="AQ109" i="3" s="1"/>
  <c r="AE110" i="3"/>
  <c r="BC110" i="3" s="1"/>
  <c r="S111" i="3"/>
  <c r="BI109" i="3" l="1"/>
  <c r="BL108" i="3"/>
  <c r="BE111" i="3"/>
  <c r="BF111" i="3" s="1"/>
  <c r="BG110" i="3"/>
  <c r="BH110" i="3" s="1"/>
  <c r="BJ109" i="3"/>
  <c r="BK109" i="3" s="1"/>
  <c r="AW109" i="3"/>
  <c r="BO109" i="3" s="1"/>
  <c r="AK110" i="3"/>
  <c r="AQ110" i="3" s="1"/>
  <c r="AE111" i="3"/>
  <c r="BC111" i="3" s="1"/>
  <c r="S112" i="3"/>
  <c r="BL109" i="3" l="1"/>
  <c r="BI110" i="3"/>
  <c r="BE112" i="3"/>
  <c r="BF112" i="3" s="1"/>
  <c r="BG111" i="3"/>
  <c r="BH111" i="3" s="1"/>
  <c r="BJ110" i="3"/>
  <c r="BK110" i="3" s="1"/>
  <c r="AW110" i="3"/>
  <c r="BO110" i="3" s="1"/>
  <c r="AK111" i="3"/>
  <c r="AQ111" i="3" s="1"/>
  <c r="AE112" i="3"/>
  <c r="BC112" i="3" s="1"/>
  <c r="S113" i="3"/>
  <c r="BL110" i="3" l="1"/>
  <c r="BI111" i="3"/>
  <c r="BE113" i="3"/>
  <c r="BF113" i="3" s="1"/>
  <c r="BG112" i="3"/>
  <c r="BH112" i="3" s="1"/>
  <c r="BJ111" i="3"/>
  <c r="BK111" i="3" s="1"/>
  <c r="AW111" i="3"/>
  <c r="BO111" i="3" s="1"/>
  <c r="AK112" i="3"/>
  <c r="AQ112" i="3" s="1"/>
  <c r="AE113" i="3"/>
  <c r="BC113" i="3" s="1"/>
  <c r="S114" i="3"/>
  <c r="BL111" i="3" l="1"/>
  <c r="BI112" i="3"/>
  <c r="BE114" i="3"/>
  <c r="BF114" i="3" s="1"/>
  <c r="BG113" i="3"/>
  <c r="BH113" i="3" s="1"/>
  <c r="BJ112" i="3"/>
  <c r="BK112" i="3" s="1"/>
  <c r="AW112" i="3"/>
  <c r="BO112" i="3" s="1"/>
  <c r="AK113" i="3"/>
  <c r="AQ113" i="3" s="1"/>
  <c r="AE114" i="3"/>
  <c r="BC114" i="3" s="1"/>
  <c r="S115" i="3"/>
  <c r="BI113" i="3" l="1"/>
  <c r="BL112" i="3"/>
  <c r="BE115" i="3"/>
  <c r="BF115" i="3" s="1"/>
  <c r="BG114" i="3"/>
  <c r="BH114" i="3" s="1"/>
  <c r="BJ113" i="3"/>
  <c r="BK113" i="3" s="1"/>
  <c r="AW113" i="3"/>
  <c r="BO113" i="3" s="1"/>
  <c r="AK114" i="3"/>
  <c r="AQ114" i="3" s="1"/>
  <c r="AE115" i="3"/>
  <c r="BC115" i="3" s="1"/>
  <c r="S116" i="3"/>
  <c r="BL113" i="3" l="1"/>
  <c r="BI114" i="3"/>
  <c r="BE116" i="3"/>
  <c r="BF116" i="3" s="1"/>
  <c r="BG115" i="3"/>
  <c r="BH115" i="3" s="1"/>
  <c r="BJ114" i="3"/>
  <c r="BK114" i="3" s="1"/>
  <c r="AW114" i="3"/>
  <c r="BO114" i="3" s="1"/>
  <c r="AK115" i="3"/>
  <c r="AQ115" i="3" s="1"/>
  <c r="AE116" i="3"/>
  <c r="BC116" i="3" s="1"/>
  <c r="S117" i="3"/>
  <c r="BL114" i="3" l="1"/>
  <c r="BI115" i="3"/>
  <c r="BE117" i="3"/>
  <c r="BF117" i="3" s="1"/>
  <c r="BG116" i="3"/>
  <c r="BH116" i="3" s="1"/>
  <c r="BJ115" i="3"/>
  <c r="BK115" i="3" s="1"/>
  <c r="AW115" i="3"/>
  <c r="BO115" i="3" s="1"/>
  <c r="AK116" i="3"/>
  <c r="AQ116" i="3" s="1"/>
  <c r="AE117" i="3"/>
  <c r="BC117" i="3" s="1"/>
  <c r="S118" i="3"/>
  <c r="BI116" i="3" l="1"/>
  <c r="BL115" i="3"/>
  <c r="BE118" i="3"/>
  <c r="BF118" i="3" s="1"/>
  <c r="BG117" i="3"/>
  <c r="BH117" i="3" s="1"/>
  <c r="BJ116" i="3"/>
  <c r="BK116" i="3" s="1"/>
  <c r="AW116" i="3"/>
  <c r="BO116" i="3" s="1"/>
  <c r="AK117" i="3"/>
  <c r="AQ117" i="3" s="1"/>
  <c r="AE118" i="3"/>
  <c r="BC118" i="3" s="1"/>
  <c r="S119" i="3"/>
  <c r="BL116" i="3" l="1"/>
  <c r="BI117" i="3"/>
  <c r="BE119" i="3"/>
  <c r="BF119" i="3" s="1"/>
  <c r="BG118" i="3"/>
  <c r="BH118" i="3" s="1"/>
  <c r="BJ117" i="3"/>
  <c r="BK117" i="3" s="1"/>
  <c r="AW117" i="3"/>
  <c r="BO117" i="3" s="1"/>
  <c r="AK118" i="3"/>
  <c r="AQ118" i="3" s="1"/>
  <c r="AE119" i="3"/>
  <c r="BC119" i="3" s="1"/>
  <c r="S120" i="3"/>
  <c r="BL117" i="3" l="1"/>
  <c r="BI118" i="3"/>
  <c r="BE120" i="3"/>
  <c r="BF120" i="3" s="1"/>
  <c r="BG119" i="3"/>
  <c r="BH119" i="3" s="1"/>
  <c r="BJ118" i="3"/>
  <c r="BK118" i="3" s="1"/>
  <c r="AW118" i="3"/>
  <c r="BO118" i="3" s="1"/>
  <c r="AK119" i="3"/>
  <c r="AQ119" i="3" s="1"/>
  <c r="AE120" i="3"/>
  <c r="BC120" i="3" s="1"/>
  <c r="S121" i="3"/>
  <c r="BL118" i="3" l="1"/>
  <c r="BI119" i="3"/>
  <c r="BE121" i="3"/>
  <c r="BF121" i="3" s="1"/>
  <c r="BG120" i="3"/>
  <c r="BH120" i="3" s="1"/>
  <c r="BJ119" i="3"/>
  <c r="BK119" i="3" s="1"/>
  <c r="AW119" i="3"/>
  <c r="BO119" i="3" s="1"/>
  <c r="AK120" i="3"/>
  <c r="AQ120" i="3" s="1"/>
  <c r="AE121" i="3"/>
  <c r="BC121" i="3" s="1"/>
  <c r="S122" i="3"/>
  <c r="BL119" i="3" l="1"/>
  <c r="BI120" i="3"/>
  <c r="BE122" i="3"/>
  <c r="BF122" i="3" s="1"/>
  <c r="BG121" i="3"/>
  <c r="BH121" i="3" s="1"/>
  <c r="BJ120" i="3"/>
  <c r="BK120" i="3" s="1"/>
  <c r="AW120" i="3"/>
  <c r="BO120" i="3" s="1"/>
  <c r="AK121" i="3"/>
  <c r="AQ121" i="3" s="1"/>
  <c r="AE122" i="3"/>
  <c r="BC122" i="3" s="1"/>
  <c r="S123" i="3"/>
  <c r="BI121" i="3" l="1"/>
  <c r="BL120" i="3"/>
  <c r="BE123" i="3"/>
  <c r="BF123" i="3" s="1"/>
  <c r="BG122" i="3"/>
  <c r="BH122" i="3" s="1"/>
  <c r="BJ121" i="3"/>
  <c r="BK121" i="3" s="1"/>
  <c r="AW121" i="3"/>
  <c r="BO121" i="3" s="1"/>
  <c r="AK122" i="3"/>
  <c r="AQ122" i="3" s="1"/>
  <c r="AE123" i="3"/>
  <c r="BC123" i="3" s="1"/>
  <c r="S124" i="3"/>
  <c r="BL121" i="3" l="1"/>
  <c r="BI122" i="3"/>
  <c r="BE124" i="3"/>
  <c r="BF124" i="3" s="1"/>
  <c r="BG123" i="3"/>
  <c r="BH123" i="3" s="1"/>
  <c r="BJ122" i="3"/>
  <c r="BK122" i="3" s="1"/>
  <c r="AW122" i="3"/>
  <c r="BO122" i="3" s="1"/>
  <c r="AK123" i="3"/>
  <c r="AQ123" i="3" s="1"/>
  <c r="AE124" i="3"/>
  <c r="BC124" i="3" s="1"/>
  <c r="S125" i="3"/>
  <c r="BI123" i="3" l="1"/>
  <c r="BL122" i="3"/>
  <c r="BE125" i="3"/>
  <c r="BF125" i="3" s="1"/>
  <c r="BG124" i="3"/>
  <c r="BH124" i="3" s="1"/>
  <c r="BJ123" i="3"/>
  <c r="BK123" i="3" s="1"/>
  <c r="AW123" i="3"/>
  <c r="BO123" i="3" s="1"/>
  <c r="AK124" i="3"/>
  <c r="AQ124" i="3" s="1"/>
  <c r="AE125" i="3"/>
  <c r="BC125" i="3" s="1"/>
  <c r="S126" i="3"/>
  <c r="BL123" i="3" l="1"/>
  <c r="BI124" i="3"/>
  <c r="BE126" i="3"/>
  <c r="BF126" i="3" s="1"/>
  <c r="BG125" i="3"/>
  <c r="BH125" i="3" s="1"/>
  <c r="BJ124" i="3"/>
  <c r="BK124" i="3" s="1"/>
  <c r="AW124" i="3"/>
  <c r="BO124" i="3" s="1"/>
  <c r="AK125" i="3"/>
  <c r="AQ125" i="3" s="1"/>
  <c r="AE126" i="3"/>
  <c r="BC126" i="3" s="1"/>
  <c r="S127" i="3"/>
  <c r="BI125" i="3" l="1"/>
  <c r="BL124" i="3"/>
  <c r="BE127" i="3"/>
  <c r="BF127" i="3" s="1"/>
  <c r="BG126" i="3"/>
  <c r="BH126" i="3" s="1"/>
  <c r="BJ125" i="3"/>
  <c r="BK125" i="3" s="1"/>
  <c r="AK126" i="3"/>
  <c r="AQ126" i="3" s="1"/>
  <c r="AW125" i="3"/>
  <c r="BO125" i="3" s="1"/>
  <c r="AE127" i="3"/>
  <c r="BC127" i="3" s="1"/>
  <c r="S128" i="3"/>
  <c r="BI126" i="3" l="1"/>
  <c r="BL125" i="3"/>
  <c r="BE128" i="3"/>
  <c r="BF128" i="3" s="1"/>
  <c r="BG127" i="3"/>
  <c r="BH127" i="3" s="1"/>
  <c r="BJ126" i="3"/>
  <c r="BK126" i="3" s="1"/>
  <c r="AW126" i="3"/>
  <c r="BO126" i="3" s="1"/>
  <c r="AK127" i="3"/>
  <c r="AQ127" i="3" s="1"/>
  <c r="AE128" i="3"/>
  <c r="BC128" i="3" s="1"/>
  <c r="S129" i="3"/>
  <c r="BL126" i="3" l="1"/>
  <c r="BI127" i="3"/>
  <c r="BE129" i="3"/>
  <c r="BF129" i="3" s="1"/>
  <c r="BG128" i="3"/>
  <c r="BH128" i="3" s="1"/>
  <c r="BJ127" i="3"/>
  <c r="BK127" i="3" s="1"/>
  <c r="AW127" i="3"/>
  <c r="BO127" i="3" s="1"/>
  <c r="AK128" i="3"/>
  <c r="AQ128" i="3" s="1"/>
  <c r="AE129" i="3"/>
  <c r="BC129" i="3" s="1"/>
  <c r="S130" i="3"/>
  <c r="BL127" i="3" l="1"/>
  <c r="BI128" i="3"/>
  <c r="BE130" i="3"/>
  <c r="BF130" i="3" s="1"/>
  <c r="BG129" i="3"/>
  <c r="BH129" i="3" s="1"/>
  <c r="BJ128" i="3"/>
  <c r="BK128" i="3" s="1"/>
  <c r="AW128" i="3"/>
  <c r="BO128" i="3" s="1"/>
  <c r="AK129" i="3"/>
  <c r="AQ129" i="3" s="1"/>
  <c r="AE130" i="3"/>
  <c r="BC130" i="3" s="1"/>
  <c r="S131" i="3"/>
  <c r="BI129" i="3" l="1"/>
  <c r="BL128" i="3"/>
  <c r="BE131" i="3"/>
  <c r="BF131" i="3" s="1"/>
  <c r="BG130" i="3"/>
  <c r="BH130" i="3" s="1"/>
  <c r="BJ129" i="3"/>
  <c r="BK129" i="3" s="1"/>
  <c r="AW129" i="3"/>
  <c r="BO129" i="3" s="1"/>
  <c r="AK130" i="3"/>
  <c r="AQ130" i="3" s="1"/>
  <c r="AE131" i="3"/>
  <c r="BC131" i="3" s="1"/>
  <c r="S132" i="3"/>
  <c r="BL129" i="3" l="1"/>
  <c r="BI130" i="3"/>
  <c r="BE132" i="3"/>
  <c r="BF132" i="3" s="1"/>
  <c r="BG131" i="3"/>
  <c r="BH131" i="3" s="1"/>
  <c r="BJ130" i="3"/>
  <c r="BK130" i="3" s="1"/>
  <c r="AW130" i="3"/>
  <c r="BO130" i="3" s="1"/>
  <c r="AK131" i="3"/>
  <c r="AQ131" i="3" s="1"/>
  <c r="AE132" i="3"/>
  <c r="BC132" i="3" s="1"/>
  <c r="S133" i="3"/>
  <c r="BL130" i="3" l="1"/>
  <c r="BI131" i="3"/>
  <c r="BE133" i="3"/>
  <c r="BF133" i="3" s="1"/>
  <c r="BG132" i="3"/>
  <c r="BH132" i="3" s="1"/>
  <c r="BJ131" i="3"/>
  <c r="BK131" i="3" s="1"/>
  <c r="AW131" i="3"/>
  <c r="BO131" i="3" s="1"/>
  <c r="AK132" i="3"/>
  <c r="AQ132" i="3" s="1"/>
  <c r="AE133" i="3"/>
  <c r="BC133" i="3" s="1"/>
  <c r="S134" i="3"/>
  <c r="BL131" i="3" l="1"/>
  <c r="BI132" i="3"/>
  <c r="BE134" i="3"/>
  <c r="BF134" i="3" s="1"/>
  <c r="BG133" i="3"/>
  <c r="BH133" i="3" s="1"/>
  <c r="BJ132" i="3"/>
  <c r="BK132" i="3" s="1"/>
  <c r="AW132" i="3"/>
  <c r="BO132" i="3" s="1"/>
  <c r="AK133" i="3"/>
  <c r="AQ133" i="3" s="1"/>
  <c r="AE134" i="3"/>
  <c r="BC134" i="3" s="1"/>
  <c r="S135" i="3"/>
  <c r="BL132" i="3" l="1"/>
  <c r="BI133" i="3"/>
  <c r="BE135" i="3"/>
  <c r="BF135" i="3" s="1"/>
  <c r="BG134" i="3"/>
  <c r="BH134" i="3" s="1"/>
  <c r="BJ133" i="3"/>
  <c r="BK133" i="3" s="1"/>
  <c r="AW133" i="3"/>
  <c r="BO133" i="3" s="1"/>
  <c r="AK134" i="3"/>
  <c r="AQ134" i="3" s="1"/>
  <c r="AE135" i="3"/>
  <c r="BC135" i="3" s="1"/>
  <c r="S136" i="3"/>
  <c r="BL133" i="3" l="1"/>
  <c r="BI134" i="3"/>
  <c r="BE136" i="3"/>
  <c r="BF136" i="3" s="1"/>
  <c r="BG135" i="3"/>
  <c r="BH135" i="3" s="1"/>
  <c r="BJ134" i="3"/>
  <c r="BK134" i="3" s="1"/>
  <c r="AW134" i="3"/>
  <c r="BO134" i="3" s="1"/>
  <c r="AK135" i="3"/>
  <c r="AQ135" i="3" s="1"/>
  <c r="AE136" i="3"/>
  <c r="BC136" i="3" s="1"/>
  <c r="S137" i="3"/>
  <c r="BI135" i="3" l="1"/>
  <c r="BL134" i="3"/>
  <c r="BE137" i="3"/>
  <c r="BF137" i="3" s="1"/>
  <c r="BG136" i="3"/>
  <c r="BH136" i="3" s="1"/>
  <c r="BJ135" i="3"/>
  <c r="BK135" i="3" s="1"/>
  <c r="AW135" i="3"/>
  <c r="BO135" i="3" s="1"/>
  <c r="AK136" i="3"/>
  <c r="AQ136" i="3" s="1"/>
  <c r="AE137" i="3"/>
  <c r="BC137" i="3" s="1"/>
  <c r="S138" i="3"/>
  <c r="BL135" i="3" l="1"/>
  <c r="BI136" i="3"/>
  <c r="BE138" i="3"/>
  <c r="BF138" i="3" s="1"/>
  <c r="BG137" i="3"/>
  <c r="BH137" i="3" s="1"/>
  <c r="BJ136" i="3"/>
  <c r="BK136" i="3" s="1"/>
  <c r="AW136" i="3"/>
  <c r="BO136" i="3" s="1"/>
  <c r="AK137" i="3"/>
  <c r="AQ137" i="3" s="1"/>
  <c r="AE138" i="3"/>
  <c r="BC138" i="3" s="1"/>
  <c r="S139" i="3"/>
  <c r="BL136" i="3" l="1"/>
  <c r="BI137" i="3"/>
  <c r="BE139" i="3"/>
  <c r="BF139" i="3" s="1"/>
  <c r="BG138" i="3"/>
  <c r="BH138" i="3" s="1"/>
  <c r="BJ137" i="3"/>
  <c r="BK137" i="3" s="1"/>
  <c r="AW137" i="3"/>
  <c r="BO137" i="3" s="1"/>
  <c r="AK138" i="3"/>
  <c r="AQ138" i="3" s="1"/>
  <c r="AE139" i="3"/>
  <c r="BC139" i="3" s="1"/>
  <c r="S140" i="3"/>
  <c r="BL137" i="3" l="1"/>
  <c r="BI138" i="3"/>
  <c r="BE140" i="3"/>
  <c r="BF140" i="3" s="1"/>
  <c r="BG139" i="3"/>
  <c r="BH139" i="3" s="1"/>
  <c r="BJ138" i="3"/>
  <c r="BK138" i="3" s="1"/>
  <c r="AW138" i="3"/>
  <c r="BO138" i="3" s="1"/>
  <c r="AK139" i="3"/>
  <c r="AQ139" i="3" s="1"/>
  <c r="AE140" i="3"/>
  <c r="BC140" i="3" s="1"/>
  <c r="S141" i="3"/>
  <c r="BI139" i="3" l="1"/>
  <c r="BL138" i="3"/>
  <c r="BE141" i="3"/>
  <c r="BF141" i="3" s="1"/>
  <c r="BG140" i="3"/>
  <c r="BH140" i="3" s="1"/>
  <c r="BJ139" i="3"/>
  <c r="BK139" i="3" s="1"/>
  <c r="AW139" i="3"/>
  <c r="BO139" i="3" s="1"/>
  <c r="AK140" i="3"/>
  <c r="AQ140" i="3" s="1"/>
  <c r="AE141" i="3"/>
  <c r="BC141" i="3" s="1"/>
  <c r="S142" i="3"/>
  <c r="BL139" i="3" l="1"/>
  <c r="BI140" i="3"/>
  <c r="BE142" i="3"/>
  <c r="BF142" i="3" s="1"/>
  <c r="BG141" i="3"/>
  <c r="BH141" i="3" s="1"/>
  <c r="BJ140" i="3"/>
  <c r="BK140" i="3" s="1"/>
  <c r="AW140" i="3"/>
  <c r="BO140" i="3" s="1"/>
  <c r="AK141" i="3"/>
  <c r="AQ141" i="3" s="1"/>
  <c r="AE142" i="3"/>
  <c r="BC142" i="3" s="1"/>
  <c r="S143" i="3"/>
  <c r="BI141" i="3" l="1"/>
  <c r="BL140" i="3"/>
  <c r="BE143" i="3"/>
  <c r="BF143" i="3" s="1"/>
  <c r="BG142" i="3"/>
  <c r="BH142" i="3" s="1"/>
  <c r="BJ141" i="3"/>
  <c r="BK141" i="3" s="1"/>
  <c r="AW141" i="3"/>
  <c r="BO141" i="3" s="1"/>
  <c r="AK142" i="3"/>
  <c r="AQ142" i="3" s="1"/>
  <c r="AE143" i="3"/>
  <c r="BC143" i="3" s="1"/>
  <c r="S144" i="3"/>
  <c r="BL141" i="3" l="1"/>
  <c r="BI142" i="3"/>
  <c r="BE144" i="3"/>
  <c r="BF144" i="3" s="1"/>
  <c r="BG143" i="3"/>
  <c r="BH143" i="3" s="1"/>
  <c r="BJ142" i="3"/>
  <c r="BK142" i="3" s="1"/>
  <c r="AW142" i="3"/>
  <c r="BO142" i="3" s="1"/>
  <c r="AK143" i="3"/>
  <c r="AQ143" i="3" s="1"/>
  <c r="AE144" i="3"/>
  <c r="BC144" i="3" s="1"/>
  <c r="S145" i="3"/>
  <c r="BL142" i="3" l="1"/>
  <c r="BI143" i="3"/>
  <c r="BE145" i="3"/>
  <c r="BF145" i="3" s="1"/>
  <c r="BG144" i="3"/>
  <c r="BH144" i="3" s="1"/>
  <c r="BJ143" i="3"/>
  <c r="BK143" i="3" s="1"/>
  <c r="AW143" i="3"/>
  <c r="BO143" i="3" s="1"/>
  <c r="AK144" i="3"/>
  <c r="AQ144" i="3" s="1"/>
  <c r="AE145" i="3"/>
  <c r="BC145" i="3" s="1"/>
  <c r="S146" i="3"/>
  <c r="BL143" i="3" l="1"/>
  <c r="BI144" i="3"/>
  <c r="BE146" i="3"/>
  <c r="BF146" i="3" s="1"/>
  <c r="BG145" i="3"/>
  <c r="BH145" i="3" s="1"/>
  <c r="BJ144" i="3"/>
  <c r="BK144" i="3" s="1"/>
  <c r="AW144" i="3"/>
  <c r="BO144" i="3" s="1"/>
  <c r="AK145" i="3"/>
  <c r="AQ145" i="3" s="1"/>
  <c r="AE146" i="3"/>
  <c r="BC146" i="3" s="1"/>
  <c r="S147" i="3"/>
  <c r="BL144" i="3" l="1"/>
  <c r="BI145" i="3"/>
  <c r="BE147" i="3"/>
  <c r="BF147" i="3" s="1"/>
  <c r="BG146" i="3"/>
  <c r="BH146" i="3" s="1"/>
  <c r="BJ145" i="3"/>
  <c r="BK145" i="3" s="1"/>
  <c r="AW145" i="3"/>
  <c r="BO145" i="3" s="1"/>
  <c r="AK146" i="3"/>
  <c r="AQ146" i="3" s="1"/>
  <c r="AE147" i="3"/>
  <c r="BC147" i="3" s="1"/>
  <c r="S148" i="3"/>
  <c r="BL145" i="3" l="1"/>
  <c r="BI146" i="3"/>
  <c r="BE148" i="3"/>
  <c r="BF148" i="3" s="1"/>
  <c r="BG147" i="3"/>
  <c r="BH147" i="3" s="1"/>
  <c r="BJ146" i="3"/>
  <c r="BK146" i="3" s="1"/>
  <c r="AW146" i="3"/>
  <c r="BO146" i="3" s="1"/>
  <c r="AK147" i="3"/>
  <c r="AQ147" i="3" s="1"/>
  <c r="AE148" i="3"/>
  <c r="BC148" i="3" s="1"/>
  <c r="S149" i="3"/>
  <c r="BL146" i="3" l="1"/>
  <c r="BI147" i="3"/>
  <c r="BE149" i="3"/>
  <c r="BF149" i="3" s="1"/>
  <c r="BG148" i="3"/>
  <c r="BH148" i="3" s="1"/>
  <c r="BJ147" i="3"/>
  <c r="BK147" i="3" s="1"/>
  <c r="AW147" i="3"/>
  <c r="BO147" i="3" s="1"/>
  <c r="AK148" i="3"/>
  <c r="AQ148" i="3" s="1"/>
  <c r="AE149" i="3"/>
  <c r="BC149" i="3" s="1"/>
  <c r="S150" i="3"/>
  <c r="BL147" i="3" l="1"/>
  <c r="BI148" i="3"/>
  <c r="BE150" i="3"/>
  <c r="BF150" i="3" s="1"/>
  <c r="BG149" i="3"/>
  <c r="BH149" i="3" s="1"/>
  <c r="BJ148" i="3"/>
  <c r="BK148" i="3" s="1"/>
  <c r="AW148" i="3"/>
  <c r="BO148" i="3" s="1"/>
  <c r="AK149" i="3"/>
  <c r="AQ149" i="3" s="1"/>
  <c r="AE150" i="3"/>
  <c r="BC150" i="3" s="1"/>
  <c r="S151" i="3"/>
  <c r="BI149" i="3" l="1"/>
  <c r="BL148" i="3"/>
  <c r="BE151" i="3"/>
  <c r="BF151" i="3" s="1"/>
  <c r="BG150" i="3"/>
  <c r="BH150" i="3" s="1"/>
  <c r="BJ149" i="3"/>
  <c r="BK149" i="3" s="1"/>
  <c r="AW149" i="3"/>
  <c r="BO149" i="3" s="1"/>
  <c r="AK150" i="3"/>
  <c r="AQ150" i="3" s="1"/>
  <c r="AE151" i="3"/>
  <c r="BC151" i="3" s="1"/>
  <c r="S152" i="3"/>
  <c r="BL149" i="3" l="1"/>
  <c r="BI150" i="3"/>
  <c r="BE152" i="3"/>
  <c r="BF152" i="3" s="1"/>
  <c r="BG151" i="3"/>
  <c r="BH151" i="3" s="1"/>
  <c r="BJ150" i="3"/>
  <c r="BK150" i="3" s="1"/>
  <c r="AW150" i="3"/>
  <c r="BO150" i="3" s="1"/>
  <c r="AK151" i="3"/>
  <c r="AQ151" i="3" s="1"/>
  <c r="AE152" i="3"/>
  <c r="BC152" i="3" s="1"/>
  <c r="S153" i="3"/>
  <c r="BI151" i="3" l="1"/>
  <c r="BL150" i="3"/>
  <c r="BE153" i="3"/>
  <c r="BF153" i="3" s="1"/>
  <c r="BG152" i="3"/>
  <c r="BH152" i="3" s="1"/>
  <c r="BJ151" i="3"/>
  <c r="BK151" i="3" s="1"/>
  <c r="AW151" i="3"/>
  <c r="BO151" i="3" s="1"/>
  <c r="AK152" i="3"/>
  <c r="AQ152" i="3" s="1"/>
  <c r="AE153" i="3"/>
  <c r="BC153" i="3" s="1"/>
  <c r="S154" i="3"/>
  <c r="BL151" i="3" l="1"/>
  <c r="BI152" i="3"/>
  <c r="BE154" i="3"/>
  <c r="BF154" i="3" s="1"/>
  <c r="BG153" i="3"/>
  <c r="BH153" i="3" s="1"/>
  <c r="BJ152" i="3"/>
  <c r="BK152" i="3" s="1"/>
  <c r="AW152" i="3"/>
  <c r="BO152" i="3" s="1"/>
  <c r="AK153" i="3"/>
  <c r="AQ153" i="3" s="1"/>
  <c r="AE154" i="3"/>
  <c r="BC154" i="3" s="1"/>
  <c r="S155" i="3"/>
  <c r="BL152" i="3" l="1"/>
  <c r="BI153" i="3"/>
  <c r="BE155" i="3"/>
  <c r="BF155" i="3" s="1"/>
  <c r="BG154" i="3"/>
  <c r="BH154" i="3" s="1"/>
  <c r="BJ153" i="3"/>
  <c r="BK153" i="3" s="1"/>
  <c r="AW153" i="3"/>
  <c r="BO153" i="3" s="1"/>
  <c r="AK154" i="3"/>
  <c r="AQ154" i="3" s="1"/>
  <c r="AE155" i="3"/>
  <c r="BC155" i="3" s="1"/>
  <c r="S156" i="3"/>
  <c r="BL153" i="3" l="1"/>
  <c r="BI154" i="3"/>
  <c r="BE156" i="3"/>
  <c r="BF156" i="3" s="1"/>
  <c r="BG155" i="3"/>
  <c r="BH155" i="3" s="1"/>
  <c r="BJ154" i="3"/>
  <c r="BK154" i="3" s="1"/>
  <c r="AW154" i="3"/>
  <c r="BO154" i="3" s="1"/>
  <c r="AK155" i="3"/>
  <c r="AQ155" i="3" s="1"/>
  <c r="AE156" i="3"/>
  <c r="BC156" i="3" s="1"/>
  <c r="S157" i="3"/>
  <c r="BL154" i="3" l="1"/>
  <c r="BI155" i="3"/>
  <c r="BE157" i="3"/>
  <c r="BF157" i="3" s="1"/>
  <c r="BG156" i="3"/>
  <c r="BH156" i="3" s="1"/>
  <c r="BJ155" i="3"/>
  <c r="BK155" i="3" s="1"/>
  <c r="AW155" i="3"/>
  <c r="BO155" i="3" s="1"/>
  <c r="AK156" i="3"/>
  <c r="AQ156" i="3" s="1"/>
  <c r="AE157" i="3"/>
  <c r="BC157" i="3" s="1"/>
  <c r="S158" i="3"/>
  <c r="BI156" i="3" l="1"/>
  <c r="BL155" i="3"/>
  <c r="BE158" i="3"/>
  <c r="BF158" i="3" s="1"/>
  <c r="BG157" i="3"/>
  <c r="BH157" i="3" s="1"/>
  <c r="BJ156" i="3"/>
  <c r="BK156" i="3" s="1"/>
  <c r="AW156" i="3"/>
  <c r="BO156" i="3" s="1"/>
  <c r="AK157" i="3"/>
  <c r="AQ157" i="3" s="1"/>
  <c r="AE158" i="3"/>
  <c r="BC158" i="3" s="1"/>
  <c r="S159" i="3"/>
  <c r="BL156" i="3" l="1"/>
  <c r="BI157" i="3"/>
  <c r="BE159" i="3"/>
  <c r="BF159" i="3" s="1"/>
  <c r="BG158" i="3"/>
  <c r="BH158" i="3" s="1"/>
  <c r="BJ157" i="3"/>
  <c r="BK157" i="3" s="1"/>
  <c r="AW157" i="3"/>
  <c r="BO157" i="3" s="1"/>
  <c r="AK158" i="3"/>
  <c r="AQ158" i="3" s="1"/>
  <c r="AE159" i="3"/>
  <c r="BC159" i="3" s="1"/>
  <c r="S160" i="3"/>
  <c r="BI158" i="3" l="1"/>
  <c r="BL157" i="3"/>
  <c r="BE160" i="3"/>
  <c r="BF160" i="3" s="1"/>
  <c r="BG159" i="3"/>
  <c r="BH159" i="3" s="1"/>
  <c r="BJ158" i="3"/>
  <c r="BK158" i="3" s="1"/>
  <c r="AW158" i="3"/>
  <c r="BO158" i="3" s="1"/>
  <c r="AK159" i="3"/>
  <c r="AQ159" i="3" s="1"/>
  <c r="AE160" i="3"/>
  <c r="BC160" i="3" s="1"/>
  <c r="S161" i="3"/>
  <c r="BI159" i="3" l="1"/>
  <c r="BL158" i="3"/>
  <c r="BE161" i="3"/>
  <c r="BF161" i="3" s="1"/>
  <c r="BG160" i="3"/>
  <c r="BH160" i="3" s="1"/>
  <c r="BJ159" i="3"/>
  <c r="BK159" i="3" s="1"/>
  <c r="AW159" i="3"/>
  <c r="BO159" i="3" s="1"/>
  <c r="AK160" i="3"/>
  <c r="AQ160" i="3" s="1"/>
  <c r="AE161" i="3"/>
  <c r="BC161" i="3" s="1"/>
  <c r="S162" i="3"/>
  <c r="BL159" i="3" l="1"/>
  <c r="BI160" i="3"/>
  <c r="BE162" i="3"/>
  <c r="BF162" i="3" s="1"/>
  <c r="BG161" i="3"/>
  <c r="BH161" i="3" s="1"/>
  <c r="BJ160" i="3"/>
  <c r="BK160" i="3" s="1"/>
  <c r="AW160" i="3"/>
  <c r="BO160" i="3" s="1"/>
  <c r="AK161" i="3"/>
  <c r="AQ161" i="3" s="1"/>
  <c r="AE162" i="3"/>
  <c r="BC162" i="3" s="1"/>
  <c r="S163" i="3"/>
  <c r="BL160" i="3" l="1"/>
  <c r="BI161" i="3"/>
  <c r="BE163" i="3"/>
  <c r="BF163" i="3" s="1"/>
  <c r="BG162" i="3"/>
  <c r="BH162" i="3" s="1"/>
  <c r="BJ161" i="3"/>
  <c r="BK161" i="3" s="1"/>
  <c r="AW161" i="3"/>
  <c r="BO161" i="3" s="1"/>
  <c r="AK162" i="3"/>
  <c r="AQ162" i="3" s="1"/>
  <c r="AE163" i="3"/>
  <c r="BC163" i="3" s="1"/>
  <c r="S164" i="3"/>
  <c r="BL161" i="3" l="1"/>
  <c r="BI162" i="3"/>
  <c r="BE164" i="3"/>
  <c r="BF164" i="3" s="1"/>
  <c r="BG163" i="3"/>
  <c r="BH163" i="3" s="1"/>
  <c r="BJ162" i="3"/>
  <c r="BK162" i="3" s="1"/>
  <c r="AW162" i="3"/>
  <c r="BO162" i="3" s="1"/>
  <c r="AK163" i="3"/>
  <c r="AQ163" i="3" s="1"/>
  <c r="AE164" i="3"/>
  <c r="BC164" i="3" s="1"/>
  <c r="S165" i="3"/>
  <c r="BL162" i="3" l="1"/>
  <c r="BI163" i="3"/>
  <c r="BE165" i="3"/>
  <c r="BF165" i="3" s="1"/>
  <c r="BG164" i="3"/>
  <c r="BH164" i="3" s="1"/>
  <c r="BJ163" i="3"/>
  <c r="BK163" i="3" s="1"/>
  <c r="AW163" i="3"/>
  <c r="BO163" i="3" s="1"/>
  <c r="AK164" i="3"/>
  <c r="AQ164" i="3" s="1"/>
  <c r="AE165" i="3"/>
  <c r="BC165" i="3" s="1"/>
  <c r="S166" i="3"/>
  <c r="BL163" i="3" l="1"/>
  <c r="BI164" i="3"/>
  <c r="BE166" i="3"/>
  <c r="BF166" i="3" s="1"/>
  <c r="BG165" i="3"/>
  <c r="BH165" i="3" s="1"/>
  <c r="BJ164" i="3"/>
  <c r="BK164" i="3" s="1"/>
  <c r="AW164" i="3"/>
  <c r="BO164" i="3" s="1"/>
  <c r="AK165" i="3"/>
  <c r="AQ165" i="3" s="1"/>
  <c r="AE166" i="3"/>
  <c r="BC166" i="3" s="1"/>
  <c r="S167" i="3"/>
  <c r="BI165" i="3" l="1"/>
  <c r="BL164" i="3"/>
  <c r="BE167" i="3"/>
  <c r="BF167" i="3" s="1"/>
  <c r="BG166" i="3"/>
  <c r="BH166" i="3" s="1"/>
  <c r="BJ165" i="3"/>
  <c r="BK165" i="3" s="1"/>
  <c r="AW165" i="3"/>
  <c r="BO165" i="3" s="1"/>
  <c r="AK166" i="3"/>
  <c r="AQ166" i="3" s="1"/>
  <c r="AE167" i="3"/>
  <c r="BC167" i="3" s="1"/>
  <c r="S168" i="3"/>
  <c r="BI166" i="3" l="1"/>
  <c r="BL165" i="3"/>
  <c r="BE168" i="3"/>
  <c r="BF168" i="3" s="1"/>
  <c r="BG167" i="3"/>
  <c r="BH167" i="3" s="1"/>
  <c r="BJ166" i="3"/>
  <c r="BK166" i="3" s="1"/>
  <c r="AW166" i="3"/>
  <c r="BO166" i="3" s="1"/>
  <c r="AK167" i="3"/>
  <c r="AQ167" i="3" s="1"/>
  <c r="AE168" i="3"/>
  <c r="BC168" i="3" s="1"/>
  <c r="S169" i="3"/>
  <c r="BI167" i="3" l="1"/>
  <c r="BL166" i="3"/>
  <c r="BE169" i="3"/>
  <c r="BF169" i="3" s="1"/>
  <c r="BG168" i="3"/>
  <c r="BH168" i="3" s="1"/>
  <c r="BJ167" i="3"/>
  <c r="BK167" i="3" s="1"/>
  <c r="AW167" i="3"/>
  <c r="BO167" i="3" s="1"/>
  <c r="AK168" i="3"/>
  <c r="AQ168" i="3" s="1"/>
  <c r="AE169" i="3"/>
  <c r="BC169" i="3" s="1"/>
  <c r="S170" i="3"/>
  <c r="BI168" i="3" l="1"/>
  <c r="BL167" i="3"/>
  <c r="BE170" i="3"/>
  <c r="BF170" i="3" s="1"/>
  <c r="BG169" i="3"/>
  <c r="BH169" i="3" s="1"/>
  <c r="BJ168" i="3"/>
  <c r="BK168" i="3" s="1"/>
  <c r="AW168" i="3"/>
  <c r="BO168" i="3" s="1"/>
  <c r="AK169" i="3"/>
  <c r="AQ169" i="3" s="1"/>
  <c r="AE170" i="3"/>
  <c r="BC170" i="3" s="1"/>
  <c r="S171" i="3"/>
  <c r="BI169" i="3" l="1"/>
  <c r="BL168" i="3"/>
  <c r="BE171" i="3"/>
  <c r="BF171" i="3" s="1"/>
  <c r="BG170" i="3"/>
  <c r="BH170" i="3" s="1"/>
  <c r="BJ169" i="3"/>
  <c r="BK169" i="3" s="1"/>
  <c r="AW169" i="3"/>
  <c r="BO169" i="3" s="1"/>
  <c r="AK170" i="3"/>
  <c r="AQ170" i="3" s="1"/>
  <c r="AE171" i="3"/>
  <c r="BC171" i="3" s="1"/>
  <c r="S172" i="3"/>
  <c r="BL169" i="3" l="1"/>
  <c r="BI170" i="3"/>
  <c r="BE172" i="3"/>
  <c r="BF172" i="3" s="1"/>
  <c r="BG171" i="3"/>
  <c r="BH171" i="3" s="1"/>
  <c r="BJ170" i="3"/>
  <c r="BK170" i="3" s="1"/>
  <c r="AW170" i="3"/>
  <c r="BO170" i="3" s="1"/>
  <c r="AK171" i="3"/>
  <c r="AQ171" i="3" s="1"/>
  <c r="AE172" i="3"/>
  <c r="BC172" i="3" s="1"/>
  <c r="S173" i="3"/>
  <c r="BI171" i="3" l="1"/>
  <c r="BL170" i="3"/>
  <c r="BE173" i="3"/>
  <c r="BF173" i="3" s="1"/>
  <c r="BG172" i="3"/>
  <c r="BH172" i="3" s="1"/>
  <c r="BJ171" i="3"/>
  <c r="BK171" i="3" s="1"/>
  <c r="AW171" i="3"/>
  <c r="BO171" i="3" s="1"/>
  <c r="AK172" i="3"/>
  <c r="AQ172" i="3" s="1"/>
  <c r="AE173" i="3"/>
  <c r="BC173" i="3" s="1"/>
  <c r="S174" i="3"/>
  <c r="BL171" i="3" l="1"/>
  <c r="BI172" i="3"/>
  <c r="BE174" i="3"/>
  <c r="BF174" i="3" s="1"/>
  <c r="BG173" i="3"/>
  <c r="BH173" i="3" s="1"/>
  <c r="BJ172" i="3"/>
  <c r="BK172" i="3" s="1"/>
  <c r="AW172" i="3"/>
  <c r="BO172" i="3" s="1"/>
  <c r="AK173" i="3"/>
  <c r="AQ173" i="3" s="1"/>
  <c r="AE174" i="3"/>
  <c r="BC174" i="3" s="1"/>
  <c r="S175" i="3"/>
  <c r="BL172" i="3" l="1"/>
  <c r="BI173" i="3"/>
  <c r="BE175" i="3"/>
  <c r="BF175" i="3" s="1"/>
  <c r="BG174" i="3"/>
  <c r="BH174" i="3" s="1"/>
  <c r="BJ173" i="3"/>
  <c r="BK173" i="3" s="1"/>
  <c r="AW173" i="3"/>
  <c r="BO173" i="3" s="1"/>
  <c r="AK174" i="3"/>
  <c r="AQ174" i="3" s="1"/>
  <c r="AE175" i="3"/>
  <c r="BC175" i="3" s="1"/>
  <c r="S176" i="3"/>
  <c r="BL173" i="3" l="1"/>
  <c r="BI174" i="3"/>
  <c r="BE176" i="3"/>
  <c r="BF176" i="3" s="1"/>
  <c r="BG175" i="3"/>
  <c r="BH175" i="3" s="1"/>
  <c r="BJ174" i="3"/>
  <c r="BK174" i="3" s="1"/>
  <c r="AW174" i="3"/>
  <c r="BO174" i="3" s="1"/>
  <c r="AK175" i="3"/>
  <c r="AQ175" i="3" s="1"/>
  <c r="AE176" i="3"/>
  <c r="BC176" i="3" s="1"/>
  <c r="S177" i="3"/>
  <c r="BL174" i="3" l="1"/>
  <c r="BI175" i="3"/>
  <c r="BE177" i="3"/>
  <c r="BF177" i="3" s="1"/>
  <c r="BG176" i="3"/>
  <c r="BH176" i="3" s="1"/>
  <c r="BJ175" i="3"/>
  <c r="BK175" i="3" s="1"/>
  <c r="AW175" i="3"/>
  <c r="BO175" i="3" s="1"/>
  <c r="AK176" i="3"/>
  <c r="AQ176" i="3" s="1"/>
  <c r="AE177" i="3"/>
  <c r="BC177" i="3" s="1"/>
  <c r="S178" i="3"/>
  <c r="BL175" i="3" l="1"/>
  <c r="BI176" i="3"/>
  <c r="BE178" i="3"/>
  <c r="BF178" i="3" s="1"/>
  <c r="BG177" i="3"/>
  <c r="BH177" i="3" s="1"/>
  <c r="BJ176" i="3"/>
  <c r="BK176" i="3" s="1"/>
  <c r="AW176" i="3"/>
  <c r="BO176" i="3" s="1"/>
  <c r="AK177" i="3"/>
  <c r="AQ177" i="3" s="1"/>
  <c r="AE178" i="3"/>
  <c r="BC178" i="3" s="1"/>
  <c r="S179" i="3"/>
  <c r="BL176" i="3" l="1"/>
  <c r="BI177" i="3"/>
  <c r="BE179" i="3"/>
  <c r="BF179" i="3" s="1"/>
  <c r="BG178" i="3"/>
  <c r="BH178" i="3" s="1"/>
  <c r="BJ177" i="3"/>
  <c r="BK177" i="3" s="1"/>
  <c r="AW177" i="3"/>
  <c r="BO177" i="3" s="1"/>
  <c r="AK178" i="3"/>
  <c r="AQ178" i="3" s="1"/>
  <c r="AE179" i="3"/>
  <c r="BC179" i="3" s="1"/>
  <c r="S180" i="3"/>
  <c r="BL177" i="3" l="1"/>
  <c r="BI178" i="3"/>
  <c r="BE180" i="3"/>
  <c r="BF180" i="3" s="1"/>
  <c r="BG179" i="3"/>
  <c r="BH179" i="3" s="1"/>
  <c r="BJ178" i="3"/>
  <c r="BK178" i="3" s="1"/>
  <c r="AW178" i="3"/>
  <c r="BO178" i="3" s="1"/>
  <c r="AK179" i="3"/>
  <c r="AQ179" i="3" s="1"/>
  <c r="AE180" i="3"/>
  <c r="BC180" i="3" s="1"/>
  <c r="S181" i="3"/>
  <c r="BL178" i="3" l="1"/>
  <c r="BI179" i="3"/>
  <c r="BE181" i="3"/>
  <c r="BF181" i="3" s="1"/>
  <c r="BG180" i="3"/>
  <c r="BH180" i="3" s="1"/>
  <c r="BJ179" i="3"/>
  <c r="BK179" i="3" s="1"/>
  <c r="AW179" i="3"/>
  <c r="BO179" i="3" s="1"/>
  <c r="AK180" i="3"/>
  <c r="AQ180" i="3" s="1"/>
  <c r="AE181" i="3"/>
  <c r="BC181" i="3" s="1"/>
  <c r="S182" i="3"/>
  <c r="BL179" i="3" l="1"/>
  <c r="BI180" i="3"/>
  <c r="BE182" i="3"/>
  <c r="BF182" i="3" s="1"/>
  <c r="BG181" i="3"/>
  <c r="BH181" i="3" s="1"/>
  <c r="BJ180" i="3"/>
  <c r="BK180" i="3" s="1"/>
  <c r="AW180" i="3"/>
  <c r="BO180" i="3" s="1"/>
  <c r="AK181" i="3"/>
  <c r="AQ181" i="3" s="1"/>
  <c r="AE182" i="3"/>
  <c r="BC182" i="3" s="1"/>
  <c r="S183" i="3"/>
  <c r="BL180" i="3" l="1"/>
  <c r="BI181" i="3"/>
  <c r="BE183" i="3"/>
  <c r="BF183" i="3" s="1"/>
  <c r="BG182" i="3"/>
  <c r="BH182" i="3" s="1"/>
  <c r="BJ181" i="3"/>
  <c r="BK181" i="3" s="1"/>
  <c r="AW181" i="3"/>
  <c r="BO181" i="3" s="1"/>
  <c r="AK182" i="3"/>
  <c r="AQ182" i="3" s="1"/>
  <c r="AE183" i="3"/>
  <c r="BC183" i="3" s="1"/>
  <c r="S184" i="3"/>
  <c r="BL181" i="3" l="1"/>
  <c r="BI182" i="3"/>
  <c r="BE184" i="3"/>
  <c r="BF184" i="3" s="1"/>
  <c r="BG183" i="3"/>
  <c r="BH183" i="3" s="1"/>
  <c r="BJ182" i="3"/>
  <c r="BK182" i="3" s="1"/>
  <c r="AW182" i="3"/>
  <c r="BO182" i="3" s="1"/>
  <c r="AK183" i="3"/>
  <c r="AQ183" i="3" s="1"/>
  <c r="AE184" i="3"/>
  <c r="BC184" i="3" s="1"/>
  <c r="S185" i="3"/>
  <c r="BI183" i="3" l="1"/>
  <c r="BL182" i="3"/>
  <c r="BE185" i="3"/>
  <c r="BF185" i="3" s="1"/>
  <c r="BG184" i="3"/>
  <c r="BH184" i="3" s="1"/>
  <c r="BJ183" i="3"/>
  <c r="BK183" i="3" s="1"/>
  <c r="AW183" i="3"/>
  <c r="BO183" i="3" s="1"/>
  <c r="AK184" i="3"/>
  <c r="AQ184" i="3" s="1"/>
  <c r="AE185" i="3"/>
  <c r="BC185" i="3" s="1"/>
  <c r="S186" i="3"/>
  <c r="BI184" i="3" l="1"/>
  <c r="BL183" i="3"/>
  <c r="BE186" i="3"/>
  <c r="BF186" i="3" s="1"/>
  <c r="BG185" i="3"/>
  <c r="BH185" i="3" s="1"/>
  <c r="BJ184" i="3"/>
  <c r="BK184" i="3" s="1"/>
  <c r="AW184" i="3"/>
  <c r="BO184" i="3" s="1"/>
  <c r="AK185" i="3"/>
  <c r="AE186" i="3"/>
  <c r="BC186" i="3" s="1"/>
  <c r="S187" i="3"/>
  <c r="BL184" i="3" l="1"/>
  <c r="BI185" i="3"/>
  <c r="BE187" i="3"/>
  <c r="BF187" i="3" s="1"/>
  <c r="BG186" i="3"/>
  <c r="BH186" i="3" s="1"/>
  <c r="AQ185" i="3"/>
  <c r="AK186" i="3"/>
  <c r="AE187" i="3"/>
  <c r="BC187" i="3" s="1"/>
  <c r="S188" i="3"/>
  <c r="BI186" i="3" l="1"/>
  <c r="BE188" i="3"/>
  <c r="BF188" i="3" s="1"/>
  <c r="BG187" i="3"/>
  <c r="BH187" i="3" s="1"/>
  <c r="BJ185" i="3"/>
  <c r="BK185" i="3" s="1"/>
  <c r="AW185" i="3"/>
  <c r="BO185" i="3" s="1"/>
  <c r="AQ186" i="3"/>
  <c r="AK187" i="3"/>
  <c r="AE188" i="3"/>
  <c r="BC188" i="3" s="1"/>
  <c r="S189" i="3"/>
  <c r="BL185" i="3" l="1"/>
  <c r="BI187" i="3"/>
  <c r="BE189" i="3"/>
  <c r="BF189" i="3" s="1"/>
  <c r="BG188" i="3"/>
  <c r="BH188" i="3" s="1"/>
  <c r="BJ186" i="3"/>
  <c r="BK186" i="3" s="1"/>
  <c r="AW186" i="3"/>
  <c r="BO186" i="3" s="1"/>
  <c r="AQ187" i="3"/>
  <c r="AE189" i="3"/>
  <c r="BC189" i="3" s="1"/>
  <c r="AK188" i="3"/>
  <c r="S190" i="3"/>
  <c r="BL186" i="3" l="1"/>
  <c r="BI188" i="3"/>
  <c r="BE190" i="3"/>
  <c r="BF190" i="3" s="1"/>
  <c r="BG189" i="3"/>
  <c r="BH189" i="3" s="1"/>
  <c r="BJ187" i="3"/>
  <c r="BK187" i="3" s="1"/>
  <c r="AW187" i="3"/>
  <c r="BO187" i="3" s="1"/>
  <c r="AQ188" i="3"/>
  <c r="AK189" i="3"/>
  <c r="AE190" i="3"/>
  <c r="BC190" i="3" s="1"/>
  <c r="S191" i="3"/>
  <c r="BL187" i="3" l="1"/>
  <c r="BI189" i="3"/>
  <c r="BE191" i="3"/>
  <c r="BF191" i="3" s="1"/>
  <c r="BG190" i="3"/>
  <c r="BH190" i="3" s="1"/>
  <c r="BJ188" i="3"/>
  <c r="BK188" i="3" s="1"/>
  <c r="AW188" i="3"/>
  <c r="BO188" i="3" s="1"/>
  <c r="AQ189" i="3"/>
  <c r="AK190" i="3"/>
  <c r="AE191" i="3"/>
  <c r="BC191" i="3" s="1"/>
  <c r="S192" i="3"/>
  <c r="BI190" i="3" l="1"/>
  <c r="BL188" i="3"/>
  <c r="BE192" i="3"/>
  <c r="BF192" i="3" s="1"/>
  <c r="BG191" i="3"/>
  <c r="BH191" i="3" s="1"/>
  <c r="BJ189" i="3"/>
  <c r="BK189" i="3" s="1"/>
  <c r="AW189" i="3"/>
  <c r="BO189" i="3" s="1"/>
  <c r="AQ190" i="3"/>
  <c r="AK191" i="3"/>
  <c r="AE192" i="3"/>
  <c r="BC192" i="3" s="1"/>
  <c r="S193" i="3"/>
  <c r="BL189" i="3" l="1"/>
  <c r="BI191" i="3"/>
  <c r="BE193" i="3"/>
  <c r="BF193" i="3" s="1"/>
  <c r="BG192" i="3"/>
  <c r="BH192" i="3" s="1"/>
  <c r="BJ190" i="3"/>
  <c r="BK190" i="3" s="1"/>
  <c r="AW190" i="3"/>
  <c r="BO190" i="3" s="1"/>
  <c r="AK192" i="3"/>
  <c r="AQ191" i="3"/>
  <c r="AE193" i="3"/>
  <c r="BC193" i="3" s="1"/>
  <c r="S194" i="3"/>
  <c r="BL190" i="3" l="1"/>
  <c r="BI192" i="3"/>
  <c r="BE194" i="3"/>
  <c r="BF194" i="3" s="1"/>
  <c r="BG193" i="3"/>
  <c r="BH193" i="3" s="1"/>
  <c r="BJ191" i="3"/>
  <c r="BK191" i="3" s="1"/>
  <c r="AQ192" i="3"/>
  <c r="AW191" i="3"/>
  <c r="BO191" i="3" s="1"/>
  <c r="AK193" i="3"/>
  <c r="AE194" i="3"/>
  <c r="BC194" i="3" s="1"/>
  <c r="S195" i="3"/>
  <c r="BL191" i="3" l="1"/>
  <c r="BI193" i="3"/>
  <c r="BE195" i="3"/>
  <c r="BF195" i="3" s="1"/>
  <c r="BG194" i="3"/>
  <c r="BH194" i="3" s="1"/>
  <c r="BJ192" i="3"/>
  <c r="BK192" i="3" s="1"/>
  <c r="AW192" i="3"/>
  <c r="BO192" i="3" s="1"/>
  <c r="AQ193" i="3"/>
  <c r="AK194" i="3"/>
  <c r="AE195" i="3"/>
  <c r="BC195" i="3" s="1"/>
  <c r="S196" i="3"/>
  <c r="BL192" i="3" l="1"/>
  <c r="BI194" i="3"/>
  <c r="BE196" i="3"/>
  <c r="BF196" i="3" s="1"/>
  <c r="BG195" i="3"/>
  <c r="BH195" i="3" s="1"/>
  <c r="BJ193" i="3"/>
  <c r="BK193" i="3" s="1"/>
  <c r="AW193" i="3"/>
  <c r="BO193" i="3" s="1"/>
  <c r="AQ194" i="3"/>
  <c r="AK195" i="3"/>
  <c r="AE196" i="3"/>
  <c r="BC196" i="3" s="1"/>
  <c r="S197" i="3"/>
  <c r="BL193" i="3" l="1"/>
  <c r="BI195" i="3"/>
  <c r="BE197" i="3"/>
  <c r="BF197" i="3" s="1"/>
  <c r="BG196" i="3"/>
  <c r="BH196" i="3" s="1"/>
  <c r="BJ194" i="3"/>
  <c r="BK194" i="3" s="1"/>
  <c r="AW194" i="3"/>
  <c r="BO194" i="3" s="1"/>
  <c r="AQ195" i="3"/>
  <c r="AK196" i="3"/>
  <c r="AE197" i="3"/>
  <c r="BC197" i="3" s="1"/>
  <c r="S198" i="3"/>
  <c r="BI196" i="3" l="1"/>
  <c r="BL194" i="3"/>
  <c r="BE198" i="3"/>
  <c r="BF198" i="3" s="1"/>
  <c r="BG197" i="3"/>
  <c r="BH197" i="3" s="1"/>
  <c r="BJ195" i="3"/>
  <c r="BK195" i="3" s="1"/>
  <c r="AW195" i="3"/>
  <c r="BO195" i="3" s="1"/>
  <c r="AQ196" i="3"/>
  <c r="AK197" i="3"/>
  <c r="AE198" i="3"/>
  <c r="BC198" i="3" s="1"/>
  <c r="S199" i="3"/>
  <c r="BL195" i="3" l="1"/>
  <c r="BI197" i="3"/>
  <c r="BE199" i="3"/>
  <c r="BF199" i="3" s="1"/>
  <c r="BG198" i="3"/>
  <c r="BH198" i="3" s="1"/>
  <c r="BJ196" i="3"/>
  <c r="BK196" i="3" s="1"/>
  <c r="AW196" i="3"/>
  <c r="BO196" i="3" s="1"/>
  <c r="AQ197" i="3"/>
  <c r="AK198" i="3"/>
  <c r="AE199" i="3"/>
  <c r="BC199" i="3" s="1"/>
  <c r="S200" i="3"/>
  <c r="BL196" i="3" l="1"/>
  <c r="BI198" i="3"/>
  <c r="BE200" i="3"/>
  <c r="BF200" i="3" s="1"/>
  <c r="BG199" i="3"/>
  <c r="BH199" i="3" s="1"/>
  <c r="BJ197" i="3"/>
  <c r="BK197" i="3" s="1"/>
  <c r="AW197" i="3"/>
  <c r="BO197" i="3" s="1"/>
  <c r="AQ198" i="3"/>
  <c r="AK199" i="3"/>
  <c r="AE200" i="3"/>
  <c r="BC200" i="3" s="1"/>
  <c r="S201" i="3"/>
  <c r="BI199" i="3" l="1"/>
  <c r="BL197" i="3"/>
  <c r="BE201" i="3"/>
  <c r="BF201" i="3" s="1"/>
  <c r="BG200" i="3"/>
  <c r="BH200" i="3" s="1"/>
  <c r="BJ198" i="3"/>
  <c r="BK198" i="3" s="1"/>
  <c r="AW198" i="3"/>
  <c r="BO198" i="3" s="1"/>
  <c r="AQ199" i="3"/>
  <c r="AK200" i="3"/>
  <c r="AE201" i="3"/>
  <c r="BC201" i="3" s="1"/>
  <c r="S202" i="3"/>
  <c r="BL198" i="3" l="1"/>
  <c r="BI200" i="3"/>
  <c r="BE202" i="3"/>
  <c r="BF202" i="3" s="1"/>
  <c r="BG201" i="3"/>
  <c r="BH201" i="3" s="1"/>
  <c r="BJ199" i="3"/>
  <c r="BK199" i="3" s="1"/>
  <c r="AW199" i="3"/>
  <c r="BO199" i="3" s="1"/>
  <c r="AQ200" i="3"/>
  <c r="AK201" i="3"/>
  <c r="AE202" i="3"/>
  <c r="BC202" i="3" s="1"/>
  <c r="S203" i="3"/>
  <c r="BI201" i="3" l="1"/>
  <c r="BL199" i="3"/>
  <c r="BE203" i="3"/>
  <c r="BF203" i="3" s="1"/>
  <c r="BG202" i="3"/>
  <c r="BH202" i="3" s="1"/>
  <c r="BJ200" i="3"/>
  <c r="BK200" i="3" s="1"/>
  <c r="AW200" i="3"/>
  <c r="BO200" i="3" s="1"/>
  <c r="AQ201" i="3"/>
  <c r="AK202" i="3"/>
  <c r="AE203" i="3"/>
  <c r="BC203" i="3" s="1"/>
  <c r="S204" i="3"/>
  <c r="BI202" i="3" l="1"/>
  <c r="BL200" i="3"/>
  <c r="BE204" i="3"/>
  <c r="BF204" i="3" s="1"/>
  <c r="BG203" i="3"/>
  <c r="BH203" i="3" s="1"/>
  <c r="BJ201" i="3"/>
  <c r="BK201" i="3" s="1"/>
  <c r="AW201" i="3"/>
  <c r="BO201" i="3" s="1"/>
  <c r="AQ202" i="3"/>
  <c r="AK203" i="3"/>
  <c r="AE204" i="3"/>
  <c r="BC204" i="3" s="1"/>
  <c r="S205" i="3"/>
  <c r="BL201" i="3" l="1"/>
  <c r="BI203" i="3"/>
  <c r="BE205" i="3"/>
  <c r="BF205" i="3" s="1"/>
  <c r="BG204" i="3"/>
  <c r="BH204" i="3" s="1"/>
  <c r="BJ202" i="3"/>
  <c r="BK202" i="3" s="1"/>
  <c r="AW202" i="3"/>
  <c r="BO202" i="3" s="1"/>
  <c r="AQ203" i="3"/>
  <c r="AK204" i="3"/>
  <c r="AE205" i="3"/>
  <c r="BC205" i="3" s="1"/>
  <c r="S206" i="3"/>
  <c r="BL202" i="3" l="1"/>
  <c r="BI204" i="3"/>
  <c r="BE206" i="3"/>
  <c r="BF206" i="3" s="1"/>
  <c r="BG205" i="3"/>
  <c r="BH205" i="3" s="1"/>
  <c r="BJ203" i="3"/>
  <c r="BK203" i="3" s="1"/>
  <c r="AW203" i="3"/>
  <c r="BO203" i="3" s="1"/>
  <c r="AQ204" i="3"/>
  <c r="AK205" i="3"/>
  <c r="AE206" i="3"/>
  <c r="BC206" i="3" s="1"/>
  <c r="S207" i="3"/>
  <c r="BL203" i="3" l="1"/>
  <c r="BI205" i="3"/>
  <c r="BE207" i="3"/>
  <c r="BF207" i="3" s="1"/>
  <c r="BG206" i="3"/>
  <c r="BH206" i="3" s="1"/>
  <c r="BJ204" i="3"/>
  <c r="BK204" i="3" s="1"/>
  <c r="AW204" i="3"/>
  <c r="BO204" i="3" s="1"/>
  <c r="AQ205" i="3"/>
  <c r="AW205" i="3" s="1"/>
  <c r="BO205" i="3" s="1"/>
  <c r="AK206" i="3"/>
  <c r="AE207" i="3"/>
  <c r="BC207" i="3" s="1"/>
  <c r="S208" i="3"/>
  <c r="AQ206" i="3" l="1"/>
  <c r="BJ206" i="3" s="1"/>
  <c r="BK206" i="3" s="1"/>
  <c r="BI206" i="3"/>
  <c r="BL204" i="3"/>
  <c r="BE208" i="3"/>
  <c r="BF208" i="3" s="1"/>
  <c r="BG207" i="3"/>
  <c r="BH207" i="3" s="1"/>
  <c r="BJ205" i="3"/>
  <c r="AK207" i="3"/>
  <c r="AE208" i="3"/>
  <c r="BC208" i="3" s="1"/>
  <c r="S209" i="3"/>
  <c r="AQ207" i="3" l="1"/>
  <c r="BJ207" i="3" s="1"/>
  <c r="BK207" i="3" s="1"/>
  <c r="AW206" i="3"/>
  <c r="BO206" i="3" s="1"/>
  <c r="BL206" i="3"/>
  <c r="BI207" i="3"/>
  <c r="BK205" i="3"/>
  <c r="BE209" i="3"/>
  <c r="BF209" i="3" s="1"/>
  <c r="BG208" i="3"/>
  <c r="BH208" i="3" s="1"/>
  <c r="AK208" i="3"/>
  <c r="AE209" i="3"/>
  <c r="BC209" i="3" s="1"/>
  <c r="S210" i="3"/>
  <c r="AQ208" i="3" l="1"/>
  <c r="BJ208" i="3" s="1"/>
  <c r="BK208" i="3" s="1"/>
  <c r="AW207" i="3"/>
  <c r="BO207" i="3" s="1"/>
  <c r="BI208" i="3"/>
  <c r="BL207" i="3"/>
  <c r="BL205" i="3"/>
  <c r="BE210" i="3"/>
  <c r="BF210" i="3" s="1"/>
  <c r="BG209" i="3"/>
  <c r="BH209" i="3" s="1"/>
  <c r="AW208" i="3"/>
  <c r="BO208" i="3" s="1"/>
  <c r="AK209" i="3"/>
  <c r="AQ209" i="3" s="1"/>
  <c r="AE210" i="3"/>
  <c r="BC210" i="3" s="1"/>
  <c r="S211" i="3"/>
  <c r="BI209" i="3" l="1"/>
  <c r="BL208" i="3"/>
  <c r="BE211" i="3"/>
  <c r="BF211" i="3" s="1"/>
  <c r="BG210" i="3"/>
  <c r="BH210" i="3" s="1"/>
  <c r="BJ209" i="3"/>
  <c r="BK209" i="3" s="1"/>
  <c r="AW209" i="3"/>
  <c r="BO209" i="3" s="1"/>
  <c r="AK210" i="3"/>
  <c r="AQ210" i="3" s="1"/>
  <c r="AE211" i="3"/>
  <c r="BC211" i="3" s="1"/>
  <c r="S212" i="3"/>
  <c r="BL209" i="3" l="1"/>
  <c r="BI210" i="3"/>
  <c r="BE212" i="3"/>
  <c r="BF212" i="3" s="1"/>
  <c r="BG211" i="3"/>
  <c r="BH211" i="3" s="1"/>
  <c r="BJ210" i="3"/>
  <c r="BK210" i="3" s="1"/>
  <c r="AW210" i="3"/>
  <c r="BO210" i="3" s="1"/>
  <c r="AK211" i="3"/>
  <c r="AQ211" i="3" s="1"/>
  <c r="AE212" i="3"/>
  <c r="BC212" i="3" s="1"/>
  <c r="S213" i="3"/>
  <c r="BL210" i="3" l="1"/>
  <c r="BI211" i="3"/>
  <c r="BE213" i="3"/>
  <c r="BF213" i="3" s="1"/>
  <c r="BG212" i="3"/>
  <c r="BH212" i="3" s="1"/>
  <c r="BJ211" i="3"/>
  <c r="BK211" i="3" s="1"/>
  <c r="AW211" i="3"/>
  <c r="BO211" i="3" s="1"/>
  <c r="AK212" i="3"/>
  <c r="AQ212" i="3" s="1"/>
  <c r="AE213" i="3"/>
  <c r="BC213" i="3" s="1"/>
  <c r="S214" i="3"/>
  <c r="BL211" i="3" l="1"/>
  <c r="BI212" i="3"/>
  <c r="BE214" i="3"/>
  <c r="BF214" i="3" s="1"/>
  <c r="BG213" i="3"/>
  <c r="BH213" i="3" s="1"/>
  <c r="BJ212" i="3"/>
  <c r="BK212" i="3" s="1"/>
  <c r="AW212" i="3"/>
  <c r="BO212" i="3" s="1"/>
  <c r="AK213" i="3"/>
  <c r="AQ213" i="3" s="1"/>
  <c r="AE214" i="3"/>
  <c r="BC214" i="3" s="1"/>
  <c r="S215" i="3"/>
  <c r="BL212" i="3" l="1"/>
  <c r="BI213" i="3"/>
  <c r="BE215" i="3"/>
  <c r="BF215" i="3" s="1"/>
  <c r="BG214" i="3"/>
  <c r="BH214" i="3" s="1"/>
  <c r="BJ213" i="3"/>
  <c r="BK213" i="3" s="1"/>
  <c r="AW213" i="3"/>
  <c r="BO213" i="3" s="1"/>
  <c r="AK214" i="3"/>
  <c r="AQ214" i="3" s="1"/>
  <c r="AE215" i="3"/>
  <c r="BC215" i="3" s="1"/>
  <c r="S216" i="3"/>
  <c r="BL213" i="3" l="1"/>
  <c r="BI214" i="3"/>
  <c r="BE216" i="3"/>
  <c r="BF216" i="3" s="1"/>
  <c r="BG215" i="3"/>
  <c r="BH215" i="3" s="1"/>
  <c r="BJ214" i="3"/>
  <c r="BK214" i="3" s="1"/>
  <c r="AW214" i="3"/>
  <c r="BO214" i="3" s="1"/>
  <c r="AK215" i="3"/>
  <c r="AQ215" i="3" s="1"/>
  <c r="AE216" i="3"/>
  <c r="BC216" i="3" s="1"/>
  <c r="S217" i="3"/>
  <c r="BI215" i="3" l="1"/>
  <c r="BL214" i="3"/>
  <c r="BE217" i="3"/>
  <c r="BF217" i="3" s="1"/>
  <c r="BG216" i="3"/>
  <c r="BH216" i="3" s="1"/>
  <c r="BJ215" i="3"/>
  <c r="BK215" i="3" s="1"/>
  <c r="AW215" i="3"/>
  <c r="BO215" i="3" s="1"/>
  <c r="AK216" i="3"/>
  <c r="AQ216" i="3" s="1"/>
  <c r="AE217" i="3"/>
  <c r="BC217" i="3" s="1"/>
  <c r="S218" i="3"/>
  <c r="BL215" i="3" l="1"/>
  <c r="BI216" i="3"/>
  <c r="BE218" i="3"/>
  <c r="BF218" i="3" s="1"/>
  <c r="BG217" i="3"/>
  <c r="BH217" i="3" s="1"/>
  <c r="BJ216" i="3"/>
  <c r="BK216" i="3" s="1"/>
  <c r="AW216" i="3"/>
  <c r="BO216" i="3" s="1"/>
  <c r="AK217" i="3"/>
  <c r="AQ217" i="3" s="1"/>
  <c r="AE218" i="3"/>
  <c r="BC218" i="3" s="1"/>
  <c r="S219" i="3"/>
  <c r="BL216" i="3" l="1"/>
  <c r="BI217" i="3"/>
  <c r="BE219" i="3"/>
  <c r="BF219" i="3" s="1"/>
  <c r="BG218" i="3"/>
  <c r="BH218" i="3" s="1"/>
  <c r="BJ217" i="3"/>
  <c r="BK217" i="3" s="1"/>
  <c r="AW217" i="3"/>
  <c r="BO217" i="3" s="1"/>
  <c r="AK218" i="3"/>
  <c r="AQ218" i="3" s="1"/>
  <c r="AE219" i="3"/>
  <c r="BC219" i="3" s="1"/>
  <c r="S220" i="3"/>
  <c r="BI218" i="3" l="1"/>
  <c r="BL217" i="3"/>
  <c r="BE220" i="3"/>
  <c r="BF220" i="3" s="1"/>
  <c r="BG219" i="3"/>
  <c r="BH219" i="3" s="1"/>
  <c r="BJ218" i="3"/>
  <c r="BK218" i="3" s="1"/>
  <c r="AW218" i="3"/>
  <c r="BO218" i="3" s="1"/>
  <c r="AK219" i="3"/>
  <c r="AQ219" i="3" s="1"/>
  <c r="AE220" i="3"/>
  <c r="BC220" i="3" s="1"/>
  <c r="S221" i="3"/>
  <c r="BL218" i="3" l="1"/>
  <c r="BI219" i="3"/>
  <c r="BE221" i="3"/>
  <c r="BF221" i="3" s="1"/>
  <c r="BG220" i="3"/>
  <c r="BH220" i="3" s="1"/>
  <c r="BJ219" i="3"/>
  <c r="BK219" i="3" s="1"/>
  <c r="AW219" i="3"/>
  <c r="BO219" i="3" s="1"/>
  <c r="AK220" i="3"/>
  <c r="AQ220" i="3" s="1"/>
  <c r="AE221" i="3"/>
  <c r="BC221" i="3" s="1"/>
  <c r="S222" i="3"/>
  <c r="BL219" i="3" l="1"/>
  <c r="BI220" i="3"/>
  <c r="BE222" i="3"/>
  <c r="BF222" i="3" s="1"/>
  <c r="BG221" i="3"/>
  <c r="BH221" i="3" s="1"/>
  <c r="BJ220" i="3"/>
  <c r="BK220" i="3" s="1"/>
  <c r="AW220" i="3"/>
  <c r="BO220" i="3" s="1"/>
  <c r="AK221" i="3"/>
  <c r="AQ221" i="3" s="1"/>
  <c r="AE222" i="3"/>
  <c r="BC222" i="3" s="1"/>
  <c r="S223" i="3"/>
  <c r="BL220" i="3" l="1"/>
  <c r="BI221" i="3"/>
  <c r="BE223" i="3"/>
  <c r="BF223" i="3" s="1"/>
  <c r="BG222" i="3"/>
  <c r="BH222" i="3" s="1"/>
  <c r="BJ221" i="3"/>
  <c r="BK221" i="3" s="1"/>
  <c r="AW221" i="3"/>
  <c r="BO221" i="3" s="1"/>
  <c r="AK222" i="3"/>
  <c r="AQ222" i="3" s="1"/>
  <c r="AE223" i="3"/>
  <c r="BC223" i="3" s="1"/>
  <c r="S224" i="3"/>
  <c r="BI222" i="3" l="1"/>
  <c r="BL221" i="3"/>
  <c r="BE224" i="3"/>
  <c r="BF224" i="3" s="1"/>
  <c r="BG223" i="3"/>
  <c r="BH223" i="3" s="1"/>
  <c r="BJ222" i="3"/>
  <c r="BK222" i="3" s="1"/>
  <c r="AW222" i="3"/>
  <c r="BO222" i="3" s="1"/>
  <c r="AK223" i="3"/>
  <c r="AQ223" i="3" s="1"/>
  <c r="AE224" i="3"/>
  <c r="BC224" i="3" s="1"/>
  <c r="S225" i="3"/>
  <c r="BL222" i="3" l="1"/>
  <c r="BI223" i="3"/>
  <c r="BE225" i="3"/>
  <c r="BF225" i="3" s="1"/>
  <c r="BG224" i="3"/>
  <c r="BH224" i="3" s="1"/>
  <c r="BJ223" i="3"/>
  <c r="BK223" i="3" s="1"/>
  <c r="AW223" i="3"/>
  <c r="BO223" i="3" s="1"/>
  <c r="AK224" i="3"/>
  <c r="AQ224" i="3" s="1"/>
  <c r="AE225" i="3"/>
  <c r="BC225" i="3" s="1"/>
  <c r="S226" i="3"/>
  <c r="BL223" i="3" l="1"/>
  <c r="BI224" i="3"/>
  <c r="BE226" i="3"/>
  <c r="BF226" i="3" s="1"/>
  <c r="BG225" i="3"/>
  <c r="BH225" i="3" s="1"/>
  <c r="BJ224" i="3"/>
  <c r="BK224" i="3" s="1"/>
  <c r="AW224" i="3"/>
  <c r="BO224" i="3" s="1"/>
  <c r="AK225" i="3"/>
  <c r="AQ225" i="3" s="1"/>
  <c r="AE226" i="3"/>
  <c r="BC226" i="3" s="1"/>
  <c r="S227" i="3"/>
  <c r="BL224" i="3" l="1"/>
  <c r="BI225" i="3"/>
  <c r="BE227" i="3"/>
  <c r="BF227" i="3" s="1"/>
  <c r="BG226" i="3"/>
  <c r="BH226" i="3" s="1"/>
  <c r="BJ225" i="3"/>
  <c r="BK225" i="3" s="1"/>
  <c r="AW225" i="3"/>
  <c r="BO225" i="3" s="1"/>
  <c r="AK226" i="3"/>
  <c r="AQ226" i="3" s="1"/>
  <c r="AE227" i="3"/>
  <c r="BC227" i="3" s="1"/>
  <c r="S228" i="3"/>
  <c r="BL225" i="3" l="1"/>
  <c r="BI226" i="3"/>
  <c r="BE228" i="3"/>
  <c r="BF228" i="3" s="1"/>
  <c r="BG227" i="3"/>
  <c r="BH227" i="3" s="1"/>
  <c r="BJ226" i="3"/>
  <c r="BK226" i="3" s="1"/>
  <c r="AW226" i="3"/>
  <c r="BO226" i="3" s="1"/>
  <c r="AK227" i="3"/>
  <c r="AQ227" i="3" s="1"/>
  <c r="AE228" i="3"/>
  <c r="BC228" i="3" s="1"/>
  <c r="S229" i="3"/>
  <c r="BL226" i="3" l="1"/>
  <c r="BI227" i="3"/>
  <c r="BE229" i="3"/>
  <c r="BF229" i="3" s="1"/>
  <c r="BG228" i="3"/>
  <c r="BH228" i="3" s="1"/>
  <c r="BJ227" i="3"/>
  <c r="BK227" i="3" s="1"/>
  <c r="AW227" i="3"/>
  <c r="BO227" i="3" s="1"/>
  <c r="AK228" i="3"/>
  <c r="AQ228" i="3" s="1"/>
  <c r="AE229" i="3"/>
  <c r="BC229" i="3" s="1"/>
  <c r="S230" i="3"/>
  <c r="BI228" i="3" l="1"/>
  <c r="BL227" i="3"/>
  <c r="BE230" i="3"/>
  <c r="BF230" i="3" s="1"/>
  <c r="BG229" i="3"/>
  <c r="BH229" i="3" s="1"/>
  <c r="BJ228" i="3"/>
  <c r="BK228" i="3" s="1"/>
  <c r="AW228" i="3"/>
  <c r="BO228" i="3" s="1"/>
  <c r="AK229" i="3"/>
  <c r="AQ229" i="3" s="1"/>
  <c r="AE230" i="3"/>
  <c r="BC230" i="3" s="1"/>
  <c r="S231" i="3"/>
  <c r="BL228" i="3" l="1"/>
  <c r="BI229" i="3"/>
  <c r="BE231" i="3"/>
  <c r="BF231" i="3" s="1"/>
  <c r="BG230" i="3"/>
  <c r="BH230" i="3" s="1"/>
  <c r="BJ229" i="3"/>
  <c r="BK229" i="3" s="1"/>
  <c r="AW229" i="3"/>
  <c r="BO229" i="3" s="1"/>
  <c r="AK230" i="3"/>
  <c r="AQ230" i="3" s="1"/>
  <c r="AE231" i="3"/>
  <c r="BC231" i="3" s="1"/>
  <c r="S232" i="3"/>
  <c r="BI230" i="3" l="1"/>
  <c r="BL229" i="3"/>
  <c r="BE232" i="3"/>
  <c r="BF232" i="3" s="1"/>
  <c r="BG231" i="3"/>
  <c r="BH231" i="3" s="1"/>
  <c r="BJ230" i="3"/>
  <c r="BK230" i="3" s="1"/>
  <c r="AW230" i="3"/>
  <c r="BO230" i="3" s="1"/>
  <c r="AK231" i="3"/>
  <c r="AQ231" i="3" s="1"/>
  <c r="AE232" i="3"/>
  <c r="BC232" i="3" s="1"/>
  <c r="S233" i="3"/>
  <c r="BI231" i="3" l="1"/>
  <c r="BL230" i="3"/>
  <c r="BE233" i="3"/>
  <c r="BF233" i="3" s="1"/>
  <c r="BG232" i="3"/>
  <c r="BH232" i="3" s="1"/>
  <c r="BJ231" i="3"/>
  <c r="BK231" i="3" s="1"/>
  <c r="AW231" i="3"/>
  <c r="BO231" i="3" s="1"/>
  <c r="AK232" i="3"/>
  <c r="AQ232" i="3" s="1"/>
  <c r="AE233" i="3"/>
  <c r="BC233" i="3" s="1"/>
  <c r="S234" i="3"/>
  <c r="BL231" i="3" l="1"/>
  <c r="BI232" i="3"/>
  <c r="BE234" i="3"/>
  <c r="BF234" i="3" s="1"/>
  <c r="BG233" i="3"/>
  <c r="BH233" i="3" s="1"/>
  <c r="BJ232" i="3"/>
  <c r="BK232" i="3" s="1"/>
  <c r="AW232" i="3"/>
  <c r="BO232" i="3" s="1"/>
  <c r="AK233" i="3"/>
  <c r="AQ233" i="3" s="1"/>
  <c r="AE234" i="3"/>
  <c r="BC234" i="3" s="1"/>
  <c r="S235" i="3"/>
  <c r="BL232" i="3" l="1"/>
  <c r="BI233" i="3"/>
  <c r="BE235" i="3"/>
  <c r="BF235" i="3" s="1"/>
  <c r="BG234" i="3"/>
  <c r="BH234" i="3" s="1"/>
  <c r="BJ233" i="3"/>
  <c r="BK233" i="3" s="1"/>
  <c r="AW233" i="3"/>
  <c r="BO233" i="3" s="1"/>
  <c r="AK234" i="3"/>
  <c r="AQ234" i="3" s="1"/>
  <c r="AE235" i="3"/>
  <c r="BC235" i="3" s="1"/>
  <c r="S236" i="3"/>
  <c r="BI234" i="3" l="1"/>
  <c r="BL233" i="3"/>
  <c r="BE236" i="3"/>
  <c r="BF236" i="3" s="1"/>
  <c r="BG235" i="3"/>
  <c r="BH235" i="3" s="1"/>
  <c r="BJ234" i="3"/>
  <c r="BK234" i="3" s="1"/>
  <c r="AW234" i="3"/>
  <c r="BO234" i="3" s="1"/>
  <c r="AK235" i="3"/>
  <c r="AQ235" i="3" s="1"/>
  <c r="AE236" i="3"/>
  <c r="BC236" i="3" s="1"/>
  <c r="S237" i="3"/>
  <c r="BI235" i="3" l="1"/>
  <c r="BL234" i="3"/>
  <c r="BE237" i="3"/>
  <c r="BF237" i="3" s="1"/>
  <c r="BG236" i="3"/>
  <c r="BH236" i="3" s="1"/>
  <c r="BJ235" i="3"/>
  <c r="BK235" i="3" s="1"/>
  <c r="AW235" i="3"/>
  <c r="BO235" i="3" s="1"/>
  <c r="AK236" i="3"/>
  <c r="AQ236" i="3" s="1"/>
  <c r="AE237" i="3"/>
  <c r="BC237" i="3" s="1"/>
  <c r="S238" i="3"/>
  <c r="BI236" i="3" l="1"/>
  <c r="BL235" i="3"/>
  <c r="BE238" i="3"/>
  <c r="BF238" i="3" s="1"/>
  <c r="BG237" i="3"/>
  <c r="BH237" i="3" s="1"/>
  <c r="BJ236" i="3"/>
  <c r="BK236" i="3" s="1"/>
  <c r="AW236" i="3"/>
  <c r="BO236" i="3" s="1"/>
  <c r="AK237" i="3"/>
  <c r="AQ237" i="3" s="1"/>
  <c r="AE238" i="3"/>
  <c r="BC238" i="3" s="1"/>
  <c r="S239" i="3"/>
  <c r="BL236" i="3" l="1"/>
  <c r="BI237" i="3"/>
  <c r="BE239" i="3"/>
  <c r="BF239" i="3" s="1"/>
  <c r="BG238" i="3"/>
  <c r="BH238" i="3" s="1"/>
  <c r="BJ237" i="3"/>
  <c r="BK237" i="3" s="1"/>
  <c r="AW237" i="3"/>
  <c r="BO237" i="3" s="1"/>
  <c r="AK238" i="3"/>
  <c r="AQ238" i="3" s="1"/>
  <c r="AE239" i="3"/>
  <c r="BC239" i="3" s="1"/>
  <c r="S240" i="3"/>
  <c r="BL237" i="3" l="1"/>
  <c r="BI238" i="3"/>
  <c r="BE240" i="3"/>
  <c r="BF240" i="3" s="1"/>
  <c r="BG239" i="3"/>
  <c r="BH239" i="3" s="1"/>
  <c r="BJ238" i="3"/>
  <c r="BK238" i="3" s="1"/>
  <c r="AW238" i="3"/>
  <c r="BO238" i="3" s="1"/>
  <c r="AK239" i="3"/>
  <c r="AQ239" i="3" s="1"/>
  <c r="AE240" i="3"/>
  <c r="BC240" i="3" s="1"/>
  <c r="S241" i="3"/>
  <c r="BI239" i="3" l="1"/>
  <c r="BL238" i="3"/>
  <c r="BE241" i="3"/>
  <c r="BF241" i="3" s="1"/>
  <c r="BG240" i="3"/>
  <c r="BH240" i="3" s="1"/>
  <c r="BJ239" i="3"/>
  <c r="BK239" i="3" s="1"/>
  <c r="AW239" i="3"/>
  <c r="BO239" i="3" s="1"/>
  <c r="AK240" i="3"/>
  <c r="AQ240" i="3" s="1"/>
  <c r="AE241" i="3"/>
  <c r="BC241" i="3" s="1"/>
  <c r="S242" i="3"/>
  <c r="BI240" i="3" l="1"/>
  <c r="BL239" i="3"/>
  <c r="BE242" i="3"/>
  <c r="BF242" i="3" s="1"/>
  <c r="BG241" i="3"/>
  <c r="BH241" i="3" s="1"/>
  <c r="BJ240" i="3"/>
  <c r="BK240" i="3" s="1"/>
  <c r="AW240" i="3"/>
  <c r="BO240" i="3" s="1"/>
  <c r="AK241" i="3"/>
  <c r="AQ241" i="3" s="1"/>
  <c r="AE242" i="3"/>
  <c r="BC242" i="3" s="1"/>
  <c r="S243" i="3"/>
  <c r="BI241" i="3" l="1"/>
  <c r="BL240" i="3"/>
  <c r="BE243" i="3"/>
  <c r="BF243" i="3" s="1"/>
  <c r="BG242" i="3"/>
  <c r="BH242" i="3" s="1"/>
  <c r="BJ241" i="3"/>
  <c r="BK241" i="3" s="1"/>
  <c r="AW241" i="3"/>
  <c r="BO241" i="3" s="1"/>
  <c r="AK242" i="3"/>
  <c r="AQ242" i="3" s="1"/>
  <c r="AE243" i="3"/>
  <c r="BC243" i="3" s="1"/>
  <c r="S244" i="3"/>
  <c r="BI242" i="3" l="1"/>
  <c r="BL241" i="3"/>
  <c r="BE244" i="3"/>
  <c r="BF244" i="3" s="1"/>
  <c r="BG243" i="3"/>
  <c r="BH243" i="3" s="1"/>
  <c r="BJ242" i="3"/>
  <c r="BK242" i="3" s="1"/>
  <c r="AW242" i="3"/>
  <c r="BO242" i="3" s="1"/>
  <c r="AK243" i="3"/>
  <c r="AQ243" i="3" s="1"/>
  <c r="AE244" i="3"/>
  <c r="BC244" i="3" s="1"/>
  <c r="S245" i="3"/>
  <c r="BI243" i="3" l="1"/>
  <c r="BL242" i="3"/>
  <c r="BE245" i="3"/>
  <c r="BF245" i="3" s="1"/>
  <c r="BG244" i="3"/>
  <c r="BH244" i="3" s="1"/>
  <c r="BJ243" i="3"/>
  <c r="BK243" i="3" s="1"/>
  <c r="AW243" i="3"/>
  <c r="BO243" i="3" s="1"/>
  <c r="AK244" i="3"/>
  <c r="AQ244" i="3" s="1"/>
  <c r="AE245" i="3"/>
  <c r="BC245" i="3" s="1"/>
  <c r="S246" i="3"/>
  <c r="BL243" i="3" l="1"/>
  <c r="BI244" i="3"/>
  <c r="BE246" i="3"/>
  <c r="BF246" i="3" s="1"/>
  <c r="BG245" i="3"/>
  <c r="BH245" i="3" s="1"/>
  <c r="BJ244" i="3"/>
  <c r="BK244" i="3" s="1"/>
  <c r="AW244" i="3"/>
  <c r="BO244" i="3" s="1"/>
  <c r="AK245" i="3"/>
  <c r="AQ245" i="3" s="1"/>
  <c r="AE246" i="3"/>
  <c r="BC246" i="3" s="1"/>
  <c r="S247" i="3"/>
  <c r="BL244" i="3" l="1"/>
  <c r="BI245" i="3"/>
  <c r="BE247" i="3"/>
  <c r="BF247" i="3" s="1"/>
  <c r="BG246" i="3"/>
  <c r="BH246" i="3" s="1"/>
  <c r="BJ245" i="3"/>
  <c r="BK245" i="3" s="1"/>
  <c r="AW245" i="3"/>
  <c r="BO245" i="3" s="1"/>
  <c r="AK246" i="3"/>
  <c r="AQ246" i="3" s="1"/>
  <c r="AE247" i="3"/>
  <c r="BC247" i="3" s="1"/>
  <c r="S248" i="3"/>
  <c r="BI246" i="3" l="1"/>
  <c r="BL245" i="3"/>
  <c r="BE248" i="3"/>
  <c r="BF248" i="3" s="1"/>
  <c r="BG247" i="3"/>
  <c r="BH247" i="3" s="1"/>
  <c r="BJ246" i="3"/>
  <c r="BK246" i="3" s="1"/>
  <c r="AW246" i="3"/>
  <c r="BO246" i="3" s="1"/>
  <c r="AK247" i="3"/>
  <c r="AQ247" i="3" s="1"/>
  <c r="AE248" i="3"/>
  <c r="BC248" i="3" s="1"/>
  <c r="S249" i="3"/>
  <c r="BI247" i="3" l="1"/>
  <c r="BL246" i="3"/>
  <c r="BE249" i="3"/>
  <c r="BF249" i="3" s="1"/>
  <c r="BG248" i="3"/>
  <c r="BH248" i="3" s="1"/>
  <c r="BJ247" i="3"/>
  <c r="BK247" i="3" s="1"/>
  <c r="AW247" i="3"/>
  <c r="BO247" i="3" s="1"/>
  <c r="AK248" i="3"/>
  <c r="AQ248" i="3" s="1"/>
  <c r="AE249" i="3"/>
  <c r="BC249" i="3" s="1"/>
  <c r="S250" i="3"/>
  <c r="BI248" i="3" l="1"/>
  <c r="BL247" i="3"/>
  <c r="BE250" i="3"/>
  <c r="BF250" i="3" s="1"/>
  <c r="BG249" i="3"/>
  <c r="BH249" i="3" s="1"/>
  <c r="BJ248" i="3"/>
  <c r="BK248" i="3" s="1"/>
  <c r="AW248" i="3"/>
  <c r="BO248" i="3" s="1"/>
  <c r="AK249" i="3"/>
  <c r="AQ249" i="3" s="1"/>
  <c r="AE250" i="3"/>
  <c r="BC250" i="3" s="1"/>
  <c r="S251" i="3"/>
  <c r="BI249" i="3" l="1"/>
  <c r="BL248" i="3"/>
  <c r="BE251" i="3"/>
  <c r="BF251" i="3" s="1"/>
  <c r="BG250" i="3"/>
  <c r="BH250" i="3" s="1"/>
  <c r="BJ249" i="3"/>
  <c r="BK249" i="3" s="1"/>
  <c r="AW249" i="3"/>
  <c r="BO249" i="3" s="1"/>
  <c r="AK250" i="3"/>
  <c r="AQ250" i="3" s="1"/>
  <c r="AE251" i="3"/>
  <c r="BC251" i="3" s="1"/>
  <c r="S252" i="3"/>
  <c r="BI250" i="3" l="1"/>
  <c r="BL249" i="3"/>
  <c r="BE252" i="3"/>
  <c r="BF252" i="3" s="1"/>
  <c r="BG251" i="3"/>
  <c r="BH251" i="3" s="1"/>
  <c r="BJ250" i="3"/>
  <c r="BK250" i="3" s="1"/>
  <c r="AW250" i="3"/>
  <c r="BO250" i="3" s="1"/>
  <c r="AK251" i="3"/>
  <c r="AQ251" i="3" s="1"/>
  <c r="AE252" i="3"/>
  <c r="BC252" i="3" s="1"/>
  <c r="S253" i="3"/>
  <c r="BL250" i="3" l="1"/>
  <c r="BI251" i="3"/>
  <c r="BE253" i="3"/>
  <c r="BF253" i="3" s="1"/>
  <c r="BG252" i="3"/>
  <c r="BH252" i="3" s="1"/>
  <c r="BJ251" i="3"/>
  <c r="BK251" i="3" s="1"/>
  <c r="AW251" i="3"/>
  <c r="BO251" i="3" s="1"/>
  <c r="AK252" i="3"/>
  <c r="AQ252" i="3" s="1"/>
  <c r="AE253" i="3"/>
  <c r="BC253" i="3" s="1"/>
  <c r="S254" i="3"/>
  <c r="BL251" i="3" l="1"/>
  <c r="BI252" i="3"/>
  <c r="BE254" i="3"/>
  <c r="BF254" i="3" s="1"/>
  <c r="BG253" i="3"/>
  <c r="BH253" i="3" s="1"/>
  <c r="BJ252" i="3"/>
  <c r="BK252" i="3" s="1"/>
  <c r="AW252" i="3"/>
  <c r="BO252" i="3" s="1"/>
  <c r="AK253" i="3"/>
  <c r="AQ253" i="3" s="1"/>
  <c r="AE254" i="3"/>
  <c r="BC254" i="3" s="1"/>
  <c r="S255" i="3"/>
  <c r="BL252" i="3" l="1"/>
  <c r="BI253" i="3"/>
  <c r="BE255" i="3"/>
  <c r="BF255" i="3" s="1"/>
  <c r="BG254" i="3"/>
  <c r="BH254" i="3" s="1"/>
  <c r="BJ253" i="3"/>
  <c r="BK253" i="3" s="1"/>
  <c r="AW253" i="3"/>
  <c r="BO253" i="3" s="1"/>
  <c r="AK254" i="3"/>
  <c r="AQ254" i="3" s="1"/>
  <c r="AE255" i="3"/>
  <c r="BC255" i="3" s="1"/>
  <c r="S256" i="3"/>
  <c r="BI254" i="3" l="1"/>
  <c r="BL253" i="3"/>
  <c r="BE256" i="3"/>
  <c r="BF256" i="3" s="1"/>
  <c r="BG255" i="3"/>
  <c r="BH255" i="3" s="1"/>
  <c r="BJ254" i="3"/>
  <c r="BK254" i="3" s="1"/>
  <c r="AW254" i="3"/>
  <c r="BO254" i="3" s="1"/>
  <c r="AK255" i="3"/>
  <c r="AQ255" i="3" s="1"/>
  <c r="AE256" i="3"/>
  <c r="BC256" i="3" s="1"/>
  <c r="S257" i="3"/>
  <c r="BL254" i="3" l="1"/>
  <c r="BI255" i="3"/>
  <c r="BE257" i="3"/>
  <c r="BF257" i="3" s="1"/>
  <c r="BG256" i="3"/>
  <c r="BH256" i="3" s="1"/>
  <c r="BJ255" i="3"/>
  <c r="BK255" i="3" s="1"/>
  <c r="AW255" i="3"/>
  <c r="BO255" i="3" s="1"/>
  <c r="AK256" i="3"/>
  <c r="AQ256" i="3" s="1"/>
  <c r="AE257" i="3"/>
  <c r="BC257" i="3" s="1"/>
  <c r="S258" i="3"/>
  <c r="BI256" i="3" l="1"/>
  <c r="BL255" i="3"/>
  <c r="BE258" i="3"/>
  <c r="BF258" i="3" s="1"/>
  <c r="BG257" i="3"/>
  <c r="BH257" i="3" s="1"/>
  <c r="BJ256" i="3"/>
  <c r="BK256" i="3" s="1"/>
  <c r="AW256" i="3"/>
  <c r="BO256" i="3" s="1"/>
  <c r="AK257" i="3"/>
  <c r="AQ257" i="3" s="1"/>
  <c r="AE258" i="3"/>
  <c r="BC258" i="3" s="1"/>
  <c r="S259" i="3"/>
  <c r="BL256" i="3" l="1"/>
  <c r="BI257" i="3"/>
  <c r="BE259" i="3"/>
  <c r="BF259" i="3" s="1"/>
  <c r="BG258" i="3"/>
  <c r="BH258" i="3" s="1"/>
  <c r="BJ257" i="3"/>
  <c r="BK257" i="3" s="1"/>
  <c r="AW257" i="3"/>
  <c r="BO257" i="3" s="1"/>
  <c r="AK258" i="3"/>
  <c r="AQ258" i="3" s="1"/>
  <c r="AE259" i="3"/>
  <c r="BC259" i="3" s="1"/>
  <c r="S260" i="3"/>
  <c r="BL257" i="3" l="1"/>
  <c r="BI258" i="3"/>
  <c r="BE260" i="3"/>
  <c r="BF260" i="3" s="1"/>
  <c r="BG259" i="3"/>
  <c r="BH259" i="3" s="1"/>
  <c r="BJ258" i="3"/>
  <c r="BK258" i="3" s="1"/>
  <c r="AW258" i="3"/>
  <c r="BO258" i="3" s="1"/>
  <c r="AK259" i="3"/>
  <c r="AQ259" i="3" s="1"/>
  <c r="AE260" i="3"/>
  <c r="BC260" i="3" s="1"/>
  <c r="S261" i="3"/>
  <c r="BL258" i="3" l="1"/>
  <c r="BI259" i="3"/>
  <c r="BE261" i="3"/>
  <c r="BF261" i="3" s="1"/>
  <c r="BG260" i="3"/>
  <c r="BH260" i="3" s="1"/>
  <c r="BJ259" i="3"/>
  <c r="BK259" i="3" s="1"/>
  <c r="AW259" i="3"/>
  <c r="BO259" i="3" s="1"/>
  <c r="AK260" i="3"/>
  <c r="AQ260" i="3" s="1"/>
  <c r="AE261" i="3"/>
  <c r="BC261" i="3" s="1"/>
  <c r="S262" i="3"/>
  <c r="BI260" i="3" l="1"/>
  <c r="BL259" i="3"/>
  <c r="BE262" i="3"/>
  <c r="BF262" i="3" s="1"/>
  <c r="BG261" i="3"/>
  <c r="BH261" i="3" s="1"/>
  <c r="BJ260" i="3"/>
  <c r="BK260" i="3" s="1"/>
  <c r="AW260" i="3"/>
  <c r="BO260" i="3" s="1"/>
  <c r="AK261" i="3"/>
  <c r="AQ261" i="3" s="1"/>
  <c r="AE262" i="3"/>
  <c r="BC262" i="3" s="1"/>
  <c r="S263" i="3"/>
  <c r="BI261" i="3" l="1"/>
  <c r="BL260" i="3"/>
  <c r="BE263" i="3"/>
  <c r="BF263" i="3" s="1"/>
  <c r="BG262" i="3"/>
  <c r="BH262" i="3" s="1"/>
  <c r="BJ261" i="3"/>
  <c r="BK261" i="3" s="1"/>
  <c r="AW261" i="3"/>
  <c r="BO261" i="3" s="1"/>
  <c r="AK262" i="3"/>
  <c r="AQ262" i="3" s="1"/>
  <c r="AE263" i="3"/>
  <c r="BC263" i="3" s="1"/>
  <c r="S264" i="3"/>
  <c r="BI262" i="3" l="1"/>
  <c r="BL261" i="3"/>
  <c r="BE264" i="3"/>
  <c r="BF264" i="3" s="1"/>
  <c r="BG263" i="3"/>
  <c r="BH263" i="3" s="1"/>
  <c r="BJ262" i="3"/>
  <c r="BK262" i="3" s="1"/>
  <c r="AW262" i="3"/>
  <c r="BO262" i="3" s="1"/>
  <c r="AK263" i="3"/>
  <c r="AQ263" i="3" s="1"/>
  <c r="AE264" i="3"/>
  <c r="BC264" i="3" s="1"/>
  <c r="S265" i="3"/>
  <c r="BI263" i="3" l="1"/>
  <c r="BL262" i="3"/>
  <c r="BE265" i="3"/>
  <c r="BF265" i="3" s="1"/>
  <c r="BG264" i="3"/>
  <c r="BH264" i="3" s="1"/>
  <c r="BJ263" i="3"/>
  <c r="BK263" i="3" s="1"/>
  <c r="AW263" i="3"/>
  <c r="BO263" i="3" s="1"/>
  <c r="AK264" i="3"/>
  <c r="AQ264" i="3" s="1"/>
  <c r="AE265" i="3"/>
  <c r="BC265" i="3" s="1"/>
  <c r="S266" i="3"/>
  <c r="BL263" i="3" l="1"/>
  <c r="BI264" i="3"/>
  <c r="BE266" i="3"/>
  <c r="BF266" i="3" s="1"/>
  <c r="BG265" i="3"/>
  <c r="BH265" i="3" s="1"/>
  <c r="BJ264" i="3"/>
  <c r="BK264" i="3" s="1"/>
  <c r="AW264" i="3"/>
  <c r="BO264" i="3" s="1"/>
  <c r="AK265" i="3"/>
  <c r="AQ265" i="3" s="1"/>
  <c r="AE266" i="3"/>
  <c r="BC266" i="3" s="1"/>
  <c r="S267" i="3"/>
  <c r="BI265" i="3" l="1"/>
  <c r="BL264" i="3"/>
  <c r="BE267" i="3"/>
  <c r="BF267" i="3" s="1"/>
  <c r="BG266" i="3"/>
  <c r="BH266" i="3" s="1"/>
  <c r="BJ265" i="3"/>
  <c r="BK265" i="3" s="1"/>
  <c r="AW265" i="3"/>
  <c r="BO265" i="3" s="1"/>
  <c r="AK266" i="3"/>
  <c r="AQ266" i="3" s="1"/>
  <c r="AE267" i="3"/>
  <c r="BC267" i="3" s="1"/>
  <c r="S268" i="3"/>
  <c r="BI266" i="3" l="1"/>
  <c r="BL265" i="3"/>
  <c r="BE268" i="3"/>
  <c r="BF268" i="3" s="1"/>
  <c r="BG267" i="3"/>
  <c r="BH267" i="3" s="1"/>
  <c r="BJ266" i="3"/>
  <c r="BK266" i="3" s="1"/>
  <c r="AW266" i="3"/>
  <c r="BO266" i="3" s="1"/>
  <c r="AK267" i="3"/>
  <c r="AQ267" i="3" s="1"/>
  <c r="AE268" i="3"/>
  <c r="BC268" i="3" s="1"/>
  <c r="S269" i="3"/>
  <c r="BL266" i="3" l="1"/>
  <c r="BI267" i="3"/>
  <c r="BE269" i="3"/>
  <c r="BF269" i="3" s="1"/>
  <c r="BG268" i="3"/>
  <c r="BH268" i="3" s="1"/>
  <c r="BJ267" i="3"/>
  <c r="BK267" i="3" s="1"/>
  <c r="AW267" i="3"/>
  <c r="BO267" i="3" s="1"/>
  <c r="AK268" i="3"/>
  <c r="AQ268" i="3" s="1"/>
  <c r="AE269" i="3"/>
  <c r="BC269" i="3" s="1"/>
  <c r="S270" i="3"/>
  <c r="BL267" i="3" l="1"/>
  <c r="BI268" i="3"/>
  <c r="BE270" i="3"/>
  <c r="BF270" i="3" s="1"/>
  <c r="BG269" i="3"/>
  <c r="BH269" i="3" s="1"/>
  <c r="BJ268" i="3"/>
  <c r="BK268" i="3" s="1"/>
  <c r="AW268" i="3"/>
  <c r="BO268" i="3" s="1"/>
  <c r="AK269" i="3"/>
  <c r="AQ269" i="3" s="1"/>
  <c r="AE270" i="3"/>
  <c r="BC270" i="3" s="1"/>
  <c r="S271" i="3"/>
  <c r="BI269" i="3" l="1"/>
  <c r="BL268" i="3"/>
  <c r="BE271" i="3"/>
  <c r="BF271" i="3" s="1"/>
  <c r="BG270" i="3"/>
  <c r="BH270" i="3" s="1"/>
  <c r="BJ269" i="3"/>
  <c r="BK269" i="3" s="1"/>
  <c r="AW269" i="3"/>
  <c r="BO269" i="3" s="1"/>
  <c r="AK270" i="3"/>
  <c r="AQ270" i="3" s="1"/>
  <c r="AE271" i="3"/>
  <c r="BC271" i="3" s="1"/>
  <c r="S272" i="3"/>
  <c r="BI270" i="3" l="1"/>
  <c r="BL269" i="3"/>
  <c r="BE272" i="3"/>
  <c r="BF272" i="3" s="1"/>
  <c r="BG271" i="3"/>
  <c r="BH271" i="3" s="1"/>
  <c r="BJ270" i="3"/>
  <c r="BK270" i="3" s="1"/>
  <c r="AW270" i="3"/>
  <c r="BO270" i="3" s="1"/>
  <c r="AK271" i="3"/>
  <c r="AQ271" i="3" s="1"/>
  <c r="AE272" i="3"/>
  <c r="BC272" i="3" s="1"/>
  <c r="S273" i="3"/>
  <c r="BL270" i="3" l="1"/>
  <c r="BI271" i="3"/>
  <c r="BE273" i="3"/>
  <c r="BF273" i="3" s="1"/>
  <c r="BG272" i="3"/>
  <c r="BH272" i="3" s="1"/>
  <c r="BJ271" i="3"/>
  <c r="BK271" i="3" s="1"/>
  <c r="AW271" i="3"/>
  <c r="BO271" i="3" s="1"/>
  <c r="AK272" i="3"/>
  <c r="AQ272" i="3" s="1"/>
  <c r="AE273" i="3"/>
  <c r="BC273" i="3" s="1"/>
  <c r="S274" i="3"/>
  <c r="BL271" i="3" l="1"/>
  <c r="BI272" i="3"/>
  <c r="BE274" i="3"/>
  <c r="BF274" i="3" s="1"/>
  <c r="BG273" i="3"/>
  <c r="BH273" i="3" s="1"/>
  <c r="BJ272" i="3"/>
  <c r="BK272" i="3" s="1"/>
  <c r="AW272" i="3"/>
  <c r="BO272" i="3" s="1"/>
  <c r="AK273" i="3"/>
  <c r="AQ273" i="3" s="1"/>
  <c r="AE274" i="3"/>
  <c r="BC274" i="3" s="1"/>
  <c r="S275" i="3"/>
  <c r="BI273" i="3" l="1"/>
  <c r="BL272" i="3"/>
  <c r="BE275" i="3"/>
  <c r="BF275" i="3" s="1"/>
  <c r="BG274" i="3"/>
  <c r="BH274" i="3" s="1"/>
  <c r="BJ273" i="3"/>
  <c r="BK273" i="3" s="1"/>
  <c r="AW273" i="3"/>
  <c r="BO273" i="3" s="1"/>
  <c r="AK274" i="3"/>
  <c r="AQ274" i="3" s="1"/>
  <c r="AE275" i="3"/>
  <c r="BC275" i="3" s="1"/>
  <c r="S276" i="3"/>
  <c r="BL273" i="3" l="1"/>
  <c r="BI274" i="3"/>
  <c r="BE276" i="3"/>
  <c r="BF276" i="3" s="1"/>
  <c r="BG275" i="3"/>
  <c r="BH275" i="3" s="1"/>
  <c r="BJ274" i="3"/>
  <c r="BK274" i="3" s="1"/>
  <c r="AW274" i="3"/>
  <c r="BO274" i="3" s="1"/>
  <c r="AK275" i="3"/>
  <c r="AQ275" i="3" s="1"/>
  <c r="AE276" i="3"/>
  <c r="BC276" i="3" s="1"/>
  <c r="S277" i="3"/>
  <c r="BI275" i="3" l="1"/>
  <c r="BL274" i="3"/>
  <c r="BE277" i="3"/>
  <c r="BF277" i="3" s="1"/>
  <c r="BG276" i="3"/>
  <c r="BH276" i="3" s="1"/>
  <c r="BJ275" i="3"/>
  <c r="BK275" i="3" s="1"/>
  <c r="AW275" i="3"/>
  <c r="BO275" i="3" s="1"/>
  <c r="AK276" i="3"/>
  <c r="AQ276" i="3" s="1"/>
  <c r="AE277" i="3"/>
  <c r="BC277" i="3" s="1"/>
  <c r="S278" i="3"/>
  <c r="BI276" i="3" l="1"/>
  <c r="BL275" i="3"/>
  <c r="BE278" i="3"/>
  <c r="BF278" i="3" s="1"/>
  <c r="BG277" i="3"/>
  <c r="BH277" i="3" s="1"/>
  <c r="BJ276" i="3"/>
  <c r="BK276" i="3" s="1"/>
  <c r="AW276" i="3"/>
  <c r="BO276" i="3" s="1"/>
  <c r="AK277" i="3"/>
  <c r="AQ277" i="3" s="1"/>
  <c r="AE278" i="3"/>
  <c r="BC278" i="3" s="1"/>
  <c r="S279" i="3"/>
  <c r="BL276" i="3" l="1"/>
  <c r="BI277" i="3"/>
  <c r="BE279" i="3"/>
  <c r="BF279" i="3" s="1"/>
  <c r="BG278" i="3"/>
  <c r="BH278" i="3" s="1"/>
  <c r="BJ277" i="3"/>
  <c r="BK277" i="3" s="1"/>
  <c r="AW277" i="3"/>
  <c r="BO277" i="3" s="1"/>
  <c r="AK278" i="3"/>
  <c r="AQ278" i="3" s="1"/>
  <c r="AE279" i="3"/>
  <c r="BC279" i="3" s="1"/>
  <c r="S280" i="3"/>
  <c r="BL277" i="3" l="1"/>
  <c r="BI278" i="3"/>
  <c r="BE280" i="3"/>
  <c r="BF280" i="3" s="1"/>
  <c r="BG279" i="3"/>
  <c r="BH279" i="3" s="1"/>
  <c r="BJ278" i="3"/>
  <c r="BK278" i="3" s="1"/>
  <c r="AW278" i="3"/>
  <c r="BO278" i="3" s="1"/>
  <c r="AK279" i="3"/>
  <c r="AQ279" i="3" s="1"/>
  <c r="AE280" i="3"/>
  <c r="BC280" i="3" s="1"/>
  <c r="S281" i="3"/>
  <c r="BI279" i="3" l="1"/>
  <c r="BL278" i="3"/>
  <c r="BE281" i="3"/>
  <c r="BF281" i="3" s="1"/>
  <c r="BG280" i="3"/>
  <c r="BH280" i="3" s="1"/>
  <c r="BJ279" i="3"/>
  <c r="BK279" i="3" s="1"/>
  <c r="AK280" i="3"/>
  <c r="AQ280" i="3" s="1"/>
  <c r="AW279" i="3"/>
  <c r="BO279" i="3" s="1"/>
  <c r="AE281" i="3"/>
  <c r="BC281" i="3" s="1"/>
  <c r="S282" i="3"/>
  <c r="BI280" i="3" l="1"/>
  <c r="BL279" i="3"/>
  <c r="BE282" i="3"/>
  <c r="BF282" i="3" s="1"/>
  <c r="BG281" i="3"/>
  <c r="BH281" i="3" s="1"/>
  <c r="BJ280" i="3"/>
  <c r="BK280" i="3" s="1"/>
  <c r="AW280" i="3"/>
  <c r="BO280" i="3" s="1"/>
  <c r="AK281" i="3"/>
  <c r="AQ281" i="3" s="1"/>
  <c r="AE282" i="3"/>
  <c r="BC282" i="3" s="1"/>
  <c r="S283" i="3"/>
  <c r="BI281" i="3" l="1"/>
  <c r="BL280" i="3"/>
  <c r="BE283" i="3"/>
  <c r="BF283" i="3" s="1"/>
  <c r="BG282" i="3"/>
  <c r="BH282" i="3" s="1"/>
  <c r="BJ281" i="3"/>
  <c r="BK281" i="3" s="1"/>
  <c r="AW281" i="3"/>
  <c r="BO281" i="3" s="1"/>
  <c r="AK282" i="3"/>
  <c r="AQ282" i="3" s="1"/>
  <c r="AE283" i="3"/>
  <c r="BC283" i="3" s="1"/>
  <c r="S284" i="3"/>
  <c r="BI282" i="3" l="1"/>
  <c r="BL281" i="3"/>
  <c r="BE284" i="3"/>
  <c r="BF284" i="3" s="1"/>
  <c r="BG283" i="3"/>
  <c r="BH283" i="3" s="1"/>
  <c r="BJ282" i="3"/>
  <c r="BK282" i="3" s="1"/>
  <c r="AW282" i="3"/>
  <c r="BO282" i="3" s="1"/>
  <c r="AK283" i="3"/>
  <c r="AQ283" i="3" s="1"/>
  <c r="AE284" i="3"/>
  <c r="BC284" i="3" s="1"/>
  <c r="S285" i="3"/>
  <c r="BI283" i="3" l="1"/>
  <c r="BL282" i="3"/>
  <c r="BE285" i="3"/>
  <c r="BF285" i="3" s="1"/>
  <c r="BG284" i="3"/>
  <c r="BH284" i="3" s="1"/>
  <c r="BJ283" i="3"/>
  <c r="BK283" i="3" s="1"/>
  <c r="AW283" i="3"/>
  <c r="BO283" i="3" s="1"/>
  <c r="AK284" i="3"/>
  <c r="AQ284" i="3" s="1"/>
  <c r="AE285" i="3"/>
  <c r="BC285" i="3" s="1"/>
  <c r="S286" i="3"/>
  <c r="BI284" i="3" l="1"/>
  <c r="BL283" i="3"/>
  <c r="BE286" i="3"/>
  <c r="BF286" i="3" s="1"/>
  <c r="BG285" i="3"/>
  <c r="BH285" i="3" s="1"/>
  <c r="BJ284" i="3"/>
  <c r="BK284" i="3" s="1"/>
  <c r="AW284" i="3"/>
  <c r="BO284" i="3" s="1"/>
  <c r="AK285" i="3"/>
  <c r="AQ285" i="3" s="1"/>
  <c r="AE286" i="3"/>
  <c r="BC286" i="3" s="1"/>
  <c r="S287" i="3"/>
  <c r="BI285" i="3" l="1"/>
  <c r="BL284" i="3"/>
  <c r="BE287" i="3"/>
  <c r="BF287" i="3" s="1"/>
  <c r="BG286" i="3"/>
  <c r="BH286" i="3" s="1"/>
  <c r="BJ285" i="3"/>
  <c r="BK285" i="3" s="1"/>
  <c r="AW285" i="3"/>
  <c r="BO285" i="3" s="1"/>
  <c r="AK286" i="3"/>
  <c r="AQ286" i="3" s="1"/>
  <c r="AE287" i="3"/>
  <c r="BC287" i="3" s="1"/>
  <c r="S288" i="3"/>
  <c r="BI286" i="3" l="1"/>
  <c r="BL285" i="3"/>
  <c r="BE288" i="3"/>
  <c r="BF288" i="3" s="1"/>
  <c r="BG287" i="3"/>
  <c r="BH287" i="3" s="1"/>
  <c r="BJ286" i="3"/>
  <c r="BK286" i="3" s="1"/>
  <c r="AW286" i="3"/>
  <c r="BO286" i="3" s="1"/>
  <c r="AK287" i="3"/>
  <c r="AQ287" i="3" s="1"/>
  <c r="AE288" i="3"/>
  <c r="BC288" i="3" s="1"/>
  <c r="S289" i="3"/>
  <c r="BL286" i="3" l="1"/>
  <c r="BI287" i="3"/>
  <c r="BE289" i="3"/>
  <c r="BF289" i="3" s="1"/>
  <c r="BG288" i="3"/>
  <c r="BH288" i="3" s="1"/>
  <c r="BJ287" i="3"/>
  <c r="BK287" i="3" s="1"/>
  <c r="AW287" i="3"/>
  <c r="BO287" i="3" s="1"/>
  <c r="AK288" i="3"/>
  <c r="AQ288" i="3" s="1"/>
  <c r="AE289" i="3"/>
  <c r="BC289" i="3" s="1"/>
  <c r="S290" i="3"/>
  <c r="BI288" i="3" l="1"/>
  <c r="BL287" i="3"/>
  <c r="BE290" i="3"/>
  <c r="BF290" i="3" s="1"/>
  <c r="BG289" i="3"/>
  <c r="BH289" i="3" s="1"/>
  <c r="BJ288" i="3"/>
  <c r="BK288" i="3" s="1"/>
  <c r="AW288" i="3"/>
  <c r="BO288" i="3" s="1"/>
  <c r="AK289" i="3"/>
  <c r="AQ289" i="3" s="1"/>
  <c r="AE290" i="3"/>
  <c r="BC290" i="3" s="1"/>
  <c r="S291" i="3"/>
  <c r="BI289" i="3" l="1"/>
  <c r="BL288" i="3"/>
  <c r="BE291" i="3"/>
  <c r="BF291" i="3" s="1"/>
  <c r="BG290" i="3"/>
  <c r="BH290" i="3" s="1"/>
  <c r="BJ289" i="3"/>
  <c r="BK289" i="3" s="1"/>
  <c r="AW289" i="3"/>
  <c r="BO289" i="3" s="1"/>
  <c r="AK290" i="3"/>
  <c r="AQ290" i="3" s="1"/>
  <c r="AE291" i="3"/>
  <c r="BC291" i="3" s="1"/>
  <c r="S292" i="3"/>
  <c r="BI290" i="3" l="1"/>
  <c r="BL289" i="3"/>
  <c r="BE292" i="3"/>
  <c r="BF292" i="3" s="1"/>
  <c r="BG291" i="3"/>
  <c r="BH291" i="3" s="1"/>
  <c r="BJ290" i="3"/>
  <c r="BK290" i="3" s="1"/>
  <c r="AW290" i="3"/>
  <c r="BO290" i="3" s="1"/>
  <c r="AK291" i="3"/>
  <c r="AQ291" i="3" s="1"/>
  <c r="AE292" i="3"/>
  <c r="BC292" i="3" s="1"/>
  <c r="S293" i="3"/>
  <c r="BI291" i="3" l="1"/>
  <c r="BL290" i="3"/>
  <c r="BE293" i="3"/>
  <c r="BF293" i="3" s="1"/>
  <c r="BG292" i="3"/>
  <c r="BH292" i="3" s="1"/>
  <c r="BJ291" i="3"/>
  <c r="BK291" i="3" s="1"/>
  <c r="AW291" i="3"/>
  <c r="BO291" i="3" s="1"/>
  <c r="AK292" i="3"/>
  <c r="AQ292" i="3" s="1"/>
  <c r="AE293" i="3"/>
  <c r="BC293" i="3" s="1"/>
  <c r="S294" i="3"/>
  <c r="BI292" i="3" l="1"/>
  <c r="BL291" i="3"/>
  <c r="BE294" i="3"/>
  <c r="BF294" i="3" s="1"/>
  <c r="BG293" i="3"/>
  <c r="BH293" i="3" s="1"/>
  <c r="BJ292" i="3"/>
  <c r="BK292" i="3" s="1"/>
  <c r="AW292" i="3"/>
  <c r="BO292" i="3" s="1"/>
  <c r="AK293" i="3"/>
  <c r="AQ293" i="3" s="1"/>
  <c r="AE294" i="3"/>
  <c r="BC294" i="3" s="1"/>
  <c r="S295" i="3"/>
  <c r="BI293" i="3" l="1"/>
  <c r="BL292" i="3"/>
  <c r="BE295" i="3"/>
  <c r="BF295" i="3" s="1"/>
  <c r="BG294" i="3"/>
  <c r="BH294" i="3" s="1"/>
  <c r="BJ293" i="3"/>
  <c r="BK293" i="3" s="1"/>
  <c r="AW293" i="3"/>
  <c r="BO293" i="3" s="1"/>
  <c r="AK294" i="3"/>
  <c r="AQ294" i="3" s="1"/>
  <c r="AE295" i="3"/>
  <c r="BC295" i="3" s="1"/>
  <c r="S296" i="3"/>
  <c r="BI294" i="3" l="1"/>
  <c r="BL293" i="3"/>
  <c r="BE296" i="3"/>
  <c r="BF296" i="3" s="1"/>
  <c r="BG295" i="3"/>
  <c r="BH295" i="3" s="1"/>
  <c r="BJ294" i="3"/>
  <c r="BK294" i="3" s="1"/>
  <c r="AW294" i="3"/>
  <c r="BO294" i="3" s="1"/>
  <c r="AK295" i="3"/>
  <c r="AQ295" i="3" s="1"/>
  <c r="AE296" i="3"/>
  <c r="BC296" i="3" s="1"/>
  <c r="S297" i="3"/>
  <c r="BL294" i="3" l="1"/>
  <c r="BI295" i="3"/>
  <c r="BE297" i="3"/>
  <c r="BF297" i="3" s="1"/>
  <c r="BG296" i="3"/>
  <c r="BH296" i="3" s="1"/>
  <c r="BJ295" i="3"/>
  <c r="BK295" i="3" s="1"/>
  <c r="AW295" i="3"/>
  <c r="BO295" i="3" s="1"/>
  <c r="AK296" i="3"/>
  <c r="AQ296" i="3" s="1"/>
  <c r="AE297" i="3"/>
  <c r="BC297" i="3" s="1"/>
  <c r="S298" i="3"/>
  <c r="BI296" i="3" l="1"/>
  <c r="BL295" i="3"/>
  <c r="BE298" i="3"/>
  <c r="BF298" i="3" s="1"/>
  <c r="BG297" i="3"/>
  <c r="BH297" i="3" s="1"/>
  <c r="BJ296" i="3"/>
  <c r="BK296" i="3" s="1"/>
  <c r="AW296" i="3"/>
  <c r="BO296" i="3" s="1"/>
  <c r="AK297" i="3"/>
  <c r="AQ297" i="3" s="1"/>
  <c r="AE298" i="3"/>
  <c r="BC298" i="3" s="1"/>
  <c r="S299" i="3"/>
  <c r="BI297" i="3" l="1"/>
  <c r="BL296" i="3"/>
  <c r="BE299" i="3"/>
  <c r="BF299" i="3" s="1"/>
  <c r="BG298" i="3"/>
  <c r="BH298" i="3" s="1"/>
  <c r="BJ297" i="3"/>
  <c r="BK297" i="3" s="1"/>
  <c r="AW297" i="3"/>
  <c r="BO297" i="3" s="1"/>
  <c r="AK298" i="3"/>
  <c r="AQ298" i="3" s="1"/>
  <c r="AE299" i="3"/>
  <c r="BC299" i="3" s="1"/>
  <c r="S300" i="3"/>
  <c r="BI298" i="3" l="1"/>
  <c r="BL297" i="3"/>
  <c r="BE300" i="3"/>
  <c r="BF300" i="3" s="1"/>
  <c r="BG299" i="3"/>
  <c r="BH299" i="3" s="1"/>
  <c r="BJ298" i="3"/>
  <c r="BK298" i="3" s="1"/>
  <c r="AW298" i="3"/>
  <c r="BO298" i="3" s="1"/>
  <c r="AK299" i="3"/>
  <c r="AQ299" i="3" s="1"/>
  <c r="AE300" i="3"/>
  <c r="BC300" i="3" s="1"/>
  <c r="S301" i="3"/>
  <c r="BI299" i="3" l="1"/>
  <c r="BL298" i="3"/>
  <c r="BE301" i="3"/>
  <c r="BF301" i="3" s="1"/>
  <c r="BG300" i="3"/>
  <c r="BH300" i="3" s="1"/>
  <c r="BJ299" i="3"/>
  <c r="BK299" i="3" s="1"/>
  <c r="AW299" i="3"/>
  <c r="BO299" i="3" s="1"/>
  <c r="AK300" i="3"/>
  <c r="AQ300" i="3" s="1"/>
  <c r="AE301" i="3"/>
  <c r="BC301" i="3" s="1"/>
  <c r="S302" i="3"/>
  <c r="BL299" i="3" l="1"/>
  <c r="BI300" i="3"/>
  <c r="BE302" i="3"/>
  <c r="BF302" i="3" s="1"/>
  <c r="BG301" i="3"/>
  <c r="BH301" i="3" s="1"/>
  <c r="BJ300" i="3"/>
  <c r="BK300" i="3" s="1"/>
  <c r="AW300" i="3"/>
  <c r="BO300" i="3" s="1"/>
  <c r="AK301" i="3"/>
  <c r="AQ301" i="3" s="1"/>
  <c r="AE302" i="3"/>
  <c r="BC302" i="3" s="1"/>
  <c r="S303" i="3"/>
  <c r="BI301" i="3" l="1"/>
  <c r="BL300" i="3"/>
  <c r="BE303" i="3"/>
  <c r="BF303" i="3" s="1"/>
  <c r="BG302" i="3"/>
  <c r="BH302" i="3" s="1"/>
  <c r="BJ301" i="3"/>
  <c r="BK301" i="3" s="1"/>
  <c r="AW301" i="3"/>
  <c r="BO301" i="3" s="1"/>
  <c r="AK302" i="3"/>
  <c r="AQ302" i="3" s="1"/>
  <c r="AE303" i="3"/>
  <c r="BC303" i="3" s="1"/>
  <c r="S304" i="3"/>
  <c r="BI302" i="3" l="1"/>
  <c r="BL301" i="3"/>
  <c r="BE304" i="3"/>
  <c r="BF304" i="3" s="1"/>
  <c r="BG303" i="3"/>
  <c r="BH303" i="3" s="1"/>
  <c r="BJ302" i="3"/>
  <c r="BK302" i="3" s="1"/>
  <c r="AW302" i="3"/>
  <c r="BO302" i="3" s="1"/>
  <c r="AK303" i="3"/>
  <c r="AQ303" i="3" s="1"/>
  <c r="AE304" i="3"/>
  <c r="BC304" i="3" s="1"/>
  <c r="S305" i="3"/>
  <c r="BL302" i="3" l="1"/>
  <c r="BI303" i="3"/>
  <c r="BE305" i="3"/>
  <c r="BF305" i="3" s="1"/>
  <c r="BG304" i="3"/>
  <c r="BH304" i="3" s="1"/>
  <c r="BJ303" i="3"/>
  <c r="BK303" i="3" s="1"/>
  <c r="AW303" i="3"/>
  <c r="BO303" i="3" s="1"/>
  <c r="AK304" i="3"/>
  <c r="AQ304" i="3" s="1"/>
  <c r="AE305" i="3"/>
  <c r="BC305" i="3" s="1"/>
  <c r="S306" i="3"/>
  <c r="BI304" i="3" l="1"/>
  <c r="BL303" i="3"/>
  <c r="BE306" i="3"/>
  <c r="BF306" i="3" s="1"/>
  <c r="BG305" i="3"/>
  <c r="BH305" i="3" s="1"/>
  <c r="BJ304" i="3"/>
  <c r="BK304" i="3" s="1"/>
  <c r="AW304" i="3"/>
  <c r="BO304" i="3" s="1"/>
  <c r="AK305" i="3"/>
  <c r="AQ305" i="3" s="1"/>
  <c r="AE306" i="3"/>
  <c r="BC306" i="3" s="1"/>
  <c r="S307" i="3"/>
  <c r="BI305" i="3" l="1"/>
  <c r="BL304" i="3"/>
  <c r="BE307" i="3"/>
  <c r="BF307" i="3" s="1"/>
  <c r="BG306" i="3"/>
  <c r="BH306" i="3" s="1"/>
  <c r="BJ305" i="3"/>
  <c r="BK305" i="3" s="1"/>
  <c r="AW305" i="3"/>
  <c r="BO305" i="3" s="1"/>
  <c r="AK306" i="3"/>
  <c r="AQ306" i="3" s="1"/>
  <c r="AE307" i="3"/>
  <c r="BC307" i="3" s="1"/>
  <c r="S308" i="3"/>
  <c r="BL305" i="3" l="1"/>
  <c r="BI306" i="3"/>
  <c r="BE308" i="3"/>
  <c r="BF308" i="3" s="1"/>
  <c r="BG307" i="3"/>
  <c r="BH307" i="3" s="1"/>
  <c r="BJ306" i="3"/>
  <c r="BK306" i="3" s="1"/>
  <c r="AW306" i="3"/>
  <c r="BO306" i="3" s="1"/>
  <c r="AK307" i="3"/>
  <c r="AQ307" i="3" s="1"/>
  <c r="AE308" i="3"/>
  <c r="BC308" i="3" s="1"/>
  <c r="S309" i="3"/>
  <c r="BL306" i="3" l="1"/>
  <c r="BI307" i="3"/>
  <c r="BE309" i="3"/>
  <c r="BF309" i="3" s="1"/>
  <c r="BG308" i="3"/>
  <c r="BH308" i="3" s="1"/>
  <c r="BJ307" i="3"/>
  <c r="BK307" i="3" s="1"/>
  <c r="AW307" i="3"/>
  <c r="BO307" i="3" s="1"/>
  <c r="AK308" i="3"/>
  <c r="AQ308" i="3" s="1"/>
  <c r="AE309" i="3"/>
  <c r="BC309" i="3" s="1"/>
  <c r="S310" i="3"/>
  <c r="BI308" i="3" l="1"/>
  <c r="BL307" i="3"/>
  <c r="BE310" i="3"/>
  <c r="BF310" i="3" s="1"/>
  <c r="BG309" i="3"/>
  <c r="BH309" i="3" s="1"/>
  <c r="BJ308" i="3"/>
  <c r="BK308" i="3" s="1"/>
  <c r="AW308" i="3"/>
  <c r="BO308" i="3" s="1"/>
  <c r="AK309" i="3"/>
  <c r="AQ309" i="3" s="1"/>
  <c r="AE310" i="3"/>
  <c r="BC310" i="3" s="1"/>
  <c r="S311" i="3"/>
  <c r="BI309" i="3" l="1"/>
  <c r="BL308" i="3"/>
  <c r="BE311" i="3"/>
  <c r="BF311" i="3" s="1"/>
  <c r="BG310" i="3"/>
  <c r="BH310" i="3" s="1"/>
  <c r="BJ309" i="3"/>
  <c r="BK309" i="3" s="1"/>
  <c r="AW309" i="3"/>
  <c r="BO309" i="3" s="1"/>
  <c r="AK310" i="3"/>
  <c r="AQ310" i="3" s="1"/>
  <c r="AE311" i="3"/>
  <c r="BC311" i="3" s="1"/>
  <c r="S312" i="3"/>
  <c r="BI310" i="3" l="1"/>
  <c r="BL309" i="3"/>
  <c r="BE312" i="3"/>
  <c r="BF312" i="3" s="1"/>
  <c r="BG311" i="3"/>
  <c r="BH311" i="3" s="1"/>
  <c r="BJ310" i="3"/>
  <c r="BK310" i="3" s="1"/>
  <c r="AW310" i="3"/>
  <c r="BO310" i="3" s="1"/>
  <c r="AK311" i="3"/>
  <c r="AQ311" i="3" s="1"/>
  <c r="AE312" i="3"/>
  <c r="BC312" i="3" s="1"/>
  <c r="S313" i="3"/>
  <c r="BI311" i="3" l="1"/>
  <c r="BL310" i="3"/>
  <c r="BE313" i="3"/>
  <c r="BF313" i="3" s="1"/>
  <c r="BG312" i="3"/>
  <c r="BH312" i="3" s="1"/>
  <c r="BJ311" i="3"/>
  <c r="BK311" i="3" s="1"/>
  <c r="AW311" i="3"/>
  <c r="BO311" i="3" s="1"/>
  <c r="AK312" i="3"/>
  <c r="AQ312" i="3" s="1"/>
  <c r="AE313" i="3"/>
  <c r="BC313" i="3" s="1"/>
  <c r="S314" i="3"/>
  <c r="BI312" i="3" l="1"/>
  <c r="BL311" i="3"/>
  <c r="BE314" i="3"/>
  <c r="BF314" i="3" s="1"/>
  <c r="BG313" i="3"/>
  <c r="BH313" i="3" s="1"/>
  <c r="BJ312" i="3"/>
  <c r="BK312" i="3" s="1"/>
  <c r="AW312" i="3"/>
  <c r="BO312" i="3" s="1"/>
  <c r="AK313" i="3"/>
  <c r="AQ313" i="3" s="1"/>
  <c r="AE314" i="3"/>
  <c r="BC314" i="3" s="1"/>
  <c r="S315" i="3"/>
  <c r="BL312" i="3" l="1"/>
  <c r="BI313" i="3"/>
  <c r="BE315" i="3"/>
  <c r="BF315" i="3" s="1"/>
  <c r="BG314" i="3"/>
  <c r="BH314" i="3" s="1"/>
  <c r="BJ313" i="3"/>
  <c r="BK313" i="3" s="1"/>
  <c r="AW313" i="3"/>
  <c r="BO313" i="3" s="1"/>
  <c r="AK314" i="3"/>
  <c r="AQ314" i="3" s="1"/>
  <c r="AE315" i="3"/>
  <c r="BC315" i="3" s="1"/>
  <c r="S316" i="3"/>
  <c r="BI314" i="3" l="1"/>
  <c r="BL313" i="3"/>
  <c r="BE316" i="3"/>
  <c r="BF316" i="3" s="1"/>
  <c r="BG315" i="3"/>
  <c r="BH315" i="3" s="1"/>
  <c r="BJ314" i="3"/>
  <c r="BK314" i="3" s="1"/>
  <c r="AW314" i="3"/>
  <c r="BO314" i="3" s="1"/>
  <c r="AK315" i="3"/>
  <c r="AQ315" i="3" s="1"/>
  <c r="AE316" i="3"/>
  <c r="BC316" i="3" s="1"/>
  <c r="S317" i="3"/>
  <c r="BL314" i="3" l="1"/>
  <c r="BI315" i="3"/>
  <c r="BE317" i="3"/>
  <c r="BF317" i="3" s="1"/>
  <c r="BG316" i="3"/>
  <c r="BH316" i="3" s="1"/>
  <c r="BJ315" i="3"/>
  <c r="BK315" i="3" s="1"/>
  <c r="AW315" i="3"/>
  <c r="BO315" i="3" s="1"/>
  <c r="AK316" i="3"/>
  <c r="AQ316" i="3" s="1"/>
  <c r="AE317" i="3"/>
  <c r="BC317" i="3" s="1"/>
  <c r="S318" i="3"/>
  <c r="BL315" i="3" l="1"/>
  <c r="BI316" i="3"/>
  <c r="BE318" i="3"/>
  <c r="BF318" i="3" s="1"/>
  <c r="BG317" i="3"/>
  <c r="BH317" i="3" s="1"/>
  <c r="BJ316" i="3"/>
  <c r="BK316" i="3" s="1"/>
  <c r="AW316" i="3"/>
  <c r="BO316" i="3" s="1"/>
  <c r="AK317" i="3"/>
  <c r="AQ317" i="3" s="1"/>
  <c r="AE318" i="3"/>
  <c r="BC318" i="3" s="1"/>
  <c r="S319" i="3"/>
  <c r="BI317" i="3" l="1"/>
  <c r="BL316" i="3"/>
  <c r="BE319" i="3"/>
  <c r="BF319" i="3" s="1"/>
  <c r="BG318" i="3"/>
  <c r="BH318" i="3" s="1"/>
  <c r="BJ317" i="3"/>
  <c r="BK317" i="3" s="1"/>
  <c r="AW317" i="3"/>
  <c r="BO317" i="3" s="1"/>
  <c r="AK318" i="3"/>
  <c r="AQ318" i="3" s="1"/>
  <c r="AE319" i="3"/>
  <c r="BC319" i="3" s="1"/>
  <c r="S320" i="3"/>
  <c r="BI318" i="3" l="1"/>
  <c r="BL317" i="3"/>
  <c r="BE320" i="3"/>
  <c r="BF320" i="3" s="1"/>
  <c r="BG319" i="3"/>
  <c r="BH319" i="3" s="1"/>
  <c r="BJ318" i="3"/>
  <c r="BK318" i="3" s="1"/>
  <c r="AW318" i="3"/>
  <c r="BO318" i="3" s="1"/>
  <c r="AK319" i="3"/>
  <c r="AQ319" i="3" s="1"/>
  <c r="AE320" i="3"/>
  <c r="BC320" i="3" s="1"/>
  <c r="S321" i="3"/>
  <c r="BL318" i="3" l="1"/>
  <c r="BI319" i="3"/>
  <c r="BE321" i="3"/>
  <c r="BF321" i="3" s="1"/>
  <c r="BG320" i="3"/>
  <c r="BH320" i="3" s="1"/>
  <c r="BJ319" i="3"/>
  <c r="BK319" i="3" s="1"/>
  <c r="AW319" i="3"/>
  <c r="BO319" i="3" s="1"/>
  <c r="AK320" i="3"/>
  <c r="AQ320" i="3" s="1"/>
  <c r="AE321" i="3"/>
  <c r="BC321" i="3" s="1"/>
  <c r="S322" i="3"/>
  <c r="BL319" i="3" l="1"/>
  <c r="BI320" i="3"/>
  <c r="BE322" i="3"/>
  <c r="BF322" i="3" s="1"/>
  <c r="BG321" i="3"/>
  <c r="BH321" i="3" s="1"/>
  <c r="BJ320" i="3"/>
  <c r="BK320" i="3" s="1"/>
  <c r="AW320" i="3"/>
  <c r="BO320" i="3" s="1"/>
  <c r="AK321" i="3"/>
  <c r="AQ321" i="3" s="1"/>
  <c r="AE322" i="3"/>
  <c r="BC322" i="3" s="1"/>
  <c r="S323" i="3"/>
  <c r="BL320" i="3" l="1"/>
  <c r="BI321" i="3"/>
  <c r="BE323" i="3"/>
  <c r="BF323" i="3" s="1"/>
  <c r="BG322" i="3"/>
  <c r="BH322" i="3" s="1"/>
  <c r="BJ321" i="3"/>
  <c r="BK321" i="3" s="1"/>
  <c r="AW321" i="3"/>
  <c r="BO321" i="3" s="1"/>
  <c r="AK322" i="3"/>
  <c r="AQ322" i="3" s="1"/>
  <c r="AE323" i="3"/>
  <c r="BC323" i="3" s="1"/>
  <c r="S324" i="3"/>
  <c r="BL321" i="3" l="1"/>
  <c r="BI322" i="3"/>
  <c r="BE324" i="3"/>
  <c r="BF324" i="3" s="1"/>
  <c r="BG323" i="3"/>
  <c r="BH323" i="3" s="1"/>
  <c r="BJ322" i="3"/>
  <c r="BK322" i="3" s="1"/>
  <c r="AW322" i="3"/>
  <c r="BO322" i="3" s="1"/>
  <c r="AK323" i="3"/>
  <c r="AQ323" i="3" s="1"/>
  <c r="AE324" i="3"/>
  <c r="BC324" i="3" s="1"/>
  <c r="S325" i="3"/>
  <c r="BI323" i="3" l="1"/>
  <c r="BL322" i="3"/>
  <c r="BE325" i="3"/>
  <c r="BF325" i="3" s="1"/>
  <c r="BG324" i="3"/>
  <c r="BH324" i="3" s="1"/>
  <c r="BJ323" i="3"/>
  <c r="BK323" i="3" s="1"/>
  <c r="AW323" i="3"/>
  <c r="BO323" i="3" s="1"/>
  <c r="AK324" i="3"/>
  <c r="AQ324" i="3" s="1"/>
  <c r="AE325" i="3"/>
  <c r="BC325" i="3" s="1"/>
  <c r="S326" i="3"/>
  <c r="BI324" i="3" l="1"/>
  <c r="BL323" i="3"/>
  <c r="BE326" i="3"/>
  <c r="BF326" i="3" s="1"/>
  <c r="BG325" i="3"/>
  <c r="BH325" i="3" s="1"/>
  <c r="BJ324" i="3"/>
  <c r="BK324" i="3" s="1"/>
  <c r="AW324" i="3"/>
  <c r="BO324" i="3" s="1"/>
  <c r="AK325" i="3"/>
  <c r="AQ325" i="3" s="1"/>
  <c r="AE326" i="3"/>
  <c r="BC326" i="3" s="1"/>
  <c r="S327" i="3"/>
  <c r="BI325" i="3" l="1"/>
  <c r="BL324" i="3"/>
  <c r="BE327" i="3"/>
  <c r="BF327" i="3" s="1"/>
  <c r="BG326" i="3"/>
  <c r="BH326" i="3" s="1"/>
  <c r="BJ325" i="3"/>
  <c r="BK325" i="3" s="1"/>
  <c r="AW325" i="3"/>
  <c r="BO325" i="3" s="1"/>
  <c r="AK326" i="3"/>
  <c r="AQ326" i="3" s="1"/>
  <c r="AE327" i="3"/>
  <c r="BC327" i="3" s="1"/>
  <c r="S328" i="3"/>
  <c r="BI326" i="3" l="1"/>
  <c r="BL325" i="3"/>
  <c r="BE328" i="3"/>
  <c r="BF328" i="3" s="1"/>
  <c r="BG327" i="3"/>
  <c r="BH327" i="3" s="1"/>
  <c r="BJ326" i="3"/>
  <c r="BK326" i="3" s="1"/>
  <c r="AW326" i="3"/>
  <c r="BO326" i="3" s="1"/>
  <c r="AK327" i="3"/>
  <c r="AQ327" i="3" s="1"/>
  <c r="AE328" i="3"/>
  <c r="BC328" i="3" s="1"/>
  <c r="S329" i="3"/>
  <c r="BL326" i="3" l="1"/>
  <c r="BI327" i="3"/>
  <c r="BE329" i="3"/>
  <c r="BF329" i="3" s="1"/>
  <c r="BG328" i="3"/>
  <c r="BH328" i="3" s="1"/>
  <c r="BJ327" i="3"/>
  <c r="BK327" i="3" s="1"/>
  <c r="AW327" i="3"/>
  <c r="BO327" i="3" s="1"/>
  <c r="AK328" i="3"/>
  <c r="AQ328" i="3" s="1"/>
  <c r="AE329" i="3"/>
  <c r="BC329" i="3" s="1"/>
  <c r="S330" i="3"/>
  <c r="BI328" i="3" l="1"/>
  <c r="BL327" i="3"/>
  <c r="BE330" i="3"/>
  <c r="BF330" i="3" s="1"/>
  <c r="BG329" i="3"/>
  <c r="BH329" i="3" s="1"/>
  <c r="BJ328" i="3"/>
  <c r="BK328" i="3" s="1"/>
  <c r="AW328" i="3"/>
  <c r="BO328" i="3" s="1"/>
  <c r="AK329" i="3"/>
  <c r="AQ329" i="3" s="1"/>
  <c r="AE330" i="3"/>
  <c r="BC330" i="3" s="1"/>
  <c r="S331" i="3"/>
  <c r="BL328" i="3" l="1"/>
  <c r="BI329" i="3"/>
  <c r="BE331" i="3"/>
  <c r="BF331" i="3" s="1"/>
  <c r="BG330" i="3"/>
  <c r="BH330" i="3" s="1"/>
  <c r="BJ329" i="3"/>
  <c r="BK329" i="3" s="1"/>
  <c r="AW329" i="3"/>
  <c r="BO329" i="3" s="1"/>
  <c r="AK330" i="3"/>
  <c r="AQ330" i="3" s="1"/>
  <c r="AE331" i="3"/>
  <c r="BC331" i="3" s="1"/>
  <c r="S332" i="3"/>
  <c r="BI330" i="3" l="1"/>
  <c r="BL329" i="3"/>
  <c r="BE332" i="3"/>
  <c r="BF332" i="3" s="1"/>
  <c r="BG331" i="3"/>
  <c r="BH331" i="3" s="1"/>
  <c r="BJ330" i="3"/>
  <c r="BK330" i="3" s="1"/>
  <c r="AW330" i="3"/>
  <c r="BO330" i="3" s="1"/>
  <c r="AK331" i="3"/>
  <c r="AQ331" i="3" s="1"/>
  <c r="AE332" i="3"/>
  <c r="BC332" i="3" s="1"/>
  <c r="S333" i="3"/>
  <c r="BI331" i="3" l="1"/>
  <c r="BL330" i="3"/>
  <c r="BE333" i="3"/>
  <c r="BF333" i="3" s="1"/>
  <c r="BG332" i="3"/>
  <c r="BH332" i="3" s="1"/>
  <c r="BJ331" i="3"/>
  <c r="BK331" i="3" s="1"/>
  <c r="AW331" i="3"/>
  <c r="BO331" i="3" s="1"/>
  <c r="AK332" i="3"/>
  <c r="AQ332" i="3" s="1"/>
  <c r="AE333" i="3"/>
  <c r="BC333" i="3" s="1"/>
  <c r="S334" i="3"/>
  <c r="BI332" i="3" l="1"/>
  <c r="BL331" i="3"/>
  <c r="BE334" i="3"/>
  <c r="BF334" i="3" s="1"/>
  <c r="BG333" i="3"/>
  <c r="BH333" i="3" s="1"/>
  <c r="BJ332" i="3"/>
  <c r="BK332" i="3" s="1"/>
  <c r="AW332" i="3"/>
  <c r="BO332" i="3" s="1"/>
  <c r="AK333" i="3"/>
  <c r="AQ333" i="3" s="1"/>
  <c r="AE334" i="3"/>
  <c r="BC334" i="3" s="1"/>
  <c r="S335" i="3"/>
  <c r="BI333" i="3" l="1"/>
  <c r="BL332" i="3"/>
  <c r="BE335" i="3"/>
  <c r="BF335" i="3" s="1"/>
  <c r="BG334" i="3"/>
  <c r="BH334" i="3" s="1"/>
  <c r="BJ333" i="3"/>
  <c r="BK333" i="3" s="1"/>
  <c r="AW333" i="3"/>
  <c r="BO333" i="3" s="1"/>
  <c r="AK334" i="3"/>
  <c r="AQ334" i="3" s="1"/>
  <c r="AE335" i="3"/>
  <c r="BC335" i="3" s="1"/>
  <c r="S336" i="3"/>
  <c r="BI334" i="3" l="1"/>
  <c r="BL333" i="3"/>
  <c r="BE336" i="3"/>
  <c r="BF336" i="3" s="1"/>
  <c r="BG335" i="3"/>
  <c r="BH335" i="3" s="1"/>
  <c r="BJ334" i="3"/>
  <c r="BK334" i="3" s="1"/>
  <c r="AW334" i="3"/>
  <c r="BO334" i="3" s="1"/>
  <c r="AK335" i="3"/>
  <c r="AQ335" i="3" s="1"/>
  <c r="AE336" i="3"/>
  <c r="BC336" i="3" s="1"/>
  <c r="S337" i="3"/>
  <c r="BL334" i="3" l="1"/>
  <c r="BI335" i="3"/>
  <c r="BE337" i="3"/>
  <c r="BF337" i="3" s="1"/>
  <c r="BG336" i="3"/>
  <c r="BH336" i="3" s="1"/>
  <c r="BJ335" i="3"/>
  <c r="BK335" i="3" s="1"/>
  <c r="AW335" i="3"/>
  <c r="BO335" i="3" s="1"/>
  <c r="AK336" i="3"/>
  <c r="AQ336" i="3" s="1"/>
  <c r="AE337" i="3"/>
  <c r="BC337" i="3" s="1"/>
  <c r="S338" i="3"/>
  <c r="BL335" i="3" l="1"/>
  <c r="BI336" i="3"/>
  <c r="BE338" i="3"/>
  <c r="BF338" i="3" s="1"/>
  <c r="BG337" i="3"/>
  <c r="BH337" i="3" s="1"/>
  <c r="BJ336" i="3"/>
  <c r="BK336" i="3" s="1"/>
  <c r="AW336" i="3"/>
  <c r="BO336" i="3" s="1"/>
  <c r="AK337" i="3"/>
  <c r="AQ337" i="3" s="1"/>
  <c r="AE338" i="3"/>
  <c r="BC338" i="3" s="1"/>
  <c r="S339" i="3"/>
  <c r="BI337" i="3" l="1"/>
  <c r="BL336" i="3"/>
  <c r="BE339" i="3"/>
  <c r="BF339" i="3" s="1"/>
  <c r="BG338" i="3"/>
  <c r="BH338" i="3" s="1"/>
  <c r="BJ337" i="3"/>
  <c r="BK337" i="3" s="1"/>
  <c r="AW337" i="3"/>
  <c r="BO337" i="3" s="1"/>
  <c r="AK338" i="3"/>
  <c r="AQ338" i="3" s="1"/>
  <c r="AE339" i="3"/>
  <c r="BC339" i="3" s="1"/>
  <c r="S340" i="3"/>
  <c r="BL337" i="3" l="1"/>
  <c r="BI338" i="3"/>
  <c r="BE340" i="3"/>
  <c r="BF340" i="3" s="1"/>
  <c r="BG339" i="3"/>
  <c r="BH339" i="3" s="1"/>
  <c r="BJ338" i="3"/>
  <c r="BK338" i="3" s="1"/>
  <c r="AW338" i="3"/>
  <c r="BO338" i="3" s="1"/>
  <c r="AK339" i="3"/>
  <c r="AQ339" i="3" s="1"/>
  <c r="AE340" i="3"/>
  <c r="BC340" i="3" s="1"/>
  <c r="S341" i="3"/>
  <c r="BL338" i="3" l="1"/>
  <c r="BI339" i="3"/>
  <c r="BE341" i="3"/>
  <c r="BF341" i="3" s="1"/>
  <c r="BG340" i="3"/>
  <c r="BH340" i="3" s="1"/>
  <c r="BJ339" i="3"/>
  <c r="BK339" i="3" s="1"/>
  <c r="AW339" i="3"/>
  <c r="BO339" i="3" s="1"/>
  <c r="AK340" i="3"/>
  <c r="AQ340" i="3" s="1"/>
  <c r="AE341" i="3"/>
  <c r="BC341" i="3" s="1"/>
  <c r="S342" i="3"/>
  <c r="BI340" i="3" l="1"/>
  <c r="BL339" i="3"/>
  <c r="BE342" i="3"/>
  <c r="BF342" i="3" s="1"/>
  <c r="BG341" i="3"/>
  <c r="BH341" i="3" s="1"/>
  <c r="BJ340" i="3"/>
  <c r="BK340" i="3" s="1"/>
  <c r="AW340" i="3"/>
  <c r="BO340" i="3" s="1"/>
  <c r="AK341" i="3"/>
  <c r="AQ341" i="3" s="1"/>
  <c r="AE342" i="3"/>
  <c r="BC342" i="3" s="1"/>
  <c r="S343" i="3"/>
  <c r="BL340" i="3" l="1"/>
  <c r="BI341" i="3"/>
  <c r="BE343" i="3"/>
  <c r="BF343" i="3" s="1"/>
  <c r="BG342" i="3"/>
  <c r="BH342" i="3" s="1"/>
  <c r="BJ341" i="3"/>
  <c r="BK341" i="3" s="1"/>
  <c r="AW341" i="3"/>
  <c r="BO341" i="3" s="1"/>
  <c r="AK342" i="3"/>
  <c r="AQ342" i="3" s="1"/>
  <c r="AE343" i="3"/>
  <c r="BC343" i="3" s="1"/>
  <c r="S344" i="3"/>
  <c r="BL341" i="3" l="1"/>
  <c r="BI342" i="3"/>
  <c r="BE344" i="3"/>
  <c r="BF344" i="3" s="1"/>
  <c r="BG343" i="3"/>
  <c r="BH343" i="3" s="1"/>
  <c r="BJ342" i="3"/>
  <c r="BK342" i="3" s="1"/>
  <c r="AW342" i="3"/>
  <c r="BO342" i="3" s="1"/>
  <c r="AK343" i="3"/>
  <c r="AQ343" i="3" s="1"/>
  <c r="AE344" i="3"/>
  <c r="BC344" i="3" s="1"/>
  <c r="S345" i="3"/>
  <c r="BI343" i="3" l="1"/>
  <c r="BL342" i="3"/>
  <c r="BE345" i="3"/>
  <c r="BF345" i="3" s="1"/>
  <c r="BG344" i="3"/>
  <c r="BH344" i="3" s="1"/>
  <c r="BJ343" i="3"/>
  <c r="BK343" i="3" s="1"/>
  <c r="AW343" i="3"/>
  <c r="BO343" i="3" s="1"/>
  <c r="AK344" i="3"/>
  <c r="AQ344" i="3" s="1"/>
  <c r="AE345" i="3"/>
  <c r="BC345" i="3" s="1"/>
  <c r="S346" i="3"/>
  <c r="BL343" i="3" l="1"/>
  <c r="BI344" i="3"/>
  <c r="BE346" i="3"/>
  <c r="BF346" i="3" s="1"/>
  <c r="BG345" i="3"/>
  <c r="BH345" i="3" s="1"/>
  <c r="BJ344" i="3"/>
  <c r="BK344" i="3" s="1"/>
  <c r="AW344" i="3"/>
  <c r="BO344" i="3" s="1"/>
  <c r="AK345" i="3"/>
  <c r="AQ345" i="3" s="1"/>
  <c r="AE346" i="3"/>
  <c r="BC346" i="3" s="1"/>
  <c r="S347" i="3"/>
  <c r="BI345" i="3" l="1"/>
  <c r="BL344" i="3"/>
  <c r="BE347" i="3"/>
  <c r="BF347" i="3" s="1"/>
  <c r="BG346" i="3"/>
  <c r="BH346" i="3" s="1"/>
  <c r="BJ345" i="3"/>
  <c r="BK345" i="3" s="1"/>
  <c r="AW345" i="3"/>
  <c r="BO345" i="3" s="1"/>
  <c r="AK346" i="3"/>
  <c r="AQ346" i="3" s="1"/>
  <c r="AE347" i="3"/>
  <c r="BC347" i="3" s="1"/>
  <c r="S348" i="3"/>
  <c r="BL345" i="3" l="1"/>
  <c r="BI346" i="3"/>
  <c r="BE348" i="3"/>
  <c r="BF348" i="3" s="1"/>
  <c r="BG347" i="3"/>
  <c r="BH347" i="3" s="1"/>
  <c r="BJ346" i="3"/>
  <c r="BK346" i="3" s="1"/>
  <c r="AW346" i="3"/>
  <c r="BO346" i="3" s="1"/>
  <c r="AK347" i="3"/>
  <c r="AQ347" i="3" s="1"/>
  <c r="AE348" i="3"/>
  <c r="BC348" i="3" s="1"/>
  <c r="S349" i="3"/>
  <c r="BL346" i="3" l="1"/>
  <c r="BI347" i="3"/>
  <c r="BE349" i="3"/>
  <c r="BF349" i="3" s="1"/>
  <c r="BG348" i="3"/>
  <c r="BH348" i="3" s="1"/>
  <c r="BJ347" i="3"/>
  <c r="BK347" i="3" s="1"/>
  <c r="AW347" i="3"/>
  <c r="BO347" i="3" s="1"/>
  <c r="AK348" i="3"/>
  <c r="AQ348" i="3" s="1"/>
  <c r="AE349" i="3"/>
  <c r="BC349" i="3" s="1"/>
  <c r="S350" i="3"/>
  <c r="BL347" i="3" l="1"/>
  <c r="BI348" i="3"/>
  <c r="BE350" i="3"/>
  <c r="BF350" i="3" s="1"/>
  <c r="BG349" i="3"/>
  <c r="BH349" i="3" s="1"/>
  <c r="BJ348" i="3"/>
  <c r="BK348" i="3" s="1"/>
  <c r="AW348" i="3"/>
  <c r="BO348" i="3" s="1"/>
  <c r="AK349" i="3"/>
  <c r="AQ349" i="3" s="1"/>
  <c r="AE350" i="3"/>
  <c r="BC350" i="3" s="1"/>
  <c r="S351" i="3"/>
  <c r="BI349" i="3" l="1"/>
  <c r="BL348" i="3"/>
  <c r="BE351" i="3"/>
  <c r="BF351" i="3" s="1"/>
  <c r="BG350" i="3"/>
  <c r="BH350" i="3" s="1"/>
  <c r="BJ349" i="3"/>
  <c r="BK349" i="3" s="1"/>
  <c r="AW349" i="3"/>
  <c r="BO349" i="3" s="1"/>
  <c r="AK350" i="3"/>
  <c r="AQ350" i="3" s="1"/>
  <c r="AE351" i="3"/>
  <c r="BC351" i="3" s="1"/>
  <c r="S352" i="3"/>
  <c r="BL349" i="3" l="1"/>
  <c r="BI350" i="3"/>
  <c r="BE352" i="3"/>
  <c r="BF352" i="3" s="1"/>
  <c r="BG351" i="3"/>
  <c r="BH351" i="3" s="1"/>
  <c r="BJ350" i="3"/>
  <c r="BK350" i="3" s="1"/>
  <c r="AW350" i="3"/>
  <c r="BO350" i="3" s="1"/>
  <c r="AK351" i="3"/>
  <c r="AQ351" i="3" s="1"/>
  <c r="AE352" i="3"/>
  <c r="BC352" i="3" s="1"/>
  <c r="S353" i="3"/>
  <c r="BL350" i="3" l="1"/>
  <c r="BI351" i="3"/>
  <c r="BE353" i="3"/>
  <c r="BF353" i="3" s="1"/>
  <c r="BG352" i="3"/>
  <c r="BH352" i="3" s="1"/>
  <c r="BJ351" i="3"/>
  <c r="BK351" i="3" s="1"/>
  <c r="AW351" i="3"/>
  <c r="BO351" i="3" s="1"/>
  <c r="AK352" i="3"/>
  <c r="AQ352" i="3" s="1"/>
  <c r="AE353" i="3"/>
  <c r="BC353" i="3" s="1"/>
  <c r="S354" i="3"/>
  <c r="BI352" i="3" l="1"/>
  <c r="BL351" i="3"/>
  <c r="BE354" i="3"/>
  <c r="BF354" i="3" s="1"/>
  <c r="BG353" i="3"/>
  <c r="BH353" i="3" s="1"/>
  <c r="BJ352" i="3"/>
  <c r="BK352" i="3" s="1"/>
  <c r="AW352" i="3"/>
  <c r="BO352" i="3" s="1"/>
  <c r="AK353" i="3"/>
  <c r="AQ353" i="3" s="1"/>
  <c r="AE354" i="3"/>
  <c r="BC354" i="3" s="1"/>
  <c r="S355" i="3"/>
  <c r="BL352" i="3" l="1"/>
  <c r="BI353" i="3"/>
  <c r="BE355" i="3"/>
  <c r="BF355" i="3" s="1"/>
  <c r="BG354" i="3"/>
  <c r="BH354" i="3" s="1"/>
  <c r="BJ353" i="3"/>
  <c r="BK353" i="3" s="1"/>
  <c r="AW353" i="3"/>
  <c r="BO353" i="3" s="1"/>
  <c r="AK354" i="3"/>
  <c r="AQ354" i="3" s="1"/>
  <c r="AE355" i="3"/>
  <c r="BC355" i="3" s="1"/>
  <c r="S356" i="3"/>
  <c r="BL353" i="3" l="1"/>
  <c r="BI354" i="3"/>
  <c r="BE356" i="3"/>
  <c r="BF356" i="3" s="1"/>
  <c r="BG355" i="3"/>
  <c r="BH355" i="3" s="1"/>
  <c r="BJ354" i="3"/>
  <c r="BK354" i="3" s="1"/>
  <c r="AW354" i="3"/>
  <c r="BO354" i="3" s="1"/>
  <c r="AK355" i="3"/>
  <c r="AQ355" i="3" s="1"/>
  <c r="AE356" i="3"/>
  <c r="BC356" i="3" s="1"/>
  <c r="S357" i="3"/>
  <c r="BI355" i="3" l="1"/>
  <c r="BL354" i="3"/>
  <c r="BE357" i="3"/>
  <c r="BF357" i="3" s="1"/>
  <c r="BG356" i="3"/>
  <c r="BH356" i="3" s="1"/>
  <c r="BJ355" i="3"/>
  <c r="BK355" i="3" s="1"/>
  <c r="AW355" i="3"/>
  <c r="BO355" i="3" s="1"/>
  <c r="AK356" i="3"/>
  <c r="AQ356" i="3" s="1"/>
  <c r="AE357" i="3"/>
  <c r="BC357" i="3" s="1"/>
  <c r="S358" i="3"/>
  <c r="BL355" i="3" l="1"/>
  <c r="BI356" i="3"/>
  <c r="BE358" i="3"/>
  <c r="BF358" i="3" s="1"/>
  <c r="BG357" i="3"/>
  <c r="BH357" i="3" s="1"/>
  <c r="BJ356" i="3"/>
  <c r="BK356" i="3" s="1"/>
  <c r="AW356" i="3"/>
  <c r="BO356" i="3" s="1"/>
  <c r="AK357" i="3"/>
  <c r="AQ357" i="3" s="1"/>
  <c r="AE358" i="3"/>
  <c r="BC358" i="3" s="1"/>
  <c r="S359" i="3"/>
  <c r="BL356" i="3" l="1"/>
  <c r="BI357" i="3"/>
  <c r="BE359" i="3"/>
  <c r="BF359" i="3" s="1"/>
  <c r="BG358" i="3"/>
  <c r="BH358" i="3" s="1"/>
  <c r="BJ357" i="3"/>
  <c r="BK357" i="3" s="1"/>
  <c r="AW357" i="3"/>
  <c r="BO357" i="3" s="1"/>
  <c r="AK358" i="3"/>
  <c r="AQ358" i="3" s="1"/>
  <c r="AE359" i="3"/>
  <c r="BC359" i="3" s="1"/>
  <c r="S360" i="3"/>
  <c r="BL357" i="3" l="1"/>
  <c r="BI358" i="3"/>
  <c r="BE360" i="3"/>
  <c r="BF360" i="3" s="1"/>
  <c r="BG359" i="3"/>
  <c r="BH359" i="3" s="1"/>
  <c r="BJ358" i="3"/>
  <c r="BK358" i="3" s="1"/>
  <c r="AW358" i="3"/>
  <c r="BO358" i="3" s="1"/>
  <c r="AK359" i="3"/>
  <c r="AQ359" i="3" s="1"/>
  <c r="AE360" i="3"/>
  <c r="BC360" i="3" s="1"/>
  <c r="S361" i="3"/>
  <c r="BL358" i="3" l="1"/>
  <c r="BI359" i="3"/>
  <c r="BE361" i="3"/>
  <c r="BF361" i="3" s="1"/>
  <c r="BG360" i="3"/>
  <c r="BH360" i="3" s="1"/>
  <c r="BJ359" i="3"/>
  <c r="BK359" i="3" s="1"/>
  <c r="AW359" i="3"/>
  <c r="BO359" i="3" s="1"/>
  <c r="AK360" i="3"/>
  <c r="AQ360" i="3" s="1"/>
  <c r="AE361" i="3"/>
  <c r="BC361" i="3" s="1"/>
  <c r="S362" i="3"/>
  <c r="BL359" i="3" l="1"/>
  <c r="BI360" i="3"/>
  <c r="BE362" i="3"/>
  <c r="BF362" i="3" s="1"/>
  <c r="BG361" i="3"/>
  <c r="BH361" i="3" s="1"/>
  <c r="BJ360" i="3"/>
  <c r="BK360" i="3" s="1"/>
  <c r="AW360" i="3"/>
  <c r="BO360" i="3" s="1"/>
  <c r="AK361" i="3"/>
  <c r="AQ361" i="3" s="1"/>
  <c r="AE362" i="3"/>
  <c r="BC362" i="3" s="1"/>
  <c r="S363" i="3"/>
  <c r="BL360" i="3" l="1"/>
  <c r="BI361" i="3"/>
  <c r="BE363" i="3"/>
  <c r="BF363" i="3" s="1"/>
  <c r="BG362" i="3"/>
  <c r="BH362" i="3" s="1"/>
  <c r="BJ361" i="3"/>
  <c r="BK361" i="3" s="1"/>
  <c r="AW361" i="3"/>
  <c r="BO361" i="3" s="1"/>
  <c r="AK362" i="3"/>
  <c r="AQ362" i="3" s="1"/>
  <c r="AE363" i="3"/>
  <c r="BC363" i="3" s="1"/>
  <c r="S364" i="3"/>
  <c r="BL361" i="3" l="1"/>
  <c r="BI362" i="3"/>
  <c r="BE364" i="3"/>
  <c r="BF364" i="3" s="1"/>
  <c r="BG363" i="3"/>
  <c r="BH363" i="3" s="1"/>
  <c r="BJ362" i="3"/>
  <c r="BK362" i="3" s="1"/>
  <c r="AW362" i="3"/>
  <c r="BO362" i="3" s="1"/>
  <c r="AK363" i="3"/>
  <c r="AQ363" i="3" s="1"/>
  <c r="AE364" i="3"/>
  <c r="BC364" i="3" s="1"/>
  <c r="S365" i="3"/>
  <c r="BL362" i="3" l="1"/>
  <c r="BI363" i="3"/>
  <c r="BE365" i="3"/>
  <c r="BF365" i="3" s="1"/>
  <c r="BG364" i="3"/>
  <c r="BH364" i="3" s="1"/>
  <c r="BJ363" i="3"/>
  <c r="BK363" i="3" s="1"/>
  <c r="AW363" i="3"/>
  <c r="BO363" i="3" s="1"/>
  <c r="AK364" i="3"/>
  <c r="AQ364" i="3" s="1"/>
  <c r="AE365" i="3"/>
  <c r="BC365" i="3" s="1"/>
  <c r="S366" i="3"/>
  <c r="BL363" i="3" l="1"/>
  <c r="BI364" i="3"/>
  <c r="BE366" i="3"/>
  <c r="BF366" i="3" s="1"/>
  <c r="BG365" i="3"/>
  <c r="BH365" i="3" s="1"/>
  <c r="BJ364" i="3"/>
  <c r="BK364" i="3" s="1"/>
  <c r="AW364" i="3"/>
  <c r="BO364" i="3" s="1"/>
  <c r="AK365" i="3"/>
  <c r="AQ365" i="3" s="1"/>
  <c r="AE366" i="3"/>
  <c r="BC366" i="3" s="1"/>
  <c r="S367" i="3"/>
  <c r="BI365" i="3" l="1"/>
  <c r="BL364" i="3"/>
  <c r="BE367" i="3"/>
  <c r="BF367" i="3" s="1"/>
  <c r="BG366" i="3"/>
  <c r="BH366" i="3" s="1"/>
  <c r="BJ365" i="3"/>
  <c r="BK365" i="3" s="1"/>
  <c r="AW365" i="3"/>
  <c r="BO365" i="3" s="1"/>
  <c r="AK366" i="3"/>
  <c r="AQ366" i="3" s="1"/>
  <c r="AE367" i="3"/>
  <c r="BC367" i="3" s="1"/>
  <c r="S368" i="3"/>
  <c r="BI366" i="3" l="1"/>
  <c r="BL365" i="3"/>
  <c r="BE368" i="3"/>
  <c r="BF368" i="3" s="1"/>
  <c r="BG367" i="3"/>
  <c r="BH367" i="3" s="1"/>
  <c r="BJ366" i="3"/>
  <c r="BK366" i="3" s="1"/>
  <c r="AW366" i="3"/>
  <c r="BO366" i="3" s="1"/>
  <c r="AK367" i="3"/>
  <c r="AQ367" i="3" s="1"/>
  <c r="AE368" i="3"/>
  <c r="BC368" i="3" s="1"/>
  <c r="S369" i="3"/>
  <c r="BL366" i="3" l="1"/>
  <c r="BI367" i="3"/>
  <c r="BE369" i="3"/>
  <c r="BF369" i="3" s="1"/>
  <c r="BG368" i="3"/>
  <c r="BH368" i="3" s="1"/>
  <c r="BJ367" i="3"/>
  <c r="BK367" i="3" s="1"/>
  <c r="AW367" i="3"/>
  <c r="BO367" i="3" s="1"/>
  <c r="AK368" i="3"/>
  <c r="AQ368" i="3" s="1"/>
  <c r="AE369" i="3"/>
  <c r="BC369" i="3" s="1"/>
  <c r="S370" i="3"/>
  <c r="BI368" i="3" l="1"/>
  <c r="BL367" i="3"/>
  <c r="BE370" i="3"/>
  <c r="BF370" i="3" s="1"/>
  <c r="BG369" i="3"/>
  <c r="BH369" i="3" s="1"/>
  <c r="BJ368" i="3"/>
  <c r="BK368" i="3" s="1"/>
  <c r="AW368" i="3"/>
  <c r="BO368" i="3" s="1"/>
  <c r="AK369" i="3"/>
  <c r="AQ369" i="3" s="1"/>
  <c r="AE370" i="3"/>
  <c r="BC370" i="3" s="1"/>
  <c r="S371" i="3"/>
  <c r="BI369" i="3" l="1"/>
  <c r="BL368" i="3"/>
  <c r="BE371" i="3"/>
  <c r="BF371" i="3" s="1"/>
  <c r="BG370" i="3"/>
  <c r="BH370" i="3" s="1"/>
  <c r="BJ369" i="3"/>
  <c r="BK369" i="3" s="1"/>
  <c r="AW369" i="3"/>
  <c r="BO369" i="3" s="1"/>
  <c r="AK370" i="3"/>
  <c r="AQ370" i="3" s="1"/>
  <c r="AE371" i="3"/>
  <c r="BC371" i="3" s="1"/>
  <c r="S372" i="3"/>
  <c r="BI370" i="3" l="1"/>
  <c r="BL369" i="3"/>
  <c r="BE372" i="3"/>
  <c r="BF372" i="3" s="1"/>
  <c r="BG371" i="3"/>
  <c r="BH371" i="3" s="1"/>
  <c r="BJ370" i="3"/>
  <c r="BK370" i="3" s="1"/>
  <c r="AW370" i="3"/>
  <c r="BO370" i="3" s="1"/>
  <c r="AK371" i="3"/>
  <c r="AQ371" i="3" s="1"/>
  <c r="AE372" i="3"/>
  <c r="BC372" i="3" s="1"/>
  <c r="S373" i="3"/>
  <c r="BI371" i="3" l="1"/>
  <c r="BL370" i="3"/>
  <c r="BE373" i="3"/>
  <c r="BF373" i="3" s="1"/>
  <c r="BG372" i="3"/>
  <c r="BH372" i="3" s="1"/>
  <c r="BJ371" i="3"/>
  <c r="BK371" i="3" s="1"/>
  <c r="AW371" i="3"/>
  <c r="BO371" i="3" s="1"/>
  <c r="AK372" i="3"/>
  <c r="AQ372" i="3" s="1"/>
  <c r="AE373" i="3"/>
  <c r="BC373" i="3" s="1"/>
  <c r="S374" i="3"/>
  <c r="BI372" i="3" l="1"/>
  <c r="BL371" i="3"/>
  <c r="BE374" i="3"/>
  <c r="BF374" i="3" s="1"/>
  <c r="BG373" i="3"/>
  <c r="BH373" i="3" s="1"/>
  <c r="BJ372" i="3"/>
  <c r="BK372" i="3" s="1"/>
  <c r="AW372" i="3"/>
  <c r="BO372" i="3" s="1"/>
  <c r="AK373" i="3"/>
  <c r="AQ373" i="3" s="1"/>
  <c r="AE374" i="3"/>
  <c r="BC374" i="3" s="1"/>
  <c r="S375" i="3"/>
  <c r="BL372" i="3" l="1"/>
  <c r="BI373" i="3"/>
  <c r="BE375" i="3"/>
  <c r="BF375" i="3" s="1"/>
  <c r="BG374" i="3"/>
  <c r="BH374" i="3" s="1"/>
  <c r="BJ373" i="3"/>
  <c r="BK373" i="3" s="1"/>
  <c r="AW373" i="3"/>
  <c r="BO373" i="3" s="1"/>
  <c r="AK374" i="3"/>
  <c r="AQ374" i="3" s="1"/>
  <c r="AE375" i="3"/>
  <c r="BC375" i="3" s="1"/>
  <c r="S376" i="3"/>
  <c r="BL373" i="3" l="1"/>
  <c r="BI374" i="3"/>
  <c r="BE376" i="3"/>
  <c r="BF376" i="3" s="1"/>
  <c r="BG375" i="3"/>
  <c r="BH375" i="3" s="1"/>
  <c r="BJ374" i="3"/>
  <c r="BK374" i="3" s="1"/>
  <c r="AW374" i="3"/>
  <c r="BO374" i="3" s="1"/>
  <c r="AK375" i="3"/>
  <c r="AQ375" i="3" s="1"/>
  <c r="AE376" i="3"/>
  <c r="BC376" i="3" s="1"/>
  <c r="S377" i="3"/>
  <c r="BI375" i="3" l="1"/>
  <c r="BL374" i="3"/>
  <c r="BE377" i="3"/>
  <c r="BF377" i="3" s="1"/>
  <c r="BG376" i="3"/>
  <c r="BH376" i="3" s="1"/>
  <c r="BJ375" i="3"/>
  <c r="BK375" i="3" s="1"/>
  <c r="AW375" i="3"/>
  <c r="BO375" i="3" s="1"/>
  <c r="AK376" i="3"/>
  <c r="AQ376" i="3" s="1"/>
  <c r="AE377" i="3"/>
  <c r="BC377" i="3" s="1"/>
  <c r="S378" i="3"/>
  <c r="BI376" i="3" l="1"/>
  <c r="BL375" i="3"/>
  <c r="BE378" i="3"/>
  <c r="BF378" i="3" s="1"/>
  <c r="BG377" i="3"/>
  <c r="BH377" i="3" s="1"/>
  <c r="BJ376" i="3"/>
  <c r="BK376" i="3" s="1"/>
  <c r="AW376" i="3"/>
  <c r="BO376" i="3" s="1"/>
  <c r="AK377" i="3"/>
  <c r="AQ377" i="3" s="1"/>
  <c r="AE378" i="3"/>
  <c r="BC378" i="3" s="1"/>
  <c r="S379" i="3"/>
  <c r="BL376" i="3" l="1"/>
  <c r="BI377" i="3"/>
  <c r="BE379" i="3"/>
  <c r="BF379" i="3" s="1"/>
  <c r="BG378" i="3"/>
  <c r="BH378" i="3" s="1"/>
  <c r="BJ377" i="3"/>
  <c r="BK377" i="3" s="1"/>
  <c r="AW377" i="3"/>
  <c r="BO377" i="3" s="1"/>
  <c r="AK378" i="3"/>
  <c r="AQ378" i="3" s="1"/>
  <c r="AE379" i="3"/>
  <c r="BC379" i="3" s="1"/>
  <c r="S380" i="3"/>
  <c r="BI378" i="3" l="1"/>
  <c r="BL377" i="3"/>
  <c r="BE380" i="3"/>
  <c r="BF380" i="3" s="1"/>
  <c r="BG379" i="3"/>
  <c r="BH379" i="3" s="1"/>
  <c r="BJ378" i="3"/>
  <c r="BK378" i="3" s="1"/>
  <c r="AW378" i="3"/>
  <c r="BO378" i="3" s="1"/>
  <c r="AK379" i="3"/>
  <c r="AQ379" i="3" s="1"/>
  <c r="AE380" i="3"/>
  <c r="BC380" i="3" s="1"/>
  <c r="S381" i="3"/>
  <c r="BL378" i="3" l="1"/>
  <c r="BI379" i="3"/>
  <c r="BE381" i="3"/>
  <c r="BF381" i="3" s="1"/>
  <c r="BG380" i="3"/>
  <c r="BH380" i="3" s="1"/>
  <c r="BJ379" i="3"/>
  <c r="BK379" i="3" s="1"/>
  <c r="AW379" i="3"/>
  <c r="BO379" i="3" s="1"/>
  <c r="AK380" i="3"/>
  <c r="AQ380" i="3" s="1"/>
  <c r="AE381" i="3"/>
  <c r="BC381" i="3" s="1"/>
  <c r="S382" i="3"/>
  <c r="BL379" i="3" l="1"/>
  <c r="BI380" i="3"/>
  <c r="BE382" i="3"/>
  <c r="BF382" i="3" s="1"/>
  <c r="BG381" i="3"/>
  <c r="BH381" i="3" s="1"/>
  <c r="BJ380" i="3"/>
  <c r="BK380" i="3" s="1"/>
  <c r="AW380" i="3"/>
  <c r="BO380" i="3" s="1"/>
  <c r="AK381" i="3"/>
  <c r="AQ381" i="3" s="1"/>
  <c r="AE382" i="3"/>
  <c r="BC382" i="3" s="1"/>
  <c r="S383" i="3"/>
  <c r="BI381" i="3" l="1"/>
  <c r="BL380" i="3"/>
  <c r="BE383" i="3"/>
  <c r="BF383" i="3" s="1"/>
  <c r="BG382" i="3"/>
  <c r="BH382" i="3" s="1"/>
  <c r="BJ381" i="3"/>
  <c r="BK381" i="3" s="1"/>
  <c r="AW381" i="3"/>
  <c r="BO381" i="3" s="1"/>
  <c r="AK382" i="3"/>
  <c r="AQ382" i="3" s="1"/>
  <c r="AE383" i="3"/>
  <c r="BC383" i="3" s="1"/>
  <c r="S384" i="3"/>
  <c r="BL381" i="3" l="1"/>
  <c r="BI382" i="3"/>
  <c r="BE384" i="3"/>
  <c r="BF384" i="3" s="1"/>
  <c r="BG383" i="3"/>
  <c r="BH383" i="3" s="1"/>
  <c r="BJ382" i="3"/>
  <c r="BK382" i="3" s="1"/>
  <c r="AW382" i="3"/>
  <c r="BO382" i="3" s="1"/>
  <c r="AK383" i="3"/>
  <c r="AQ383" i="3" s="1"/>
  <c r="AE384" i="3"/>
  <c r="BC384" i="3" s="1"/>
  <c r="S385" i="3"/>
  <c r="BL382" i="3" l="1"/>
  <c r="BI383" i="3"/>
  <c r="BE385" i="3"/>
  <c r="BF385" i="3" s="1"/>
  <c r="BG384" i="3"/>
  <c r="BH384" i="3" s="1"/>
  <c r="BJ383" i="3"/>
  <c r="BK383" i="3" s="1"/>
  <c r="AW383" i="3"/>
  <c r="BO383" i="3" s="1"/>
  <c r="AK384" i="3"/>
  <c r="AQ384" i="3" s="1"/>
  <c r="AE385" i="3"/>
  <c r="BC385" i="3" s="1"/>
  <c r="S386" i="3"/>
  <c r="BI384" i="3" l="1"/>
  <c r="BL383" i="3"/>
  <c r="BE386" i="3"/>
  <c r="BF386" i="3" s="1"/>
  <c r="BG385" i="3"/>
  <c r="BH385" i="3" s="1"/>
  <c r="BJ384" i="3"/>
  <c r="BK384" i="3" s="1"/>
  <c r="AW384" i="3"/>
  <c r="BO384" i="3" s="1"/>
  <c r="AK385" i="3"/>
  <c r="AQ385" i="3" s="1"/>
  <c r="AE386" i="3"/>
  <c r="BC386" i="3" s="1"/>
  <c r="S387" i="3"/>
  <c r="BI385" i="3" l="1"/>
  <c r="BL384" i="3"/>
  <c r="BE387" i="3"/>
  <c r="BF387" i="3" s="1"/>
  <c r="BG386" i="3"/>
  <c r="BH386" i="3" s="1"/>
  <c r="BJ385" i="3"/>
  <c r="BK385" i="3" s="1"/>
  <c r="AW385" i="3"/>
  <c r="BO385" i="3" s="1"/>
  <c r="AK386" i="3"/>
  <c r="AQ386" i="3" s="1"/>
  <c r="AE387" i="3"/>
  <c r="BC387" i="3" s="1"/>
  <c r="S388" i="3"/>
  <c r="BL385" i="3" l="1"/>
  <c r="BI386" i="3"/>
  <c r="BE388" i="3"/>
  <c r="BF388" i="3" s="1"/>
  <c r="BG387" i="3"/>
  <c r="BH387" i="3" s="1"/>
  <c r="BJ386" i="3"/>
  <c r="BK386" i="3" s="1"/>
  <c r="AW386" i="3"/>
  <c r="BO386" i="3" s="1"/>
  <c r="AK387" i="3"/>
  <c r="AQ387" i="3" s="1"/>
  <c r="AE388" i="3"/>
  <c r="BC388" i="3" s="1"/>
  <c r="S389" i="3"/>
  <c r="BI387" i="3" l="1"/>
  <c r="BL386" i="3"/>
  <c r="BE389" i="3"/>
  <c r="BF389" i="3" s="1"/>
  <c r="BG388" i="3"/>
  <c r="BH388" i="3" s="1"/>
  <c r="BJ387" i="3"/>
  <c r="BK387" i="3" s="1"/>
  <c r="AW387" i="3"/>
  <c r="BO387" i="3" s="1"/>
  <c r="AK388" i="3"/>
  <c r="AQ388" i="3" s="1"/>
  <c r="AE389" i="3"/>
  <c r="BC389" i="3" s="1"/>
  <c r="S390" i="3"/>
  <c r="BL387" i="3" l="1"/>
  <c r="BI388" i="3"/>
  <c r="BE390" i="3"/>
  <c r="BF390" i="3" s="1"/>
  <c r="BG389" i="3"/>
  <c r="BH389" i="3" s="1"/>
  <c r="BJ388" i="3"/>
  <c r="BK388" i="3" s="1"/>
  <c r="AW388" i="3"/>
  <c r="BO388" i="3" s="1"/>
  <c r="AK389" i="3"/>
  <c r="AQ389" i="3" s="1"/>
  <c r="AE390" i="3"/>
  <c r="BC390" i="3" s="1"/>
  <c r="S391" i="3"/>
  <c r="BI389" i="3" l="1"/>
  <c r="BL388" i="3"/>
  <c r="BE391" i="3"/>
  <c r="BF391" i="3" s="1"/>
  <c r="BG390" i="3"/>
  <c r="BH390" i="3" s="1"/>
  <c r="BJ389" i="3"/>
  <c r="BK389" i="3" s="1"/>
  <c r="AW389" i="3"/>
  <c r="BO389" i="3" s="1"/>
  <c r="AK390" i="3"/>
  <c r="AQ390" i="3" s="1"/>
  <c r="AE391" i="3"/>
  <c r="BC391" i="3" s="1"/>
  <c r="S392" i="3"/>
  <c r="BL389" i="3" l="1"/>
  <c r="BI390" i="3"/>
  <c r="BE392" i="3"/>
  <c r="BF392" i="3" s="1"/>
  <c r="BG391" i="3"/>
  <c r="BH391" i="3" s="1"/>
  <c r="BJ390" i="3"/>
  <c r="BK390" i="3" s="1"/>
  <c r="AW390" i="3"/>
  <c r="BO390" i="3" s="1"/>
  <c r="AK391" i="3"/>
  <c r="AQ391" i="3" s="1"/>
  <c r="AE392" i="3"/>
  <c r="BC392" i="3" s="1"/>
  <c r="S393" i="3"/>
  <c r="BI391" i="3" l="1"/>
  <c r="BL390" i="3"/>
  <c r="BE393" i="3"/>
  <c r="BF393" i="3" s="1"/>
  <c r="BG392" i="3"/>
  <c r="BH392" i="3" s="1"/>
  <c r="BJ391" i="3"/>
  <c r="BK391" i="3" s="1"/>
  <c r="AW391" i="3"/>
  <c r="BO391" i="3" s="1"/>
  <c r="AK392" i="3"/>
  <c r="AQ392" i="3" s="1"/>
  <c r="AE393" i="3"/>
  <c r="BC393" i="3" s="1"/>
  <c r="S394" i="3"/>
  <c r="BI392" i="3" l="1"/>
  <c r="BL391" i="3"/>
  <c r="BE394" i="3"/>
  <c r="BF394" i="3" s="1"/>
  <c r="BG393" i="3"/>
  <c r="BH393" i="3" s="1"/>
  <c r="BJ392" i="3"/>
  <c r="BK392" i="3" s="1"/>
  <c r="AW392" i="3"/>
  <c r="BO392" i="3" s="1"/>
  <c r="AK393" i="3"/>
  <c r="AQ393" i="3" s="1"/>
  <c r="AE394" i="3"/>
  <c r="BC394" i="3" s="1"/>
  <c r="S395" i="3"/>
  <c r="BI393" i="3" l="1"/>
  <c r="BL392" i="3"/>
  <c r="BE395" i="3"/>
  <c r="BF395" i="3" s="1"/>
  <c r="BG394" i="3"/>
  <c r="BH394" i="3" s="1"/>
  <c r="BJ393" i="3"/>
  <c r="BK393" i="3" s="1"/>
  <c r="AW393" i="3"/>
  <c r="BO393" i="3" s="1"/>
  <c r="AK394" i="3"/>
  <c r="AQ394" i="3" s="1"/>
  <c r="AE395" i="3"/>
  <c r="BC395" i="3" s="1"/>
  <c r="S396" i="3"/>
  <c r="BI394" i="3" l="1"/>
  <c r="BL393" i="3"/>
  <c r="BE396" i="3"/>
  <c r="BF396" i="3" s="1"/>
  <c r="BG395" i="3"/>
  <c r="BH395" i="3" s="1"/>
  <c r="BJ394" i="3"/>
  <c r="BK394" i="3" s="1"/>
  <c r="AW394" i="3"/>
  <c r="BO394" i="3" s="1"/>
  <c r="AK395" i="3"/>
  <c r="AQ395" i="3" s="1"/>
  <c r="AE396" i="3"/>
  <c r="BC396" i="3" s="1"/>
  <c r="S397" i="3"/>
  <c r="BI395" i="3" l="1"/>
  <c r="BL394" i="3"/>
  <c r="BE397" i="3"/>
  <c r="BF397" i="3" s="1"/>
  <c r="BG396" i="3"/>
  <c r="BH396" i="3" s="1"/>
  <c r="BJ395" i="3"/>
  <c r="BK395" i="3" s="1"/>
  <c r="AW395" i="3"/>
  <c r="BO395" i="3" s="1"/>
  <c r="AK396" i="3"/>
  <c r="AQ396" i="3" s="1"/>
  <c r="AE397" i="3"/>
  <c r="BC397" i="3" s="1"/>
  <c r="S398" i="3"/>
  <c r="BI396" i="3" l="1"/>
  <c r="BL395" i="3"/>
  <c r="BE398" i="3"/>
  <c r="BF398" i="3" s="1"/>
  <c r="BG397" i="3"/>
  <c r="BH397" i="3" s="1"/>
  <c r="BJ396" i="3"/>
  <c r="BK396" i="3" s="1"/>
  <c r="AW396" i="3"/>
  <c r="BO396" i="3" s="1"/>
  <c r="AK397" i="3"/>
  <c r="AQ397" i="3" s="1"/>
  <c r="AE398" i="3"/>
  <c r="BC398" i="3" s="1"/>
  <c r="S399" i="3"/>
  <c r="BL396" i="3" l="1"/>
  <c r="BI397" i="3"/>
  <c r="BE399" i="3"/>
  <c r="BF399" i="3" s="1"/>
  <c r="BG398" i="3"/>
  <c r="BH398" i="3" s="1"/>
  <c r="BJ397" i="3"/>
  <c r="BK397" i="3" s="1"/>
  <c r="AW397" i="3"/>
  <c r="BO397" i="3" s="1"/>
  <c r="AK398" i="3"/>
  <c r="AQ398" i="3" s="1"/>
  <c r="AE399" i="3"/>
  <c r="BC399" i="3" s="1"/>
  <c r="S400" i="3"/>
  <c r="BI398" i="3" l="1"/>
  <c r="BL397" i="3"/>
  <c r="BE400" i="3"/>
  <c r="BF400" i="3" s="1"/>
  <c r="BG399" i="3"/>
  <c r="BH399" i="3" s="1"/>
  <c r="BJ398" i="3"/>
  <c r="BK398" i="3" s="1"/>
  <c r="AW398" i="3"/>
  <c r="BO398" i="3" s="1"/>
  <c r="AK399" i="3"/>
  <c r="AQ399" i="3" s="1"/>
  <c r="AE400" i="3"/>
  <c r="BC400" i="3" s="1"/>
  <c r="S401" i="3"/>
  <c r="BL398" i="3" l="1"/>
  <c r="BI399" i="3"/>
  <c r="BE401" i="3"/>
  <c r="BF401" i="3" s="1"/>
  <c r="BG400" i="3"/>
  <c r="BH400" i="3" s="1"/>
  <c r="BJ399" i="3"/>
  <c r="BK399" i="3" s="1"/>
  <c r="AW399" i="3"/>
  <c r="BO399" i="3" s="1"/>
  <c r="AK400" i="3"/>
  <c r="AQ400" i="3" s="1"/>
  <c r="AE401" i="3"/>
  <c r="BC401" i="3" s="1"/>
  <c r="S402" i="3"/>
  <c r="BL399" i="3" l="1"/>
  <c r="BI400" i="3"/>
  <c r="BE402" i="3"/>
  <c r="BF402" i="3" s="1"/>
  <c r="BG401" i="3"/>
  <c r="BH401" i="3" s="1"/>
  <c r="BJ400" i="3"/>
  <c r="BK400" i="3" s="1"/>
  <c r="AW400" i="3"/>
  <c r="BO400" i="3" s="1"/>
  <c r="AK401" i="3"/>
  <c r="AQ401" i="3" s="1"/>
  <c r="AE402" i="3"/>
  <c r="BC402" i="3" s="1"/>
  <c r="S403" i="3"/>
  <c r="BL400" i="3" l="1"/>
  <c r="BI401" i="3"/>
  <c r="BE403" i="3"/>
  <c r="BF403" i="3" s="1"/>
  <c r="BG402" i="3"/>
  <c r="BH402" i="3" s="1"/>
  <c r="BJ401" i="3"/>
  <c r="BK401" i="3" s="1"/>
  <c r="AW401" i="3"/>
  <c r="BO401" i="3" s="1"/>
  <c r="AK402" i="3"/>
  <c r="AQ402" i="3" s="1"/>
  <c r="AE403" i="3"/>
  <c r="BC403" i="3" s="1"/>
  <c r="S404" i="3"/>
  <c r="BL401" i="3" l="1"/>
  <c r="BI402" i="3"/>
  <c r="BE404" i="3"/>
  <c r="BF404" i="3" s="1"/>
  <c r="BG403" i="3"/>
  <c r="BH403" i="3" s="1"/>
  <c r="BJ402" i="3"/>
  <c r="BK402" i="3" s="1"/>
  <c r="AW402" i="3"/>
  <c r="BO402" i="3" s="1"/>
  <c r="AK403" i="3"/>
  <c r="AQ403" i="3" s="1"/>
  <c r="AE404" i="3"/>
  <c r="BC404" i="3" s="1"/>
  <c r="S405" i="3"/>
  <c r="BL402" i="3" l="1"/>
  <c r="BI403" i="3"/>
  <c r="BE405" i="3"/>
  <c r="BF405" i="3" s="1"/>
  <c r="BG404" i="3"/>
  <c r="BH404" i="3" s="1"/>
  <c r="BJ403" i="3"/>
  <c r="BK403" i="3" s="1"/>
  <c r="AW403" i="3"/>
  <c r="BO403" i="3" s="1"/>
  <c r="AK404" i="3"/>
  <c r="AQ404" i="3" s="1"/>
  <c r="AE405" i="3"/>
  <c r="BC405" i="3" s="1"/>
  <c r="S406" i="3"/>
  <c r="BI404" i="3" l="1"/>
  <c r="BL403" i="3"/>
  <c r="BE406" i="3"/>
  <c r="BF406" i="3" s="1"/>
  <c r="BG405" i="3"/>
  <c r="BH405" i="3" s="1"/>
  <c r="BJ404" i="3"/>
  <c r="BK404" i="3" s="1"/>
  <c r="AW404" i="3"/>
  <c r="BO404" i="3" s="1"/>
  <c r="AK405" i="3"/>
  <c r="AQ405" i="3" s="1"/>
  <c r="AE406" i="3"/>
  <c r="BC406" i="3" s="1"/>
  <c r="S407" i="3"/>
  <c r="BI405" i="3" l="1"/>
  <c r="BL404" i="3"/>
  <c r="BE407" i="3"/>
  <c r="BF407" i="3" s="1"/>
  <c r="BG406" i="3"/>
  <c r="BH406" i="3" s="1"/>
  <c r="BJ405" i="3"/>
  <c r="BK405" i="3" s="1"/>
  <c r="AW405" i="3"/>
  <c r="BO405" i="3" s="1"/>
  <c r="AK406" i="3"/>
  <c r="AQ406" i="3" s="1"/>
  <c r="AE407" i="3"/>
  <c r="BC407" i="3" s="1"/>
  <c r="S408" i="3"/>
  <c r="BL405" i="3" l="1"/>
  <c r="BI406" i="3"/>
  <c r="BE408" i="3"/>
  <c r="BF408" i="3" s="1"/>
  <c r="BG407" i="3"/>
  <c r="BH407" i="3" s="1"/>
  <c r="BJ406" i="3"/>
  <c r="BK406" i="3" s="1"/>
  <c r="AW406" i="3"/>
  <c r="BO406" i="3" s="1"/>
  <c r="AK407" i="3"/>
  <c r="AQ407" i="3" s="1"/>
  <c r="AE408" i="3"/>
  <c r="BC408" i="3" s="1"/>
  <c r="S409" i="3"/>
  <c r="BI407" i="3" l="1"/>
  <c r="BL406" i="3"/>
  <c r="BE409" i="3"/>
  <c r="BF409" i="3" s="1"/>
  <c r="BG408" i="3"/>
  <c r="BH408" i="3" s="1"/>
  <c r="BJ407" i="3"/>
  <c r="BK407" i="3" s="1"/>
  <c r="AW407" i="3"/>
  <c r="BO407" i="3" s="1"/>
  <c r="AK408" i="3"/>
  <c r="AQ408" i="3" s="1"/>
  <c r="AE409" i="3"/>
  <c r="BC409" i="3" s="1"/>
  <c r="S410" i="3"/>
  <c r="BI408" i="3" l="1"/>
  <c r="BL407" i="3"/>
  <c r="BE410" i="3"/>
  <c r="BF410" i="3" s="1"/>
  <c r="BG409" i="3"/>
  <c r="BH409" i="3" s="1"/>
  <c r="BJ408" i="3"/>
  <c r="BK408" i="3" s="1"/>
  <c r="AW408" i="3"/>
  <c r="BO408" i="3" s="1"/>
  <c r="AK409" i="3"/>
  <c r="AQ409" i="3" s="1"/>
  <c r="AE410" i="3"/>
  <c r="BC410" i="3" s="1"/>
  <c r="S411" i="3"/>
  <c r="BI409" i="3" l="1"/>
  <c r="BL408" i="3"/>
  <c r="BE411" i="3"/>
  <c r="BF411" i="3" s="1"/>
  <c r="BG410" i="3"/>
  <c r="BH410" i="3" s="1"/>
  <c r="BJ409" i="3"/>
  <c r="BK409" i="3" s="1"/>
  <c r="AW409" i="3"/>
  <c r="BO409" i="3" s="1"/>
  <c r="AK410" i="3"/>
  <c r="AQ410" i="3" s="1"/>
  <c r="AE411" i="3"/>
  <c r="BC411" i="3" s="1"/>
  <c r="S412" i="3"/>
  <c r="BL409" i="3" l="1"/>
  <c r="BI410" i="3"/>
  <c r="BE412" i="3"/>
  <c r="BF412" i="3" s="1"/>
  <c r="BG411" i="3"/>
  <c r="BH411" i="3" s="1"/>
  <c r="BJ410" i="3"/>
  <c r="BK410" i="3" s="1"/>
  <c r="AW410" i="3"/>
  <c r="BO410" i="3" s="1"/>
  <c r="AK411" i="3"/>
  <c r="AQ411" i="3" s="1"/>
  <c r="AE412" i="3"/>
  <c r="BC412" i="3" s="1"/>
  <c r="S413" i="3"/>
  <c r="BL410" i="3" l="1"/>
  <c r="BI411" i="3"/>
  <c r="BE413" i="3"/>
  <c r="BF413" i="3" s="1"/>
  <c r="BG412" i="3"/>
  <c r="BH412" i="3" s="1"/>
  <c r="BJ411" i="3"/>
  <c r="BK411" i="3" s="1"/>
  <c r="AW411" i="3"/>
  <c r="BO411" i="3" s="1"/>
  <c r="AK412" i="3"/>
  <c r="AQ412" i="3" s="1"/>
  <c r="AE413" i="3"/>
  <c r="BC413" i="3" s="1"/>
  <c r="S414" i="3"/>
  <c r="BL411" i="3" l="1"/>
  <c r="BI412" i="3"/>
  <c r="BE414" i="3"/>
  <c r="BF414" i="3" s="1"/>
  <c r="BG413" i="3"/>
  <c r="BH413" i="3" s="1"/>
  <c r="BJ412" i="3"/>
  <c r="BK412" i="3" s="1"/>
  <c r="AW412" i="3"/>
  <c r="BO412" i="3" s="1"/>
  <c r="AK413" i="3"/>
  <c r="AQ413" i="3" s="1"/>
  <c r="AE414" i="3"/>
  <c r="BC414" i="3" s="1"/>
  <c r="S415" i="3"/>
  <c r="BI413" i="3" l="1"/>
  <c r="BL412" i="3"/>
  <c r="BE415" i="3"/>
  <c r="BF415" i="3" s="1"/>
  <c r="BG414" i="3"/>
  <c r="BH414" i="3" s="1"/>
  <c r="BJ413" i="3"/>
  <c r="BK413" i="3" s="1"/>
  <c r="AW413" i="3"/>
  <c r="BO413" i="3" s="1"/>
  <c r="AK414" i="3"/>
  <c r="AQ414" i="3" s="1"/>
  <c r="AE415" i="3"/>
  <c r="BC415" i="3" s="1"/>
  <c r="S416" i="3"/>
  <c r="BL413" i="3" l="1"/>
  <c r="BI414" i="3"/>
  <c r="BE416" i="3"/>
  <c r="BF416" i="3" s="1"/>
  <c r="BG415" i="3"/>
  <c r="BH415" i="3" s="1"/>
  <c r="BJ414" i="3"/>
  <c r="BK414" i="3" s="1"/>
  <c r="AW414" i="3"/>
  <c r="BO414" i="3" s="1"/>
  <c r="AK415" i="3"/>
  <c r="AQ415" i="3" s="1"/>
  <c r="AE416" i="3"/>
  <c r="BC416" i="3" s="1"/>
  <c r="S417" i="3"/>
  <c r="BL414" i="3" l="1"/>
  <c r="BI415" i="3"/>
  <c r="BE417" i="3"/>
  <c r="BF417" i="3" s="1"/>
  <c r="BG416" i="3"/>
  <c r="BH416" i="3" s="1"/>
  <c r="BJ415" i="3"/>
  <c r="BK415" i="3" s="1"/>
  <c r="AW415" i="3"/>
  <c r="BO415" i="3" s="1"/>
  <c r="AK416" i="3"/>
  <c r="AQ416" i="3" s="1"/>
  <c r="AE417" i="3"/>
  <c r="BC417" i="3" s="1"/>
  <c r="S418" i="3"/>
  <c r="BI416" i="3" l="1"/>
  <c r="BL415" i="3"/>
  <c r="BE418" i="3"/>
  <c r="BF418" i="3" s="1"/>
  <c r="BG417" i="3"/>
  <c r="BH417" i="3" s="1"/>
  <c r="BJ416" i="3"/>
  <c r="BK416" i="3" s="1"/>
  <c r="AW416" i="3"/>
  <c r="BO416" i="3" s="1"/>
  <c r="AK417" i="3"/>
  <c r="AQ417" i="3" s="1"/>
  <c r="AE418" i="3"/>
  <c r="BC418" i="3" s="1"/>
  <c r="S419" i="3"/>
  <c r="BI417" i="3" l="1"/>
  <c r="BL416" i="3"/>
  <c r="BE419" i="3"/>
  <c r="BF419" i="3" s="1"/>
  <c r="BG418" i="3"/>
  <c r="BH418" i="3" s="1"/>
  <c r="BJ417" i="3"/>
  <c r="BK417" i="3" s="1"/>
  <c r="AW417" i="3"/>
  <c r="BO417" i="3" s="1"/>
  <c r="AK418" i="3"/>
  <c r="AQ418" i="3" s="1"/>
  <c r="AE419" i="3"/>
  <c r="BC419" i="3" s="1"/>
  <c r="S420" i="3"/>
  <c r="BI418" i="3" l="1"/>
  <c r="BL417" i="3"/>
  <c r="BE420" i="3"/>
  <c r="BF420" i="3" s="1"/>
  <c r="BG419" i="3"/>
  <c r="BH419" i="3" s="1"/>
  <c r="BJ418" i="3"/>
  <c r="BK418" i="3" s="1"/>
  <c r="AW418" i="3"/>
  <c r="BO418" i="3" s="1"/>
  <c r="AK419" i="3"/>
  <c r="AQ419" i="3" s="1"/>
  <c r="AE420" i="3"/>
  <c r="BC420" i="3" s="1"/>
  <c r="S421" i="3"/>
  <c r="BL418" i="3" l="1"/>
  <c r="BI419" i="3"/>
  <c r="BE421" i="3"/>
  <c r="BF421" i="3" s="1"/>
  <c r="BG420" i="3"/>
  <c r="BH420" i="3" s="1"/>
  <c r="BJ419" i="3"/>
  <c r="BK419" i="3" s="1"/>
  <c r="AW419" i="3"/>
  <c r="BO419" i="3" s="1"/>
  <c r="AK420" i="3"/>
  <c r="AQ420" i="3" s="1"/>
  <c r="AE421" i="3"/>
  <c r="BC421" i="3" s="1"/>
  <c r="S422" i="3"/>
  <c r="BI420" i="3" l="1"/>
  <c r="BL419" i="3"/>
  <c r="BE422" i="3"/>
  <c r="BF422" i="3" s="1"/>
  <c r="BG421" i="3"/>
  <c r="BH421" i="3" s="1"/>
  <c r="BJ420" i="3"/>
  <c r="BK420" i="3" s="1"/>
  <c r="AW420" i="3"/>
  <c r="BO420" i="3" s="1"/>
  <c r="AK421" i="3"/>
  <c r="AQ421" i="3" s="1"/>
  <c r="AE422" i="3"/>
  <c r="BC422" i="3" s="1"/>
  <c r="S423" i="3"/>
  <c r="BI421" i="3" l="1"/>
  <c r="BL420" i="3"/>
  <c r="BE423" i="3"/>
  <c r="BF423" i="3" s="1"/>
  <c r="BG422" i="3"/>
  <c r="BH422" i="3" s="1"/>
  <c r="BJ421" i="3"/>
  <c r="BK421" i="3" s="1"/>
  <c r="AW421" i="3"/>
  <c r="BO421" i="3" s="1"/>
  <c r="AK422" i="3"/>
  <c r="AQ422" i="3" s="1"/>
  <c r="AE423" i="3"/>
  <c r="BC423" i="3" s="1"/>
  <c r="S424" i="3"/>
  <c r="BL421" i="3" l="1"/>
  <c r="BI422" i="3"/>
  <c r="BE424" i="3"/>
  <c r="BF424" i="3" s="1"/>
  <c r="BG423" i="3"/>
  <c r="BH423" i="3" s="1"/>
  <c r="BJ422" i="3"/>
  <c r="BK422" i="3" s="1"/>
  <c r="AW422" i="3"/>
  <c r="BO422" i="3" s="1"/>
  <c r="AK423" i="3"/>
  <c r="AQ423" i="3" s="1"/>
  <c r="AE424" i="3"/>
  <c r="BC424" i="3" s="1"/>
  <c r="S425" i="3"/>
  <c r="BI423" i="3" l="1"/>
  <c r="BL422" i="3"/>
  <c r="BE425" i="3"/>
  <c r="BF425" i="3" s="1"/>
  <c r="BG424" i="3"/>
  <c r="BH424" i="3" s="1"/>
  <c r="BJ423" i="3"/>
  <c r="BK423" i="3" s="1"/>
  <c r="AW423" i="3"/>
  <c r="BO423" i="3" s="1"/>
  <c r="AK424" i="3"/>
  <c r="AQ424" i="3" s="1"/>
  <c r="AE425" i="3"/>
  <c r="BC425" i="3" s="1"/>
  <c r="S426" i="3"/>
  <c r="BI424" i="3" l="1"/>
  <c r="BL423" i="3"/>
  <c r="BE426" i="3"/>
  <c r="BF426" i="3" s="1"/>
  <c r="BG425" i="3"/>
  <c r="BH425" i="3" s="1"/>
  <c r="BJ424" i="3"/>
  <c r="BK424" i="3" s="1"/>
  <c r="AW424" i="3"/>
  <c r="BO424" i="3" s="1"/>
  <c r="AK425" i="3"/>
  <c r="AQ425" i="3" s="1"/>
  <c r="AE426" i="3"/>
  <c r="BC426" i="3" s="1"/>
  <c r="S427" i="3"/>
  <c r="BI425" i="3" l="1"/>
  <c r="BL424" i="3"/>
  <c r="BE427" i="3"/>
  <c r="BF427" i="3" s="1"/>
  <c r="BG426" i="3"/>
  <c r="BH426" i="3" s="1"/>
  <c r="BJ425" i="3"/>
  <c r="BK425" i="3" s="1"/>
  <c r="AW425" i="3"/>
  <c r="BO425" i="3" s="1"/>
  <c r="AK426" i="3"/>
  <c r="AQ426" i="3" s="1"/>
  <c r="AE427" i="3"/>
  <c r="BC427" i="3" s="1"/>
  <c r="S428" i="3"/>
  <c r="BL425" i="3" l="1"/>
  <c r="BI426" i="3"/>
  <c r="BE428" i="3"/>
  <c r="BF428" i="3" s="1"/>
  <c r="BG427" i="3"/>
  <c r="BH427" i="3" s="1"/>
  <c r="BJ426" i="3"/>
  <c r="BK426" i="3" s="1"/>
  <c r="AW426" i="3"/>
  <c r="BO426" i="3" s="1"/>
  <c r="AK427" i="3"/>
  <c r="AQ427" i="3" s="1"/>
  <c r="AE428" i="3"/>
  <c r="BC428" i="3" s="1"/>
  <c r="S429" i="3"/>
  <c r="BI427" i="3" l="1"/>
  <c r="BL426" i="3"/>
  <c r="BE429" i="3"/>
  <c r="BF429" i="3" s="1"/>
  <c r="BG428" i="3"/>
  <c r="BH428" i="3" s="1"/>
  <c r="BJ427" i="3"/>
  <c r="BK427" i="3" s="1"/>
  <c r="AW427" i="3"/>
  <c r="BO427" i="3" s="1"/>
  <c r="AK428" i="3"/>
  <c r="AE429" i="3"/>
  <c r="BC429" i="3" s="1"/>
  <c r="S430" i="3"/>
  <c r="BI428" i="3" l="1"/>
  <c r="BL427" i="3"/>
  <c r="BE430" i="3"/>
  <c r="BF430" i="3" s="1"/>
  <c r="BG429" i="3"/>
  <c r="BH429" i="3" s="1"/>
  <c r="AQ428" i="3"/>
  <c r="AK429" i="3"/>
  <c r="AE430" i="3"/>
  <c r="BC430" i="3" s="1"/>
  <c r="S431" i="3"/>
  <c r="BI429" i="3" l="1"/>
  <c r="BE431" i="3"/>
  <c r="BF431" i="3" s="1"/>
  <c r="BG430" i="3"/>
  <c r="BH430" i="3" s="1"/>
  <c r="BJ428" i="3"/>
  <c r="BK428" i="3" s="1"/>
  <c r="AW428" i="3"/>
  <c r="BO428" i="3" s="1"/>
  <c r="AQ429" i="3"/>
  <c r="AK430" i="3"/>
  <c r="AE431" i="3"/>
  <c r="BC431" i="3" s="1"/>
  <c r="S432" i="3"/>
  <c r="BI430" i="3" l="1"/>
  <c r="BL428" i="3"/>
  <c r="BE432" i="3"/>
  <c r="BF432" i="3" s="1"/>
  <c r="BG431" i="3"/>
  <c r="BH431" i="3" s="1"/>
  <c r="BJ429" i="3"/>
  <c r="BK429" i="3" s="1"/>
  <c r="AW429" i="3"/>
  <c r="BO429" i="3" s="1"/>
  <c r="AK431" i="3"/>
  <c r="AQ430" i="3"/>
  <c r="AE432" i="3"/>
  <c r="BC432" i="3" s="1"/>
  <c r="S433" i="3"/>
  <c r="BI431" i="3" l="1"/>
  <c r="BL429" i="3"/>
  <c r="BE433" i="3"/>
  <c r="BF433" i="3" s="1"/>
  <c r="BG432" i="3"/>
  <c r="BH432" i="3" s="1"/>
  <c r="BJ430" i="3"/>
  <c r="BK430" i="3" s="1"/>
  <c r="AW430" i="3"/>
  <c r="BO430" i="3" s="1"/>
  <c r="AQ431" i="3"/>
  <c r="AK432" i="3"/>
  <c r="AE433" i="3"/>
  <c r="BC433" i="3" s="1"/>
  <c r="S434" i="3"/>
  <c r="BI432" i="3" l="1"/>
  <c r="BL430" i="3"/>
  <c r="BE434" i="3"/>
  <c r="BF434" i="3" s="1"/>
  <c r="BG433" i="3"/>
  <c r="BH433" i="3" s="1"/>
  <c r="BJ431" i="3"/>
  <c r="BK431" i="3" s="1"/>
  <c r="AW431" i="3"/>
  <c r="BO431" i="3" s="1"/>
  <c r="AQ432" i="3"/>
  <c r="AK433" i="3"/>
  <c r="AE434" i="3"/>
  <c r="BC434" i="3" s="1"/>
  <c r="S435" i="3"/>
  <c r="BI433" i="3" l="1"/>
  <c r="BL431" i="3"/>
  <c r="BE435" i="3"/>
  <c r="BF435" i="3" s="1"/>
  <c r="BG434" i="3"/>
  <c r="BH434" i="3" s="1"/>
  <c r="BJ432" i="3"/>
  <c r="BK432" i="3" s="1"/>
  <c r="AQ433" i="3"/>
  <c r="AW432" i="3"/>
  <c r="BO432" i="3" s="1"/>
  <c r="AK434" i="3"/>
  <c r="AE435" i="3"/>
  <c r="BC435" i="3" s="1"/>
  <c r="S436" i="3"/>
  <c r="BI434" i="3" l="1"/>
  <c r="BL432" i="3"/>
  <c r="BE436" i="3"/>
  <c r="BF436" i="3" s="1"/>
  <c r="BG435" i="3"/>
  <c r="BH435" i="3" s="1"/>
  <c r="BJ433" i="3"/>
  <c r="BK433" i="3" s="1"/>
  <c r="AW433" i="3"/>
  <c r="BO433" i="3" s="1"/>
  <c r="AQ434" i="3"/>
  <c r="AK435" i="3"/>
  <c r="AE436" i="3"/>
  <c r="BC436" i="3" s="1"/>
  <c r="S437" i="3"/>
  <c r="BI435" i="3" l="1"/>
  <c r="BL433" i="3"/>
  <c r="BE437" i="3"/>
  <c r="BF437" i="3" s="1"/>
  <c r="BG436" i="3"/>
  <c r="BH436" i="3" s="1"/>
  <c r="BJ434" i="3"/>
  <c r="BK434" i="3" s="1"/>
  <c r="AW434" i="3"/>
  <c r="BO434" i="3" s="1"/>
  <c r="AQ435" i="3"/>
  <c r="AK436" i="3"/>
  <c r="AE437" i="3"/>
  <c r="BC437" i="3" s="1"/>
  <c r="S438" i="3"/>
  <c r="BI436" i="3" l="1"/>
  <c r="BL434" i="3"/>
  <c r="BE438" i="3"/>
  <c r="BF438" i="3" s="1"/>
  <c r="BG437" i="3"/>
  <c r="BH437" i="3" s="1"/>
  <c r="BJ435" i="3"/>
  <c r="BK435" i="3" s="1"/>
  <c r="AW435" i="3"/>
  <c r="BO435" i="3" s="1"/>
  <c r="AQ436" i="3"/>
  <c r="AK437" i="3"/>
  <c r="AE438" i="3"/>
  <c r="BC438" i="3" s="1"/>
  <c r="S439" i="3"/>
  <c r="BI437" i="3" l="1"/>
  <c r="BL435" i="3"/>
  <c r="BE439" i="3"/>
  <c r="BF439" i="3" s="1"/>
  <c r="BG438" i="3"/>
  <c r="BH438" i="3" s="1"/>
  <c r="BJ436" i="3"/>
  <c r="BK436" i="3" s="1"/>
  <c r="AW436" i="3"/>
  <c r="BO436" i="3" s="1"/>
  <c r="AQ437" i="3"/>
  <c r="AK438" i="3"/>
  <c r="AE439" i="3"/>
  <c r="BC439" i="3" s="1"/>
  <c r="S440" i="3"/>
  <c r="BL436" i="3" l="1"/>
  <c r="BI438" i="3"/>
  <c r="BE440" i="3"/>
  <c r="BF440" i="3" s="1"/>
  <c r="BG439" i="3"/>
  <c r="BH439" i="3" s="1"/>
  <c r="BJ437" i="3"/>
  <c r="BK437" i="3" s="1"/>
  <c r="AW437" i="3"/>
  <c r="BO437" i="3" s="1"/>
  <c r="AQ438" i="3"/>
  <c r="AK439" i="3"/>
  <c r="AE440" i="3"/>
  <c r="BC440" i="3" s="1"/>
  <c r="S441" i="3"/>
  <c r="BI439" i="3" l="1"/>
  <c r="BL437" i="3"/>
  <c r="BE441" i="3"/>
  <c r="BF441" i="3" s="1"/>
  <c r="BG440" i="3"/>
  <c r="BH440" i="3" s="1"/>
  <c r="BJ438" i="3"/>
  <c r="BK438" i="3" s="1"/>
  <c r="AW438" i="3"/>
  <c r="BO438" i="3" s="1"/>
  <c r="AQ439" i="3"/>
  <c r="AK440" i="3"/>
  <c r="AE441" i="3"/>
  <c r="BC441" i="3" s="1"/>
  <c r="S442" i="3"/>
  <c r="BI440" i="3" l="1"/>
  <c r="BL438" i="3"/>
  <c r="BE442" i="3"/>
  <c r="BF442" i="3" s="1"/>
  <c r="BG441" i="3"/>
  <c r="BH441" i="3" s="1"/>
  <c r="BJ439" i="3"/>
  <c r="BK439" i="3" s="1"/>
  <c r="AW439" i="3"/>
  <c r="BO439" i="3" s="1"/>
  <c r="AQ440" i="3"/>
  <c r="AK441" i="3"/>
  <c r="AE442" i="3"/>
  <c r="BC442" i="3" s="1"/>
  <c r="S443" i="3"/>
  <c r="BI441" i="3" l="1"/>
  <c r="BL439" i="3"/>
  <c r="BE443" i="3"/>
  <c r="BF443" i="3" s="1"/>
  <c r="BG442" i="3"/>
  <c r="BH442" i="3" s="1"/>
  <c r="BJ440" i="3"/>
  <c r="BK440" i="3" s="1"/>
  <c r="AW440" i="3"/>
  <c r="BO440" i="3" s="1"/>
  <c r="AQ441" i="3"/>
  <c r="AK442" i="3"/>
  <c r="AE443" i="3"/>
  <c r="BC443" i="3" s="1"/>
  <c r="S444" i="3"/>
  <c r="BI442" i="3" l="1"/>
  <c r="BL440" i="3"/>
  <c r="BE444" i="3"/>
  <c r="BF444" i="3" s="1"/>
  <c r="BG443" i="3"/>
  <c r="BH443" i="3" s="1"/>
  <c r="BJ441" i="3"/>
  <c r="BK441" i="3" s="1"/>
  <c r="AW441" i="3"/>
  <c r="BO441" i="3" s="1"/>
  <c r="AQ442" i="3"/>
  <c r="AW442" i="3" s="1"/>
  <c r="BO442" i="3" s="1"/>
  <c r="AK443" i="3"/>
  <c r="AE444" i="3"/>
  <c r="BC444" i="3" s="1"/>
  <c r="S445" i="3"/>
  <c r="AQ443" i="3" l="1"/>
  <c r="BJ443" i="3" s="1"/>
  <c r="BK443" i="3" s="1"/>
  <c r="BI443" i="3"/>
  <c r="BL441" i="3"/>
  <c r="BE445" i="3"/>
  <c r="BF445" i="3" s="1"/>
  <c r="BG444" i="3"/>
  <c r="BH444" i="3" s="1"/>
  <c r="BJ442" i="3"/>
  <c r="AK444" i="3"/>
  <c r="AE445" i="3"/>
  <c r="BC445" i="3" s="1"/>
  <c r="S446" i="3"/>
  <c r="AQ444" i="3" l="1"/>
  <c r="BJ444" i="3" s="1"/>
  <c r="BK444" i="3" s="1"/>
  <c r="AW443" i="3"/>
  <c r="BO443" i="3" s="1"/>
  <c r="BL443" i="3"/>
  <c r="BI444" i="3"/>
  <c r="BK442" i="3"/>
  <c r="BE446" i="3"/>
  <c r="BF446" i="3" s="1"/>
  <c r="BG445" i="3"/>
  <c r="BH445" i="3" s="1"/>
  <c r="AK445" i="3"/>
  <c r="AQ445" i="3" s="1"/>
  <c r="AE446" i="3"/>
  <c r="BC446" i="3" s="1"/>
  <c r="S447" i="3"/>
  <c r="AW444" i="3" l="1"/>
  <c r="BO444" i="3" s="1"/>
  <c r="BI445" i="3"/>
  <c r="BL442" i="3"/>
  <c r="BL444" i="3"/>
  <c r="BE447" i="3"/>
  <c r="BF447" i="3" s="1"/>
  <c r="BG446" i="3"/>
  <c r="BH446" i="3" s="1"/>
  <c r="BJ445" i="3"/>
  <c r="BK445" i="3" s="1"/>
  <c r="AW445" i="3"/>
  <c r="BO445" i="3" s="1"/>
  <c r="AK446" i="3"/>
  <c r="AQ446" i="3" s="1"/>
  <c r="AE447" i="3"/>
  <c r="BC447" i="3" s="1"/>
  <c r="S448" i="3"/>
  <c r="BL445" i="3" l="1"/>
  <c r="BI446" i="3"/>
  <c r="BE448" i="3"/>
  <c r="BF448" i="3" s="1"/>
  <c r="BG447" i="3"/>
  <c r="BH447" i="3" s="1"/>
  <c r="BJ446" i="3"/>
  <c r="BK446" i="3" s="1"/>
  <c r="AW446" i="3"/>
  <c r="BO446" i="3" s="1"/>
  <c r="AK447" i="3"/>
  <c r="AQ447" i="3" s="1"/>
  <c r="AE448" i="3"/>
  <c r="BC448" i="3" s="1"/>
  <c r="S449" i="3"/>
  <c r="BI447" i="3" l="1"/>
  <c r="BL446" i="3"/>
  <c r="BE449" i="3"/>
  <c r="BF449" i="3" s="1"/>
  <c r="BG448" i="3"/>
  <c r="BH448" i="3" s="1"/>
  <c r="BJ447" i="3"/>
  <c r="BK447" i="3" s="1"/>
  <c r="AW447" i="3"/>
  <c r="BO447" i="3" s="1"/>
  <c r="AK448" i="3"/>
  <c r="AQ448" i="3" s="1"/>
  <c r="AE449" i="3"/>
  <c r="BC449" i="3" s="1"/>
  <c r="S450" i="3"/>
  <c r="BL447" i="3" l="1"/>
  <c r="BI448" i="3"/>
  <c r="BE450" i="3"/>
  <c r="BF450" i="3" s="1"/>
  <c r="BG449" i="3"/>
  <c r="BH449" i="3" s="1"/>
  <c r="BJ448" i="3"/>
  <c r="BK448" i="3" s="1"/>
  <c r="AW448" i="3"/>
  <c r="BO448" i="3" s="1"/>
  <c r="AK449" i="3"/>
  <c r="AQ449" i="3" s="1"/>
  <c r="AE450" i="3"/>
  <c r="BC450" i="3" s="1"/>
  <c r="S451" i="3"/>
  <c r="BI449" i="3" l="1"/>
  <c r="BL448" i="3"/>
  <c r="BE451" i="3"/>
  <c r="BF451" i="3" s="1"/>
  <c r="BG450" i="3"/>
  <c r="BH450" i="3" s="1"/>
  <c r="BJ449" i="3"/>
  <c r="BK449" i="3" s="1"/>
  <c r="AW449" i="3"/>
  <c r="BO449" i="3" s="1"/>
  <c r="AK450" i="3"/>
  <c r="AQ450" i="3" s="1"/>
  <c r="AE451" i="3"/>
  <c r="BC451" i="3" s="1"/>
  <c r="S452" i="3"/>
  <c r="BI450" i="3" l="1"/>
  <c r="BL449" i="3"/>
  <c r="BE452" i="3"/>
  <c r="BF452" i="3" s="1"/>
  <c r="BG451" i="3"/>
  <c r="BH451" i="3" s="1"/>
  <c r="BJ450" i="3"/>
  <c r="BK450" i="3" s="1"/>
  <c r="AW450" i="3"/>
  <c r="BO450" i="3" s="1"/>
  <c r="AK451" i="3"/>
  <c r="AQ451" i="3" s="1"/>
  <c r="AE452" i="3"/>
  <c r="BC452" i="3" s="1"/>
  <c r="S453" i="3"/>
  <c r="BL450" i="3" l="1"/>
  <c r="BI451" i="3"/>
  <c r="BE453" i="3"/>
  <c r="BF453" i="3" s="1"/>
  <c r="BG452" i="3"/>
  <c r="BH452" i="3" s="1"/>
  <c r="BJ451" i="3"/>
  <c r="BK451" i="3" s="1"/>
  <c r="AW451" i="3"/>
  <c r="BO451" i="3" s="1"/>
  <c r="AK452" i="3"/>
  <c r="AQ452" i="3" s="1"/>
  <c r="AE453" i="3"/>
  <c r="BC453" i="3" s="1"/>
  <c r="S454" i="3"/>
  <c r="BL451" i="3" l="1"/>
  <c r="BI452" i="3"/>
  <c r="BE454" i="3"/>
  <c r="BF454" i="3" s="1"/>
  <c r="BG453" i="3"/>
  <c r="BH453" i="3" s="1"/>
  <c r="BJ452" i="3"/>
  <c r="BK452" i="3" s="1"/>
  <c r="AW452" i="3"/>
  <c r="BO452" i="3" s="1"/>
  <c r="AK453" i="3"/>
  <c r="AQ453" i="3" s="1"/>
  <c r="AE454" i="3"/>
  <c r="BC454" i="3" s="1"/>
  <c r="S455" i="3"/>
  <c r="BI453" i="3" l="1"/>
  <c r="BL452" i="3"/>
  <c r="BE455" i="3"/>
  <c r="BF455" i="3" s="1"/>
  <c r="BG454" i="3"/>
  <c r="BH454" i="3" s="1"/>
  <c r="BJ453" i="3"/>
  <c r="BK453" i="3" s="1"/>
  <c r="AW453" i="3"/>
  <c r="BO453" i="3" s="1"/>
  <c r="AK454" i="3"/>
  <c r="AQ454" i="3" s="1"/>
  <c r="AE455" i="3"/>
  <c r="BC455" i="3" s="1"/>
  <c r="S456" i="3"/>
  <c r="BL453" i="3" l="1"/>
  <c r="BI454" i="3"/>
  <c r="BE456" i="3"/>
  <c r="BF456" i="3" s="1"/>
  <c r="BG455" i="3"/>
  <c r="BH455" i="3" s="1"/>
  <c r="BJ454" i="3"/>
  <c r="BK454" i="3" s="1"/>
  <c r="AW454" i="3"/>
  <c r="BO454" i="3" s="1"/>
  <c r="AK455" i="3"/>
  <c r="AQ455" i="3" s="1"/>
  <c r="AE456" i="3"/>
  <c r="BC456" i="3" s="1"/>
  <c r="S457" i="3"/>
  <c r="BI455" i="3" l="1"/>
  <c r="BL454" i="3"/>
  <c r="BE457" i="3"/>
  <c r="BF457" i="3" s="1"/>
  <c r="BG456" i="3"/>
  <c r="BH456" i="3" s="1"/>
  <c r="BJ455" i="3"/>
  <c r="BK455" i="3" s="1"/>
  <c r="AW455" i="3"/>
  <c r="BO455" i="3" s="1"/>
  <c r="AK456" i="3"/>
  <c r="AQ456" i="3" s="1"/>
  <c r="AE457" i="3"/>
  <c r="BC457" i="3" s="1"/>
  <c r="S458" i="3"/>
  <c r="BI456" i="3" l="1"/>
  <c r="BL455" i="3"/>
  <c r="BE458" i="3"/>
  <c r="BF458" i="3" s="1"/>
  <c r="BG457" i="3"/>
  <c r="BH457" i="3" s="1"/>
  <c r="BJ456" i="3"/>
  <c r="BK456" i="3" s="1"/>
  <c r="AW456" i="3"/>
  <c r="BO456" i="3" s="1"/>
  <c r="AK457" i="3"/>
  <c r="AQ457" i="3" s="1"/>
  <c r="AE458" i="3"/>
  <c r="BC458" i="3" s="1"/>
  <c r="S459" i="3"/>
  <c r="BI457" i="3" l="1"/>
  <c r="BL456" i="3"/>
  <c r="BE459" i="3"/>
  <c r="BF459" i="3" s="1"/>
  <c r="BG458" i="3"/>
  <c r="BH458" i="3" s="1"/>
  <c r="BJ457" i="3"/>
  <c r="BK457" i="3" s="1"/>
  <c r="AW457" i="3"/>
  <c r="BO457" i="3" s="1"/>
  <c r="AK458" i="3"/>
  <c r="AQ458" i="3" s="1"/>
  <c r="AE459" i="3"/>
  <c r="BC459" i="3" s="1"/>
  <c r="S460" i="3"/>
  <c r="BL457" i="3" l="1"/>
  <c r="BI458" i="3"/>
  <c r="BE460" i="3"/>
  <c r="BF460" i="3" s="1"/>
  <c r="BG459" i="3"/>
  <c r="BH459" i="3" s="1"/>
  <c r="BJ458" i="3"/>
  <c r="BK458" i="3" s="1"/>
  <c r="AW458" i="3"/>
  <c r="BO458" i="3" s="1"/>
  <c r="AK459" i="3"/>
  <c r="AQ459" i="3" s="1"/>
  <c r="AE460" i="3"/>
  <c r="BC460" i="3" s="1"/>
  <c r="S461" i="3"/>
  <c r="BL458" i="3" l="1"/>
  <c r="BI459" i="3"/>
  <c r="BE461" i="3"/>
  <c r="BF461" i="3" s="1"/>
  <c r="BG460" i="3"/>
  <c r="BH460" i="3" s="1"/>
  <c r="BJ459" i="3"/>
  <c r="BK459" i="3" s="1"/>
  <c r="AW459" i="3"/>
  <c r="BO459" i="3" s="1"/>
  <c r="AK460" i="3"/>
  <c r="AQ460" i="3" s="1"/>
  <c r="AE461" i="3"/>
  <c r="BC461" i="3" s="1"/>
  <c r="S462" i="3"/>
  <c r="BL459" i="3" l="1"/>
  <c r="BI460" i="3"/>
  <c r="BE462" i="3"/>
  <c r="BF462" i="3" s="1"/>
  <c r="BG461" i="3"/>
  <c r="BH461" i="3" s="1"/>
  <c r="BJ460" i="3"/>
  <c r="BK460" i="3" s="1"/>
  <c r="AW460" i="3"/>
  <c r="BO460" i="3" s="1"/>
  <c r="AK461" i="3"/>
  <c r="AQ461" i="3" s="1"/>
  <c r="AE462" i="3"/>
  <c r="BC462" i="3" s="1"/>
  <c r="S463" i="3"/>
  <c r="BI461" i="3" l="1"/>
  <c r="BL460" i="3"/>
  <c r="BE463" i="3"/>
  <c r="BF463" i="3" s="1"/>
  <c r="BG462" i="3"/>
  <c r="BH462" i="3" s="1"/>
  <c r="BJ461" i="3"/>
  <c r="BK461" i="3" s="1"/>
  <c r="AW461" i="3"/>
  <c r="BO461" i="3" s="1"/>
  <c r="AK462" i="3"/>
  <c r="AQ462" i="3" s="1"/>
  <c r="AE463" i="3"/>
  <c r="BC463" i="3" s="1"/>
  <c r="S464" i="3"/>
  <c r="BL461" i="3" l="1"/>
  <c r="BI462" i="3"/>
  <c r="BE464" i="3"/>
  <c r="BF464" i="3" s="1"/>
  <c r="BG463" i="3"/>
  <c r="BH463" i="3" s="1"/>
  <c r="BJ462" i="3"/>
  <c r="BK462" i="3" s="1"/>
  <c r="AW462" i="3"/>
  <c r="BO462" i="3" s="1"/>
  <c r="AK463" i="3"/>
  <c r="AQ463" i="3" s="1"/>
  <c r="AE464" i="3"/>
  <c r="BC464" i="3" s="1"/>
  <c r="S465" i="3"/>
  <c r="BI463" i="3" l="1"/>
  <c r="BL462" i="3"/>
  <c r="BE465" i="3"/>
  <c r="BF465" i="3" s="1"/>
  <c r="BG464" i="3"/>
  <c r="BH464" i="3" s="1"/>
  <c r="BJ463" i="3"/>
  <c r="BK463" i="3" s="1"/>
  <c r="AW463" i="3"/>
  <c r="BO463" i="3" s="1"/>
  <c r="AK464" i="3"/>
  <c r="AQ464" i="3" s="1"/>
  <c r="AE465" i="3"/>
  <c r="BC465" i="3" s="1"/>
  <c r="S466" i="3"/>
  <c r="BL463" i="3" l="1"/>
  <c r="BI464" i="3"/>
  <c r="BE466" i="3"/>
  <c r="BF466" i="3" s="1"/>
  <c r="BG465" i="3"/>
  <c r="BH465" i="3" s="1"/>
  <c r="BJ464" i="3"/>
  <c r="BK464" i="3" s="1"/>
  <c r="AW464" i="3"/>
  <c r="BO464" i="3" s="1"/>
  <c r="AK465" i="3"/>
  <c r="AQ465" i="3" s="1"/>
  <c r="AE466" i="3"/>
  <c r="BC466" i="3" s="1"/>
  <c r="S467" i="3"/>
  <c r="BI465" i="3" l="1"/>
  <c r="BL464" i="3"/>
  <c r="BE467" i="3"/>
  <c r="BF467" i="3" s="1"/>
  <c r="BG466" i="3"/>
  <c r="BH466" i="3" s="1"/>
  <c r="BJ465" i="3"/>
  <c r="BK465" i="3" s="1"/>
  <c r="AW465" i="3"/>
  <c r="BO465" i="3" s="1"/>
  <c r="AK466" i="3"/>
  <c r="AQ466" i="3" s="1"/>
  <c r="AE467" i="3"/>
  <c r="BC467" i="3" s="1"/>
  <c r="S468" i="3"/>
  <c r="BL465" i="3" l="1"/>
  <c r="BI466" i="3"/>
  <c r="BE468" i="3"/>
  <c r="BF468" i="3" s="1"/>
  <c r="BG467" i="3"/>
  <c r="BH467" i="3" s="1"/>
  <c r="BJ466" i="3"/>
  <c r="BK466" i="3" s="1"/>
  <c r="AW466" i="3"/>
  <c r="BO466" i="3" s="1"/>
  <c r="AK467" i="3"/>
  <c r="AQ467" i="3" s="1"/>
  <c r="AE468" i="3"/>
  <c r="BC468" i="3" s="1"/>
  <c r="S469" i="3"/>
  <c r="BI467" i="3" l="1"/>
  <c r="BL466" i="3"/>
  <c r="BE469" i="3"/>
  <c r="BF469" i="3" s="1"/>
  <c r="BG468" i="3"/>
  <c r="BH468" i="3" s="1"/>
  <c r="BJ467" i="3"/>
  <c r="BK467" i="3" s="1"/>
  <c r="AW467" i="3"/>
  <c r="BO467" i="3" s="1"/>
  <c r="AK468" i="3"/>
  <c r="AQ468" i="3" s="1"/>
  <c r="AE469" i="3"/>
  <c r="BC469" i="3" s="1"/>
  <c r="S470" i="3"/>
  <c r="BI468" i="3" l="1"/>
  <c r="BL467" i="3"/>
  <c r="BE470" i="3"/>
  <c r="BF470" i="3" s="1"/>
  <c r="BG469" i="3"/>
  <c r="BH469" i="3" s="1"/>
  <c r="BJ468" i="3"/>
  <c r="BK468" i="3" s="1"/>
  <c r="AW468" i="3"/>
  <c r="BO468" i="3" s="1"/>
  <c r="AK469" i="3"/>
  <c r="AQ469" i="3" s="1"/>
  <c r="AE470" i="3"/>
  <c r="BC470" i="3" s="1"/>
  <c r="S471" i="3"/>
  <c r="BI469" i="3" l="1"/>
  <c r="BL468" i="3"/>
  <c r="BE471" i="3"/>
  <c r="BF471" i="3" s="1"/>
  <c r="BG470" i="3"/>
  <c r="BH470" i="3" s="1"/>
  <c r="BJ469" i="3"/>
  <c r="BK469" i="3" s="1"/>
  <c r="AW469" i="3"/>
  <c r="BO469" i="3" s="1"/>
  <c r="AK470" i="3"/>
  <c r="AQ470" i="3" s="1"/>
  <c r="AE471" i="3"/>
  <c r="BC471" i="3" s="1"/>
  <c r="S472" i="3"/>
  <c r="BL469" i="3" l="1"/>
  <c r="BI470" i="3"/>
  <c r="BE472" i="3"/>
  <c r="BF472" i="3" s="1"/>
  <c r="BG471" i="3"/>
  <c r="BH471" i="3" s="1"/>
  <c r="BJ470" i="3"/>
  <c r="BK470" i="3" s="1"/>
  <c r="AW470" i="3"/>
  <c r="BO470" i="3" s="1"/>
  <c r="AK471" i="3"/>
  <c r="AQ471" i="3" s="1"/>
  <c r="AE472" i="3"/>
  <c r="BC472" i="3" s="1"/>
  <c r="S473" i="3"/>
  <c r="BI471" i="3" l="1"/>
  <c r="BL470" i="3"/>
  <c r="BE473" i="3"/>
  <c r="BF473" i="3" s="1"/>
  <c r="BG472" i="3"/>
  <c r="BH472" i="3" s="1"/>
  <c r="BJ471" i="3"/>
  <c r="BK471" i="3" s="1"/>
  <c r="AW471" i="3"/>
  <c r="BO471" i="3" s="1"/>
  <c r="AK472" i="3"/>
  <c r="AQ472" i="3" s="1"/>
  <c r="AE473" i="3"/>
  <c r="BC473" i="3" s="1"/>
  <c r="S474" i="3"/>
  <c r="BI472" i="3" l="1"/>
  <c r="BL471" i="3"/>
  <c r="BE474" i="3"/>
  <c r="BF474" i="3" s="1"/>
  <c r="BG473" i="3"/>
  <c r="BH473" i="3" s="1"/>
  <c r="BJ472" i="3"/>
  <c r="BK472" i="3" s="1"/>
  <c r="AW472" i="3"/>
  <c r="BO472" i="3" s="1"/>
  <c r="AK473" i="3"/>
  <c r="AQ473" i="3" s="1"/>
  <c r="AE474" i="3"/>
  <c r="BC474" i="3" s="1"/>
  <c r="S475" i="3"/>
  <c r="BI473" i="3" l="1"/>
  <c r="BL472" i="3"/>
  <c r="BE475" i="3"/>
  <c r="BF475" i="3" s="1"/>
  <c r="BG474" i="3"/>
  <c r="BH474" i="3" s="1"/>
  <c r="BJ473" i="3"/>
  <c r="BK473" i="3" s="1"/>
  <c r="AW473" i="3"/>
  <c r="BO473" i="3" s="1"/>
  <c r="AK474" i="3"/>
  <c r="AQ474" i="3" s="1"/>
  <c r="AE475" i="3"/>
  <c r="BC475" i="3" s="1"/>
  <c r="S476" i="3"/>
  <c r="BL473" i="3" l="1"/>
  <c r="BI474" i="3"/>
  <c r="BE476" i="3"/>
  <c r="BF476" i="3" s="1"/>
  <c r="BG475" i="3"/>
  <c r="BH475" i="3" s="1"/>
  <c r="BJ474" i="3"/>
  <c r="BK474" i="3" s="1"/>
  <c r="AW474" i="3"/>
  <c r="BO474" i="3" s="1"/>
  <c r="AK475" i="3"/>
  <c r="AQ475" i="3" s="1"/>
  <c r="AE476" i="3"/>
  <c r="BC476" i="3" s="1"/>
  <c r="S477" i="3"/>
  <c r="BI475" i="3" l="1"/>
  <c r="BL474" i="3"/>
  <c r="BE477" i="3"/>
  <c r="BF477" i="3" s="1"/>
  <c r="BG476" i="3"/>
  <c r="BH476" i="3" s="1"/>
  <c r="BJ475" i="3"/>
  <c r="BK475" i="3" s="1"/>
  <c r="AW475" i="3"/>
  <c r="BO475" i="3" s="1"/>
  <c r="AK476" i="3"/>
  <c r="AQ476" i="3" s="1"/>
  <c r="AE477" i="3"/>
  <c r="BC477" i="3" s="1"/>
  <c r="S478" i="3"/>
  <c r="BL475" i="3" l="1"/>
  <c r="BI476" i="3"/>
  <c r="BE478" i="3"/>
  <c r="BF478" i="3" s="1"/>
  <c r="BG477" i="3"/>
  <c r="BH477" i="3" s="1"/>
  <c r="BJ476" i="3"/>
  <c r="BK476" i="3" s="1"/>
  <c r="AW476" i="3"/>
  <c r="BO476" i="3" s="1"/>
  <c r="AK477" i="3"/>
  <c r="AQ477" i="3" s="1"/>
  <c r="AE478" i="3"/>
  <c r="BC478" i="3" s="1"/>
  <c r="S479" i="3"/>
  <c r="BI477" i="3" l="1"/>
  <c r="BL476" i="3"/>
  <c r="BE479" i="3"/>
  <c r="BF479" i="3" s="1"/>
  <c r="BG478" i="3"/>
  <c r="BH478" i="3" s="1"/>
  <c r="BJ477" i="3"/>
  <c r="BK477" i="3" s="1"/>
  <c r="AW477" i="3"/>
  <c r="BO477" i="3" s="1"/>
  <c r="AK478" i="3"/>
  <c r="AQ478" i="3" s="1"/>
  <c r="AE479" i="3"/>
  <c r="BC479" i="3" s="1"/>
  <c r="S480" i="3"/>
  <c r="BI478" i="3" l="1"/>
  <c r="BL477" i="3"/>
  <c r="BE480" i="3"/>
  <c r="BF480" i="3" s="1"/>
  <c r="BG479" i="3"/>
  <c r="BH479" i="3" s="1"/>
  <c r="BJ478" i="3"/>
  <c r="BK478" i="3" s="1"/>
  <c r="AW478" i="3"/>
  <c r="BO478" i="3" s="1"/>
  <c r="AK479" i="3"/>
  <c r="AQ479" i="3" s="1"/>
  <c r="AE480" i="3"/>
  <c r="BC480" i="3" s="1"/>
  <c r="S481" i="3"/>
  <c r="BL478" i="3" l="1"/>
  <c r="BI479" i="3"/>
  <c r="BE481" i="3"/>
  <c r="BF481" i="3" s="1"/>
  <c r="BG480" i="3"/>
  <c r="BH480" i="3" s="1"/>
  <c r="BJ479" i="3"/>
  <c r="BK479" i="3" s="1"/>
  <c r="AW479" i="3"/>
  <c r="BO479" i="3" s="1"/>
  <c r="AK480" i="3"/>
  <c r="AQ480" i="3" s="1"/>
  <c r="AE481" i="3"/>
  <c r="BC481" i="3" s="1"/>
  <c r="S482" i="3"/>
  <c r="BI480" i="3" l="1"/>
  <c r="BL479" i="3"/>
  <c r="BE482" i="3"/>
  <c r="BF482" i="3" s="1"/>
  <c r="BG481" i="3"/>
  <c r="BH481" i="3" s="1"/>
  <c r="BJ480" i="3"/>
  <c r="BK480" i="3" s="1"/>
  <c r="AW480" i="3"/>
  <c r="BO480" i="3" s="1"/>
  <c r="AK481" i="3"/>
  <c r="AQ481" i="3" s="1"/>
  <c r="AE482" i="3"/>
  <c r="BC482" i="3" s="1"/>
  <c r="S483" i="3"/>
  <c r="BL480" i="3" l="1"/>
  <c r="BI481" i="3"/>
  <c r="BE483" i="3"/>
  <c r="BF483" i="3" s="1"/>
  <c r="BG482" i="3"/>
  <c r="BH482" i="3" s="1"/>
  <c r="BJ481" i="3"/>
  <c r="BK481" i="3" s="1"/>
  <c r="AW481" i="3"/>
  <c r="BO481" i="3" s="1"/>
  <c r="AK482" i="3"/>
  <c r="AQ482" i="3" s="1"/>
  <c r="AE483" i="3"/>
  <c r="BC483" i="3" s="1"/>
  <c r="S484" i="3"/>
  <c r="BL481" i="3" l="1"/>
  <c r="BI482" i="3"/>
  <c r="BE484" i="3"/>
  <c r="BF484" i="3" s="1"/>
  <c r="BG483" i="3"/>
  <c r="BH483" i="3" s="1"/>
  <c r="BJ482" i="3"/>
  <c r="BK482" i="3" s="1"/>
  <c r="AW482" i="3"/>
  <c r="BO482" i="3" s="1"/>
  <c r="AK483" i="3"/>
  <c r="AQ483" i="3" s="1"/>
  <c r="AE484" i="3"/>
  <c r="BC484" i="3" s="1"/>
  <c r="S485" i="3"/>
  <c r="BI483" i="3" l="1"/>
  <c r="BL482" i="3"/>
  <c r="BE485" i="3"/>
  <c r="BF485" i="3" s="1"/>
  <c r="BG484" i="3"/>
  <c r="BH484" i="3" s="1"/>
  <c r="BJ483" i="3"/>
  <c r="BK483" i="3" s="1"/>
  <c r="AW483" i="3"/>
  <c r="BO483" i="3" s="1"/>
  <c r="AK484" i="3"/>
  <c r="AQ484" i="3" s="1"/>
  <c r="AE485" i="3"/>
  <c r="BC485" i="3" s="1"/>
  <c r="S486" i="3"/>
  <c r="BI484" i="3" l="1"/>
  <c r="BL483" i="3"/>
  <c r="BE486" i="3"/>
  <c r="BF486" i="3" s="1"/>
  <c r="BG485" i="3"/>
  <c r="BH485" i="3" s="1"/>
  <c r="BJ484" i="3"/>
  <c r="BK484" i="3" s="1"/>
  <c r="AW484" i="3"/>
  <c r="BO484" i="3" s="1"/>
  <c r="AK485" i="3"/>
  <c r="AQ485" i="3" s="1"/>
  <c r="AE486" i="3"/>
  <c r="BC486" i="3" s="1"/>
  <c r="S487" i="3"/>
  <c r="BL484" i="3" l="1"/>
  <c r="BI485" i="3"/>
  <c r="BE487" i="3"/>
  <c r="BF487" i="3" s="1"/>
  <c r="BG486" i="3"/>
  <c r="BH486" i="3" s="1"/>
  <c r="BJ485" i="3"/>
  <c r="BK485" i="3" s="1"/>
  <c r="AW485" i="3"/>
  <c r="BO485" i="3" s="1"/>
  <c r="AK486" i="3"/>
  <c r="AQ486" i="3" s="1"/>
  <c r="AE487" i="3"/>
  <c r="BC487" i="3" s="1"/>
  <c r="S488" i="3"/>
  <c r="BI486" i="3" l="1"/>
  <c r="BL485" i="3"/>
  <c r="BE488" i="3"/>
  <c r="BF488" i="3" s="1"/>
  <c r="BG487" i="3"/>
  <c r="BH487" i="3" s="1"/>
  <c r="BJ486" i="3"/>
  <c r="BK486" i="3" s="1"/>
  <c r="AW486" i="3"/>
  <c r="BO486" i="3" s="1"/>
  <c r="AK487" i="3"/>
  <c r="AQ487" i="3" s="1"/>
  <c r="AE488" i="3"/>
  <c r="BC488" i="3" s="1"/>
  <c r="S489" i="3"/>
  <c r="BL486" i="3" l="1"/>
  <c r="BI487" i="3"/>
  <c r="BE489" i="3"/>
  <c r="BF489" i="3" s="1"/>
  <c r="BG488" i="3"/>
  <c r="BH488" i="3" s="1"/>
  <c r="BJ487" i="3"/>
  <c r="BK487" i="3" s="1"/>
  <c r="AW487" i="3"/>
  <c r="BO487" i="3" s="1"/>
  <c r="AK488" i="3"/>
  <c r="AQ488" i="3" s="1"/>
  <c r="AE489" i="3"/>
  <c r="BC489" i="3" s="1"/>
  <c r="S490" i="3"/>
  <c r="BL487" i="3" l="1"/>
  <c r="BI488" i="3"/>
  <c r="BE490" i="3"/>
  <c r="BF490" i="3" s="1"/>
  <c r="BG489" i="3"/>
  <c r="BH489" i="3" s="1"/>
  <c r="BJ488" i="3"/>
  <c r="BK488" i="3" s="1"/>
  <c r="AW488" i="3"/>
  <c r="BO488" i="3" s="1"/>
  <c r="AK489" i="3"/>
  <c r="AQ489" i="3" s="1"/>
  <c r="AE490" i="3"/>
  <c r="BC490" i="3" s="1"/>
  <c r="S491" i="3"/>
  <c r="BI489" i="3" l="1"/>
  <c r="BL488" i="3"/>
  <c r="BE491" i="3"/>
  <c r="BF491" i="3" s="1"/>
  <c r="BG490" i="3"/>
  <c r="BH490" i="3" s="1"/>
  <c r="BJ489" i="3"/>
  <c r="BK489" i="3" s="1"/>
  <c r="AW489" i="3"/>
  <c r="BO489" i="3" s="1"/>
  <c r="AK490" i="3"/>
  <c r="AQ490" i="3" s="1"/>
  <c r="AE491" i="3"/>
  <c r="BC491" i="3" s="1"/>
  <c r="S492" i="3"/>
  <c r="BI490" i="3" l="1"/>
  <c r="BL489" i="3"/>
  <c r="BE492" i="3"/>
  <c r="BF492" i="3" s="1"/>
  <c r="BG491" i="3"/>
  <c r="BH491" i="3" s="1"/>
  <c r="BJ490" i="3"/>
  <c r="BK490" i="3" s="1"/>
  <c r="AW490" i="3"/>
  <c r="BO490" i="3" s="1"/>
  <c r="AK491" i="3"/>
  <c r="AQ491" i="3" s="1"/>
  <c r="AE492" i="3"/>
  <c r="BC492" i="3" s="1"/>
  <c r="S493" i="3"/>
  <c r="BI491" i="3" l="1"/>
  <c r="BL490" i="3"/>
  <c r="BE493" i="3"/>
  <c r="BF493" i="3" s="1"/>
  <c r="BG492" i="3"/>
  <c r="BH492" i="3" s="1"/>
  <c r="BJ491" i="3"/>
  <c r="BK491" i="3" s="1"/>
  <c r="AW491" i="3"/>
  <c r="BO491" i="3" s="1"/>
  <c r="AK492" i="3"/>
  <c r="AQ492" i="3" s="1"/>
  <c r="AE493" i="3"/>
  <c r="BC493" i="3" s="1"/>
  <c r="S494" i="3"/>
  <c r="BL491" i="3" l="1"/>
  <c r="BI492" i="3"/>
  <c r="BE494" i="3"/>
  <c r="BF494" i="3" s="1"/>
  <c r="BG493" i="3"/>
  <c r="BH493" i="3" s="1"/>
  <c r="BJ492" i="3"/>
  <c r="BK492" i="3" s="1"/>
  <c r="AW492" i="3"/>
  <c r="BO492" i="3" s="1"/>
  <c r="AK493" i="3"/>
  <c r="AQ493" i="3" s="1"/>
  <c r="AE494" i="3"/>
  <c r="BC494" i="3" s="1"/>
  <c r="S495" i="3"/>
  <c r="BL492" i="3" l="1"/>
  <c r="BI493" i="3"/>
  <c r="BE495" i="3"/>
  <c r="BF495" i="3" s="1"/>
  <c r="BG494" i="3"/>
  <c r="BH494" i="3" s="1"/>
  <c r="BJ493" i="3"/>
  <c r="BK493" i="3" s="1"/>
  <c r="AW493" i="3"/>
  <c r="BO493" i="3" s="1"/>
  <c r="AK494" i="3"/>
  <c r="AQ494" i="3" s="1"/>
  <c r="AE495" i="3"/>
  <c r="BC495" i="3" s="1"/>
  <c r="S496" i="3"/>
  <c r="BL493" i="3" l="1"/>
  <c r="BI494" i="3"/>
  <c r="BE496" i="3"/>
  <c r="BF496" i="3" s="1"/>
  <c r="BG495" i="3"/>
  <c r="BH495" i="3" s="1"/>
  <c r="BJ494" i="3"/>
  <c r="BK494" i="3" s="1"/>
  <c r="AW494" i="3"/>
  <c r="BO494" i="3" s="1"/>
  <c r="AK495" i="3"/>
  <c r="AQ495" i="3" s="1"/>
  <c r="AE496" i="3"/>
  <c r="BC496" i="3" s="1"/>
  <c r="S497" i="3"/>
  <c r="BI495" i="3" l="1"/>
  <c r="BL494" i="3"/>
  <c r="BE497" i="3"/>
  <c r="BF497" i="3" s="1"/>
  <c r="BG496" i="3"/>
  <c r="BH496" i="3" s="1"/>
  <c r="BJ495" i="3"/>
  <c r="BK495" i="3" s="1"/>
  <c r="AW495" i="3"/>
  <c r="BO495" i="3" s="1"/>
  <c r="AK496" i="3"/>
  <c r="AQ496" i="3" s="1"/>
  <c r="AE497" i="3"/>
  <c r="BC497" i="3" s="1"/>
  <c r="S498" i="3"/>
  <c r="BI496" i="3" l="1"/>
  <c r="BL495" i="3"/>
  <c r="BE498" i="3"/>
  <c r="BF498" i="3" s="1"/>
  <c r="BG497" i="3"/>
  <c r="BH497" i="3" s="1"/>
  <c r="BJ496" i="3"/>
  <c r="BK496" i="3" s="1"/>
  <c r="AW496" i="3"/>
  <c r="BO496" i="3" s="1"/>
  <c r="AK497" i="3"/>
  <c r="AQ497" i="3" s="1"/>
  <c r="AE498" i="3"/>
  <c r="BC498" i="3" s="1"/>
  <c r="S499" i="3"/>
  <c r="BL496" i="3" l="1"/>
  <c r="BI497" i="3"/>
  <c r="BE499" i="3"/>
  <c r="BF499" i="3" s="1"/>
  <c r="BG498" i="3"/>
  <c r="BH498" i="3" s="1"/>
  <c r="BJ497" i="3"/>
  <c r="BK497" i="3" s="1"/>
  <c r="AW497" i="3"/>
  <c r="BO497" i="3" s="1"/>
  <c r="AK498" i="3"/>
  <c r="AQ498" i="3" s="1"/>
  <c r="AE499" i="3"/>
  <c r="BC499" i="3" s="1"/>
  <c r="S500" i="3"/>
  <c r="BL497" i="3" l="1"/>
  <c r="BI498" i="3"/>
  <c r="BE500" i="3"/>
  <c r="BF500" i="3" s="1"/>
  <c r="BG499" i="3"/>
  <c r="BH499" i="3" s="1"/>
  <c r="BJ498" i="3"/>
  <c r="BK498" i="3" s="1"/>
  <c r="AW498" i="3"/>
  <c r="BO498" i="3" s="1"/>
  <c r="AK499" i="3"/>
  <c r="AQ499" i="3" s="1"/>
  <c r="AE500" i="3"/>
  <c r="BC500" i="3" s="1"/>
  <c r="S501" i="3"/>
  <c r="BI499" i="3" l="1"/>
  <c r="BL498" i="3"/>
  <c r="BE501" i="3"/>
  <c r="BF501" i="3" s="1"/>
  <c r="BG500" i="3"/>
  <c r="BH500" i="3" s="1"/>
  <c r="BJ499" i="3"/>
  <c r="BK499" i="3" s="1"/>
  <c r="AW499" i="3"/>
  <c r="BO499" i="3" s="1"/>
  <c r="AK500" i="3"/>
  <c r="AQ500" i="3" s="1"/>
  <c r="AE501" i="3"/>
  <c r="BC501" i="3" s="1"/>
  <c r="S502" i="3"/>
  <c r="BL499" i="3" l="1"/>
  <c r="BI500" i="3"/>
  <c r="BE502" i="3"/>
  <c r="BF502" i="3" s="1"/>
  <c r="BG501" i="3"/>
  <c r="BH501" i="3" s="1"/>
  <c r="BJ500" i="3"/>
  <c r="BK500" i="3" s="1"/>
  <c r="AW500" i="3"/>
  <c r="BO500" i="3" s="1"/>
  <c r="AK501" i="3"/>
  <c r="AQ501" i="3" s="1"/>
  <c r="AE502" i="3"/>
  <c r="BC502" i="3" s="1"/>
  <c r="S503" i="3"/>
  <c r="BI501" i="3" l="1"/>
  <c r="BL500" i="3"/>
  <c r="BE503" i="3"/>
  <c r="BF503" i="3" s="1"/>
  <c r="BG502" i="3"/>
  <c r="BH502" i="3" s="1"/>
  <c r="BJ501" i="3"/>
  <c r="BK501" i="3" s="1"/>
  <c r="AW501" i="3"/>
  <c r="BO501" i="3" s="1"/>
  <c r="AK502" i="3"/>
  <c r="AQ502" i="3" s="1"/>
  <c r="AE503" i="3"/>
  <c r="BC503" i="3" s="1"/>
  <c r="S504" i="3"/>
  <c r="BL501" i="3" l="1"/>
  <c r="BI502" i="3"/>
  <c r="BE504" i="3"/>
  <c r="BF504" i="3" s="1"/>
  <c r="BG503" i="3"/>
  <c r="BH503" i="3" s="1"/>
  <c r="BJ502" i="3"/>
  <c r="BK502" i="3" s="1"/>
  <c r="AW502" i="3"/>
  <c r="BO502" i="3" s="1"/>
  <c r="AK503" i="3"/>
  <c r="AQ503" i="3" s="1"/>
  <c r="AE504" i="3"/>
  <c r="BC504" i="3" s="1"/>
  <c r="S505" i="3"/>
  <c r="BI503" i="3" l="1"/>
  <c r="BL502" i="3"/>
  <c r="BE505" i="3"/>
  <c r="BF505" i="3" s="1"/>
  <c r="BG504" i="3"/>
  <c r="BH504" i="3" s="1"/>
  <c r="BJ503" i="3"/>
  <c r="BK503" i="3" s="1"/>
  <c r="AW503" i="3"/>
  <c r="BO503" i="3" s="1"/>
  <c r="AK504" i="3"/>
  <c r="AQ504" i="3" s="1"/>
  <c r="AE505" i="3"/>
  <c r="BC505" i="3" s="1"/>
  <c r="S506" i="3"/>
  <c r="BL503" i="3" l="1"/>
  <c r="BI504" i="3"/>
  <c r="BE506" i="3"/>
  <c r="BF506" i="3" s="1"/>
  <c r="BG505" i="3"/>
  <c r="BH505" i="3" s="1"/>
  <c r="BJ504" i="3"/>
  <c r="BK504" i="3" s="1"/>
  <c r="AW504" i="3"/>
  <c r="BO504" i="3" s="1"/>
  <c r="AK505" i="3"/>
  <c r="AQ505" i="3" s="1"/>
  <c r="AE506" i="3"/>
  <c r="BC506" i="3" s="1"/>
  <c r="S507" i="3"/>
  <c r="BI505" i="3" l="1"/>
  <c r="BL504" i="3"/>
  <c r="BE507" i="3"/>
  <c r="BF507" i="3" s="1"/>
  <c r="BG506" i="3"/>
  <c r="BH506" i="3" s="1"/>
  <c r="BJ505" i="3"/>
  <c r="BK505" i="3" s="1"/>
  <c r="AW505" i="3"/>
  <c r="BO505" i="3" s="1"/>
  <c r="AK506" i="3"/>
  <c r="AQ506" i="3" s="1"/>
  <c r="AE507" i="3"/>
  <c r="BC507" i="3" s="1"/>
  <c r="S508" i="3"/>
  <c r="BL505" i="3" l="1"/>
  <c r="BI506" i="3"/>
  <c r="BE508" i="3"/>
  <c r="BF508" i="3" s="1"/>
  <c r="BG507" i="3"/>
  <c r="BH507" i="3" s="1"/>
  <c r="BJ506" i="3"/>
  <c r="BK506" i="3" s="1"/>
  <c r="AW506" i="3"/>
  <c r="BO506" i="3" s="1"/>
  <c r="AK507" i="3"/>
  <c r="AQ507" i="3" s="1"/>
  <c r="AE508" i="3"/>
  <c r="BC508" i="3" s="1"/>
  <c r="S509" i="3"/>
  <c r="BL506" i="3" l="1"/>
  <c r="BI507" i="3"/>
  <c r="BE509" i="3"/>
  <c r="BF509" i="3" s="1"/>
  <c r="BG508" i="3"/>
  <c r="BH508" i="3" s="1"/>
  <c r="BJ507" i="3"/>
  <c r="BK507" i="3" s="1"/>
  <c r="AW507" i="3"/>
  <c r="BO507" i="3" s="1"/>
  <c r="AK508" i="3"/>
  <c r="AQ508" i="3" s="1"/>
  <c r="AE509" i="3"/>
  <c r="BC509" i="3" s="1"/>
  <c r="S510" i="3"/>
  <c r="BL507" i="3" l="1"/>
  <c r="BI508" i="3"/>
  <c r="BE510" i="3"/>
  <c r="BF510" i="3" s="1"/>
  <c r="BG509" i="3"/>
  <c r="BH509" i="3" s="1"/>
  <c r="BJ508" i="3"/>
  <c r="BK508" i="3" s="1"/>
  <c r="AW508" i="3"/>
  <c r="BO508" i="3" s="1"/>
  <c r="AK509" i="3"/>
  <c r="AQ509" i="3" s="1"/>
  <c r="AE510" i="3"/>
  <c r="BC510" i="3" s="1"/>
  <c r="S511" i="3"/>
  <c r="BL508" i="3" l="1"/>
  <c r="BI509" i="3"/>
  <c r="BE511" i="3"/>
  <c r="BF511" i="3" s="1"/>
  <c r="BG510" i="3"/>
  <c r="BH510" i="3" s="1"/>
  <c r="BJ509" i="3"/>
  <c r="BK509" i="3" s="1"/>
  <c r="AW509" i="3"/>
  <c r="BO509" i="3" s="1"/>
  <c r="AK510" i="3"/>
  <c r="AQ510" i="3" s="1"/>
  <c r="AE511" i="3"/>
  <c r="BC511" i="3" s="1"/>
  <c r="S512" i="3"/>
  <c r="BI510" i="3" l="1"/>
  <c r="BL509" i="3"/>
  <c r="BE512" i="3"/>
  <c r="BF512" i="3" s="1"/>
  <c r="BG511" i="3"/>
  <c r="BH511" i="3" s="1"/>
  <c r="BJ510" i="3"/>
  <c r="BK510" i="3" s="1"/>
  <c r="AW510" i="3"/>
  <c r="BO510" i="3" s="1"/>
  <c r="AK511" i="3"/>
  <c r="AQ511" i="3" s="1"/>
  <c r="AE512" i="3"/>
  <c r="BC512" i="3" s="1"/>
  <c r="S513" i="3"/>
  <c r="BL510" i="3" l="1"/>
  <c r="BI511" i="3"/>
  <c r="BE513" i="3"/>
  <c r="BF513" i="3" s="1"/>
  <c r="BG512" i="3"/>
  <c r="BH512" i="3" s="1"/>
  <c r="BJ511" i="3"/>
  <c r="BK511" i="3" s="1"/>
  <c r="AW511" i="3"/>
  <c r="BO511" i="3" s="1"/>
  <c r="AK512" i="3"/>
  <c r="AQ512" i="3" s="1"/>
  <c r="AE513" i="3"/>
  <c r="BC513" i="3" s="1"/>
  <c r="S514" i="3"/>
  <c r="BL511" i="3" l="1"/>
  <c r="BI512" i="3"/>
  <c r="BE514" i="3"/>
  <c r="BF514" i="3" s="1"/>
  <c r="BG513" i="3"/>
  <c r="BH513" i="3" s="1"/>
  <c r="BJ512" i="3"/>
  <c r="BK512" i="3" s="1"/>
  <c r="AW512" i="3"/>
  <c r="BO512" i="3" s="1"/>
  <c r="AK513" i="3"/>
  <c r="AQ513" i="3" s="1"/>
  <c r="AE514" i="3"/>
  <c r="BC514" i="3" s="1"/>
  <c r="S515" i="3"/>
  <c r="BL512" i="3" l="1"/>
  <c r="BI513" i="3"/>
  <c r="BE515" i="3"/>
  <c r="BF515" i="3" s="1"/>
  <c r="BG514" i="3"/>
  <c r="BH514" i="3" s="1"/>
  <c r="BJ513" i="3"/>
  <c r="BK513" i="3" s="1"/>
  <c r="AW513" i="3"/>
  <c r="BO513" i="3" s="1"/>
  <c r="AK514" i="3"/>
  <c r="AQ514" i="3" s="1"/>
  <c r="AE515" i="3"/>
  <c r="BC515" i="3" s="1"/>
  <c r="S516" i="3"/>
  <c r="BL513" i="3" l="1"/>
  <c r="BI514" i="3"/>
  <c r="BE516" i="3"/>
  <c r="BF516" i="3" s="1"/>
  <c r="BG515" i="3"/>
  <c r="BH515" i="3" s="1"/>
  <c r="BJ514" i="3"/>
  <c r="BK514" i="3" s="1"/>
  <c r="AW514" i="3"/>
  <c r="BO514" i="3" s="1"/>
  <c r="AK515" i="3"/>
  <c r="AQ515" i="3" s="1"/>
  <c r="AE516" i="3"/>
  <c r="BC516" i="3" s="1"/>
  <c r="S517" i="3"/>
  <c r="BI515" i="3" l="1"/>
  <c r="BL514" i="3"/>
  <c r="BE517" i="3"/>
  <c r="BF517" i="3" s="1"/>
  <c r="BG516" i="3"/>
  <c r="BH516" i="3" s="1"/>
  <c r="BJ515" i="3"/>
  <c r="BK515" i="3" s="1"/>
  <c r="AW515" i="3"/>
  <c r="BO515" i="3" s="1"/>
  <c r="AK516" i="3"/>
  <c r="AQ516" i="3" s="1"/>
  <c r="AE517" i="3"/>
  <c r="BC517" i="3" s="1"/>
  <c r="S518" i="3"/>
  <c r="BI516" i="3" l="1"/>
  <c r="BL515" i="3"/>
  <c r="BE518" i="3"/>
  <c r="BF518" i="3" s="1"/>
  <c r="BG517" i="3"/>
  <c r="BH517" i="3" s="1"/>
  <c r="BJ516" i="3"/>
  <c r="BK516" i="3" s="1"/>
  <c r="AW516" i="3"/>
  <c r="BO516" i="3" s="1"/>
  <c r="AK517" i="3"/>
  <c r="AQ517" i="3" s="1"/>
  <c r="AE518" i="3"/>
  <c r="BC518" i="3" s="1"/>
  <c r="S519" i="3"/>
  <c r="BI517" i="3" l="1"/>
  <c r="BL516" i="3"/>
  <c r="BE519" i="3"/>
  <c r="BF519" i="3" s="1"/>
  <c r="BG518" i="3"/>
  <c r="BH518" i="3" s="1"/>
  <c r="BJ517" i="3"/>
  <c r="BK517" i="3" s="1"/>
  <c r="AW517" i="3"/>
  <c r="BO517" i="3" s="1"/>
  <c r="AK518" i="3"/>
  <c r="AQ518" i="3" s="1"/>
  <c r="AE519" i="3"/>
  <c r="BC519" i="3" s="1"/>
  <c r="S520" i="3"/>
  <c r="BL517" i="3" l="1"/>
  <c r="BI518" i="3"/>
  <c r="BE520" i="3"/>
  <c r="BF520" i="3" s="1"/>
  <c r="BG519" i="3"/>
  <c r="BH519" i="3" s="1"/>
  <c r="BJ518" i="3"/>
  <c r="BK518" i="3" s="1"/>
  <c r="AW518" i="3"/>
  <c r="BO518" i="3" s="1"/>
  <c r="AK519" i="3"/>
  <c r="AQ519" i="3" s="1"/>
  <c r="AE520" i="3"/>
  <c r="BC520" i="3" s="1"/>
  <c r="S521" i="3"/>
  <c r="BI519" i="3" l="1"/>
  <c r="BL518" i="3"/>
  <c r="BE521" i="3"/>
  <c r="BF521" i="3" s="1"/>
  <c r="BG520" i="3"/>
  <c r="BH520" i="3" s="1"/>
  <c r="BJ519" i="3"/>
  <c r="BK519" i="3" s="1"/>
  <c r="AW519" i="3"/>
  <c r="BO519" i="3" s="1"/>
  <c r="AK520" i="3"/>
  <c r="AQ520" i="3" s="1"/>
  <c r="AE521" i="3"/>
  <c r="BC521" i="3" s="1"/>
  <c r="S522" i="3"/>
  <c r="BI520" i="3" l="1"/>
  <c r="BL519" i="3"/>
  <c r="BE522" i="3"/>
  <c r="BF522" i="3" s="1"/>
  <c r="BG521" i="3"/>
  <c r="BH521" i="3" s="1"/>
  <c r="BJ520" i="3"/>
  <c r="BK520" i="3" s="1"/>
  <c r="AW520" i="3"/>
  <c r="BO520" i="3" s="1"/>
  <c r="AK521" i="3"/>
  <c r="AQ521" i="3" s="1"/>
  <c r="AE522" i="3"/>
  <c r="BC522" i="3" s="1"/>
  <c r="S523" i="3"/>
  <c r="BI521" i="3" l="1"/>
  <c r="BL520" i="3"/>
  <c r="BE523" i="3"/>
  <c r="BF523" i="3" s="1"/>
  <c r="BG522" i="3"/>
  <c r="BH522" i="3" s="1"/>
  <c r="BJ521" i="3"/>
  <c r="BK521" i="3" s="1"/>
  <c r="AW521" i="3"/>
  <c r="BO521" i="3" s="1"/>
  <c r="AK522" i="3"/>
  <c r="AQ522" i="3" s="1"/>
  <c r="AE523" i="3"/>
  <c r="BC523" i="3" s="1"/>
  <c r="S524" i="3"/>
  <c r="BI522" i="3" l="1"/>
  <c r="BL521" i="3"/>
  <c r="BE524" i="3"/>
  <c r="BF524" i="3" s="1"/>
  <c r="BG523" i="3"/>
  <c r="BH523" i="3" s="1"/>
  <c r="BJ522" i="3"/>
  <c r="BK522" i="3" s="1"/>
  <c r="AW522" i="3"/>
  <c r="BO522" i="3" s="1"/>
  <c r="AK523" i="3"/>
  <c r="AQ523" i="3" s="1"/>
  <c r="AE524" i="3"/>
  <c r="BC524" i="3" s="1"/>
  <c r="S525" i="3"/>
  <c r="BL522" i="3" l="1"/>
  <c r="BI523" i="3"/>
  <c r="BE525" i="3"/>
  <c r="BF525" i="3" s="1"/>
  <c r="BG524" i="3"/>
  <c r="BH524" i="3" s="1"/>
  <c r="BJ523" i="3"/>
  <c r="BK523" i="3" s="1"/>
  <c r="AW523" i="3"/>
  <c r="BO523" i="3" s="1"/>
  <c r="AK524" i="3"/>
  <c r="AQ524" i="3" s="1"/>
  <c r="AE525" i="3"/>
  <c r="BC525" i="3" s="1"/>
  <c r="S526" i="3"/>
  <c r="BL523" i="3" l="1"/>
  <c r="BI524" i="3"/>
  <c r="BE526" i="3"/>
  <c r="BF526" i="3" s="1"/>
  <c r="BF33" i="3" s="1"/>
  <c r="F4" i="3" s="1"/>
  <c r="BG525" i="3"/>
  <c r="BH525" i="3" s="1"/>
  <c r="BJ524" i="3"/>
  <c r="BK524" i="3" s="1"/>
  <c r="AW524" i="3"/>
  <c r="BO524" i="3" s="1"/>
  <c r="AK525" i="3"/>
  <c r="AQ525" i="3" s="1"/>
  <c r="AE526" i="3"/>
  <c r="BC526" i="3" s="1"/>
  <c r="S33" i="3"/>
  <c r="BI525" i="3" l="1"/>
  <c r="BL524" i="3"/>
  <c r="BE33" i="3"/>
  <c r="BG526" i="3"/>
  <c r="BG33" i="3" s="1"/>
  <c r="BJ525" i="3"/>
  <c r="BK525" i="3" s="1"/>
  <c r="BC33" i="3"/>
  <c r="AW525" i="3"/>
  <c r="BO525" i="3" s="1"/>
  <c r="AK526" i="3"/>
  <c r="AQ526" i="3" s="1"/>
  <c r="N12" i="9"/>
  <c r="N11" i="9"/>
  <c r="F5" i="3" l="1"/>
  <c r="F6" i="3"/>
  <c r="BL525" i="3"/>
  <c r="BH526" i="3"/>
  <c r="BJ526" i="3"/>
  <c r="AW526" i="3"/>
  <c r="BO526" i="3" s="1"/>
  <c r="BO33" i="3" s="1"/>
  <c r="BI526" i="3" l="1"/>
  <c r="BI33" i="3" s="1"/>
  <c r="F8" i="3" s="1"/>
  <c r="BH33" i="3"/>
  <c r="BJ33" i="3"/>
  <c r="BK526" i="3"/>
  <c r="N9" i="9"/>
  <c r="F9" i="3" l="1"/>
  <c r="F10" i="3"/>
  <c r="BL526" i="3"/>
  <c r="BL33" i="3" s="1"/>
  <c r="H8" i="3" s="1"/>
  <c r="BK33" i="3"/>
  <c r="H9" i="3" l="1"/>
  <c r="H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tweak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Fleming, Keith Jacob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Fleming, Keith Jacob: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Fleming, Keith Jacob: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Fleming, Keith Jacob: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tweak</author>
  </authors>
  <commentList>
    <comment ref="B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tweak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Amount to initially deposit for investment</t>
        </r>
      </text>
    </comment>
    <comment ref="B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WIP</t>
        </r>
      </text>
    </comment>
    <comment ref="B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Amount to investment continually</t>
        </r>
      </text>
    </comment>
  </commentList>
</comments>
</file>

<file path=xl/sharedStrings.xml><?xml version="1.0" encoding="utf-8"?>
<sst xmlns="http://schemas.openxmlformats.org/spreadsheetml/2006/main" count="309" uniqueCount="92">
  <si>
    <t>VTI</t>
  </si>
  <si>
    <t>VTV</t>
  </si>
  <si>
    <t>VOE</t>
  </si>
  <si>
    <t>VBR</t>
  </si>
  <si>
    <t>VEA</t>
  </si>
  <si>
    <t>VWO</t>
  </si>
  <si>
    <t>Date</t>
  </si>
  <si>
    <t>Initial Investment</t>
  </si>
  <si>
    <t>Total Value</t>
  </si>
  <si>
    <t>Gain/Loss</t>
  </si>
  <si>
    <t>Total</t>
  </si>
  <si>
    <t>Increment</t>
  </si>
  <si>
    <t>Amount Invested</t>
  </si>
  <si>
    <t>Total Invested</t>
  </si>
  <si>
    <t>Interval</t>
  </si>
  <si>
    <t>Set Value</t>
  </si>
  <si>
    <t>Average Price</t>
  </si>
  <si>
    <t>IRR</t>
  </si>
  <si>
    <t>Discount Rate</t>
  </si>
  <si>
    <t>Average Shares Purchased</t>
  </si>
  <si>
    <t>Average Amount Invested</t>
  </si>
  <si>
    <t xml:space="preserve"> Average Amount Invested</t>
  </si>
  <si>
    <t xml:space="preserve"> Discount Rate</t>
  </si>
  <si>
    <t xml:space="preserve"> Average Cost per Share</t>
  </si>
  <si>
    <t>Absolute Total Invested</t>
  </si>
  <si>
    <t>Close</t>
  </si>
  <si>
    <t>Returns</t>
  </si>
  <si>
    <t>Portfolio Weight</t>
  </si>
  <si>
    <t>Aerage Cost per Share</t>
  </si>
  <si>
    <t>Return</t>
  </si>
  <si>
    <t xml:space="preserve">Weekly </t>
  </si>
  <si>
    <t>Monthly</t>
  </si>
  <si>
    <t>Quarterly</t>
  </si>
  <si>
    <t>None</t>
  </si>
  <si>
    <t>Yearly</t>
  </si>
  <si>
    <t>Bi-weekly</t>
  </si>
  <si>
    <t>Avg Fund Return</t>
  </si>
  <si>
    <t>Shares (#)</t>
  </si>
  <si>
    <t>Total Shares (#)</t>
  </si>
  <si>
    <t>Amount Invested ($)</t>
  </si>
  <si>
    <t>Dollar Cost Average</t>
  </si>
  <si>
    <t>Value Cost Average</t>
  </si>
  <si>
    <t>Capital Gain/Loss</t>
  </si>
  <si>
    <t>Snapshot</t>
  </si>
  <si>
    <t>Portfolio Funds</t>
  </si>
  <si>
    <t>Total Shares Owned</t>
  </si>
  <si>
    <t>Total Shares Bought</t>
  </si>
  <si>
    <t>Unweighted Avg</t>
  </si>
  <si>
    <t>Weighted Avg</t>
  </si>
  <si>
    <t>Average Cost per Share</t>
  </si>
  <si>
    <t>Dollar Cost</t>
  </si>
  <si>
    <t>Value Cost</t>
  </si>
  <si>
    <t xml:space="preserve">Dollar Cost </t>
  </si>
  <si>
    <t>Total Fund IRR</t>
  </si>
  <si>
    <t>NAV ($)</t>
  </si>
  <si>
    <t>MidCap S&amp;P 400</t>
  </si>
  <si>
    <t>SmallCap S&amp;P 600</t>
  </si>
  <si>
    <t>LgCap S&amp;P 500 Index</t>
  </si>
  <si>
    <t>Amn Fds EuroPacific</t>
  </si>
  <si>
    <t>Total Value ($)</t>
  </si>
  <si>
    <t>Additional Shares</t>
  </si>
  <si>
    <t>Dividend ($)</t>
  </si>
  <si>
    <t>New Total Shares (#)</t>
  </si>
  <si>
    <t>Return (%)</t>
  </si>
  <si>
    <t>Total Return</t>
  </si>
  <si>
    <t>Totals</t>
  </si>
  <si>
    <t>Total Return (%)</t>
  </si>
  <si>
    <t xml:space="preserve">  Dollar Cost Average, Principal 401k</t>
  </si>
  <si>
    <t>Dividend Payout/Share ($)</t>
  </si>
  <si>
    <t>NIKKEI</t>
  </si>
  <si>
    <t>IBEX</t>
  </si>
  <si>
    <t>DOW</t>
  </si>
  <si>
    <t>Value ($)</t>
  </si>
  <si>
    <t>Dividend Value ($)</t>
  </si>
  <si>
    <t>Dividend Payout ($)</t>
  </si>
  <si>
    <t>Principal ($)</t>
  </si>
  <si>
    <t>Return on Principal</t>
  </si>
  <si>
    <t>Dividends Retained</t>
  </si>
  <si>
    <t>Dividends Reinvested</t>
  </si>
  <si>
    <t>Period (Yr.)</t>
  </si>
  <si>
    <t xml:space="preserve">Annual Return </t>
  </si>
  <si>
    <t>Total Additional Shares</t>
  </si>
  <si>
    <t>Divdend Value ($)</t>
  </si>
  <si>
    <t>Weight</t>
  </si>
  <si>
    <t>% Change</t>
  </si>
  <si>
    <t>Annual Return</t>
  </si>
  <si>
    <t>Symbol</t>
  </si>
  <si>
    <t>S&amp;P 500</t>
  </si>
  <si>
    <t>10-Yr Bond</t>
  </si>
  <si>
    <t>Projections</t>
  </si>
  <si>
    <t xml:space="preserve">  Dollar Cost Average Method (DCA)</t>
  </si>
  <si>
    <t xml:space="preserve">  Value Cost Average Method (VCA)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</si>
</sst>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.5"/>
      <color theme="1"/>
      <name val="Arial"/>
      <family val="2"/>
    </font>
    <font>
      <sz val="9.5"/>
      <color theme="1"/>
      <name val="Arial"/>
      <family val="2"/>
    </font>
    <font>
      <b/>
      <sz val="8.5"/>
      <color theme="1"/>
      <name val="Arial"/>
      <family val="2"/>
    </font>
    <font>
      <b/>
      <sz val="9.5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.5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.5"/>
      <color rgb="FFFF0000"/>
      <name val="Calibri"/>
      <family val="2"/>
      <scheme val="minor"/>
    </font>
    <font>
      <sz val="10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medium">
        <color theme="0" tint="-0.249977111117893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0" tint="-0.249977111117893"/>
      </bottom>
      <diagonal/>
    </border>
    <border>
      <left/>
      <right style="thin">
        <color theme="1"/>
      </right>
      <top/>
      <bottom style="medium">
        <color theme="0" tint="-0.499984740745262"/>
      </bottom>
      <diagonal/>
    </border>
  </borders>
  <cellStyleXfs count="2">
    <xf numFmtId="0" fontId="0" fillId="0" borderId="0"/>
    <xf numFmtId="0" fontId="13" fillId="0" borderId="0"/>
  </cellStyleXfs>
  <cellXfs count="252">
    <xf numFmtId="0" fontId="0" fillId="0" borderId="0" xfId="0"/>
    <xf numFmtId="0" fontId="1" fillId="0" borderId="0" xfId="0" applyFont="1" applyAlignment="1">
      <alignment horizontal="center" vertical="center"/>
    </xf>
    <xf numFmtId="44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1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 vertical="center"/>
    </xf>
    <xf numFmtId="164" fontId="2" fillId="0" borderId="0" xfId="0" applyNumberFormat="1" applyFont="1"/>
    <xf numFmtId="4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left" vertical="center"/>
    </xf>
    <xf numFmtId="4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/>
    <xf numFmtId="44" fontId="4" fillId="3" borderId="2" xfId="0" applyNumberFormat="1" applyFont="1" applyFill="1" applyBorder="1" applyAlignment="1">
      <alignment horizontal="center" vertical="center"/>
    </xf>
    <xf numFmtId="44" fontId="1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44" fontId="4" fillId="3" borderId="2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4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/>
    <xf numFmtId="44" fontId="2" fillId="3" borderId="2" xfId="0" applyNumberFormat="1" applyFont="1" applyFill="1" applyBorder="1"/>
    <xf numFmtId="44" fontId="10" fillId="3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" fillId="0" borderId="5" xfId="0" applyFont="1" applyBorder="1"/>
    <xf numFmtId="0" fontId="1" fillId="0" borderId="5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center" vertical="center"/>
    </xf>
    <xf numFmtId="44" fontId="1" fillId="3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/>
    <xf numFmtId="44" fontId="2" fillId="0" borderId="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44" fontId="9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4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horizontal="right" vertical="center"/>
    </xf>
    <xf numFmtId="44" fontId="4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44" fontId="1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4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2" fontId="11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0" fontId="11" fillId="0" borderId="0" xfId="0" applyNumberFormat="1" applyFont="1" applyAlignment="1">
      <alignment horizontal="right" vertical="center"/>
    </xf>
    <xf numFmtId="44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vertical="center"/>
    </xf>
    <xf numFmtId="10" fontId="5" fillId="2" borderId="4" xfId="0" applyNumberFormat="1" applyFont="1" applyFill="1" applyBorder="1" applyAlignment="1">
      <alignment vertical="center"/>
    </xf>
    <xf numFmtId="10" fontId="5" fillId="2" borderId="7" xfId="0" applyNumberFormat="1" applyFont="1" applyFill="1" applyBorder="1" applyAlignment="1">
      <alignment vertical="center"/>
    </xf>
    <xf numFmtId="44" fontId="5" fillId="2" borderId="7" xfId="0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0" fontId="2" fillId="0" borderId="0" xfId="0" applyNumberFormat="1" applyFont="1"/>
    <xf numFmtId="2" fontId="2" fillId="2" borderId="0" xfId="0" applyNumberFormat="1" applyFont="1" applyFill="1" applyAlignment="1">
      <alignment horizontal="left"/>
    </xf>
    <xf numFmtId="4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44" fontId="16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0" fontId="15" fillId="0" borderId="0" xfId="0" applyNumberFormat="1" applyFont="1" applyAlignment="1">
      <alignment horizontal="right" vertical="center"/>
    </xf>
    <xf numFmtId="10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44" fontId="18" fillId="0" borderId="0" xfId="0" applyNumberFormat="1" applyFont="1" applyAlignment="1">
      <alignment horizontal="right" vertical="center"/>
    </xf>
    <xf numFmtId="44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right" vertical="center"/>
    </xf>
    <xf numFmtId="44" fontId="18" fillId="0" borderId="0" xfId="0" applyNumberFormat="1" applyFont="1" applyAlignment="1">
      <alignment horizontal="left" vertical="center"/>
    </xf>
    <xf numFmtId="2" fontId="18" fillId="0" borderId="0" xfId="0" applyNumberFormat="1" applyFont="1" applyAlignment="1">
      <alignment horizontal="center" vertical="center"/>
    </xf>
    <xf numFmtId="0" fontId="18" fillId="3" borderId="2" xfId="0" applyFont="1" applyFill="1" applyBorder="1" applyAlignment="1">
      <alignment horizontal="left" vertical="center"/>
    </xf>
    <xf numFmtId="44" fontId="18" fillId="3" borderId="2" xfId="0" applyNumberFormat="1" applyFont="1" applyFill="1" applyBorder="1" applyAlignment="1">
      <alignment horizontal="center" vertical="center"/>
    </xf>
    <xf numFmtId="44" fontId="18" fillId="3" borderId="2" xfId="0" applyNumberFormat="1" applyFont="1" applyFill="1" applyBorder="1" applyAlignment="1">
      <alignment horizontal="left" vertical="center"/>
    </xf>
    <xf numFmtId="164" fontId="18" fillId="3" borderId="2" xfId="0" applyNumberFormat="1" applyFont="1" applyFill="1" applyBorder="1" applyAlignment="1">
      <alignment horizontal="center" vertical="center"/>
    </xf>
    <xf numFmtId="2" fontId="18" fillId="3" borderId="2" xfId="0" applyNumberFormat="1" applyFont="1" applyFill="1" applyBorder="1" applyAlignment="1">
      <alignment horizontal="center" vertical="center"/>
    </xf>
    <xf numFmtId="44" fontId="19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/>
    <xf numFmtId="0" fontId="15" fillId="2" borderId="0" xfId="0" applyFont="1" applyFill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14" fontId="15" fillId="0" borderId="0" xfId="0" applyNumberFormat="1" applyFont="1" applyAlignment="1">
      <alignment horizontal="left"/>
    </xf>
    <xf numFmtId="44" fontId="15" fillId="0" borderId="0" xfId="0" applyNumberFormat="1" applyFont="1"/>
    <xf numFmtId="44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center"/>
    </xf>
    <xf numFmtId="44" fontId="20" fillId="0" borderId="0" xfId="0" applyNumberFormat="1" applyFont="1"/>
    <xf numFmtId="14" fontId="15" fillId="0" borderId="0" xfId="0" applyNumberFormat="1" applyFont="1" applyAlignment="1">
      <alignment horizontal="left" vertical="center"/>
    </xf>
    <xf numFmtId="164" fontId="15" fillId="0" borderId="0" xfId="0" applyNumberFormat="1" applyFont="1"/>
    <xf numFmtId="0" fontId="16" fillId="0" borderId="0" xfId="0" applyFont="1" applyAlignment="1">
      <alignment horizontal="left"/>
    </xf>
    <xf numFmtId="44" fontId="16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44" fontId="14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2" fontId="15" fillId="2" borderId="0" xfId="0" applyNumberFormat="1" applyFont="1" applyFill="1" applyAlignment="1">
      <alignment horizontal="left"/>
    </xf>
    <xf numFmtId="2" fontId="15" fillId="2" borderId="0" xfId="0" applyNumberFormat="1" applyFont="1" applyFill="1"/>
    <xf numFmtId="164" fontId="15" fillId="2" borderId="0" xfId="0" applyNumberFormat="1" applyFont="1" applyFill="1" applyAlignment="1">
      <alignment horizontal="left" vertical="center"/>
    </xf>
    <xf numFmtId="164" fontId="15" fillId="2" borderId="0" xfId="0" applyNumberFormat="1" applyFont="1" applyFill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0" fontId="19" fillId="3" borderId="2" xfId="0" applyNumberFormat="1" applyFont="1" applyFill="1" applyBorder="1" applyAlignment="1">
      <alignment horizontal="center" vertical="center"/>
    </xf>
    <xf numFmtId="10" fontId="17" fillId="0" borderId="0" xfId="0" applyNumberFormat="1" applyFont="1" applyAlignment="1">
      <alignment horizontal="right" vertical="center"/>
    </xf>
    <xf numFmtId="10" fontId="15" fillId="0" borderId="0" xfId="0" applyNumberFormat="1" applyFont="1"/>
    <xf numFmtId="0" fontId="22" fillId="0" borderId="0" xfId="0" applyFont="1"/>
    <xf numFmtId="0" fontId="22" fillId="0" borderId="0" xfId="0" applyFont="1" applyAlignment="1">
      <alignment vertical="center"/>
    </xf>
    <xf numFmtId="14" fontId="22" fillId="0" borderId="0" xfId="0" applyNumberFormat="1" applyFont="1"/>
    <xf numFmtId="10" fontId="22" fillId="0" borderId="0" xfId="0" applyNumberFormat="1" applyFont="1"/>
    <xf numFmtId="10" fontId="2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0" fontId="17" fillId="0" borderId="0" xfId="0" applyNumberFormat="1" applyFont="1" applyAlignment="1">
      <alignment vertical="center"/>
    </xf>
    <xf numFmtId="2" fontId="17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10" fontId="15" fillId="7" borderId="1" xfId="0" applyNumberFormat="1" applyFont="1" applyFill="1" applyBorder="1" applyAlignment="1">
      <alignment horizontal="right" vertical="center"/>
    </xf>
    <xf numFmtId="0" fontId="15" fillId="0" borderId="13" xfId="0" applyFont="1" applyBorder="1"/>
    <xf numFmtId="0" fontId="14" fillId="0" borderId="13" xfId="0" applyFont="1" applyBorder="1" applyAlignment="1">
      <alignment horizontal="center" vertical="center"/>
    </xf>
    <xf numFmtId="10" fontId="15" fillId="0" borderId="13" xfId="0" applyNumberFormat="1" applyFont="1" applyBorder="1" applyAlignment="1">
      <alignment horizontal="center" vertical="center"/>
    </xf>
    <xf numFmtId="44" fontId="14" fillId="0" borderId="13" xfId="0" applyNumberFormat="1" applyFont="1" applyBorder="1" applyAlignment="1">
      <alignment horizontal="center" vertical="center"/>
    </xf>
    <xf numFmtId="0" fontId="15" fillId="2" borderId="13" xfId="0" applyFont="1" applyFill="1" applyBorder="1"/>
    <xf numFmtId="44" fontId="15" fillId="0" borderId="13" xfId="0" applyNumberFormat="1" applyFont="1" applyBorder="1" applyAlignment="1">
      <alignment vertical="center"/>
    </xf>
    <xf numFmtId="44" fontId="15" fillId="0" borderId="12" xfId="0" applyNumberFormat="1" applyFont="1" applyBorder="1"/>
    <xf numFmtId="44" fontId="16" fillId="0" borderId="12" xfId="0" applyNumberFormat="1" applyFont="1" applyBorder="1" applyAlignment="1">
      <alignment horizontal="left" vertical="center"/>
    </xf>
    <xf numFmtId="10" fontId="15" fillId="0" borderId="12" xfId="0" applyNumberFormat="1" applyFont="1" applyBorder="1" applyAlignment="1">
      <alignment horizontal="center" vertical="center"/>
    </xf>
    <xf numFmtId="10" fontId="15" fillId="0" borderId="12" xfId="0" applyNumberFormat="1" applyFont="1" applyBorder="1" applyAlignment="1">
      <alignment horizontal="left" vertical="center"/>
    </xf>
    <xf numFmtId="44" fontId="15" fillId="0" borderId="12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44" fontId="15" fillId="2" borderId="12" xfId="0" applyNumberFormat="1" applyFont="1" applyFill="1" applyBorder="1" applyAlignment="1">
      <alignment horizontal="center" vertical="center"/>
    </xf>
    <xf numFmtId="44" fontId="15" fillId="0" borderId="12" xfId="0" applyNumberFormat="1" applyFont="1" applyBorder="1" applyAlignment="1">
      <alignment vertical="center"/>
    </xf>
    <xf numFmtId="0" fontId="15" fillId="3" borderId="17" xfId="0" applyFont="1" applyFill="1" applyBorder="1" applyAlignment="1">
      <alignment horizontal="left"/>
    </xf>
    <xf numFmtId="0" fontId="15" fillId="3" borderId="17" xfId="0" applyFont="1" applyFill="1" applyBorder="1"/>
    <xf numFmtId="0" fontId="15" fillId="3" borderId="18" xfId="0" applyFont="1" applyFill="1" applyBorder="1"/>
    <xf numFmtId="0" fontId="18" fillId="3" borderId="17" xfId="0" applyFont="1" applyFill="1" applyBorder="1" applyAlignment="1">
      <alignment horizontal="left" vertical="center"/>
    </xf>
    <xf numFmtId="44" fontId="18" fillId="3" borderId="17" xfId="0" applyNumberFormat="1" applyFont="1" applyFill="1" applyBorder="1" applyAlignment="1">
      <alignment horizontal="center" vertical="center"/>
    </xf>
    <xf numFmtId="44" fontId="14" fillId="3" borderId="18" xfId="0" applyNumberFormat="1" applyFont="1" applyFill="1" applyBorder="1" applyAlignment="1">
      <alignment horizontal="center" vertical="center"/>
    </xf>
    <xf numFmtId="44" fontId="18" fillId="3" borderId="19" xfId="0" applyNumberFormat="1" applyFont="1" applyFill="1" applyBorder="1" applyAlignment="1">
      <alignment horizontal="left" vertical="center"/>
    </xf>
    <xf numFmtId="2" fontId="18" fillId="3" borderId="17" xfId="0" applyNumberFormat="1" applyFont="1" applyFill="1" applyBorder="1" applyAlignment="1">
      <alignment horizontal="center" vertical="center"/>
    </xf>
    <xf numFmtId="164" fontId="19" fillId="3" borderId="17" xfId="0" applyNumberFormat="1" applyFont="1" applyFill="1" applyBorder="1" applyAlignment="1">
      <alignment horizontal="center" vertical="center"/>
    </xf>
    <xf numFmtId="44" fontId="19" fillId="3" borderId="17" xfId="0" applyNumberFormat="1" applyFont="1" applyFill="1" applyBorder="1" applyAlignment="1">
      <alignment horizontal="center" vertical="center"/>
    </xf>
    <xf numFmtId="10" fontId="19" fillId="3" borderId="17" xfId="0" applyNumberFormat="1" applyFont="1" applyFill="1" applyBorder="1" applyAlignment="1">
      <alignment horizontal="center" vertical="center"/>
    </xf>
    <xf numFmtId="44" fontId="15" fillId="3" borderId="17" xfId="0" applyNumberFormat="1" applyFont="1" applyFill="1" applyBorder="1"/>
    <xf numFmtId="0" fontId="15" fillId="0" borderId="11" xfId="0" applyFont="1" applyBorder="1"/>
    <xf numFmtId="0" fontId="23" fillId="0" borderId="0" xfId="0" applyFont="1" applyAlignment="1">
      <alignment horizontal="left" vertical="center"/>
    </xf>
    <xf numFmtId="10" fontId="15" fillId="0" borderId="11" xfId="0" applyNumberFormat="1" applyFont="1" applyBorder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0" fontId="20" fillId="3" borderId="17" xfId="0" applyFont="1" applyFill="1" applyBorder="1"/>
    <xf numFmtId="0" fontId="20" fillId="3" borderId="0" xfId="0" applyFont="1" applyFill="1"/>
    <xf numFmtId="0" fontId="14" fillId="0" borderId="20" xfId="0" applyFont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horizontal="left"/>
    </xf>
    <xf numFmtId="2" fontId="17" fillId="0" borderId="0" xfId="0" applyNumberFormat="1" applyFont="1" applyAlignment="1">
      <alignment horizontal="right" vertical="center"/>
    </xf>
    <xf numFmtId="44" fontId="17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11" xfId="0" applyFont="1" applyBorder="1" applyAlignment="1">
      <alignment vertical="center"/>
    </xf>
    <xf numFmtId="10" fontId="15" fillId="7" borderId="4" xfId="0" applyNumberFormat="1" applyFont="1" applyFill="1" applyBorder="1" applyAlignment="1">
      <alignment horizontal="right" vertical="center"/>
    </xf>
    <xf numFmtId="44" fontId="18" fillId="3" borderId="24" xfId="0" applyNumberFormat="1" applyFont="1" applyFill="1" applyBorder="1" applyAlignment="1">
      <alignment horizontal="center" vertical="center"/>
    </xf>
    <xf numFmtId="0" fontId="15" fillId="2" borderId="11" xfId="0" applyFont="1" applyFill="1" applyBorder="1"/>
    <xf numFmtId="0" fontId="15" fillId="0" borderId="25" xfId="0" applyFont="1" applyBorder="1"/>
    <xf numFmtId="0" fontId="14" fillId="0" borderId="25" xfId="0" applyFont="1" applyBorder="1" applyAlignment="1">
      <alignment horizontal="center" vertical="center"/>
    </xf>
    <xf numFmtId="0" fontId="18" fillId="3" borderId="26" xfId="0" applyFont="1" applyFill="1" applyBorder="1" applyAlignment="1">
      <alignment horizontal="left" vertical="center"/>
    </xf>
    <xf numFmtId="0" fontId="15" fillId="2" borderId="25" xfId="0" applyFont="1" applyFill="1" applyBorder="1" applyAlignment="1">
      <alignment horizontal="center" vertical="center"/>
    </xf>
    <xf numFmtId="44" fontId="15" fillId="0" borderId="25" xfId="0" applyNumberFormat="1" applyFont="1" applyBorder="1" applyAlignment="1">
      <alignment vertical="center"/>
    </xf>
    <xf numFmtId="10" fontId="17" fillId="0" borderId="11" xfId="0" applyNumberFormat="1" applyFont="1" applyBorder="1" applyAlignment="1">
      <alignment horizontal="right" vertical="center"/>
    </xf>
    <xf numFmtId="44" fontId="17" fillId="0" borderId="11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0" fontId="18" fillId="0" borderId="11" xfId="0" applyFont="1" applyBorder="1" applyAlignment="1">
      <alignment horizontal="center" vertical="center"/>
    </xf>
    <xf numFmtId="0" fontId="15" fillId="3" borderId="27" xfId="0" applyFont="1" applyFill="1" applyBorder="1"/>
    <xf numFmtId="0" fontId="14" fillId="0" borderId="11" xfId="0" applyFont="1" applyBorder="1" applyAlignment="1">
      <alignment horizontal="center" vertical="center"/>
    </xf>
    <xf numFmtId="44" fontId="18" fillId="0" borderId="11" xfId="0" applyNumberFormat="1" applyFont="1" applyBorder="1" applyAlignment="1">
      <alignment horizontal="center" vertical="center"/>
    </xf>
    <xf numFmtId="44" fontId="15" fillId="0" borderId="11" xfId="0" applyNumberFormat="1" applyFont="1" applyBorder="1" applyAlignment="1">
      <alignment vertical="center"/>
    </xf>
    <xf numFmtId="0" fontId="15" fillId="3" borderId="1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44" fontId="19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44" fontId="18" fillId="9" borderId="0" xfId="0" applyNumberFormat="1" applyFont="1" applyFill="1" applyAlignment="1">
      <alignment horizontal="left" vertical="center"/>
    </xf>
    <xf numFmtId="164" fontId="18" fillId="9" borderId="0" xfId="0" applyNumberFormat="1" applyFont="1" applyFill="1" applyAlignment="1">
      <alignment horizontal="center" vertical="center"/>
    </xf>
    <xf numFmtId="2" fontId="18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3" borderId="0" xfId="0" applyFont="1" applyFill="1"/>
    <xf numFmtId="44" fontId="18" fillId="3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left"/>
    </xf>
    <xf numFmtId="0" fontId="15" fillId="9" borderId="0" xfId="0" applyFont="1" applyFill="1"/>
    <xf numFmtId="165" fontId="18" fillId="0" borderId="0" xfId="0" applyNumberFormat="1" applyFont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10" fontId="18" fillId="9" borderId="0" xfId="0" applyNumberFormat="1" applyFont="1" applyFill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4" fontId="16" fillId="6" borderId="3" xfId="0" applyNumberFormat="1" applyFont="1" applyFill="1" applyBorder="1" applyAlignment="1">
      <alignment horizontal="right" vertical="center"/>
    </xf>
    <xf numFmtId="44" fontId="16" fillId="6" borderId="8" xfId="0" applyNumberFormat="1" applyFont="1" applyFill="1" applyBorder="1" applyAlignment="1">
      <alignment horizontal="right" vertical="center"/>
    </xf>
    <xf numFmtId="10" fontId="16" fillId="6" borderId="3" xfId="0" applyNumberFormat="1" applyFont="1" applyFill="1" applyBorder="1" applyAlignment="1">
      <alignment horizontal="right" vertical="center"/>
    </xf>
    <xf numFmtId="10" fontId="16" fillId="6" borderId="8" xfId="0" applyNumberFormat="1" applyFont="1" applyFill="1" applyBorder="1" applyAlignment="1">
      <alignment horizontal="right" vertical="center"/>
    </xf>
    <xf numFmtId="10" fontId="17" fillId="6" borderId="3" xfId="0" applyNumberFormat="1" applyFont="1" applyFill="1" applyBorder="1" applyAlignment="1">
      <alignment horizontal="right" vertical="center"/>
    </xf>
    <xf numFmtId="10" fontId="17" fillId="6" borderId="8" xfId="0" applyNumberFormat="1" applyFont="1" applyFill="1" applyBorder="1" applyAlignment="1">
      <alignment horizontal="right" vertic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44" fontId="17" fillId="6" borderId="3" xfId="0" applyNumberFormat="1" applyFont="1" applyFill="1" applyBorder="1" applyAlignment="1">
      <alignment horizontal="right" vertical="center"/>
    </xf>
    <xf numFmtId="44" fontId="17" fillId="6" borderId="8" xfId="0" applyNumberFormat="1" applyFont="1" applyFill="1" applyBorder="1" applyAlignment="1">
      <alignment horizontal="right" vertical="center"/>
    </xf>
    <xf numFmtId="44" fontId="17" fillId="7" borderId="3" xfId="0" applyNumberFormat="1" applyFont="1" applyFill="1" applyBorder="1" applyAlignment="1">
      <alignment horizontal="center" vertical="center"/>
    </xf>
    <xf numFmtId="44" fontId="17" fillId="7" borderId="8" xfId="0" applyNumberFormat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right" vertical="center"/>
    </xf>
    <xf numFmtId="0" fontId="17" fillId="7" borderId="8" xfId="0" applyFont="1" applyFill="1" applyBorder="1" applyAlignment="1">
      <alignment horizontal="right" vertical="center"/>
    </xf>
    <xf numFmtId="2" fontId="17" fillId="6" borderId="3" xfId="0" applyNumberFormat="1" applyFont="1" applyFill="1" applyBorder="1" applyAlignment="1">
      <alignment horizontal="right" vertical="center"/>
    </xf>
    <xf numFmtId="2" fontId="17" fillId="6" borderId="8" xfId="0" applyNumberFormat="1" applyFont="1" applyFill="1" applyBorder="1" applyAlignment="1">
      <alignment horizontal="right" vertical="center"/>
    </xf>
    <xf numFmtId="0" fontId="18" fillId="0" borderId="2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7" fillId="7" borderId="1" xfId="0" applyFont="1" applyFill="1" applyBorder="1" applyAlignment="1">
      <alignment horizontal="right" vertical="center"/>
    </xf>
    <xf numFmtId="10" fontId="17" fillId="2" borderId="7" xfId="0" applyNumberFormat="1" applyFont="1" applyFill="1" applyBorder="1" applyAlignment="1">
      <alignment horizontal="right" vertical="center"/>
    </xf>
    <xf numFmtId="10" fontId="17" fillId="2" borderId="9" xfId="0" applyNumberFormat="1" applyFont="1" applyFill="1" applyBorder="1" applyAlignment="1">
      <alignment horizontal="right" vertical="center"/>
    </xf>
    <xf numFmtId="2" fontId="17" fillId="2" borderId="7" xfId="0" applyNumberFormat="1" applyFont="1" applyFill="1" applyBorder="1" applyAlignment="1">
      <alignment horizontal="right" vertical="center"/>
    </xf>
    <xf numFmtId="2" fontId="17" fillId="2" borderId="9" xfId="0" applyNumberFormat="1" applyFont="1" applyFill="1" applyBorder="1" applyAlignment="1">
      <alignment horizontal="right" vertical="center"/>
    </xf>
    <xf numFmtId="10" fontId="17" fillId="2" borderId="22" xfId="0" applyNumberFormat="1" applyFont="1" applyFill="1" applyBorder="1" applyAlignment="1">
      <alignment horizontal="right" vertical="center"/>
    </xf>
    <xf numFmtId="44" fontId="17" fillId="2" borderId="23" xfId="0" applyNumberFormat="1" applyFont="1" applyFill="1" applyBorder="1" applyAlignment="1">
      <alignment horizontal="right" vertical="center"/>
    </xf>
    <xf numFmtId="44" fontId="17" fillId="2" borderId="3" xfId="0" applyNumberFormat="1" applyFont="1" applyFill="1" applyBorder="1" applyAlignment="1">
      <alignment horizontal="right" vertical="center"/>
    </xf>
    <xf numFmtId="10" fontId="17" fillId="2" borderId="8" xfId="0" applyNumberFormat="1" applyFont="1" applyFill="1" applyBorder="1" applyAlignment="1">
      <alignment horizontal="right" vertical="center"/>
    </xf>
    <xf numFmtId="10" fontId="17" fillId="2" borderId="3" xfId="0" applyNumberFormat="1" applyFont="1" applyFill="1" applyBorder="1" applyAlignment="1">
      <alignment horizontal="right" vertical="center"/>
    </xf>
    <xf numFmtId="10" fontId="16" fillId="2" borderId="4" xfId="0" applyNumberFormat="1" applyFont="1" applyFill="1" applyBorder="1" applyAlignment="1">
      <alignment horizontal="right" vertical="center"/>
    </xf>
    <xf numFmtId="44" fontId="16" fillId="2" borderId="4" xfId="0" applyNumberFormat="1" applyFont="1" applyFill="1" applyBorder="1" applyAlignment="1">
      <alignment horizontal="right" vertical="center"/>
    </xf>
    <xf numFmtId="2" fontId="16" fillId="2" borderId="4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FFFF"/>
      <color rgb="FF00FF00"/>
      <color rgb="FFC85D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Portfolio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5C-4DA0-ADF1-4BD1F5EDDE79}"/>
              </c:ext>
            </c:extLst>
          </c:dPt>
          <c:dPt>
            <c:idx val="1"/>
            <c:bubble3D val="0"/>
            <c:spPr>
              <a:solidFill>
                <a:schemeClr val="accent3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E5C-4DA0-ADF1-4BD1F5EDDE79}"/>
              </c:ext>
            </c:extLst>
          </c:dPt>
          <c:dPt>
            <c:idx val="2"/>
            <c:bubble3D val="0"/>
            <c:spPr>
              <a:solidFill>
                <a:schemeClr val="accent3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E5C-4DA0-ADF1-4BD1F5EDDE79}"/>
              </c:ext>
            </c:extLst>
          </c:dPt>
          <c:dPt>
            <c:idx val="3"/>
            <c:bubble3D val="0"/>
            <c:spPr>
              <a:solidFill>
                <a:schemeClr val="accent3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E5C-4DA0-ADF1-4BD1F5EDDE79}"/>
              </c:ext>
            </c:extLst>
          </c:dPt>
          <c:dPt>
            <c:idx val="4"/>
            <c:bubble3D val="0"/>
            <c:spPr>
              <a:solidFill>
                <a:schemeClr val="accent3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E5C-4DA0-ADF1-4BD1F5EDDE79}"/>
              </c:ext>
            </c:extLst>
          </c:dPt>
          <c:dPt>
            <c:idx val="5"/>
            <c:bubble3D val="0"/>
            <c:spPr>
              <a:solidFill>
                <a:schemeClr val="accent3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E5C-4DA0-ADF1-4BD1F5EDD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'Dollar Average (Model)'!$B$28:$G$28</c:f>
              <c:strCache>
                <c:ptCount val="6"/>
                <c:pt idx="0">
                  <c:v>VTI</c:v>
                </c:pt>
                <c:pt idx="1">
                  <c:v>VTV</c:v>
                </c:pt>
                <c:pt idx="2">
                  <c:v>VOE</c:v>
                </c:pt>
                <c:pt idx="3">
                  <c:v>VBR</c:v>
                </c:pt>
                <c:pt idx="4">
                  <c:v>VEA</c:v>
                </c:pt>
                <c:pt idx="5">
                  <c:v>VWO</c:v>
                </c:pt>
              </c:strCache>
            </c:strRef>
          </c:cat>
          <c:val>
            <c:numRef>
              <c:f>'Dollar Average (Model)'!$B$29:$G$29</c:f>
              <c:numCache>
                <c:formatCode>0.00%</c:formatCode>
                <c:ptCount val="6"/>
                <c:pt idx="0">
                  <c:v>0.17599999999999999</c:v>
                </c:pt>
                <c:pt idx="1">
                  <c:v>0.17599999999999999</c:v>
                </c:pt>
                <c:pt idx="2">
                  <c:v>5.6000000000000001E-2</c:v>
                </c:pt>
                <c:pt idx="3">
                  <c:v>4.9000000000000002E-2</c:v>
                </c:pt>
                <c:pt idx="4">
                  <c:v>0.41099999999999998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5C-4DA0-ADF1-4BD1F5EDDE7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Individual</a:t>
            </a:r>
            <a:r>
              <a:rPr lang="en-US" sz="1050" b="1" baseline="0"/>
              <a:t> Fund % Return Performance</a:t>
            </a:r>
            <a:endParaRPr lang="en-US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VTI</c:v>
          </c:tx>
          <c:spPr>
            <a:ln w="952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(Model)'!$BQ$35:$BQ$526</c:f>
              <c:numCache>
                <c:formatCode>_("$"* #,##0.00_);_("$"* \(#,##0.00\);_("$"* "-"??_);_(@_)</c:formatCode>
                <c:ptCount val="492"/>
                <c:pt idx="0">
                  <c:v>71.190002500000006</c:v>
                </c:pt>
                <c:pt idx="1">
                  <c:v>71.860000499999998</c:v>
                </c:pt>
                <c:pt idx="2">
                  <c:v>71.529999000000004</c:v>
                </c:pt>
                <c:pt idx="3">
                  <c:v>73.425003000000004</c:v>
                </c:pt>
                <c:pt idx="4">
                  <c:v>73.110000499999998</c:v>
                </c:pt>
                <c:pt idx="5">
                  <c:v>72.464996499999998</c:v>
                </c:pt>
                <c:pt idx="6">
                  <c:v>73.690002500000006</c:v>
                </c:pt>
                <c:pt idx="7">
                  <c:v>75.610000499999998</c:v>
                </c:pt>
                <c:pt idx="8">
                  <c:v>75.599998499999998</c:v>
                </c:pt>
                <c:pt idx="9">
                  <c:v>77.305000500000006</c:v>
                </c:pt>
                <c:pt idx="10">
                  <c:v>77.540001000000004</c:v>
                </c:pt>
                <c:pt idx="11">
                  <c:v>74.5</c:v>
                </c:pt>
                <c:pt idx="12">
                  <c:v>76.205001999999993</c:v>
                </c:pt>
                <c:pt idx="13">
                  <c:v>74.989998</c:v>
                </c:pt>
                <c:pt idx="14">
                  <c:v>72.290001000000004</c:v>
                </c:pt>
                <c:pt idx="15">
                  <c:v>72.410003500000002</c:v>
                </c:pt>
                <c:pt idx="16">
                  <c:v>71.300003000000004</c:v>
                </c:pt>
                <c:pt idx="17">
                  <c:v>73.474998499999998</c:v>
                </c:pt>
                <c:pt idx="18">
                  <c:v>74.800003000000004</c:v>
                </c:pt>
                <c:pt idx="19">
                  <c:v>72.849998499999998</c:v>
                </c:pt>
                <c:pt idx="20">
                  <c:v>73.404999000000004</c:v>
                </c:pt>
                <c:pt idx="21">
                  <c:v>72.940002500000006</c:v>
                </c:pt>
                <c:pt idx="22">
                  <c:v>69.714996499999998</c:v>
                </c:pt>
                <c:pt idx="23">
                  <c:v>69.025001500000002</c:v>
                </c:pt>
                <c:pt idx="24">
                  <c:v>65.285003500000002</c:v>
                </c:pt>
                <c:pt idx="25">
                  <c:v>65.705001999999993</c:v>
                </c:pt>
                <c:pt idx="26">
                  <c:v>69.199996999999996</c:v>
                </c:pt>
                <c:pt idx="27">
                  <c:v>66.150001500000002</c:v>
                </c:pt>
                <c:pt idx="28">
                  <c:v>67.050003000000004</c:v>
                </c:pt>
                <c:pt idx="29">
                  <c:v>67.135002</c:v>
                </c:pt>
                <c:pt idx="30">
                  <c:v>66.400001500000002</c:v>
                </c:pt>
                <c:pt idx="31">
                  <c:v>64.25</c:v>
                </c:pt>
                <c:pt idx="32">
                  <c:v>64.105003499999995</c:v>
                </c:pt>
                <c:pt idx="33">
                  <c:v>65.580001999999993</c:v>
                </c:pt>
                <c:pt idx="34">
                  <c:v>65.169998000000007</c:v>
                </c:pt>
                <c:pt idx="35">
                  <c:v>67.885002</c:v>
                </c:pt>
                <c:pt idx="36">
                  <c:v>66.144996500000005</c:v>
                </c:pt>
                <c:pt idx="37">
                  <c:v>68.894996500000005</c:v>
                </c:pt>
                <c:pt idx="38">
                  <c:v>69.294998000000007</c:v>
                </c:pt>
                <c:pt idx="39">
                  <c:v>70.110000499999998</c:v>
                </c:pt>
                <c:pt idx="40">
                  <c:v>69.175003000000004</c:v>
                </c:pt>
                <c:pt idx="41">
                  <c:v>71.059997499999994</c:v>
                </c:pt>
                <c:pt idx="42">
                  <c:v>68.629997500000002</c:v>
                </c:pt>
                <c:pt idx="43">
                  <c:v>70.084998999999996</c:v>
                </c:pt>
                <c:pt idx="44">
                  <c:v>68.495002499999998</c:v>
                </c:pt>
                <c:pt idx="45">
                  <c:v>68.375</c:v>
                </c:pt>
                <c:pt idx="46">
                  <c:v>66.599997999999999</c:v>
                </c:pt>
                <c:pt idx="47">
                  <c:v>64.220000999999996</c:v>
                </c:pt>
                <c:pt idx="48">
                  <c:v>63.009998000000003</c:v>
                </c:pt>
                <c:pt idx="49">
                  <c:v>62.099997999999999</c:v>
                </c:pt>
                <c:pt idx="50">
                  <c:v>63.099997999999999</c:v>
                </c:pt>
                <c:pt idx="51">
                  <c:v>63.099997999999999</c:v>
                </c:pt>
                <c:pt idx="52">
                  <c:v>63.41</c:v>
                </c:pt>
                <c:pt idx="53">
                  <c:v>65</c:v>
                </c:pt>
                <c:pt idx="54">
                  <c:v>65.5</c:v>
                </c:pt>
                <c:pt idx="55">
                  <c:v>65.160004000000001</c:v>
                </c:pt>
                <c:pt idx="56">
                  <c:v>64.620002999999997</c:v>
                </c:pt>
                <c:pt idx="57">
                  <c:v>62.630001</c:v>
                </c:pt>
                <c:pt idx="58">
                  <c:v>63.41</c:v>
                </c:pt>
                <c:pt idx="59">
                  <c:v>63.419998</c:v>
                </c:pt>
                <c:pt idx="60">
                  <c:v>60.860000999999997</c:v>
                </c:pt>
                <c:pt idx="61">
                  <c:v>54.82</c:v>
                </c:pt>
                <c:pt idx="62">
                  <c:v>44.349997999999999</c:v>
                </c:pt>
                <c:pt idx="63">
                  <c:v>46.599997999999999</c:v>
                </c:pt>
                <c:pt idx="64">
                  <c:v>43.240001999999997</c:v>
                </c:pt>
                <c:pt idx="65">
                  <c:v>48.16</c:v>
                </c:pt>
                <c:pt idx="66">
                  <c:v>46.110000999999997</c:v>
                </c:pt>
                <c:pt idx="67">
                  <c:v>43.150002000000001</c:v>
                </c:pt>
                <c:pt idx="68">
                  <c:v>39.290000999999997</c:v>
                </c:pt>
                <c:pt idx="69">
                  <c:v>44.299999</c:v>
                </c:pt>
                <c:pt idx="70">
                  <c:v>43.209999000000003</c:v>
                </c:pt>
                <c:pt idx="71">
                  <c:v>43.720001000000003</c:v>
                </c:pt>
                <c:pt idx="72">
                  <c:v>44.110000999999997</c:v>
                </c:pt>
                <c:pt idx="73">
                  <c:v>43.32</c:v>
                </c:pt>
                <c:pt idx="74">
                  <c:v>46.029998999999997</c:v>
                </c:pt>
                <c:pt idx="75">
                  <c:v>44.189999</c:v>
                </c:pt>
                <c:pt idx="76">
                  <c:v>42.330002</c:v>
                </c:pt>
                <c:pt idx="77">
                  <c:v>41.299999</c:v>
                </c:pt>
                <c:pt idx="78">
                  <c:v>41.139999000000003</c:v>
                </c:pt>
                <c:pt idx="79">
                  <c:v>43.299999</c:v>
                </c:pt>
                <c:pt idx="80">
                  <c:v>41.27</c:v>
                </c:pt>
                <c:pt idx="81">
                  <c:v>38.479999999999997</c:v>
                </c:pt>
                <c:pt idx="82">
                  <c:v>36.810001</c:v>
                </c:pt>
                <c:pt idx="83">
                  <c:v>34.110000999999997</c:v>
                </c:pt>
                <c:pt idx="84">
                  <c:v>37.860000999999997</c:v>
                </c:pt>
                <c:pt idx="85">
                  <c:v>38.439999</c:v>
                </c:pt>
                <c:pt idx="86">
                  <c:v>40.659999999999997</c:v>
                </c:pt>
                <c:pt idx="87">
                  <c:v>42.099997999999999</c:v>
                </c:pt>
                <c:pt idx="88">
                  <c:v>42.869999</c:v>
                </c:pt>
                <c:pt idx="89">
                  <c:v>43.599997999999999</c:v>
                </c:pt>
                <c:pt idx="90">
                  <c:v>43.450001</c:v>
                </c:pt>
                <c:pt idx="91">
                  <c:v>44.18</c:v>
                </c:pt>
                <c:pt idx="92">
                  <c:v>46.549999</c:v>
                </c:pt>
                <c:pt idx="93">
                  <c:v>44.310001</c:v>
                </c:pt>
                <c:pt idx="94">
                  <c:v>44.630001</c:v>
                </c:pt>
                <c:pt idx="95">
                  <c:v>46.330002</c:v>
                </c:pt>
                <c:pt idx="96">
                  <c:v>47.470001000000003</c:v>
                </c:pt>
                <c:pt idx="97">
                  <c:v>47.790000999999997</c:v>
                </c:pt>
                <c:pt idx="98">
                  <c:v>46.389999000000003</c:v>
                </c:pt>
                <c:pt idx="99">
                  <c:v>46.139999000000003</c:v>
                </c:pt>
                <c:pt idx="100">
                  <c:v>45.32</c:v>
                </c:pt>
                <c:pt idx="101">
                  <c:v>44.139999000000003</c:v>
                </c:pt>
                <c:pt idx="102">
                  <c:v>47.32</c:v>
                </c:pt>
                <c:pt idx="103">
                  <c:v>49.389999000000003</c:v>
                </c:pt>
                <c:pt idx="104">
                  <c:v>49.849997999999999</c:v>
                </c:pt>
                <c:pt idx="105">
                  <c:v>51.119999</c:v>
                </c:pt>
                <c:pt idx="106">
                  <c:v>50.869999</c:v>
                </c:pt>
                <c:pt idx="107">
                  <c:v>51.93</c:v>
                </c:pt>
                <c:pt idx="108">
                  <c:v>52.200001</c:v>
                </c:pt>
                <c:pt idx="109">
                  <c:v>51.459999000000003</c:v>
                </c:pt>
                <c:pt idx="110">
                  <c:v>53.080002</c:v>
                </c:pt>
                <c:pt idx="111">
                  <c:v>54.439999</c:v>
                </c:pt>
                <c:pt idx="112">
                  <c:v>52.889999000000003</c:v>
                </c:pt>
                <c:pt idx="113">
                  <c:v>51.860000999999997</c:v>
                </c:pt>
                <c:pt idx="114">
                  <c:v>54.400002000000001</c:v>
                </c:pt>
                <c:pt idx="115">
                  <c:v>55.200001</c:v>
                </c:pt>
                <c:pt idx="116">
                  <c:v>54.650002000000001</c:v>
                </c:pt>
                <c:pt idx="117">
                  <c:v>52.18</c:v>
                </c:pt>
                <c:pt idx="118">
                  <c:v>53.950001</c:v>
                </c:pt>
                <c:pt idx="119">
                  <c:v>55.16</c:v>
                </c:pt>
                <c:pt idx="120">
                  <c:v>55.040000999999997</c:v>
                </c:pt>
                <c:pt idx="121">
                  <c:v>55.009998000000003</c:v>
                </c:pt>
                <c:pt idx="122">
                  <c:v>55.900002000000001</c:v>
                </c:pt>
                <c:pt idx="123">
                  <c:v>55.990001999999997</c:v>
                </c:pt>
                <c:pt idx="124">
                  <c:v>56.02</c:v>
                </c:pt>
                <c:pt idx="125">
                  <c:v>56.98</c:v>
                </c:pt>
                <c:pt idx="126">
                  <c:v>56.369999</c:v>
                </c:pt>
                <c:pt idx="127">
                  <c:v>58.040000999999997</c:v>
                </c:pt>
                <c:pt idx="128">
                  <c:v>57.5</c:v>
                </c:pt>
                <c:pt idx="129">
                  <c:v>55.41</c:v>
                </c:pt>
                <c:pt idx="130">
                  <c:v>54.360000999999997</c:v>
                </c:pt>
                <c:pt idx="131">
                  <c:v>53.98</c:v>
                </c:pt>
                <c:pt idx="132">
                  <c:v>54.77</c:v>
                </c:pt>
                <c:pt idx="133">
                  <c:v>56.52</c:v>
                </c:pt>
                <c:pt idx="134">
                  <c:v>56.23</c:v>
                </c:pt>
                <c:pt idx="135">
                  <c:v>58.209999000000003</c:v>
                </c:pt>
                <c:pt idx="136">
                  <c:v>58.869999</c:v>
                </c:pt>
                <c:pt idx="137">
                  <c:v>59.25</c:v>
                </c:pt>
                <c:pt idx="138">
                  <c:v>59.389999000000003</c:v>
                </c:pt>
                <c:pt idx="139">
                  <c:v>60.02</c:v>
                </c:pt>
                <c:pt idx="140">
                  <c:v>61</c:v>
                </c:pt>
                <c:pt idx="141">
                  <c:v>61.060001</c:v>
                </c:pt>
                <c:pt idx="142">
                  <c:v>62.470001000000003</c:v>
                </c:pt>
                <c:pt idx="143">
                  <c:v>60.889999000000003</c:v>
                </c:pt>
                <c:pt idx="144">
                  <c:v>56.619999</c:v>
                </c:pt>
                <c:pt idx="145">
                  <c:v>58.330002</c:v>
                </c:pt>
                <c:pt idx="146">
                  <c:v>55.709999000000003</c:v>
                </c:pt>
                <c:pt idx="147">
                  <c:v>56.09</c:v>
                </c:pt>
                <c:pt idx="148">
                  <c:v>54.669998</c:v>
                </c:pt>
                <c:pt idx="149">
                  <c:v>55.990001999999997</c:v>
                </c:pt>
                <c:pt idx="150">
                  <c:v>57.34</c:v>
                </c:pt>
                <c:pt idx="151">
                  <c:v>55.049999</c:v>
                </c:pt>
                <c:pt idx="152">
                  <c:v>52.080002</c:v>
                </c:pt>
                <c:pt idx="153">
                  <c:v>54.889999000000003</c:v>
                </c:pt>
                <c:pt idx="154">
                  <c:v>54.23</c:v>
                </c:pt>
                <c:pt idx="155">
                  <c:v>56.259998000000003</c:v>
                </c:pt>
                <c:pt idx="156">
                  <c:v>56.25</c:v>
                </c:pt>
                <c:pt idx="157">
                  <c:v>57.27</c:v>
                </c:pt>
                <c:pt idx="158">
                  <c:v>55</c:v>
                </c:pt>
                <c:pt idx="159">
                  <c:v>54.689999</c:v>
                </c:pt>
                <c:pt idx="160">
                  <c:v>54.380001</c:v>
                </c:pt>
                <c:pt idx="161">
                  <c:v>56.490001999999997</c:v>
                </c:pt>
                <c:pt idx="162">
                  <c:v>56.689999</c:v>
                </c:pt>
                <c:pt idx="163">
                  <c:v>57.599997999999999</c:v>
                </c:pt>
                <c:pt idx="164">
                  <c:v>58.52</c:v>
                </c:pt>
                <c:pt idx="165">
                  <c:v>58.630001</c:v>
                </c:pt>
                <c:pt idx="166">
                  <c:v>59.580002</c:v>
                </c:pt>
                <c:pt idx="167">
                  <c:v>60.240001999999997</c:v>
                </c:pt>
                <c:pt idx="168">
                  <c:v>60.57</c:v>
                </c:pt>
                <c:pt idx="169">
                  <c:v>60.720001000000003</c:v>
                </c:pt>
                <c:pt idx="170">
                  <c:v>62.939999</c:v>
                </c:pt>
                <c:pt idx="171">
                  <c:v>61.68</c:v>
                </c:pt>
                <c:pt idx="172">
                  <c:v>61.810001</c:v>
                </c:pt>
                <c:pt idx="173">
                  <c:v>61.5</c:v>
                </c:pt>
                <c:pt idx="174">
                  <c:v>63.34</c:v>
                </c:pt>
                <c:pt idx="175">
                  <c:v>64.209998999999996</c:v>
                </c:pt>
                <c:pt idx="176">
                  <c:v>64.470000999999996</c:v>
                </c:pt>
                <c:pt idx="177">
                  <c:v>64.839995999999999</c:v>
                </c:pt>
                <c:pt idx="178">
                  <c:v>64.930000000000007</c:v>
                </c:pt>
                <c:pt idx="179">
                  <c:v>65.529999000000004</c:v>
                </c:pt>
                <c:pt idx="180">
                  <c:v>66.760002</c:v>
                </c:pt>
                <c:pt idx="181">
                  <c:v>66.040001000000004</c:v>
                </c:pt>
                <c:pt idx="182">
                  <c:v>65.830001999999993</c:v>
                </c:pt>
                <c:pt idx="183">
                  <c:v>67.610000999999997</c:v>
                </c:pt>
                <c:pt idx="184">
                  <c:v>68.75</c:v>
                </c:pt>
                <c:pt idx="185">
                  <c:v>69.540001000000004</c:v>
                </c:pt>
                <c:pt idx="186">
                  <c:v>68.339995999999999</c:v>
                </c:pt>
                <c:pt idx="187">
                  <c:v>68.459998999999996</c:v>
                </c:pt>
                <c:pt idx="188">
                  <c:v>67.489998</c:v>
                </c:pt>
                <c:pt idx="189">
                  <c:v>66.279999000000004</c:v>
                </c:pt>
                <c:pt idx="190">
                  <c:v>67.860000999999997</c:v>
                </c:pt>
                <c:pt idx="191">
                  <c:v>69.040001000000004</c:v>
                </c:pt>
                <c:pt idx="192">
                  <c:v>68.830001999999993</c:v>
                </c:pt>
                <c:pt idx="193">
                  <c:v>68.410004000000001</c:v>
                </c:pt>
                <c:pt idx="194">
                  <c:v>69.309997999999993</c:v>
                </c:pt>
                <c:pt idx="195">
                  <c:v>70.699996999999996</c:v>
                </c:pt>
                <c:pt idx="196">
                  <c:v>69.410004000000001</c:v>
                </c:pt>
                <c:pt idx="197">
                  <c:v>69.370002999999997</c:v>
                </c:pt>
                <c:pt idx="198">
                  <c:v>69.139999000000003</c:v>
                </c:pt>
                <c:pt idx="199">
                  <c:v>69.199996999999996</c:v>
                </c:pt>
                <c:pt idx="200">
                  <c:v>67.529999000000004</c:v>
                </c:pt>
                <c:pt idx="201">
                  <c:v>65.889999000000003</c:v>
                </c:pt>
                <c:pt idx="202">
                  <c:v>65.919998000000007</c:v>
                </c:pt>
                <c:pt idx="203">
                  <c:v>65.720000999999996</c:v>
                </c:pt>
                <c:pt idx="204">
                  <c:v>69.379997000000003</c:v>
                </c:pt>
                <c:pt idx="205">
                  <c:v>69.760002</c:v>
                </c:pt>
                <c:pt idx="206">
                  <c:v>68.279999000000004</c:v>
                </c:pt>
                <c:pt idx="207">
                  <c:v>69.709998999999996</c:v>
                </c:pt>
                <c:pt idx="208">
                  <c:v>66.849997999999999</c:v>
                </c:pt>
                <c:pt idx="209">
                  <c:v>61.619999</c:v>
                </c:pt>
                <c:pt idx="210">
                  <c:v>60.700001</c:v>
                </c:pt>
                <c:pt idx="211">
                  <c:v>57.650002000000001</c:v>
                </c:pt>
                <c:pt idx="212">
                  <c:v>60.470001000000003</c:v>
                </c:pt>
                <c:pt idx="213">
                  <c:v>60.369999</c:v>
                </c:pt>
                <c:pt idx="214">
                  <c:v>59.450001</c:v>
                </c:pt>
                <c:pt idx="215">
                  <c:v>62.700001</c:v>
                </c:pt>
                <c:pt idx="216">
                  <c:v>58</c:v>
                </c:pt>
                <c:pt idx="217">
                  <c:v>57.720001000000003</c:v>
                </c:pt>
                <c:pt idx="218">
                  <c:v>58.970001000000003</c:v>
                </c:pt>
                <c:pt idx="219">
                  <c:v>62.669998</c:v>
                </c:pt>
                <c:pt idx="220">
                  <c:v>63.259998000000003</c:v>
                </c:pt>
                <c:pt idx="221">
                  <c:v>65.949996999999996</c:v>
                </c:pt>
                <c:pt idx="222">
                  <c:v>64.489998</c:v>
                </c:pt>
                <c:pt idx="223">
                  <c:v>64.919998000000007</c:v>
                </c:pt>
                <c:pt idx="224">
                  <c:v>62.459999000000003</c:v>
                </c:pt>
                <c:pt idx="225">
                  <c:v>59.459999000000003</c:v>
                </c:pt>
                <c:pt idx="226">
                  <c:v>64.010002</c:v>
                </c:pt>
                <c:pt idx="227">
                  <c:v>64.569999999999993</c:v>
                </c:pt>
                <c:pt idx="228">
                  <c:v>62.619999</c:v>
                </c:pt>
                <c:pt idx="229">
                  <c:v>64.739998</c:v>
                </c:pt>
                <c:pt idx="230">
                  <c:v>64.300003000000004</c:v>
                </c:pt>
                <c:pt idx="231">
                  <c:v>65.379997000000003</c:v>
                </c:pt>
                <c:pt idx="232">
                  <c:v>66.150002000000001</c:v>
                </c:pt>
                <c:pt idx="233">
                  <c:v>67.529999000000004</c:v>
                </c:pt>
                <c:pt idx="234">
                  <c:v>67.860000999999997</c:v>
                </c:pt>
                <c:pt idx="235">
                  <c:v>69.480002999999996</c:v>
                </c:pt>
                <c:pt idx="236">
                  <c:v>69.309997999999993</c:v>
                </c:pt>
                <c:pt idx="237">
                  <c:v>70.370002999999997</c:v>
                </c:pt>
                <c:pt idx="238">
                  <c:v>70.610000999999997</c:v>
                </c:pt>
                <c:pt idx="239">
                  <c:v>70.599997999999999</c:v>
                </c:pt>
                <c:pt idx="240">
                  <c:v>70.819999999999993</c:v>
                </c:pt>
                <c:pt idx="241">
                  <c:v>72.459998999999996</c:v>
                </c:pt>
                <c:pt idx="242">
                  <c:v>72.110000999999997</c:v>
                </c:pt>
                <c:pt idx="243">
                  <c:v>72.260002</c:v>
                </c:pt>
                <c:pt idx="244">
                  <c:v>71.769997000000004</c:v>
                </c:pt>
                <c:pt idx="245">
                  <c:v>70.370002999999997</c:v>
                </c:pt>
                <c:pt idx="246">
                  <c:v>70.819999999999993</c:v>
                </c:pt>
                <c:pt idx="247">
                  <c:v>72.169998000000007</c:v>
                </c:pt>
                <c:pt idx="248">
                  <c:v>70.279999000000004</c:v>
                </c:pt>
                <c:pt idx="249">
                  <c:v>69.639999000000003</c:v>
                </c:pt>
                <c:pt idx="250">
                  <c:v>66.419998000000007</c:v>
                </c:pt>
                <c:pt idx="251">
                  <c:v>67.760002</c:v>
                </c:pt>
                <c:pt idx="252">
                  <c:v>65.599997999999999</c:v>
                </c:pt>
                <c:pt idx="253">
                  <c:v>68.089995999999999</c:v>
                </c:pt>
                <c:pt idx="254">
                  <c:v>68.769997000000004</c:v>
                </c:pt>
                <c:pt idx="255">
                  <c:v>68.550003000000004</c:v>
                </c:pt>
                <c:pt idx="256">
                  <c:v>69.699996999999996</c:v>
                </c:pt>
                <c:pt idx="257">
                  <c:v>69.510002</c:v>
                </c:pt>
                <c:pt idx="258">
                  <c:v>69.470000999999996</c:v>
                </c:pt>
                <c:pt idx="259">
                  <c:v>69.739998</c:v>
                </c:pt>
                <c:pt idx="260">
                  <c:v>70.769997000000004</c:v>
                </c:pt>
                <c:pt idx="261">
                  <c:v>70.959998999999996</c:v>
                </c:pt>
                <c:pt idx="262">
                  <c:v>71.860000999999997</c:v>
                </c:pt>
                <c:pt idx="263">
                  <c:v>72.629997000000003</c:v>
                </c:pt>
                <c:pt idx="264">
                  <c:v>72.25</c:v>
                </c:pt>
                <c:pt idx="265">
                  <c:v>72.209998999999996</c:v>
                </c:pt>
                <c:pt idx="266">
                  <c:v>73.959998999999996</c:v>
                </c:pt>
                <c:pt idx="267">
                  <c:v>75.5</c:v>
                </c:pt>
                <c:pt idx="268">
                  <c:v>75.040001000000004</c:v>
                </c:pt>
                <c:pt idx="269">
                  <c:v>73.650002000000001</c:v>
                </c:pt>
                <c:pt idx="270">
                  <c:v>74.699996999999996</c:v>
                </c:pt>
                <c:pt idx="271">
                  <c:v>73.019997000000004</c:v>
                </c:pt>
                <c:pt idx="272">
                  <c:v>73.290001000000004</c:v>
                </c:pt>
                <c:pt idx="273">
                  <c:v>72.279999000000004</c:v>
                </c:pt>
                <c:pt idx="274">
                  <c:v>72.470000999999996</c:v>
                </c:pt>
                <c:pt idx="275">
                  <c:v>70.769997000000004</c:v>
                </c:pt>
                <c:pt idx="276">
                  <c:v>69.75</c:v>
                </c:pt>
                <c:pt idx="277">
                  <c:v>72.379997000000003</c:v>
                </c:pt>
                <c:pt idx="278">
                  <c:v>72.879997000000003</c:v>
                </c:pt>
                <c:pt idx="279">
                  <c:v>73.040001000000004</c:v>
                </c:pt>
                <c:pt idx="280">
                  <c:v>72.889999000000003</c:v>
                </c:pt>
                <c:pt idx="281">
                  <c:v>73.430000000000007</c:v>
                </c:pt>
                <c:pt idx="282">
                  <c:v>71.980002999999996</c:v>
                </c:pt>
                <c:pt idx="283">
                  <c:v>75.410004000000001</c:v>
                </c:pt>
                <c:pt idx="284">
                  <c:v>75.769997000000004</c:v>
                </c:pt>
                <c:pt idx="285">
                  <c:v>76.5</c:v>
                </c:pt>
                <c:pt idx="286">
                  <c:v>77.510002</c:v>
                </c:pt>
                <c:pt idx="287">
                  <c:v>78</c:v>
                </c:pt>
                <c:pt idx="288">
                  <c:v>78.379997000000003</c:v>
                </c:pt>
                <c:pt idx="289">
                  <c:v>78.589995999999999</c:v>
                </c:pt>
                <c:pt idx="290">
                  <c:v>78.309997999999993</c:v>
                </c:pt>
                <c:pt idx="291">
                  <c:v>78.419998000000007</c:v>
                </c:pt>
                <c:pt idx="292">
                  <c:v>80.269997000000004</c:v>
                </c:pt>
                <c:pt idx="293">
                  <c:v>80.870002999999997</c:v>
                </c:pt>
                <c:pt idx="294">
                  <c:v>80.290001000000004</c:v>
                </c:pt>
                <c:pt idx="295">
                  <c:v>80.959998999999996</c:v>
                </c:pt>
                <c:pt idx="296">
                  <c:v>79.959998999999996</c:v>
                </c:pt>
                <c:pt idx="297">
                  <c:v>81.739998</c:v>
                </c:pt>
                <c:pt idx="298">
                  <c:v>79.980002999999996</c:v>
                </c:pt>
                <c:pt idx="299">
                  <c:v>81.489998</c:v>
                </c:pt>
                <c:pt idx="300">
                  <c:v>83.040001000000004</c:v>
                </c:pt>
                <c:pt idx="301">
                  <c:v>84.300003000000004</c:v>
                </c:pt>
                <c:pt idx="302">
                  <c:v>86.080001999999993</c:v>
                </c:pt>
                <c:pt idx="303">
                  <c:v>85.089995999999999</c:v>
                </c:pt>
                <c:pt idx="304">
                  <c:v>84.269997000000004</c:v>
                </c:pt>
                <c:pt idx="305">
                  <c:v>84.830001999999993</c:v>
                </c:pt>
                <c:pt idx="306">
                  <c:v>84.099997999999999</c:v>
                </c:pt>
                <c:pt idx="307">
                  <c:v>82.360000999999997</c:v>
                </c:pt>
                <c:pt idx="308">
                  <c:v>82.669998000000007</c:v>
                </c:pt>
                <c:pt idx="309">
                  <c:v>84.279999000000004</c:v>
                </c:pt>
                <c:pt idx="310">
                  <c:v>86.690002000000007</c:v>
                </c:pt>
                <c:pt idx="311">
                  <c:v>87.529999000000004</c:v>
                </c:pt>
                <c:pt idx="312">
                  <c:v>87.540001000000004</c:v>
                </c:pt>
                <c:pt idx="313">
                  <c:v>88.57</c:v>
                </c:pt>
                <c:pt idx="314">
                  <c:v>87.790001000000004</c:v>
                </c:pt>
                <c:pt idx="315">
                  <c:v>85.879997000000003</c:v>
                </c:pt>
                <c:pt idx="316">
                  <c:v>86.480002999999996</c:v>
                </c:pt>
                <c:pt idx="317">
                  <c:v>84.769997000000004</c:v>
                </c:pt>
                <c:pt idx="318">
                  <c:v>86.129997000000003</c:v>
                </c:pt>
                <c:pt idx="319">
                  <c:v>87.919998000000007</c:v>
                </c:pt>
                <c:pt idx="320">
                  <c:v>89.199996999999996</c:v>
                </c:pt>
                <c:pt idx="321">
                  <c:v>88.059997999999993</c:v>
                </c:pt>
                <c:pt idx="322">
                  <c:v>88.150002000000001</c:v>
                </c:pt>
                <c:pt idx="323">
                  <c:v>88.699996999999996</c:v>
                </c:pt>
                <c:pt idx="324">
                  <c:v>90.949996999999996</c:v>
                </c:pt>
                <c:pt idx="325">
                  <c:v>91.669998000000007</c:v>
                </c:pt>
                <c:pt idx="326">
                  <c:v>91.510002</c:v>
                </c:pt>
                <c:pt idx="327">
                  <c:v>91.889999000000003</c:v>
                </c:pt>
                <c:pt idx="328">
                  <c:v>93.440002000000007</c:v>
                </c:pt>
                <c:pt idx="329">
                  <c:v>93.730002999999996</c:v>
                </c:pt>
                <c:pt idx="330">
                  <c:v>93.860000999999997</c:v>
                </c:pt>
                <c:pt idx="331">
                  <c:v>93.860000999999997</c:v>
                </c:pt>
                <c:pt idx="332">
                  <c:v>92.459998999999996</c:v>
                </c:pt>
                <c:pt idx="333">
                  <c:v>94.330001999999993</c:v>
                </c:pt>
                <c:pt idx="334">
                  <c:v>95.540001000000004</c:v>
                </c:pt>
                <c:pt idx="335">
                  <c:v>95.059997999999993</c:v>
                </c:pt>
                <c:pt idx="336">
                  <c:v>95.839995999999999</c:v>
                </c:pt>
                <c:pt idx="337">
                  <c:v>95.709998999999996</c:v>
                </c:pt>
                <c:pt idx="338">
                  <c:v>93.32</c:v>
                </c:pt>
                <c:pt idx="339">
                  <c:v>92.879997000000003</c:v>
                </c:pt>
                <c:pt idx="340">
                  <c:v>93.550003000000004</c:v>
                </c:pt>
                <c:pt idx="341">
                  <c:v>95.900002000000001</c:v>
                </c:pt>
                <c:pt idx="342">
                  <c:v>96.099997999999999</c:v>
                </c:pt>
                <c:pt idx="343">
                  <c:v>97.400002000000001</c:v>
                </c:pt>
                <c:pt idx="344">
                  <c:v>98.379997000000003</c:v>
                </c:pt>
                <c:pt idx="345">
                  <c:v>96.580001999999993</c:v>
                </c:pt>
                <c:pt idx="346">
                  <c:v>97.75</c:v>
                </c:pt>
                <c:pt idx="347">
                  <c:v>96.519997000000004</c:v>
                </c:pt>
                <c:pt idx="348">
                  <c:v>96.919998000000007</c:v>
                </c:pt>
                <c:pt idx="349">
                  <c:v>94.25</c:v>
                </c:pt>
                <c:pt idx="350">
                  <c:v>96.730002999999996</c:v>
                </c:pt>
                <c:pt idx="351">
                  <c:v>96.550003000000004</c:v>
                </c:pt>
                <c:pt idx="352">
                  <c:v>97.480002999999996</c:v>
                </c:pt>
                <c:pt idx="353">
                  <c:v>97.169998000000007</c:v>
                </c:pt>
                <c:pt idx="354">
                  <c:v>97.18</c:v>
                </c:pt>
                <c:pt idx="355">
                  <c:v>98.489998</c:v>
                </c:pt>
                <c:pt idx="356">
                  <c:v>99.580001999999993</c:v>
                </c:pt>
                <c:pt idx="357">
                  <c:v>101.199997</c:v>
                </c:pt>
                <c:pt idx="358">
                  <c:v>100.620003</c:v>
                </c:pt>
                <c:pt idx="359">
                  <c:v>102.16999800000001</c:v>
                </c:pt>
                <c:pt idx="360">
                  <c:v>101.730003</c:v>
                </c:pt>
                <c:pt idx="361">
                  <c:v>102.980003</c:v>
                </c:pt>
                <c:pt idx="362">
                  <c:v>101.739998</c:v>
                </c:pt>
                <c:pt idx="363">
                  <c:v>102.139999</c:v>
                </c:pt>
                <c:pt idx="364">
                  <c:v>102.139999</c:v>
                </c:pt>
                <c:pt idx="365">
                  <c:v>99.489998</c:v>
                </c:pt>
                <c:pt idx="366">
                  <c:v>99.93</c:v>
                </c:pt>
                <c:pt idx="367">
                  <c:v>101.269997</c:v>
                </c:pt>
                <c:pt idx="368">
                  <c:v>103.010002</c:v>
                </c:pt>
                <c:pt idx="369">
                  <c:v>103.879997</c:v>
                </c:pt>
                <c:pt idx="370">
                  <c:v>104.110001</c:v>
                </c:pt>
                <c:pt idx="371">
                  <c:v>103.08000199999999</c:v>
                </c:pt>
                <c:pt idx="372">
                  <c:v>103.980003</c:v>
                </c:pt>
                <c:pt idx="373">
                  <c:v>101.900002</c:v>
                </c:pt>
                <c:pt idx="374">
                  <c:v>101.08000199999999</c:v>
                </c:pt>
                <c:pt idx="375">
                  <c:v>97.660004000000001</c:v>
                </c:pt>
                <c:pt idx="376">
                  <c:v>97.120002999999997</c:v>
                </c:pt>
                <c:pt idx="377">
                  <c:v>101.150002</c:v>
                </c:pt>
                <c:pt idx="378">
                  <c:v>104.019997</c:v>
                </c:pt>
                <c:pt idx="379">
                  <c:v>104.779999</c:v>
                </c:pt>
                <c:pt idx="380">
                  <c:v>105.16999800000001</c:v>
                </c:pt>
                <c:pt idx="381">
                  <c:v>106.370003</c:v>
                </c:pt>
                <c:pt idx="382">
                  <c:v>106.599998</c:v>
                </c:pt>
                <c:pt idx="383">
                  <c:v>106.949997</c:v>
                </c:pt>
                <c:pt idx="384">
                  <c:v>103.339996</c:v>
                </c:pt>
                <c:pt idx="385">
                  <c:v>106.910004</c:v>
                </c:pt>
                <c:pt idx="386">
                  <c:v>107.360001</c:v>
                </c:pt>
                <c:pt idx="387">
                  <c:v>106</c:v>
                </c:pt>
                <c:pt idx="388">
                  <c:v>105.269997</c:v>
                </c:pt>
                <c:pt idx="389">
                  <c:v>104.019997</c:v>
                </c:pt>
                <c:pt idx="390">
                  <c:v>105.75</c:v>
                </c:pt>
                <c:pt idx="391">
                  <c:v>103.099998</c:v>
                </c:pt>
                <c:pt idx="392">
                  <c:v>106.33000199999999</c:v>
                </c:pt>
                <c:pt idx="393">
                  <c:v>108.470001</c:v>
                </c:pt>
                <c:pt idx="394">
                  <c:v>109.279999</c:v>
                </c:pt>
                <c:pt idx="395">
                  <c:v>109.019997</c:v>
                </c:pt>
                <c:pt idx="396">
                  <c:v>107.459999</c:v>
                </c:pt>
                <c:pt idx="397">
                  <c:v>106.870003</c:v>
                </c:pt>
                <c:pt idx="398">
                  <c:v>109.760002</c:v>
                </c:pt>
                <c:pt idx="399">
                  <c:v>106.870003</c:v>
                </c:pt>
                <c:pt idx="400">
                  <c:v>107.389999</c:v>
                </c:pt>
                <c:pt idx="401">
                  <c:v>109.120003</c:v>
                </c:pt>
                <c:pt idx="402">
                  <c:v>108.08000199999999</c:v>
                </c:pt>
                <c:pt idx="403">
                  <c:v>109.849998</c:v>
                </c:pt>
                <c:pt idx="404">
                  <c:v>108.900002</c:v>
                </c:pt>
                <c:pt idx="405">
                  <c:v>109.449997</c:v>
                </c:pt>
                <c:pt idx="406">
                  <c:v>109.94000200000001</c:v>
                </c:pt>
                <c:pt idx="407">
                  <c:v>110.300003</c:v>
                </c:pt>
                <c:pt idx="408">
                  <c:v>109.30999799999999</c:v>
                </c:pt>
                <c:pt idx="409">
                  <c:v>108.910004</c:v>
                </c:pt>
                <c:pt idx="410">
                  <c:v>109.05999799999999</c:v>
                </c:pt>
                <c:pt idx="411">
                  <c:v>109.94000200000001</c:v>
                </c:pt>
                <c:pt idx="412">
                  <c:v>109.010002</c:v>
                </c:pt>
                <c:pt idx="413">
                  <c:v>107.58000199999999</c:v>
                </c:pt>
                <c:pt idx="414">
                  <c:v>107.599998</c:v>
                </c:pt>
                <c:pt idx="415">
                  <c:v>109.959999</c:v>
                </c:pt>
                <c:pt idx="416">
                  <c:v>107.55999799999999</c:v>
                </c:pt>
                <c:pt idx="417">
                  <c:v>108.839996</c:v>
                </c:pt>
                <c:pt idx="418">
                  <c:v>107.43</c:v>
                </c:pt>
                <c:pt idx="419">
                  <c:v>108.160004</c:v>
                </c:pt>
                <c:pt idx="420">
                  <c:v>102.230003</c:v>
                </c:pt>
                <c:pt idx="421">
                  <c:v>102.980003</c:v>
                </c:pt>
                <c:pt idx="422">
                  <c:v>99.760002</c:v>
                </c:pt>
                <c:pt idx="423">
                  <c:v>101.860001</c:v>
                </c:pt>
                <c:pt idx="424">
                  <c:v>101.839996</c:v>
                </c:pt>
                <c:pt idx="425">
                  <c:v>99.610000999999997</c:v>
                </c:pt>
                <c:pt idx="426">
                  <c:v>100.360001</c:v>
                </c:pt>
                <c:pt idx="427">
                  <c:v>103.83000199999999</c:v>
                </c:pt>
                <c:pt idx="428">
                  <c:v>104.510002</c:v>
                </c:pt>
                <c:pt idx="429">
                  <c:v>106.30999799999999</c:v>
                </c:pt>
                <c:pt idx="430">
                  <c:v>106.529999</c:v>
                </c:pt>
                <c:pt idx="431">
                  <c:v>107.839996</c:v>
                </c:pt>
                <c:pt idx="432">
                  <c:v>103.839996</c:v>
                </c:pt>
                <c:pt idx="433">
                  <c:v>107.220001</c:v>
                </c:pt>
                <c:pt idx="434">
                  <c:v>107.629997</c:v>
                </c:pt>
                <c:pt idx="435">
                  <c:v>107.389999</c:v>
                </c:pt>
                <c:pt idx="436">
                  <c:v>103.239998</c:v>
                </c:pt>
                <c:pt idx="437">
                  <c:v>102.900002</c:v>
                </c:pt>
                <c:pt idx="438">
                  <c:v>105.230003</c:v>
                </c:pt>
                <c:pt idx="439">
                  <c:v>104.300003</c:v>
                </c:pt>
                <c:pt idx="440">
                  <c:v>97.970000999999996</c:v>
                </c:pt>
                <c:pt idx="441">
                  <c:v>95.459998999999996</c:v>
                </c:pt>
                <c:pt idx="442">
                  <c:v>96.809997999999993</c:v>
                </c:pt>
                <c:pt idx="443">
                  <c:v>98.330001999999993</c:v>
                </c:pt>
                <c:pt idx="444">
                  <c:v>95.260002</c:v>
                </c:pt>
                <c:pt idx="445">
                  <c:v>94.360000999999997</c:v>
                </c:pt>
                <c:pt idx="446">
                  <c:v>97.300003000000004</c:v>
                </c:pt>
                <c:pt idx="447">
                  <c:v>99.110000999999997</c:v>
                </c:pt>
                <c:pt idx="448">
                  <c:v>102.07</c:v>
                </c:pt>
                <c:pt idx="449">
                  <c:v>103.19000200000001</c:v>
                </c:pt>
                <c:pt idx="450">
                  <c:v>104.129997</c:v>
                </c:pt>
                <c:pt idx="451">
                  <c:v>103.32</c:v>
                </c:pt>
                <c:pt idx="452">
                  <c:v>105.480003</c:v>
                </c:pt>
                <c:pt idx="453">
                  <c:v>104.199997</c:v>
                </c:pt>
                <c:pt idx="454">
                  <c:v>106.05999799999999</c:v>
                </c:pt>
                <c:pt idx="455">
                  <c:v>106.800003</c:v>
                </c:pt>
                <c:pt idx="456">
                  <c:v>105.510002</c:v>
                </c:pt>
                <c:pt idx="457">
                  <c:v>104.980003</c:v>
                </c:pt>
                <c:pt idx="458">
                  <c:v>104.41999800000001</c:v>
                </c:pt>
                <c:pt idx="459">
                  <c:v>104.889999</c:v>
                </c:pt>
                <c:pt idx="460">
                  <c:v>107.389999</c:v>
                </c:pt>
                <c:pt idx="461">
                  <c:v>107.69000200000001</c:v>
                </c:pt>
                <c:pt idx="462">
                  <c:v>107.5</c:v>
                </c:pt>
                <c:pt idx="463">
                  <c:v>105.800003</c:v>
                </c:pt>
                <c:pt idx="464">
                  <c:v>104.050003</c:v>
                </c:pt>
                <c:pt idx="465">
                  <c:v>107.370003</c:v>
                </c:pt>
                <c:pt idx="466">
                  <c:v>108.839996</c:v>
                </c:pt>
                <c:pt idx="467">
                  <c:v>110.550003</c:v>
                </c:pt>
                <c:pt idx="468">
                  <c:v>111.32</c:v>
                </c:pt>
                <c:pt idx="469">
                  <c:v>111.41999800000001</c:v>
                </c:pt>
                <c:pt idx="470">
                  <c:v>111.889999</c:v>
                </c:pt>
                <c:pt idx="471">
                  <c:v>112.040001</c:v>
                </c:pt>
                <c:pt idx="472">
                  <c:v>112.139999</c:v>
                </c:pt>
                <c:pt idx="473">
                  <c:v>111.540001</c:v>
                </c:pt>
                <c:pt idx="474">
                  <c:v>112.279999</c:v>
                </c:pt>
                <c:pt idx="475">
                  <c:v>109.660004</c:v>
                </c:pt>
                <c:pt idx="476">
                  <c:v>109.610001</c:v>
                </c:pt>
                <c:pt idx="477">
                  <c:v>111.150002</c:v>
                </c:pt>
                <c:pt idx="478">
                  <c:v>111.33000199999999</c:v>
                </c:pt>
                <c:pt idx="479">
                  <c:v>110.540001</c:v>
                </c:pt>
                <c:pt idx="480">
                  <c:v>109.370003</c:v>
                </c:pt>
                <c:pt idx="481">
                  <c:v>109.800003</c:v>
                </c:pt>
                <c:pt idx="482">
                  <c:v>108.82</c:v>
                </c:pt>
                <c:pt idx="483">
                  <c:v>106.790001</c:v>
                </c:pt>
                <c:pt idx="484">
                  <c:v>111.410004</c:v>
                </c:pt>
                <c:pt idx="485">
                  <c:v>112.769997</c:v>
                </c:pt>
                <c:pt idx="486">
                  <c:v>114.550003</c:v>
                </c:pt>
                <c:pt idx="487">
                  <c:v>113.30999799999999</c:v>
                </c:pt>
                <c:pt idx="488">
                  <c:v>117.150002</c:v>
                </c:pt>
                <c:pt idx="489">
                  <c:v>116.769997</c:v>
                </c:pt>
                <c:pt idx="490">
                  <c:v>116.41999800000001</c:v>
                </c:pt>
                <c:pt idx="491">
                  <c:v>115.32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28-46DE-803F-DDE93ECAEB34}"/>
            </c:ext>
          </c:extLst>
        </c:ser>
        <c:ser>
          <c:idx val="2"/>
          <c:order val="1"/>
          <c:tx>
            <c:v>VTV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(Model)'!$C$35:$C$526</c:f>
              <c:numCache>
                <c:formatCode>_("$"* #,##0.00_);_("$"* \(#,##0.00\);_("$"* "-"??_);_(@_)</c:formatCode>
                <c:ptCount val="492"/>
                <c:pt idx="0">
                  <c:v>67.199996999999996</c:v>
                </c:pt>
                <c:pt idx="1">
                  <c:v>68.300003000000004</c:v>
                </c:pt>
                <c:pt idx="2">
                  <c:v>68.809997999999993</c:v>
                </c:pt>
                <c:pt idx="3">
                  <c:v>70.290001000000004</c:v>
                </c:pt>
                <c:pt idx="4">
                  <c:v>69.5</c:v>
                </c:pt>
                <c:pt idx="5">
                  <c:v>68.589995999999999</c:v>
                </c:pt>
                <c:pt idx="6">
                  <c:v>70.199996999999996</c:v>
                </c:pt>
                <c:pt idx="7">
                  <c:v>72.180000000000007</c:v>
                </c:pt>
                <c:pt idx="8">
                  <c:v>71.510002</c:v>
                </c:pt>
                <c:pt idx="9">
                  <c:v>73.120002999999997</c:v>
                </c:pt>
                <c:pt idx="10">
                  <c:v>72.930000000000007</c:v>
                </c:pt>
                <c:pt idx="11">
                  <c:v>69.580001999999993</c:v>
                </c:pt>
                <c:pt idx="12">
                  <c:v>71.180000000000007</c:v>
                </c:pt>
                <c:pt idx="13">
                  <c:v>69.260002</c:v>
                </c:pt>
                <c:pt idx="14">
                  <c:v>67.029999000000004</c:v>
                </c:pt>
                <c:pt idx="15">
                  <c:v>66.970000999999996</c:v>
                </c:pt>
                <c:pt idx="16">
                  <c:v>65.839995999999999</c:v>
                </c:pt>
                <c:pt idx="17">
                  <c:v>68.010002</c:v>
                </c:pt>
                <c:pt idx="18">
                  <c:v>69.099997999999999</c:v>
                </c:pt>
                <c:pt idx="19">
                  <c:v>67.160004000000001</c:v>
                </c:pt>
                <c:pt idx="20">
                  <c:v>67</c:v>
                </c:pt>
                <c:pt idx="21">
                  <c:v>66.800003000000004</c:v>
                </c:pt>
                <c:pt idx="22">
                  <c:v>64.269997000000004</c:v>
                </c:pt>
                <c:pt idx="23">
                  <c:v>64.129997000000003</c:v>
                </c:pt>
                <c:pt idx="24">
                  <c:v>60.299999</c:v>
                </c:pt>
                <c:pt idx="25">
                  <c:v>61.049999</c:v>
                </c:pt>
                <c:pt idx="26">
                  <c:v>64.599997999999999</c:v>
                </c:pt>
                <c:pt idx="27">
                  <c:v>61.279998999999997</c:v>
                </c:pt>
                <c:pt idx="28">
                  <c:v>62.029998999999997</c:v>
                </c:pt>
                <c:pt idx="29">
                  <c:v>62.23</c:v>
                </c:pt>
                <c:pt idx="30">
                  <c:v>60.779998999999997</c:v>
                </c:pt>
                <c:pt idx="31">
                  <c:v>58.700001</c:v>
                </c:pt>
                <c:pt idx="32">
                  <c:v>58.689999</c:v>
                </c:pt>
                <c:pt idx="33">
                  <c:v>61.150002000000001</c:v>
                </c:pt>
                <c:pt idx="34">
                  <c:v>59.77</c:v>
                </c:pt>
                <c:pt idx="35">
                  <c:v>62.349997999999999</c:v>
                </c:pt>
                <c:pt idx="36">
                  <c:v>60.43</c:v>
                </c:pt>
                <c:pt idx="37">
                  <c:v>62.740001999999997</c:v>
                </c:pt>
                <c:pt idx="38">
                  <c:v>63.23</c:v>
                </c:pt>
                <c:pt idx="39">
                  <c:v>63.91</c:v>
                </c:pt>
                <c:pt idx="40">
                  <c:v>62.330002</c:v>
                </c:pt>
                <c:pt idx="41">
                  <c:v>63.900002000000001</c:v>
                </c:pt>
                <c:pt idx="42">
                  <c:v>61.610000999999997</c:v>
                </c:pt>
                <c:pt idx="43">
                  <c:v>62.290000999999997</c:v>
                </c:pt>
                <c:pt idx="44">
                  <c:v>60.299999</c:v>
                </c:pt>
                <c:pt idx="45">
                  <c:v>60.009998000000003</c:v>
                </c:pt>
                <c:pt idx="46">
                  <c:v>58</c:v>
                </c:pt>
                <c:pt idx="47">
                  <c:v>55.849997999999999</c:v>
                </c:pt>
                <c:pt idx="48">
                  <c:v>55.310001</c:v>
                </c:pt>
                <c:pt idx="49">
                  <c:v>54.18</c:v>
                </c:pt>
                <c:pt idx="50">
                  <c:v>55.549999</c:v>
                </c:pt>
                <c:pt idx="51">
                  <c:v>55.279998999999997</c:v>
                </c:pt>
                <c:pt idx="52">
                  <c:v>55.740001999999997</c:v>
                </c:pt>
                <c:pt idx="53">
                  <c:v>57.110000999999997</c:v>
                </c:pt>
                <c:pt idx="54">
                  <c:v>56.98</c:v>
                </c:pt>
                <c:pt idx="55">
                  <c:v>56.580002</c:v>
                </c:pt>
                <c:pt idx="56">
                  <c:v>56.759998000000003</c:v>
                </c:pt>
                <c:pt idx="57">
                  <c:v>55.73</c:v>
                </c:pt>
                <c:pt idx="58">
                  <c:v>55.900002000000001</c:v>
                </c:pt>
                <c:pt idx="59">
                  <c:v>56.57</c:v>
                </c:pt>
                <c:pt idx="60">
                  <c:v>54.43</c:v>
                </c:pt>
                <c:pt idx="61">
                  <c:v>50</c:v>
                </c:pt>
                <c:pt idx="62">
                  <c:v>41.09</c:v>
                </c:pt>
                <c:pt idx="63">
                  <c:v>42.27</c:v>
                </c:pt>
                <c:pt idx="64">
                  <c:v>39.82</c:v>
                </c:pt>
                <c:pt idx="65">
                  <c:v>43.91</c:v>
                </c:pt>
                <c:pt idx="66">
                  <c:v>42.150002000000001</c:v>
                </c:pt>
                <c:pt idx="67">
                  <c:v>39.580002</c:v>
                </c:pt>
                <c:pt idx="68">
                  <c:v>36.009998000000003</c:v>
                </c:pt>
                <c:pt idx="69">
                  <c:v>40.990001999999997</c:v>
                </c:pt>
                <c:pt idx="70">
                  <c:v>40.369999</c:v>
                </c:pt>
                <c:pt idx="71">
                  <c:v>40.540000999999997</c:v>
                </c:pt>
                <c:pt idx="72">
                  <c:v>40.520000000000003</c:v>
                </c:pt>
                <c:pt idx="73">
                  <c:v>39.599997999999999</c:v>
                </c:pt>
                <c:pt idx="74">
                  <c:v>42.299999</c:v>
                </c:pt>
                <c:pt idx="75">
                  <c:v>40.310001</c:v>
                </c:pt>
                <c:pt idx="76">
                  <c:v>37.810001</c:v>
                </c:pt>
                <c:pt idx="77">
                  <c:v>36.900002000000001</c:v>
                </c:pt>
                <c:pt idx="78">
                  <c:v>36.590000000000003</c:v>
                </c:pt>
                <c:pt idx="79">
                  <c:v>38.080002</c:v>
                </c:pt>
                <c:pt idx="80">
                  <c:v>35.919998</c:v>
                </c:pt>
                <c:pt idx="81">
                  <c:v>32.840000000000003</c:v>
                </c:pt>
                <c:pt idx="82">
                  <c:v>31.629999000000002</c:v>
                </c:pt>
                <c:pt idx="83">
                  <c:v>28.870000999999998</c:v>
                </c:pt>
                <c:pt idx="84">
                  <c:v>32.650002000000001</c:v>
                </c:pt>
                <c:pt idx="85">
                  <c:v>33.220001000000003</c:v>
                </c:pt>
                <c:pt idx="86">
                  <c:v>35.080002</c:v>
                </c:pt>
                <c:pt idx="87">
                  <c:v>36.310001</c:v>
                </c:pt>
                <c:pt idx="88">
                  <c:v>37.130001</c:v>
                </c:pt>
                <c:pt idx="89">
                  <c:v>37.840000000000003</c:v>
                </c:pt>
                <c:pt idx="90">
                  <c:v>37.389999000000003</c:v>
                </c:pt>
                <c:pt idx="91">
                  <c:v>37.830002</c:v>
                </c:pt>
                <c:pt idx="92">
                  <c:v>41.279998999999997</c:v>
                </c:pt>
                <c:pt idx="93">
                  <c:v>38.610000999999997</c:v>
                </c:pt>
                <c:pt idx="94">
                  <c:v>38.779998999999997</c:v>
                </c:pt>
                <c:pt idx="95">
                  <c:v>40.259998000000003</c:v>
                </c:pt>
                <c:pt idx="96">
                  <c:v>40.860000999999997</c:v>
                </c:pt>
                <c:pt idx="97">
                  <c:v>41.330002</c:v>
                </c:pt>
                <c:pt idx="98">
                  <c:v>39.889999000000003</c:v>
                </c:pt>
                <c:pt idx="99">
                  <c:v>39.389999000000003</c:v>
                </c:pt>
                <c:pt idx="100">
                  <c:v>38.520000000000003</c:v>
                </c:pt>
                <c:pt idx="101">
                  <c:v>37.479999999999997</c:v>
                </c:pt>
                <c:pt idx="102">
                  <c:v>40.200001</c:v>
                </c:pt>
                <c:pt idx="103">
                  <c:v>42.130001</c:v>
                </c:pt>
                <c:pt idx="104">
                  <c:v>42.700001</c:v>
                </c:pt>
                <c:pt idx="105">
                  <c:v>44.299999</c:v>
                </c:pt>
                <c:pt idx="106">
                  <c:v>44</c:v>
                </c:pt>
                <c:pt idx="107">
                  <c:v>45.099997999999999</c:v>
                </c:pt>
                <c:pt idx="108">
                  <c:v>45.310001</c:v>
                </c:pt>
                <c:pt idx="109">
                  <c:v>44.459999000000003</c:v>
                </c:pt>
                <c:pt idx="110">
                  <c:v>45.73</c:v>
                </c:pt>
                <c:pt idx="111">
                  <c:v>47.07</c:v>
                </c:pt>
                <c:pt idx="112">
                  <c:v>45.59</c:v>
                </c:pt>
                <c:pt idx="113">
                  <c:v>44.57</c:v>
                </c:pt>
                <c:pt idx="114">
                  <c:v>46.779998999999997</c:v>
                </c:pt>
                <c:pt idx="115">
                  <c:v>47.52</c:v>
                </c:pt>
                <c:pt idx="116">
                  <c:v>47.009998000000003</c:v>
                </c:pt>
                <c:pt idx="117">
                  <c:v>44.860000999999997</c:v>
                </c:pt>
                <c:pt idx="118">
                  <c:v>46.23</c:v>
                </c:pt>
                <c:pt idx="119">
                  <c:v>47.259998000000003</c:v>
                </c:pt>
                <c:pt idx="120">
                  <c:v>47.330002</c:v>
                </c:pt>
                <c:pt idx="121">
                  <c:v>47.299999</c:v>
                </c:pt>
                <c:pt idx="122">
                  <c:v>48.049999</c:v>
                </c:pt>
                <c:pt idx="123">
                  <c:v>48.139999000000003</c:v>
                </c:pt>
                <c:pt idx="124">
                  <c:v>47.830002</c:v>
                </c:pt>
                <c:pt idx="125">
                  <c:v>48.27</c:v>
                </c:pt>
                <c:pt idx="126">
                  <c:v>47.75</c:v>
                </c:pt>
                <c:pt idx="127">
                  <c:v>49.189999</c:v>
                </c:pt>
                <c:pt idx="128">
                  <c:v>48.869999</c:v>
                </c:pt>
                <c:pt idx="129">
                  <c:v>47.110000999999997</c:v>
                </c:pt>
                <c:pt idx="130">
                  <c:v>46.580002</c:v>
                </c:pt>
                <c:pt idx="131">
                  <c:v>46.09</c:v>
                </c:pt>
                <c:pt idx="132">
                  <c:v>46.529998999999997</c:v>
                </c:pt>
                <c:pt idx="133">
                  <c:v>47.880001</c:v>
                </c:pt>
                <c:pt idx="134">
                  <c:v>47.799999</c:v>
                </c:pt>
                <c:pt idx="135">
                  <c:v>49.16</c:v>
                </c:pt>
                <c:pt idx="136">
                  <c:v>49.700001</c:v>
                </c:pt>
                <c:pt idx="137">
                  <c:v>50.23</c:v>
                </c:pt>
                <c:pt idx="138">
                  <c:v>50.259998000000003</c:v>
                </c:pt>
                <c:pt idx="139">
                  <c:v>50.91</c:v>
                </c:pt>
                <c:pt idx="140">
                  <c:v>51.66</c:v>
                </c:pt>
                <c:pt idx="141">
                  <c:v>51.439999</c:v>
                </c:pt>
                <c:pt idx="142">
                  <c:v>52.549999</c:v>
                </c:pt>
                <c:pt idx="143">
                  <c:v>51.369999</c:v>
                </c:pt>
                <c:pt idx="144">
                  <c:v>48.209999000000003</c:v>
                </c:pt>
                <c:pt idx="145">
                  <c:v>49.330002</c:v>
                </c:pt>
                <c:pt idx="146">
                  <c:v>47.220001000000003</c:v>
                </c:pt>
                <c:pt idx="147">
                  <c:v>47.380001</c:v>
                </c:pt>
                <c:pt idx="148">
                  <c:v>46.119999</c:v>
                </c:pt>
                <c:pt idx="149">
                  <c:v>47.48</c:v>
                </c:pt>
                <c:pt idx="150">
                  <c:v>48.580002</c:v>
                </c:pt>
                <c:pt idx="151">
                  <c:v>46.59</c:v>
                </c:pt>
                <c:pt idx="152">
                  <c:v>44.169998</c:v>
                </c:pt>
                <c:pt idx="153">
                  <c:v>46.709999000000003</c:v>
                </c:pt>
                <c:pt idx="154">
                  <c:v>45.93</c:v>
                </c:pt>
                <c:pt idx="155">
                  <c:v>47.43</c:v>
                </c:pt>
                <c:pt idx="156">
                  <c:v>47.599997999999999</c:v>
                </c:pt>
                <c:pt idx="157">
                  <c:v>48.459999000000003</c:v>
                </c:pt>
                <c:pt idx="158">
                  <c:v>46.799999</c:v>
                </c:pt>
                <c:pt idx="159">
                  <c:v>46.240001999999997</c:v>
                </c:pt>
                <c:pt idx="160">
                  <c:v>46.150002000000001</c:v>
                </c:pt>
                <c:pt idx="161">
                  <c:v>47.919998</c:v>
                </c:pt>
                <c:pt idx="162">
                  <c:v>48.16</c:v>
                </c:pt>
                <c:pt idx="163">
                  <c:v>48.59</c:v>
                </c:pt>
                <c:pt idx="164">
                  <c:v>48.970001000000003</c:v>
                </c:pt>
                <c:pt idx="165">
                  <c:v>49.009998000000003</c:v>
                </c:pt>
                <c:pt idx="166">
                  <c:v>49.869999</c:v>
                </c:pt>
                <c:pt idx="167">
                  <c:v>49.830002</c:v>
                </c:pt>
                <c:pt idx="168">
                  <c:v>50.119999</c:v>
                </c:pt>
                <c:pt idx="169">
                  <c:v>50.029998999999997</c:v>
                </c:pt>
                <c:pt idx="170">
                  <c:v>51.880001</c:v>
                </c:pt>
                <c:pt idx="171">
                  <c:v>50.849997999999999</c:v>
                </c:pt>
                <c:pt idx="172">
                  <c:v>50.75</c:v>
                </c:pt>
                <c:pt idx="173">
                  <c:v>50.009998000000003</c:v>
                </c:pt>
                <c:pt idx="174">
                  <c:v>51.650002000000001</c:v>
                </c:pt>
                <c:pt idx="175">
                  <c:v>52.59</c:v>
                </c:pt>
                <c:pt idx="176">
                  <c:v>52.77</c:v>
                </c:pt>
                <c:pt idx="177">
                  <c:v>53.540000999999997</c:v>
                </c:pt>
                <c:pt idx="178">
                  <c:v>53.330002</c:v>
                </c:pt>
                <c:pt idx="179">
                  <c:v>54</c:v>
                </c:pt>
                <c:pt idx="180">
                  <c:v>54.900002000000001</c:v>
                </c:pt>
                <c:pt idx="181">
                  <c:v>54.720001000000003</c:v>
                </c:pt>
                <c:pt idx="182">
                  <c:v>54.43</c:v>
                </c:pt>
                <c:pt idx="183">
                  <c:v>55.869999</c:v>
                </c:pt>
                <c:pt idx="184">
                  <c:v>56.709999000000003</c:v>
                </c:pt>
                <c:pt idx="185">
                  <c:v>57.5</c:v>
                </c:pt>
                <c:pt idx="186">
                  <c:v>56.610000999999997</c:v>
                </c:pt>
                <c:pt idx="187">
                  <c:v>56.639999000000003</c:v>
                </c:pt>
                <c:pt idx="188">
                  <c:v>56.119999</c:v>
                </c:pt>
                <c:pt idx="189">
                  <c:v>55.27</c:v>
                </c:pt>
                <c:pt idx="190">
                  <c:v>56.16</c:v>
                </c:pt>
                <c:pt idx="191">
                  <c:v>57.040000999999997</c:v>
                </c:pt>
                <c:pt idx="192">
                  <c:v>57.040000999999997</c:v>
                </c:pt>
                <c:pt idx="193">
                  <c:v>56.599997999999999</c:v>
                </c:pt>
                <c:pt idx="194">
                  <c:v>57.040000999999997</c:v>
                </c:pt>
                <c:pt idx="195">
                  <c:v>58.400002000000001</c:v>
                </c:pt>
                <c:pt idx="196">
                  <c:v>57.360000999999997</c:v>
                </c:pt>
                <c:pt idx="197">
                  <c:v>57.209999000000003</c:v>
                </c:pt>
                <c:pt idx="198">
                  <c:v>57.080002</c:v>
                </c:pt>
                <c:pt idx="199">
                  <c:v>57.029998999999997</c:v>
                </c:pt>
                <c:pt idx="200">
                  <c:v>55.66</c:v>
                </c:pt>
                <c:pt idx="201">
                  <c:v>54.549999</c:v>
                </c:pt>
                <c:pt idx="202">
                  <c:v>54.790000999999997</c:v>
                </c:pt>
                <c:pt idx="203">
                  <c:v>54.130001</c:v>
                </c:pt>
                <c:pt idx="204">
                  <c:v>56.869999</c:v>
                </c:pt>
                <c:pt idx="205">
                  <c:v>56.73</c:v>
                </c:pt>
                <c:pt idx="206">
                  <c:v>55.48</c:v>
                </c:pt>
                <c:pt idx="207">
                  <c:v>56.48</c:v>
                </c:pt>
                <c:pt idx="208">
                  <c:v>54.09</c:v>
                </c:pt>
                <c:pt idx="209">
                  <c:v>50.09</c:v>
                </c:pt>
                <c:pt idx="210">
                  <c:v>48.98</c:v>
                </c:pt>
                <c:pt idx="211">
                  <c:v>47.139999000000003</c:v>
                </c:pt>
                <c:pt idx="212">
                  <c:v>49.099997999999999</c:v>
                </c:pt>
                <c:pt idx="213">
                  <c:v>48.98</c:v>
                </c:pt>
                <c:pt idx="214">
                  <c:v>48.080002</c:v>
                </c:pt>
                <c:pt idx="215">
                  <c:v>50.459999000000003</c:v>
                </c:pt>
                <c:pt idx="216">
                  <c:v>46.580002</c:v>
                </c:pt>
                <c:pt idx="217">
                  <c:v>47.049999</c:v>
                </c:pt>
                <c:pt idx="218">
                  <c:v>47.759998000000003</c:v>
                </c:pt>
                <c:pt idx="219">
                  <c:v>50.290000999999997</c:v>
                </c:pt>
                <c:pt idx="220">
                  <c:v>51.279998999999997</c:v>
                </c:pt>
                <c:pt idx="221">
                  <c:v>53.369999</c:v>
                </c:pt>
                <c:pt idx="222">
                  <c:v>51.779998999999997</c:v>
                </c:pt>
                <c:pt idx="223">
                  <c:v>52.34</c:v>
                </c:pt>
                <c:pt idx="224">
                  <c:v>50.369999</c:v>
                </c:pt>
                <c:pt idx="225">
                  <c:v>47.880001</c:v>
                </c:pt>
                <c:pt idx="226">
                  <c:v>51.560001</c:v>
                </c:pt>
                <c:pt idx="227">
                  <c:v>52.119999</c:v>
                </c:pt>
                <c:pt idx="228">
                  <c:v>50.93</c:v>
                </c:pt>
                <c:pt idx="229">
                  <c:v>52.84</c:v>
                </c:pt>
                <c:pt idx="230">
                  <c:v>52.490001999999997</c:v>
                </c:pt>
                <c:pt idx="231">
                  <c:v>53.32</c:v>
                </c:pt>
                <c:pt idx="232">
                  <c:v>53.959999000000003</c:v>
                </c:pt>
                <c:pt idx="233">
                  <c:v>54.990001999999997</c:v>
                </c:pt>
                <c:pt idx="234">
                  <c:v>54.66</c:v>
                </c:pt>
                <c:pt idx="235">
                  <c:v>55.779998999999997</c:v>
                </c:pt>
                <c:pt idx="236">
                  <c:v>55.580002</c:v>
                </c:pt>
                <c:pt idx="237">
                  <c:v>56.490001999999997</c:v>
                </c:pt>
                <c:pt idx="238">
                  <c:v>56.439999</c:v>
                </c:pt>
                <c:pt idx="239">
                  <c:v>56.59</c:v>
                </c:pt>
                <c:pt idx="240">
                  <c:v>56.59</c:v>
                </c:pt>
                <c:pt idx="241">
                  <c:v>58.080002</c:v>
                </c:pt>
                <c:pt idx="242">
                  <c:v>57.66</c:v>
                </c:pt>
                <c:pt idx="243">
                  <c:v>57.68</c:v>
                </c:pt>
                <c:pt idx="244">
                  <c:v>56.939999</c:v>
                </c:pt>
                <c:pt idx="245">
                  <c:v>55.75</c:v>
                </c:pt>
                <c:pt idx="246">
                  <c:v>56.380001</c:v>
                </c:pt>
                <c:pt idx="247">
                  <c:v>57.349997999999999</c:v>
                </c:pt>
                <c:pt idx="248">
                  <c:v>56.16</c:v>
                </c:pt>
                <c:pt idx="249">
                  <c:v>55.68</c:v>
                </c:pt>
                <c:pt idx="250">
                  <c:v>53.299999</c:v>
                </c:pt>
                <c:pt idx="251">
                  <c:v>54.040000999999997</c:v>
                </c:pt>
                <c:pt idx="252">
                  <c:v>52.5</c:v>
                </c:pt>
                <c:pt idx="253">
                  <c:v>54.450001</c:v>
                </c:pt>
                <c:pt idx="254">
                  <c:v>55.380001</c:v>
                </c:pt>
                <c:pt idx="255">
                  <c:v>55.02</c:v>
                </c:pt>
                <c:pt idx="256">
                  <c:v>55.939999</c:v>
                </c:pt>
                <c:pt idx="257">
                  <c:v>55.5</c:v>
                </c:pt>
                <c:pt idx="258">
                  <c:v>55.779998999999997</c:v>
                </c:pt>
                <c:pt idx="259">
                  <c:v>55.889999000000003</c:v>
                </c:pt>
                <c:pt idx="260">
                  <c:v>56.799999</c:v>
                </c:pt>
                <c:pt idx="261">
                  <c:v>56.990001999999997</c:v>
                </c:pt>
                <c:pt idx="262">
                  <c:v>57.650002000000001</c:v>
                </c:pt>
                <c:pt idx="263">
                  <c:v>57.860000999999997</c:v>
                </c:pt>
                <c:pt idx="264">
                  <c:v>57.57</c:v>
                </c:pt>
                <c:pt idx="265">
                  <c:v>57.439999</c:v>
                </c:pt>
                <c:pt idx="266">
                  <c:v>58.869999</c:v>
                </c:pt>
                <c:pt idx="267">
                  <c:v>60.07</c:v>
                </c:pt>
                <c:pt idx="268">
                  <c:v>59.77</c:v>
                </c:pt>
                <c:pt idx="269">
                  <c:v>58.720001000000003</c:v>
                </c:pt>
                <c:pt idx="270">
                  <c:v>59.830002</c:v>
                </c:pt>
                <c:pt idx="271">
                  <c:v>58.599997999999999</c:v>
                </c:pt>
                <c:pt idx="272">
                  <c:v>59.360000999999997</c:v>
                </c:pt>
                <c:pt idx="273">
                  <c:v>58.369999</c:v>
                </c:pt>
                <c:pt idx="274">
                  <c:v>58.540000999999997</c:v>
                </c:pt>
                <c:pt idx="275">
                  <c:v>57.040000999999997</c:v>
                </c:pt>
                <c:pt idx="276">
                  <c:v>56.080002</c:v>
                </c:pt>
                <c:pt idx="277">
                  <c:v>57.93</c:v>
                </c:pt>
                <c:pt idx="278">
                  <c:v>58.060001</c:v>
                </c:pt>
                <c:pt idx="279">
                  <c:v>58.740001999999997</c:v>
                </c:pt>
                <c:pt idx="280">
                  <c:v>58.779998999999997</c:v>
                </c:pt>
                <c:pt idx="281">
                  <c:v>59.549999</c:v>
                </c:pt>
                <c:pt idx="282">
                  <c:v>57.880001</c:v>
                </c:pt>
                <c:pt idx="283">
                  <c:v>60.599997999999999</c:v>
                </c:pt>
                <c:pt idx="284">
                  <c:v>60.860000999999997</c:v>
                </c:pt>
                <c:pt idx="285">
                  <c:v>61.57</c:v>
                </c:pt>
                <c:pt idx="286">
                  <c:v>62.560001</c:v>
                </c:pt>
                <c:pt idx="287">
                  <c:v>63.139999000000003</c:v>
                </c:pt>
                <c:pt idx="288">
                  <c:v>63.259998000000003</c:v>
                </c:pt>
                <c:pt idx="289">
                  <c:v>63.580002</c:v>
                </c:pt>
                <c:pt idx="290">
                  <c:v>63.549999</c:v>
                </c:pt>
                <c:pt idx="291">
                  <c:v>63.619999</c:v>
                </c:pt>
                <c:pt idx="292">
                  <c:v>65.040001000000004</c:v>
                </c:pt>
                <c:pt idx="293">
                  <c:v>65.699996999999996</c:v>
                </c:pt>
                <c:pt idx="294">
                  <c:v>65.069999999999993</c:v>
                </c:pt>
                <c:pt idx="295">
                  <c:v>65.529999000000004</c:v>
                </c:pt>
                <c:pt idx="296">
                  <c:v>65.080001999999993</c:v>
                </c:pt>
                <c:pt idx="297">
                  <c:v>66.449996999999996</c:v>
                </c:pt>
                <c:pt idx="298">
                  <c:v>65.400002000000001</c:v>
                </c:pt>
                <c:pt idx="299">
                  <c:v>66.569999999999993</c:v>
                </c:pt>
                <c:pt idx="300">
                  <c:v>67.430000000000007</c:v>
                </c:pt>
                <c:pt idx="301">
                  <c:v>68.129997000000003</c:v>
                </c:pt>
                <c:pt idx="302">
                  <c:v>69.879997000000003</c:v>
                </c:pt>
                <c:pt idx="303">
                  <c:v>69.379997000000003</c:v>
                </c:pt>
                <c:pt idx="304">
                  <c:v>68.709998999999996</c:v>
                </c:pt>
                <c:pt idx="305">
                  <c:v>69.379997000000003</c:v>
                </c:pt>
                <c:pt idx="306">
                  <c:v>68.839995999999999</c:v>
                </c:pt>
                <c:pt idx="307">
                  <c:v>67.510002</c:v>
                </c:pt>
                <c:pt idx="308">
                  <c:v>67.610000999999997</c:v>
                </c:pt>
                <c:pt idx="309">
                  <c:v>68.660004000000001</c:v>
                </c:pt>
                <c:pt idx="310">
                  <c:v>70.639999000000003</c:v>
                </c:pt>
                <c:pt idx="311">
                  <c:v>71.529999000000004</c:v>
                </c:pt>
                <c:pt idx="312">
                  <c:v>71.480002999999996</c:v>
                </c:pt>
                <c:pt idx="313">
                  <c:v>72.129997000000003</c:v>
                </c:pt>
                <c:pt idx="314">
                  <c:v>71.449996999999996</c:v>
                </c:pt>
                <c:pt idx="315">
                  <c:v>69.879997000000003</c:v>
                </c:pt>
                <c:pt idx="316">
                  <c:v>70.099997999999999</c:v>
                </c:pt>
                <c:pt idx="317">
                  <c:v>68.629997000000003</c:v>
                </c:pt>
                <c:pt idx="318">
                  <c:v>69.290001000000004</c:v>
                </c:pt>
                <c:pt idx="319">
                  <c:v>70.800003000000004</c:v>
                </c:pt>
                <c:pt idx="320">
                  <c:v>71.540001000000004</c:v>
                </c:pt>
                <c:pt idx="321">
                  <c:v>70.209998999999996</c:v>
                </c:pt>
                <c:pt idx="322">
                  <c:v>70.129997000000003</c:v>
                </c:pt>
                <c:pt idx="323">
                  <c:v>71.010002</c:v>
                </c:pt>
                <c:pt idx="324">
                  <c:v>72.589995999999999</c:v>
                </c:pt>
                <c:pt idx="325">
                  <c:v>73.069999999999993</c:v>
                </c:pt>
                <c:pt idx="326">
                  <c:v>73.220000999999996</c:v>
                </c:pt>
                <c:pt idx="327">
                  <c:v>74.069999999999993</c:v>
                </c:pt>
                <c:pt idx="328">
                  <c:v>75.099997999999999</c:v>
                </c:pt>
                <c:pt idx="329">
                  <c:v>75.559997999999993</c:v>
                </c:pt>
                <c:pt idx="330">
                  <c:v>75.309997999999993</c:v>
                </c:pt>
                <c:pt idx="331">
                  <c:v>75.239998</c:v>
                </c:pt>
                <c:pt idx="332">
                  <c:v>73.989998</c:v>
                </c:pt>
                <c:pt idx="333">
                  <c:v>75.760002</c:v>
                </c:pt>
                <c:pt idx="334">
                  <c:v>76.160004000000001</c:v>
                </c:pt>
                <c:pt idx="335">
                  <c:v>75.760002</c:v>
                </c:pt>
                <c:pt idx="336">
                  <c:v>76.269997000000004</c:v>
                </c:pt>
                <c:pt idx="337">
                  <c:v>75.940002000000007</c:v>
                </c:pt>
                <c:pt idx="338">
                  <c:v>73.830001999999993</c:v>
                </c:pt>
                <c:pt idx="339">
                  <c:v>73.569999999999993</c:v>
                </c:pt>
                <c:pt idx="340">
                  <c:v>73.879997000000003</c:v>
                </c:pt>
                <c:pt idx="341">
                  <c:v>75.610000999999997</c:v>
                </c:pt>
                <c:pt idx="342">
                  <c:v>75.599997999999999</c:v>
                </c:pt>
                <c:pt idx="343">
                  <c:v>76.489998</c:v>
                </c:pt>
                <c:pt idx="344">
                  <c:v>77.510002</c:v>
                </c:pt>
                <c:pt idx="345">
                  <c:v>76.139999000000003</c:v>
                </c:pt>
                <c:pt idx="346">
                  <c:v>77.529999000000004</c:v>
                </c:pt>
                <c:pt idx="347">
                  <c:v>77.379997000000003</c:v>
                </c:pt>
                <c:pt idx="348">
                  <c:v>78.040001000000004</c:v>
                </c:pt>
                <c:pt idx="349">
                  <c:v>76.089995999999999</c:v>
                </c:pt>
                <c:pt idx="350">
                  <c:v>78.010002</c:v>
                </c:pt>
                <c:pt idx="351">
                  <c:v>77.980002999999996</c:v>
                </c:pt>
                <c:pt idx="352">
                  <c:v>78.470000999999996</c:v>
                </c:pt>
                <c:pt idx="353">
                  <c:v>78.5</c:v>
                </c:pt>
                <c:pt idx="354">
                  <c:v>78.309997999999993</c:v>
                </c:pt>
                <c:pt idx="355">
                  <c:v>78.940002000000007</c:v>
                </c:pt>
                <c:pt idx="356">
                  <c:v>79.870002999999997</c:v>
                </c:pt>
                <c:pt idx="357">
                  <c:v>81</c:v>
                </c:pt>
                <c:pt idx="358">
                  <c:v>80.559997999999993</c:v>
                </c:pt>
                <c:pt idx="359">
                  <c:v>81.919998000000007</c:v>
                </c:pt>
                <c:pt idx="360">
                  <c:v>81.040001000000004</c:v>
                </c:pt>
                <c:pt idx="361">
                  <c:v>81.819999999999993</c:v>
                </c:pt>
                <c:pt idx="362">
                  <c:v>81.300003000000004</c:v>
                </c:pt>
                <c:pt idx="363">
                  <c:v>82.050003000000004</c:v>
                </c:pt>
                <c:pt idx="364">
                  <c:v>82.089995999999999</c:v>
                </c:pt>
                <c:pt idx="365">
                  <c:v>79.730002999999996</c:v>
                </c:pt>
                <c:pt idx="366">
                  <c:v>79.849997999999999</c:v>
                </c:pt>
                <c:pt idx="367">
                  <c:v>80.680000000000007</c:v>
                </c:pt>
                <c:pt idx="368">
                  <c:v>81.959998999999996</c:v>
                </c:pt>
                <c:pt idx="369">
                  <c:v>82.730002999999996</c:v>
                </c:pt>
                <c:pt idx="370">
                  <c:v>83.040001000000004</c:v>
                </c:pt>
                <c:pt idx="371">
                  <c:v>82.25</c:v>
                </c:pt>
                <c:pt idx="372">
                  <c:v>83.519997000000004</c:v>
                </c:pt>
                <c:pt idx="373">
                  <c:v>81.650002000000001</c:v>
                </c:pt>
                <c:pt idx="374">
                  <c:v>81.050003000000004</c:v>
                </c:pt>
                <c:pt idx="375">
                  <c:v>78.680000000000007</c:v>
                </c:pt>
                <c:pt idx="376">
                  <c:v>77.730002999999996</c:v>
                </c:pt>
                <c:pt idx="377">
                  <c:v>80.610000999999997</c:v>
                </c:pt>
                <c:pt idx="378">
                  <c:v>82.660004000000001</c:v>
                </c:pt>
                <c:pt idx="379">
                  <c:v>83.580001999999993</c:v>
                </c:pt>
                <c:pt idx="380">
                  <c:v>83.790001000000004</c:v>
                </c:pt>
                <c:pt idx="381">
                  <c:v>84.800003000000004</c:v>
                </c:pt>
                <c:pt idx="382">
                  <c:v>84.699996999999996</c:v>
                </c:pt>
                <c:pt idx="383">
                  <c:v>85.43</c:v>
                </c:pt>
                <c:pt idx="384">
                  <c:v>82.360000999999997</c:v>
                </c:pt>
                <c:pt idx="385">
                  <c:v>85.339995999999999</c:v>
                </c:pt>
                <c:pt idx="386">
                  <c:v>85.650002000000001</c:v>
                </c:pt>
                <c:pt idx="387">
                  <c:v>84.489998</c:v>
                </c:pt>
                <c:pt idx="388">
                  <c:v>83.900002000000001</c:v>
                </c:pt>
                <c:pt idx="389">
                  <c:v>82.919998000000007</c:v>
                </c:pt>
                <c:pt idx="390">
                  <c:v>83.910004000000001</c:v>
                </c:pt>
                <c:pt idx="391">
                  <c:v>81.029999000000004</c:v>
                </c:pt>
                <c:pt idx="392">
                  <c:v>84.099997999999999</c:v>
                </c:pt>
                <c:pt idx="393">
                  <c:v>85.389999000000003</c:v>
                </c:pt>
                <c:pt idx="394">
                  <c:v>85.699996999999996</c:v>
                </c:pt>
                <c:pt idx="395">
                  <c:v>85.330001999999993</c:v>
                </c:pt>
                <c:pt idx="396">
                  <c:v>83.879997000000003</c:v>
                </c:pt>
                <c:pt idx="397">
                  <c:v>83.330001999999993</c:v>
                </c:pt>
                <c:pt idx="398">
                  <c:v>85.190002000000007</c:v>
                </c:pt>
                <c:pt idx="399">
                  <c:v>83.089995999999999</c:v>
                </c:pt>
                <c:pt idx="400">
                  <c:v>83.459998999999996</c:v>
                </c:pt>
                <c:pt idx="401">
                  <c:v>84.93</c:v>
                </c:pt>
                <c:pt idx="402">
                  <c:v>84.32</c:v>
                </c:pt>
                <c:pt idx="403">
                  <c:v>85.5</c:v>
                </c:pt>
                <c:pt idx="404">
                  <c:v>85.580001999999993</c:v>
                </c:pt>
                <c:pt idx="405">
                  <c:v>86.080001999999993</c:v>
                </c:pt>
                <c:pt idx="406">
                  <c:v>86.290001000000004</c:v>
                </c:pt>
                <c:pt idx="407">
                  <c:v>86.349997999999999</c:v>
                </c:pt>
                <c:pt idx="408">
                  <c:v>85.769997000000004</c:v>
                </c:pt>
                <c:pt idx="409">
                  <c:v>84.949996999999996</c:v>
                </c:pt>
                <c:pt idx="410">
                  <c:v>85.309997999999993</c:v>
                </c:pt>
                <c:pt idx="411">
                  <c:v>85.830001999999993</c:v>
                </c:pt>
                <c:pt idx="412">
                  <c:v>84.970000999999996</c:v>
                </c:pt>
                <c:pt idx="413">
                  <c:v>83.900002000000001</c:v>
                </c:pt>
                <c:pt idx="414">
                  <c:v>83.900002000000001</c:v>
                </c:pt>
                <c:pt idx="415">
                  <c:v>85.269997000000004</c:v>
                </c:pt>
                <c:pt idx="416">
                  <c:v>83.239998</c:v>
                </c:pt>
                <c:pt idx="417">
                  <c:v>84.199996999999996</c:v>
                </c:pt>
                <c:pt idx="418">
                  <c:v>83.410004000000001</c:v>
                </c:pt>
                <c:pt idx="419">
                  <c:v>84.089995999999999</c:v>
                </c:pt>
                <c:pt idx="420">
                  <c:v>79.540001000000004</c:v>
                </c:pt>
                <c:pt idx="421">
                  <c:v>79.699996999999996</c:v>
                </c:pt>
                <c:pt idx="422">
                  <c:v>77.069999999999993</c:v>
                </c:pt>
                <c:pt idx="423">
                  <c:v>78.470000999999996</c:v>
                </c:pt>
                <c:pt idx="424">
                  <c:v>78.25</c:v>
                </c:pt>
                <c:pt idx="425">
                  <c:v>76.980002999999996</c:v>
                </c:pt>
                <c:pt idx="426">
                  <c:v>77.839995999999999</c:v>
                </c:pt>
                <c:pt idx="427">
                  <c:v>80.699996999999996</c:v>
                </c:pt>
                <c:pt idx="428">
                  <c:v>81.349997999999999</c:v>
                </c:pt>
                <c:pt idx="429">
                  <c:v>82.910004000000001</c:v>
                </c:pt>
                <c:pt idx="430">
                  <c:v>82.620002999999997</c:v>
                </c:pt>
                <c:pt idx="431">
                  <c:v>83.550003000000004</c:v>
                </c:pt>
                <c:pt idx="432">
                  <c:v>80.849997999999999</c:v>
                </c:pt>
                <c:pt idx="433">
                  <c:v>83.169998000000007</c:v>
                </c:pt>
                <c:pt idx="434">
                  <c:v>83.260002</c:v>
                </c:pt>
                <c:pt idx="435">
                  <c:v>83.449996999999996</c:v>
                </c:pt>
                <c:pt idx="436">
                  <c:v>80.400002000000001</c:v>
                </c:pt>
                <c:pt idx="437">
                  <c:v>80.470000999999996</c:v>
                </c:pt>
                <c:pt idx="438">
                  <c:v>82.400002000000001</c:v>
                </c:pt>
                <c:pt idx="439">
                  <c:v>81.519997000000004</c:v>
                </c:pt>
                <c:pt idx="440">
                  <c:v>76.860000999999997</c:v>
                </c:pt>
                <c:pt idx="441">
                  <c:v>75.239998</c:v>
                </c:pt>
                <c:pt idx="442">
                  <c:v>75.760002</c:v>
                </c:pt>
                <c:pt idx="443">
                  <c:v>77.639999000000003</c:v>
                </c:pt>
                <c:pt idx="444">
                  <c:v>76</c:v>
                </c:pt>
                <c:pt idx="445">
                  <c:v>75.319999999999993</c:v>
                </c:pt>
                <c:pt idx="446">
                  <c:v>77.349997999999999</c:v>
                </c:pt>
                <c:pt idx="447">
                  <c:v>78.400002000000001</c:v>
                </c:pt>
                <c:pt idx="448">
                  <c:v>80.809997999999993</c:v>
                </c:pt>
                <c:pt idx="449">
                  <c:v>81.889999000000003</c:v>
                </c:pt>
                <c:pt idx="450">
                  <c:v>82.889999000000003</c:v>
                </c:pt>
                <c:pt idx="451">
                  <c:v>81.660004000000001</c:v>
                </c:pt>
                <c:pt idx="452">
                  <c:v>82.760002</c:v>
                </c:pt>
                <c:pt idx="453">
                  <c:v>81.669998000000007</c:v>
                </c:pt>
                <c:pt idx="454">
                  <c:v>83.279999000000004</c:v>
                </c:pt>
                <c:pt idx="455">
                  <c:v>84.339995999999999</c:v>
                </c:pt>
                <c:pt idx="456">
                  <c:v>83.639999000000003</c:v>
                </c:pt>
                <c:pt idx="457">
                  <c:v>82.959998999999996</c:v>
                </c:pt>
                <c:pt idx="458">
                  <c:v>82.529999000000004</c:v>
                </c:pt>
                <c:pt idx="459">
                  <c:v>82.93</c:v>
                </c:pt>
                <c:pt idx="460">
                  <c:v>84.660004000000001</c:v>
                </c:pt>
                <c:pt idx="461">
                  <c:v>84.690002000000007</c:v>
                </c:pt>
                <c:pt idx="462">
                  <c:v>84.879997000000003</c:v>
                </c:pt>
                <c:pt idx="463">
                  <c:v>83.650002000000001</c:v>
                </c:pt>
                <c:pt idx="464">
                  <c:v>82.330001999999993</c:v>
                </c:pt>
                <c:pt idx="465">
                  <c:v>85.019997000000004</c:v>
                </c:pt>
                <c:pt idx="466">
                  <c:v>85.82</c:v>
                </c:pt>
                <c:pt idx="467">
                  <c:v>87.419998000000007</c:v>
                </c:pt>
                <c:pt idx="468">
                  <c:v>87.879997000000003</c:v>
                </c:pt>
                <c:pt idx="469">
                  <c:v>87.379997000000003</c:v>
                </c:pt>
                <c:pt idx="470">
                  <c:v>87.809997999999993</c:v>
                </c:pt>
                <c:pt idx="471">
                  <c:v>87.919998000000007</c:v>
                </c:pt>
                <c:pt idx="472">
                  <c:v>88.080001999999993</c:v>
                </c:pt>
                <c:pt idx="473">
                  <c:v>87.599997999999999</c:v>
                </c:pt>
                <c:pt idx="474">
                  <c:v>88.330001999999993</c:v>
                </c:pt>
                <c:pt idx="475">
                  <c:v>86.489998</c:v>
                </c:pt>
                <c:pt idx="476">
                  <c:v>85.709998999999996</c:v>
                </c:pt>
                <c:pt idx="477">
                  <c:v>86.730002999999996</c:v>
                </c:pt>
                <c:pt idx="478">
                  <c:v>87</c:v>
                </c:pt>
                <c:pt idx="479">
                  <c:v>86.610000999999997</c:v>
                </c:pt>
                <c:pt idx="480">
                  <c:v>85.809997999999993</c:v>
                </c:pt>
                <c:pt idx="481">
                  <c:v>85.940002000000007</c:v>
                </c:pt>
                <c:pt idx="482">
                  <c:v>85.970000999999996</c:v>
                </c:pt>
                <c:pt idx="483">
                  <c:v>84.650002000000001</c:v>
                </c:pt>
                <c:pt idx="484">
                  <c:v>88.989998</c:v>
                </c:pt>
                <c:pt idx="485">
                  <c:v>89.989998</c:v>
                </c:pt>
                <c:pt idx="486">
                  <c:v>91.410004000000001</c:v>
                </c:pt>
                <c:pt idx="487">
                  <c:v>91.349997999999999</c:v>
                </c:pt>
                <c:pt idx="488">
                  <c:v>94.190002000000007</c:v>
                </c:pt>
                <c:pt idx="489">
                  <c:v>94.199996999999996</c:v>
                </c:pt>
                <c:pt idx="490">
                  <c:v>93.889999000000003</c:v>
                </c:pt>
                <c:pt idx="491">
                  <c:v>93.010002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28-46DE-803F-DDE93ECAEB34}"/>
            </c:ext>
          </c:extLst>
        </c:ser>
        <c:ser>
          <c:idx val="3"/>
          <c:order val="2"/>
          <c:tx>
            <c:v>VOE</c:v>
          </c:tx>
          <c:spPr>
            <a:ln w="952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(Model)'!$D$35:$D$526</c:f>
              <c:numCache>
                <c:formatCode>_("$"* #,##0.00_);_("$"* \(#,##0.00\);_("$"* "-"??_);_(@_)</c:formatCode>
                <c:ptCount val="492"/>
                <c:pt idx="0">
                  <c:v>55.889999000000003</c:v>
                </c:pt>
                <c:pt idx="1">
                  <c:v>56.41</c:v>
                </c:pt>
                <c:pt idx="2">
                  <c:v>55.959999000000003</c:v>
                </c:pt>
                <c:pt idx="3">
                  <c:v>57.66</c:v>
                </c:pt>
                <c:pt idx="4">
                  <c:v>57.259998000000003</c:v>
                </c:pt>
                <c:pt idx="5">
                  <c:v>56.330002</c:v>
                </c:pt>
                <c:pt idx="6">
                  <c:v>56.91</c:v>
                </c:pt>
                <c:pt idx="7">
                  <c:v>58.23</c:v>
                </c:pt>
                <c:pt idx="8">
                  <c:v>58.369999</c:v>
                </c:pt>
                <c:pt idx="9">
                  <c:v>60.119999</c:v>
                </c:pt>
                <c:pt idx="10">
                  <c:v>59.84</c:v>
                </c:pt>
                <c:pt idx="11">
                  <c:v>57.220001000000003</c:v>
                </c:pt>
                <c:pt idx="12">
                  <c:v>58.040000999999997</c:v>
                </c:pt>
                <c:pt idx="13">
                  <c:v>56.75</c:v>
                </c:pt>
                <c:pt idx="14">
                  <c:v>55.459999000000003</c:v>
                </c:pt>
                <c:pt idx="15">
                  <c:v>55.07</c:v>
                </c:pt>
                <c:pt idx="16">
                  <c:v>53.970001000000003</c:v>
                </c:pt>
                <c:pt idx="17">
                  <c:v>55.169998</c:v>
                </c:pt>
                <c:pt idx="18">
                  <c:v>56.48</c:v>
                </c:pt>
                <c:pt idx="19">
                  <c:v>54.299999</c:v>
                </c:pt>
                <c:pt idx="20">
                  <c:v>53.790000999999997</c:v>
                </c:pt>
                <c:pt idx="21">
                  <c:v>53.41</c:v>
                </c:pt>
                <c:pt idx="22">
                  <c:v>50.360000999999997</c:v>
                </c:pt>
                <c:pt idx="23">
                  <c:v>49.810001</c:v>
                </c:pt>
                <c:pt idx="24">
                  <c:v>47.349997999999999</c:v>
                </c:pt>
                <c:pt idx="25">
                  <c:v>48.950001</c:v>
                </c:pt>
                <c:pt idx="26">
                  <c:v>52.310001</c:v>
                </c:pt>
                <c:pt idx="27">
                  <c:v>49.919998</c:v>
                </c:pt>
                <c:pt idx="28">
                  <c:v>50.110000999999997</c:v>
                </c:pt>
                <c:pt idx="29">
                  <c:v>50.310001</c:v>
                </c:pt>
                <c:pt idx="30">
                  <c:v>49.23</c:v>
                </c:pt>
                <c:pt idx="31">
                  <c:v>47.77</c:v>
                </c:pt>
                <c:pt idx="32">
                  <c:v>47.75</c:v>
                </c:pt>
                <c:pt idx="33">
                  <c:v>48.919998</c:v>
                </c:pt>
                <c:pt idx="34">
                  <c:v>48.439999</c:v>
                </c:pt>
                <c:pt idx="35">
                  <c:v>50.970001000000003</c:v>
                </c:pt>
                <c:pt idx="36">
                  <c:v>49.68</c:v>
                </c:pt>
                <c:pt idx="37">
                  <c:v>51.73</c:v>
                </c:pt>
                <c:pt idx="38">
                  <c:v>51.919998</c:v>
                </c:pt>
                <c:pt idx="39">
                  <c:v>52.400002000000001</c:v>
                </c:pt>
                <c:pt idx="40">
                  <c:v>51.970001000000003</c:v>
                </c:pt>
                <c:pt idx="41">
                  <c:v>53.889999000000003</c:v>
                </c:pt>
                <c:pt idx="42">
                  <c:v>52.27</c:v>
                </c:pt>
                <c:pt idx="43">
                  <c:v>53.240001999999997</c:v>
                </c:pt>
                <c:pt idx="44">
                  <c:v>52</c:v>
                </c:pt>
                <c:pt idx="45">
                  <c:v>51.529998999999997</c:v>
                </c:pt>
                <c:pt idx="46">
                  <c:v>50</c:v>
                </c:pt>
                <c:pt idx="47">
                  <c:v>48.060001</c:v>
                </c:pt>
                <c:pt idx="48">
                  <c:v>46.650002000000001</c:v>
                </c:pt>
                <c:pt idx="49">
                  <c:v>45.880001</c:v>
                </c:pt>
                <c:pt idx="50">
                  <c:v>47.240001999999997</c:v>
                </c:pt>
                <c:pt idx="51">
                  <c:v>46.740001999999997</c:v>
                </c:pt>
                <c:pt idx="52">
                  <c:v>47.209999000000003</c:v>
                </c:pt>
                <c:pt idx="53">
                  <c:v>48.560001</c:v>
                </c:pt>
                <c:pt idx="54">
                  <c:v>49.130001</c:v>
                </c:pt>
                <c:pt idx="55">
                  <c:v>48.580002</c:v>
                </c:pt>
                <c:pt idx="56">
                  <c:v>48.779998999999997</c:v>
                </c:pt>
                <c:pt idx="57">
                  <c:v>47.73</c:v>
                </c:pt>
                <c:pt idx="58">
                  <c:v>48.330002</c:v>
                </c:pt>
                <c:pt idx="59">
                  <c:v>48.779998999999997</c:v>
                </c:pt>
                <c:pt idx="60">
                  <c:v>46.27</c:v>
                </c:pt>
                <c:pt idx="61">
                  <c:v>41.16</c:v>
                </c:pt>
                <c:pt idx="62">
                  <c:v>33.090000000000003</c:v>
                </c:pt>
                <c:pt idx="63">
                  <c:v>34.139999000000003</c:v>
                </c:pt>
                <c:pt idx="64">
                  <c:v>31.01</c:v>
                </c:pt>
                <c:pt idx="65">
                  <c:v>34.490001999999997</c:v>
                </c:pt>
                <c:pt idx="66">
                  <c:v>33.240001999999997</c:v>
                </c:pt>
                <c:pt idx="67">
                  <c:v>30.799999</c:v>
                </c:pt>
                <c:pt idx="68">
                  <c:v>27.23</c:v>
                </c:pt>
                <c:pt idx="69">
                  <c:v>31.83</c:v>
                </c:pt>
                <c:pt idx="70">
                  <c:v>31.139999</c:v>
                </c:pt>
                <c:pt idx="71">
                  <c:v>31.74</c:v>
                </c:pt>
                <c:pt idx="72">
                  <c:v>32.720001000000003</c:v>
                </c:pt>
                <c:pt idx="73">
                  <c:v>31.41</c:v>
                </c:pt>
                <c:pt idx="74">
                  <c:v>33.650002000000001</c:v>
                </c:pt>
                <c:pt idx="75">
                  <c:v>32.700001</c:v>
                </c:pt>
                <c:pt idx="76">
                  <c:v>31.280000999999999</c:v>
                </c:pt>
                <c:pt idx="77">
                  <c:v>30.309999000000001</c:v>
                </c:pt>
                <c:pt idx="78">
                  <c:v>29.74</c:v>
                </c:pt>
                <c:pt idx="79">
                  <c:v>31.469999000000001</c:v>
                </c:pt>
                <c:pt idx="80">
                  <c:v>29.83</c:v>
                </c:pt>
                <c:pt idx="81">
                  <c:v>27.280000999999999</c:v>
                </c:pt>
                <c:pt idx="82">
                  <c:v>26.15</c:v>
                </c:pt>
                <c:pt idx="83">
                  <c:v>23.450001</c:v>
                </c:pt>
                <c:pt idx="84">
                  <c:v>26.4</c:v>
                </c:pt>
                <c:pt idx="85">
                  <c:v>27.200001</c:v>
                </c:pt>
                <c:pt idx="86">
                  <c:v>29.1</c:v>
                </c:pt>
                <c:pt idx="87">
                  <c:v>30.77</c:v>
                </c:pt>
                <c:pt idx="88">
                  <c:v>31.639999</c:v>
                </c:pt>
                <c:pt idx="89">
                  <c:v>32.759998000000003</c:v>
                </c:pt>
                <c:pt idx="90">
                  <c:v>32.82</c:v>
                </c:pt>
                <c:pt idx="91">
                  <c:v>33</c:v>
                </c:pt>
                <c:pt idx="92">
                  <c:v>35.360000999999997</c:v>
                </c:pt>
                <c:pt idx="93">
                  <c:v>32.439999</c:v>
                </c:pt>
                <c:pt idx="94">
                  <c:v>32.810001</c:v>
                </c:pt>
                <c:pt idx="95">
                  <c:v>34.360000999999997</c:v>
                </c:pt>
                <c:pt idx="96">
                  <c:v>35.369999</c:v>
                </c:pt>
                <c:pt idx="97">
                  <c:v>35.549999</c:v>
                </c:pt>
                <c:pt idx="98">
                  <c:v>34.07</c:v>
                </c:pt>
                <c:pt idx="99">
                  <c:v>33.82</c:v>
                </c:pt>
                <c:pt idx="100">
                  <c:v>33.400002000000001</c:v>
                </c:pt>
                <c:pt idx="101">
                  <c:v>32.419998</c:v>
                </c:pt>
                <c:pt idx="102">
                  <c:v>34.950001</c:v>
                </c:pt>
                <c:pt idx="103">
                  <c:v>37.099997999999999</c:v>
                </c:pt>
                <c:pt idx="104">
                  <c:v>37.729999999999997</c:v>
                </c:pt>
                <c:pt idx="105">
                  <c:v>39.799999</c:v>
                </c:pt>
                <c:pt idx="106">
                  <c:v>39.509998000000003</c:v>
                </c:pt>
                <c:pt idx="107">
                  <c:v>40.340000000000003</c:v>
                </c:pt>
                <c:pt idx="108">
                  <c:v>40.709999000000003</c:v>
                </c:pt>
                <c:pt idx="109">
                  <c:v>39.830002</c:v>
                </c:pt>
                <c:pt idx="110">
                  <c:v>41.509998000000003</c:v>
                </c:pt>
                <c:pt idx="111">
                  <c:v>43.240001999999997</c:v>
                </c:pt>
                <c:pt idx="112">
                  <c:v>41.709999000000003</c:v>
                </c:pt>
                <c:pt idx="113">
                  <c:v>40.639999000000003</c:v>
                </c:pt>
                <c:pt idx="114">
                  <c:v>43.23</c:v>
                </c:pt>
                <c:pt idx="115">
                  <c:v>43.740001999999997</c:v>
                </c:pt>
                <c:pt idx="116">
                  <c:v>43.220001000000003</c:v>
                </c:pt>
                <c:pt idx="117">
                  <c:v>40.57</c:v>
                </c:pt>
                <c:pt idx="118">
                  <c:v>41.880001</c:v>
                </c:pt>
                <c:pt idx="119">
                  <c:v>43</c:v>
                </c:pt>
                <c:pt idx="120">
                  <c:v>42.73</c:v>
                </c:pt>
                <c:pt idx="121">
                  <c:v>42.540000999999997</c:v>
                </c:pt>
                <c:pt idx="122">
                  <c:v>43.779998999999997</c:v>
                </c:pt>
                <c:pt idx="123">
                  <c:v>44.060001</c:v>
                </c:pt>
                <c:pt idx="124">
                  <c:v>44.400002000000001</c:v>
                </c:pt>
                <c:pt idx="125">
                  <c:v>45.049999</c:v>
                </c:pt>
                <c:pt idx="126">
                  <c:v>44.369999</c:v>
                </c:pt>
                <c:pt idx="127">
                  <c:v>45.959999000000003</c:v>
                </c:pt>
                <c:pt idx="128">
                  <c:v>45.700001</c:v>
                </c:pt>
                <c:pt idx="129">
                  <c:v>44.23</c:v>
                </c:pt>
                <c:pt idx="130">
                  <c:v>43.360000999999997</c:v>
                </c:pt>
                <c:pt idx="131">
                  <c:v>42.98</c:v>
                </c:pt>
                <c:pt idx="132">
                  <c:v>43.869999</c:v>
                </c:pt>
                <c:pt idx="133">
                  <c:v>45.580002</c:v>
                </c:pt>
                <c:pt idx="134">
                  <c:v>45.419998</c:v>
                </c:pt>
                <c:pt idx="135">
                  <c:v>47.119999</c:v>
                </c:pt>
                <c:pt idx="136">
                  <c:v>47.919998</c:v>
                </c:pt>
                <c:pt idx="137">
                  <c:v>48.18</c:v>
                </c:pt>
                <c:pt idx="138">
                  <c:v>48.43</c:v>
                </c:pt>
                <c:pt idx="139">
                  <c:v>49.07</c:v>
                </c:pt>
                <c:pt idx="140">
                  <c:v>50.130001</c:v>
                </c:pt>
                <c:pt idx="141">
                  <c:v>49.91</c:v>
                </c:pt>
                <c:pt idx="142">
                  <c:v>52.169998</c:v>
                </c:pt>
                <c:pt idx="143">
                  <c:v>50.5</c:v>
                </c:pt>
                <c:pt idx="144">
                  <c:v>46.580002</c:v>
                </c:pt>
                <c:pt idx="145">
                  <c:v>48.240001999999997</c:v>
                </c:pt>
                <c:pt idx="146">
                  <c:v>45.810001</c:v>
                </c:pt>
                <c:pt idx="147">
                  <c:v>46.740001999999997</c:v>
                </c:pt>
                <c:pt idx="148">
                  <c:v>45.139999000000003</c:v>
                </c:pt>
                <c:pt idx="149">
                  <c:v>46.759998000000003</c:v>
                </c:pt>
                <c:pt idx="150">
                  <c:v>47.91</c:v>
                </c:pt>
                <c:pt idx="151">
                  <c:v>46.049999</c:v>
                </c:pt>
                <c:pt idx="152">
                  <c:v>43.169998</c:v>
                </c:pt>
                <c:pt idx="153">
                  <c:v>45.860000999999997</c:v>
                </c:pt>
                <c:pt idx="154">
                  <c:v>44.84</c:v>
                </c:pt>
                <c:pt idx="155">
                  <c:v>46.889999000000003</c:v>
                </c:pt>
                <c:pt idx="156">
                  <c:v>46.759998000000003</c:v>
                </c:pt>
                <c:pt idx="157">
                  <c:v>47.389999000000003</c:v>
                </c:pt>
                <c:pt idx="158">
                  <c:v>45.259998000000003</c:v>
                </c:pt>
                <c:pt idx="159">
                  <c:v>45.09</c:v>
                </c:pt>
                <c:pt idx="160">
                  <c:v>45.099997999999999</c:v>
                </c:pt>
                <c:pt idx="161">
                  <c:v>47.060001</c:v>
                </c:pt>
                <c:pt idx="162">
                  <c:v>46.790000999999997</c:v>
                </c:pt>
                <c:pt idx="163">
                  <c:v>47.470001000000003</c:v>
                </c:pt>
                <c:pt idx="164">
                  <c:v>48.25</c:v>
                </c:pt>
                <c:pt idx="165">
                  <c:v>48.650002000000001</c:v>
                </c:pt>
                <c:pt idx="166">
                  <c:v>49.490001999999997</c:v>
                </c:pt>
                <c:pt idx="167">
                  <c:v>50.040000999999997</c:v>
                </c:pt>
                <c:pt idx="168">
                  <c:v>50.189999</c:v>
                </c:pt>
                <c:pt idx="169">
                  <c:v>50.119999</c:v>
                </c:pt>
                <c:pt idx="170">
                  <c:v>51.970001000000003</c:v>
                </c:pt>
                <c:pt idx="171">
                  <c:v>50.650002000000001</c:v>
                </c:pt>
                <c:pt idx="172">
                  <c:v>50.720001000000003</c:v>
                </c:pt>
                <c:pt idx="173">
                  <c:v>50.709999000000003</c:v>
                </c:pt>
                <c:pt idx="174">
                  <c:v>52.5</c:v>
                </c:pt>
                <c:pt idx="175">
                  <c:v>53.16</c:v>
                </c:pt>
                <c:pt idx="176">
                  <c:v>53.25</c:v>
                </c:pt>
                <c:pt idx="177">
                  <c:v>53.939999</c:v>
                </c:pt>
                <c:pt idx="178">
                  <c:v>53.009998000000003</c:v>
                </c:pt>
                <c:pt idx="179">
                  <c:v>53.32</c:v>
                </c:pt>
                <c:pt idx="180">
                  <c:v>54.369999</c:v>
                </c:pt>
                <c:pt idx="181">
                  <c:v>53.630001</c:v>
                </c:pt>
                <c:pt idx="182">
                  <c:v>53.91</c:v>
                </c:pt>
                <c:pt idx="183">
                  <c:v>55.400002000000001</c:v>
                </c:pt>
                <c:pt idx="184">
                  <c:v>56.27</c:v>
                </c:pt>
                <c:pt idx="185">
                  <c:v>57.169998</c:v>
                </c:pt>
                <c:pt idx="186">
                  <c:v>56.040000999999997</c:v>
                </c:pt>
                <c:pt idx="187">
                  <c:v>55.939999</c:v>
                </c:pt>
                <c:pt idx="188">
                  <c:v>55.400002000000001</c:v>
                </c:pt>
                <c:pt idx="189">
                  <c:v>54.720001000000003</c:v>
                </c:pt>
                <c:pt idx="190">
                  <c:v>56.139999000000003</c:v>
                </c:pt>
                <c:pt idx="191">
                  <c:v>57.41</c:v>
                </c:pt>
                <c:pt idx="192">
                  <c:v>57.139999000000003</c:v>
                </c:pt>
                <c:pt idx="193">
                  <c:v>56.93</c:v>
                </c:pt>
                <c:pt idx="194">
                  <c:v>57.59</c:v>
                </c:pt>
                <c:pt idx="195">
                  <c:v>58.669998</c:v>
                </c:pt>
                <c:pt idx="196">
                  <c:v>57.689999</c:v>
                </c:pt>
                <c:pt idx="197">
                  <c:v>57.740001999999997</c:v>
                </c:pt>
                <c:pt idx="198">
                  <c:v>57.720001000000003</c:v>
                </c:pt>
                <c:pt idx="199">
                  <c:v>57.740001999999997</c:v>
                </c:pt>
                <c:pt idx="200">
                  <c:v>56.060001</c:v>
                </c:pt>
                <c:pt idx="201">
                  <c:v>54.529998999999997</c:v>
                </c:pt>
                <c:pt idx="202">
                  <c:v>54.619999</c:v>
                </c:pt>
                <c:pt idx="203">
                  <c:v>54.810001</c:v>
                </c:pt>
                <c:pt idx="204">
                  <c:v>57.599997999999999</c:v>
                </c:pt>
                <c:pt idx="205">
                  <c:v>57.599997999999999</c:v>
                </c:pt>
                <c:pt idx="206">
                  <c:v>55.970001000000003</c:v>
                </c:pt>
                <c:pt idx="207">
                  <c:v>56.880001</c:v>
                </c:pt>
                <c:pt idx="208">
                  <c:v>54.389999000000003</c:v>
                </c:pt>
                <c:pt idx="209">
                  <c:v>49.110000999999997</c:v>
                </c:pt>
                <c:pt idx="210">
                  <c:v>48.799999</c:v>
                </c:pt>
                <c:pt idx="211">
                  <c:v>46.209999000000003</c:v>
                </c:pt>
                <c:pt idx="212">
                  <c:v>48.549999</c:v>
                </c:pt>
                <c:pt idx="213">
                  <c:v>48.59</c:v>
                </c:pt>
                <c:pt idx="214">
                  <c:v>47.919998</c:v>
                </c:pt>
                <c:pt idx="215">
                  <c:v>50.279998999999997</c:v>
                </c:pt>
                <c:pt idx="216">
                  <c:v>46.68</c:v>
                </c:pt>
                <c:pt idx="217">
                  <c:v>46.400002000000001</c:v>
                </c:pt>
                <c:pt idx="218">
                  <c:v>47.09</c:v>
                </c:pt>
                <c:pt idx="219">
                  <c:v>49.959999000000003</c:v>
                </c:pt>
                <c:pt idx="220">
                  <c:v>50.869999</c:v>
                </c:pt>
                <c:pt idx="221">
                  <c:v>53.209999000000003</c:v>
                </c:pt>
                <c:pt idx="222">
                  <c:v>52.57</c:v>
                </c:pt>
                <c:pt idx="223">
                  <c:v>52.560001</c:v>
                </c:pt>
                <c:pt idx="224">
                  <c:v>50.880001</c:v>
                </c:pt>
                <c:pt idx="225">
                  <c:v>48.360000999999997</c:v>
                </c:pt>
                <c:pt idx="226">
                  <c:v>52.07</c:v>
                </c:pt>
                <c:pt idx="227">
                  <c:v>52.380001</c:v>
                </c:pt>
                <c:pt idx="228">
                  <c:v>50.970001000000003</c:v>
                </c:pt>
                <c:pt idx="229">
                  <c:v>51.990001999999997</c:v>
                </c:pt>
                <c:pt idx="230">
                  <c:v>51.669998</c:v>
                </c:pt>
                <c:pt idx="231">
                  <c:v>52.400002000000001</c:v>
                </c:pt>
                <c:pt idx="232">
                  <c:v>53.169998</c:v>
                </c:pt>
                <c:pt idx="233">
                  <c:v>54.240001999999997</c:v>
                </c:pt>
                <c:pt idx="234">
                  <c:v>54.759998000000003</c:v>
                </c:pt>
                <c:pt idx="235">
                  <c:v>56.459999000000003</c:v>
                </c:pt>
                <c:pt idx="236">
                  <c:v>56.060001</c:v>
                </c:pt>
                <c:pt idx="237">
                  <c:v>56.93</c:v>
                </c:pt>
                <c:pt idx="238">
                  <c:v>56.610000999999997</c:v>
                </c:pt>
                <c:pt idx="239">
                  <c:v>56.389999000000003</c:v>
                </c:pt>
                <c:pt idx="240">
                  <c:v>56.619999</c:v>
                </c:pt>
                <c:pt idx="241">
                  <c:v>57.759998000000003</c:v>
                </c:pt>
                <c:pt idx="242">
                  <c:v>57.200001</c:v>
                </c:pt>
                <c:pt idx="243">
                  <c:v>57.459999000000003</c:v>
                </c:pt>
                <c:pt idx="244">
                  <c:v>56.700001</c:v>
                </c:pt>
                <c:pt idx="245">
                  <c:v>55.700001</c:v>
                </c:pt>
                <c:pt idx="246">
                  <c:v>56.200001</c:v>
                </c:pt>
                <c:pt idx="247">
                  <c:v>57.330002</c:v>
                </c:pt>
                <c:pt idx="248">
                  <c:v>55.98</c:v>
                </c:pt>
                <c:pt idx="249">
                  <c:v>55.650002000000001</c:v>
                </c:pt>
                <c:pt idx="250">
                  <c:v>51.970001000000003</c:v>
                </c:pt>
                <c:pt idx="251">
                  <c:v>53.639999000000003</c:v>
                </c:pt>
                <c:pt idx="252">
                  <c:v>51.689999</c:v>
                </c:pt>
                <c:pt idx="253">
                  <c:v>53.400002000000001</c:v>
                </c:pt>
                <c:pt idx="254">
                  <c:v>53.450001</c:v>
                </c:pt>
                <c:pt idx="255">
                  <c:v>53.360000999999997</c:v>
                </c:pt>
                <c:pt idx="256">
                  <c:v>54.959999000000003</c:v>
                </c:pt>
                <c:pt idx="257">
                  <c:v>55.09</c:v>
                </c:pt>
                <c:pt idx="258">
                  <c:v>54.830002</c:v>
                </c:pt>
                <c:pt idx="259">
                  <c:v>54.919998</c:v>
                </c:pt>
                <c:pt idx="260">
                  <c:v>55.580002</c:v>
                </c:pt>
                <c:pt idx="261">
                  <c:v>55.790000999999997</c:v>
                </c:pt>
                <c:pt idx="262">
                  <c:v>56.66</c:v>
                </c:pt>
                <c:pt idx="263">
                  <c:v>57.380001</c:v>
                </c:pt>
                <c:pt idx="264">
                  <c:v>56.98</c:v>
                </c:pt>
                <c:pt idx="265">
                  <c:v>56.779998999999997</c:v>
                </c:pt>
                <c:pt idx="266">
                  <c:v>58.32</c:v>
                </c:pt>
                <c:pt idx="267">
                  <c:v>59.73</c:v>
                </c:pt>
                <c:pt idx="268">
                  <c:v>58.830002</c:v>
                </c:pt>
                <c:pt idx="269">
                  <c:v>57.93</c:v>
                </c:pt>
                <c:pt idx="270">
                  <c:v>58.860000999999997</c:v>
                </c:pt>
                <c:pt idx="271">
                  <c:v>57.759998000000003</c:v>
                </c:pt>
                <c:pt idx="272">
                  <c:v>58.560001</c:v>
                </c:pt>
                <c:pt idx="273">
                  <c:v>57.619999</c:v>
                </c:pt>
                <c:pt idx="274">
                  <c:v>58.23</c:v>
                </c:pt>
                <c:pt idx="275">
                  <c:v>57.09</c:v>
                </c:pt>
                <c:pt idx="276">
                  <c:v>56.18</c:v>
                </c:pt>
                <c:pt idx="277">
                  <c:v>58.009998000000003</c:v>
                </c:pt>
                <c:pt idx="278">
                  <c:v>58.560001</c:v>
                </c:pt>
                <c:pt idx="279">
                  <c:v>59.060001</c:v>
                </c:pt>
                <c:pt idx="280">
                  <c:v>58.919998</c:v>
                </c:pt>
                <c:pt idx="281">
                  <c:v>60.040000999999997</c:v>
                </c:pt>
                <c:pt idx="282">
                  <c:v>57.84</c:v>
                </c:pt>
                <c:pt idx="283">
                  <c:v>60.669998</c:v>
                </c:pt>
                <c:pt idx="284">
                  <c:v>60.869999</c:v>
                </c:pt>
                <c:pt idx="285">
                  <c:v>61.970001000000003</c:v>
                </c:pt>
                <c:pt idx="286">
                  <c:v>62.98</c:v>
                </c:pt>
                <c:pt idx="287">
                  <c:v>63.57</c:v>
                </c:pt>
                <c:pt idx="288">
                  <c:v>64.169998000000007</c:v>
                </c:pt>
                <c:pt idx="289">
                  <c:v>64.559997999999993</c:v>
                </c:pt>
                <c:pt idx="290">
                  <c:v>64</c:v>
                </c:pt>
                <c:pt idx="291">
                  <c:v>64.110000999999997</c:v>
                </c:pt>
                <c:pt idx="292">
                  <c:v>65.800003000000004</c:v>
                </c:pt>
                <c:pt idx="293">
                  <c:v>66.790001000000004</c:v>
                </c:pt>
                <c:pt idx="294">
                  <c:v>66.400002000000001</c:v>
                </c:pt>
                <c:pt idx="295">
                  <c:v>67.190002000000007</c:v>
                </c:pt>
                <c:pt idx="296">
                  <c:v>66.129997000000003</c:v>
                </c:pt>
                <c:pt idx="297">
                  <c:v>67.669998000000007</c:v>
                </c:pt>
                <c:pt idx="298">
                  <c:v>66.360000999999997</c:v>
                </c:pt>
                <c:pt idx="299">
                  <c:v>67.569999999999993</c:v>
                </c:pt>
                <c:pt idx="300">
                  <c:v>69.029999000000004</c:v>
                </c:pt>
                <c:pt idx="301">
                  <c:v>69.959998999999996</c:v>
                </c:pt>
                <c:pt idx="302">
                  <c:v>71.459998999999996</c:v>
                </c:pt>
                <c:pt idx="303">
                  <c:v>70.220000999999996</c:v>
                </c:pt>
                <c:pt idx="304">
                  <c:v>69.610000999999997</c:v>
                </c:pt>
                <c:pt idx="305">
                  <c:v>69.699996999999996</c:v>
                </c:pt>
                <c:pt idx="306">
                  <c:v>69.419998000000007</c:v>
                </c:pt>
                <c:pt idx="307">
                  <c:v>67.540001000000004</c:v>
                </c:pt>
                <c:pt idx="308">
                  <c:v>68.669998000000007</c:v>
                </c:pt>
                <c:pt idx="309">
                  <c:v>69.709998999999996</c:v>
                </c:pt>
                <c:pt idx="310">
                  <c:v>71.870002999999997</c:v>
                </c:pt>
                <c:pt idx="311">
                  <c:v>72.529999000000004</c:v>
                </c:pt>
                <c:pt idx="312">
                  <c:v>72.379997000000003</c:v>
                </c:pt>
                <c:pt idx="313">
                  <c:v>73.809997999999993</c:v>
                </c:pt>
                <c:pt idx="314">
                  <c:v>73.300003000000004</c:v>
                </c:pt>
                <c:pt idx="315">
                  <c:v>71.639999000000003</c:v>
                </c:pt>
                <c:pt idx="316">
                  <c:v>72.089995999999999</c:v>
                </c:pt>
                <c:pt idx="317">
                  <c:v>70.419998000000007</c:v>
                </c:pt>
                <c:pt idx="318">
                  <c:v>71.5</c:v>
                </c:pt>
                <c:pt idx="319">
                  <c:v>73.110000999999997</c:v>
                </c:pt>
                <c:pt idx="320">
                  <c:v>73.910004000000001</c:v>
                </c:pt>
                <c:pt idx="321">
                  <c:v>73.410004000000001</c:v>
                </c:pt>
                <c:pt idx="322">
                  <c:v>74.040001000000004</c:v>
                </c:pt>
                <c:pt idx="323">
                  <c:v>74.440002000000007</c:v>
                </c:pt>
                <c:pt idx="324">
                  <c:v>76.279999000000004</c:v>
                </c:pt>
                <c:pt idx="325">
                  <c:v>76.879997000000003</c:v>
                </c:pt>
                <c:pt idx="326">
                  <c:v>76.730002999999996</c:v>
                </c:pt>
                <c:pt idx="327">
                  <c:v>77.059997999999993</c:v>
                </c:pt>
                <c:pt idx="328">
                  <c:v>78.730002999999996</c:v>
                </c:pt>
                <c:pt idx="329">
                  <c:v>78.680000000000007</c:v>
                </c:pt>
                <c:pt idx="330">
                  <c:v>78.769997000000004</c:v>
                </c:pt>
                <c:pt idx="331">
                  <c:v>79.019997000000004</c:v>
                </c:pt>
                <c:pt idx="332">
                  <c:v>77.839995999999999</c:v>
                </c:pt>
                <c:pt idx="333">
                  <c:v>79.559997999999993</c:v>
                </c:pt>
                <c:pt idx="334">
                  <c:v>79.230002999999996</c:v>
                </c:pt>
                <c:pt idx="335">
                  <c:v>79</c:v>
                </c:pt>
                <c:pt idx="336">
                  <c:v>80.099997999999999</c:v>
                </c:pt>
                <c:pt idx="337">
                  <c:v>79.940002000000007</c:v>
                </c:pt>
                <c:pt idx="338">
                  <c:v>77.819999999999993</c:v>
                </c:pt>
                <c:pt idx="339">
                  <c:v>77.720000999999996</c:v>
                </c:pt>
                <c:pt idx="340">
                  <c:v>77.940002000000007</c:v>
                </c:pt>
                <c:pt idx="341">
                  <c:v>79.919998000000007</c:v>
                </c:pt>
                <c:pt idx="342">
                  <c:v>80.879997000000003</c:v>
                </c:pt>
                <c:pt idx="343">
                  <c:v>81.910004000000001</c:v>
                </c:pt>
                <c:pt idx="344">
                  <c:v>82.459998999999996</c:v>
                </c:pt>
                <c:pt idx="345">
                  <c:v>81.099997999999999</c:v>
                </c:pt>
                <c:pt idx="346">
                  <c:v>82.220000999999996</c:v>
                </c:pt>
                <c:pt idx="347">
                  <c:v>81.809997999999993</c:v>
                </c:pt>
                <c:pt idx="348">
                  <c:v>82.809997999999993</c:v>
                </c:pt>
                <c:pt idx="349">
                  <c:v>80.040001000000004</c:v>
                </c:pt>
                <c:pt idx="350">
                  <c:v>82.220000999999996</c:v>
                </c:pt>
                <c:pt idx="351">
                  <c:v>82.349997999999999</c:v>
                </c:pt>
                <c:pt idx="352">
                  <c:v>83.169998000000007</c:v>
                </c:pt>
                <c:pt idx="353">
                  <c:v>82.82</c:v>
                </c:pt>
                <c:pt idx="354">
                  <c:v>82.760002</c:v>
                </c:pt>
                <c:pt idx="355">
                  <c:v>83.669998000000007</c:v>
                </c:pt>
                <c:pt idx="356">
                  <c:v>84.589995999999999</c:v>
                </c:pt>
                <c:pt idx="357">
                  <c:v>86.160004000000001</c:v>
                </c:pt>
                <c:pt idx="358">
                  <c:v>85.309997999999993</c:v>
                </c:pt>
                <c:pt idx="359">
                  <c:v>86.690002000000007</c:v>
                </c:pt>
                <c:pt idx="360">
                  <c:v>86.760002</c:v>
                </c:pt>
                <c:pt idx="361">
                  <c:v>87.489998</c:v>
                </c:pt>
                <c:pt idx="362">
                  <c:v>86.690002000000007</c:v>
                </c:pt>
                <c:pt idx="363">
                  <c:v>86.699996999999996</c:v>
                </c:pt>
                <c:pt idx="364">
                  <c:v>86.82</c:v>
                </c:pt>
                <c:pt idx="365">
                  <c:v>84.589995999999999</c:v>
                </c:pt>
                <c:pt idx="366">
                  <c:v>84.519997000000004</c:v>
                </c:pt>
                <c:pt idx="367">
                  <c:v>85.650002000000001</c:v>
                </c:pt>
                <c:pt idx="368">
                  <c:v>87.080001999999993</c:v>
                </c:pt>
                <c:pt idx="369">
                  <c:v>87.949996999999996</c:v>
                </c:pt>
                <c:pt idx="370">
                  <c:v>88.07</c:v>
                </c:pt>
                <c:pt idx="371">
                  <c:v>86.879997000000003</c:v>
                </c:pt>
                <c:pt idx="372">
                  <c:v>87.07</c:v>
                </c:pt>
                <c:pt idx="373">
                  <c:v>85.529999000000004</c:v>
                </c:pt>
                <c:pt idx="374">
                  <c:v>84.870002999999997</c:v>
                </c:pt>
                <c:pt idx="375">
                  <c:v>82.010002</c:v>
                </c:pt>
                <c:pt idx="376">
                  <c:v>81.959998999999996</c:v>
                </c:pt>
                <c:pt idx="377">
                  <c:v>85.510002</c:v>
                </c:pt>
                <c:pt idx="378">
                  <c:v>87.919998000000007</c:v>
                </c:pt>
                <c:pt idx="379">
                  <c:v>88.540001000000004</c:v>
                </c:pt>
                <c:pt idx="380">
                  <c:v>88.410004000000001</c:v>
                </c:pt>
                <c:pt idx="381">
                  <c:v>90</c:v>
                </c:pt>
                <c:pt idx="382">
                  <c:v>90.309997999999993</c:v>
                </c:pt>
                <c:pt idx="383">
                  <c:v>90.519997000000004</c:v>
                </c:pt>
                <c:pt idx="384">
                  <c:v>87.5</c:v>
                </c:pt>
                <c:pt idx="385">
                  <c:v>90.839995999999999</c:v>
                </c:pt>
                <c:pt idx="386">
                  <c:v>90.519997000000004</c:v>
                </c:pt>
                <c:pt idx="387">
                  <c:v>89.43</c:v>
                </c:pt>
                <c:pt idx="388">
                  <c:v>88.739998</c:v>
                </c:pt>
                <c:pt idx="389">
                  <c:v>87.720000999999996</c:v>
                </c:pt>
                <c:pt idx="390">
                  <c:v>88.849997999999999</c:v>
                </c:pt>
                <c:pt idx="391">
                  <c:v>87.309997999999993</c:v>
                </c:pt>
                <c:pt idx="392">
                  <c:v>90.419998000000007</c:v>
                </c:pt>
                <c:pt idx="393">
                  <c:v>91.870002999999997</c:v>
                </c:pt>
                <c:pt idx="394">
                  <c:v>92.739998</c:v>
                </c:pt>
                <c:pt idx="395">
                  <c:v>91.980002999999996</c:v>
                </c:pt>
                <c:pt idx="396">
                  <c:v>90.660004000000001</c:v>
                </c:pt>
                <c:pt idx="397">
                  <c:v>90.010002</c:v>
                </c:pt>
                <c:pt idx="398">
                  <c:v>92.730002999999996</c:v>
                </c:pt>
                <c:pt idx="399">
                  <c:v>91.059997999999993</c:v>
                </c:pt>
                <c:pt idx="400">
                  <c:v>91.949996999999996</c:v>
                </c:pt>
                <c:pt idx="401">
                  <c:v>92.970000999999996</c:v>
                </c:pt>
                <c:pt idx="402">
                  <c:v>92.330001999999993</c:v>
                </c:pt>
                <c:pt idx="403">
                  <c:v>93.019997000000004</c:v>
                </c:pt>
                <c:pt idx="404">
                  <c:v>92.589995999999999</c:v>
                </c:pt>
                <c:pt idx="405">
                  <c:v>92.870002999999997</c:v>
                </c:pt>
                <c:pt idx="406">
                  <c:v>93.269997000000004</c:v>
                </c:pt>
                <c:pt idx="407">
                  <c:v>93.650002000000001</c:v>
                </c:pt>
                <c:pt idx="408">
                  <c:v>92.739998</c:v>
                </c:pt>
                <c:pt idx="409">
                  <c:v>92.089995999999999</c:v>
                </c:pt>
                <c:pt idx="410">
                  <c:v>92.220000999999996</c:v>
                </c:pt>
                <c:pt idx="411">
                  <c:v>92.989998</c:v>
                </c:pt>
                <c:pt idx="412">
                  <c:v>92.370002999999997</c:v>
                </c:pt>
                <c:pt idx="413">
                  <c:v>91.220000999999996</c:v>
                </c:pt>
                <c:pt idx="414">
                  <c:v>90.779999000000004</c:v>
                </c:pt>
                <c:pt idx="415">
                  <c:v>91.279999000000004</c:v>
                </c:pt>
                <c:pt idx="416">
                  <c:v>89.589995999999999</c:v>
                </c:pt>
                <c:pt idx="417">
                  <c:v>91.419998000000007</c:v>
                </c:pt>
                <c:pt idx="418">
                  <c:v>90.709998999999996</c:v>
                </c:pt>
                <c:pt idx="419">
                  <c:v>91.970000999999996</c:v>
                </c:pt>
                <c:pt idx="420">
                  <c:v>87.599997999999999</c:v>
                </c:pt>
                <c:pt idx="421">
                  <c:v>87.779999000000004</c:v>
                </c:pt>
                <c:pt idx="422">
                  <c:v>85.209998999999996</c:v>
                </c:pt>
                <c:pt idx="423">
                  <c:v>86.660004000000001</c:v>
                </c:pt>
                <c:pt idx="424">
                  <c:v>86.699996999999996</c:v>
                </c:pt>
                <c:pt idx="425">
                  <c:v>83.93</c:v>
                </c:pt>
                <c:pt idx="426">
                  <c:v>84.470000999999996</c:v>
                </c:pt>
                <c:pt idx="427">
                  <c:v>87.879997000000003</c:v>
                </c:pt>
                <c:pt idx="428">
                  <c:v>87.800003000000004</c:v>
                </c:pt>
                <c:pt idx="429">
                  <c:v>88.639999000000003</c:v>
                </c:pt>
                <c:pt idx="430">
                  <c:v>88.489998</c:v>
                </c:pt>
                <c:pt idx="431">
                  <c:v>88.949996999999996</c:v>
                </c:pt>
                <c:pt idx="432">
                  <c:v>85.980002999999996</c:v>
                </c:pt>
                <c:pt idx="433">
                  <c:v>88.410004000000001</c:v>
                </c:pt>
                <c:pt idx="434">
                  <c:v>89.059997999999993</c:v>
                </c:pt>
                <c:pt idx="435">
                  <c:v>88.849997999999999</c:v>
                </c:pt>
                <c:pt idx="436">
                  <c:v>84.980002999999996</c:v>
                </c:pt>
                <c:pt idx="437">
                  <c:v>84.459998999999996</c:v>
                </c:pt>
                <c:pt idx="438">
                  <c:v>86.889999000000003</c:v>
                </c:pt>
                <c:pt idx="439">
                  <c:v>85.949996999999996</c:v>
                </c:pt>
                <c:pt idx="440">
                  <c:v>80.430000000000007</c:v>
                </c:pt>
                <c:pt idx="441">
                  <c:v>77.730002999999996</c:v>
                </c:pt>
                <c:pt idx="442">
                  <c:v>78.230002999999996</c:v>
                </c:pt>
                <c:pt idx="443">
                  <c:v>80.050003000000004</c:v>
                </c:pt>
                <c:pt idx="444">
                  <c:v>78.440002000000007</c:v>
                </c:pt>
                <c:pt idx="445">
                  <c:v>77.069999999999993</c:v>
                </c:pt>
                <c:pt idx="446">
                  <c:v>79.720000999999996</c:v>
                </c:pt>
                <c:pt idx="447">
                  <c:v>81.709998999999996</c:v>
                </c:pt>
                <c:pt idx="448">
                  <c:v>84.730002999999996</c:v>
                </c:pt>
                <c:pt idx="449">
                  <c:v>86.010002</c:v>
                </c:pt>
                <c:pt idx="450">
                  <c:v>86.82</c:v>
                </c:pt>
                <c:pt idx="451">
                  <c:v>85.739998</c:v>
                </c:pt>
                <c:pt idx="452">
                  <c:v>87.379997000000003</c:v>
                </c:pt>
                <c:pt idx="453">
                  <c:v>85.690002000000007</c:v>
                </c:pt>
                <c:pt idx="454">
                  <c:v>87.43</c:v>
                </c:pt>
                <c:pt idx="455">
                  <c:v>88.470000999999996</c:v>
                </c:pt>
                <c:pt idx="456">
                  <c:v>87.980002999999996</c:v>
                </c:pt>
                <c:pt idx="457">
                  <c:v>86.910004000000001</c:v>
                </c:pt>
                <c:pt idx="458">
                  <c:v>86.510002</c:v>
                </c:pt>
                <c:pt idx="459">
                  <c:v>87.080001999999993</c:v>
                </c:pt>
                <c:pt idx="460">
                  <c:v>89.059997999999993</c:v>
                </c:pt>
                <c:pt idx="461">
                  <c:v>89.790001000000004</c:v>
                </c:pt>
                <c:pt idx="462">
                  <c:v>89.68</c:v>
                </c:pt>
                <c:pt idx="463">
                  <c:v>88.389999000000003</c:v>
                </c:pt>
                <c:pt idx="464">
                  <c:v>86.889999000000003</c:v>
                </c:pt>
                <c:pt idx="465">
                  <c:v>89.279999000000004</c:v>
                </c:pt>
                <c:pt idx="466">
                  <c:v>90.099997999999999</c:v>
                </c:pt>
                <c:pt idx="467">
                  <c:v>91.830001999999993</c:v>
                </c:pt>
                <c:pt idx="468">
                  <c:v>92.589995999999999</c:v>
                </c:pt>
                <c:pt idx="469">
                  <c:v>92.809997999999993</c:v>
                </c:pt>
                <c:pt idx="470">
                  <c:v>92.860000999999997</c:v>
                </c:pt>
                <c:pt idx="471">
                  <c:v>93.279999000000004</c:v>
                </c:pt>
                <c:pt idx="472">
                  <c:v>93.93</c:v>
                </c:pt>
                <c:pt idx="473">
                  <c:v>93.389999000000003</c:v>
                </c:pt>
                <c:pt idx="474">
                  <c:v>94.300003000000004</c:v>
                </c:pt>
                <c:pt idx="475">
                  <c:v>91.82</c:v>
                </c:pt>
                <c:pt idx="476">
                  <c:v>91.900002000000001</c:v>
                </c:pt>
                <c:pt idx="477">
                  <c:v>93.139999000000003</c:v>
                </c:pt>
                <c:pt idx="478">
                  <c:v>93.57</c:v>
                </c:pt>
                <c:pt idx="479">
                  <c:v>92.550003000000004</c:v>
                </c:pt>
                <c:pt idx="480">
                  <c:v>91.160004000000001</c:v>
                </c:pt>
                <c:pt idx="481">
                  <c:v>91.75</c:v>
                </c:pt>
                <c:pt idx="482">
                  <c:v>90.910004000000001</c:v>
                </c:pt>
                <c:pt idx="483">
                  <c:v>89.5</c:v>
                </c:pt>
                <c:pt idx="484">
                  <c:v>93.580001999999993</c:v>
                </c:pt>
                <c:pt idx="485">
                  <c:v>95.57</c:v>
                </c:pt>
                <c:pt idx="486">
                  <c:v>97.360000999999997</c:v>
                </c:pt>
                <c:pt idx="487">
                  <c:v>96.68</c:v>
                </c:pt>
                <c:pt idx="488">
                  <c:v>100.25</c:v>
                </c:pt>
                <c:pt idx="489">
                  <c:v>98.660004000000001</c:v>
                </c:pt>
                <c:pt idx="490">
                  <c:v>98.190002000000007</c:v>
                </c:pt>
                <c:pt idx="491">
                  <c:v>97.190002000000007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28-46DE-803F-DDE93ECAEB34}"/>
            </c:ext>
          </c:extLst>
        </c:ser>
        <c:ser>
          <c:idx val="4"/>
          <c:order val="3"/>
          <c:tx>
            <c:v>VBR</c:v>
          </c:tx>
          <c:spPr>
            <a:ln w="952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(Model)'!$E$35:$E$526</c:f>
              <c:numCache>
                <c:formatCode>_("$"* #,##0.00_);_("$"* \(#,##0.00\);_("$"* "-"??_);_(@_)</c:formatCode>
                <c:ptCount val="492"/>
                <c:pt idx="0">
                  <c:v>67.279999000000004</c:v>
                </c:pt>
                <c:pt idx="1">
                  <c:v>69.680000000000007</c:v>
                </c:pt>
                <c:pt idx="2">
                  <c:v>69.309997999999993</c:v>
                </c:pt>
                <c:pt idx="3">
                  <c:v>70.949996999999996</c:v>
                </c:pt>
                <c:pt idx="4">
                  <c:v>70.220000999999996</c:v>
                </c:pt>
                <c:pt idx="5">
                  <c:v>68.779999000000004</c:v>
                </c:pt>
                <c:pt idx="6">
                  <c:v>69.300003000000004</c:v>
                </c:pt>
                <c:pt idx="7">
                  <c:v>71.680000000000007</c:v>
                </c:pt>
                <c:pt idx="8">
                  <c:v>70.830001999999993</c:v>
                </c:pt>
                <c:pt idx="9">
                  <c:v>73.699996999999996</c:v>
                </c:pt>
                <c:pt idx="10">
                  <c:v>73.029999000000004</c:v>
                </c:pt>
                <c:pt idx="11">
                  <c:v>69.029999000000004</c:v>
                </c:pt>
                <c:pt idx="12">
                  <c:v>71.360000999999997</c:v>
                </c:pt>
                <c:pt idx="13">
                  <c:v>69.069999999999993</c:v>
                </c:pt>
                <c:pt idx="14">
                  <c:v>67.510002</c:v>
                </c:pt>
                <c:pt idx="15">
                  <c:v>67.089995999999999</c:v>
                </c:pt>
                <c:pt idx="16">
                  <c:v>65.930000000000007</c:v>
                </c:pt>
                <c:pt idx="17">
                  <c:v>67.019997000000004</c:v>
                </c:pt>
                <c:pt idx="18">
                  <c:v>68.809997999999993</c:v>
                </c:pt>
                <c:pt idx="19">
                  <c:v>65.680000000000007</c:v>
                </c:pt>
                <c:pt idx="20">
                  <c:v>66.099997999999999</c:v>
                </c:pt>
                <c:pt idx="21">
                  <c:v>64.839995999999999</c:v>
                </c:pt>
                <c:pt idx="22">
                  <c:v>60.849997999999999</c:v>
                </c:pt>
                <c:pt idx="23">
                  <c:v>59.57</c:v>
                </c:pt>
                <c:pt idx="24">
                  <c:v>56.900002000000001</c:v>
                </c:pt>
                <c:pt idx="25">
                  <c:v>59.119999</c:v>
                </c:pt>
                <c:pt idx="26">
                  <c:v>63.599997999999999</c:v>
                </c:pt>
                <c:pt idx="27">
                  <c:v>61.389999000000003</c:v>
                </c:pt>
                <c:pt idx="28">
                  <c:v>61.509998000000003</c:v>
                </c:pt>
                <c:pt idx="29">
                  <c:v>62.200001</c:v>
                </c:pt>
                <c:pt idx="30">
                  <c:v>60.5</c:v>
                </c:pt>
                <c:pt idx="31">
                  <c:v>58.360000999999997</c:v>
                </c:pt>
                <c:pt idx="32">
                  <c:v>58.639999000000003</c:v>
                </c:pt>
                <c:pt idx="33">
                  <c:v>60.18</c:v>
                </c:pt>
                <c:pt idx="34">
                  <c:v>59.950001</c:v>
                </c:pt>
                <c:pt idx="35">
                  <c:v>62.599997999999999</c:v>
                </c:pt>
                <c:pt idx="36">
                  <c:v>60.48</c:v>
                </c:pt>
                <c:pt idx="37">
                  <c:v>63.080002</c:v>
                </c:pt>
                <c:pt idx="38">
                  <c:v>63.41</c:v>
                </c:pt>
                <c:pt idx="39">
                  <c:v>64.319999999999993</c:v>
                </c:pt>
                <c:pt idx="40">
                  <c:v>63.549999</c:v>
                </c:pt>
                <c:pt idx="41">
                  <c:v>65.589995999999999</c:v>
                </c:pt>
                <c:pt idx="42">
                  <c:v>64.089995999999999</c:v>
                </c:pt>
                <c:pt idx="43">
                  <c:v>65.650002000000001</c:v>
                </c:pt>
                <c:pt idx="44">
                  <c:v>64.389999000000003</c:v>
                </c:pt>
                <c:pt idx="45">
                  <c:v>63.310001</c:v>
                </c:pt>
                <c:pt idx="46">
                  <c:v>61.900002000000001</c:v>
                </c:pt>
                <c:pt idx="47">
                  <c:v>58.82</c:v>
                </c:pt>
                <c:pt idx="48">
                  <c:v>56.099997999999999</c:v>
                </c:pt>
                <c:pt idx="49">
                  <c:v>56.509998000000003</c:v>
                </c:pt>
                <c:pt idx="50">
                  <c:v>58.400002000000001</c:v>
                </c:pt>
                <c:pt idx="51">
                  <c:v>59.790000999999997</c:v>
                </c:pt>
                <c:pt idx="52">
                  <c:v>60.790000999999997</c:v>
                </c:pt>
                <c:pt idx="53">
                  <c:v>62.209999000000003</c:v>
                </c:pt>
                <c:pt idx="54">
                  <c:v>63.869999</c:v>
                </c:pt>
                <c:pt idx="55">
                  <c:v>62.400002000000001</c:v>
                </c:pt>
                <c:pt idx="56">
                  <c:v>62.73</c:v>
                </c:pt>
                <c:pt idx="57">
                  <c:v>61.860000999999997</c:v>
                </c:pt>
                <c:pt idx="58">
                  <c:v>62.650002000000001</c:v>
                </c:pt>
                <c:pt idx="59">
                  <c:v>65.019997000000004</c:v>
                </c:pt>
                <c:pt idx="60">
                  <c:v>61.169998</c:v>
                </c:pt>
                <c:pt idx="61">
                  <c:v>54.48</c:v>
                </c:pt>
                <c:pt idx="62">
                  <c:v>45.549999</c:v>
                </c:pt>
                <c:pt idx="63">
                  <c:v>45.509998000000003</c:v>
                </c:pt>
                <c:pt idx="64">
                  <c:v>41.029998999999997</c:v>
                </c:pt>
                <c:pt idx="65">
                  <c:v>46.349997999999999</c:v>
                </c:pt>
                <c:pt idx="66">
                  <c:v>43.939999</c:v>
                </c:pt>
                <c:pt idx="67">
                  <c:v>39.979999999999997</c:v>
                </c:pt>
                <c:pt idx="68">
                  <c:v>35.520000000000003</c:v>
                </c:pt>
                <c:pt idx="69">
                  <c:v>41.919998</c:v>
                </c:pt>
                <c:pt idx="70">
                  <c:v>40.549999</c:v>
                </c:pt>
                <c:pt idx="71">
                  <c:v>41.02</c:v>
                </c:pt>
                <c:pt idx="72">
                  <c:v>42.529998999999997</c:v>
                </c:pt>
                <c:pt idx="73">
                  <c:v>40.459999000000003</c:v>
                </c:pt>
                <c:pt idx="74">
                  <c:v>43.049999</c:v>
                </c:pt>
                <c:pt idx="75">
                  <c:v>41.310001</c:v>
                </c:pt>
                <c:pt idx="76">
                  <c:v>39.560001</c:v>
                </c:pt>
                <c:pt idx="77">
                  <c:v>37.689999</c:v>
                </c:pt>
                <c:pt idx="78">
                  <c:v>37.18</c:v>
                </c:pt>
                <c:pt idx="79">
                  <c:v>39.049999</c:v>
                </c:pt>
                <c:pt idx="80">
                  <c:v>36.599997999999999</c:v>
                </c:pt>
                <c:pt idx="81">
                  <c:v>33.360000999999997</c:v>
                </c:pt>
                <c:pt idx="82">
                  <c:v>31.969999000000001</c:v>
                </c:pt>
                <c:pt idx="83">
                  <c:v>28.25</c:v>
                </c:pt>
                <c:pt idx="84">
                  <c:v>32.130001</c:v>
                </c:pt>
                <c:pt idx="85">
                  <c:v>32.950001</c:v>
                </c:pt>
                <c:pt idx="86">
                  <c:v>35.650002000000001</c:v>
                </c:pt>
                <c:pt idx="87">
                  <c:v>38.240001999999997</c:v>
                </c:pt>
                <c:pt idx="88">
                  <c:v>39.279998999999997</c:v>
                </c:pt>
                <c:pt idx="89">
                  <c:v>40.790000999999997</c:v>
                </c:pt>
                <c:pt idx="90">
                  <c:v>40.830002</c:v>
                </c:pt>
                <c:pt idx="91">
                  <c:v>41.740001999999997</c:v>
                </c:pt>
                <c:pt idx="92">
                  <c:v>44.759998000000003</c:v>
                </c:pt>
                <c:pt idx="93">
                  <c:v>40.950001</c:v>
                </c:pt>
                <c:pt idx="94">
                  <c:v>41.360000999999997</c:v>
                </c:pt>
                <c:pt idx="95">
                  <c:v>43.150002000000001</c:v>
                </c:pt>
                <c:pt idx="96">
                  <c:v>45.450001</c:v>
                </c:pt>
                <c:pt idx="97">
                  <c:v>44.990001999999997</c:v>
                </c:pt>
                <c:pt idx="98">
                  <c:v>43.16</c:v>
                </c:pt>
                <c:pt idx="99">
                  <c:v>43</c:v>
                </c:pt>
                <c:pt idx="100">
                  <c:v>42.459999000000003</c:v>
                </c:pt>
                <c:pt idx="101">
                  <c:v>40.810001</c:v>
                </c:pt>
                <c:pt idx="102">
                  <c:v>44.200001</c:v>
                </c:pt>
                <c:pt idx="103">
                  <c:v>46.740001999999997</c:v>
                </c:pt>
                <c:pt idx="104">
                  <c:v>47.700001</c:v>
                </c:pt>
                <c:pt idx="105">
                  <c:v>50.279998999999997</c:v>
                </c:pt>
                <c:pt idx="106">
                  <c:v>49.610000999999997</c:v>
                </c:pt>
                <c:pt idx="107">
                  <c:v>51.02</c:v>
                </c:pt>
                <c:pt idx="108">
                  <c:v>51.400002000000001</c:v>
                </c:pt>
                <c:pt idx="109">
                  <c:v>50.080002</c:v>
                </c:pt>
                <c:pt idx="110">
                  <c:v>52.34</c:v>
                </c:pt>
                <c:pt idx="111">
                  <c:v>54.790000999999997</c:v>
                </c:pt>
                <c:pt idx="112">
                  <c:v>52.700001</c:v>
                </c:pt>
                <c:pt idx="113">
                  <c:v>51.27</c:v>
                </c:pt>
                <c:pt idx="114">
                  <c:v>54.48</c:v>
                </c:pt>
                <c:pt idx="115">
                  <c:v>54.57</c:v>
                </c:pt>
                <c:pt idx="116">
                  <c:v>53.48</c:v>
                </c:pt>
                <c:pt idx="117">
                  <c:v>50.139999000000003</c:v>
                </c:pt>
                <c:pt idx="118">
                  <c:v>51.400002000000001</c:v>
                </c:pt>
                <c:pt idx="119">
                  <c:v>52.529998999999997</c:v>
                </c:pt>
                <c:pt idx="120">
                  <c:v>52.380001</c:v>
                </c:pt>
                <c:pt idx="121">
                  <c:v>51.689999</c:v>
                </c:pt>
                <c:pt idx="122">
                  <c:v>53.810001</c:v>
                </c:pt>
                <c:pt idx="123">
                  <c:v>53.790000999999997</c:v>
                </c:pt>
                <c:pt idx="124">
                  <c:v>54.540000999999997</c:v>
                </c:pt>
                <c:pt idx="125">
                  <c:v>55.41</c:v>
                </c:pt>
                <c:pt idx="126">
                  <c:v>54.48</c:v>
                </c:pt>
                <c:pt idx="127">
                  <c:v>56.240001999999997</c:v>
                </c:pt>
                <c:pt idx="128">
                  <c:v>55.720001000000003</c:v>
                </c:pt>
                <c:pt idx="129">
                  <c:v>53.98</c:v>
                </c:pt>
                <c:pt idx="130">
                  <c:v>52.849997999999999</c:v>
                </c:pt>
                <c:pt idx="131">
                  <c:v>52.200001</c:v>
                </c:pt>
                <c:pt idx="132">
                  <c:v>53.400002000000001</c:v>
                </c:pt>
                <c:pt idx="133">
                  <c:v>55.66</c:v>
                </c:pt>
                <c:pt idx="134">
                  <c:v>55.5</c:v>
                </c:pt>
                <c:pt idx="135">
                  <c:v>58.41</c:v>
                </c:pt>
                <c:pt idx="136">
                  <c:v>59.369999</c:v>
                </c:pt>
                <c:pt idx="137">
                  <c:v>59.619999</c:v>
                </c:pt>
                <c:pt idx="138">
                  <c:v>60.040000999999997</c:v>
                </c:pt>
                <c:pt idx="139">
                  <c:v>60.619999</c:v>
                </c:pt>
                <c:pt idx="140">
                  <c:v>62.52</c:v>
                </c:pt>
                <c:pt idx="141">
                  <c:v>63.290000999999997</c:v>
                </c:pt>
                <c:pt idx="142">
                  <c:v>66.050003000000004</c:v>
                </c:pt>
                <c:pt idx="143">
                  <c:v>63.759998000000003</c:v>
                </c:pt>
                <c:pt idx="144">
                  <c:v>58.32</c:v>
                </c:pt>
                <c:pt idx="145">
                  <c:v>61.59</c:v>
                </c:pt>
                <c:pt idx="146">
                  <c:v>57.650002000000001</c:v>
                </c:pt>
                <c:pt idx="147">
                  <c:v>58.689999</c:v>
                </c:pt>
                <c:pt idx="148">
                  <c:v>55.799999</c:v>
                </c:pt>
                <c:pt idx="149">
                  <c:v>57.5</c:v>
                </c:pt>
                <c:pt idx="150">
                  <c:v>58.939999</c:v>
                </c:pt>
                <c:pt idx="151">
                  <c:v>56.970001000000003</c:v>
                </c:pt>
                <c:pt idx="152">
                  <c:v>52.990001999999997</c:v>
                </c:pt>
                <c:pt idx="153">
                  <c:v>55.91</c:v>
                </c:pt>
                <c:pt idx="154">
                  <c:v>54.540000999999997</c:v>
                </c:pt>
                <c:pt idx="155">
                  <c:v>57.790000999999997</c:v>
                </c:pt>
                <c:pt idx="156">
                  <c:v>57.919998</c:v>
                </c:pt>
                <c:pt idx="157">
                  <c:v>58.150002000000001</c:v>
                </c:pt>
                <c:pt idx="158">
                  <c:v>54.869999</c:v>
                </c:pt>
                <c:pt idx="159">
                  <c:v>54.810001</c:v>
                </c:pt>
                <c:pt idx="160">
                  <c:v>55.130001</c:v>
                </c:pt>
                <c:pt idx="161">
                  <c:v>57.490001999999997</c:v>
                </c:pt>
                <c:pt idx="162">
                  <c:v>56.950001</c:v>
                </c:pt>
                <c:pt idx="163">
                  <c:v>58.029998999999997</c:v>
                </c:pt>
                <c:pt idx="164">
                  <c:v>59.299999</c:v>
                </c:pt>
                <c:pt idx="165">
                  <c:v>59.939999</c:v>
                </c:pt>
                <c:pt idx="166">
                  <c:v>61.169998</c:v>
                </c:pt>
                <c:pt idx="167">
                  <c:v>61.810001</c:v>
                </c:pt>
                <c:pt idx="168">
                  <c:v>62.18</c:v>
                </c:pt>
                <c:pt idx="169">
                  <c:v>61.849997999999999</c:v>
                </c:pt>
                <c:pt idx="170">
                  <c:v>64.849997999999999</c:v>
                </c:pt>
                <c:pt idx="171">
                  <c:v>63.130001</c:v>
                </c:pt>
                <c:pt idx="172">
                  <c:v>63.310001</c:v>
                </c:pt>
                <c:pt idx="173">
                  <c:v>63.82</c:v>
                </c:pt>
                <c:pt idx="174">
                  <c:v>65.75</c:v>
                </c:pt>
                <c:pt idx="175">
                  <c:v>67.169998000000007</c:v>
                </c:pt>
                <c:pt idx="176">
                  <c:v>67.099997999999999</c:v>
                </c:pt>
                <c:pt idx="177">
                  <c:v>68.25</c:v>
                </c:pt>
                <c:pt idx="178">
                  <c:v>66.860000999999997</c:v>
                </c:pt>
                <c:pt idx="179">
                  <c:v>67.010002</c:v>
                </c:pt>
                <c:pt idx="180">
                  <c:v>68.519997000000004</c:v>
                </c:pt>
                <c:pt idx="181">
                  <c:v>66.559997999999993</c:v>
                </c:pt>
                <c:pt idx="182">
                  <c:v>66.919998000000007</c:v>
                </c:pt>
                <c:pt idx="183">
                  <c:v>68.550003000000004</c:v>
                </c:pt>
                <c:pt idx="184">
                  <c:v>70.230002999999996</c:v>
                </c:pt>
                <c:pt idx="185">
                  <c:v>71.319999999999993</c:v>
                </c:pt>
                <c:pt idx="186">
                  <c:v>70.150002000000001</c:v>
                </c:pt>
                <c:pt idx="187">
                  <c:v>70.230002999999996</c:v>
                </c:pt>
                <c:pt idx="188">
                  <c:v>68.830001999999993</c:v>
                </c:pt>
                <c:pt idx="189">
                  <c:v>68.080001999999993</c:v>
                </c:pt>
                <c:pt idx="190">
                  <c:v>70.040001000000004</c:v>
                </c:pt>
                <c:pt idx="191">
                  <c:v>71.879997000000003</c:v>
                </c:pt>
                <c:pt idx="192">
                  <c:v>71.449996999999996</c:v>
                </c:pt>
                <c:pt idx="193">
                  <c:v>70.879997000000003</c:v>
                </c:pt>
                <c:pt idx="194">
                  <c:v>71.459998999999996</c:v>
                </c:pt>
                <c:pt idx="195">
                  <c:v>73.120002999999997</c:v>
                </c:pt>
                <c:pt idx="196">
                  <c:v>70.930000000000007</c:v>
                </c:pt>
                <c:pt idx="197">
                  <c:v>71.050003000000004</c:v>
                </c:pt>
                <c:pt idx="198">
                  <c:v>70.5</c:v>
                </c:pt>
                <c:pt idx="199">
                  <c:v>70.75</c:v>
                </c:pt>
                <c:pt idx="200">
                  <c:v>68.569999999999993</c:v>
                </c:pt>
                <c:pt idx="201">
                  <c:v>66.639999000000003</c:v>
                </c:pt>
                <c:pt idx="202">
                  <c:v>67.129997000000003</c:v>
                </c:pt>
                <c:pt idx="203">
                  <c:v>67.809997999999993</c:v>
                </c:pt>
                <c:pt idx="204">
                  <c:v>71.199996999999996</c:v>
                </c:pt>
                <c:pt idx="205">
                  <c:v>72.050003000000004</c:v>
                </c:pt>
                <c:pt idx="206">
                  <c:v>70.059997999999993</c:v>
                </c:pt>
                <c:pt idx="207">
                  <c:v>71.169998000000007</c:v>
                </c:pt>
                <c:pt idx="208">
                  <c:v>67.75</c:v>
                </c:pt>
                <c:pt idx="209">
                  <c:v>60.77</c:v>
                </c:pt>
                <c:pt idx="210">
                  <c:v>59.560001</c:v>
                </c:pt>
                <c:pt idx="211">
                  <c:v>56.330002</c:v>
                </c:pt>
                <c:pt idx="212">
                  <c:v>59.150002000000001</c:v>
                </c:pt>
                <c:pt idx="213">
                  <c:v>58.689999</c:v>
                </c:pt>
                <c:pt idx="214">
                  <c:v>58.119999</c:v>
                </c:pt>
                <c:pt idx="215">
                  <c:v>61.369999</c:v>
                </c:pt>
                <c:pt idx="216">
                  <c:v>56.02</c:v>
                </c:pt>
                <c:pt idx="217">
                  <c:v>55.580002</c:v>
                </c:pt>
                <c:pt idx="218">
                  <c:v>56.400002000000001</c:v>
                </c:pt>
                <c:pt idx="219">
                  <c:v>60.66</c:v>
                </c:pt>
                <c:pt idx="220">
                  <c:v>61.459999000000003</c:v>
                </c:pt>
                <c:pt idx="221">
                  <c:v>65.279999000000004</c:v>
                </c:pt>
                <c:pt idx="222">
                  <c:v>63.889999000000003</c:v>
                </c:pt>
                <c:pt idx="223">
                  <c:v>63.950001</c:v>
                </c:pt>
                <c:pt idx="224">
                  <c:v>61.919998</c:v>
                </c:pt>
                <c:pt idx="225">
                  <c:v>57.919998</c:v>
                </c:pt>
                <c:pt idx="226">
                  <c:v>63.220001000000003</c:v>
                </c:pt>
                <c:pt idx="227">
                  <c:v>63.84</c:v>
                </c:pt>
                <c:pt idx="228">
                  <c:v>62.150002000000001</c:v>
                </c:pt>
                <c:pt idx="229">
                  <c:v>63.330002</c:v>
                </c:pt>
                <c:pt idx="230">
                  <c:v>62.669998</c:v>
                </c:pt>
                <c:pt idx="231">
                  <c:v>63.849997999999999</c:v>
                </c:pt>
                <c:pt idx="232">
                  <c:v>64.930000000000007</c:v>
                </c:pt>
                <c:pt idx="233">
                  <c:v>66.620002999999997</c:v>
                </c:pt>
                <c:pt idx="234">
                  <c:v>67.669998000000007</c:v>
                </c:pt>
                <c:pt idx="235">
                  <c:v>69.959998999999996</c:v>
                </c:pt>
                <c:pt idx="236">
                  <c:v>68.879997000000003</c:v>
                </c:pt>
                <c:pt idx="237">
                  <c:v>70.230002999999996</c:v>
                </c:pt>
                <c:pt idx="238">
                  <c:v>69.800003000000004</c:v>
                </c:pt>
                <c:pt idx="239">
                  <c:v>68.269997000000004</c:v>
                </c:pt>
                <c:pt idx="240">
                  <c:v>69.160004000000001</c:v>
                </c:pt>
                <c:pt idx="241">
                  <c:v>70.599997999999999</c:v>
                </c:pt>
                <c:pt idx="242">
                  <c:v>70.120002999999997</c:v>
                </c:pt>
                <c:pt idx="243">
                  <c:v>70.379997000000003</c:v>
                </c:pt>
                <c:pt idx="244">
                  <c:v>69.360000999999997</c:v>
                </c:pt>
                <c:pt idx="245">
                  <c:v>67.709998999999996</c:v>
                </c:pt>
                <c:pt idx="246">
                  <c:v>68.690002000000007</c:v>
                </c:pt>
                <c:pt idx="247">
                  <c:v>70.349997999999999</c:v>
                </c:pt>
                <c:pt idx="248">
                  <c:v>67.900002000000001</c:v>
                </c:pt>
                <c:pt idx="249">
                  <c:v>67.699996999999996</c:v>
                </c:pt>
                <c:pt idx="250">
                  <c:v>63.869999</c:v>
                </c:pt>
                <c:pt idx="251">
                  <c:v>65.599997999999999</c:v>
                </c:pt>
                <c:pt idx="252">
                  <c:v>63.439999</c:v>
                </c:pt>
                <c:pt idx="253">
                  <c:v>65.730002999999996</c:v>
                </c:pt>
                <c:pt idx="254">
                  <c:v>65.849997999999999</c:v>
                </c:pt>
                <c:pt idx="255">
                  <c:v>65.970000999999996</c:v>
                </c:pt>
                <c:pt idx="256">
                  <c:v>68.199996999999996</c:v>
                </c:pt>
                <c:pt idx="257">
                  <c:v>69.059997999999993</c:v>
                </c:pt>
                <c:pt idx="258">
                  <c:v>68.730002999999996</c:v>
                </c:pt>
                <c:pt idx="259">
                  <c:v>68.080001999999993</c:v>
                </c:pt>
                <c:pt idx="260">
                  <c:v>68.279999000000004</c:v>
                </c:pt>
                <c:pt idx="261">
                  <c:v>68.180000000000007</c:v>
                </c:pt>
                <c:pt idx="262">
                  <c:v>69.199996999999996</c:v>
                </c:pt>
                <c:pt idx="263">
                  <c:v>70.330001999999993</c:v>
                </c:pt>
                <c:pt idx="264">
                  <c:v>69.639999000000003</c:v>
                </c:pt>
                <c:pt idx="265">
                  <c:v>69.940002000000007</c:v>
                </c:pt>
                <c:pt idx="266">
                  <c:v>72.370002999999997</c:v>
                </c:pt>
                <c:pt idx="267">
                  <c:v>74.550003000000004</c:v>
                </c:pt>
                <c:pt idx="268">
                  <c:v>73.309997999999993</c:v>
                </c:pt>
                <c:pt idx="269">
                  <c:v>71.900002000000001</c:v>
                </c:pt>
                <c:pt idx="270">
                  <c:v>72.760002</c:v>
                </c:pt>
                <c:pt idx="271">
                  <c:v>71.319999999999993</c:v>
                </c:pt>
                <c:pt idx="272">
                  <c:v>71.730002999999996</c:v>
                </c:pt>
                <c:pt idx="273">
                  <c:v>71.040001000000004</c:v>
                </c:pt>
                <c:pt idx="274">
                  <c:v>71.680000000000007</c:v>
                </c:pt>
                <c:pt idx="275">
                  <c:v>69.910004000000001</c:v>
                </c:pt>
                <c:pt idx="276">
                  <c:v>68.269997000000004</c:v>
                </c:pt>
                <c:pt idx="277">
                  <c:v>70.879997000000003</c:v>
                </c:pt>
                <c:pt idx="278">
                  <c:v>72.120002999999997</c:v>
                </c:pt>
                <c:pt idx="279">
                  <c:v>72.419998000000007</c:v>
                </c:pt>
                <c:pt idx="280">
                  <c:v>72.510002</c:v>
                </c:pt>
                <c:pt idx="281">
                  <c:v>74.610000999999997</c:v>
                </c:pt>
                <c:pt idx="282">
                  <c:v>71.370002999999997</c:v>
                </c:pt>
                <c:pt idx="283">
                  <c:v>75.379997000000003</c:v>
                </c:pt>
                <c:pt idx="284">
                  <c:v>75.089995999999999</c:v>
                </c:pt>
                <c:pt idx="285">
                  <c:v>76.239998</c:v>
                </c:pt>
                <c:pt idx="286">
                  <c:v>77.209998999999996</c:v>
                </c:pt>
                <c:pt idx="287">
                  <c:v>78.029999000000004</c:v>
                </c:pt>
                <c:pt idx="288">
                  <c:v>78.569999999999993</c:v>
                </c:pt>
                <c:pt idx="289">
                  <c:v>79.680000000000007</c:v>
                </c:pt>
                <c:pt idx="290">
                  <c:v>78.989998</c:v>
                </c:pt>
                <c:pt idx="291">
                  <c:v>78.699996999999996</c:v>
                </c:pt>
                <c:pt idx="292">
                  <c:v>80.900002000000001</c:v>
                </c:pt>
                <c:pt idx="293">
                  <c:v>82.010002</c:v>
                </c:pt>
                <c:pt idx="294">
                  <c:v>81.650002000000001</c:v>
                </c:pt>
                <c:pt idx="295">
                  <c:v>82.150002000000001</c:v>
                </c:pt>
                <c:pt idx="296">
                  <c:v>80.290001000000004</c:v>
                </c:pt>
                <c:pt idx="297">
                  <c:v>81.830001999999993</c:v>
                </c:pt>
                <c:pt idx="298">
                  <c:v>79.400002000000001</c:v>
                </c:pt>
                <c:pt idx="299">
                  <c:v>81.139999000000003</c:v>
                </c:pt>
                <c:pt idx="300">
                  <c:v>82.760002</c:v>
                </c:pt>
                <c:pt idx="301">
                  <c:v>84.519997000000004</c:v>
                </c:pt>
                <c:pt idx="302">
                  <c:v>86.300003000000004</c:v>
                </c:pt>
                <c:pt idx="303">
                  <c:v>84.860000999999997</c:v>
                </c:pt>
                <c:pt idx="304">
                  <c:v>84.779999000000004</c:v>
                </c:pt>
                <c:pt idx="305">
                  <c:v>84.690002000000007</c:v>
                </c:pt>
                <c:pt idx="306">
                  <c:v>84.139999000000003</c:v>
                </c:pt>
                <c:pt idx="307">
                  <c:v>82.169998000000007</c:v>
                </c:pt>
                <c:pt idx="308">
                  <c:v>83.699996999999996</c:v>
                </c:pt>
                <c:pt idx="309">
                  <c:v>85.68</c:v>
                </c:pt>
                <c:pt idx="310">
                  <c:v>88.209998999999996</c:v>
                </c:pt>
                <c:pt idx="311">
                  <c:v>89.389999000000003</c:v>
                </c:pt>
                <c:pt idx="312">
                  <c:v>89.349997999999999</c:v>
                </c:pt>
                <c:pt idx="313">
                  <c:v>90.589995999999999</c:v>
                </c:pt>
                <c:pt idx="314">
                  <c:v>89.580001999999993</c:v>
                </c:pt>
                <c:pt idx="315">
                  <c:v>87.519997000000004</c:v>
                </c:pt>
                <c:pt idx="316">
                  <c:v>88.269997000000004</c:v>
                </c:pt>
                <c:pt idx="317">
                  <c:v>85.699996999999996</c:v>
                </c:pt>
                <c:pt idx="318">
                  <c:v>86.870002999999997</c:v>
                </c:pt>
                <c:pt idx="319">
                  <c:v>88.809997999999993</c:v>
                </c:pt>
                <c:pt idx="320">
                  <c:v>90.169998000000007</c:v>
                </c:pt>
                <c:pt idx="321">
                  <c:v>90.269997000000004</c:v>
                </c:pt>
                <c:pt idx="322">
                  <c:v>90.849997999999999</c:v>
                </c:pt>
                <c:pt idx="323">
                  <c:v>91.370002999999997</c:v>
                </c:pt>
                <c:pt idx="324">
                  <c:v>93.699996999999996</c:v>
                </c:pt>
                <c:pt idx="325">
                  <c:v>94.470000999999996</c:v>
                </c:pt>
                <c:pt idx="326">
                  <c:v>93.720000999999996</c:v>
                </c:pt>
                <c:pt idx="327">
                  <c:v>93.849997999999999</c:v>
                </c:pt>
                <c:pt idx="328">
                  <c:v>95.550003000000004</c:v>
                </c:pt>
                <c:pt idx="329">
                  <c:v>95.940002000000007</c:v>
                </c:pt>
                <c:pt idx="330">
                  <c:v>96.529999000000004</c:v>
                </c:pt>
                <c:pt idx="331">
                  <c:v>96.18</c:v>
                </c:pt>
                <c:pt idx="332">
                  <c:v>94.849997999999999</c:v>
                </c:pt>
                <c:pt idx="333">
                  <c:v>97.449996999999996</c:v>
                </c:pt>
                <c:pt idx="334">
                  <c:v>96.980002999999996</c:v>
                </c:pt>
                <c:pt idx="335">
                  <c:v>96.639999000000003</c:v>
                </c:pt>
                <c:pt idx="336">
                  <c:v>97.5</c:v>
                </c:pt>
                <c:pt idx="337">
                  <c:v>97.480002999999996</c:v>
                </c:pt>
                <c:pt idx="338">
                  <c:v>95.110000999999997</c:v>
                </c:pt>
                <c:pt idx="339">
                  <c:v>94.660004000000001</c:v>
                </c:pt>
                <c:pt idx="340">
                  <c:v>93.980002999999996</c:v>
                </c:pt>
                <c:pt idx="341">
                  <c:v>96.790001000000004</c:v>
                </c:pt>
                <c:pt idx="342">
                  <c:v>97.510002</c:v>
                </c:pt>
                <c:pt idx="343">
                  <c:v>99.360000999999997</c:v>
                </c:pt>
                <c:pt idx="344">
                  <c:v>100.800003</c:v>
                </c:pt>
                <c:pt idx="345">
                  <c:v>99.18</c:v>
                </c:pt>
                <c:pt idx="346">
                  <c:v>100.80999799999999</c:v>
                </c:pt>
                <c:pt idx="347">
                  <c:v>99</c:v>
                </c:pt>
                <c:pt idx="348">
                  <c:v>100.25</c:v>
                </c:pt>
                <c:pt idx="349">
                  <c:v>97.080001999999993</c:v>
                </c:pt>
                <c:pt idx="350">
                  <c:v>99.300003000000004</c:v>
                </c:pt>
                <c:pt idx="351">
                  <c:v>99.050003000000004</c:v>
                </c:pt>
                <c:pt idx="352">
                  <c:v>99.849997999999999</c:v>
                </c:pt>
                <c:pt idx="353">
                  <c:v>99.040001000000004</c:v>
                </c:pt>
                <c:pt idx="354">
                  <c:v>98.699996999999996</c:v>
                </c:pt>
                <c:pt idx="355">
                  <c:v>100.139999</c:v>
                </c:pt>
                <c:pt idx="356">
                  <c:v>101.129997</c:v>
                </c:pt>
                <c:pt idx="357">
                  <c:v>103.790001</c:v>
                </c:pt>
                <c:pt idx="358">
                  <c:v>103.269997</c:v>
                </c:pt>
                <c:pt idx="359">
                  <c:v>105.08000199999999</c:v>
                </c:pt>
                <c:pt idx="360">
                  <c:v>105.18</c:v>
                </c:pt>
                <c:pt idx="361">
                  <c:v>106.589996</c:v>
                </c:pt>
                <c:pt idx="362">
                  <c:v>103.879997</c:v>
                </c:pt>
                <c:pt idx="363">
                  <c:v>103.879997</c:v>
                </c:pt>
                <c:pt idx="364">
                  <c:v>103.089996</c:v>
                </c:pt>
                <c:pt idx="365">
                  <c:v>100.30999799999999</c:v>
                </c:pt>
                <c:pt idx="366">
                  <c:v>101.349998</c:v>
                </c:pt>
                <c:pt idx="367">
                  <c:v>102.75</c:v>
                </c:pt>
                <c:pt idx="368">
                  <c:v>104.639999</c:v>
                </c:pt>
                <c:pt idx="369">
                  <c:v>105.589996</c:v>
                </c:pt>
                <c:pt idx="370">
                  <c:v>105.790001</c:v>
                </c:pt>
                <c:pt idx="371">
                  <c:v>104.489998</c:v>
                </c:pt>
                <c:pt idx="372">
                  <c:v>103.849998</c:v>
                </c:pt>
                <c:pt idx="373">
                  <c:v>101.239998</c:v>
                </c:pt>
                <c:pt idx="374">
                  <c:v>99.589995999999999</c:v>
                </c:pt>
                <c:pt idx="375">
                  <c:v>95.599997999999999</c:v>
                </c:pt>
                <c:pt idx="376">
                  <c:v>97.120002999999997</c:v>
                </c:pt>
                <c:pt idx="377">
                  <c:v>100.900002</c:v>
                </c:pt>
                <c:pt idx="378">
                  <c:v>104.58000199999999</c:v>
                </c:pt>
                <c:pt idx="379">
                  <c:v>105.30999799999999</c:v>
                </c:pt>
                <c:pt idx="380">
                  <c:v>105.239998</c:v>
                </c:pt>
                <c:pt idx="381">
                  <c:v>105.800003</c:v>
                </c:pt>
                <c:pt idx="382">
                  <c:v>105.730003</c:v>
                </c:pt>
                <c:pt idx="383">
                  <c:v>106.449997</c:v>
                </c:pt>
                <c:pt idx="384">
                  <c:v>103.050003</c:v>
                </c:pt>
                <c:pt idx="385">
                  <c:v>106.599998</c:v>
                </c:pt>
                <c:pt idx="386">
                  <c:v>106.519997</c:v>
                </c:pt>
                <c:pt idx="387">
                  <c:v>105.769997</c:v>
                </c:pt>
                <c:pt idx="388">
                  <c:v>103.760002</c:v>
                </c:pt>
                <c:pt idx="389">
                  <c:v>102.779999</c:v>
                </c:pt>
                <c:pt idx="390">
                  <c:v>104.120003</c:v>
                </c:pt>
                <c:pt idx="391">
                  <c:v>102.279999</c:v>
                </c:pt>
                <c:pt idx="392">
                  <c:v>105.91999800000001</c:v>
                </c:pt>
                <c:pt idx="393">
                  <c:v>107.43</c:v>
                </c:pt>
                <c:pt idx="394">
                  <c:v>108.269997</c:v>
                </c:pt>
                <c:pt idx="395">
                  <c:v>108.07</c:v>
                </c:pt>
                <c:pt idx="396">
                  <c:v>106.459999</c:v>
                </c:pt>
                <c:pt idx="397">
                  <c:v>107.019997</c:v>
                </c:pt>
                <c:pt idx="398">
                  <c:v>110.089996</c:v>
                </c:pt>
                <c:pt idx="399">
                  <c:v>108.050003</c:v>
                </c:pt>
                <c:pt idx="400">
                  <c:v>109.66999800000001</c:v>
                </c:pt>
                <c:pt idx="401">
                  <c:v>110.199997</c:v>
                </c:pt>
                <c:pt idx="402">
                  <c:v>109.150002</c:v>
                </c:pt>
                <c:pt idx="403">
                  <c:v>110.339996</c:v>
                </c:pt>
                <c:pt idx="404">
                  <c:v>108.739998</c:v>
                </c:pt>
                <c:pt idx="405">
                  <c:v>108.800003</c:v>
                </c:pt>
                <c:pt idx="406">
                  <c:v>109.82</c:v>
                </c:pt>
                <c:pt idx="407">
                  <c:v>110.349998</c:v>
                </c:pt>
                <c:pt idx="408">
                  <c:v>109.459999</c:v>
                </c:pt>
                <c:pt idx="409">
                  <c:v>109.58000199999999</c:v>
                </c:pt>
                <c:pt idx="410">
                  <c:v>109.94000200000001</c:v>
                </c:pt>
                <c:pt idx="411">
                  <c:v>110.760002</c:v>
                </c:pt>
                <c:pt idx="412">
                  <c:v>110.349998</c:v>
                </c:pt>
                <c:pt idx="413">
                  <c:v>108</c:v>
                </c:pt>
                <c:pt idx="414">
                  <c:v>107.720001</c:v>
                </c:pt>
                <c:pt idx="415">
                  <c:v>108.339996</c:v>
                </c:pt>
                <c:pt idx="416">
                  <c:v>105.139999</c:v>
                </c:pt>
                <c:pt idx="417">
                  <c:v>106.790001</c:v>
                </c:pt>
                <c:pt idx="418">
                  <c:v>105.339996</c:v>
                </c:pt>
                <c:pt idx="419">
                  <c:v>106.349998</c:v>
                </c:pt>
                <c:pt idx="420">
                  <c:v>101.30999799999999</c:v>
                </c:pt>
                <c:pt idx="421">
                  <c:v>101.80999799999999</c:v>
                </c:pt>
                <c:pt idx="422">
                  <c:v>99.239998</c:v>
                </c:pt>
                <c:pt idx="423">
                  <c:v>101.129997</c:v>
                </c:pt>
                <c:pt idx="424">
                  <c:v>101.209999</c:v>
                </c:pt>
                <c:pt idx="425">
                  <c:v>98.129997000000003</c:v>
                </c:pt>
                <c:pt idx="426">
                  <c:v>97.980002999999996</c:v>
                </c:pt>
                <c:pt idx="427">
                  <c:v>102.989998</c:v>
                </c:pt>
                <c:pt idx="428">
                  <c:v>102.470001</c:v>
                </c:pt>
                <c:pt idx="429">
                  <c:v>103.30999799999999</c:v>
                </c:pt>
                <c:pt idx="430">
                  <c:v>103.269997</c:v>
                </c:pt>
                <c:pt idx="431">
                  <c:v>105.260002</c:v>
                </c:pt>
                <c:pt idx="432">
                  <c:v>100.75</c:v>
                </c:pt>
                <c:pt idx="433">
                  <c:v>103.389999</c:v>
                </c:pt>
                <c:pt idx="434">
                  <c:v>104.989998</c:v>
                </c:pt>
                <c:pt idx="435">
                  <c:v>103.540001</c:v>
                </c:pt>
                <c:pt idx="436">
                  <c:v>98.639999000000003</c:v>
                </c:pt>
                <c:pt idx="437">
                  <c:v>97.650002000000001</c:v>
                </c:pt>
                <c:pt idx="438">
                  <c:v>100.260002</c:v>
                </c:pt>
                <c:pt idx="439">
                  <c:v>98.769997000000004</c:v>
                </c:pt>
                <c:pt idx="440">
                  <c:v>92.269997000000004</c:v>
                </c:pt>
                <c:pt idx="441">
                  <c:v>89.190002000000007</c:v>
                </c:pt>
                <c:pt idx="442">
                  <c:v>90.010002</c:v>
                </c:pt>
                <c:pt idx="443">
                  <c:v>92.480002999999996</c:v>
                </c:pt>
                <c:pt idx="444">
                  <c:v>90.089995999999999</c:v>
                </c:pt>
                <c:pt idx="445">
                  <c:v>88.669998000000007</c:v>
                </c:pt>
                <c:pt idx="446">
                  <c:v>91.5</c:v>
                </c:pt>
                <c:pt idx="447">
                  <c:v>93.989998</c:v>
                </c:pt>
                <c:pt idx="448">
                  <c:v>98.779999000000004</c:v>
                </c:pt>
                <c:pt idx="449">
                  <c:v>99.629997000000003</c:v>
                </c:pt>
                <c:pt idx="450">
                  <c:v>101.120003</c:v>
                </c:pt>
                <c:pt idx="451">
                  <c:v>99.660004000000001</c:v>
                </c:pt>
                <c:pt idx="452">
                  <c:v>102.010002</c:v>
                </c:pt>
                <c:pt idx="453">
                  <c:v>100.099998</c:v>
                </c:pt>
                <c:pt idx="454">
                  <c:v>103.25</c:v>
                </c:pt>
                <c:pt idx="455">
                  <c:v>104.470001</c:v>
                </c:pt>
                <c:pt idx="456">
                  <c:v>104.019997</c:v>
                </c:pt>
                <c:pt idx="457">
                  <c:v>103.16999800000001</c:v>
                </c:pt>
                <c:pt idx="458">
                  <c:v>101.82</c:v>
                </c:pt>
                <c:pt idx="459">
                  <c:v>102.410004</c:v>
                </c:pt>
                <c:pt idx="460">
                  <c:v>105.220001</c:v>
                </c:pt>
                <c:pt idx="461">
                  <c:v>106.139999</c:v>
                </c:pt>
                <c:pt idx="462">
                  <c:v>106.230003</c:v>
                </c:pt>
                <c:pt idx="463">
                  <c:v>104.480003</c:v>
                </c:pt>
                <c:pt idx="464">
                  <c:v>102.800003</c:v>
                </c:pt>
                <c:pt idx="465">
                  <c:v>105.66999800000001</c:v>
                </c:pt>
                <c:pt idx="466">
                  <c:v>106.629997</c:v>
                </c:pt>
                <c:pt idx="467">
                  <c:v>109.290001</c:v>
                </c:pt>
                <c:pt idx="468">
                  <c:v>109.790001</c:v>
                </c:pt>
                <c:pt idx="469">
                  <c:v>110.199997</c:v>
                </c:pt>
                <c:pt idx="470">
                  <c:v>110.599998</c:v>
                </c:pt>
                <c:pt idx="471">
                  <c:v>110.260002</c:v>
                </c:pt>
                <c:pt idx="472">
                  <c:v>110.970001</c:v>
                </c:pt>
                <c:pt idx="473">
                  <c:v>110.639999</c:v>
                </c:pt>
                <c:pt idx="474">
                  <c:v>111.989998</c:v>
                </c:pt>
                <c:pt idx="475">
                  <c:v>109.019997</c:v>
                </c:pt>
                <c:pt idx="476">
                  <c:v>108.57</c:v>
                </c:pt>
                <c:pt idx="477">
                  <c:v>110.25</c:v>
                </c:pt>
                <c:pt idx="478">
                  <c:v>110.660004</c:v>
                </c:pt>
                <c:pt idx="479">
                  <c:v>109.300003</c:v>
                </c:pt>
                <c:pt idx="480">
                  <c:v>108.16999800000001</c:v>
                </c:pt>
                <c:pt idx="481">
                  <c:v>108.80999799999999</c:v>
                </c:pt>
                <c:pt idx="482">
                  <c:v>106.760002</c:v>
                </c:pt>
                <c:pt idx="483">
                  <c:v>105.16999800000001</c:v>
                </c:pt>
                <c:pt idx="484">
                  <c:v>113.209999</c:v>
                </c:pt>
                <c:pt idx="485">
                  <c:v>116.389999</c:v>
                </c:pt>
                <c:pt idx="486">
                  <c:v>119.300003</c:v>
                </c:pt>
                <c:pt idx="487">
                  <c:v>118.41999800000001</c:v>
                </c:pt>
                <c:pt idx="488">
                  <c:v>124.16999800000001</c:v>
                </c:pt>
                <c:pt idx="489">
                  <c:v>122.139999</c:v>
                </c:pt>
                <c:pt idx="490">
                  <c:v>122.18</c:v>
                </c:pt>
                <c:pt idx="491">
                  <c:v>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28-46DE-803F-DDE93ECAEB34}"/>
            </c:ext>
          </c:extLst>
        </c:ser>
        <c:ser>
          <c:idx val="0"/>
          <c:order val="4"/>
          <c:tx>
            <c:v>VEA</c:v>
          </c:tx>
          <c:spPr>
            <a:ln w="952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(Model)'!$F$35:$F$526</c:f>
              <c:numCache>
                <c:formatCode>_("$"* #,##0.00_);_("$"* \(#,##0.00\);_("$"* "-"??_);_(@_)</c:formatCode>
                <c:ptCount val="492"/>
                <c:pt idx="0">
                  <c:v>47.169998</c:v>
                </c:pt>
                <c:pt idx="1">
                  <c:v>46.59</c:v>
                </c:pt>
                <c:pt idx="2">
                  <c:v>45.400002000000001</c:v>
                </c:pt>
                <c:pt idx="3">
                  <c:v>47.540000999999997</c:v>
                </c:pt>
                <c:pt idx="4">
                  <c:v>47.860000999999997</c:v>
                </c:pt>
                <c:pt idx="5">
                  <c:v>46.880001</c:v>
                </c:pt>
                <c:pt idx="6">
                  <c:v>47.529998999999997</c:v>
                </c:pt>
                <c:pt idx="7">
                  <c:v>49.110000999999997</c:v>
                </c:pt>
                <c:pt idx="8">
                  <c:v>50.139999000000003</c:v>
                </c:pt>
                <c:pt idx="9">
                  <c:v>51.130001</c:v>
                </c:pt>
                <c:pt idx="10">
                  <c:v>51.52</c:v>
                </c:pt>
                <c:pt idx="11">
                  <c:v>49.950001</c:v>
                </c:pt>
                <c:pt idx="12">
                  <c:v>51.57</c:v>
                </c:pt>
                <c:pt idx="13">
                  <c:v>51.349997999999999</c:v>
                </c:pt>
                <c:pt idx="14">
                  <c:v>49.639999000000003</c:v>
                </c:pt>
                <c:pt idx="15">
                  <c:v>49.389999000000003</c:v>
                </c:pt>
                <c:pt idx="16">
                  <c:v>49.18</c:v>
                </c:pt>
                <c:pt idx="17">
                  <c:v>50.389999000000003</c:v>
                </c:pt>
                <c:pt idx="18">
                  <c:v>50.82</c:v>
                </c:pt>
                <c:pt idx="19">
                  <c:v>48.639999000000003</c:v>
                </c:pt>
                <c:pt idx="20">
                  <c:v>48.73</c:v>
                </c:pt>
                <c:pt idx="21">
                  <c:v>48.290000999999997</c:v>
                </c:pt>
                <c:pt idx="22">
                  <c:v>46.84</c:v>
                </c:pt>
                <c:pt idx="23">
                  <c:v>45.959999000000003</c:v>
                </c:pt>
                <c:pt idx="24">
                  <c:v>43.709999000000003</c:v>
                </c:pt>
                <c:pt idx="25">
                  <c:v>43.369999</c:v>
                </c:pt>
                <c:pt idx="26">
                  <c:v>45</c:v>
                </c:pt>
                <c:pt idx="27">
                  <c:v>41.939999</c:v>
                </c:pt>
                <c:pt idx="28">
                  <c:v>43.18</c:v>
                </c:pt>
                <c:pt idx="29">
                  <c:v>43.919998</c:v>
                </c:pt>
                <c:pt idx="30">
                  <c:v>43.93</c:v>
                </c:pt>
                <c:pt idx="31">
                  <c:v>42.779998999999997</c:v>
                </c:pt>
                <c:pt idx="32">
                  <c:v>42.830002</c:v>
                </c:pt>
                <c:pt idx="33">
                  <c:v>42.279998999999997</c:v>
                </c:pt>
                <c:pt idx="34">
                  <c:v>43.810001</c:v>
                </c:pt>
                <c:pt idx="35">
                  <c:v>45.84</c:v>
                </c:pt>
                <c:pt idx="36">
                  <c:v>44.549999</c:v>
                </c:pt>
                <c:pt idx="37">
                  <c:v>46.169998</c:v>
                </c:pt>
                <c:pt idx="38">
                  <c:v>46.470001000000003</c:v>
                </c:pt>
                <c:pt idx="39">
                  <c:v>46.939999</c:v>
                </c:pt>
                <c:pt idx="40">
                  <c:v>46.560001</c:v>
                </c:pt>
                <c:pt idx="41">
                  <c:v>48.130001</c:v>
                </c:pt>
                <c:pt idx="42">
                  <c:v>46.900002000000001</c:v>
                </c:pt>
                <c:pt idx="43">
                  <c:v>47.009998000000003</c:v>
                </c:pt>
                <c:pt idx="44">
                  <c:v>45.580002</c:v>
                </c:pt>
                <c:pt idx="45">
                  <c:v>44.299999</c:v>
                </c:pt>
                <c:pt idx="46">
                  <c:v>43.220001000000003</c:v>
                </c:pt>
                <c:pt idx="47">
                  <c:v>42.66</c:v>
                </c:pt>
                <c:pt idx="48">
                  <c:v>42.029998999999997</c:v>
                </c:pt>
                <c:pt idx="49">
                  <c:v>40.98</c:v>
                </c:pt>
                <c:pt idx="50">
                  <c:v>41.919998</c:v>
                </c:pt>
                <c:pt idx="51">
                  <c:v>41.740001999999997</c:v>
                </c:pt>
                <c:pt idx="52">
                  <c:v>40.900002000000001</c:v>
                </c:pt>
                <c:pt idx="53">
                  <c:v>40.849997999999999</c:v>
                </c:pt>
                <c:pt idx="54">
                  <c:v>39.5</c:v>
                </c:pt>
                <c:pt idx="55">
                  <c:v>39.459999000000003</c:v>
                </c:pt>
                <c:pt idx="56">
                  <c:v>39.779998999999997</c:v>
                </c:pt>
                <c:pt idx="57">
                  <c:v>37.229999999999997</c:v>
                </c:pt>
                <c:pt idx="58">
                  <c:v>37.729999999999997</c:v>
                </c:pt>
                <c:pt idx="59">
                  <c:v>38.389999000000003</c:v>
                </c:pt>
                <c:pt idx="60">
                  <c:v>37.400002000000001</c:v>
                </c:pt>
                <c:pt idx="61">
                  <c:v>33.400002000000001</c:v>
                </c:pt>
                <c:pt idx="62">
                  <c:v>26.74</c:v>
                </c:pt>
                <c:pt idx="63">
                  <c:v>27.799999</c:v>
                </c:pt>
                <c:pt idx="64">
                  <c:v>24.75</c:v>
                </c:pt>
                <c:pt idx="65">
                  <c:v>27.940000999999999</c:v>
                </c:pt>
                <c:pt idx="66">
                  <c:v>27.959999</c:v>
                </c:pt>
                <c:pt idx="67">
                  <c:v>25.68</c:v>
                </c:pt>
                <c:pt idx="68">
                  <c:v>23.719999000000001</c:v>
                </c:pt>
                <c:pt idx="69">
                  <c:v>26.09</c:v>
                </c:pt>
                <c:pt idx="70">
                  <c:v>25.26</c:v>
                </c:pt>
                <c:pt idx="71">
                  <c:v>26.879999000000002</c:v>
                </c:pt>
                <c:pt idx="72">
                  <c:v>27.09</c:v>
                </c:pt>
                <c:pt idx="73">
                  <c:v>26.24</c:v>
                </c:pt>
                <c:pt idx="74">
                  <c:v>27.639999</c:v>
                </c:pt>
                <c:pt idx="75">
                  <c:v>26.629999000000002</c:v>
                </c:pt>
                <c:pt idx="76">
                  <c:v>24.860001</c:v>
                </c:pt>
                <c:pt idx="77">
                  <c:v>23.33</c:v>
                </c:pt>
                <c:pt idx="78">
                  <c:v>23.620000999999998</c:v>
                </c:pt>
                <c:pt idx="79">
                  <c:v>24.82</c:v>
                </c:pt>
                <c:pt idx="80">
                  <c:v>23.57</c:v>
                </c:pt>
                <c:pt idx="81">
                  <c:v>22</c:v>
                </c:pt>
                <c:pt idx="82">
                  <c:v>21.24</c:v>
                </c:pt>
                <c:pt idx="83">
                  <c:v>19.969999000000001</c:v>
                </c:pt>
                <c:pt idx="84">
                  <c:v>21.360001</c:v>
                </c:pt>
                <c:pt idx="85">
                  <c:v>22.51</c:v>
                </c:pt>
                <c:pt idx="86">
                  <c:v>23.27</c:v>
                </c:pt>
                <c:pt idx="87">
                  <c:v>24.799999</c:v>
                </c:pt>
                <c:pt idx="88">
                  <c:v>24.67</c:v>
                </c:pt>
                <c:pt idx="89">
                  <c:v>25.17</c:v>
                </c:pt>
                <c:pt idx="90">
                  <c:v>25.49</c:v>
                </c:pt>
                <c:pt idx="91">
                  <c:v>26.09</c:v>
                </c:pt>
                <c:pt idx="92">
                  <c:v>28.209999</c:v>
                </c:pt>
                <c:pt idx="93">
                  <c:v>26.85</c:v>
                </c:pt>
                <c:pt idx="94">
                  <c:v>28.24</c:v>
                </c:pt>
                <c:pt idx="95">
                  <c:v>29.09</c:v>
                </c:pt>
                <c:pt idx="96">
                  <c:v>28.99</c:v>
                </c:pt>
                <c:pt idx="97">
                  <c:v>29.58</c:v>
                </c:pt>
                <c:pt idx="98">
                  <c:v>28.68</c:v>
                </c:pt>
                <c:pt idx="99">
                  <c:v>28.780000999999999</c:v>
                </c:pt>
                <c:pt idx="100">
                  <c:v>28.35</c:v>
                </c:pt>
                <c:pt idx="101">
                  <c:v>27.549999</c:v>
                </c:pt>
                <c:pt idx="102">
                  <c:v>29.4</c:v>
                </c:pt>
                <c:pt idx="103">
                  <c:v>30.870000999999998</c:v>
                </c:pt>
                <c:pt idx="104">
                  <c:v>31.58</c:v>
                </c:pt>
                <c:pt idx="105">
                  <c:v>31.99</c:v>
                </c:pt>
                <c:pt idx="106">
                  <c:v>32.169998</c:v>
                </c:pt>
                <c:pt idx="107">
                  <c:v>32.840000000000003</c:v>
                </c:pt>
                <c:pt idx="108">
                  <c:v>33.240001999999997</c:v>
                </c:pt>
                <c:pt idx="109">
                  <c:v>32.889999000000003</c:v>
                </c:pt>
                <c:pt idx="110">
                  <c:v>34.110000999999997</c:v>
                </c:pt>
                <c:pt idx="111">
                  <c:v>34.860000999999997</c:v>
                </c:pt>
                <c:pt idx="112">
                  <c:v>34.150002000000001</c:v>
                </c:pt>
                <c:pt idx="113">
                  <c:v>33.029998999999997</c:v>
                </c:pt>
                <c:pt idx="114">
                  <c:v>34.560001</c:v>
                </c:pt>
                <c:pt idx="115">
                  <c:v>35.18</c:v>
                </c:pt>
                <c:pt idx="116">
                  <c:v>35.200001</c:v>
                </c:pt>
                <c:pt idx="117">
                  <c:v>33.349997999999999</c:v>
                </c:pt>
                <c:pt idx="118">
                  <c:v>34.459999000000003</c:v>
                </c:pt>
                <c:pt idx="119">
                  <c:v>35.340000000000003</c:v>
                </c:pt>
                <c:pt idx="120">
                  <c:v>34.610000999999997</c:v>
                </c:pt>
                <c:pt idx="121">
                  <c:v>34.520000000000003</c:v>
                </c:pt>
                <c:pt idx="122">
                  <c:v>35.490001999999997</c:v>
                </c:pt>
                <c:pt idx="123">
                  <c:v>34.790000999999997</c:v>
                </c:pt>
                <c:pt idx="124">
                  <c:v>34.299999</c:v>
                </c:pt>
                <c:pt idx="125">
                  <c:v>34.360000999999997</c:v>
                </c:pt>
                <c:pt idx="126">
                  <c:v>34.200001</c:v>
                </c:pt>
                <c:pt idx="127">
                  <c:v>35.459999000000003</c:v>
                </c:pt>
                <c:pt idx="128">
                  <c:v>35.220001000000003</c:v>
                </c:pt>
                <c:pt idx="129">
                  <c:v>33.220001000000003</c:v>
                </c:pt>
                <c:pt idx="130">
                  <c:v>32.340000000000003</c:v>
                </c:pt>
                <c:pt idx="131">
                  <c:v>31.52</c:v>
                </c:pt>
                <c:pt idx="132">
                  <c:v>32.159999999999997</c:v>
                </c:pt>
                <c:pt idx="133">
                  <c:v>32.709999000000003</c:v>
                </c:pt>
                <c:pt idx="134">
                  <c:v>32.580002</c:v>
                </c:pt>
                <c:pt idx="135">
                  <c:v>34.110000999999997</c:v>
                </c:pt>
                <c:pt idx="136">
                  <c:v>34.409999999999997</c:v>
                </c:pt>
                <c:pt idx="137">
                  <c:v>34.229999999999997</c:v>
                </c:pt>
                <c:pt idx="138">
                  <c:v>34.209999000000003</c:v>
                </c:pt>
                <c:pt idx="139">
                  <c:v>35.130001</c:v>
                </c:pt>
                <c:pt idx="140">
                  <c:v>35.299999</c:v>
                </c:pt>
                <c:pt idx="141">
                  <c:v>35.040000999999997</c:v>
                </c:pt>
                <c:pt idx="142">
                  <c:v>34.860000999999997</c:v>
                </c:pt>
                <c:pt idx="143">
                  <c:v>33.659999999999997</c:v>
                </c:pt>
                <c:pt idx="144">
                  <c:v>30.360001</c:v>
                </c:pt>
                <c:pt idx="145">
                  <c:v>30.950001</c:v>
                </c:pt>
                <c:pt idx="146">
                  <c:v>29.969999000000001</c:v>
                </c:pt>
                <c:pt idx="147">
                  <c:v>29.780000999999999</c:v>
                </c:pt>
                <c:pt idx="148">
                  <c:v>28.950001</c:v>
                </c:pt>
                <c:pt idx="149">
                  <c:v>30.190000999999999</c:v>
                </c:pt>
                <c:pt idx="150">
                  <c:v>31.24</c:v>
                </c:pt>
                <c:pt idx="151">
                  <c:v>30.690000999999999</c:v>
                </c:pt>
                <c:pt idx="152">
                  <c:v>29.52</c:v>
                </c:pt>
                <c:pt idx="153">
                  <c:v>31.450001</c:v>
                </c:pt>
                <c:pt idx="154">
                  <c:v>31.120000999999998</c:v>
                </c:pt>
                <c:pt idx="155">
                  <c:v>32.389999000000003</c:v>
                </c:pt>
                <c:pt idx="156">
                  <c:v>32.650002000000001</c:v>
                </c:pt>
                <c:pt idx="157">
                  <c:v>33.759998000000003</c:v>
                </c:pt>
                <c:pt idx="158">
                  <c:v>31.889999</c:v>
                </c:pt>
                <c:pt idx="159">
                  <c:v>31.709999</c:v>
                </c:pt>
                <c:pt idx="160">
                  <c:v>31.809999000000001</c:v>
                </c:pt>
                <c:pt idx="161">
                  <c:v>33.07</c:v>
                </c:pt>
                <c:pt idx="162">
                  <c:v>33.259998000000003</c:v>
                </c:pt>
                <c:pt idx="163">
                  <c:v>33.68</c:v>
                </c:pt>
                <c:pt idx="164">
                  <c:v>34.849997999999999</c:v>
                </c:pt>
                <c:pt idx="165">
                  <c:v>34.909999999999997</c:v>
                </c:pt>
                <c:pt idx="166">
                  <c:v>35.82</c:v>
                </c:pt>
                <c:pt idx="167">
                  <c:v>36.279998999999997</c:v>
                </c:pt>
                <c:pt idx="168">
                  <c:v>36.090000000000003</c:v>
                </c:pt>
                <c:pt idx="169">
                  <c:v>35.919998</c:v>
                </c:pt>
                <c:pt idx="170">
                  <c:v>37.310001</c:v>
                </c:pt>
                <c:pt idx="171">
                  <c:v>36.209999000000003</c:v>
                </c:pt>
                <c:pt idx="172">
                  <c:v>36.470001000000003</c:v>
                </c:pt>
                <c:pt idx="173">
                  <c:v>34.990001999999997</c:v>
                </c:pt>
                <c:pt idx="174">
                  <c:v>36.209999000000003</c:v>
                </c:pt>
                <c:pt idx="175">
                  <c:v>36.369999</c:v>
                </c:pt>
                <c:pt idx="176">
                  <c:v>36.32</c:v>
                </c:pt>
                <c:pt idx="177">
                  <c:v>35.840000000000003</c:v>
                </c:pt>
                <c:pt idx="178">
                  <c:v>36.150002000000001</c:v>
                </c:pt>
                <c:pt idx="179">
                  <c:v>35.689999</c:v>
                </c:pt>
                <c:pt idx="180">
                  <c:v>36.939999</c:v>
                </c:pt>
                <c:pt idx="181">
                  <c:v>36.869999</c:v>
                </c:pt>
                <c:pt idx="182">
                  <c:v>36.580002</c:v>
                </c:pt>
                <c:pt idx="183">
                  <c:v>37.779998999999997</c:v>
                </c:pt>
                <c:pt idx="184">
                  <c:v>37.770000000000003</c:v>
                </c:pt>
                <c:pt idx="185">
                  <c:v>38.490001999999997</c:v>
                </c:pt>
                <c:pt idx="186">
                  <c:v>37.900002000000001</c:v>
                </c:pt>
                <c:pt idx="187">
                  <c:v>38.060001</c:v>
                </c:pt>
                <c:pt idx="188">
                  <c:v>36.880001</c:v>
                </c:pt>
                <c:pt idx="189">
                  <c:v>36.009998000000003</c:v>
                </c:pt>
                <c:pt idx="190">
                  <c:v>36.849997999999999</c:v>
                </c:pt>
                <c:pt idx="191">
                  <c:v>37.689999</c:v>
                </c:pt>
                <c:pt idx="192">
                  <c:v>38.029998999999997</c:v>
                </c:pt>
                <c:pt idx="193">
                  <c:v>37.840000000000003</c:v>
                </c:pt>
                <c:pt idx="194">
                  <c:v>38.560001</c:v>
                </c:pt>
                <c:pt idx="195">
                  <c:v>39.619999</c:v>
                </c:pt>
                <c:pt idx="196">
                  <c:v>38.259998000000003</c:v>
                </c:pt>
                <c:pt idx="197">
                  <c:v>37.639999000000003</c:v>
                </c:pt>
                <c:pt idx="198">
                  <c:v>37.57</c:v>
                </c:pt>
                <c:pt idx="199">
                  <c:v>37.799999</c:v>
                </c:pt>
                <c:pt idx="200">
                  <c:v>37.889999000000003</c:v>
                </c:pt>
                <c:pt idx="201">
                  <c:v>36.700001</c:v>
                </c:pt>
                <c:pt idx="202">
                  <c:v>36.439999</c:v>
                </c:pt>
                <c:pt idx="203">
                  <c:v>36.110000999999997</c:v>
                </c:pt>
                <c:pt idx="204">
                  <c:v>38.479999999999997</c:v>
                </c:pt>
                <c:pt idx="205">
                  <c:v>37.849997999999999</c:v>
                </c:pt>
                <c:pt idx="206">
                  <c:v>36.849997999999999</c:v>
                </c:pt>
                <c:pt idx="207">
                  <c:v>38.18</c:v>
                </c:pt>
                <c:pt idx="208">
                  <c:v>37.169998</c:v>
                </c:pt>
                <c:pt idx="209">
                  <c:v>34.040000999999997</c:v>
                </c:pt>
                <c:pt idx="210">
                  <c:v>33.520000000000003</c:v>
                </c:pt>
                <c:pt idx="211">
                  <c:v>31.799999</c:v>
                </c:pt>
                <c:pt idx="212">
                  <c:v>32.75</c:v>
                </c:pt>
                <c:pt idx="213">
                  <c:v>32.779998999999997</c:v>
                </c:pt>
                <c:pt idx="214">
                  <c:v>30.950001</c:v>
                </c:pt>
                <c:pt idx="215">
                  <c:v>32.169998</c:v>
                </c:pt>
                <c:pt idx="216">
                  <c:v>29.719999000000001</c:v>
                </c:pt>
                <c:pt idx="217">
                  <c:v>30.129999000000002</c:v>
                </c:pt>
                <c:pt idx="218">
                  <c:v>30.959999</c:v>
                </c:pt>
                <c:pt idx="219">
                  <c:v>32.950001</c:v>
                </c:pt>
                <c:pt idx="220">
                  <c:v>32.93</c:v>
                </c:pt>
                <c:pt idx="221">
                  <c:v>34.880001</c:v>
                </c:pt>
                <c:pt idx="222">
                  <c:v>32.729999999999997</c:v>
                </c:pt>
                <c:pt idx="223">
                  <c:v>32.770000000000003</c:v>
                </c:pt>
                <c:pt idx="224">
                  <c:v>31.200001</c:v>
                </c:pt>
                <c:pt idx="225">
                  <c:v>29.379999000000002</c:v>
                </c:pt>
                <c:pt idx="226">
                  <c:v>32.159999999999997</c:v>
                </c:pt>
                <c:pt idx="227">
                  <c:v>32.25</c:v>
                </c:pt>
                <c:pt idx="228">
                  <c:v>30.59</c:v>
                </c:pt>
                <c:pt idx="229">
                  <c:v>30.66</c:v>
                </c:pt>
                <c:pt idx="230">
                  <c:v>30.629999000000002</c:v>
                </c:pt>
                <c:pt idx="231">
                  <c:v>30.459999</c:v>
                </c:pt>
                <c:pt idx="232">
                  <c:v>30.719999000000001</c:v>
                </c:pt>
                <c:pt idx="233">
                  <c:v>32.099997999999999</c:v>
                </c:pt>
                <c:pt idx="234">
                  <c:v>32.529998999999997</c:v>
                </c:pt>
                <c:pt idx="235">
                  <c:v>33.380001</c:v>
                </c:pt>
                <c:pt idx="236">
                  <c:v>33.029998999999997</c:v>
                </c:pt>
                <c:pt idx="237">
                  <c:v>33.790000999999997</c:v>
                </c:pt>
                <c:pt idx="238">
                  <c:v>34.229999999999997</c:v>
                </c:pt>
                <c:pt idx="239">
                  <c:v>33.950001</c:v>
                </c:pt>
                <c:pt idx="240">
                  <c:v>33.68</c:v>
                </c:pt>
                <c:pt idx="241">
                  <c:v>34.419998</c:v>
                </c:pt>
                <c:pt idx="242">
                  <c:v>33.93</c:v>
                </c:pt>
                <c:pt idx="243">
                  <c:v>34.029998999999997</c:v>
                </c:pt>
                <c:pt idx="244">
                  <c:v>32.860000999999997</c:v>
                </c:pt>
                <c:pt idx="245">
                  <c:v>32.400002000000001</c:v>
                </c:pt>
                <c:pt idx="246">
                  <c:v>33.090000000000003</c:v>
                </c:pt>
                <c:pt idx="247">
                  <c:v>33.409999999999997</c:v>
                </c:pt>
                <c:pt idx="248">
                  <c:v>32.310001</c:v>
                </c:pt>
                <c:pt idx="249">
                  <c:v>31.610001</c:v>
                </c:pt>
                <c:pt idx="250">
                  <c:v>29.719999000000001</c:v>
                </c:pt>
                <c:pt idx="251">
                  <c:v>29.73</c:v>
                </c:pt>
                <c:pt idx="252">
                  <c:v>28.77</c:v>
                </c:pt>
                <c:pt idx="253">
                  <c:v>29.940000999999999</c:v>
                </c:pt>
                <c:pt idx="254">
                  <c:v>30.59</c:v>
                </c:pt>
                <c:pt idx="255">
                  <c:v>30.700001</c:v>
                </c:pt>
                <c:pt idx="256">
                  <c:v>31.57</c:v>
                </c:pt>
                <c:pt idx="257">
                  <c:v>31.290001</c:v>
                </c:pt>
                <c:pt idx="258">
                  <c:v>31.209999</c:v>
                </c:pt>
                <c:pt idx="259">
                  <c:v>31.1</c:v>
                </c:pt>
                <c:pt idx="260">
                  <c:v>31.889999</c:v>
                </c:pt>
                <c:pt idx="261">
                  <c:v>32.279998999999997</c:v>
                </c:pt>
                <c:pt idx="262">
                  <c:v>32.82</c:v>
                </c:pt>
                <c:pt idx="263">
                  <c:v>33.110000999999997</c:v>
                </c:pt>
                <c:pt idx="264">
                  <c:v>32.93</c:v>
                </c:pt>
                <c:pt idx="265">
                  <c:v>32.689999</c:v>
                </c:pt>
                <c:pt idx="266">
                  <c:v>33.709999000000003</c:v>
                </c:pt>
                <c:pt idx="267">
                  <c:v>34.900002000000001</c:v>
                </c:pt>
                <c:pt idx="268">
                  <c:v>34.509998000000003</c:v>
                </c:pt>
                <c:pt idx="269">
                  <c:v>32.880001</c:v>
                </c:pt>
                <c:pt idx="270">
                  <c:v>33.57</c:v>
                </c:pt>
                <c:pt idx="271">
                  <c:v>32.979999999999997</c:v>
                </c:pt>
                <c:pt idx="272">
                  <c:v>33.580002</c:v>
                </c:pt>
                <c:pt idx="273">
                  <c:v>33.279998999999997</c:v>
                </c:pt>
                <c:pt idx="274">
                  <c:v>33.299999</c:v>
                </c:pt>
                <c:pt idx="275">
                  <c:v>32.709999000000003</c:v>
                </c:pt>
                <c:pt idx="276">
                  <c:v>32.270000000000003</c:v>
                </c:pt>
                <c:pt idx="277">
                  <c:v>33.790000999999997</c:v>
                </c:pt>
                <c:pt idx="278">
                  <c:v>34.130001</c:v>
                </c:pt>
                <c:pt idx="279">
                  <c:v>34.380001</c:v>
                </c:pt>
                <c:pt idx="280">
                  <c:v>34.740001999999997</c:v>
                </c:pt>
                <c:pt idx="281">
                  <c:v>35.060001</c:v>
                </c:pt>
                <c:pt idx="282">
                  <c:v>34.720001000000003</c:v>
                </c:pt>
                <c:pt idx="283">
                  <c:v>35.650002000000001</c:v>
                </c:pt>
                <c:pt idx="284">
                  <c:v>36</c:v>
                </c:pt>
                <c:pt idx="285">
                  <c:v>36.060001</c:v>
                </c:pt>
                <c:pt idx="286">
                  <c:v>36.619999</c:v>
                </c:pt>
                <c:pt idx="287">
                  <c:v>36.869999</c:v>
                </c:pt>
                <c:pt idx="288">
                  <c:v>36.330002</c:v>
                </c:pt>
                <c:pt idx="289">
                  <c:v>36.240001999999997</c:v>
                </c:pt>
                <c:pt idx="290">
                  <c:v>36.32</c:v>
                </c:pt>
                <c:pt idx="291">
                  <c:v>36.080002</c:v>
                </c:pt>
                <c:pt idx="292">
                  <c:v>36.869999</c:v>
                </c:pt>
                <c:pt idx="293">
                  <c:v>37.159999999999997</c:v>
                </c:pt>
                <c:pt idx="294">
                  <c:v>36.75</c:v>
                </c:pt>
                <c:pt idx="295">
                  <c:v>36.43</c:v>
                </c:pt>
                <c:pt idx="296">
                  <c:v>36.369999</c:v>
                </c:pt>
                <c:pt idx="297">
                  <c:v>37.400002000000001</c:v>
                </c:pt>
                <c:pt idx="298">
                  <c:v>36.549999</c:v>
                </c:pt>
                <c:pt idx="299">
                  <c:v>37.790000999999997</c:v>
                </c:pt>
                <c:pt idx="300">
                  <c:v>38.619999</c:v>
                </c:pt>
                <c:pt idx="301">
                  <c:v>38.740001999999997</c:v>
                </c:pt>
                <c:pt idx="302">
                  <c:v>39.009998000000003</c:v>
                </c:pt>
                <c:pt idx="303">
                  <c:v>38.029998999999997</c:v>
                </c:pt>
                <c:pt idx="304">
                  <c:v>37.189999</c:v>
                </c:pt>
                <c:pt idx="305">
                  <c:v>37.32</c:v>
                </c:pt>
                <c:pt idx="306">
                  <c:v>36.979999999999997</c:v>
                </c:pt>
                <c:pt idx="307">
                  <c:v>35.790000999999997</c:v>
                </c:pt>
                <c:pt idx="308">
                  <c:v>35.599997999999999</c:v>
                </c:pt>
                <c:pt idx="309">
                  <c:v>35.919998</c:v>
                </c:pt>
                <c:pt idx="310">
                  <c:v>37.189999</c:v>
                </c:pt>
                <c:pt idx="311">
                  <c:v>37.68</c:v>
                </c:pt>
                <c:pt idx="312">
                  <c:v>37.720001000000003</c:v>
                </c:pt>
                <c:pt idx="313">
                  <c:v>38.270000000000003</c:v>
                </c:pt>
                <c:pt idx="314">
                  <c:v>38.290000999999997</c:v>
                </c:pt>
                <c:pt idx="315">
                  <c:v>38.270000000000003</c:v>
                </c:pt>
                <c:pt idx="316">
                  <c:v>38.209999000000003</c:v>
                </c:pt>
                <c:pt idx="317">
                  <c:v>36.849997999999999</c:v>
                </c:pt>
                <c:pt idx="318">
                  <c:v>38.090000000000003</c:v>
                </c:pt>
                <c:pt idx="319">
                  <c:v>39.110000999999997</c:v>
                </c:pt>
                <c:pt idx="320">
                  <c:v>40.009998000000003</c:v>
                </c:pt>
                <c:pt idx="321">
                  <c:v>39.880001</c:v>
                </c:pt>
                <c:pt idx="322">
                  <c:v>39.630001</c:v>
                </c:pt>
                <c:pt idx="323">
                  <c:v>40.049999</c:v>
                </c:pt>
                <c:pt idx="324">
                  <c:v>41.029998999999997</c:v>
                </c:pt>
                <c:pt idx="325">
                  <c:v>41.200001</c:v>
                </c:pt>
                <c:pt idx="326">
                  <c:v>40.650002000000001</c:v>
                </c:pt>
                <c:pt idx="327">
                  <c:v>40.419998</c:v>
                </c:pt>
                <c:pt idx="328">
                  <c:v>41.049999</c:v>
                </c:pt>
                <c:pt idx="329">
                  <c:v>41.040000999999997</c:v>
                </c:pt>
                <c:pt idx="330">
                  <c:v>41.119999</c:v>
                </c:pt>
                <c:pt idx="331">
                  <c:v>40.549999</c:v>
                </c:pt>
                <c:pt idx="332">
                  <c:v>39.759998000000003</c:v>
                </c:pt>
                <c:pt idx="333">
                  <c:v>40.470001000000003</c:v>
                </c:pt>
                <c:pt idx="334">
                  <c:v>41.389999000000003</c:v>
                </c:pt>
                <c:pt idx="335">
                  <c:v>40.990001999999997</c:v>
                </c:pt>
                <c:pt idx="336">
                  <c:v>41.459999000000003</c:v>
                </c:pt>
                <c:pt idx="337">
                  <c:v>41.450001</c:v>
                </c:pt>
                <c:pt idx="338">
                  <c:v>40.209999000000003</c:v>
                </c:pt>
                <c:pt idx="339">
                  <c:v>39.509998000000003</c:v>
                </c:pt>
                <c:pt idx="340">
                  <c:v>40.400002000000001</c:v>
                </c:pt>
                <c:pt idx="341">
                  <c:v>41.23</c:v>
                </c:pt>
                <c:pt idx="342">
                  <c:v>41.5</c:v>
                </c:pt>
                <c:pt idx="343">
                  <c:v>41.860000999999997</c:v>
                </c:pt>
                <c:pt idx="344">
                  <c:v>41.98</c:v>
                </c:pt>
                <c:pt idx="345">
                  <c:v>40.400002000000001</c:v>
                </c:pt>
                <c:pt idx="346">
                  <c:v>40.409999999999997</c:v>
                </c:pt>
                <c:pt idx="347">
                  <c:v>41.040000999999997</c:v>
                </c:pt>
                <c:pt idx="348">
                  <c:v>41.389999000000003</c:v>
                </c:pt>
                <c:pt idx="349">
                  <c:v>40.759998000000003</c:v>
                </c:pt>
                <c:pt idx="350">
                  <c:v>41.48</c:v>
                </c:pt>
                <c:pt idx="351">
                  <c:v>41.400002000000001</c:v>
                </c:pt>
                <c:pt idx="352">
                  <c:v>42</c:v>
                </c:pt>
                <c:pt idx="353">
                  <c:v>41.860000999999997</c:v>
                </c:pt>
                <c:pt idx="354">
                  <c:v>42.060001</c:v>
                </c:pt>
                <c:pt idx="355">
                  <c:v>42.25</c:v>
                </c:pt>
                <c:pt idx="356">
                  <c:v>42.66</c:v>
                </c:pt>
                <c:pt idx="357">
                  <c:v>43.169998</c:v>
                </c:pt>
                <c:pt idx="358">
                  <c:v>42.84</c:v>
                </c:pt>
                <c:pt idx="359">
                  <c:v>43.310001</c:v>
                </c:pt>
                <c:pt idx="360">
                  <c:v>42.540000999999997</c:v>
                </c:pt>
                <c:pt idx="361">
                  <c:v>43.09</c:v>
                </c:pt>
                <c:pt idx="362">
                  <c:v>42.040000999999997</c:v>
                </c:pt>
                <c:pt idx="363">
                  <c:v>42.310001</c:v>
                </c:pt>
                <c:pt idx="364">
                  <c:v>42.369999</c:v>
                </c:pt>
                <c:pt idx="365">
                  <c:v>41.349997999999999</c:v>
                </c:pt>
                <c:pt idx="366">
                  <c:v>40.810001</c:v>
                </c:pt>
                <c:pt idx="367">
                  <c:v>41.360000999999997</c:v>
                </c:pt>
                <c:pt idx="368">
                  <c:v>41.529998999999997</c:v>
                </c:pt>
                <c:pt idx="369">
                  <c:v>41.689999</c:v>
                </c:pt>
                <c:pt idx="370">
                  <c:v>41.810001</c:v>
                </c:pt>
                <c:pt idx="371">
                  <c:v>41.16</c:v>
                </c:pt>
                <c:pt idx="372">
                  <c:v>41.099997999999999</c:v>
                </c:pt>
                <c:pt idx="373">
                  <c:v>40.18</c:v>
                </c:pt>
                <c:pt idx="374">
                  <c:v>38.880001</c:v>
                </c:pt>
                <c:pt idx="375">
                  <c:v>37.439999</c:v>
                </c:pt>
                <c:pt idx="376">
                  <c:v>37.57</c:v>
                </c:pt>
                <c:pt idx="377">
                  <c:v>38.590000000000003</c:v>
                </c:pt>
                <c:pt idx="378">
                  <c:v>39.610000999999997</c:v>
                </c:pt>
                <c:pt idx="379">
                  <c:v>38.939999</c:v>
                </c:pt>
                <c:pt idx="380">
                  <c:v>39.240001999999997</c:v>
                </c:pt>
                <c:pt idx="381">
                  <c:v>39.490001999999997</c:v>
                </c:pt>
                <c:pt idx="382">
                  <c:v>39.610000999999997</c:v>
                </c:pt>
                <c:pt idx="383">
                  <c:v>39.619999</c:v>
                </c:pt>
                <c:pt idx="384">
                  <c:v>37.790000999999997</c:v>
                </c:pt>
                <c:pt idx="385">
                  <c:v>38.630001</c:v>
                </c:pt>
                <c:pt idx="386">
                  <c:v>38.700001</c:v>
                </c:pt>
                <c:pt idx="387">
                  <c:v>37.880001</c:v>
                </c:pt>
                <c:pt idx="388">
                  <c:v>37.209999000000003</c:v>
                </c:pt>
                <c:pt idx="389">
                  <c:v>37.869999</c:v>
                </c:pt>
                <c:pt idx="390">
                  <c:v>38.229999999999997</c:v>
                </c:pt>
                <c:pt idx="391">
                  <c:v>38.150002000000001</c:v>
                </c:pt>
                <c:pt idx="392">
                  <c:v>38.860000999999997</c:v>
                </c:pt>
                <c:pt idx="393">
                  <c:v>39.68</c:v>
                </c:pt>
                <c:pt idx="394">
                  <c:v>40.459999000000003</c:v>
                </c:pt>
                <c:pt idx="395">
                  <c:v>40.5</c:v>
                </c:pt>
                <c:pt idx="396">
                  <c:v>39.740001999999997</c:v>
                </c:pt>
                <c:pt idx="397">
                  <c:v>39.270000000000003</c:v>
                </c:pt>
                <c:pt idx="398">
                  <c:v>40.860000999999997</c:v>
                </c:pt>
                <c:pt idx="399">
                  <c:v>40.369999</c:v>
                </c:pt>
                <c:pt idx="400">
                  <c:v>40.409999999999997</c:v>
                </c:pt>
                <c:pt idx="401">
                  <c:v>41.130001</c:v>
                </c:pt>
                <c:pt idx="402">
                  <c:v>41.009998000000003</c:v>
                </c:pt>
                <c:pt idx="403">
                  <c:v>41.93</c:v>
                </c:pt>
                <c:pt idx="404">
                  <c:v>41.720001000000003</c:v>
                </c:pt>
                <c:pt idx="405">
                  <c:v>41.970001000000003</c:v>
                </c:pt>
                <c:pt idx="406">
                  <c:v>42.450001</c:v>
                </c:pt>
                <c:pt idx="407">
                  <c:v>42.200001</c:v>
                </c:pt>
                <c:pt idx="408">
                  <c:v>41.349997999999999</c:v>
                </c:pt>
                <c:pt idx="409">
                  <c:v>40.700001</c:v>
                </c:pt>
                <c:pt idx="410">
                  <c:v>41.049999</c:v>
                </c:pt>
                <c:pt idx="411">
                  <c:v>40.98</c:v>
                </c:pt>
                <c:pt idx="412">
                  <c:v>40.939999</c:v>
                </c:pt>
                <c:pt idx="413">
                  <c:v>40.009998000000003</c:v>
                </c:pt>
                <c:pt idx="414">
                  <c:v>40.029998999999997</c:v>
                </c:pt>
                <c:pt idx="415">
                  <c:v>40.599997999999999</c:v>
                </c:pt>
                <c:pt idx="416">
                  <c:v>39.68</c:v>
                </c:pt>
                <c:pt idx="417">
                  <c:v>40.229999999999997</c:v>
                </c:pt>
                <c:pt idx="418">
                  <c:v>40.139999000000003</c:v>
                </c:pt>
                <c:pt idx="419">
                  <c:v>39.790000999999997</c:v>
                </c:pt>
                <c:pt idx="420">
                  <c:v>37.159999999999997</c:v>
                </c:pt>
                <c:pt idx="421">
                  <c:v>37.599997999999999</c:v>
                </c:pt>
                <c:pt idx="422">
                  <c:v>35.889999000000003</c:v>
                </c:pt>
                <c:pt idx="423">
                  <c:v>37.020000000000003</c:v>
                </c:pt>
                <c:pt idx="424">
                  <c:v>36.669998</c:v>
                </c:pt>
                <c:pt idx="425">
                  <c:v>35.689999</c:v>
                </c:pt>
                <c:pt idx="426">
                  <c:v>36.330002</c:v>
                </c:pt>
                <c:pt idx="427">
                  <c:v>37.93</c:v>
                </c:pt>
                <c:pt idx="428">
                  <c:v>38.139999000000003</c:v>
                </c:pt>
                <c:pt idx="429">
                  <c:v>38.619999</c:v>
                </c:pt>
                <c:pt idx="430">
                  <c:v>38.040000999999997</c:v>
                </c:pt>
                <c:pt idx="431">
                  <c:v>37.93</c:v>
                </c:pt>
                <c:pt idx="432">
                  <c:v>36.959999000000003</c:v>
                </c:pt>
                <c:pt idx="433">
                  <c:v>37.93</c:v>
                </c:pt>
                <c:pt idx="434">
                  <c:v>37.799999</c:v>
                </c:pt>
                <c:pt idx="435">
                  <c:v>37.849997999999999</c:v>
                </c:pt>
                <c:pt idx="436">
                  <c:v>36.220001000000003</c:v>
                </c:pt>
                <c:pt idx="437">
                  <c:v>36.360000999999997</c:v>
                </c:pt>
                <c:pt idx="438">
                  <c:v>37.139999000000003</c:v>
                </c:pt>
                <c:pt idx="439">
                  <c:v>36.720001000000003</c:v>
                </c:pt>
                <c:pt idx="440">
                  <c:v>34.369999</c:v>
                </c:pt>
                <c:pt idx="441">
                  <c:v>33.340000000000003</c:v>
                </c:pt>
                <c:pt idx="442">
                  <c:v>34.07</c:v>
                </c:pt>
                <c:pt idx="443">
                  <c:v>34.689999</c:v>
                </c:pt>
                <c:pt idx="444">
                  <c:v>33.700001</c:v>
                </c:pt>
                <c:pt idx="445">
                  <c:v>32.740001999999997</c:v>
                </c:pt>
                <c:pt idx="446">
                  <c:v>33.75</c:v>
                </c:pt>
                <c:pt idx="447">
                  <c:v>33.770000000000003</c:v>
                </c:pt>
                <c:pt idx="448">
                  <c:v>35.369999</c:v>
                </c:pt>
                <c:pt idx="449">
                  <c:v>35.979999999999997</c:v>
                </c:pt>
                <c:pt idx="450">
                  <c:v>36.020000000000003</c:v>
                </c:pt>
                <c:pt idx="451">
                  <c:v>35.290000999999997</c:v>
                </c:pt>
                <c:pt idx="452">
                  <c:v>35.479999999999997</c:v>
                </c:pt>
                <c:pt idx="453">
                  <c:v>35.459999000000003</c:v>
                </c:pt>
                <c:pt idx="454">
                  <c:v>36.540000999999997</c:v>
                </c:pt>
                <c:pt idx="455">
                  <c:v>37.270000000000003</c:v>
                </c:pt>
                <c:pt idx="456">
                  <c:v>36.709999000000003</c:v>
                </c:pt>
                <c:pt idx="457">
                  <c:v>36.009998000000003</c:v>
                </c:pt>
                <c:pt idx="458">
                  <c:v>35.729999999999997</c:v>
                </c:pt>
                <c:pt idx="459">
                  <c:v>36.020000000000003</c:v>
                </c:pt>
                <c:pt idx="460">
                  <c:v>36.729999999999997</c:v>
                </c:pt>
                <c:pt idx="461">
                  <c:v>36.880001</c:v>
                </c:pt>
                <c:pt idx="462">
                  <c:v>36.060001</c:v>
                </c:pt>
                <c:pt idx="463">
                  <c:v>35.130001</c:v>
                </c:pt>
                <c:pt idx="464">
                  <c:v>34.080002</c:v>
                </c:pt>
                <c:pt idx="465">
                  <c:v>35.439999</c:v>
                </c:pt>
                <c:pt idx="466">
                  <c:v>35.080002</c:v>
                </c:pt>
                <c:pt idx="467">
                  <c:v>36.159999999999997</c:v>
                </c:pt>
                <c:pt idx="468">
                  <c:v>36.139999000000003</c:v>
                </c:pt>
                <c:pt idx="469">
                  <c:v>36.830002</c:v>
                </c:pt>
                <c:pt idx="470">
                  <c:v>36.639999000000003</c:v>
                </c:pt>
                <c:pt idx="471">
                  <c:v>37.369999</c:v>
                </c:pt>
                <c:pt idx="472">
                  <c:v>37.349997999999999</c:v>
                </c:pt>
                <c:pt idx="473">
                  <c:v>37.049999</c:v>
                </c:pt>
                <c:pt idx="474">
                  <c:v>37.669998</c:v>
                </c:pt>
                <c:pt idx="475">
                  <c:v>37.150002000000001</c:v>
                </c:pt>
                <c:pt idx="476">
                  <c:v>36.330002</c:v>
                </c:pt>
                <c:pt idx="477">
                  <c:v>37.439999</c:v>
                </c:pt>
                <c:pt idx="478">
                  <c:v>37.409999999999997</c:v>
                </c:pt>
                <c:pt idx="479">
                  <c:v>36.990001999999997</c:v>
                </c:pt>
                <c:pt idx="480">
                  <c:v>36.479999999999997</c:v>
                </c:pt>
                <c:pt idx="481">
                  <c:v>36.860000999999997</c:v>
                </c:pt>
                <c:pt idx="482">
                  <c:v>36.540000999999997</c:v>
                </c:pt>
                <c:pt idx="483">
                  <c:v>35.82</c:v>
                </c:pt>
                <c:pt idx="484">
                  <c:v>35.93</c:v>
                </c:pt>
                <c:pt idx="485">
                  <c:v>35.580002</c:v>
                </c:pt>
                <c:pt idx="486">
                  <c:v>35.939999</c:v>
                </c:pt>
                <c:pt idx="487">
                  <c:v>35.970001000000003</c:v>
                </c:pt>
                <c:pt idx="488">
                  <c:v>37.119999</c:v>
                </c:pt>
                <c:pt idx="489">
                  <c:v>36.729999999999997</c:v>
                </c:pt>
                <c:pt idx="490">
                  <c:v>36.459999000000003</c:v>
                </c:pt>
                <c:pt idx="491">
                  <c:v>36.540000999999997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28-46DE-803F-DDE93ECAE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76688"/>
        <c:axId val="186977248"/>
      </c:scatterChart>
      <c:valAx>
        <c:axId val="186976688"/>
        <c:scaling>
          <c:orientation val="minMax"/>
          <c:max val="5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7248"/>
        <c:crosses val="autoZero"/>
        <c:crossBetween val="midCat"/>
        <c:majorUnit val="52"/>
      </c:valAx>
      <c:valAx>
        <c:axId val="1869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6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%</a:t>
            </a:r>
            <a:r>
              <a:rPr lang="en-US" sz="1100" b="1" baseline="0"/>
              <a:t> Return Performance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55781816989188E-2"/>
          <c:y val="0.13660390871719066"/>
          <c:w val="0.92958518961624714"/>
          <c:h val="0.76321650652674522"/>
        </c:manualLayout>
      </c:layout>
      <c:scatterChart>
        <c:scatterStyle val="smoothMarker"/>
        <c:varyColors val="0"/>
        <c:ser>
          <c:idx val="1"/>
          <c:order val="0"/>
          <c:tx>
            <c:v>Dollar Cost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'Dollar Average (Model)'!#REF!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48-4073-AB79-6DDCFEE80169}"/>
            </c:ext>
          </c:extLst>
        </c:ser>
        <c:ser>
          <c:idx val="0"/>
          <c:order val="1"/>
          <c:tx>
            <c:v>Value Cost</c:v>
          </c:tx>
          <c:spPr>
            <a:ln w="95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'Value Average (Model)'!$BY$35:$BY$526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2.1185550842937051E-3</c:v>
                </c:pt>
                <c:pt idx="2">
                  <c:v>-1.5606697148508708E-2</c:v>
                </c:pt>
                <c:pt idx="3">
                  <c:v>2.3366662123260884E-2</c:v>
                </c:pt>
                <c:pt idx="4">
                  <c:v>2.6750479100026148E-2</c:v>
                </c:pt>
                <c:pt idx="5">
                  <c:v>1.0204191196660384E-2</c:v>
                </c:pt>
                <c:pt idx="6">
                  <c:v>2.8134947540330524E-2</c:v>
                </c:pt>
                <c:pt idx="7">
                  <c:v>6.1918772033633607E-2</c:v>
                </c:pt>
                <c:pt idx="8">
                  <c:v>7.5080638552312395E-2</c:v>
                </c:pt>
                <c:pt idx="9">
                  <c:v>0.10423028555895564</c:v>
                </c:pt>
                <c:pt idx="10">
                  <c:v>0.10976868011713803</c:v>
                </c:pt>
                <c:pt idx="11">
                  <c:v>6.6863993860469595E-2</c:v>
                </c:pt>
                <c:pt idx="12">
                  <c:v>0.10476569367962796</c:v>
                </c:pt>
                <c:pt idx="13">
                  <c:v>8.9611038955704103E-2</c:v>
                </c:pt>
                <c:pt idx="14">
                  <c:v>5.2543839021369942E-2</c:v>
                </c:pt>
                <c:pt idx="15">
                  <c:v>4.8914719526421235E-2</c:v>
                </c:pt>
                <c:pt idx="16">
                  <c:v>3.0312491508282857E-2</c:v>
                </c:pt>
                <c:pt idx="17">
                  <c:v>5.9651390149797701E-2</c:v>
                </c:pt>
                <c:pt idx="18">
                  <c:v>7.8278862282381345E-2</c:v>
                </c:pt>
                <c:pt idx="19">
                  <c:v>3.5746215452602259E-2</c:v>
                </c:pt>
                <c:pt idx="20">
                  <c:v>3.8727838658657587E-2</c:v>
                </c:pt>
                <c:pt idx="21">
                  <c:v>3.0461442653321624E-2</c:v>
                </c:pt>
                <c:pt idx="22">
                  <c:v>-8.5582199743918785E-3</c:v>
                </c:pt>
                <c:pt idx="23">
                  <c:v>-1.7797594875491263E-2</c:v>
                </c:pt>
                <c:pt idx="24">
                  <c:v>-6.3812374149248563E-2</c:v>
                </c:pt>
                <c:pt idx="25">
                  <c:v>-6.4618454090168531E-2</c:v>
                </c:pt>
                <c:pt idx="26">
                  <c:v>-1.7561297068570569E-2</c:v>
                </c:pt>
                <c:pt idx="27">
                  <c:v>-7.1786309580980312E-2</c:v>
                </c:pt>
                <c:pt idx="28">
                  <c:v>-5.0906597086321725E-2</c:v>
                </c:pt>
                <c:pt idx="29">
                  <c:v>-4.0334482634253765E-2</c:v>
                </c:pt>
                <c:pt idx="30">
                  <c:v>-4.9294002760453259E-2</c:v>
                </c:pt>
                <c:pt idx="31">
                  <c:v>-7.824913307370096E-2</c:v>
                </c:pt>
                <c:pt idx="32">
                  <c:v>-7.7504836638891517E-2</c:v>
                </c:pt>
                <c:pt idx="33">
                  <c:v>-7.1794386850262182E-2</c:v>
                </c:pt>
                <c:pt idx="34">
                  <c:v>-5.9132753348793088E-2</c:v>
                </c:pt>
                <c:pt idx="35">
                  <c:v>-1.6863041336976248E-2</c:v>
                </c:pt>
                <c:pt idx="36">
                  <c:v>-4.2696432552104868E-2</c:v>
                </c:pt>
                <c:pt idx="37">
                  <c:v>-5.1920884021885438E-3</c:v>
                </c:pt>
                <c:pt idx="38">
                  <c:v>2.5439232376651688E-3</c:v>
                </c:pt>
                <c:pt idx="39">
                  <c:v>1.3401451617735205E-2</c:v>
                </c:pt>
                <c:pt idx="40">
                  <c:v>-4.4545437486898098E-4</c:v>
                </c:pt>
                <c:pt idx="41">
                  <c:v>3.2280950432951316E-2</c:v>
                </c:pt>
                <c:pt idx="42">
                  <c:v>1.9866726642048249E-4</c:v>
                </c:pt>
                <c:pt idx="43">
                  <c:v>1.0870625212309193E-2</c:v>
                </c:pt>
                <c:pt idx="44">
                  <c:v>-1.873199319954999E-2</c:v>
                </c:pt>
                <c:pt idx="45">
                  <c:v>-3.5400494714654451E-2</c:v>
                </c:pt>
                <c:pt idx="46">
                  <c:v>-6.2224745253345759E-2</c:v>
                </c:pt>
                <c:pt idx="47">
                  <c:v>-8.4496533774371718E-2</c:v>
                </c:pt>
                <c:pt idx="48">
                  <c:v>-9.417396623656038E-2</c:v>
                </c:pt>
                <c:pt idx="49">
                  <c:v>-0.11011164349967195</c:v>
                </c:pt>
                <c:pt idx="50">
                  <c:v>-9.0369730242915947E-2</c:v>
                </c:pt>
                <c:pt idx="51">
                  <c:v>-9.4283050976097238E-2</c:v>
                </c:pt>
                <c:pt idx="52">
                  <c:v>-9.5857810896392559E-2</c:v>
                </c:pt>
                <c:pt idx="53">
                  <c:v>-8.9764170535645116E-2</c:v>
                </c:pt>
                <c:pt idx="54">
                  <c:v>-0.10224900765669387</c:v>
                </c:pt>
                <c:pt idx="55">
                  <c:v>-0.10661751718858381</c:v>
                </c:pt>
                <c:pt idx="56">
                  <c:v>-0.10363093151025549</c:v>
                </c:pt>
                <c:pt idx="57">
                  <c:v>-0.14576360629782859</c:v>
                </c:pt>
                <c:pt idx="58">
                  <c:v>-0.13882481678366065</c:v>
                </c:pt>
                <c:pt idx="59">
                  <c:v>-0.12438089165654809</c:v>
                </c:pt>
                <c:pt idx="60">
                  <c:v>-0.14898950740682626</c:v>
                </c:pt>
                <c:pt idx="61">
                  <c:v>-0.2384428135259431</c:v>
                </c:pt>
                <c:pt idx="62">
                  <c:v>-0.38534329815541279</c:v>
                </c:pt>
                <c:pt idx="63">
                  <c:v>-0.36465731130891521</c:v>
                </c:pt>
                <c:pt idx="64">
                  <c:v>-0.33173487144236347</c:v>
                </c:pt>
                <c:pt idx="65">
                  <c:v>-0.241893910502056</c:v>
                </c:pt>
                <c:pt idx="66">
                  <c:v>-0.2573449428606569</c:v>
                </c:pt>
                <c:pt idx="67">
                  <c:v>-0.31474625682198543</c:v>
                </c:pt>
                <c:pt idx="68">
                  <c:v>-0.35399989160320011</c:v>
                </c:pt>
                <c:pt idx="69">
                  <c:v>-0.27719266216134153</c:v>
                </c:pt>
                <c:pt idx="70">
                  <c:v>-0.29555974324892609</c:v>
                </c:pt>
                <c:pt idx="71">
                  <c:v>-0.26611745371153483</c:v>
                </c:pt>
                <c:pt idx="72">
                  <c:v>-0.28250048112029513</c:v>
                </c:pt>
                <c:pt idx="73">
                  <c:v>-0.30803140794157347</c:v>
                </c:pt>
                <c:pt idx="74">
                  <c:v>-0.26469179893891759</c:v>
                </c:pt>
                <c:pt idx="75">
                  <c:v>-0.29448862967904854</c:v>
                </c:pt>
                <c:pt idx="76">
                  <c:v>-0.31550731883463889</c:v>
                </c:pt>
                <c:pt idx="77">
                  <c:v>-0.34522516299490269</c:v>
                </c:pt>
                <c:pt idx="78">
                  <c:v>-0.3433736647885387</c:v>
                </c:pt>
                <c:pt idx="79">
                  <c:v>-0.30620742737075601</c:v>
                </c:pt>
                <c:pt idx="80">
                  <c:v>-0.32919188085185103</c:v>
                </c:pt>
                <c:pt idx="81">
                  <c:v>-0.3803763600127027</c:v>
                </c:pt>
                <c:pt idx="82">
                  <c:v>-0.39913651440459585</c:v>
                </c:pt>
                <c:pt idx="83">
                  <c:v>-0.44087277618248721</c:v>
                </c:pt>
                <c:pt idx="84">
                  <c:v>-0.36218871934327812</c:v>
                </c:pt>
                <c:pt idx="85">
                  <c:v>-0.34011921896027331</c:v>
                </c:pt>
                <c:pt idx="86">
                  <c:v>-0.30675930657698369</c:v>
                </c:pt>
                <c:pt idx="87">
                  <c:v>-0.2678573423997781</c:v>
                </c:pt>
                <c:pt idx="88">
                  <c:v>-0.28641960874365258</c:v>
                </c:pt>
                <c:pt idx="89">
                  <c:v>-0.27233227693210915</c:v>
                </c:pt>
                <c:pt idx="90">
                  <c:v>-0.26992078440961564</c:v>
                </c:pt>
                <c:pt idx="91">
                  <c:v>-0.25449948358505559</c:v>
                </c:pt>
                <c:pt idx="92">
                  <c:v>-0.2136493044834743</c:v>
                </c:pt>
                <c:pt idx="93">
                  <c:v>-0.25640952955047114</c:v>
                </c:pt>
                <c:pt idx="94">
                  <c:v>-0.23159664564915516</c:v>
                </c:pt>
                <c:pt idx="95">
                  <c:v>-0.20331196149983566</c:v>
                </c:pt>
                <c:pt idx="96">
                  <c:v>-0.19644155269965458</c:v>
                </c:pt>
                <c:pt idx="97">
                  <c:v>-0.18708377235767693</c:v>
                </c:pt>
                <c:pt idx="98">
                  <c:v>-0.21569904292551145</c:v>
                </c:pt>
                <c:pt idx="99">
                  <c:v>-0.21491271512478038</c:v>
                </c:pt>
                <c:pt idx="100">
                  <c:v>-0.21846309753953985</c:v>
                </c:pt>
                <c:pt idx="101">
                  <c:v>-0.24056932701869438</c:v>
                </c:pt>
                <c:pt idx="102">
                  <c:v>-0.18573201536479922</c:v>
                </c:pt>
                <c:pt idx="103">
                  <c:v>-0.14517167750410487</c:v>
                </c:pt>
                <c:pt idx="104">
                  <c:v>-0.14156183936405076</c:v>
                </c:pt>
                <c:pt idx="105">
                  <c:v>-0.1203427664776392</c:v>
                </c:pt>
                <c:pt idx="106">
                  <c:v>-0.12252410610038544</c:v>
                </c:pt>
                <c:pt idx="107">
                  <c:v>-0.10438078142187912</c:v>
                </c:pt>
                <c:pt idx="108">
                  <c:v>-0.10155964715970023</c:v>
                </c:pt>
                <c:pt idx="109">
                  <c:v>-0.11104633968549604</c:v>
                </c:pt>
                <c:pt idx="110">
                  <c:v>-7.9955235860794782E-2</c:v>
                </c:pt>
                <c:pt idx="111">
                  <c:v>-5.4669940202830558E-2</c:v>
                </c:pt>
                <c:pt idx="112">
                  <c:v>-7.948895214170415E-2</c:v>
                </c:pt>
                <c:pt idx="113">
                  <c:v>-0.10211989040276503</c:v>
                </c:pt>
                <c:pt idx="114">
                  <c:v>-5.6604004537951225E-2</c:v>
                </c:pt>
                <c:pt idx="115">
                  <c:v>-4.1545223365542228E-2</c:v>
                </c:pt>
                <c:pt idx="116">
                  <c:v>-4.7717328778510981E-2</c:v>
                </c:pt>
                <c:pt idx="117">
                  <c:v>-9.8654901669561146E-2</c:v>
                </c:pt>
                <c:pt idx="118">
                  <c:v>-6.7073900228681538E-2</c:v>
                </c:pt>
                <c:pt idx="119">
                  <c:v>-4.3874061347023985E-2</c:v>
                </c:pt>
                <c:pt idx="120">
                  <c:v>-5.2364674324118954E-2</c:v>
                </c:pt>
                <c:pt idx="121">
                  <c:v>-5.6334331398188331E-2</c:v>
                </c:pt>
                <c:pt idx="122">
                  <c:v>-3.1970555387866417E-2</c:v>
                </c:pt>
                <c:pt idx="123">
                  <c:v>-4.0100245000298851E-2</c:v>
                </c:pt>
                <c:pt idx="124">
                  <c:v>-4.7931884116010015E-2</c:v>
                </c:pt>
                <c:pt idx="125">
                  <c:v>-3.9839321338684952E-2</c:v>
                </c:pt>
                <c:pt idx="126">
                  <c:v>-4.5796717707490053E-2</c:v>
                </c:pt>
                <c:pt idx="127">
                  <c:v>-1.2680523962742885E-2</c:v>
                </c:pt>
                <c:pt idx="128">
                  <c:v>-2.232530505390995E-2</c:v>
                </c:pt>
                <c:pt idx="129">
                  <c:v>-6.8341103461481034E-2</c:v>
                </c:pt>
                <c:pt idx="130">
                  <c:v>-8.8621693545873015E-2</c:v>
                </c:pt>
                <c:pt idx="131">
                  <c:v>-0.10398903017678462</c:v>
                </c:pt>
                <c:pt idx="132">
                  <c:v>-8.1807307902102666E-2</c:v>
                </c:pt>
                <c:pt idx="133">
                  <c:v>-5.8591319818517285E-2</c:v>
                </c:pt>
                <c:pt idx="134">
                  <c:v>-6.2678466470354244E-2</c:v>
                </c:pt>
                <c:pt idx="135">
                  <c:v>-2.3079999285863573E-2</c:v>
                </c:pt>
                <c:pt idx="136">
                  <c:v>-1.3874252152821676E-2</c:v>
                </c:pt>
                <c:pt idx="137">
                  <c:v>-1.2709030341918948E-2</c:v>
                </c:pt>
                <c:pt idx="138">
                  <c:v>-1.1954579243740993E-2</c:v>
                </c:pt>
                <c:pt idx="139">
                  <c:v>1.0262560561242529E-2</c:v>
                </c:pt>
                <c:pt idx="140">
                  <c:v>2.2730672962061327E-2</c:v>
                </c:pt>
                <c:pt idx="141">
                  <c:v>1.5918584316163331E-2</c:v>
                </c:pt>
                <c:pt idx="142">
                  <c:v>2.8235877624634087E-2</c:v>
                </c:pt>
                <c:pt idx="143">
                  <c:v>-1.7232448873397699E-3</c:v>
                </c:pt>
                <c:pt idx="144">
                  <c:v>-7.5701935982584678E-2</c:v>
                </c:pt>
                <c:pt idx="145">
                  <c:v>-5.1240721808736289E-2</c:v>
                </c:pt>
                <c:pt idx="146">
                  <c:v>-9.1089453055725911E-2</c:v>
                </c:pt>
                <c:pt idx="147">
                  <c:v>-8.7484680104648715E-2</c:v>
                </c:pt>
                <c:pt idx="148">
                  <c:v>-0.10759275655265998</c:v>
                </c:pt>
                <c:pt idx="149">
                  <c:v>-7.5735837810552487E-2</c:v>
                </c:pt>
                <c:pt idx="150">
                  <c:v>-4.8659649931709459E-2</c:v>
                </c:pt>
                <c:pt idx="151">
                  <c:v>-7.2618401828895118E-2</c:v>
                </c:pt>
                <c:pt idx="152">
                  <c:v>-0.11390372955807548</c:v>
                </c:pt>
                <c:pt idx="153">
                  <c:v>-6.0568785894624777E-2</c:v>
                </c:pt>
                <c:pt idx="154">
                  <c:v>-7.505511903365869E-2</c:v>
                </c:pt>
                <c:pt idx="155">
                  <c:v>-3.6030101933691938E-2</c:v>
                </c:pt>
                <c:pt idx="156">
                  <c:v>-3.4084534666548261E-2</c:v>
                </c:pt>
                <c:pt idx="157">
                  <c:v>-1.1172459041826732E-2</c:v>
                </c:pt>
                <c:pt idx="158">
                  <c:v>-5.5893165036217884E-2</c:v>
                </c:pt>
                <c:pt idx="159">
                  <c:v>-6.013765799388382E-2</c:v>
                </c:pt>
                <c:pt idx="160">
                  <c:v>-5.9086652588129507E-2</c:v>
                </c:pt>
                <c:pt idx="161">
                  <c:v>-2.2388483582712726E-2</c:v>
                </c:pt>
                <c:pt idx="162">
                  <c:v>-1.853160023375211E-2</c:v>
                </c:pt>
                <c:pt idx="163">
                  <c:v>-5.2137122701925165E-3</c:v>
                </c:pt>
                <c:pt idx="164">
                  <c:v>2.0154276092055223E-2</c:v>
                </c:pt>
                <c:pt idx="165">
                  <c:v>2.6274869761093056E-2</c:v>
                </c:pt>
                <c:pt idx="166">
                  <c:v>4.763333875066933E-2</c:v>
                </c:pt>
                <c:pt idx="167">
                  <c:v>5.7677186579182305E-2</c:v>
                </c:pt>
                <c:pt idx="168">
                  <c:v>5.7453246366566901E-2</c:v>
                </c:pt>
                <c:pt idx="169">
                  <c:v>5.5443665439195877E-2</c:v>
                </c:pt>
                <c:pt idx="170">
                  <c:v>9.7628118612423265E-2</c:v>
                </c:pt>
                <c:pt idx="171">
                  <c:v>6.766700136771453E-2</c:v>
                </c:pt>
                <c:pt idx="172">
                  <c:v>7.1177102605963771E-2</c:v>
                </c:pt>
                <c:pt idx="173">
                  <c:v>4.5205520536974797E-2</c:v>
                </c:pt>
                <c:pt idx="174">
                  <c:v>8.1973561093217073E-2</c:v>
                </c:pt>
                <c:pt idx="175">
                  <c:v>9.0720515201007101E-2</c:v>
                </c:pt>
                <c:pt idx="176">
                  <c:v>9.189187530473153E-2</c:v>
                </c:pt>
                <c:pt idx="177">
                  <c:v>9.0875131718236135E-2</c:v>
                </c:pt>
                <c:pt idx="178">
                  <c:v>9.5604754166448869E-2</c:v>
                </c:pt>
                <c:pt idx="179">
                  <c:v>9.3403796911419645E-2</c:v>
                </c:pt>
                <c:pt idx="180">
                  <c:v>0.1224344757096576</c:v>
                </c:pt>
                <c:pt idx="181">
                  <c:v>0.11237868947667651</c:v>
                </c:pt>
                <c:pt idx="182">
                  <c:v>0.10418882875527746</c:v>
                </c:pt>
                <c:pt idx="183">
                  <c:v>0.13586481062874078</c:v>
                </c:pt>
                <c:pt idx="184">
                  <c:v>0.1419988859694814</c:v>
                </c:pt>
                <c:pt idx="185">
                  <c:v>0.16113067223316202</c:v>
                </c:pt>
                <c:pt idx="186">
                  <c:v>0.14199874691460868</c:v>
                </c:pt>
                <c:pt idx="187">
                  <c:v>0.14892347811830442</c:v>
                </c:pt>
                <c:pt idx="188">
                  <c:v>0.12094935398298268</c:v>
                </c:pt>
                <c:pt idx="189">
                  <c:v>0.10017664312397834</c:v>
                </c:pt>
                <c:pt idx="190">
                  <c:v>0.12813201851469369</c:v>
                </c:pt>
                <c:pt idx="191">
                  <c:v>0.15433005752661666</c:v>
                </c:pt>
                <c:pt idx="192">
                  <c:v>0.16367731186394008</c:v>
                </c:pt>
                <c:pt idx="193">
                  <c:v>0.15526325395442697</c:v>
                </c:pt>
                <c:pt idx="194">
                  <c:v>0.17332898955480402</c:v>
                </c:pt>
                <c:pt idx="195">
                  <c:v>0.19789991063456158</c:v>
                </c:pt>
                <c:pt idx="196">
                  <c:v>0.16291601100887365</c:v>
                </c:pt>
                <c:pt idx="197">
                  <c:v>0.15051309994165951</c:v>
                </c:pt>
                <c:pt idx="198">
                  <c:v>0.14894547678405412</c:v>
                </c:pt>
                <c:pt idx="199">
                  <c:v>0.15389881390121252</c:v>
                </c:pt>
                <c:pt idx="200">
                  <c:v>0.13778992466728779</c:v>
                </c:pt>
                <c:pt idx="201">
                  <c:v>0.10691429990794288</c:v>
                </c:pt>
                <c:pt idx="202">
                  <c:v>0.10314651221662774</c:v>
                </c:pt>
                <c:pt idx="203">
                  <c:v>9.7091661853394795E-2</c:v>
                </c:pt>
                <c:pt idx="204">
                  <c:v>0.16274239063170448</c:v>
                </c:pt>
                <c:pt idx="205">
                  <c:v>0.15565384198244336</c:v>
                </c:pt>
                <c:pt idx="206">
                  <c:v>0.12697282761515627</c:v>
                </c:pt>
                <c:pt idx="207">
                  <c:v>0.15618831455454307</c:v>
                </c:pt>
                <c:pt idx="208">
                  <c:v>0.11375467943810413</c:v>
                </c:pt>
                <c:pt idx="209">
                  <c:v>1.9490927238195344E-2</c:v>
                </c:pt>
                <c:pt idx="210">
                  <c:v>1.1421469557755248E-3</c:v>
                </c:pt>
                <c:pt idx="211">
                  <c:v>-4.6182529605407363E-2</c:v>
                </c:pt>
                <c:pt idx="212">
                  <c:v>-1.0156321098006793E-2</c:v>
                </c:pt>
                <c:pt idx="213">
                  <c:v>-7.0914441719226451E-3</c:v>
                </c:pt>
                <c:pt idx="214">
                  <c:v>-4.2051110068936248E-2</c:v>
                </c:pt>
                <c:pt idx="215">
                  <c:v>-2.5354677928263181E-3</c:v>
                </c:pt>
                <c:pt idx="216">
                  <c:v>-7.7241814586599955E-2</c:v>
                </c:pt>
                <c:pt idx="217">
                  <c:v>-7.4998633388676517E-2</c:v>
                </c:pt>
                <c:pt idx="218">
                  <c:v>-5.30991130600863E-2</c:v>
                </c:pt>
                <c:pt idx="219">
                  <c:v>8.7195852663690676E-3</c:v>
                </c:pt>
                <c:pt idx="220">
                  <c:v>1.4337539503907815E-2</c:v>
                </c:pt>
                <c:pt idx="221">
                  <c:v>7.1867462334919807E-2</c:v>
                </c:pt>
                <c:pt idx="222">
                  <c:v>2.8927840224775236E-2</c:v>
                </c:pt>
                <c:pt idx="223">
                  <c:v>3.1349805040459477E-2</c:v>
                </c:pt>
                <c:pt idx="224">
                  <c:v>-1.2676782003913645E-2</c:v>
                </c:pt>
                <c:pt idx="225">
                  <c:v>-6.7177684372634938E-2</c:v>
                </c:pt>
                <c:pt idx="226">
                  <c:v>1.4500775944662925E-2</c:v>
                </c:pt>
                <c:pt idx="227">
                  <c:v>1.8528534237716388E-2</c:v>
                </c:pt>
                <c:pt idx="228">
                  <c:v>-2.1013665338242005E-2</c:v>
                </c:pt>
                <c:pt idx="229">
                  <c:v>-4.6795029507493702E-3</c:v>
                </c:pt>
                <c:pt idx="230">
                  <c:v>-1.007242386980467E-2</c:v>
                </c:pt>
                <c:pt idx="231">
                  <c:v>-3.6214159673144675E-3</c:v>
                </c:pt>
                <c:pt idx="232">
                  <c:v>9.4780750041951745E-3</c:v>
                </c:pt>
                <c:pt idx="233">
                  <c:v>4.4634392690861224E-2</c:v>
                </c:pt>
                <c:pt idx="234">
                  <c:v>5.4722197948219975E-2</c:v>
                </c:pt>
                <c:pt idx="235">
                  <c:v>8.310673824304482E-2</c:v>
                </c:pt>
                <c:pt idx="236">
                  <c:v>7.7054610734913265E-2</c:v>
                </c:pt>
                <c:pt idx="237">
                  <c:v>9.8498259742969552E-2</c:v>
                </c:pt>
                <c:pt idx="238">
                  <c:v>0.10496276983139463</c:v>
                </c:pt>
                <c:pt idx="239">
                  <c:v>0.10179653250883547</c:v>
                </c:pt>
                <c:pt idx="240">
                  <c:v>9.8039679602889729E-2</c:v>
                </c:pt>
                <c:pt idx="241">
                  <c:v>0.12082904154084906</c:v>
                </c:pt>
                <c:pt idx="242">
                  <c:v>0.10715066288318087</c:v>
                </c:pt>
                <c:pt idx="243">
                  <c:v>0.10997799980267642</c:v>
                </c:pt>
                <c:pt idx="244">
                  <c:v>8.6094680004002333E-2</c:v>
                </c:pt>
                <c:pt idx="245">
                  <c:v>6.7790909845033553E-2</c:v>
                </c:pt>
                <c:pt idx="246">
                  <c:v>8.236369334622351E-2</c:v>
                </c:pt>
                <c:pt idx="247">
                  <c:v>9.5816031293837645E-2</c:v>
                </c:pt>
                <c:pt idx="248">
                  <c:v>6.3323127922698896E-2</c:v>
                </c:pt>
                <c:pt idx="249">
                  <c:v>4.5267062454619644E-2</c:v>
                </c:pt>
                <c:pt idx="250">
                  <c:v>-1.2306282292427362E-2</c:v>
                </c:pt>
                <c:pt idx="251">
                  <c:v>-3.5041702705345124E-3</c:v>
                </c:pt>
                <c:pt idx="252">
                  <c:v>-2.9626069085167739E-2</c:v>
                </c:pt>
                <c:pt idx="253">
                  <c:v>7.0438905972254329E-3</c:v>
                </c:pt>
                <c:pt idx="254">
                  <c:v>2.4343463556472544E-2</c:v>
                </c:pt>
                <c:pt idx="255">
                  <c:v>2.2012638985911659E-2</c:v>
                </c:pt>
                <c:pt idx="256">
                  <c:v>5.1451077056447803E-2</c:v>
                </c:pt>
                <c:pt idx="257">
                  <c:v>4.536973503584707E-2</c:v>
                </c:pt>
                <c:pt idx="258">
                  <c:v>4.3558856497477594E-2</c:v>
                </c:pt>
                <c:pt idx="259">
                  <c:v>4.2913043964414754E-2</c:v>
                </c:pt>
                <c:pt idx="260">
                  <c:v>6.4043602841751479E-2</c:v>
                </c:pt>
                <c:pt idx="261">
                  <c:v>7.195650593018188E-2</c:v>
                </c:pt>
                <c:pt idx="262">
                  <c:v>8.8552037256815375E-2</c:v>
                </c:pt>
                <c:pt idx="263">
                  <c:v>9.6024296556316946E-2</c:v>
                </c:pt>
                <c:pt idx="264">
                  <c:v>9.0694180764776755E-2</c:v>
                </c:pt>
                <c:pt idx="265">
                  <c:v>8.3949876303688997E-2</c:v>
                </c:pt>
                <c:pt idx="266">
                  <c:v>0.11569066620721724</c:v>
                </c:pt>
                <c:pt idx="267">
                  <c:v>0.14917954608492523</c:v>
                </c:pt>
                <c:pt idx="268">
                  <c:v>0.14311303680117526</c:v>
                </c:pt>
                <c:pt idx="269">
                  <c:v>0.10831435528965616</c:v>
                </c:pt>
                <c:pt idx="270">
                  <c:v>0.12787430059601435</c:v>
                </c:pt>
                <c:pt idx="271">
                  <c:v>0.10653002637144504</c:v>
                </c:pt>
                <c:pt idx="272">
                  <c:v>0.11607945976015555</c:v>
                </c:pt>
                <c:pt idx="273">
                  <c:v>0.10355287118421064</c:v>
                </c:pt>
                <c:pt idx="274">
                  <c:v>0.10705871582792525</c:v>
                </c:pt>
                <c:pt idx="275">
                  <c:v>8.5045518637599349E-2</c:v>
                </c:pt>
                <c:pt idx="276">
                  <c:v>6.4988161741758699E-2</c:v>
                </c:pt>
                <c:pt idx="277">
                  <c:v>0.10694087849907197</c:v>
                </c:pt>
                <c:pt idx="278">
                  <c:v>0.11534629013419107</c:v>
                </c:pt>
                <c:pt idx="279">
                  <c:v>0.12572498370011642</c:v>
                </c:pt>
                <c:pt idx="280">
                  <c:v>0.14091577809942257</c:v>
                </c:pt>
                <c:pt idx="281">
                  <c:v>0.15111912442193098</c:v>
                </c:pt>
                <c:pt idx="282">
                  <c:v>0.1335309064734731</c:v>
                </c:pt>
                <c:pt idx="283">
                  <c:v>0.17580689373206182</c:v>
                </c:pt>
                <c:pt idx="284">
                  <c:v>0.18657311169237567</c:v>
                </c:pt>
                <c:pt idx="285">
                  <c:v>0.19493850452726313</c:v>
                </c:pt>
                <c:pt idx="286">
                  <c:v>0.20856811255074792</c:v>
                </c:pt>
                <c:pt idx="287">
                  <c:v>0.21762244518108043</c:v>
                </c:pt>
                <c:pt idx="288">
                  <c:v>0.21394399554222354</c:v>
                </c:pt>
                <c:pt idx="289">
                  <c:v>0.21604887708104159</c:v>
                </c:pt>
                <c:pt idx="290">
                  <c:v>0.21256235176617921</c:v>
                </c:pt>
                <c:pt idx="291">
                  <c:v>0.20926547717432187</c:v>
                </c:pt>
                <c:pt idx="292">
                  <c:v>0.23950013547158489</c:v>
                </c:pt>
                <c:pt idx="293">
                  <c:v>0.24477228617002811</c:v>
                </c:pt>
                <c:pt idx="294">
                  <c:v>0.2314949164767528</c:v>
                </c:pt>
                <c:pt idx="295">
                  <c:v>0.23374547020396252</c:v>
                </c:pt>
                <c:pt idx="296">
                  <c:v>0.21688579906760719</c:v>
                </c:pt>
                <c:pt idx="297">
                  <c:v>0.24451137489916963</c:v>
                </c:pt>
                <c:pt idx="298">
                  <c:v>0.22103910975130003</c:v>
                </c:pt>
                <c:pt idx="299">
                  <c:v>0.25063034610573265</c:v>
                </c:pt>
                <c:pt idx="300">
                  <c:v>0.29091285490031904</c:v>
                </c:pt>
                <c:pt idx="301">
                  <c:v>0.30173223813892269</c:v>
                </c:pt>
                <c:pt idx="302">
                  <c:v>0.31817128150680007</c:v>
                </c:pt>
                <c:pt idx="303">
                  <c:v>0.29334552811603576</c:v>
                </c:pt>
                <c:pt idx="304">
                  <c:v>0.26374459059641886</c:v>
                </c:pt>
                <c:pt idx="305">
                  <c:v>0.26750607155059414</c:v>
                </c:pt>
                <c:pt idx="306">
                  <c:v>0.25309565581057991</c:v>
                </c:pt>
                <c:pt idx="307">
                  <c:v>0.21643747361404375</c:v>
                </c:pt>
                <c:pt idx="308">
                  <c:v>0.20988352685803857</c:v>
                </c:pt>
                <c:pt idx="309">
                  <c:v>0.21983050136152649</c:v>
                </c:pt>
                <c:pt idx="310">
                  <c:v>0.26003015868246071</c:v>
                </c:pt>
                <c:pt idx="311">
                  <c:v>0.2747692082176445</c:v>
                </c:pt>
                <c:pt idx="312">
                  <c:v>0.29409154654175196</c:v>
                </c:pt>
                <c:pt idx="313">
                  <c:v>0.30780085488932518</c:v>
                </c:pt>
                <c:pt idx="314">
                  <c:v>0.30172128228385642</c:v>
                </c:pt>
                <c:pt idx="315">
                  <c:v>0.28706402568159595</c:v>
                </c:pt>
                <c:pt idx="316">
                  <c:v>0.28197240948739322</c:v>
                </c:pt>
                <c:pt idx="317">
                  <c:v>0.24637688044590389</c:v>
                </c:pt>
                <c:pt idx="318">
                  <c:v>0.27919578798438494</c:v>
                </c:pt>
                <c:pt idx="319">
                  <c:v>0.31146392529099876</c:v>
                </c:pt>
                <c:pt idx="320">
                  <c:v>0.35050641888248291</c:v>
                </c:pt>
                <c:pt idx="321">
                  <c:v>0.33543196055486235</c:v>
                </c:pt>
                <c:pt idx="322">
                  <c:v>0.33718950519248891</c:v>
                </c:pt>
                <c:pt idx="323">
                  <c:v>0.3509698304761395</c:v>
                </c:pt>
                <c:pt idx="324">
                  <c:v>0.38867046083181167</c:v>
                </c:pt>
                <c:pt idx="325">
                  <c:v>0.39411812421019721</c:v>
                </c:pt>
                <c:pt idx="326">
                  <c:v>0.38468042220840037</c:v>
                </c:pt>
                <c:pt idx="327">
                  <c:v>0.38027415233397011</c:v>
                </c:pt>
                <c:pt idx="328">
                  <c:v>0.40605176253867659</c:v>
                </c:pt>
                <c:pt idx="329">
                  <c:v>0.407266287306699</c:v>
                </c:pt>
                <c:pt idx="330">
                  <c:v>0.40900826175374028</c:v>
                </c:pt>
                <c:pt idx="331">
                  <c:v>0.40008194866766122</c:v>
                </c:pt>
                <c:pt idx="332">
                  <c:v>0.35943773197626872</c:v>
                </c:pt>
                <c:pt idx="333">
                  <c:v>0.38175108013847558</c:v>
                </c:pt>
                <c:pt idx="334">
                  <c:v>0.40165399059736995</c:v>
                </c:pt>
                <c:pt idx="335">
                  <c:v>0.38849640664978602</c:v>
                </c:pt>
                <c:pt idx="336">
                  <c:v>0.41459799193095304</c:v>
                </c:pt>
                <c:pt idx="337">
                  <c:v>0.41085657087650862</c:v>
                </c:pt>
                <c:pt idx="338">
                  <c:v>0.36965852657828036</c:v>
                </c:pt>
                <c:pt idx="339">
                  <c:v>0.35607355656602069</c:v>
                </c:pt>
                <c:pt idx="340">
                  <c:v>0.35566723942636203</c:v>
                </c:pt>
                <c:pt idx="341">
                  <c:v>0.38644299012831018</c:v>
                </c:pt>
                <c:pt idx="342">
                  <c:v>0.39194826407203531</c:v>
                </c:pt>
                <c:pt idx="343">
                  <c:v>0.40457260930593431</c:v>
                </c:pt>
                <c:pt idx="344">
                  <c:v>0.43478854898347019</c:v>
                </c:pt>
                <c:pt idx="345">
                  <c:v>0.39648471906388227</c:v>
                </c:pt>
                <c:pt idx="346">
                  <c:v>0.40949702911689645</c:v>
                </c:pt>
                <c:pt idx="347">
                  <c:v>0.42096469585520846</c:v>
                </c:pt>
                <c:pt idx="348">
                  <c:v>0.42840190357268559</c:v>
                </c:pt>
                <c:pt idx="349">
                  <c:v>0.40372598776011936</c:v>
                </c:pt>
                <c:pt idx="350">
                  <c:v>0.43132096517150709</c:v>
                </c:pt>
                <c:pt idx="351">
                  <c:v>0.42449157549556893</c:v>
                </c:pt>
                <c:pt idx="352">
                  <c:v>0.44332974631031363</c:v>
                </c:pt>
                <c:pt idx="353">
                  <c:v>0.44018977765415146</c:v>
                </c:pt>
                <c:pt idx="354">
                  <c:v>0.44799355160566989</c:v>
                </c:pt>
                <c:pt idx="355">
                  <c:v>0.45937437382565838</c:v>
                </c:pt>
                <c:pt idx="356">
                  <c:v>0.47688011407087294</c:v>
                </c:pt>
                <c:pt idx="357">
                  <c:v>0.50079266321300486</c:v>
                </c:pt>
                <c:pt idx="358">
                  <c:v>0.4931027725878816</c:v>
                </c:pt>
                <c:pt idx="359">
                  <c:v>0.51090668668965233</c:v>
                </c:pt>
                <c:pt idx="360">
                  <c:v>0.49750763507306783</c:v>
                </c:pt>
                <c:pt idx="361">
                  <c:v>0.51663593038667077</c:v>
                </c:pt>
                <c:pt idx="362">
                  <c:v>0.49373949653583526</c:v>
                </c:pt>
                <c:pt idx="363">
                  <c:v>0.50227498862995157</c:v>
                </c:pt>
                <c:pt idx="364">
                  <c:v>0.50474259832010282</c:v>
                </c:pt>
                <c:pt idx="365">
                  <c:v>0.46714692327100149</c:v>
                </c:pt>
                <c:pt idx="366">
                  <c:v>0.46058403976552431</c:v>
                </c:pt>
                <c:pt idx="367">
                  <c:v>0.48040127166195767</c:v>
                </c:pt>
                <c:pt idx="368">
                  <c:v>0.48666625525966012</c:v>
                </c:pt>
                <c:pt idx="369">
                  <c:v>0.4969698250857908</c:v>
                </c:pt>
                <c:pt idx="370">
                  <c:v>0.50531765344153134</c:v>
                </c:pt>
                <c:pt idx="371">
                  <c:v>0.47884636348363663</c:v>
                </c:pt>
                <c:pt idx="372">
                  <c:v>0.47594047928031258</c:v>
                </c:pt>
                <c:pt idx="373">
                  <c:v>0.44168955224523354</c:v>
                </c:pt>
                <c:pt idx="374">
                  <c:v>0.41224833003757744</c:v>
                </c:pt>
                <c:pt idx="375">
                  <c:v>0.3670604829772468</c:v>
                </c:pt>
                <c:pt idx="376">
                  <c:v>0.32749303552044307</c:v>
                </c:pt>
                <c:pt idx="377">
                  <c:v>0.36777144966363795</c:v>
                </c:pt>
                <c:pt idx="378">
                  <c:v>0.40528307672648078</c:v>
                </c:pt>
                <c:pt idx="379">
                  <c:v>0.39766368215204717</c:v>
                </c:pt>
                <c:pt idx="380">
                  <c:v>0.43435692539693527</c:v>
                </c:pt>
                <c:pt idx="381">
                  <c:v>0.45025898719718072</c:v>
                </c:pt>
                <c:pt idx="382">
                  <c:v>0.44832301604684233</c:v>
                </c:pt>
                <c:pt idx="383">
                  <c:v>0.44921828595124969</c:v>
                </c:pt>
                <c:pt idx="384">
                  <c:v>0.36578207394133755</c:v>
                </c:pt>
                <c:pt idx="385">
                  <c:v>0.40433868074789925</c:v>
                </c:pt>
                <c:pt idx="386">
                  <c:v>0.40871576236467488</c:v>
                </c:pt>
                <c:pt idx="387">
                  <c:v>0.38845363556110124</c:v>
                </c:pt>
                <c:pt idx="388">
                  <c:v>0.37295024255926701</c:v>
                </c:pt>
                <c:pt idx="389">
                  <c:v>0.37705874550720364</c:v>
                </c:pt>
                <c:pt idx="390">
                  <c:v>0.39692802967085195</c:v>
                </c:pt>
                <c:pt idx="391">
                  <c:v>0.37103662905258661</c:v>
                </c:pt>
                <c:pt idx="392">
                  <c:v>0.41678803311691004</c:v>
                </c:pt>
                <c:pt idx="393">
                  <c:v>0.44504899917462293</c:v>
                </c:pt>
                <c:pt idx="394">
                  <c:v>0.46082362362259599</c:v>
                </c:pt>
                <c:pt idx="395">
                  <c:v>0.45905608985122304</c:v>
                </c:pt>
                <c:pt idx="396">
                  <c:v>0.43138785280953051</c:v>
                </c:pt>
                <c:pt idx="397">
                  <c:v>0.41676462448533647</c:v>
                </c:pt>
                <c:pt idx="398">
                  <c:v>0.46424634635966866</c:v>
                </c:pt>
                <c:pt idx="399">
                  <c:v>0.43807709326869237</c:v>
                </c:pt>
                <c:pt idx="400">
                  <c:v>0.45728597902765622</c:v>
                </c:pt>
                <c:pt idx="401">
                  <c:v>0.48581517133761509</c:v>
                </c:pt>
                <c:pt idx="402">
                  <c:v>0.47714580759436664</c:v>
                </c:pt>
                <c:pt idx="403">
                  <c:v>0.50528212666665184</c:v>
                </c:pt>
                <c:pt idx="404">
                  <c:v>0.51142102786687071</c:v>
                </c:pt>
                <c:pt idx="405">
                  <c:v>0.51734396406471195</c:v>
                </c:pt>
                <c:pt idx="406">
                  <c:v>0.52934365759138302</c:v>
                </c:pt>
                <c:pt idx="407">
                  <c:v>0.52554315176394795</c:v>
                </c:pt>
                <c:pt idx="408">
                  <c:v>0.48937680184673615</c:v>
                </c:pt>
                <c:pt idx="409">
                  <c:v>0.47155916071639203</c:v>
                </c:pt>
                <c:pt idx="410">
                  <c:v>0.47911449322812083</c:v>
                </c:pt>
                <c:pt idx="411">
                  <c:v>0.48264552220595403</c:v>
                </c:pt>
                <c:pt idx="412">
                  <c:v>0.4642772536512636</c:v>
                </c:pt>
                <c:pt idx="413">
                  <c:v>0.44058797272042205</c:v>
                </c:pt>
                <c:pt idx="414">
                  <c:v>0.43407778158886878</c:v>
                </c:pt>
                <c:pt idx="415">
                  <c:v>0.45453766927502093</c:v>
                </c:pt>
                <c:pt idx="416">
                  <c:v>0.39565740045018405</c:v>
                </c:pt>
                <c:pt idx="417">
                  <c:v>0.41169802860737259</c:v>
                </c:pt>
                <c:pt idx="418">
                  <c:v>0.39954012635716563</c:v>
                </c:pt>
                <c:pt idx="419">
                  <c:v>0.3964552663273968</c:v>
                </c:pt>
                <c:pt idx="420">
                  <c:v>0.28337872867813885</c:v>
                </c:pt>
                <c:pt idx="421">
                  <c:v>0.29594613645301848</c:v>
                </c:pt>
                <c:pt idx="422">
                  <c:v>0.24423093972492516</c:v>
                </c:pt>
                <c:pt idx="423">
                  <c:v>0.27770316640618198</c:v>
                </c:pt>
                <c:pt idx="424">
                  <c:v>0.26874616985240474</c:v>
                </c:pt>
                <c:pt idx="425">
                  <c:v>0.23399498396519602</c:v>
                </c:pt>
                <c:pt idx="426">
                  <c:v>0.25427124357017017</c:v>
                </c:pt>
                <c:pt idx="427">
                  <c:v>0.30816989448907561</c:v>
                </c:pt>
                <c:pt idx="428">
                  <c:v>0.32862072544980037</c:v>
                </c:pt>
                <c:pt idx="429">
                  <c:v>0.34544302955281259</c:v>
                </c:pt>
                <c:pt idx="430">
                  <c:v>0.32907450805013494</c:v>
                </c:pt>
                <c:pt idx="431">
                  <c:v>0.33741014739559194</c:v>
                </c:pt>
                <c:pt idx="432">
                  <c:v>0.28097249031124139</c:v>
                </c:pt>
                <c:pt idx="433">
                  <c:v>0.31989621379300415</c:v>
                </c:pt>
                <c:pt idx="434">
                  <c:v>0.31455317643563796</c:v>
                </c:pt>
                <c:pt idx="435">
                  <c:v>0.31389450749982628</c:v>
                </c:pt>
                <c:pt idx="436">
                  <c:v>0.24658132655787268</c:v>
                </c:pt>
                <c:pt idx="437">
                  <c:v>0.25262088251199555</c:v>
                </c:pt>
                <c:pt idx="438">
                  <c:v>0.28118666746510268</c:v>
                </c:pt>
                <c:pt idx="439">
                  <c:v>0.26583617105017354</c:v>
                </c:pt>
                <c:pt idx="440">
                  <c:v>0.17160705412113542</c:v>
                </c:pt>
                <c:pt idx="441">
                  <c:v>0.13703631871062449</c:v>
                </c:pt>
                <c:pt idx="442">
                  <c:v>0.15659393341540362</c:v>
                </c:pt>
                <c:pt idx="443">
                  <c:v>0.1830400308617306</c:v>
                </c:pt>
                <c:pt idx="444">
                  <c:v>0.14882444839885234</c:v>
                </c:pt>
                <c:pt idx="445">
                  <c:v>0.12633945817763115</c:v>
                </c:pt>
                <c:pt idx="446">
                  <c:v>0.16132990023144078</c:v>
                </c:pt>
                <c:pt idx="447">
                  <c:v>0.1707324858960364</c:v>
                </c:pt>
                <c:pt idx="448">
                  <c:v>0.24259713765771096</c:v>
                </c:pt>
                <c:pt idx="449">
                  <c:v>0.2592845287193577</c:v>
                </c:pt>
                <c:pt idx="450">
                  <c:v>0.27004452578982452</c:v>
                </c:pt>
                <c:pt idx="451">
                  <c:v>0.24975636181694871</c:v>
                </c:pt>
                <c:pt idx="452">
                  <c:v>0.27176518479558442</c:v>
                </c:pt>
                <c:pt idx="453">
                  <c:v>0.25934119606420225</c:v>
                </c:pt>
                <c:pt idx="454">
                  <c:v>0.29289810263341387</c:v>
                </c:pt>
                <c:pt idx="455">
                  <c:v>0.30924695067092878</c:v>
                </c:pt>
                <c:pt idx="456">
                  <c:v>0.29996252885799901</c:v>
                </c:pt>
                <c:pt idx="457">
                  <c:v>0.27818701828158199</c:v>
                </c:pt>
                <c:pt idx="458">
                  <c:v>0.26756696502940058</c:v>
                </c:pt>
                <c:pt idx="459">
                  <c:v>0.27443921606044608</c:v>
                </c:pt>
                <c:pt idx="460">
                  <c:v>0.30120939928350099</c:v>
                </c:pt>
                <c:pt idx="461">
                  <c:v>0.30965101240853765</c:v>
                </c:pt>
                <c:pt idx="462">
                  <c:v>0.29589970924469045</c:v>
                </c:pt>
                <c:pt idx="463">
                  <c:v>0.27140503375503844</c:v>
                </c:pt>
                <c:pt idx="464">
                  <c:v>0.22999458035344089</c:v>
                </c:pt>
                <c:pt idx="465">
                  <c:v>0.27747324361117109</c:v>
                </c:pt>
                <c:pt idx="466">
                  <c:v>0.27811999912722563</c:v>
                </c:pt>
                <c:pt idx="467">
                  <c:v>0.31041276602490586</c:v>
                </c:pt>
                <c:pt idx="468">
                  <c:v>0.34211510835017678</c:v>
                </c:pt>
                <c:pt idx="469">
                  <c:v>0.35265948294723071</c:v>
                </c:pt>
                <c:pt idx="470">
                  <c:v>0.35435380247751214</c:v>
                </c:pt>
                <c:pt idx="471">
                  <c:v>0.36956073660129007</c:v>
                </c:pt>
                <c:pt idx="472">
                  <c:v>0.37977168015967466</c:v>
                </c:pt>
                <c:pt idx="473">
                  <c:v>0.36781600398722536</c:v>
                </c:pt>
                <c:pt idx="474">
                  <c:v>0.38540837975451048</c:v>
                </c:pt>
                <c:pt idx="475">
                  <c:v>0.35963939028979319</c:v>
                </c:pt>
                <c:pt idx="476">
                  <c:v>0.3267419811597565</c:v>
                </c:pt>
                <c:pt idx="477">
                  <c:v>0.35570588839923434</c:v>
                </c:pt>
                <c:pt idx="478">
                  <c:v>0.35668227327242508</c:v>
                </c:pt>
                <c:pt idx="479">
                  <c:v>0.34746917644402653</c:v>
                </c:pt>
                <c:pt idx="480">
                  <c:v>0.32900920182959803</c:v>
                </c:pt>
                <c:pt idx="481">
                  <c:v>0.34036552226648076</c:v>
                </c:pt>
                <c:pt idx="482">
                  <c:v>0.32872561355059338</c:v>
                </c:pt>
                <c:pt idx="483">
                  <c:v>0.3037132955303754</c:v>
                </c:pt>
                <c:pt idx="484">
                  <c:v>0.32655627927033626</c:v>
                </c:pt>
                <c:pt idx="485">
                  <c:v>0.33077028236505335</c:v>
                </c:pt>
                <c:pt idx="486">
                  <c:v>0.34966170665044549</c:v>
                </c:pt>
                <c:pt idx="487">
                  <c:v>0.3453720439433674</c:v>
                </c:pt>
                <c:pt idx="488">
                  <c:v>0.41161703597087596</c:v>
                </c:pt>
                <c:pt idx="489">
                  <c:v>0.3970262958319517</c:v>
                </c:pt>
                <c:pt idx="490">
                  <c:v>0.38775011032970363</c:v>
                </c:pt>
                <c:pt idx="491">
                  <c:v>0.38670859219205078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48-4073-AB79-6DDCFEE8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81168"/>
        <c:axId val="186981728"/>
      </c:scatterChart>
      <c:valAx>
        <c:axId val="186981168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81728"/>
        <c:crosses val="autoZero"/>
        <c:crossBetween val="midCat"/>
        <c:majorUnit val="52"/>
      </c:valAx>
      <c:valAx>
        <c:axId val="18698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8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8058522904795206"/>
          <c:y val="0.92632189868232806"/>
          <c:w val="0.25883224475423899"/>
          <c:h val="5.6740574156924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$ Value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751548297842"/>
          <c:y val="0.1319148610073376"/>
          <c:w val="0.84474164867322621"/>
          <c:h val="0.75093204590302121"/>
        </c:manualLayout>
      </c:layout>
      <c:areaChart>
        <c:grouping val="standard"/>
        <c:varyColors val="0"/>
        <c:ser>
          <c:idx val="2"/>
          <c:order val="0"/>
          <c:tx>
            <c:v>Total Invested (DC)</c:v>
          </c:tx>
          <c:spPr>
            <a:solidFill>
              <a:schemeClr val="accent5">
                <a:lumMod val="40000"/>
                <a:lumOff val="60000"/>
              </a:schemeClr>
            </a:solidFill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  <c:val>
            <c:numRef>
              <c:f>'Dollar Average (Model)'!$BN$35:$BN$526</c:f>
              <c:numCache>
                <c:formatCode>_("$"* #,##0.00_);_("$"* \(#,##0.00\);_("$"* "-"??_);_(@_)</c:formatCode>
                <c:ptCount val="49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0">
                  <c:v>2500</c:v>
                </c:pt>
                <c:pt idx="51">
                  <c:v>2500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3500</c:v>
                </c:pt>
                <c:pt idx="66">
                  <c:v>3500</c:v>
                </c:pt>
                <c:pt idx="67">
                  <c:v>3500</c:v>
                </c:pt>
                <c:pt idx="68">
                  <c:v>3500</c:v>
                </c:pt>
                <c:pt idx="69">
                  <c:v>3500</c:v>
                </c:pt>
                <c:pt idx="70">
                  <c:v>3500</c:v>
                </c:pt>
                <c:pt idx="71">
                  <c:v>3500</c:v>
                </c:pt>
                <c:pt idx="72">
                  <c:v>3500</c:v>
                </c:pt>
                <c:pt idx="73">
                  <c:v>3500</c:v>
                </c:pt>
                <c:pt idx="74">
                  <c:v>3500</c:v>
                </c:pt>
                <c:pt idx="75">
                  <c:v>3500</c:v>
                </c:pt>
                <c:pt idx="76">
                  <c:v>3500</c:v>
                </c:pt>
                <c:pt idx="77">
                  <c:v>3500</c:v>
                </c:pt>
                <c:pt idx="78">
                  <c:v>4000</c:v>
                </c:pt>
                <c:pt idx="79">
                  <c:v>4000</c:v>
                </c:pt>
                <c:pt idx="80">
                  <c:v>4000</c:v>
                </c:pt>
                <c:pt idx="81">
                  <c:v>4000</c:v>
                </c:pt>
                <c:pt idx="82">
                  <c:v>4000</c:v>
                </c:pt>
                <c:pt idx="83">
                  <c:v>4000</c:v>
                </c:pt>
                <c:pt idx="84">
                  <c:v>4000</c:v>
                </c:pt>
                <c:pt idx="85">
                  <c:v>4000</c:v>
                </c:pt>
                <c:pt idx="86">
                  <c:v>4000</c:v>
                </c:pt>
                <c:pt idx="87">
                  <c:v>4000</c:v>
                </c:pt>
                <c:pt idx="88">
                  <c:v>4000</c:v>
                </c:pt>
                <c:pt idx="89">
                  <c:v>4000</c:v>
                </c:pt>
                <c:pt idx="90">
                  <c:v>4000</c:v>
                </c:pt>
                <c:pt idx="91">
                  <c:v>4500</c:v>
                </c:pt>
                <c:pt idx="92">
                  <c:v>4500</c:v>
                </c:pt>
                <c:pt idx="93">
                  <c:v>4500</c:v>
                </c:pt>
                <c:pt idx="94">
                  <c:v>4500</c:v>
                </c:pt>
                <c:pt idx="95">
                  <c:v>4500</c:v>
                </c:pt>
                <c:pt idx="96">
                  <c:v>4500</c:v>
                </c:pt>
                <c:pt idx="97">
                  <c:v>4500</c:v>
                </c:pt>
                <c:pt idx="98">
                  <c:v>4500</c:v>
                </c:pt>
                <c:pt idx="99">
                  <c:v>4500</c:v>
                </c:pt>
                <c:pt idx="100">
                  <c:v>4500</c:v>
                </c:pt>
                <c:pt idx="101">
                  <c:v>4500</c:v>
                </c:pt>
                <c:pt idx="102">
                  <c:v>4500</c:v>
                </c:pt>
                <c:pt idx="103">
                  <c:v>4500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5500</c:v>
                </c:pt>
                <c:pt idx="118">
                  <c:v>5500</c:v>
                </c:pt>
                <c:pt idx="119">
                  <c:v>5500</c:v>
                </c:pt>
                <c:pt idx="120">
                  <c:v>5500</c:v>
                </c:pt>
                <c:pt idx="121">
                  <c:v>5500</c:v>
                </c:pt>
                <c:pt idx="122">
                  <c:v>5500</c:v>
                </c:pt>
                <c:pt idx="123">
                  <c:v>5500</c:v>
                </c:pt>
                <c:pt idx="124">
                  <c:v>5500</c:v>
                </c:pt>
                <c:pt idx="125">
                  <c:v>5500</c:v>
                </c:pt>
                <c:pt idx="126">
                  <c:v>5500</c:v>
                </c:pt>
                <c:pt idx="127">
                  <c:v>5500</c:v>
                </c:pt>
                <c:pt idx="128">
                  <c:v>5500</c:v>
                </c:pt>
                <c:pt idx="129">
                  <c:v>5500</c:v>
                </c:pt>
                <c:pt idx="130">
                  <c:v>6000</c:v>
                </c:pt>
                <c:pt idx="131">
                  <c:v>6000</c:v>
                </c:pt>
                <c:pt idx="132">
                  <c:v>6000</c:v>
                </c:pt>
                <c:pt idx="133">
                  <c:v>6000</c:v>
                </c:pt>
                <c:pt idx="134">
                  <c:v>6000</c:v>
                </c:pt>
                <c:pt idx="135">
                  <c:v>6000</c:v>
                </c:pt>
                <c:pt idx="136">
                  <c:v>6000</c:v>
                </c:pt>
                <c:pt idx="137">
                  <c:v>6000</c:v>
                </c:pt>
                <c:pt idx="138">
                  <c:v>6000</c:v>
                </c:pt>
                <c:pt idx="139">
                  <c:v>6000</c:v>
                </c:pt>
                <c:pt idx="140">
                  <c:v>6000</c:v>
                </c:pt>
                <c:pt idx="141">
                  <c:v>6000</c:v>
                </c:pt>
                <c:pt idx="142">
                  <c:v>6000</c:v>
                </c:pt>
                <c:pt idx="143">
                  <c:v>6500</c:v>
                </c:pt>
                <c:pt idx="144">
                  <c:v>6500</c:v>
                </c:pt>
                <c:pt idx="145">
                  <c:v>6500</c:v>
                </c:pt>
                <c:pt idx="146">
                  <c:v>6500</c:v>
                </c:pt>
                <c:pt idx="147">
                  <c:v>6500</c:v>
                </c:pt>
                <c:pt idx="148">
                  <c:v>6500</c:v>
                </c:pt>
                <c:pt idx="149">
                  <c:v>6500</c:v>
                </c:pt>
                <c:pt idx="150">
                  <c:v>6500</c:v>
                </c:pt>
                <c:pt idx="151">
                  <c:v>6500</c:v>
                </c:pt>
                <c:pt idx="152">
                  <c:v>6500</c:v>
                </c:pt>
                <c:pt idx="153">
                  <c:v>6500</c:v>
                </c:pt>
                <c:pt idx="154">
                  <c:v>6500</c:v>
                </c:pt>
                <c:pt idx="155">
                  <c:v>6500</c:v>
                </c:pt>
                <c:pt idx="156">
                  <c:v>7000</c:v>
                </c:pt>
                <c:pt idx="157">
                  <c:v>7000</c:v>
                </c:pt>
                <c:pt idx="158">
                  <c:v>7000</c:v>
                </c:pt>
                <c:pt idx="159">
                  <c:v>7000</c:v>
                </c:pt>
                <c:pt idx="160">
                  <c:v>7000</c:v>
                </c:pt>
                <c:pt idx="161">
                  <c:v>7000</c:v>
                </c:pt>
                <c:pt idx="162">
                  <c:v>7000</c:v>
                </c:pt>
                <c:pt idx="163">
                  <c:v>7000</c:v>
                </c:pt>
                <c:pt idx="164">
                  <c:v>7000</c:v>
                </c:pt>
                <c:pt idx="165">
                  <c:v>7000</c:v>
                </c:pt>
                <c:pt idx="166">
                  <c:v>7000</c:v>
                </c:pt>
                <c:pt idx="167">
                  <c:v>7000</c:v>
                </c:pt>
                <c:pt idx="168">
                  <c:v>7000</c:v>
                </c:pt>
                <c:pt idx="169">
                  <c:v>7500</c:v>
                </c:pt>
                <c:pt idx="170">
                  <c:v>7500</c:v>
                </c:pt>
                <c:pt idx="171">
                  <c:v>7500</c:v>
                </c:pt>
                <c:pt idx="172">
                  <c:v>7500</c:v>
                </c:pt>
                <c:pt idx="173">
                  <c:v>7500</c:v>
                </c:pt>
                <c:pt idx="174">
                  <c:v>7500</c:v>
                </c:pt>
                <c:pt idx="175">
                  <c:v>7500</c:v>
                </c:pt>
                <c:pt idx="176">
                  <c:v>7500</c:v>
                </c:pt>
                <c:pt idx="177">
                  <c:v>7500</c:v>
                </c:pt>
                <c:pt idx="178">
                  <c:v>7500</c:v>
                </c:pt>
                <c:pt idx="179">
                  <c:v>7500</c:v>
                </c:pt>
                <c:pt idx="180">
                  <c:v>7500</c:v>
                </c:pt>
                <c:pt idx="181">
                  <c:v>7500</c:v>
                </c:pt>
                <c:pt idx="182">
                  <c:v>8000</c:v>
                </c:pt>
                <c:pt idx="183">
                  <c:v>8000</c:v>
                </c:pt>
                <c:pt idx="184">
                  <c:v>8000</c:v>
                </c:pt>
                <c:pt idx="185">
                  <c:v>8000</c:v>
                </c:pt>
                <c:pt idx="186">
                  <c:v>8000</c:v>
                </c:pt>
                <c:pt idx="187">
                  <c:v>8000</c:v>
                </c:pt>
                <c:pt idx="188">
                  <c:v>8000</c:v>
                </c:pt>
                <c:pt idx="189">
                  <c:v>8000</c:v>
                </c:pt>
                <c:pt idx="190">
                  <c:v>8000</c:v>
                </c:pt>
                <c:pt idx="191">
                  <c:v>8000</c:v>
                </c:pt>
                <c:pt idx="192">
                  <c:v>8000</c:v>
                </c:pt>
                <c:pt idx="193">
                  <c:v>8000</c:v>
                </c:pt>
                <c:pt idx="194">
                  <c:v>8000</c:v>
                </c:pt>
                <c:pt idx="195">
                  <c:v>8500</c:v>
                </c:pt>
                <c:pt idx="196">
                  <c:v>8500</c:v>
                </c:pt>
                <c:pt idx="197">
                  <c:v>8500</c:v>
                </c:pt>
                <c:pt idx="198">
                  <c:v>8500</c:v>
                </c:pt>
                <c:pt idx="199">
                  <c:v>8500</c:v>
                </c:pt>
                <c:pt idx="200">
                  <c:v>8500</c:v>
                </c:pt>
                <c:pt idx="201">
                  <c:v>8500</c:v>
                </c:pt>
                <c:pt idx="202">
                  <c:v>8500</c:v>
                </c:pt>
                <c:pt idx="203">
                  <c:v>8500</c:v>
                </c:pt>
                <c:pt idx="204">
                  <c:v>8500</c:v>
                </c:pt>
                <c:pt idx="205">
                  <c:v>8500</c:v>
                </c:pt>
                <c:pt idx="206">
                  <c:v>8500</c:v>
                </c:pt>
                <c:pt idx="207">
                  <c:v>8500</c:v>
                </c:pt>
                <c:pt idx="208">
                  <c:v>9000</c:v>
                </c:pt>
                <c:pt idx="209">
                  <c:v>9000</c:v>
                </c:pt>
                <c:pt idx="210">
                  <c:v>9000</c:v>
                </c:pt>
                <c:pt idx="211">
                  <c:v>9000</c:v>
                </c:pt>
                <c:pt idx="212">
                  <c:v>9000</c:v>
                </c:pt>
                <c:pt idx="213">
                  <c:v>9000</c:v>
                </c:pt>
                <c:pt idx="214">
                  <c:v>9000</c:v>
                </c:pt>
                <c:pt idx="215">
                  <c:v>9000</c:v>
                </c:pt>
                <c:pt idx="216">
                  <c:v>9000</c:v>
                </c:pt>
                <c:pt idx="217">
                  <c:v>9000</c:v>
                </c:pt>
                <c:pt idx="218">
                  <c:v>9000</c:v>
                </c:pt>
                <c:pt idx="219">
                  <c:v>9000</c:v>
                </c:pt>
                <c:pt idx="220">
                  <c:v>9000</c:v>
                </c:pt>
                <c:pt idx="221">
                  <c:v>9500</c:v>
                </c:pt>
                <c:pt idx="222">
                  <c:v>9500</c:v>
                </c:pt>
                <c:pt idx="223">
                  <c:v>9500</c:v>
                </c:pt>
                <c:pt idx="224">
                  <c:v>9500</c:v>
                </c:pt>
                <c:pt idx="225">
                  <c:v>9500</c:v>
                </c:pt>
                <c:pt idx="226">
                  <c:v>9500</c:v>
                </c:pt>
                <c:pt idx="227">
                  <c:v>9500</c:v>
                </c:pt>
                <c:pt idx="228">
                  <c:v>9500</c:v>
                </c:pt>
                <c:pt idx="229">
                  <c:v>9500</c:v>
                </c:pt>
                <c:pt idx="230">
                  <c:v>9500</c:v>
                </c:pt>
                <c:pt idx="231">
                  <c:v>9500</c:v>
                </c:pt>
                <c:pt idx="232">
                  <c:v>9500</c:v>
                </c:pt>
                <c:pt idx="233">
                  <c:v>9500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10500</c:v>
                </c:pt>
                <c:pt idx="248">
                  <c:v>10500</c:v>
                </c:pt>
                <c:pt idx="249">
                  <c:v>10500</c:v>
                </c:pt>
                <c:pt idx="250">
                  <c:v>10500</c:v>
                </c:pt>
                <c:pt idx="251">
                  <c:v>10500</c:v>
                </c:pt>
                <c:pt idx="252">
                  <c:v>10500</c:v>
                </c:pt>
                <c:pt idx="253">
                  <c:v>10500</c:v>
                </c:pt>
                <c:pt idx="254">
                  <c:v>10500</c:v>
                </c:pt>
                <c:pt idx="255">
                  <c:v>10500</c:v>
                </c:pt>
                <c:pt idx="256">
                  <c:v>10500</c:v>
                </c:pt>
                <c:pt idx="257">
                  <c:v>10500</c:v>
                </c:pt>
                <c:pt idx="258">
                  <c:v>10500</c:v>
                </c:pt>
                <c:pt idx="259">
                  <c:v>10500</c:v>
                </c:pt>
                <c:pt idx="260">
                  <c:v>11000</c:v>
                </c:pt>
                <c:pt idx="261">
                  <c:v>11000</c:v>
                </c:pt>
                <c:pt idx="262">
                  <c:v>11000</c:v>
                </c:pt>
                <c:pt idx="263">
                  <c:v>11000</c:v>
                </c:pt>
                <c:pt idx="264">
                  <c:v>11000</c:v>
                </c:pt>
                <c:pt idx="265">
                  <c:v>11000</c:v>
                </c:pt>
                <c:pt idx="266">
                  <c:v>11000</c:v>
                </c:pt>
                <c:pt idx="267">
                  <c:v>11000</c:v>
                </c:pt>
                <c:pt idx="268">
                  <c:v>11000</c:v>
                </c:pt>
                <c:pt idx="269">
                  <c:v>11000</c:v>
                </c:pt>
                <c:pt idx="270">
                  <c:v>11000</c:v>
                </c:pt>
                <c:pt idx="271">
                  <c:v>11000</c:v>
                </c:pt>
                <c:pt idx="272">
                  <c:v>11000</c:v>
                </c:pt>
                <c:pt idx="273">
                  <c:v>11500</c:v>
                </c:pt>
                <c:pt idx="274">
                  <c:v>11500</c:v>
                </c:pt>
                <c:pt idx="275">
                  <c:v>11500</c:v>
                </c:pt>
                <c:pt idx="276">
                  <c:v>11500</c:v>
                </c:pt>
                <c:pt idx="277">
                  <c:v>11500</c:v>
                </c:pt>
                <c:pt idx="278">
                  <c:v>11500</c:v>
                </c:pt>
                <c:pt idx="279">
                  <c:v>11500</c:v>
                </c:pt>
                <c:pt idx="280">
                  <c:v>11500</c:v>
                </c:pt>
                <c:pt idx="281">
                  <c:v>11500</c:v>
                </c:pt>
                <c:pt idx="282">
                  <c:v>11500</c:v>
                </c:pt>
                <c:pt idx="283">
                  <c:v>11500</c:v>
                </c:pt>
                <c:pt idx="284">
                  <c:v>11500</c:v>
                </c:pt>
                <c:pt idx="285">
                  <c:v>11500</c:v>
                </c:pt>
                <c:pt idx="286">
                  <c:v>12000</c:v>
                </c:pt>
                <c:pt idx="287">
                  <c:v>12000</c:v>
                </c:pt>
                <c:pt idx="288">
                  <c:v>12000</c:v>
                </c:pt>
                <c:pt idx="289">
                  <c:v>12000</c:v>
                </c:pt>
                <c:pt idx="290">
                  <c:v>12000</c:v>
                </c:pt>
                <c:pt idx="291">
                  <c:v>12000</c:v>
                </c:pt>
                <c:pt idx="292">
                  <c:v>12000</c:v>
                </c:pt>
                <c:pt idx="293">
                  <c:v>12000</c:v>
                </c:pt>
                <c:pt idx="294">
                  <c:v>12000</c:v>
                </c:pt>
                <c:pt idx="295">
                  <c:v>12000</c:v>
                </c:pt>
                <c:pt idx="296">
                  <c:v>12000</c:v>
                </c:pt>
                <c:pt idx="297">
                  <c:v>12000</c:v>
                </c:pt>
                <c:pt idx="298">
                  <c:v>12000</c:v>
                </c:pt>
                <c:pt idx="299">
                  <c:v>12500</c:v>
                </c:pt>
                <c:pt idx="300">
                  <c:v>12500</c:v>
                </c:pt>
                <c:pt idx="301">
                  <c:v>12500</c:v>
                </c:pt>
                <c:pt idx="302">
                  <c:v>12500</c:v>
                </c:pt>
                <c:pt idx="303">
                  <c:v>12500</c:v>
                </c:pt>
                <c:pt idx="304">
                  <c:v>12500</c:v>
                </c:pt>
                <c:pt idx="305">
                  <c:v>12500</c:v>
                </c:pt>
                <c:pt idx="306">
                  <c:v>12500</c:v>
                </c:pt>
                <c:pt idx="307">
                  <c:v>12500</c:v>
                </c:pt>
                <c:pt idx="308">
                  <c:v>12500</c:v>
                </c:pt>
                <c:pt idx="309">
                  <c:v>12500</c:v>
                </c:pt>
                <c:pt idx="310">
                  <c:v>12500</c:v>
                </c:pt>
                <c:pt idx="311">
                  <c:v>12500</c:v>
                </c:pt>
                <c:pt idx="312">
                  <c:v>13000</c:v>
                </c:pt>
                <c:pt idx="313">
                  <c:v>13000</c:v>
                </c:pt>
                <c:pt idx="314">
                  <c:v>13000</c:v>
                </c:pt>
                <c:pt idx="315">
                  <c:v>13000</c:v>
                </c:pt>
                <c:pt idx="316">
                  <c:v>13000</c:v>
                </c:pt>
                <c:pt idx="317">
                  <c:v>13000</c:v>
                </c:pt>
                <c:pt idx="318">
                  <c:v>13000</c:v>
                </c:pt>
                <c:pt idx="319">
                  <c:v>13000</c:v>
                </c:pt>
                <c:pt idx="320">
                  <c:v>13000</c:v>
                </c:pt>
                <c:pt idx="321">
                  <c:v>13000</c:v>
                </c:pt>
                <c:pt idx="322">
                  <c:v>13000</c:v>
                </c:pt>
                <c:pt idx="323">
                  <c:v>13000</c:v>
                </c:pt>
                <c:pt idx="324">
                  <c:v>13000</c:v>
                </c:pt>
                <c:pt idx="325">
                  <c:v>13500</c:v>
                </c:pt>
                <c:pt idx="326">
                  <c:v>13500</c:v>
                </c:pt>
                <c:pt idx="327">
                  <c:v>13500</c:v>
                </c:pt>
                <c:pt idx="328">
                  <c:v>13500</c:v>
                </c:pt>
                <c:pt idx="329">
                  <c:v>13500</c:v>
                </c:pt>
                <c:pt idx="330">
                  <c:v>13500</c:v>
                </c:pt>
                <c:pt idx="331">
                  <c:v>13500</c:v>
                </c:pt>
                <c:pt idx="332">
                  <c:v>13500</c:v>
                </c:pt>
                <c:pt idx="333">
                  <c:v>13500</c:v>
                </c:pt>
                <c:pt idx="334">
                  <c:v>13500</c:v>
                </c:pt>
                <c:pt idx="335">
                  <c:v>13500</c:v>
                </c:pt>
                <c:pt idx="336">
                  <c:v>13500</c:v>
                </c:pt>
                <c:pt idx="337">
                  <c:v>13500</c:v>
                </c:pt>
                <c:pt idx="338">
                  <c:v>14000</c:v>
                </c:pt>
                <c:pt idx="339">
                  <c:v>14000</c:v>
                </c:pt>
                <c:pt idx="340">
                  <c:v>14000</c:v>
                </c:pt>
                <c:pt idx="341">
                  <c:v>14000</c:v>
                </c:pt>
                <c:pt idx="342">
                  <c:v>14000</c:v>
                </c:pt>
                <c:pt idx="343">
                  <c:v>14000</c:v>
                </c:pt>
                <c:pt idx="344">
                  <c:v>14000</c:v>
                </c:pt>
                <c:pt idx="345">
                  <c:v>14000</c:v>
                </c:pt>
                <c:pt idx="346">
                  <c:v>14000</c:v>
                </c:pt>
                <c:pt idx="347">
                  <c:v>14000</c:v>
                </c:pt>
                <c:pt idx="348">
                  <c:v>14000</c:v>
                </c:pt>
                <c:pt idx="349">
                  <c:v>14000</c:v>
                </c:pt>
                <c:pt idx="350">
                  <c:v>14000</c:v>
                </c:pt>
                <c:pt idx="351">
                  <c:v>14500</c:v>
                </c:pt>
                <c:pt idx="352">
                  <c:v>14500</c:v>
                </c:pt>
                <c:pt idx="353">
                  <c:v>14500</c:v>
                </c:pt>
                <c:pt idx="354">
                  <c:v>14500</c:v>
                </c:pt>
                <c:pt idx="355">
                  <c:v>14500</c:v>
                </c:pt>
                <c:pt idx="356">
                  <c:v>14500</c:v>
                </c:pt>
                <c:pt idx="357">
                  <c:v>14500</c:v>
                </c:pt>
                <c:pt idx="358">
                  <c:v>14500</c:v>
                </c:pt>
                <c:pt idx="359">
                  <c:v>14500</c:v>
                </c:pt>
                <c:pt idx="360">
                  <c:v>14500</c:v>
                </c:pt>
                <c:pt idx="361">
                  <c:v>14500</c:v>
                </c:pt>
                <c:pt idx="362">
                  <c:v>14500</c:v>
                </c:pt>
                <c:pt idx="363">
                  <c:v>14500</c:v>
                </c:pt>
                <c:pt idx="364">
                  <c:v>15000</c:v>
                </c:pt>
                <c:pt idx="365">
                  <c:v>15000</c:v>
                </c:pt>
                <c:pt idx="366">
                  <c:v>15000</c:v>
                </c:pt>
                <c:pt idx="367">
                  <c:v>15000</c:v>
                </c:pt>
                <c:pt idx="368">
                  <c:v>15000</c:v>
                </c:pt>
                <c:pt idx="369">
                  <c:v>15000</c:v>
                </c:pt>
                <c:pt idx="370">
                  <c:v>15000</c:v>
                </c:pt>
                <c:pt idx="371">
                  <c:v>15000</c:v>
                </c:pt>
                <c:pt idx="372">
                  <c:v>15000</c:v>
                </c:pt>
                <c:pt idx="373">
                  <c:v>15000</c:v>
                </c:pt>
                <c:pt idx="374">
                  <c:v>15000</c:v>
                </c:pt>
                <c:pt idx="375">
                  <c:v>15000</c:v>
                </c:pt>
                <c:pt idx="376">
                  <c:v>15000</c:v>
                </c:pt>
                <c:pt idx="377">
                  <c:v>15500</c:v>
                </c:pt>
                <c:pt idx="378">
                  <c:v>15500</c:v>
                </c:pt>
                <c:pt idx="379">
                  <c:v>15500</c:v>
                </c:pt>
                <c:pt idx="380">
                  <c:v>15500</c:v>
                </c:pt>
                <c:pt idx="381">
                  <c:v>15500</c:v>
                </c:pt>
                <c:pt idx="382">
                  <c:v>15500</c:v>
                </c:pt>
                <c:pt idx="383">
                  <c:v>15500</c:v>
                </c:pt>
                <c:pt idx="384">
                  <c:v>15500</c:v>
                </c:pt>
                <c:pt idx="385">
                  <c:v>15500</c:v>
                </c:pt>
                <c:pt idx="386">
                  <c:v>15500</c:v>
                </c:pt>
                <c:pt idx="387">
                  <c:v>15500</c:v>
                </c:pt>
                <c:pt idx="388">
                  <c:v>15500</c:v>
                </c:pt>
                <c:pt idx="389">
                  <c:v>15500</c:v>
                </c:pt>
                <c:pt idx="390">
                  <c:v>16000</c:v>
                </c:pt>
                <c:pt idx="391">
                  <c:v>16000</c:v>
                </c:pt>
                <c:pt idx="392">
                  <c:v>16000</c:v>
                </c:pt>
                <c:pt idx="393">
                  <c:v>16000</c:v>
                </c:pt>
                <c:pt idx="394">
                  <c:v>16000</c:v>
                </c:pt>
                <c:pt idx="395">
                  <c:v>16000</c:v>
                </c:pt>
                <c:pt idx="396">
                  <c:v>16000</c:v>
                </c:pt>
                <c:pt idx="397">
                  <c:v>16000</c:v>
                </c:pt>
                <c:pt idx="398">
                  <c:v>16000</c:v>
                </c:pt>
                <c:pt idx="399">
                  <c:v>16000</c:v>
                </c:pt>
                <c:pt idx="400">
                  <c:v>16000</c:v>
                </c:pt>
                <c:pt idx="401">
                  <c:v>16000</c:v>
                </c:pt>
                <c:pt idx="402">
                  <c:v>16000</c:v>
                </c:pt>
                <c:pt idx="403">
                  <c:v>16500</c:v>
                </c:pt>
                <c:pt idx="404">
                  <c:v>16500</c:v>
                </c:pt>
                <c:pt idx="405">
                  <c:v>16500</c:v>
                </c:pt>
                <c:pt idx="406">
                  <c:v>16500</c:v>
                </c:pt>
                <c:pt idx="407">
                  <c:v>16500</c:v>
                </c:pt>
                <c:pt idx="408">
                  <c:v>16500</c:v>
                </c:pt>
                <c:pt idx="409">
                  <c:v>16500</c:v>
                </c:pt>
                <c:pt idx="410">
                  <c:v>16500</c:v>
                </c:pt>
                <c:pt idx="411">
                  <c:v>16500</c:v>
                </c:pt>
                <c:pt idx="412">
                  <c:v>16500</c:v>
                </c:pt>
                <c:pt idx="413">
                  <c:v>16500</c:v>
                </c:pt>
                <c:pt idx="414">
                  <c:v>16500</c:v>
                </c:pt>
                <c:pt idx="415">
                  <c:v>16500</c:v>
                </c:pt>
                <c:pt idx="416">
                  <c:v>17000</c:v>
                </c:pt>
                <c:pt idx="417">
                  <c:v>17000</c:v>
                </c:pt>
                <c:pt idx="418">
                  <c:v>17000</c:v>
                </c:pt>
                <c:pt idx="419">
                  <c:v>17000</c:v>
                </c:pt>
                <c:pt idx="420">
                  <c:v>17000</c:v>
                </c:pt>
                <c:pt idx="421">
                  <c:v>17000</c:v>
                </c:pt>
                <c:pt idx="422">
                  <c:v>17000</c:v>
                </c:pt>
                <c:pt idx="423">
                  <c:v>17000</c:v>
                </c:pt>
                <c:pt idx="424">
                  <c:v>17000</c:v>
                </c:pt>
                <c:pt idx="425">
                  <c:v>17000</c:v>
                </c:pt>
                <c:pt idx="426">
                  <c:v>17000</c:v>
                </c:pt>
                <c:pt idx="427">
                  <c:v>17000</c:v>
                </c:pt>
                <c:pt idx="428">
                  <c:v>17000</c:v>
                </c:pt>
                <c:pt idx="429">
                  <c:v>17500</c:v>
                </c:pt>
                <c:pt idx="430">
                  <c:v>17500</c:v>
                </c:pt>
                <c:pt idx="431">
                  <c:v>17500</c:v>
                </c:pt>
                <c:pt idx="432">
                  <c:v>17500</c:v>
                </c:pt>
                <c:pt idx="433">
                  <c:v>17500</c:v>
                </c:pt>
                <c:pt idx="434">
                  <c:v>17500</c:v>
                </c:pt>
                <c:pt idx="435">
                  <c:v>17500</c:v>
                </c:pt>
                <c:pt idx="436">
                  <c:v>17500</c:v>
                </c:pt>
                <c:pt idx="437">
                  <c:v>17500</c:v>
                </c:pt>
                <c:pt idx="438">
                  <c:v>17500</c:v>
                </c:pt>
                <c:pt idx="439">
                  <c:v>17500</c:v>
                </c:pt>
                <c:pt idx="440">
                  <c:v>17500</c:v>
                </c:pt>
                <c:pt idx="441">
                  <c:v>17500</c:v>
                </c:pt>
                <c:pt idx="442">
                  <c:v>18000</c:v>
                </c:pt>
                <c:pt idx="443">
                  <c:v>18000</c:v>
                </c:pt>
                <c:pt idx="444">
                  <c:v>18000</c:v>
                </c:pt>
                <c:pt idx="445">
                  <c:v>18000</c:v>
                </c:pt>
                <c:pt idx="446">
                  <c:v>18000</c:v>
                </c:pt>
                <c:pt idx="447">
                  <c:v>18000</c:v>
                </c:pt>
                <c:pt idx="448">
                  <c:v>18000</c:v>
                </c:pt>
                <c:pt idx="449">
                  <c:v>18000</c:v>
                </c:pt>
                <c:pt idx="450">
                  <c:v>18000</c:v>
                </c:pt>
                <c:pt idx="451">
                  <c:v>18000</c:v>
                </c:pt>
                <c:pt idx="452">
                  <c:v>18000</c:v>
                </c:pt>
                <c:pt idx="453">
                  <c:v>18000</c:v>
                </c:pt>
                <c:pt idx="454">
                  <c:v>18000</c:v>
                </c:pt>
                <c:pt idx="455">
                  <c:v>18500</c:v>
                </c:pt>
                <c:pt idx="456">
                  <c:v>18500</c:v>
                </c:pt>
                <c:pt idx="457">
                  <c:v>18500</c:v>
                </c:pt>
                <c:pt idx="458">
                  <c:v>18500</c:v>
                </c:pt>
                <c:pt idx="459">
                  <c:v>18500</c:v>
                </c:pt>
                <c:pt idx="460">
                  <c:v>18500</c:v>
                </c:pt>
                <c:pt idx="461">
                  <c:v>18500</c:v>
                </c:pt>
                <c:pt idx="462">
                  <c:v>18500</c:v>
                </c:pt>
                <c:pt idx="463">
                  <c:v>18500</c:v>
                </c:pt>
                <c:pt idx="464">
                  <c:v>18500</c:v>
                </c:pt>
                <c:pt idx="465">
                  <c:v>18500</c:v>
                </c:pt>
                <c:pt idx="466">
                  <c:v>18500</c:v>
                </c:pt>
                <c:pt idx="467">
                  <c:v>18500</c:v>
                </c:pt>
                <c:pt idx="468">
                  <c:v>19000</c:v>
                </c:pt>
                <c:pt idx="469">
                  <c:v>19000</c:v>
                </c:pt>
                <c:pt idx="470">
                  <c:v>19000</c:v>
                </c:pt>
                <c:pt idx="471">
                  <c:v>19000</c:v>
                </c:pt>
                <c:pt idx="472">
                  <c:v>19000</c:v>
                </c:pt>
                <c:pt idx="473">
                  <c:v>19000</c:v>
                </c:pt>
                <c:pt idx="474">
                  <c:v>19000</c:v>
                </c:pt>
                <c:pt idx="475">
                  <c:v>19000</c:v>
                </c:pt>
                <c:pt idx="476">
                  <c:v>19000</c:v>
                </c:pt>
                <c:pt idx="477">
                  <c:v>19000</c:v>
                </c:pt>
                <c:pt idx="478">
                  <c:v>19000</c:v>
                </c:pt>
                <c:pt idx="479">
                  <c:v>19000</c:v>
                </c:pt>
                <c:pt idx="480">
                  <c:v>19000</c:v>
                </c:pt>
                <c:pt idx="481">
                  <c:v>19500</c:v>
                </c:pt>
                <c:pt idx="482">
                  <c:v>19500</c:v>
                </c:pt>
                <c:pt idx="483">
                  <c:v>19500</c:v>
                </c:pt>
                <c:pt idx="484">
                  <c:v>19500</c:v>
                </c:pt>
                <c:pt idx="485">
                  <c:v>19500</c:v>
                </c:pt>
                <c:pt idx="486">
                  <c:v>19500</c:v>
                </c:pt>
                <c:pt idx="487">
                  <c:v>19500</c:v>
                </c:pt>
                <c:pt idx="488">
                  <c:v>19500</c:v>
                </c:pt>
                <c:pt idx="489">
                  <c:v>19500</c:v>
                </c:pt>
                <c:pt idx="490">
                  <c:v>19500</c:v>
                </c:pt>
                <c:pt idx="491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B-44C0-AD4A-5CD0B13BB614}"/>
            </c:ext>
          </c:extLst>
        </c:ser>
        <c:ser>
          <c:idx val="0"/>
          <c:order val="3"/>
          <c:tx>
            <c:v>Total Invested (VC)</c:v>
          </c:tx>
          <c:spPr>
            <a:solidFill>
              <a:schemeClr val="bg1">
                <a:lumMod val="85000"/>
              </a:schemeClr>
            </a:solidFill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  <c:val>
            <c:numRef>
              <c:f>'Value Average (Model)'!$BX$35:$BX$526</c:f>
              <c:numCache>
                <c:formatCode>_("$"* #,##0.00_);_("$"* \(#,##0.00\);_("$"* "-"??_);_(@_)</c:formatCode>
                <c:ptCount val="49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4967.1269737027869</c:v>
                </c:pt>
                <c:pt idx="5">
                  <c:v>4967.1269737027869</c:v>
                </c:pt>
                <c:pt idx="6">
                  <c:v>4967.1269737027869</c:v>
                </c:pt>
                <c:pt idx="7">
                  <c:v>4967.1269737027869</c:v>
                </c:pt>
                <c:pt idx="8">
                  <c:v>4836.8464778625739</c:v>
                </c:pt>
                <c:pt idx="9">
                  <c:v>4836.8464778625739</c:v>
                </c:pt>
                <c:pt idx="10">
                  <c:v>4836.8464778625739</c:v>
                </c:pt>
                <c:pt idx="11">
                  <c:v>4836.8464778625739</c:v>
                </c:pt>
                <c:pt idx="12">
                  <c:v>4797.3973398353482</c:v>
                </c:pt>
                <c:pt idx="13">
                  <c:v>4797.3973398353482</c:v>
                </c:pt>
                <c:pt idx="14">
                  <c:v>4797.3973398353482</c:v>
                </c:pt>
                <c:pt idx="15">
                  <c:v>4797.3973398353482</c:v>
                </c:pt>
                <c:pt idx="16">
                  <c:v>5241.1283416499173</c:v>
                </c:pt>
                <c:pt idx="17">
                  <c:v>5241.1283416499173</c:v>
                </c:pt>
                <c:pt idx="18">
                  <c:v>5241.1283416499173</c:v>
                </c:pt>
                <c:pt idx="19">
                  <c:v>5241.1283416499173</c:v>
                </c:pt>
                <c:pt idx="20">
                  <c:v>5294.9384769568951</c:v>
                </c:pt>
                <c:pt idx="21">
                  <c:v>5294.9384769568951</c:v>
                </c:pt>
                <c:pt idx="22">
                  <c:v>5294.9384769568951</c:v>
                </c:pt>
                <c:pt idx="23">
                  <c:v>5294.9384769568951</c:v>
                </c:pt>
                <c:pt idx="24">
                  <c:v>5981.7069200322458</c:v>
                </c:pt>
                <c:pt idx="25">
                  <c:v>5981.7069200322458</c:v>
                </c:pt>
                <c:pt idx="26">
                  <c:v>5981.7069200322458</c:v>
                </c:pt>
                <c:pt idx="27">
                  <c:v>5981.7069200322458</c:v>
                </c:pt>
                <c:pt idx="28">
                  <c:v>6005.7313458309072</c:v>
                </c:pt>
                <c:pt idx="29">
                  <c:v>6005.7313458309072</c:v>
                </c:pt>
                <c:pt idx="30">
                  <c:v>6005.7313458309072</c:v>
                </c:pt>
                <c:pt idx="31">
                  <c:v>6005.7313458309072</c:v>
                </c:pt>
                <c:pt idx="32">
                  <c:v>6287.2958367258179</c:v>
                </c:pt>
                <c:pt idx="33">
                  <c:v>6287.2958367258179</c:v>
                </c:pt>
                <c:pt idx="34">
                  <c:v>6287.2958367258179</c:v>
                </c:pt>
                <c:pt idx="35">
                  <c:v>6287.2958367258179</c:v>
                </c:pt>
                <c:pt idx="36">
                  <c:v>6163.1442737949783</c:v>
                </c:pt>
                <c:pt idx="37">
                  <c:v>6163.1442737949783</c:v>
                </c:pt>
                <c:pt idx="38">
                  <c:v>6163.1442737949783</c:v>
                </c:pt>
                <c:pt idx="39">
                  <c:v>6163.1442737949783</c:v>
                </c:pt>
                <c:pt idx="40">
                  <c:v>6002.6739173573997</c:v>
                </c:pt>
                <c:pt idx="41">
                  <c:v>6002.6739173573997</c:v>
                </c:pt>
                <c:pt idx="42">
                  <c:v>6002.6739173573997</c:v>
                </c:pt>
                <c:pt idx="43">
                  <c:v>6002.6739173573997</c:v>
                </c:pt>
                <c:pt idx="44">
                  <c:v>6216.4464322951189</c:v>
                </c:pt>
                <c:pt idx="45">
                  <c:v>6216.4464322951189</c:v>
                </c:pt>
                <c:pt idx="46">
                  <c:v>6216.4464322951189</c:v>
                </c:pt>
                <c:pt idx="47">
                  <c:v>6216.4464322951189</c:v>
                </c:pt>
                <c:pt idx="48">
                  <c:v>6844.5813753451421</c:v>
                </c:pt>
                <c:pt idx="49">
                  <c:v>6844.5813753451421</c:v>
                </c:pt>
                <c:pt idx="50">
                  <c:v>6844.5813753451421</c:v>
                </c:pt>
                <c:pt idx="51">
                  <c:v>6844.5813753451421</c:v>
                </c:pt>
                <c:pt idx="52">
                  <c:v>6967.9305710156059</c:v>
                </c:pt>
                <c:pt idx="53">
                  <c:v>6967.9305710156059</c:v>
                </c:pt>
                <c:pt idx="54">
                  <c:v>6967.9305710156059</c:v>
                </c:pt>
                <c:pt idx="55">
                  <c:v>6967.9305710156059</c:v>
                </c:pt>
                <c:pt idx="56">
                  <c:v>7139.916162862577</c:v>
                </c:pt>
                <c:pt idx="57">
                  <c:v>7139.916162862577</c:v>
                </c:pt>
                <c:pt idx="58">
                  <c:v>7139.916162862577</c:v>
                </c:pt>
                <c:pt idx="59">
                  <c:v>7139.916162862577</c:v>
                </c:pt>
                <c:pt idx="60">
                  <c:v>7637.9786813126057</c:v>
                </c:pt>
                <c:pt idx="61">
                  <c:v>7637.9786813126057</c:v>
                </c:pt>
                <c:pt idx="62">
                  <c:v>7637.9786813126057</c:v>
                </c:pt>
                <c:pt idx="63">
                  <c:v>7637.9786813126057</c:v>
                </c:pt>
                <c:pt idx="64">
                  <c:v>9876.319619198508</c:v>
                </c:pt>
                <c:pt idx="65">
                  <c:v>9876.319619198508</c:v>
                </c:pt>
                <c:pt idx="66">
                  <c:v>9876.319619198508</c:v>
                </c:pt>
                <c:pt idx="67">
                  <c:v>9876.319619198508</c:v>
                </c:pt>
                <c:pt idx="68">
                  <c:v>10371.515287555621</c:v>
                </c:pt>
                <c:pt idx="69">
                  <c:v>10371.515287555621</c:v>
                </c:pt>
                <c:pt idx="70">
                  <c:v>10371.515287555621</c:v>
                </c:pt>
                <c:pt idx="71">
                  <c:v>10371.515287555621</c:v>
                </c:pt>
                <c:pt idx="72">
                  <c:v>9477.3582714277454</c:v>
                </c:pt>
                <c:pt idx="73">
                  <c:v>9477.3582714277454</c:v>
                </c:pt>
                <c:pt idx="74">
                  <c:v>9477.3582714277454</c:v>
                </c:pt>
                <c:pt idx="75">
                  <c:v>9477.3582714277454</c:v>
                </c:pt>
                <c:pt idx="76">
                  <c:v>10080.4584035181</c:v>
                </c:pt>
                <c:pt idx="77">
                  <c:v>10080.4584035181</c:v>
                </c:pt>
                <c:pt idx="78">
                  <c:v>10080.4584035181</c:v>
                </c:pt>
                <c:pt idx="79">
                  <c:v>10080.4584035181</c:v>
                </c:pt>
                <c:pt idx="80">
                  <c:v>10435.174828964822</c:v>
                </c:pt>
                <c:pt idx="81">
                  <c:v>10435.174828964822</c:v>
                </c:pt>
                <c:pt idx="82">
                  <c:v>10435.174828964822</c:v>
                </c:pt>
                <c:pt idx="83">
                  <c:v>10435.174828964822</c:v>
                </c:pt>
                <c:pt idx="84">
                  <c:v>11131.819419514641</c:v>
                </c:pt>
                <c:pt idx="85">
                  <c:v>11131.819419514641</c:v>
                </c:pt>
                <c:pt idx="86">
                  <c:v>11131.819419514641</c:v>
                </c:pt>
                <c:pt idx="87">
                  <c:v>11131.819419514641</c:v>
                </c:pt>
                <c:pt idx="88">
                  <c:v>10089.963356929555</c:v>
                </c:pt>
                <c:pt idx="89">
                  <c:v>10089.963356929555</c:v>
                </c:pt>
                <c:pt idx="90">
                  <c:v>10089.963356929555</c:v>
                </c:pt>
                <c:pt idx="91">
                  <c:v>10089.963356929555</c:v>
                </c:pt>
                <c:pt idx="92">
                  <c:v>9283.3897669600083</c:v>
                </c:pt>
                <c:pt idx="93">
                  <c:v>9283.3897669600083</c:v>
                </c:pt>
                <c:pt idx="94">
                  <c:v>9283.3897669600083</c:v>
                </c:pt>
                <c:pt idx="95">
                  <c:v>9283.3897669600083</c:v>
                </c:pt>
                <c:pt idx="96">
                  <c:v>9209.0376560177046</c:v>
                </c:pt>
                <c:pt idx="97">
                  <c:v>9209.0376560177046</c:v>
                </c:pt>
                <c:pt idx="98">
                  <c:v>9209.0376560177046</c:v>
                </c:pt>
                <c:pt idx="99">
                  <c:v>9209.0376560177046</c:v>
                </c:pt>
                <c:pt idx="100">
                  <c:v>9596.4758367624781</c:v>
                </c:pt>
                <c:pt idx="101">
                  <c:v>9596.4758367624781</c:v>
                </c:pt>
                <c:pt idx="102">
                  <c:v>9596.4758367624781</c:v>
                </c:pt>
                <c:pt idx="103">
                  <c:v>9596.4758367624781</c:v>
                </c:pt>
                <c:pt idx="104">
                  <c:v>8853.2876897850838</c:v>
                </c:pt>
                <c:pt idx="105">
                  <c:v>8853.2876897850838</c:v>
                </c:pt>
                <c:pt idx="106">
                  <c:v>8853.2876897850838</c:v>
                </c:pt>
                <c:pt idx="107">
                  <c:v>8853.2876897850838</c:v>
                </c:pt>
                <c:pt idx="108">
                  <c:v>8570.407568691091</c:v>
                </c:pt>
                <c:pt idx="109">
                  <c:v>8570.407568691091</c:v>
                </c:pt>
                <c:pt idx="110">
                  <c:v>8570.407568691091</c:v>
                </c:pt>
                <c:pt idx="111">
                  <c:v>8570.407568691091</c:v>
                </c:pt>
                <c:pt idx="112">
                  <c:v>8473.5539221912059</c:v>
                </c:pt>
                <c:pt idx="113">
                  <c:v>8473.5539221912059</c:v>
                </c:pt>
                <c:pt idx="114">
                  <c:v>8473.5539221912059</c:v>
                </c:pt>
                <c:pt idx="115">
                  <c:v>8473.5539221912059</c:v>
                </c:pt>
                <c:pt idx="116">
                  <c:v>8295.8560926733062</c:v>
                </c:pt>
                <c:pt idx="117">
                  <c:v>8295.8560926733062</c:v>
                </c:pt>
                <c:pt idx="118">
                  <c:v>8295.8560926733062</c:v>
                </c:pt>
                <c:pt idx="119">
                  <c:v>8295.8560926733062</c:v>
                </c:pt>
                <c:pt idx="120">
                  <c:v>8442.0660387413973</c:v>
                </c:pt>
                <c:pt idx="121">
                  <c:v>8442.0660387413973</c:v>
                </c:pt>
                <c:pt idx="122">
                  <c:v>8442.0660387413973</c:v>
                </c:pt>
                <c:pt idx="123">
                  <c:v>8442.0660387413973</c:v>
                </c:pt>
                <c:pt idx="124">
                  <c:v>8507.7946261010911</c:v>
                </c:pt>
                <c:pt idx="125">
                  <c:v>8507.7946261010911</c:v>
                </c:pt>
                <c:pt idx="126">
                  <c:v>8507.7946261010911</c:v>
                </c:pt>
                <c:pt idx="127">
                  <c:v>8507.7946261010911</c:v>
                </c:pt>
                <c:pt idx="128">
                  <c:v>8387.2478671979479</c:v>
                </c:pt>
                <c:pt idx="129">
                  <c:v>8387.2478671979479</c:v>
                </c:pt>
                <c:pt idx="130">
                  <c:v>8387.2478671979479</c:v>
                </c:pt>
                <c:pt idx="131">
                  <c:v>8387.2478671979479</c:v>
                </c:pt>
                <c:pt idx="132">
                  <c:v>9039.4969067288748</c:v>
                </c:pt>
                <c:pt idx="133">
                  <c:v>9039.4969067288748</c:v>
                </c:pt>
                <c:pt idx="134">
                  <c:v>9039.4969067288748</c:v>
                </c:pt>
                <c:pt idx="135">
                  <c:v>9039.4969067288748</c:v>
                </c:pt>
                <c:pt idx="136">
                  <c:v>8518.1834247185325</c:v>
                </c:pt>
                <c:pt idx="137">
                  <c:v>8518.1834247185325</c:v>
                </c:pt>
                <c:pt idx="138">
                  <c:v>8518.1834247185325</c:v>
                </c:pt>
                <c:pt idx="139">
                  <c:v>8518.1834247185325</c:v>
                </c:pt>
                <c:pt idx="140">
                  <c:v>8311.0834794678249</c:v>
                </c:pt>
                <c:pt idx="141">
                  <c:v>8311.0834794678249</c:v>
                </c:pt>
                <c:pt idx="142">
                  <c:v>8311.0834794678249</c:v>
                </c:pt>
                <c:pt idx="143">
                  <c:v>8311.0834794678249</c:v>
                </c:pt>
                <c:pt idx="144">
                  <c:v>9304.3579066048551</c:v>
                </c:pt>
                <c:pt idx="145">
                  <c:v>9304.3579066048551</c:v>
                </c:pt>
                <c:pt idx="146">
                  <c:v>9304.3579066048551</c:v>
                </c:pt>
                <c:pt idx="147">
                  <c:v>9304.3579066048551</c:v>
                </c:pt>
                <c:pt idx="148">
                  <c:v>9748.912353503747</c:v>
                </c:pt>
                <c:pt idx="149">
                  <c:v>9748.912353503747</c:v>
                </c:pt>
                <c:pt idx="150">
                  <c:v>9748.912353503747</c:v>
                </c:pt>
                <c:pt idx="151">
                  <c:v>9748.912353503747</c:v>
                </c:pt>
                <c:pt idx="152">
                  <c:v>9931.2008114097571</c:v>
                </c:pt>
                <c:pt idx="153">
                  <c:v>9931.2008114097571</c:v>
                </c:pt>
                <c:pt idx="154">
                  <c:v>9931.2008114097571</c:v>
                </c:pt>
                <c:pt idx="155">
                  <c:v>9931.2008114097571</c:v>
                </c:pt>
                <c:pt idx="156">
                  <c:v>9214.0568397748502</c:v>
                </c:pt>
                <c:pt idx="157">
                  <c:v>9214.0568397748502</c:v>
                </c:pt>
                <c:pt idx="158">
                  <c:v>9214.0568397748502</c:v>
                </c:pt>
                <c:pt idx="159">
                  <c:v>9214.0568397748502</c:v>
                </c:pt>
                <c:pt idx="160">
                  <c:v>9565.174120184296</c:v>
                </c:pt>
                <c:pt idx="161">
                  <c:v>9565.174120184296</c:v>
                </c:pt>
                <c:pt idx="162">
                  <c:v>9565.174120184296</c:v>
                </c:pt>
                <c:pt idx="163">
                  <c:v>9565.174120184296</c:v>
                </c:pt>
                <c:pt idx="164">
                  <c:v>8920.2194347111144</c:v>
                </c:pt>
                <c:pt idx="165">
                  <c:v>8920.2194347111144</c:v>
                </c:pt>
                <c:pt idx="166">
                  <c:v>8920.2194347111144</c:v>
                </c:pt>
                <c:pt idx="167">
                  <c:v>8920.2194347111144</c:v>
                </c:pt>
                <c:pt idx="168">
                  <c:v>8700.1482397556647</c:v>
                </c:pt>
                <c:pt idx="169">
                  <c:v>8700.1482397556647</c:v>
                </c:pt>
                <c:pt idx="170">
                  <c:v>8700.1482397556647</c:v>
                </c:pt>
                <c:pt idx="171">
                  <c:v>8700.1482397556647</c:v>
                </c:pt>
                <c:pt idx="172">
                  <c:v>8682.037711014289</c:v>
                </c:pt>
                <c:pt idx="173">
                  <c:v>8682.037711014289</c:v>
                </c:pt>
                <c:pt idx="174">
                  <c:v>8682.037711014289</c:v>
                </c:pt>
                <c:pt idx="175">
                  <c:v>8682.037711014289</c:v>
                </c:pt>
                <c:pt idx="176">
                  <c:v>8608.9110218688947</c:v>
                </c:pt>
                <c:pt idx="177">
                  <c:v>8608.9110218688947</c:v>
                </c:pt>
                <c:pt idx="178">
                  <c:v>8608.9110218688947</c:v>
                </c:pt>
                <c:pt idx="179">
                  <c:v>8608.9110218688947</c:v>
                </c:pt>
                <c:pt idx="180">
                  <c:v>8463.7457291158498</c:v>
                </c:pt>
                <c:pt idx="181">
                  <c:v>8463.7457291158498</c:v>
                </c:pt>
                <c:pt idx="182">
                  <c:v>8463.7457291158498</c:v>
                </c:pt>
                <c:pt idx="183">
                  <c:v>8463.7457291158498</c:v>
                </c:pt>
                <c:pt idx="184">
                  <c:v>8406.3129289747376</c:v>
                </c:pt>
                <c:pt idx="185">
                  <c:v>8406.3129289747376</c:v>
                </c:pt>
                <c:pt idx="186">
                  <c:v>8406.3129289747376</c:v>
                </c:pt>
                <c:pt idx="187">
                  <c:v>8406.3129289747376</c:v>
                </c:pt>
                <c:pt idx="188">
                  <c:v>8653.3793570010439</c:v>
                </c:pt>
                <c:pt idx="189">
                  <c:v>8653.3793570010439</c:v>
                </c:pt>
                <c:pt idx="190">
                  <c:v>8653.3793570010439</c:v>
                </c:pt>
                <c:pt idx="191">
                  <c:v>8653.3793570010439</c:v>
                </c:pt>
                <c:pt idx="192">
                  <c:v>8421.5786456321675</c:v>
                </c:pt>
                <c:pt idx="193">
                  <c:v>8421.5786456321675</c:v>
                </c:pt>
                <c:pt idx="194">
                  <c:v>8421.5786456321675</c:v>
                </c:pt>
                <c:pt idx="195">
                  <c:v>8421.5786456321675</c:v>
                </c:pt>
                <c:pt idx="196">
                  <c:v>8513.0825496257257</c:v>
                </c:pt>
                <c:pt idx="197">
                  <c:v>8513.0825496257257</c:v>
                </c:pt>
                <c:pt idx="198">
                  <c:v>8513.0825496257257</c:v>
                </c:pt>
                <c:pt idx="199">
                  <c:v>8513.0825496257257</c:v>
                </c:pt>
                <c:pt idx="200">
                  <c:v>8788.9686691716797</c:v>
                </c:pt>
                <c:pt idx="201">
                  <c:v>8788.9686691716797</c:v>
                </c:pt>
                <c:pt idx="202">
                  <c:v>8788.9686691716797</c:v>
                </c:pt>
                <c:pt idx="203">
                  <c:v>8788.9686691716797</c:v>
                </c:pt>
                <c:pt idx="204">
                  <c:v>8686.3608666686578</c:v>
                </c:pt>
                <c:pt idx="205">
                  <c:v>8686.3608666686578</c:v>
                </c:pt>
                <c:pt idx="206">
                  <c:v>8686.3608666686578</c:v>
                </c:pt>
                <c:pt idx="207">
                  <c:v>8686.3608666686578</c:v>
                </c:pt>
                <c:pt idx="208">
                  <c:v>9158.2106798832574</c:v>
                </c:pt>
                <c:pt idx="209">
                  <c:v>9158.2106798832574</c:v>
                </c:pt>
                <c:pt idx="210">
                  <c:v>9158.2106798832574</c:v>
                </c:pt>
                <c:pt idx="211">
                  <c:v>9158.2106798832574</c:v>
                </c:pt>
                <c:pt idx="212">
                  <c:v>10405.68346248926</c:v>
                </c:pt>
                <c:pt idx="213">
                  <c:v>10405.68346248926</c:v>
                </c:pt>
                <c:pt idx="214">
                  <c:v>10405.68346248926</c:v>
                </c:pt>
                <c:pt idx="215">
                  <c:v>10405.68346248926</c:v>
                </c:pt>
                <c:pt idx="216">
                  <c:v>11270.558380731944</c:v>
                </c:pt>
                <c:pt idx="217">
                  <c:v>11270.558380731944</c:v>
                </c:pt>
                <c:pt idx="218">
                  <c:v>11270.558380731944</c:v>
                </c:pt>
                <c:pt idx="219">
                  <c:v>11270.558380731944</c:v>
                </c:pt>
                <c:pt idx="220">
                  <c:v>10351.583758928355</c:v>
                </c:pt>
                <c:pt idx="221">
                  <c:v>10351.583758928355</c:v>
                </c:pt>
                <c:pt idx="222">
                  <c:v>10351.583758928355</c:v>
                </c:pt>
                <c:pt idx="223">
                  <c:v>10351.583758928355</c:v>
                </c:pt>
                <c:pt idx="224">
                  <c:v>10736.099188991237</c:v>
                </c:pt>
                <c:pt idx="225">
                  <c:v>10736.099188991237</c:v>
                </c:pt>
                <c:pt idx="226">
                  <c:v>10736.099188991237</c:v>
                </c:pt>
                <c:pt idx="227">
                  <c:v>10736.099188991237</c:v>
                </c:pt>
                <c:pt idx="228">
                  <c:v>10929.672479745974</c:v>
                </c:pt>
                <c:pt idx="229">
                  <c:v>10929.672479745974</c:v>
                </c:pt>
                <c:pt idx="230">
                  <c:v>10929.672479745974</c:v>
                </c:pt>
                <c:pt idx="231">
                  <c:v>10929.672479745974</c:v>
                </c:pt>
                <c:pt idx="232">
                  <c:v>10698.597886789286</c:v>
                </c:pt>
                <c:pt idx="233">
                  <c:v>10698.597886789286</c:v>
                </c:pt>
                <c:pt idx="234">
                  <c:v>10698.597886789286</c:v>
                </c:pt>
                <c:pt idx="235">
                  <c:v>10698.597886789286</c:v>
                </c:pt>
                <c:pt idx="236">
                  <c:v>10120.19250589581</c:v>
                </c:pt>
                <c:pt idx="237">
                  <c:v>10120.19250589581</c:v>
                </c:pt>
                <c:pt idx="238">
                  <c:v>10120.19250589581</c:v>
                </c:pt>
                <c:pt idx="239">
                  <c:v>10120.19250589581</c:v>
                </c:pt>
                <c:pt idx="240">
                  <c:v>10017.852910359477</c:v>
                </c:pt>
                <c:pt idx="241">
                  <c:v>10017.852910359477</c:v>
                </c:pt>
                <c:pt idx="242">
                  <c:v>10017.852910359477</c:v>
                </c:pt>
                <c:pt idx="243">
                  <c:v>10017.852910359477</c:v>
                </c:pt>
                <c:pt idx="244">
                  <c:v>10220.103462765413</c:v>
                </c:pt>
                <c:pt idx="245">
                  <c:v>10220.103462765413</c:v>
                </c:pt>
                <c:pt idx="246">
                  <c:v>10220.103462765413</c:v>
                </c:pt>
                <c:pt idx="247">
                  <c:v>10220.103462765413</c:v>
                </c:pt>
                <c:pt idx="248">
                  <c:v>10533.016451810134</c:v>
                </c:pt>
                <c:pt idx="249">
                  <c:v>10533.016451810134</c:v>
                </c:pt>
                <c:pt idx="250">
                  <c:v>10533.016451810134</c:v>
                </c:pt>
                <c:pt idx="251">
                  <c:v>10533.016451810134</c:v>
                </c:pt>
                <c:pt idx="252">
                  <c:v>11644.995439383645</c:v>
                </c:pt>
                <c:pt idx="253">
                  <c:v>11644.995439383645</c:v>
                </c:pt>
                <c:pt idx="254">
                  <c:v>11644.995439383645</c:v>
                </c:pt>
                <c:pt idx="255">
                  <c:v>11644.995439383645</c:v>
                </c:pt>
                <c:pt idx="256">
                  <c:v>10842.159229999041</c:v>
                </c:pt>
                <c:pt idx="257">
                  <c:v>10842.159229999041</c:v>
                </c:pt>
                <c:pt idx="258">
                  <c:v>10842.159229999041</c:v>
                </c:pt>
                <c:pt idx="259">
                  <c:v>10842.159229999041</c:v>
                </c:pt>
                <c:pt idx="260">
                  <c:v>10807.827770672968</c:v>
                </c:pt>
                <c:pt idx="261">
                  <c:v>10807.827770672968</c:v>
                </c:pt>
                <c:pt idx="262">
                  <c:v>10807.827770672968</c:v>
                </c:pt>
                <c:pt idx="263">
                  <c:v>10807.827770672968</c:v>
                </c:pt>
                <c:pt idx="264">
                  <c:v>10635.428523022165</c:v>
                </c:pt>
                <c:pt idx="265">
                  <c:v>10635.428523022165</c:v>
                </c:pt>
                <c:pt idx="266">
                  <c:v>10635.428523022165</c:v>
                </c:pt>
                <c:pt idx="267">
                  <c:v>10635.428523022165</c:v>
                </c:pt>
                <c:pt idx="268">
                  <c:v>10235.208263165854</c:v>
                </c:pt>
                <c:pt idx="269">
                  <c:v>10235.208263165854</c:v>
                </c:pt>
                <c:pt idx="270">
                  <c:v>10235.208263165854</c:v>
                </c:pt>
                <c:pt idx="271">
                  <c:v>10235.208263165854</c:v>
                </c:pt>
                <c:pt idx="272">
                  <c:v>10572.723919259122</c:v>
                </c:pt>
                <c:pt idx="273">
                  <c:v>10572.723919259122</c:v>
                </c:pt>
                <c:pt idx="274">
                  <c:v>10572.723919259122</c:v>
                </c:pt>
                <c:pt idx="275">
                  <c:v>10572.723919259122</c:v>
                </c:pt>
                <c:pt idx="276">
                  <c:v>11173.833125560643</c:v>
                </c:pt>
                <c:pt idx="277">
                  <c:v>11173.833125560643</c:v>
                </c:pt>
                <c:pt idx="278">
                  <c:v>11173.833125560643</c:v>
                </c:pt>
                <c:pt idx="279">
                  <c:v>11173.833125560643</c:v>
                </c:pt>
                <c:pt idx="280">
                  <c:v>10517.866638666372</c:v>
                </c:pt>
                <c:pt idx="281">
                  <c:v>10517.866638666372</c:v>
                </c:pt>
                <c:pt idx="282">
                  <c:v>10517.866638666372</c:v>
                </c:pt>
                <c:pt idx="283">
                  <c:v>10517.866638666372</c:v>
                </c:pt>
                <c:pt idx="284">
                  <c:v>10197.433163424808</c:v>
                </c:pt>
                <c:pt idx="285">
                  <c:v>10197.433163424808</c:v>
                </c:pt>
                <c:pt idx="286">
                  <c:v>10197.433163424808</c:v>
                </c:pt>
                <c:pt idx="287">
                  <c:v>10197.433163424808</c:v>
                </c:pt>
                <c:pt idx="288">
                  <c:v>10049.887016864162</c:v>
                </c:pt>
                <c:pt idx="289">
                  <c:v>10049.887016864162</c:v>
                </c:pt>
                <c:pt idx="290">
                  <c:v>10049.887016864162</c:v>
                </c:pt>
                <c:pt idx="291">
                  <c:v>10049.887016864162</c:v>
                </c:pt>
                <c:pt idx="292">
                  <c:v>9923.3551074363477</c:v>
                </c:pt>
                <c:pt idx="293">
                  <c:v>9923.3551074363477</c:v>
                </c:pt>
                <c:pt idx="294">
                  <c:v>9923.3551074363477</c:v>
                </c:pt>
                <c:pt idx="295">
                  <c:v>9923.3551074363477</c:v>
                </c:pt>
                <c:pt idx="296">
                  <c:v>10189.945522826409</c:v>
                </c:pt>
                <c:pt idx="297">
                  <c:v>10189.945522826409</c:v>
                </c:pt>
                <c:pt idx="298">
                  <c:v>10189.945522826409</c:v>
                </c:pt>
                <c:pt idx="299">
                  <c:v>10189.945522826409</c:v>
                </c:pt>
                <c:pt idx="300">
                  <c:v>9683.0703579640285</c:v>
                </c:pt>
                <c:pt idx="301">
                  <c:v>9683.0703579640285</c:v>
                </c:pt>
                <c:pt idx="302">
                  <c:v>9683.0703579640285</c:v>
                </c:pt>
                <c:pt idx="303">
                  <c:v>9683.0703579640285</c:v>
                </c:pt>
                <c:pt idx="304">
                  <c:v>9970.3690870427254</c:v>
                </c:pt>
                <c:pt idx="305">
                  <c:v>9970.3690870427254</c:v>
                </c:pt>
                <c:pt idx="306">
                  <c:v>9970.3690870427254</c:v>
                </c:pt>
                <c:pt idx="307">
                  <c:v>9970.3690870427254</c:v>
                </c:pt>
                <c:pt idx="308">
                  <c:v>10496.878185440532</c:v>
                </c:pt>
                <c:pt idx="309">
                  <c:v>10496.878185440532</c:v>
                </c:pt>
                <c:pt idx="310">
                  <c:v>10496.878185440532</c:v>
                </c:pt>
                <c:pt idx="311">
                  <c:v>10496.878185440532</c:v>
                </c:pt>
                <c:pt idx="312">
                  <c:v>9891.1085805373696</c:v>
                </c:pt>
                <c:pt idx="313">
                  <c:v>9891.1085805373696</c:v>
                </c:pt>
                <c:pt idx="314">
                  <c:v>9891.1085805373696</c:v>
                </c:pt>
                <c:pt idx="315">
                  <c:v>9891.1085805373696</c:v>
                </c:pt>
                <c:pt idx="316">
                  <c:v>10062.619058360364</c:v>
                </c:pt>
                <c:pt idx="317">
                  <c:v>10062.619058360364</c:v>
                </c:pt>
                <c:pt idx="318">
                  <c:v>10062.619058360364</c:v>
                </c:pt>
                <c:pt idx="319">
                  <c:v>10062.619058360364</c:v>
                </c:pt>
                <c:pt idx="320">
                  <c:v>9626.0186684319797</c:v>
                </c:pt>
                <c:pt idx="321">
                  <c:v>9626.0186684319797</c:v>
                </c:pt>
                <c:pt idx="322">
                  <c:v>9626.0186684319797</c:v>
                </c:pt>
                <c:pt idx="323">
                  <c:v>9626.0186684319797</c:v>
                </c:pt>
                <c:pt idx="324">
                  <c:v>9433.4835869937906</c:v>
                </c:pt>
                <c:pt idx="325">
                  <c:v>9433.4835869937906</c:v>
                </c:pt>
                <c:pt idx="326">
                  <c:v>9433.4835869937906</c:v>
                </c:pt>
                <c:pt idx="327">
                  <c:v>9433.4835869937906</c:v>
                </c:pt>
                <c:pt idx="328">
                  <c:v>9387.9900809390729</c:v>
                </c:pt>
                <c:pt idx="329">
                  <c:v>9387.9900809390729</c:v>
                </c:pt>
                <c:pt idx="330">
                  <c:v>9387.9900809390729</c:v>
                </c:pt>
                <c:pt idx="331">
                  <c:v>9387.9900809390729</c:v>
                </c:pt>
                <c:pt idx="332">
                  <c:v>9783.4565623430644</c:v>
                </c:pt>
                <c:pt idx="333">
                  <c:v>9783.4565623430644</c:v>
                </c:pt>
                <c:pt idx="334">
                  <c:v>9783.4565623430644</c:v>
                </c:pt>
                <c:pt idx="335">
                  <c:v>9783.4565623430644</c:v>
                </c:pt>
                <c:pt idx="336">
                  <c:v>9472.6558898254516</c:v>
                </c:pt>
                <c:pt idx="337">
                  <c:v>9472.6558898254516</c:v>
                </c:pt>
                <c:pt idx="338">
                  <c:v>9472.6558898254516</c:v>
                </c:pt>
                <c:pt idx="339">
                  <c:v>9472.6558898254516</c:v>
                </c:pt>
                <c:pt idx="340">
                  <c:v>9958.195940260679</c:v>
                </c:pt>
                <c:pt idx="341">
                  <c:v>9958.195940260679</c:v>
                </c:pt>
                <c:pt idx="342">
                  <c:v>9958.195940260679</c:v>
                </c:pt>
                <c:pt idx="343">
                  <c:v>9958.195940260679</c:v>
                </c:pt>
                <c:pt idx="344">
                  <c:v>9478.74863486709</c:v>
                </c:pt>
                <c:pt idx="345">
                  <c:v>9478.74863486709</c:v>
                </c:pt>
                <c:pt idx="346">
                  <c:v>9478.74863486709</c:v>
                </c:pt>
                <c:pt idx="347">
                  <c:v>9478.74863486709</c:v>
                </c:pt>
                <c:pt idx="348">
                  <c:v>9591.1381563787309</c:v>
                </c:pt>
                <c:pt idx="349">
                  <c:v>9591.1381563787309</c:v>
                </c:pt>
                <c:pt idx="350">
                  <c:v>9591.1381563787309</c:v>
                </c:pt>
                <c:pt idx="351">
                  <c:v>9591.1381563787309</c:v>
                </c:pt>
                <c:pt idx="352">
                  <c:v>9561.2246856810925</c:v>
                </c:pt>
                <c:pt idx="353">
                  <c:v>9561.2246856810925</c:v>
                </c:pt>
                <c:pt idx="354">
                  <c:v>9561.2246856810925</c:v>
                </c:pt>
                <c:pt idx="355">
                  <c:v>9561.2246856810925</c:v>
                </c:pt>
                <c:pt idx="356">
                  <c:v>9411.7321152669829</c:v>
                </c:pt>
                <c:pt idx="357">
                  <c:v>9411.7321152669829</c:v>
                </c:pt>
                <c:pt idx="358">
                  <c:v>9411.7321152669829</c:v>
                </c:pt>
                <c:pt idx="359">
                  <c:v>9411.7321152669829</c:v>
                </c:pt>
                <c:pt idx="360">
                  <c:v>9348.8671924646969</c:v>
                </c:pt>
                <c:pt idx="361">
                  <c:v>9348.8671924646969</c:v>
                </c:pt>
                <c:pt idx="362">
                  <c:v>9348.8671924646969</c:v>
                </c:pt>
                <c:pt idx="363">
                  <c:v>9348.8671924646969</c:v>
                </c:pt>
                <c:pt idx="364">
                  <c:v>9370.3733886056416</c:v>
                </c:pt>
                <c:pt idx="365">
                  <c:v>9370.3733886056416</c:v>
                </c:pt>
                <c:pt idx="366">
                  <c:v>9370.3733886056416</c:v>
                </c:pt>
                <c:pt idx="367">
                  <c:v>9370.3733886056416</c:v>
                </c:pt>
                <c:pt idx="368">
                  <c:v>9551.5721499441952</c:v>
                </c:pt>
                <c:pt idx="369">
                  <c:v>9551.5721499441952</c:v>
                </c:pt>
                <c:pt idx="370">
                  <c:v>9551.5721499441952</c:v>
                </c:pt>
                <c:pt idx="371">
                  <c:v>9551.5721499441952</c:v>
                </c:pt>
                <c:pt idx="372">
                  <c:v>9688.737588505508</c:v>
                </c:pt>
                <c:pt idx="373">
                  <c:v>9688.737588505508</c:v>
                </c:pt>
                <c:pt idx="374">
                  <c:v>9688.737588505508</c:v>
                </c:pt>
                <c:pt idx="375">
                  <c:v>9688.737588505508</c:v>
                </c:pt>
                <c:pt idx="376">
                  <c:v>10847.514536567407</c:v>
                </c:pt>
                <c:pt idx="377">
                  <c:v>10847.514536567407</c:v>
                </c:pt>
                <c:pt idx="378">
                  <c:v>10847.514536567407</c:v>
                </c:pt>
                <c:pt idx="379">
                  <c:v>10847.514536567407</c:v>
                </c:pt>
                <c:pt idx="380">
                  <c:v>10109.059846444676</c:v>
                </c:pt>
                <c:pt idx="381">
                  <c:v>10109.059846444676</c:v>
                </c:pt>
                <c:pt idx="382">
                  <c:v>10109.059846444676</c:v>
                </c:pt>
                <c:pt idx="383">
                  <c:v>10109.059846444676</c:v>
                </c:pt>
                <c:pt idx="384">
                  <c:v>10689.845970717502</c:v>
                </c:pt>
                <c:pt idx="385">
                  <c:v>10689.845970717502</c:v>
                </c:pt>
                <c:pt idx="386">
                  <c:v>10689.845970717502</c:v>
                </c:pt>
                <c:pt idx="387">
                  <c:v>10689.845970717502</c:v>
                </c:pt>
                <c:pt idx="388">
                  <c:v>10706.870172219977</c:v>
                </c:pt>
                <c:pt idx="389">
                  <c:v>10706.870172219977</c:v>
                </c:pt>
                <c:pt idx="390">
                  <c:v>10706.870172219977</c:v>
                </c:pt>
                <c:pt idx="391">
                  <c:v>10706.870172219977</c:v>
                </c:pt>
                <c:pt idx="392">
                  <c:v>10446.163896119484</c:v>
                </c:pt>
                <c:pt idx="393">
                  <c:v>10446.163896119484</c:v>
                </c:pt>
                <c:pt idx="394">
                  <c:v>10446.163896119484</c:v>
                </c:pt>
                <c:pt idx="395">
                  <c:v>10446.163896119484</c:v>
                </c:pt>
                <c:pt idx="396">
                  <c:v>10409.477746198732</c:v>
                </c:pt>
                <c:pt idx="397">
                  <c:v>10409.477746198732</c:v>
                </c:pt>
                <c:pt idx="398">
                  <c:v>10409.477746198732</c:v>
                </c:pt>
                <c:pt idx="399">
                  <c:v>10409.477746198732</c:v>
                </c:pt>
                <c:pt idx="400">
                  <c:v>10293.10664884626</c:v>
                </c:pt>
                <c:pt idx="401">
                  <c:v>10293.10664884626</c:v>
                </c:pt>
                <c:pt idx="402">
                  <c:v>10293.10664884626</c:v>
                </c:pt>
                <c:pt idx="403">
                  <c:v>10293.10664884626</c:v>
                </c:pt>
                <c:pt idx="404">
                  <c:v>9990.5980673771883</c:v>
                </c:pt>
                <c:pt idx="405">
                  <c:v>9990.5980673771883</c:v>
                </c:pt>
                <c:pt idx="406">
                  <c:v>9990.5980673771883</c:v>
                </c:pt>
                <c:pt idx="407">
                  <c:v>9990.5980673771883</c:v>
                </c:pt>
                <c:pt idx="408">
                  <c:v>10205.610817325023</c:v>
                </c:pt>
                <c:pt idx="409">
                  <c:v>10205.610817325023</c:v>
                </c:pt>
                <c:pt idx="410">
                  <c:v>10205.610817325023</c:v>
                </c:pt>
                <c:pt idx="411">
                  <c:v>10205.610817325023</c:v>
                </c:pt>
                <c:pt idx="412">
                  <c:v>10448.840861147386</c:v>
                </c:pt>
                <c:pt idx="413">
                  <c:v>10448.840861147386</c:v>
                </c:pt>
                <c:pt idx="414">
                  <c:v>10448.840861147386</c:v>
                </c:pt>
                <c:pt idx="415">
                  <c:v>10448.840861147386</c:v>
                </c:pt>
                <c:pt idx="416">
                  <c:v>11034.226591019091</c:v>
                </c:pt>
                <c:pt idx="417">
                  <c:v>11034.226591019091</c:v>
                </c:pt>
                <c:pt idx="418">
                  <c:v>11034.226591019091</c:v>
                </c:pt>
                <c:pt idx="419">
                  <c:v>11034.226591019091</c:v>
                </c:pt>
                <c:pt idx="420">
                  <c:v>12077.494860745253</c:v>
                </c:pt>
                <c:pt idx="421">
                  <c:v>12077.494860745253</c:v>
                </c:pt>
                <c:pt idx="422">
                  <c:v>12077.494860745253</c:v>
                </c:pt>
                <c:pt idx="423">
                  <c:v>12077.494860745253</c:v>
                </c:pt>
                <c:pt idx="424">
                  <c:v>12295.603620868285</c:v>
                </c:pt>
                <c:pt idx="425">
                  <c:v>12295.603620868285</c:v>
                </c:pt>
                <c:pt idx="426">
                  <c:v>12295.603620868285</c:v>
                </c:pt>
                <c:pt idx="427">
                  <c:v>12295.603620868285</c:v>
                </c:pt>
                <c:pt idx="428">
                  <c:v>11816.765837884106</c:v>
                </c:pt>
                <c:pt idx="429">
                  <c:v>11816.765837884106</c:v>
                </c:pt>
                <c:pt idx="430">
                  <c:v>11816.765837884106</c:v>
                </c:pt>
                <c:pt idx="431">
                  <c:v>11816.765837884106</c:v>
                </c:pt>
                <c:pt idx="432">
                  <c:v>12334.378856302394</c:v>
                </c:pt>
                <c:pt idx="433">
                  <c:v>12334.378856302394</c:v>
                </c:pt>
                <c:pt idx="434">
                  <c:v>12334.378856302394</c:v>
                </c:pt>
                <c:pt idx="435">
                  <c:v>12334.378856302394</c:v>
                </c:pt>
                <c:pt idx="436">
                  <c:v>12754.883826074896</c:v>
                </c:pt>
                <c:pt idx="437">
                  <c:v>12754.883826074896</c:v>
                </c:pt>
                <c:pt idx="438">
                  <c:v>12754.883826074896</c:v>
                </c:pt>
                <c:pt idx="439">
                  <c:v>12754.883826074896</c:v>
                </c:pt>
                <c:pt idx="440">
                  <c:v>13656.45584304046</c:v>
                </c:pt>
                <c:pt idx="441">
                  <c:v>13656.45584304046</c:v>
                </c:pt>
                <c:pt idx="442">
                  <c:v>13656.45584304046</c:v>
                </c:pt>
                <c:pt idx="443">
                  <c:v>13656.45584304046</c:v>
                </c:pt>
                <c:pt idx="444">
                  <c:v>14014.325706977252</c:v>
                </c:pt>
                <c:pt idx="445">
                  <c:v>14014.325706977252</c:v>
                </c:pt>
                <c:pt idx="446">
                  <c:v>14014.325706977252</c:v>
                </c:pt>
                <c:pt idx="447">
                  <c:v>14014.325706977252</c:v>
                </c:pt>
                <c:pt idx="448">
                  <c:v>13037.210137580805</c:v>
                </c:pt>
                <c:pt idx="449">
                  <c:v>13037.210137580805</c:v>
                </c:pt>
                <c:pt idx="450">
                  <c:v>13037.210137580805</c:v>
                </c:pt>
                <c:pt idx="451">
                  <c:v>13037.210137580805</c:v>
                </c:pt>
                <c:pt idx="452">
                  <c:v>12816.831436237151</c:v>
                </c:pt>
                <c:pt idx="453">
                  <c:v>12816.831436237151</c:v>
                </c:pt>
                <c:pt idx="454">
                  <c:v>12816.831436237151</c:v>
                </c:pt>
                <c:pt idx="455">
                  <c:v>12816.831436237151</c:v>
                </c:pt>
                <c:pt idx="456">
                  <c:v>12615.74825114936</c:v>
                </c:pt>
                <c:pt idx="457">
                  <c:v>12615.74825114936</c:v>
                </c:pt>
                <c:pt idx="458">
                  <c:v>12615.74825114936</c:v>
                </c:pt>
                <c:pt idx="459">
                  <c:v>12615.74825114936</c:v>
                </c:pt>
                <c:pt idx="460">
                  <c:v>12680.510922443053</c:v>
                </c:pt>
                <c:pt idx="461">
                  <c:v>12680.510922443053</c:v>
                </c:pt>
                <c:pt idx="462">
                  <c:v>12680.510922443053</c:v>
                </c:pt>
                <c:pt idx="463">
                  <c:v>12680.510922443053</c:v>
                </c:pt>
                <c:pt idx="464">
                  <c:v>13495.994425625815</c:v>
                </c:pt>
                <c:pt idx="465">
                  <c:v>13495.994425625815</c:v>
                </c:pt>
                <c:pt idx="466">
                  <c:v>13495.994425625815</c:v>
                </c:pt>
                <c:pt idx="467">
                  <c:v>13495.994425625815</c:v>
                </c:pt>
                <c:pt idx="468">
                  <c:v>12443.045977277481</c:v>
                </c:pt>
                <c:pt idx="469">
                  <c:v>12443.045977277481</c:v>
                </c:pt>
                <c:pt idx="470">
                  <c:v>12443.045977277481</c:v>
                </c:pt>
                <c:pt idx="471">
                  <c:v>12443.045977277481</c:v>
                </c:pt>
                <c:pt idx="472">
                  <c:v>12175.927540457862</c:v>
                </c:pt>
                <c:pt idx="473">
                  <c:v>12175.927540457862</c:v>
                </c:pt>
                <c:pt idx="474">
                  <c:v>12175.927540457862</c:v>
                </c:pt>
                <c:pt idx="475">
                  <c:v>12175.927540457862</c:v>
                </c:pt>
                <c:pt idx="476">
                  <c:v>12737.970336347582</c:v>
                </c:pt>
                <c:pt idx="477">
                  <c:v>12737.970336347582</c:v>
                </c:pt>
                <c:pt idx="478">
                  <c:v>12737.970336347582</c:v>
                </c:pt>
                <c:pt idx="479">
                  <c:v>12737.970336347582</c:v>
                </c:pt>
                <c:pt idx="480">
                  <c:v>12791.484044351782</c:v>
                </c:pt>
                <c:pt idx="481">
                  <c:v>12791.484044351782</c:v>
                </c:pt>
                <c:pt idx="482">
                  <c:v>12791.484044351782</c:v>
                </c:pt>
                <c:pt idx="483">
                  <c:v>12791.484044351782</c:v>
                </c:pt>
                <c:pt idx="484">
                  <c:v>12890.519812250823</c:v>
                </c:pt>
                <c:pt idx="485">
                  <c:v>12890.519812250823</c:v>
                </c:pt>
                <c:pt idx="486">
                  <c:v>12890.519812250823</c:v>
                </c:pt>
                <c:pt idx="487">
                  <c:v>12890.519812250823</c:v>
                </c:pt>
                <c:pt idx="488">
                  <c:v>12184.607837472191</c:v>
                </c:pt>
                <c:pt idx="489">
                  <c:v>12184.607837472191</c:v>
                </c:pt>
                <c:pt idx="490">
                  <c:v>12184.607837472191</c:v>
                </c:pt>
                <c:pt idx="491">
                  <c:v>12184.607837472191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B-44C0-AD4A-5CD0B13B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37200"/>
        <c:axId val="186937760"/>
      </c:areaChart>
      <c:lineChart>
        <c:grouping val="standard"/>
        <c:varyColors val="0"/>
        <c:ser>
          <c:idx val="3"/>
          <c:order val="1"/>
          <c:tx>
            <c:v>Total Value (DC)</c:v>
          </c:tx>
          <c:spPr>
            <a:ln w="158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'Dollar Average (Model)'!#REF!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B-44C0-AD4A-5CD0B13BB614}"/>
            </c:ext>
          </c:extLst>
        </c:ser>
        <c:ser>
          <c:idx val="1"/>
          <c:order val="2"/>
          <c:tx>
            <c:v>Total Value (VC)</c:v>
          </c:tx>
          <c:spPr>
            <a:ln w="158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'Value Average (Model)'!$BK$35:$BK$526</c:f>
              <c:numCache>
                <c:formatCode>_("$"* #,##0.00_);_("$"* \(#,##0.00\);_("$"* "-"??_);_(@_)</c:formatCode>
                <c:ptCount val="492"/>
                <c:pt idx="0">
                  <c:v>5000</c:v>
                </c:pt>
                <c:pt idx="1">
                  <c:v>5010.5927754214681</c:v>
                </c:pt>
                <c:pt idx="2">
                  <c:v>4921.9665142574568</c:v>
                </c:pt>
                <c:pt idx="3">
                  <c:v>5116.8333106163045</c:v>
                </c:pt>
                <c:pt idx="4">
                  <c:v>5099.9999999999991</c:v>
                </c:pt>
                <c:pt idx="5">
                  <c:v>5017.8124870405391</c:v>
                </c:pt>
                <c:pt idx="6">
                  <c:v>5106.8768305340764</c:v>
                </c:pt>
                <c:pt idx="7">
                  <c:v>5274.6853764496027</c:v>
                </c:pt>
                <c:pt idx="8">
                  <c:v>5200</c:v>
                </c:pt>
                <c:pt idx="9">
                  <c:v>5340.9923674550182</c:v>
                </c:pt>
                <c:pt idx="10">
                  <c:v>5367.7807316667768</c:v>
                </c:pt>
                <c:pt idx="11">
                  <c:v>5160.2573510624115</c:v>
                </c:pt>
                <c:pt idx="12">
                  <c:v>5300</c:v>
                </c:pt>
                <c:pt idx="13">
                  <c:v>5227.297099741324</c:v>
                </c:pt>
                <c:pt idx="14">
                  <c:v>5049.471013381205</c:v>
                </c:pt>
                <c:pt idx="15">
                  <c:v>5032.0606851701932</c:v>
                </c:pt>
                <c:pt idx="16">
                  <c:v>5400.0000000000009</c:v>
                </c:pt>
                <c:pt idx="17">
                  <c:v>5553.7689331828387</c:v>
                </c:pt>
                <c:pt idx="18">
                  <c:v>5651.3979053102175</c:v>
                </c:pt>
                <c:pt idx="19">
                  <c:v>5428.4788445652748</c:v>
                </c:pt>
                <c:pt idx="20">
                  <c:v>5500</c:v>
                </c:pt>
                <c:pt idx="21">
                  <c:v>5456.2299417255845</c:v>
                </c:pt>
                <c:pt idx="22">
                  <c:v>5249.6232287202274</c:v>
                </c:pt>
                <c:pt idx="23">
                  <c:v>5200.7013070533649</c:v>
                </c:pt>
                <c:pt idx="24">
                  <c:v>5599.9999999999991</c:v>
                </c:pt>
                <c:pt idx="25">
                  <c:v>5595.1782660392992</c:v>
                </c:pt>
                <c:pt idx="26">
                  <c:v>5876.6603878324349</c:v>
                </c:pt>
                <c:pt idx="27">
                  <c:v>5552.3022552481198</c:v>
                </c:pt>
                <c:pt idx="28">
                  <c:v>5700</c:v>
                </c:pt>
                <c:pt idx="29">
                  <c:v>5763.4932791564979</c:v>
                </c:pt>
                <c:pt idx="30">
                  <c:v>5709.6848082909773</c:v>
                </c:pt>
                <c:pt idx="31">
                  <c:v>5535.7880745460889</c:v>
                </c:pt>
                <c:pt idx="32">
                  <c:v>5800</c:v>
                </c:pt>
                <c:pt idx="33">
                  <c:v>5835.9032871818827</c:v>
                </c:pt>
                <c:pt idx="34">
                  <c:v>5915.5107227818162</c:v>
                </c:pt>
                <c:pt idx="35">
                  <c:v>6181.2729071333115</c:v>
                </c:pt>
                <c:pt idx="36">
                  <c:v>5899.9999999999991</c:v>
                </c:pt>
                <c:pt idx="37">
                  <c:v>6131.1446838899919</c:v>
                </c:pt>
                <c:pt idx="38">
                  <c:v>6178.8228397301682</c:v>
                </c:pt>
                <c:pt idx="39">
                  <c:v>6245.7393535933625</c:v>
                </c:pt>
                <c:pt idx="40">
                  <c:v>6000</c:v>
                </c:pt>
                <c:pt idx="41">
                  <c:v>6196.4459365487828</c:v>
                </c:pt>
                <c:pt idx="42">
                  <c:v>6003.8664521757755</c:v>
                </c:pt>
                <c:pt idx="43">
                  <c:v>6067.9267357846957</c:v>
                </c:pt>
                <c:pt idx="44">
                  <c:v>6099.9999999999991</c:v>
                </c:pt>
                <c:pt idx="45">
                  <c:v>5996.3811532247228</c:v>
                </c:pt>
                <c:pt idx="46">
                  <c:v>5829.6296366644856</c:v>
                </c:pt>
                <c:pt idx="47">
                  <c:v>5691.1782563721217</c:v>
                </c:pt>
                <c:pt idx="48">
                  <c:v>6200</c:v>
                </c:pt>
                <c:pt idx="49">
                  <c:v>6090.9132710386439</c:v>
                </c:pt>
                <c:pt idx="50">
                  <c:v>6226.0384028295157</c:v>
                </c:pt>
                <c:pt idx="51">
                  <c:v>6199.253360623431</c:v>
                </c:pt>
                <c:pt idx="52">
                  <c:v>6300</c:v>
                </c:pt>
                <c:pt idx="53">
                  <c:v>6342.4600629584265</c:v>
                </c:pt>
                <c:pt idx="54">
                  <c:v>6255.4665847085198</c:v>
                </c:pt>
                <c:pt idx="55">
                  <c:v>6225.0271135914918</c:v>
                </c:pt>
                <c:pt idx="56">
                  <c:v>6399.9999999999991</c:v>
                </c:pt>
                <c:pt idx="57">
                  <c:v>6099.1762342995735</c:v>
                </c:pt>
                <c:pt idx="58">
                  <c:v>6148.7186097024824</c:v>
                </c:pt>
                <c:pt idx="59">
                  <c:v>6251.8470241727309</c:v>
                </c:pt>
                <c:pt idx="60">
                  <c:v>6500</c:v>
                </c:pt>
                <c:pt idx="61">
                  <c:v>5816.7575548892555</c:v>
                </c:pt>
                <c:pt idx="62">
                  <c:v>4694.7347850148753</c:v>
                </c:pt>
                <c:pt idx="63">
                  <c:v>4852.7339115503373</c:v>
                </c:pt>
                <c:pt idx="64">
                  <c:v>6599.9999999999991</c:v>
                </c:pt>
                <c:pt idx="65">
                  <c:v>7487.2980451424037</c:v>
                </c:pt>
                <c:pt idx="66">
                  <c:v>7334.6987111222843</c:v>
                </c:pt>
                <c:pt idx="67">
                  <c:v>6767.7849878782417</c:v>
                </c:pt>
                <c:pt idx="68">
                  <c:v>6700</c:v>
                </c:pt>
                <c:pt idx="69">
                  <c:v>7496.6073543510274</c:v>
                </c:pt>
                <c:pt idx="70">
                  <c:v>7306.1128920633691</c:v>
                </c:pt>
                <c:pt idx="71">
                  <c:v>7611.4740481010622</c:v>
                </c:pt>
                <c:pt idx="72">
                  <c:v>6800</c:v>
                </c:pt>
                <c:pt idx="73">
                  <c:v>6558.0342595131406</c:v>
                </c:pt>
                <c:pt idx="74">
                  <c:v>6968.7792613749061</c:v>
                </c:pt>
                <c:pt idx="75">
                  <c:v>6686.3840210975923</c:v>
                </c:pt>
                <c:pt idx="76">
                  <c:v>6899.9999999999991</c:v>
                </c:pt>
                <c:pt idx="77">
                  <c:v>6600.4305081002276</c:v>
                </c:pt>
                <c:pt idx="78">
                  <c:v>6619.094458753666</c:v>
                </c:pt>
                <c:pt idx="79">
                  <c:v>6993.7471690589027</c:v>
                </c:pt>
                <c:pt idx="80">
                  <c:v>7000</c:v>
                </c:pt>
                <c:pt idx="81">
                  <c:v>6465.8810114270054</c:v>
                </c:pt>
                <c:pt idx="82">
                  <c:v>6270.115520529228</c:v>
                </c:pt>
                <c:pt idx="83">
                  <c:v>5834.5903321694896</c:v>
                </c:pt>
                <c:pt idx="84">
                  <c:v>7100</c:v>
                </c:pt>
                <c:pt idx="85">
                  <c:v>7345.6736929425188</c:v>
                </c:pt>
                <c:pt idx="86">
                  <c:v>7717.0302134441281</c:v>
                </c:pt>
                <c:pt idx="87">
                  <c:v>8150.0798537292094</c:v>
                </c:pt>
                <c:pt idx="88">
                  <c:v>7200</c:v>
                </c:pt>
                <c:pt idx="89">
                  <c:v>7342.1406617753819</c:v>
                </c:pt>
                <c:pt idx="90">
                  <c:v>7366.4725329628509</c:v>
                </c:pt>
                <c:pt idx="91">
                  <c:v>7522.0728931988488</c:v>
                </c:pt>
                <c:pt idx="92">
                  <c:v>7300</c:v>
                </c:pt>
                <c:pt idx="93">
                  <c:v>6903.0401641801327</c:v>
                </c:pt>
                <c:pt idx="94">
                  <c:v>7133.3878366783792</c:v>
                </c:pt>
                <c:pt idx="95">
                  <c:v>7395.9655840718669</c:v>
                </c:pt>
                <c:pt idx="96">
                  <c:v>7399.9999999999991</c:v>
                </c:pt>
                <c:pt idx="97">
                  <c:v>7486.176151546013</c:v>
                </c:pt>
                <c:pt idx="98">
                  <c:v>7222.6570473496895</c:v>
                </c:pt>
                <c:pt idx="99">
                  <c:v>7229.8983696765972</c:v>
                </c:pt>
                <c:pt idx="100">
                  <c:v>7500</c:v>
                </c:pt>
                <c:pt idx="101">
                  <c:v>7287.8581029613661</c:v>
                </c:pt>
                <c:pt idx="102">
                  <c:v>7814.1030392009843</c:v>
                </c:pt>
                <c:pt idx="103">
                  <c:v>8203.3393414120601</c:v>
                </c:pt>
                <c:pt idx="104">
                  <c:v>7599.9999999999991</c:v>
                </c:pt>
                <c:pt idx="105">
                  <c:v>7787.8585567739192</c:v>
                </c:pt>
                <c:pt idx="106">
                  <c:v>7768.5465295446202</c:v>
                </c:pt>
                <c:pt idx="107">
                  <c:v>7929.1746025726134</c:v>
                </c:pt>
                <c:pt idx="108">
                  <c:v>7700</c:v>
                </c:pt>
                <c:pt idx="109">
                  <c:v>7618.6951785750744</c:v>
                </c:pt>
                <c:pt idx="110">
                  <c:v>7885.1586101132543</c:v>
                </c:pt>
                <c:pt idx="111">
                  <c:v>8101.8638993968607</c:v>
                </c:pt>
                <c:pt idx="112">
                  <c:v>7800</c:v>
                </c:pt>
                <c:pt idx="113">
                  <c:v>7608.2355243351203</c:v>
                </c:pt>
                <c:pt idx="114">
                  <c:v>7993.916837526921</c:v>
                </c:pt>
                <c:pt idx="115">
                  <c:v>8121.5182317938061</c:v>
                </c:pt>
                <c:pt idx="116">
                  <c:v>7900</c:v>
                </c:pt>
                <c:pt idx="117">
                  <c:v>7477.4292255857918</c:v>
                </c:pt>
                <c:pt idx="118">
                  <c:v>7739.4206688018385</c:v>
                </c:pt>
                <c:pt idx="119">
                  <c:v>7931.8831935372746</c:v>
                </c:pt>
                <c:pt idx="120">
                  <c:v>8000</c:v>
                </c:pt>
                <c:pt idx="121">
                  <c:v>7966.4878928295484</c:v>
                </c:pt>
                <c:pt idx="122">
                  <c:v>8172.168498861789</c:v>
                </c:pt>
                <c:pt idx="123">
                  <c:v>8103.5371222791655</c:v>
                </c:pt>
                <c:pt idx="124">
                  <c:v>8099.9999999999991</c:v>
                </c:pt>
                <c:pt idx="125">
                  <c:v>8168.8498621083136</c:v>
                </c:pt>
                <c:pt idx="126">
                  <c:v>8118.1655572962391</c:v>
                </c:pt>
                <c:pt idx="127">
                  <c:v>8399.9113324747213</c:v>
                </c:pt>
                <c:pt idx="128">
                  <c:v>8199.9999999999982</c:v>
                </c:pt>
                <c:pt idx="129">
                  <c:v>7814.054092948686</c:v>
                </c:pt>
                <c:pt idx="130">
                  <c:v>7643.9557570178558</c:v>
                </c:pt>
                <c:pt idx="131">
                  <c:v>7515.0660956357278</c:v>
                </c:pt>
                <c:pt idx="132">
                  <c:v>8300</c:v>
                </c:pt>
                <c:pt idx="133">
                  <c:v>8509.860852468224</c:v>
                </c:pt>
                <c:pt idx="134">
                  <c:v>8472.9151029515979</c:v>
                </c:pt>
                <c:pt idx="135">
                  <c:v>8830.8653245770056</c:v>
                </c:pt>
                <c:pt idx="136">
                  <c:v>8400</c:v>
                </c:pt>
                <c:pt idx="137">
                  <c:v>8409.9255731157537</c:v>
                </c:pt>
                <c:pt idx="138">
                  <c:v>8416.3521259550162</c:v>
                </c:pt>
                <c:pt idx="139">
                  <c:v>8605.6017979864773</c:v>
                </c:pt>
                <c:pt idx="140">
                  <c:v>8500</c:v>
                </c:pt>
                <c:pt idx="141">
                  <c:v>8443.384162594406</c:v>
                </c:pt>
                <c:pt idx="142">
                  <c:v>8545.7542155221963</c:v>
                </c:pt>
                <c:pt idx="143">
                  <c:v>8296.7614473535759</c:v>
                </c:pt>
                <c:pt idx="144">
                  <c:v>8600</c:v>
                </c:pt>
                <c:pt idx="145">
                  <c:v>8827.595891503599</c:v>
                </c:pt>
                <c:pt idx="146">
                  <c:v>8456.8290338575007</c:v>
                </c:pt>
                <c:pt idx="147">
                  <c:v>8490.3691315663709</c:v>
                </c:pt>
                <c:pt idx="148">
                  <c:v>8700</c:v>
                </c:pt>
                <c:pt idx="149">
                  <c:v>9010.5703086694957</c:v>
                </c:pt>
                <c:pt idx="150">
                  <c:v>9274.5336911673367</c:v>
                </c:pt>
                <c:pt idx="151">
                  <c:v>9040.9619188223314</c:v>
                </c:pt>
                <c:pt idx="152">
                  <c:v>8800</c:v>
                </c:pt>
                <c:pt idx="153">
                  <c:v>9329.6800357869561</c:v>
                </c:pt>
                <c:pt idx="154">
                  <c:v>9185.8133523622309</c:v>
                </c:pt>
                <c:pt idx="155">
                  <c:v>9573.3786338506998</c:v>
                </c:pt>
                <c:pt idx="156">
                  <c:v>8899.9999999999982</c:v>
                </c:pt>
                <c:pt idx="157">
                  <c:v>9111.1131671234016</c:v>
                </c:pt>
                <c:pt idx="158">
                  <c:v>8699.054040176221</c:v>
                </c:pt>
                <c:pt idx="159">
                  <c:v>8659.9450408082648</c:v>
                </c:pt>
                <c:pt idx="160">
                  <c:v>9000</c:v>
                </c:pt>
                <c:pt idx="161">
                  <c:v>9351.0243764287625</c:v>
                </c:pt>
                <c:pt idx="162">
                  <c:v>9387.91613722281</c:v>
                </c:pt>
                <c:pt idx="163">
                  <c:v>9515.3040545073636</c:v>
                </c:pt>
                <c:pt idx="164">
                  <c:v>9100</c:v>
                </c:pt>
                <c:pt idx="165">
                  <c:v>9154.5970385985202</c:v>
                </c:pt>
                <c:pt idx="166">
                  <c:v>9345.1192687750136</c:v>
                </c:pt>
                <c:pt idx="167">
                  <c:v>9434.7125953741961</c:v>
                </c:pt>
                <c:pt idx="168">
                  <c:v>9200</c:v>
                </c:pt>
                <c:pt idx="169">
                  <c:v>9182.5163480320862</c:v>
                </c:pt>
                <c:pt idx="170">
                  <c:v>9549.527344052196</c:v>
                </c:pt>
                <c:pt idx="171">
                  <c:v>9288.86118259453</c:v>
                </c:pt>
                <c:pt idx="172">
                  <c:v>9300</c:v>
                </c:pt>
                <c:pt idx="173">
                  <c:v>9074.513745062337</c:v>
                </c:pt>
                <c:pt idx="174">
                  <c:v>9393.7352597317331</c:v>
                </c:pt>
                <c:pt idx="175">
                  <c:v>9469.676645152078</c:v>
                </c:pt>
                <c:pt idx="176">
                  <c:v>9400</c:v>
                </c:pt>
                <c:pt idx="177">
                  <c:v>9391.246944931805</c:v>
                </c:pt>
                <c:pt idx="178">
                  <c:v>9431.9638437555004</c:v>
                </c:pt>
                <c:pt idx="179">
                  <c:v>9413.0159985840182</c:v>
                </c:pt>
                <c:pt idx="180">
                  <c:v>9500</c:v>
                </c:pt>
                <c:pt idx="181">
                  <c:v>9414.8903822177072</c:v>
                </c:pt>
                <c:pt idx="182">
                  <c:v>9345.5734835149124</c:v>
                </c:pt>
                <c:pt idx="183">
                  <c:v>9613.6709398119874</c:v>
                </c:pt>
                <c:pt idx="184">
                  <c:v>9600</c:v>
                </c:pt>
                <c:pt idx="185">
                  <c:v>9760.8277822227592</c:v>
                </c:pt>
                <c:pt idx="186">
                  <c:v>9599.9988310612243</c:v>
                </c:pt>
                <c:pt idx="187">
                  <c:v>9658.210288508526</c:v>
                </c:pt>
                <c:pt idx="188">
                  <c:v>9699.9999999999982</c:v>
                </c:pt>
                <c:pt idx="189">
                  <c:v>9520.2458526637383</c:v>
                </c:pt>
                <c:pt idx="190">
                  <c:v>9762.1543209869687</c:v>
                </c:pt>
                <c:pt idx="191">
                  <c:v>9988.8558909666535</c:v>
                </c:pt>
                <c:pt idx="192">
                  <c:v>9800.0000000000018</c:v>
                </c:pt>
                <c:pt idx="193">
                  <c:v>9729.1403495861341</c:v>
                </c:pt>
                <c:pt idx="194">
                  <c:v>9881.2823627359085</c:v>
                </c:pt>
                <c:pt idx="195">
                  <c:v>10088.208307004705</c:v>
                </c:pt>
                <c:pt idx="196">
                  <c:v>9900</c:v>
                </c:pt>
                <c:pt idx="197">
                  <c:v>9794.4129942291402</c:v>
                </c:pt>
                <c:pt idx="198">
                  <c:v>9781.0676888817397</c:v>
                </c:pt>
                <c:pt idx="199">
                  <c:v>9823.2358566562343</c:v>
                </c:pt>
                <c:pt idx="200">
                  <c:v>10000</c:v>
                </c:pt>
                <c:pt idx="201">
                  <c:v>9728.6351013490148</c:v>
                </c:pt>
                <c:pt idx="202">
                  <c:v>9695.5201333779551</c:v>
                </c:pt>
                <c:pt idx="203">
                  <c:v>9642.3042432389775</c:v>
                </c:pt>
                <c:pt idx="204">
                  <c:v>10100</c:v>
                </c:pt>
                <c:pt idx="205">
                  <c:v>10038.426308411581</c:v>
                </c:pt>
                <c:pt idx="206">
                  <c:v>9789.2926675952167</c:v>
                </c:pt>
                <c:pt idx="207">
                  <c:v>10043.068930046176</c:v>
                </c:pt>
                <c:pt idx="208">
                  <c:v>10199.999999999998</c:v>
                </c:pt>
                <c:pt idx="209">
                  <c:v>9336.7126978769265</c:v>
                </c:pt>
                <c:pt idx="210">
                  <c:v>9168.6707023316376</c:v>
                </c:pt>
                <c:pt idx="211">
                  <c:v>8735.2613440269924</c:v>
                </c:pt>
                <c:pt idx="212">
                  <c:v>10300</c:v>
                </c:pt>
                <c:pt idx="213">
                  <c:v>10331.892139144318</c:v>
                </c:pt>
                <c:pt idx="214">
                  <c:v>9968.1129218656133</c:v>
                </c:pt>
                <c:pt idx="215">
                  <c:v>10379.300187207773</c:v>
                </c:pt>
                <c:pt idx="216">
                  <c:v>10399.999999999998</c:v>
                </c:pt>
                <c:pt idx="217">
                  <c:v>10425.281904649753</c:v>
                </c:pt>
                <c:pt idx="218">
                  <c:v>10672.101727023155</c:v>
                </c:pt>
                <c:pt idx="219">
                  <c:v>11368.832975532327</c:v>
                </c:pt>
                <c:pt idx="220">
                  <c:v>10500</c:v>
                </c:pt>
                <c:pt idx="221">
                  <c:v>11095.525814829905</c:v>
                </c:pt>
                <c:pt idx="222">
                  <c:v>10651.032719980012</c:v>
                </c:pt>
                <c:pt idx="223">
                  <c:v>10676.103891630746</c:v>
                </c:pt>
                <c:pt idx="224">
                  <c:v>10600</c:v>
                </c:pt>
                <c:pt idx="225">
                  <c:v>10014.872906279881</c:v>
                </c:pt>
                <c:pt idx="226">
                  <c:v>10891.780957850477</c:v>
                </c:pt>
                <c:pt idx="227">
                  <c:v>10935.023370393981</c:v>
                </c:pt>
                <c:pt idx="228">
                  <c:v>10699.999999999998</c:v>
                </c:pt>
                <c:pt idx="229">
                  <c:v>10878.52704512628</c:v>
                </c:pt>
                <c:pt idx="230">
                  <c:v>10819.584185771831</c:v>
                </c:pt>
                <c:pt idx="231">
                  <c:v>10890.091589310305</c:v>
                </c:pt>
                <c:pt idx="232">
                  <c:v>10800.000000000002</c:v>
                </c:pt>
                <c:pt idx="233">
                  <c:v>11176.123306109859</c:v>
                </c:pt>
                <c:pt idx="234">
                  <c:v>11284.048678118579</c:v>
                </c:pt>
                <c:pt idx="235">
                  <c:v>11587.723460934274</c:v>
                </c:pt>
                <c:pt idx="236">
                  <c:v>10899.999999999998</c:v>
                </c:pt>
                <c:pt idx="237">
                  <c:v>11117.01385599039</c:v>
                </c:pt>
                <c:pt idx="238">
                  <c:v>11182.435942541555</c:v>
                </c:pt>
                <c:pt idx="239">
                  <c:v>11150.393011317905</c:v>
                </c:pt>
                <c:pt idx="240">
                  <c:v>11000</c:v>
                </c:pt>
                <c:pt idx="241">
                  <c:v>11228.30047581542</c:v>
                </c:pt>
                <c:pt idx="242">
                  <c:v>11091.272490370699</c:v>
                </c:pt>
                <c:pt idx="243">
                  <c:v>11119.596335758233</c:v>
                </c:pt>
                <c:pt idx="244">
                  <c:v>11100</c:v>
                </c:pt>
                <c:pt idx="245">
                  <c:v>10912.933575216661</c:v>
                </c:pt>
                <c:pt idx="246">
                  <c:v>11061.868930339302</c:v>
                </c:pt>
                <c:pt idx="247">
                  <c:v>11199.353215980003</c:v>
                </c:pt>
                <c:pt idx="248">
                  <c:v>11199.999999999998</c:v>
                </c:pt>
                <c:pt idx="249">
                  <c:v>11009.815165369759</c:v>
                </c:pt>
                <c:pt idx="250">
                  <c:v>10403.394177963377</c:v>
                </c:pt>
                <c:pt idx="251">
                  <c:v>10496.106968700647</c:v>
                </c:pt>
                <c:pt idx="252">
                  <c:v>11300</c:v>
                </c:pt>
                <c:pt idx="253">
                  <c:v>11727.021513263851</c:v>
                </c:pt>
                <c:pt idx="254">
                  <c:v>11928.47496147757</c:v>
                </c:pt>
                <c:pt idx="255">
                  <c:v>11901.332519983383</c:v>
                </c:pt>
                <c:pt idx="256">
                  <c:v>11400</c:v>
                </c:pt>
                <c:pt idx="257">
                  <c:v>11334.06512148056</c:v>
                </c:pt>
                <c:pt idx="258">
                  <c:v>11314.431288021375</c:v>
                </c:pt>
                <c:pt idx="259">
                  <c:v>11307.429285705173</c:v>
                </c:pt>
                <c:pt idx="260">
                  <c:v>11500</c:v>
                </c:pt>
                <c:pt idx="261">
                  <c:v>11585.521293745782</c:v>
                </c:pt>
                <c:pt idx="262">
                  <c:v>11764.882938086845</c:v>
                </c:pt>
                <c:pt idx="263">
                  <c:v>11845.641829653669</c:v>
                </c:pt>
                <c:pt idx="264">
                  <c:v>11600</c:v>
                </c:pt>
                <c:pt idx="265">
                  <c:v>11528.271431966601</c:v>
                </c:pt>
                <c:pt idx="266">
                  <c:v>11865.84833424984</c:v>
                </c:pt>
                <c:pt idx="267">
                  <c:v>12222.016922505276</c:v>
                </c:pt>
                <c:pt idx="268">
                  <c:v>11699.999999999998</c:v>
                </c:pt>
                <c:pt idx="269">
                  <c:v>11343.828247446025</c:v>
                </c:pt>
                <c:pt idx="270">
                  <c:v>11544.028361272734</c:v>
                </c:pt>
                <c:pt idx="271">
                  <c:v>11325.565269358145</c:v>
                </c:pt>
                <c:pt idx="272">
                  <c:v>11799.999999999998</c:v>
                </c:pt>
                <c:pt idx="273">
                  <c:v>11667.559837336385</c:v>
                </c:pt>
                <c:pt idx="274">
                  <c:v>11704.626164858193</c:v>
                </c:pt>
                <c:pt idx="275">
                  <c:v>11471.886708384667</c:v>
                </c:pt>
                <c:pt idx="276">
                  <c:v>11900</c:v>
                </c:pt>
                <c:pt idx="277">
                  <c:v>12368.772656210127</c:v>
                </c:pt>
                <c:pt idx="278">
                  <c:v>12462.693323172594</c:v>
                </c:pt>
                <c:pt idx="279">
                  <c:v>12578.663113139575</c:v>
                </c:pt>
                <c:pt idx="280">
                  <c:v>12000</c:v>
                </c:pt>
                <c:pt idx="281">
                  <c:v>12107.317435888273</c:v>
                </c:pt>
                <c:pt idx="282">
                  <c:v>11922.326905094593</c:v>
                </c:pt>
                <c:pt idx="283">
                  <c:v>12366.980101098387</c:v>
                </c:pt>
                <c:pt idx="284">
                  <c:v>12100</c:v>
                </c:pt>
                <c:pt idx="285">
                  <c:v>12185.305534319557</c:v>
                </c:pt>
                <c:pt idx="286">
                  <c:v>12324.292551182723</c:v>
                </c:pt>
                <c:pt idx="287">
                  <c:v>12416.623503019955</c:v>
                </c:pt>
                <c:pt idx="288">
                  <c:v>12199.999999999998</c:v>
                </c:pt>
                <c:pt idx="289">
                  <c:v>12221.153821649004</c:v>
                </c:pt>
                <c:pt idx="290">
                  <c:v>12186.114636153199</c:v>
                </c:pt>
                <c:pt idx="291">
                  <c:v>12152.981418996264</c:v>
                </c:pt>
                <c:pt idx="292">
                  <c:v>12299.999999999998</c:v>
                </c:pt>
                <c:pt idx="293">
                  <c:v>12352.317423560569</c:v>
                </c:pt>
                <c:pt idx="294">
                  <c:v>12220.561369201483</c:v>
                </c:pt>
                <c:pt idx="295">
                  <c:v>12242.894413024949</c:v>
                </c:pt>
                <c:pt idx="296">
                  <c:v>12400</c:v>
                </c:pt>
                <c:pt idx="297">
                  <c:v>12681.503112760331</c:v>
                </c:pt>
                <c:pt idx="298">
                  <c:v>12442.322009606203</c:v>
                </c:pt>
                <c:pt idx="299">
                  <c:v>12743.855096010951</c:v>
                </c:pt>
                <c:pt idx="300">
                  <c:v>12500</c:v>
                </c:pt>
                <c:pt idx="301">
                  <c:v>12604.764849129177</c:v>
                </c:pt>
                <c:pt idx="302">
                  <c:v>12763.945262677953</c:v>
                </c:pt>
                <c:pt idx="303">
                  <c:v>12523.555745905718</c:v>
                </c:pt>
                <c:pt idx="304">
                  <c:v>12600</c:v>
                </c:pt>
                <c:pt idx="305">
                  <c:v>12637.503353427008</c:v>
                </c:pt>
                <c:pt idx="306">
                  <c:v>12493.826189801335</c:v>
                </c:pt>
                <c:pt idx="307">
                  <c:v>12128.330583241814</c:v>
                </c:pt>
                <c:pt idx="308">
                  <c:v>12699.999999999998</c:v>
                </c:pt>
                <c:pt idx="309">
                  <c:v>12804.412179676794</c:v>
                </c:pt>
                <c:pt idx="310">
                  <c:v>13226.383085671094</c:v>
                </c:pt>
                <c:pt idx="311">
                  <c:v>13381.097093211092</c:v>
                </c:pt>
                <c:pt idx="312">
                  <c:v>12799.999999999998</c:v>
                </c:pt>
                <c:pt idx="313">
                  <c:v>12935.600257429911</c:v>
                </c:pt>
                <c:pt idx="314">
                  <c:v>12875.466544665962</c:v>
                </c:pt>
                <c:pt idx="315">
                  <c:v>12730.490028120204</c:v>
                </c:pt>
                <c:pt idx="316">
                  <c:v>12900</c:v>
                </c:pt>
                <c:pt idx="317">
                  <c:v>12541.815751074688</c:v>
                </c:pt>
                <c:pt idx="318">
                  <c:v>12872.059915545975</c:v>
                </c:pt>
                <c:pt idx="319">
                  <c:v>13196.761888985297</c:v>
                </c:pt>
                <c:pt idx="320">
                  <c:v>13000</c:v>
                </c:pt>
                <c:pt idx="321">
                  <c:v>12854.892982721825</c:v>
                </c:pt>
                <c:pt idx="322">
                  <c:v>12871.81114021422</c:v>
                </c:pt>
                <c:pt idx="323">
                  <c:v>13004.460808651706</c:v>
                </c:pt>
                <c:pt idx="324">
                  <c:v>13100</c:v>
                </c:pt>
                <c:pt idx="325">
                  <c:v>13151.390443067467</c:v>
                </c:pt>
                <c:pt idx="326">
                  <c:v>13062.360036134578</c:v>
                </c:pt>
                <c:pt idx="327">
                  <c:v>13020.793561594273</c:v>
                </c:pt>
                <c:pt idx="328">
                  <c:v>13199.999999999998</c:v>
                </c:pt>
                <c:pt idx="329">
                  <c:v>13211.401946475245</c:v>
                </c:pt>
                <c:pt idx="330">
                  <c:v>13227.75558530532</c:v>
                </c:pt>
                <c:pt idx="331">
                  <c:v>13143.955446593853</c:v>
                </c:pt>
                <c:pt idx="332">
                  <c:v>13299.999999999998</c:v>
                </c:pt>
                <c:pt idx="333">
                  <c:v>13518.301672505386</c:v>
                </c:pt>
                <c:pt idx="334">
                  <c:v>13713.020932444182</c:v>
                </c:pt>
                <c:pt idx="335">
                  <c:v>13584.294281427614</c:v>
                </c:pt>
                <c:pt idx="336">
                  <c:v>13400</c:v>
                </c:pt>
                <c:pt idx="337">
                  <c:v>13364.558805812299</c:v>
                </c:pt>
                <c:pt idx="338">
                  <c:v>12974.303908841397</c:v>
                </c:pt>
                <c:pt idx="339">
                  <c:v>12845.618162641664</c:v>
                </c:pt>
                <c:pt idx="340">
                  <c:v>13500</c:v>
                </c:pt>
                <c:pt idx="341">
                  <c:v>13806.470955698616</c:v>
                </c:pt>
                <c:pt idx="342">
                  <c:v>13861.293552335041</c:v>
                </c:pt>
                <c:pt idx="343">
                  <c:v>13987.009255791705</c:v>
                </c:pt>
                <c:pt idx="344">
                  <c:v>13600</c:v>
                </c:pt>
                <c:pt idx="345">
                  <c:v>13236.927624439528</c:v>
                </c:pt>
                <c:pt idx="346">
                  <c:v>13360.268040591003</c:v>
                </c:pt>
                <c:pt idx="347">
                  <c:v>13468.967171031887</c:v>
                </c:pt>
                <c:pt idx="348">
                  <c:v>13699.999999999998</c:v>
                </c:pt>
                <c:pt idx="349">
                  <c:v>13463.329882306503</c:v>
                </c:pt>
                <c:pt idx="350">
                  <c:v>13727.997123081275</c:v>
                </c:pt>
                <c:pt idx="351">
                  <c:v>13662.495503175602</c:v>
                </c:pt>
                <c:pt idx="352">
                  <c:v>13799.999999999998</c:v>
                </c:pt>
                <c:pt idx="353">
                  <c:v>13769.978054172438</c:v>
                </c:pt>
                <c:pt idx="354">
                  <c:v>13844.591690319172</c:v>
                </c:pt>
                <c:pt idx="355">
                  <c:v>13953.406288672271</c:v>
                </c:pt>
                <c:pt idx="356">
                  <c:v>13900</c:v>
                </c:pt>
                <c:pt idx="357">
                  <c:v>14125.058506718902</c:v>
                </c:pt>
                <c:pt idx="358">
                  <c:v>14052.683316159537</c:v>
                </c:pt>
                <c:pt idx="359">
                  <c:v>14220.24898628863</c:v>
                </c:pt>
                <c:pt idx="360">
                  <c:v>14000</c:v>
                </c:pt>
                <c:pt idx="361">
                  <c:v>14178.827892505118</c:v>
                </c:pt>
                <c:pt idx="362">
                  <c:v>13964.772173252604</c:v>
                </c:pt>
                <c:pt idx="363">
                  <c:v>14044.569355262829</c:v>
                </c:pt>
                <c:pt idx="364">
                  <c:v>14100</c:v>
                </c:pt>
                <c:pt idx="365">
                  <c:v>13747.714486993234</c:v>
                </c:pt>
                <c:pt idx="366">
                  <c:v>13686.217818040992</c:v>
                </c:pt>
                <c:pt idx="367">
                  <c:v>13871.912680439162</c:v>
                </c:pt>
                <c:pt idx="368">
                  <c:v>14199.999999999998</c:v>
                </c:pt>
                <c:pt idx="369">
                  <c:v>14298.415290596275</c:v>
                </c:pt>
                <c:pt idx="370">
                  <c:v>14378.150175431478</c:v>
                </c:pt>
                <c:pt idx="371">
                  <c:v>14125.307739496553</c:v>
                </c:pt>
                <c:pt idx="372">
                  <c:v>14300</c:v>
                </c:pt>
                <c:pt idx="373">
                  <c:v>13968.151755794068</c:v>
                </c:pt>
                <c:pt idx="374">
                  <c:v>13682.903479539207</c:v>
                </c:pt>
                <c:pt idx="375">
                  <c:v>13245.090287182147</c:v>
                </c:pt>
                <c:pt idx="376">
                  <c:v>14400</c:v>
                </c:pt>
                <c:pt idx="377">
                  <c:v>14836.92068292819</c:v>
                </c:pt>
                <c:pt idx="378">
                  <c:v>15243.828602782673</c:v>
                </c:pt>
                <c:pt idx="379">
                  <c:v>15161.177109376662</c:v>
                </c:pt>
                <c:pt idx="380">
                  <c:v>14500</c:v>
                </c:pt>
                <c:pt idx="381">
                  <c:v>14660.754894420543</c:v>
                </c:pt>
                <c:pt idx="382">
                  <c:v>14641.18404620078</c:v>
                </c:pt>
                <c:pt idx="383">
                  <c:v>14650.23438324316</c:v>
                </c:pt>
                <c:pt idx="384">
                  <c:v>14600</c:v>
                </c:pt>
                <c:pt idx="385">
                  <c:v>15012.164187915665</c:v>
                </c:pt>
                <c:pt idx="386">
                  <c:v>15058.954516200254</c:v>
                </c:pt>
                <c:pt idx="387">
                  <c:v>14842.355501630904</c:v>
                </c:pt>
                <c:pt idx="388">
                  <c:v>14699.999999999998</c:v>
                </c:pt>
                <c:pt idx="389">
                  <c:v>14743.989207665736</c:v>
                </c:pt>
                <c:pt idx="390">
                  <c:v>14956.727053620869</c:v>
                </c:pt>
                <c:pt idx="391">
                  <c:v>14679.511188624165</c:v>
                </c:pt>
                <c:pt idx="392">
                  <c:v>14800</c:v>
                </c:pt>
                <c:pt idx="393">
                  <c:v>15095.21868330154</c:v>
                </c:pt>
                <c:pt idx="394">
                  <c:v>15260.002995684797</c:v>
                </c:pt>
                <c:pt idx="395">
                  <c:v>15241.53904821711</c:v>
                </c:pt>
                <c:pt idx="396">
                  <c:v>14899.999999999998</c:v>
                </c:pt>
                <c:pt idx="397">
                  <c:v>14747.779830181713</c:v>
                </c:pt>
                <c:pt idx="398">
                  <c:v>15242.039757383771</c:v>
                </c:pt>
                <c:pt idx="399">
                  <c:v>14969.631499698611</c:v>
                </c:pt>
                <c:pt idx="400">
                  <c:v>15000</c:v>
                </c:pt>
                <c:pt idx="401">
                  <c:v>15293.65401905185</c:v>
                </c:pt>
                <c:pt idx="402">
                  <c:v>15204.419333464954</c:v>
                </c:pt>
                <c:pt idx="403">
                  <c:v>15494.029466381951</c:v>
                </c:pt>
                <c:pt idx="404">
                  <c:v>15100</c:v>
                </c:pt>
                <c:pt idx="405">
                  <c:v>15159.173674931355</c:v>
                </c:pt>
                <c:pt idx="406">
                  <c:v>15279.057789888029</c:v>
                </c:pt>
                <c:pt idx="407">
                  <c:v>15241.088463713402</c:v>
                </c:pt>
                <c:pt idx="408">
                  <c:v>15199.999999999998</c:v>
                </c:pt>
                <c:pt idx="409">
                  <c:v>15018.160088940946</c:v>
                </c:pt>
                <c:pt idx="410">
                  <c:v>15095.266872151131</c:v>
                </c:pt>
                <c:pt idx="411">
                  <c:v>15131.303179683591</c:v>
                </c:pt>
                <c:pt idx="412">
                  <c:v>15299.999999999998</c:v>
                </c:pt>
                <c:pt idx="413">
                  <c:v>15052.474473438624</c:v>
                </c:pt>
                <c:pt idx="414">
                  <c:v>14984.450522329369</c:v>
                </c:pt>
                <c:pt idx="415">
                  <c:v>15198.232632798921</c:v>
                </c:pt>
                <c:pt idx="416">
                  <c:v>15400</c:v>
                </c:pt>
                <c:pt idx="417">
                  <c:v>15576.995925748701</c:v>
                </c:pt>
                <c:pt idx="418">
                  <c:v>15442.842877448455</c:v>
                </c:pt>
                <c:pt idx="419">
                  <c:v>15408.803832878408</c:v>
                </c:pt>
                <c:pt idx="420">
                  <c:v>15500</c:v>
                </c:pt>
                <c:pt idx="421">
                  <c:v>15651.782802813996</c:v>
                </c:pt>
                <c:pt idx="422">
                  <c:v>15027.192780108018</c:v>
                </c:pt>
                <c:pt idx="423">
                  <c:v>15431.4534258286</c:v>
                </c:pt>
                <c:pt idx="424">
                  <c:v>15599.999999999998</c:v>
                </c:pt>
                <c:pt idx="425">
                  <c:v>15172.713192975767</c:v>
                </c:pt>
                <c:pt idx="426">
                  <c:v>15422.022043992352</c:v>
                </c:pt>
                <c:pt idx="427">
                  <c:v>16084.738491390759</c:v>
                </c:pt>
                <c:pt idx="428">
                  <c:v>15699.999999999998</c:v>
                </c:pt>
                <c:pt idx="429">
                  <c:v>15898.785228438974</c:v>
                </c:pt>
                <c:pt idx="430">
                  <c:v>15705.362242729459</c:v>
                </c:pt>
                <c:pt idx="431">
                  <c:v>15803.862540983779</c:v>
                </c:pt>
                <c:pt idx="432">
                  <c:v>15799.999999999998</c:v>
                </c:pt>
                <c:pt idx="433">
                  <c:v>16280.099951922019</c:v>
                </c:pt>
                <c:pt idx="434">
                  <c:v>16214.196904912884</c:v>
                </c:pt>
                <c:pt idx="435">
                  <c:v>16206.072632717704</c:v>
                </c:pt>
                <c:pt idx="436">
                  <c:v>15900</c:v>
                </c:pt>
                <c:pt idx="437">
                  <c:v>15977.033834555918</c:v>
                </c:pt>
                <c:pt idx="438">
                  <c:v>16341.387103033436</c:v>
                </c:pt>
                <c:pt idx="439">
                  <c:v>16145.59330458843</c:v>
                </c:pt>
                <c:pt idx="440">
                  <c:v>16000</c:v>
                </c:pt>
                <c:pt idx="441">
                  <c:v>15527.886278404922</c:v>
                </c:pt>
                <c:pt idx="442">
                  <c:v>15794.973980015939</c:v>
                </c:pt>
                <c:pt idx="443">
                  <c:v>16156.133942012446</c:v>
                </c:pt>
                <c:pt idx="444">
                  <c:v>16100</c:v>
                </c:pt>
                <c:pt idx="445">
                  <c:v>15784.888023521606</c:v>
                </c:pt>
                <c:pt idx="446">
                  <c:v>16275.255475094809</c:v>
                </c:pt>
                <c:pt idx="447">
                  <c:v>16407.026373086206</c:v>
                </c:pt>
                <c:pt idx="448">
                  <c:v>16199.999999999998</c:v>
                </c:pt>
                <c:pt idx="449">
                  <c:v>16417.557023918678</c:v>
                </c:pt>
                <c:pt idx="450">
                  <c:v>16557.837366806107</c:v>
                </c:pt>
                <c:pt idx="451">
                  <c:v>16293.336309786031</c:v>
                </c:pt>
                <c:pt idx="452">
                  <c:v>16299.999999999998</c:v>
                </c:pt>
                <c:pt idx="453">
                  <c:v>16140.763830664158</c:v>
                </c:pt>
                <c:pt idx="454">
                  <c:v>16570.857045683308</c:v>
                </c:pt>
                <c:pt idx="455">
                  <c:v>16780.397475156791</c:v>
                </c:pt>
                <c:pt idx="456">
                  <c:v>16400</c:v>
                </c:pt>
                <c:pt idx="457">
                  <c:v>16125.285640527685</c:v>
                </c:pt>
                <c:pt idx="458">
                  <c:v>15991.30572228436</c:v>
                </c:pt>
                <c:pt idx="459">
                  <c:v>16078.004311210734</c:v>
                </c:pt>
                <c:pt idx="460">
                  <c:v>16500</c:v>
                </c:pt>
                <c:pt idx="461">
                  <c:v>16607.04396743506</c:v>
                </c:pt>
                <c:pt idx="462">
                  <c:v>16432.670417468071</c:v>
                </c:pt>
                <c:pt idx="463">
                  <c:v>16122.065417379845</c:v>
                </c:pt>
                <c:pt idx="464">
                  <c:v>16600</c:v>
                </c:pt>
                <c:pt idx="465">
                  <c:v>17240.771774662495</c:v>
                </c:pt>
                <c:pt idx="466">
                  <c:v>17249.500383501905</c:v>
                </c:pt>
                <c:pt idx="467">
                  <c:v>17685.323385541036</c:v>
                </c:pt>
                <c:pt idx="468">
                  <c:v>16700</c:v>
                </c:pt>
                <c:pt idx="469">
                  <c:v>16831.204137912777</c:v>
                </c:pt>
                <c:pt idx="470">
                  <c:v>16852.286633728272</c:v>
                </c:pt>
                <c:pt idx="471">
                  <c:v>17041.507214203866</c:v>
                </c:pt>
                <c:pt idx="472">
                  <c:v>16799.999999999996</c:v>
                </c:pt>
                <c:pt idx="473">
                  <c:v>16654.428553227077</c:v>
                </c:pt>
                <c:pt idx="474">
                  <c:v>16868.632045834049</c:v>
                </c:pt>
                <c:pt idx="475">
                  <c:v>16554.870697320828</c:v>
                </c:pt>
                <c:pt idx="476">
                  <c:v>16900</c:v>
                </c:pt>
                <c:pt idx="477">
                  <c:v>17268.941391241191</c:v>
                </c:pt>
                <c:pt idx="478">
                  <c:v>17281.378552792758</c:v>
                </c:pt>
                <c:pt idx="479">
                  <c:v>17164.022398686713</c:v>
                </c:pt>
                <c:pt idx="480">
                  <c:v>17000</c:v>
                </c:pt>
                <c:pt idx="481">
                  <c:v>17145.264191670933</c:v>
                </c:pt>
                <c:pt idx="482">
                  <c:v>16996.372485053947</c:v>
                </c:pt>
                <c:pt idx="483">
                  <c:v>16676.427818186075</c:v>
                </c:pt>
                <c:pt idx="484">
                  <c:v>17100</c:v>
                </c:pt>
                <c:pt idx="485">
                  <c:v>17154.320690381341</c:v>
                </c:pt>
                <c:pt idx="486">
                  <c:v>17397.840969413828</c:v>
                </c:pt>
                <c:pt idx="487">
                  <c:v>17342.54498730036</c:v>
                </c:pt>
                <c:pt idx="488">
                  <c:v>17200</c:v>
                </c:pt>
                <c:pt idx="489">
                  <c:v>17022.217553348746</c:v>
                </c:pt>
                <c:pt idx="490">
                  <c:v>16909.190870776205</c:v>
                </c:pt>
                <c:pt idx="491">
                  <c:v>16896.500380713289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6B-44C0-AD4A-5CD0B13B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37200"/>
        <c:axId val="186937760"/>
      </c:lineChart>
      <c:catAx>
        <c:axId val="1869372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86937760"/>
        <c:crosses val="autoZero"/>
        <c:auto val="1"/>
        <c:lblAlgn val="ctr"/>
        <c:lblOffset val="100"/>
        <c:noMultiLvlLbl val="0"/>
      </c:catAx>
      <c:valAx>
        <c:axId val="1869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3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147519006631639"/>
          <c:y val="0.90936696025837827"/>
          <c:w val="0.65212265903594047"/>
          <c:h val="6.2044945111788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Market</a:t>
            </a:r>
            <a:r>
              <a:rPr lang="en-US" sz="1050" baseline="0"/>
              <a:t> Comparison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Dollar Cost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(Model)'!$BL$35:$BL$526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2.118555084293483E-3</c:v>
                </c:pt>
                <c:pt idx="2">
                  <c:v>-1.5606697148508486E-2</c:v>
                </c:pt>
                <c:pt idx="3">
                  <c:v>2.3366662123260884E-2</c:v>
                </c:pt>
                <c:pt idx="4">
                  <c:v>2.6574605259442663E-2</c:v>
                </c:pt>
                <c:pt idx="5">
                  <c:v>1.0057656099597079E-2</c:v>
                </c:pt>
                <c:pt idx="6">
                  <c:v>2.8038444837497511E-2</c:v>
                </c:pt>
                <c:pt idx="7">
                  <c:v>6.1861959956019508E-2</c:v>
                </c:pt>
                <c:pt idx="8">
                  <c:v>7.4613944315443881E-2</c:v>
                </c:pt>
                <c:pt idx="9">
                  <c:v>0.10406867466402203</c:v>
                </c:pt>
                <c:pt idx="10">
                  <c:v>0.10977968418745654</c:v>
                </c:pt>
                <c:pt idx="11">
                  <c:v>6.6794917711410884E-2</c:v>
                </c:pt>
                <c:pt idx="12">
                  <c:v>0.10438257016126307</c:v>
                </c:pt>
                <c:pt idx="13">
                  <c:v>5.960004761397375E-2</c:v>
                </c:pt>
                <c:pt idx="14">
                  <c:v>2.3351091024615078E-2</c:v>
                </c:pt>
                <c:pt idx="15">
                  <c:v>1.9776503522839217E-2</c:v>
                </c:pt>
                <c:pt idx="16">
                  <c:v>3.9870102562706844E-3</c:v>
                </c:pt>
                <c:pt idx="17">
                  <c:v>3.2649376021348431E-2</c:v>
                </c:pt>
                <c:pt idx="18">
                  <c:v>5.0937512529822149E-2</c:v>
                </c:pt>
                <c:pt idx="19">
                  <c:v>9.1935467076762478E-3</c:v>
                </c:pt>
                <c:pt idx="20">
                  <c:v>1.2606463522723654E-2</c:v>
                </c:pt>
                <c:pt idx="21">
                  <c:v>1.8890275642641896E-2</c:v>
                </c:pt>
                <c:pt idx="22">
                  <c:v>-1.9582564303392114E-2</c:v>
                </c:pt>
                <c:pt idx="23">
                  <c:v>-2.8465144299114842E-2</c:v>
                </c:pt>
                <c:pt idx="24">
                  <c:v>-8.2394443017322239E-2</c:v>
                </c:pt>
                <c:pt idx="25">
                  <c:v>-8.3835674149167483E-2</c:v>
                </c:pt>
                <c:pt idx="26">
                  <c:v>-2.8397945439023631E-2</c:v>
                </c:pt>
                <c:pt idx="27">
                  <c:v>-8.2141761376273381E-2</c:v>
                </c:pt>
                <c:pt idx="28">
                  <c:v>-6.1333240196675742E-2</c:v>
                </c:pt>
                <c:pt idx="29">
                  <c:v>-5.0838992724095644E-2</c:v>
                </c:pt>
                <c:pt idx="30">
                  <c:v>-5.9721544666848203E-2</c:v>
                </c:pt>
                <c:pt idx="31">
                  <c:v>-8.8424489364669179E-2</c:v>
                </c:pt>
                <c:pt idx="32">
                  <c:v>-9.1498674214460674E-2</c:v>
                </c:pt>
                <c:pt idx="33">
                  <c:v>-8.6309239471754062E-2</c:v>
                </c:pt>
                <c:pt idx="34">
                  <c:v>-7.3385765370422074E-2</c:v>
                </c:pt>
                <c:pt idx="35">
                  <c:v>-3.175385855375723E-2</c:v>
                </c:pt>
                <c:pt idx="36">
                  <c:v>-5.4465648929089006E-2</c:v>
                </c:pt>
                <c:pt idx="37">
                  <c:v>-1.7402853318262412E-2</c:v>
                </c:pt>
                <c:pt idx="38">
                  <c:v>-9.6705714097743423E-3</c:v>
                </c:pt>
                <c:pt idx="39">
                  <c:v>8.4213580627245932E-4</c:v>
                </c:pt>
                <c:pt idx="40">
                  <c:v>-1.280816174609678E-2</c:v>
                </c:pt>
                <c:pt idx="41">
                  <c:v>1.9667944366556833E-2</c:v>
                </c:pt>
                <c:pt idx="42">
                  <c:v>-1.2055136892524354E-2</c:v>
                </c:pt>
                <c:pt idx="43">
                  <c:v>-1.5596611795973825E-3</c:v>
                </c:pt>
                <c:pt idx="44">
                  <c:v>-3.157458212818165E-2</c:v>
                </c:pt>
                <c:pt idx="45">
                  <c:v>-4.8195936915553794E-2</c:v>
                </c:pt>
                <c:pt idx="46">
                  <c:v>-7.5357753738139244E-2</c:v>
                </c:pt>
                <c:pt idx="47">
                  <c:v>-9.5222842090423199E-2</c:v>
                </c:pt>
                <c:pt idx="48">
                  <c:v>-0.11440976750450205</c:v>
                </c:pt>
                <c:pt idx="49">
                  <c:v>-0.13000456407669025</c:v>
                </c:pt>
                <c:pt idx="50">
                  <c:v>-0.11076339319495421</c:v>
                </c:pt>
                <c:pt idx="51">
                  <c:v>-0.11465108963639037</c:v>
                </c:pt>
                <c:pt idx="52">
                  <c:v>-9.8369177033645561E-2</c:v>
                </c:pt>
                <c:pt idx="53">
                  <c:v>-9.2380204383130438E-2</c:v>
                </c:pt>
                <c:pt idx="54">
                  <c:v>-0.10472825989879142</c:v>
                </c:pt>
                <c:pt idx="55">
                  <c:v>-0.10911950052219377</c:v>
                </c:pt>
                <c:pt idx="56">
                  <c:v>-0.10878367391642285</c:v>
                </c:pt>
                <c:pt idx="57">
                  <c:v>-0.15004640593747276</c:v>
                </c:pt>
                <c:pt idx="58">
                  <c:v>-0.14304142589659352</c:v>
                </c:pt>
                <c:pt idx="59">
                  <c:v>-0.12883319705792229</c:v>
                </c:pt>
                <c:pt idx="60">
                  <c:v>-0.16171217640261026</c:v>
                </c:pt>
                <c:pt idx="61">
                  <c:v>-0.24932781325769349</c:v>
                </c:pt>
                <c:pt idx="62">
                  <c:v>-0.39374030261532067</c:v>
                </c:pt>
                <c:pt idx="63">
                  <c:v>-0.37326425424980725</c:v>
                </c:pt>
                <c:pt idx="64">
                  <c:v>-0.43557523592534553</c:v>
                </c:pt>
                <c:pt idx="65">
                  <c:v>-0.3103903426850505</c:v>
                </c:pt>
                <c:pt idx="66">
                  <c:v>-0.32539258571967056</c:v>
                </c:pt>
                <c:pt idx="67">
                  <c:v>-0.37680275041107858</c:v>
                </c:pt>
                <c:pt idx="68">
                  <c:v>-0.42930019277164433</c:v>
                </c:pt>
                <c:pt idx="69">
                  <c:v>-0.36100748232457991</c:v>
                </c:pt>
                <c:pt idx="70">
                  <c:v>-0.37722150936053156</c:v>
                </c:pt>
                <c:pt idx="71">
                  <c:v>-0.35222647408952645</c:v>
                </c:pt>
                <c:pt idx="72">
                  <c:v>-0.34538517791382717</c:v>
                </c:pt>
                <c:pt idx="73">
                  <c:v>-0.35149783862145723</c:v>
                </c:pt>
                <c:pt idx="74">
                  <c:v>-0.31096107201058143</c:v>
                </c:pt>
                <c:pt idx="75">
                  <c:v>-0.33883126319714285</c:v>
                </c:pt>
                <c:pt idx="76">
                  <c:v>-0.37724411469911889</c:v>
                </c:pt>
                <c:pt idx="77">
                  <c:v>-0.40402304533994848</c:v>
                </c:pt>
                <c:pt idx="78">
                  <c:v>-0.35230089582937141</c:v>
                </c:pt>
                <c:pt idx="79">
                  <c:v>-0.31611330353042066</c:v>
                </c:pt>
                <c:pt idx="80">
                  <c:v>-0.35034156797480143</c:v>
                </c:pt>
                <c:pt idx="81">
                  <c:v>-0.39988777043266688</c:v>
                </c:pt>
                <c:pt idx="82">
                  <c:v>-0.41829163323790963</c:v>
                </c:pt>
                <c:pt idx="83">
                  <c:v>-0.45895948312090984</c:v>
                </c:pt>
                <c:pt idx="84">
                  <c:v>-0.40591338621343465</c:v>
                </c:pt>
                <c:pt idx="85">
                  <c:v>-0.38565017467401741</c:v>
                </c:pt>
                <c:pt idx="86">
                  <c:v>-0.35211639902208025</c:v>
                </c:pt>
                <c:pt idx="87">
                  <c:v>-0.31601861041006152</c:v>
                </c:pt>
                <c:pt idx="88">
                  <c:v>-0.30806656541951172</c:v>
                </c:pt>
                <c:pt idx="89">
                  <c:v>-0.29444374141457996</c:v>
                </c:pt>
                <c:pt idx="90">
                  <c:v>-0.29223393813317156</c:v>
                </c:pt>
                <c:pt idx="91">
                  <c:v>-0.24644721449696871</c:v>
                </c:pt>
                <c:pt idx="92">
                  <c:v>-0.18800653950465884</c:v>
                </c:pt>
                <c:pt idx="93">
                  <c:v>-0.23219487074778866</c:v>
                </c:pt>
                <c:pt idx="94">
                  <c:v>-0.20646524089233165</c:v>
                </c:pt>
                <c:pt idx="95">
                  <c:v>-0.17711523412633945</c:v>
                </c:pt>
                <c:pt idx="96">
                  <c:v>-0.1682482328545325</c:v>
                </c:pt>
                <c:pt idx="97">
                  <c:v>-0.15875474642804366</c:v>
                </c:pt>
                <c:pt idx="98">
                  <c:v>-0.18865831566428459</c:v>
                </c:pt>
                <c:pt idx="99">
                  <c:v>-0.18589927203143386</c:v>
                </c:pt>
                <c:pt idx="100">
                  <c:v>-0.19904766615220637</c:v>
                </c:pt>
                <c:pt idx="101">
                  <c:v>-0.22172191546766007</c:v>
                </c:pt>
                <c:pt idx="102">
                  <c:v>-0.1654230815673241</c:v>
                </c:pt>
                <c:pt idx="103">
                  <c:v>-0.12381098283264969</c:v>
                </c:pt>
                <c:pt idx="104">
                  <c:v>-9.8005993194687058E-2</c:v>
                </c:pt>
                <c:pt idx="105">
                  <c:v>-7.5889394865732318E-2</c:v>
                </c:pt>
                <c:pt idx="106">
                  <c:v>-7.8264458559997863E-2</c:v>
                </c:pt>
                <c:pt idx="107">
                  <c:v>-5.9368682706575582E-2</c:v>
                </c:pt>
                <c:pt idx="108">
                  <c:v>-5.315006227860064E-2</c:v>
                </c:pt>
                <c:pt idx="109">
                  <c:v>-6.2890284466036617E-2</c:v>
                </c:pt>
                <c:pt idx="110">
                  <c:v>-3.0031823261146617E-2</c:v>
                </c:pt>
                <c:pt idx="111">
                  <c:v>-3.3041383395484569E-3</c:v>
                </c:pt>
                <c:pt idx="112">
                  <c:v>-2.666082196733166E-2</c:v>
                </c:pt>
                <c:pt idx="113">
                  <c:v>-5.0423226872267524E-2</c:v>
                </c:pt>
                <c:pt idx="114">
                  <c:v>-2.1449121709523622E-3</c:v>
                </c:pt>
                <c:pt idx="115">
                  <c:v>1.3807856428674548E-2</c:v>
                </c:pt>
                <c:pt idx="116">
                  <c:v>8.4380174456741841E-3</c:v>
                </c:pt>
                <c:pt idx="117">
                  <c:v>-4.179705657895616E-2</c:v>
                </c:pt>
                <c:pt idx="118">
                  <c:v>-7.8949447606609935E-3</c:v>
                </c:pt>
                <c:pt idx="119">
                  <c:v>1.6897547427108028E-2</c:v>
                </c:pt>
                <c:pt idx="120">
                  <c:v>6.8147442121484492E-3</c:v>
                </c:pt>
                <c:pt idx="121">
                  <c:v>2.3506764904812627E-3</c:v>
                </c:pt>
                <c:pt idx="122">
                  <c:v>2.8544494386028241E-2</c:v>
                </c:pt>
                <c:pt idx="123">
                  <c:v>1.984683842559809E-2</c:v>
                </c:pt>
                <c:pt idx="124">
                  <c:v>1.0874856272053979E-2</c:v>
                </c:pt>
                <c:pt idx="125">
                  <c:v>1.960584788485864E-2</c:v>
                </c:pt>
                <c:pt idx="126">
                  <c:v>2.9199025919667498E-2</c:v>
                </c:pt>
                <c:pt idx="127">
                  <c:v>6.5056620385889552E-2</c:v>
                </c:pt>
                <c:pt idx="128">
                  <c:v>5.4726484683586207E-2</c:v>
                </c:pt>
                <c:pt idx="129">
                  <c:v>4.9046305918101218E-3</c:v>
                </c:pt>
                <c:pt idx="130">
                  <c:v>-1.5682609429006344E-2</c:v>
                </c:pt>
                <c:pt idx="131">
                  <c:v>-3.2296297218730063E-2</c:v>
                </c:pt>
                <c:pt idx="132">
                  <c:v>-1.5077526004724229E-2</c:v>
                </c:pt>
                <c:pt idx="133">
                  <c:v>1.0031973915755721E-2</c:v>
                </c:pt>
                <c:pt idx="134">
                  <c:v>5.571427003087992E-3</c:v>
                </c:pt>
                <c:pt idx="135">
                  <c:v>4.8210932139134854E-2</c:v>
                </c:pt>
                <c:pt idx="136">
                  <c:v>5.8969771008924976E-2</c:v>
                </c:pt>
                <c:pt idx="137">
                  <c:v>6.0279485028934099E-2</c:v>
                </c:pt>
                <c:pt idx="138">
                  <c:v>6.1141555438331663E-2</c:v>
                </c:pt>
                <c:pt idx="139">
                  <c:v>8.7187810764319362E-2</c:v>
                </c:pt>
                <c:pt idx="140">
                  <c:v>0.10028368192280968</c:v>
                </c:pt>
                <c:pt idx="141">
                  <c:v>9.273992528103725E-2</c:v>
                </c:pt>
                <c:pt idx="142">
                  <c:v>0.10675839272801313</c:v>
                </c:pt>
                <c:pt idx="143">
                  <c:v>6.890817598007537E-2</c:v>
                </c:pt>
                <c:pt idx="144">
                  <c:v>-1.9830592214596821E-2</c:v>
                </c:pt>
                <c:pt idx="145">
                  <c:v>6.7165019460941888E-3</c:v>
                </c:pt>
                <c:pt idx="146">
                  <c:v>-3.6366280341533219E-2</c:v>
                </c:pt>
                <c:pt idx="147">
                  <c:v>-3.1753890945258045E-2</c:v>
                </c:pt>
                <c:pt idx="148">
                  <c:v>-5.8625898489585104E-2</c:v>
                </c:pt>
                <c:pt idx="149">
                  <c:v>-2.5357621318697232E-2</c:v>
                </c:pt>
                <c:pt idx="150">
                  <c:v>2.8954192627441699E-3</c:v>
                </c:pt>
                <c:pt idx="151">
                  <c:v>-2.2587130299240754E-2</c:v>
                </c:pt>
                <c:pt idx="152">
                  <c:v>-6.6993273442849666E-2</c:v>
                </c:pt>
                <c:pt idx="153">
                  <c:v>-1.1038036805757323E-2</c:v>
                </c:pt>
                <c:pt idx="154">
                  <c:v>-2.6721531509919183E-2</c:v>
                </c:pt>
                <c:pt idx="155">
                  <c:v>1.4789303803077747E-2</c:v>
                </c:pt>
                <c:pt idx="156">
                  <c:v>1.7909582715008421E-2</c:v>
                </c:pt>
                <c:pt idx="157">
                  <c:v>4.1635486235233943E-2</c:v>
                </c:pt>
                <c:pt idx="158">
                  <c:v>-5.0872540485747964E-3</c:v>
                </c:pt>
                <c:pt idx="159">
                  <c:v>-9.2322409952653173E-3</c:v>
                </c:pt>
                <c:pt idx="160">
                  <c:v>-1.0736633416173369E-2</c:v>
                </c:pt>
                <c:pt idx="161">
                  <c:v>2.7788370747072522E-2</c:v>
                </c:pt>
                <c:pt idx="162">
                  <c:v>3.1770216273192098E-2</c:v>
                </c:pt>
                <c:pt idx="163">
                  <c:v>4.5906565342283656E-2</c:v>
                </c:pt>
                <c:pt idx="164">
                  <c:v>7.3213817773427392E-2</c:v>
                </c:pt>
                <c:pt idx="165">
                  <c:v>8.031477038996182E-2</c:v>
                </c:pt>
                <c:pt idx="166">
                  <c:v>0.10263406777976014</c:v>
                </c:pt>
                <c:pt idx="167">
                  <c:v>0.11326133355186108</c:v>
                </c:pt>
                <c:pt idx="168">
                  <c:v>0.11127826669049035</c:v>
                </c:pt>
                <c:pt idx="169">
                  <c:v>0.10200430293078044</c:v>
                </c:pt>
                <c:pt idx="170">
                  <c:v>0.14636427162511034</c:v>
                </c:pt>
                <c:pt idx="171">
                  <c:v>0.11469859688551964</c:v>
                </c:pt>
                <c:pt idx="172">
                  <c:v>0.11811310002371789</c:v>
                </c:pt>
                <c:pt idx="173">
                  <c:v>9.1174435482261895E-2</c:v>
                </c:pt>
                <c:pt idx="174">
                  <c:v>0.12986118856428108</c:v>
                </c:pt>
                <c:pt idx="175">
                  <c:v>0.13863024169778271</c:v>
                </c:pt>
                <c:pt idx="176">
                  <c:v>0.13895204121590798</c:v>
                </c:pt>
                <c:pt idx="177">
                  <c:v>0.15606146083213446</c:v>
                </c:pt>
                <c:pt idx="178">
                  <c:v>0.16114960856456251</c:v>
                </c:pt>
                <c:pt idx="179">
                  <c:v>0.15892432636240583</c:v>
                </c:pt>
                <c:pt idx="180">
                  <c:v>0.18706788866128599</c:v>
                </c:pt>
                <c:pt idx="181">
                  <c:v>0.17565912765404557</c:v>
                </c:pt>
                <c:pt idx="182">
                  <c:v>0.15640618924908689</c:v>
                </c:pt>
                <c:pt idx="183">
                  <c:v>0.18933279474911857</c:v>
                </c:pt>
                <c:pt idx="184">
                  <c:v>0.1945042598938207</c:v>
                </c:pt>
                <c:pt idx="185">
                  <c:v>0.21444978848163276</c:v>
                </c:pt>
                <c:pt idx="186">
                  <c:v>0.19435689116486721</c:v>
                </c:pt>
                <c:pt idx="187">
                  <c:v>0.20173771877160385</c:v>
                </c:pt>
                <c:pt idx="188">
                  <c:v>0.17655071252296195</c:v>
                </c:pt>
                <c:pt idx="189">
                  <c:v>0.15504219983560774</c:v>
                </c:pt>
                <c:pt idx="190">
                  <c:v>0.18471278226006937</c:v>
                </c:pt>
                <c:pt idx="191">
                  <c:v>0.21471364926043157</c:v>
                </c:pt>
                <c:pt idx="192">
                  <c:v>0.21972071618675293</c:v>
                </c:pt>
                <c:pt idx="193">
                  <c:v>0.21066715133982283</c:v>
                </c:pt>
                <c:pt idx="194">
                  <c:v>0.22960198896002937</c:v>
                </c:pt>
                <c:pt idx="195">
                  <c:v>0.23965557359125711</c:v>
                </c:pt>
                <c:pt idx="196">
                  <c:v>0.20536588914582254</c:v>
                </c:pt>
                <c:pt idx="197">
                  <c:v>0.19261545516693568</c:v>
                </c:pt>
                <c:pt idx="198">
                  <c:v>0.19107033826519659</c:v>
                </c:pt>
                <c:pt idx="199">
                  <c:v>0.19623143565870604</c:v>
                </c:pt>
                <c:pt idx="200">
                  <c:v>0.18373678587232112</c:v>
                </c:pt>
                <c:pt idx="201">
                  <c:v>0.1516836830270869</c:v>
                </c:pt>
                <c:pt idx="202">
                  <c:v>0.14773264577871181</c:v>
                </c:pt>
                <c:pt idx="203">
                  <c:v>0.14374647164544041</c:v>
                </c:pt>
                <c:pt idx="204">
                  <c:v>0.20992529500306345</c:v>
                </c:pt>
                <c:pt idx="205">
                  <c:v>0.20305207846972051</c:v>
                </c:pt>
                <c:pt idx="206">
                  <c:v>0.17318765195499686</c:v>
                </c:pt>
                <c:pt idx="207">
                  <c:v>0.20313940662035557</c:v>
                </c:pt>
                <c:pt idx="208">
                  <c:v>0.15626479505877322</c:v>
                </c:pt>
                <c:pt idx="209">
                  <c:v>5.8010353238819423E-2</c:v>
                </c:pt>
                <c:pt idx="210">
                  <c:v>3.8822254274423207E-2</c:v>
                </c:pt>
                <c:pt idx="211">
                  <c:v>-1.0192741818837669E-2</c:v>
                </c:pt>
                <c:pt idx="212">
                  <c:v>2.5804452149219781E-2</c:v>
                </c:pt>
                <c:pt idx="213">
                  <c:v>2.9227316411422288E-2</c:v>
                </c:pt>
                <c:pt idx="214">
                  <c:v>-6.2515584952654857E-3</c:v>
                </c:pt>
                <c:pt idx="215">
                  <c:v>3.4622306124112656E-2</c:v>
                </c:pt>
                <c:pt idx="216">
                  <c:v>-4.7767701102888749E-2</c:v>
                </c:pt>
                <c:pt idx="217">
                  <c:v>-4.6062080859914811E-2</c:v>
                </c:pt>
                <c:pt idx="218">
                  <c:v>-2.3712164284814374E-2</c:v>
                </c:pt>
                <c:pt idx="219">
                  <c:v>4.0062437109326554E-2</c:v>
                </c:pt>
                <c:pt idx="220">
                  <c:v>4.5006101175420365E-2</c:v>
                </c:pt>
                <c:pt idx="221">
                  <c:v>9.8448086020886727E-2</c:v>
                </c:pt>
                <c:pt idx="222">
                  <c:v>5.5648469365920272E-2</c:v>
                </c:pt>
                <c:pt idx="223">
                  <c:v>5.8228397436324686E-2</c:v>
                </c:pt>
                <c:pt idx="224">
                  <c:v>1.2912698179939008E-2</c:v>
                </c:pt>
                <c:pt idx="225">
                  <c:v>-4.276924960684636E-2</c:v>
                </c:pt>
                <c:pt idx="226">
                  <c:v>4.0549373124968424E-2</c:v>
                </c:pt>
                <c:pt idx="227">
                  <c:v>4.4836142146484903E-2</c:v>
                </c:pt>
                <c:pt idx="228">
                  <c:v>4.7543623244907796E-3</c:v>
                </c:pt>
                <c:pt idx="229">
                  <c:v>4.2809246700117098E-2</c:v>
                </c:pt>
                <c:pt idx="230">
                  <c:v>3.6909054322511681E-2</c:v>
                </c:pt>
                <c:pt idx="231">
                  <c:v>4.4501233248031902E-2</c:v>
                </c:pt>
                <c:pt idx="232">
                  <c:v>5.8227080501384698E-2</c:v>
                </c:pt>
                <c:pt idx="233">
                  <c:v>9.3920677922763485E-2</c:v>
                </c:pt>
                <c:pt idx="234">
                  <c:v>9.8859395284028873E-2</c:v>
                </c:pt>
                <c:pt idx="235">
                  <c:v>0.12843639229066173</c:v>
                </c:pt>
                <c:pt idx="236">
                  <c:v>0.1180228494149409</c:v>
                </c:pt>
                <c:pt idx="237">
                  <c:v>0.14001111898806862</c:v>
                </c:pt>
                <c:pt idx="238">
                  <c:v>0.14609874799609357</c:v>
                </c:pt>
                <c:pt idx="239">
                  <c:v>0.14307292096990509</c:v>
                </c:pt>
                <c:pt idx="240">
                  <c:v>0.13860595574375179</c:v>
                </c:pt>
                <c:pt idx="241">
                  <c:v>0.16217276529089619</c:v>
                </c:pt>
                <c:pt idx="242">
                  <c:v>0.14823924443944603</c:v>
                </c:pt>
                <c:pt idx="243">
                  <c:v>0.15340231049867215</c:v>
                </c:pt>
                <c:pt idx="244">
                  <c:v>0.13155105922579913</c:v>
                </c:pt>
                <c:pt idx="245">
                  <c:v>0.11217899243267815</c:v>
                </c:pt>
                <c:pt idx="246">
                  <c:v>0.12669492594744991</c:v>
                </c:pt>
                <c:pt idx="247">
                  <c:v>0.13443583255906089</c:v>
                </c:pt>
                <c:pt idx="248">
                  <c:v>0.10317846325815716</c:v>
                </c:pt>
                <c:pt idx="249">
                  <c:v>8.5112574773222649E-2</c:v>
                </c:pt>
                <c:pt idx="250">
                  <c:v>2.5771477749072735E-2</c:v>
                </c:pt>
                <c:pt idx="251">
                  <c:v>3.5880846263612654E-2</c:v>
                </c:pt>
                <c:pt idx="252">
                  <c:v>5.4916849844264259E-3</c:v>
                </c:pt>
                <c:pt idx="253">
                  <c:v>4.3289226023778493E-2</c:v>
                </c:pt>
                <c:pt idx="254">
                  <c:v>6.0482594005809354E-2</c:v>
                </c:pt>
                <c:pt idx="255">
                  <c:v>5.772186357820952E-2</c:v>
                </c:pt>
                <c:pt idx="256">
                  <c:v>8.6419405085189416E-2</c:v>
                </c:pt>
                <c:pt idx="257">
                  <c:v>8.0557505598529255E-2</c:v>
                </c:pt>
                <c:pt idx="258">
                  <c:v>7.8815139941841972E-2</c:v>
                </c:pt>
                <c:pt idx="259">
                  <c:v>7.8385926395964756E-2</c:v>
                </c:pt>
                <c:pt idx="260">
                  <c:v>9.4841230305189539E-2</c:v>
                </c:pt>
                <c:pt idx="261">
                  <c:v>0.10247456714088865</c:v>
                </c:pt>
                <c:pt idx="262">
                  <c:v>0.119338541162745</c:v>
                </c:pt>
                <c:pt idx="263">
                  <c:v>0.12712444799168399</c:v>
                </c:pt>
                <c:pt idx="264">
                  <c:v>0.12013552410294381</c:v>
                </c:pt>
                <c:pt idx="265">
                  <c:v>0.1136034698206605</c:v>
                </c:pt>
                <c:pt idx="266">
                  <c:v>0.14593909437654018</c:v>
                </c:pt>
                <c:pt idx="267">
                  <c:v>0.17962728155069341</c:v>
                </c:pt>
                <c:pt idx="268">
                  <c:v>0.16801514189122968</c:v>
                </c:pt>
                <c:pt idx="269">
                  <c:v>0.14606016682213752</c:v>
                </c:pt>
                <c:pt idx="270">
                  <c:v>0.16605125059165693</c:v>
                </c:pt>
                <c:pt idx="271">
                  <c:v>0.14380760505860546</c:v>
                </c:pt>
                <c:pt idx="272">
                  <c:v>0.15719965040322337</c:v>
                </c:pt>
                <c:pt idx="273">
                  <c:v>0.13766351665724219</c:v>
                </c:pt>
                <c:pt idx="274">
                  <c:v>0.1414576152933178</c:v>
                </c:pt>
                <c:pt idx="275">
                  <c:v>0.11845678695056905</c:v>
                </c:pt>
                <c:pt idx="276">
                  <c:v>0.10145301959691433</c:v>
                </c:pt>
                <c:pt idx="277">
                  <c:v>0.14438840368269434</c:v>
                </c:pt>
                <c:pt idx="278">
                  <c:v>0.15298848951509703</c:v>
                </c:pt>
                <c:pt idx="279">
                  <c:v>0.16361986772448955</c:v>
                </c:pt>
                <c:pt idx="280">
                  <c:v>0.17024128848411979</c:v>
                </c:pt>
                <c:pt idx="281">
                  <c:v>0.19257834245419203</c:v>
                </c:pt>
                <c:pt idx="282">
                  <c:v>0.17358488356968338</c:v>
                </c:pt>
                <c:pt idx="283">
                  <c:v>0.21821690522672998</c:v>
                </c:pt>
                <c:pt idx="284">
                  <c:v>0.22320710681937173</c:v>
                </c:pt>
                <c:pt idx="285">
                  <c:v>0.23227663700586421</c:v>
                </c:pt>
                <c:pt idx="286">
                  <c:v>0.23606698489872291</c:v>
                </c:pt>
                <c:pt idx="287">
                  <c:v>0.24538503774610843</c:v>
                </c:pt>
                <c:pt idx="288">
                  <c:v>0.23926922822191754</c:v>
                </c:pt>
                <c:pt idx="289">
                  <c:v>0.24180910473562101</c:v>
                </c:pt>
                <c:pt idx="290">
                  <c:v>0.23801615480699434</c:v>
                </c:pt>
                <c:pt idx="291">
                  <c:v>0.23498611402549985</c:v>
                </c:pt>
                <c:pt idx="292">
                  <c:v>0.26294082414611664</c:v>
                </c:pt>
                <c:pt idx="293">
                  <c:v>0.26880984090594806</c:v>
                </c:pt>
                <c:pt idx="294">
                  <c:v>0.2555928418789204</c:v>
                </c:pt>
                <c:pt idx="295">
                  <c:v>0.26310321649043655</c:v>
                </c:pt>
                <c:pt idx="296">
                  <c:v>0.25133769223111746</c:v>
                </c:pt>
                <c:pt idx="297">
                  <c:v>0.27964397035863353</c:v>
                </c:pt>
                <c:pt idx="298">
                  <c:v>0.25529984423570595</c:v>
                </c:pt>
                <c:pt idx="299">
                  <c:v>0.27371611842127375</c:v>
                </c:pt>
                <c:pt idx="300">
                  <c:v>0.29965076864595841</c:v>
                </c:pt>
                <c:pt idx="301">
                  <c:v>0.31114518738295538</c:v>
                </c:pt>
                <c:pt idx="302">
                  <c:v>0.32879705331721487</c:v>
                </c:pt>
                <c:pt idx="303">
                  <c:v>0.30453666067680518</c:v>
                </c:pt>
                <c:pt idx="304">
                  <c:v>0.2835088642296355</c:v>
                </c:pt>
                <c:pt idx="305">
                  <c:v>0.28779122068326624</c:v>
                </c:pt>
                <c:pt idx="306">
                  <c:v>0.27381941043997582</c:v>
                </c:pt>
                <c:pt idx="307">
                  <c:v>0.23769057913058167</c:v>
                </c:pt>
                <c:pt idx="308">
                  <c:v>0.25302986255664095</c:v>
                </c:pt>
                <c:pt idx="309">
                  <c:v>0.2650562602111397</c:v>
                </c:pt>
                <c:pt idx="310">
                  <c:v>0.30614577891756345</c:v>
                </c:pt>
                <c:pt idx="311">
                  <c:v>0.32135987112790554</c:v>
                </c:pt>
                <c:pt idx="312">
                  <c:v>0.31089109748080812</c:v>
                </c:pt>
                <c:pt idx="313">
                  <c:v>0.3252635727355202</c:v>
                </c:pt>
                <c:pt idx="314">
                  <c:v>0.31848253138156224</c:v>
                </c:pt>
                <c:pt idx="315">
                  <c:v>0.3020350618703509</c:v>
                </c:pt>
                <c:pt idx="316">
                  <c:v>0.30286758199212227</c:v>
                </c:pt>
                <c:pt idx="317">
                  <c:v>0.26735213744501762</c:v>
                </c:pt>
                <c:pt idx="318">
                  <c:v>0.29868948640329518</c:v>
                </c:pt>
                <c:pt idx="319">
                  <c:v>0.33083665154280362</c:v>
                </c:pt>
                <c:pt idx="320">
                  <c:v>0.35425066378189185</c:v>
                </c:pt>
                <c:pt idx="321">
                  <c:v>0.3450263897206276</c:v>
                </c:pt>
                <c:pt idx="322">
                  <c:v>0.346554997873042</c:v>
                </c:pt>
                <c:pt idx="323">
                  <c:v>0.36006787686782271</c:v>
                </c:pt>
                <c:pt idx="324">
                  <c:v>0.39068123092802143</c:v>
                </c:pt>
                <c:pt idx="325">
                  <c:v>0.38210361309795959</c:v>
                </c:pt>
                <c:pt idx="326">
                  <c:v>0.37333194038081108</c:v>
                </c:pt>
                <c:pt idx="327">
                  <c:v>0.37046915841004879</c:v>
                </c:pt>
                <c:pt idx="328">
                  <c:v>0.39395374218868073</c:v>
                </c:pt>
                <c:pt idx="329">
                  <c:v>0.39566365346935095</c:v>
                </c:pt>
                <c:pt idx="330">
                  <c:v>0.39725863848620824</c:v>
                </c:pt>
                <c:pt idx="331">
                  <c:v>0.38916960886044394</c:v>
                </c:pt>
                <c:pt idx="332">
                  <c:v>0.36437582797157964</c:v>
                </c:pt>
                <c:pt idx="333">
                  <c:v>0.38818654921926909</c:v>
                </c:pt>
                <c:pt idx="334">
                  <c:v>0.41569391264401245</c:v>
                </c:pt>
                <c:pt idx="335">
                  <c:v>0.40345264592082386</c:v>
                </c:pt>
                <c:pt idx="336">
                  <c:v>0.41651953309628276</c:v>
                </c:pt>
                <c:pt idx="337">
                  <c:v>0.41307065189831871</c:v>
                </c:pt>
                <c:pt idx="338">
                  <c:v>0.35920707400809859</c:v>
                </c:pt>
                <c:pt idx="339">
                  <c:v>0.3465048538985509</c:v>
                </c:pt>
                <c:pt idx="340">
                  <c:v>0.36281630914671847</c:v>
                </c:pt>
                <c:pt idx="341">
                  <c:v>0.39414442805726746</c:v>
                </c:pt>
                <c:pt idx="342">
                  <c:v>0.39980299423789156</c:v>
                </c:pt>
                <c:pt idx="343">
                  <c:v>0.41353341117580467</c:v>
                </c:pt>
                <c:pt idx="344">
                  <c:v>0.42365027267112465</c:v>
                </c:pt>
                <c:pt idx="345">
                  <c:v>0.386947588921142</c:v>
                </c:pt>
                <c:pt idx="346">
                  <c:v>0.40044467879523094</c:v>
                </c:pt>
                <c:pt idx="347">
                  <c:v>0.41604459160028373</c:v>
                </c:pt>
                <c:pt idx="348">
                  <c:v>0.42824916007649416</c:v>
                </c:pt>
                <c:pt idx="349">
                  <c:v>0.40113163099121052</c:v>
                </c:pt>
                <c:pt idx="350">
                  <c:v>0.42992070773236324</c:v>
                </c:pt>
                <c:pt idx="351">
                  <c:v>0.40961510690543612</c:v>
                </c:pt>
                <c:pt idx="352">
                  <c:v>0.42615254120245982</c:v>
                </c:pt>
                <c:pt idx="353">
                  <c:v>0.4228278695473755</c:v>
                </c:pt>
                <c:pt idx="354">
                  <c:v>0.42894023012938032</c:v>
                </c:pt>
                <c:pt idx="355">
                  <c:v>0.44071600930385979</c:v>
                </c:pt>
                <c:pt idx="356">
                  <c:v>0.45184620904770156</c:v>
                </c:pt>
                <c:pt idx="357">
                  <c:v>0.4752542429913984</c:v>
                </c:pt>
                <c:pt idx="358">
                  <c:v>0.46725382781847613</c:v>
                </c:pt>
                <c:pt idx="359">
                  <c:v>0.48569928567903697</c:v>
                </c:pt>
                <c:pt idx="360">
                  <c:v>0.4800309335342019</c:v>
                </c:pt>
                <c:pt idx="361">
                  <c:v>0.49852008569941675</c:v>
                </c:pt>
                <c:pt idx="362">
                  <c:v>0.47614839916200746</c:v>
                </c:pt>
                <c:pt idx="363">
                  <c:v>0.48436904464550068</c:v>
                </c:pt>
                <c:pt idx="364">
                  <c:v>0.47094440272791105</c:v>
                </c:pt>
                <c:pt idx="365">
                  <c:v>0.43381577521732306</c:v>
                </c:pt>
                <c:pt idx="366">
                  <c:v>0.42863355568756667</c:v>
                </c:pt>
                <c:pt idx="367">
                  <c:v>0.44778296754721447</c:v>
                </c:pt>
                <c:pt idx="368">
                  <c:v>0.46412853904169249</c:v>
                </c:pt>
                <c:pt idx="369">
                  <c:v>0.4746355720190818</c:v>
                </c:pt>
                <c:pt idx="370">
                  <c:v>0.48213276478105649</c:v>
                </c:pt>
                <c:pt idx="371">
                  <c:v>0.4576150449861125</c:v>
                </c:pt>
                <c:pt idx="372">
                  <c:v>0.46250757807717502</c:v>
                </c:pt>
                <c:pt idx="373">
                  <c:v>0.43571817626815812</c:v>
                </c:pt>
                <c:pt idx="374">
                  <c:v>0.4086223094251682</c:v>
                </c:pt>
                <c:pt idx="375">
                  <c:v>0.36318021193231065</c:v>
                </c:pt>
                <c:pt idx="376">
                  <c:v>0.36196761193913973</c:v>
                </c:pt>
                <c:pt idx="377">
                  <c:v>0.39219275201604553</c:v>
                </c:pt>
                <c:pt idx="378">
                  <c:v>0.43053866845088518</c:v>
                </c:pt>
                <c:pt idx="379">
                  <c:v>0.42560925311852515</c:v>
                </c:pt>
                <c:pt idx="380">
                  <c:v>0.43224439721504937</c:v>
                </c:pt>
                <c:pt idx="381">
                  <c:v>0.44818172924697586</c:v>
                </c:pt>
                <c:pt idx="382">
                  <c:v>0.44693817926961743</c:v>
                </c:pt>
                <c:pt idx="383">
                  <c:v>0.44903458780486338</c:v>
                </c:pt>
                <c:pt idx="384">
                  <c:v>0.38878332521449099</c:v>
                </c:pt>
                <c:pt idx="385">
                  <c:v>0.42976616022228487</c:v>
                </c:pt>
                <c:pt idx="386">
                  <c:v>0.44328051808836477</c:v>
                </c:pt>
                <c:pt idx="387">
                  <c:v>0.42281374731308574</c:v>
                </c:pt>
                <c:pt idx="388">
                  <c:v>0.40785189346624251</c:v>
                </c:pt>
                <c:pt idx="389">
                  <c:v>0.40841931840563439</c:v>
                </c:pt>
                <c:pt idx="390">
                  <c:v>0.41510210218020172</c:v>
                </c:pt>
                <c:pt idx="391">
                  <c:v>0.38721166151293507</c:v>
                </c:pt>
                <c:pt idx="392">
                  <c:v>0.42535644306890119</c:v>
                </c:pt>
                <c:pt idx="393">
                  <c:v>0.45308408363783226</c:v>
                </c:pt>
                <c:pt idx="394">
                  <c:v>0.46809423600873679</c:v>
                </c:pt>
                <c:pt idx="395">
                  <c:v>0.46567537280723914</c:v>
                </c:pt>
                <c:pt idx="396">
                  <c:v>0.4377147092009932</c:v>
                </c:pt>
                <c:pt idx="397">
                  <c:v>0.42445003922024749</c:v>
                </c:pt>
                <c:pt idx="398">
                  <c:v>0.47052436313059598</c:v>
                </c:pt>
                <c:pt idx="399">
                  <c:v>0.44820814450271551</c:v>
                </c:pt>
                <c:pt idx="400">
                  <c:v>0.46098148030301456</c:v>
                </c:pt>
                <c:pt idx="401">
                  <c:v>0.48813751296001184</c:v>
                </c:pt>
                <c:pt idx="402">
                  <c:v>0.4789232595700903</c:v>
                </c:pt>
                <c:pt idx="403">
                  <c:v>0.4904708868003631</c:v>
                </c:pt>
                <c:pt idx="404">
                  <c:v>0.48177987467160577</c:v>
                </c:pt>
                <c:pt idx="405">
                  <c:v>0.48779757651218958</c:v>
                </c:pt>
                <c:pt idx="406">
                  <c:v>0.49884570891952018</c:v>
                </c:pt>
                <c:pt idx="407">
                  <c:v>0.49624915147871596</c:v>
                </c:pt>
                <c:pt idx="408">
                  <c:v>0.47305832070588738</c:v>
                </c:pt>
                <c:pt idx="409">
                  <c:v>0.45692508974897272</c:v>
                </c:pt>
                <c:pt idx="410">
                  <c:v>0.46391522345547975</c:v>
                </c:pt>
                <c:pt idx="411">
                  <c:v>0.46850783896270465</c:v>
                </c:pt>
                <c:pt idx="412">
                  <c:v>0.47047925070860153</c:v>
                </c:pt>
                <c:pt idx="413">
                  <c:v>0.44691379058590064</c:v>
                </c:pt>
                <c:pt idx="414">
                  <c:v>0.44164856989963774</c:v>
                </c:pt>
                <c:pt idx="415">
                  <c:v>0.46258834960910455</c:v>
                </c:pt>
                <c:pt idx="416">
                  <c:v>0.413925147704582</c:v>
                </c:pt>
                <c:pt idx="417">
                  <c:v>0.43090981452457466</c:v>
                </c:pt>
                <c:pt idx="418">
                  <c:v>0.41838058403584921</c:v>
                </c:pt>
                <c:pt idx="419">
                  <c:v>0.41782284664051983</c:v>
                </c:pt>
                <c:pt idx="420">
                  <c:v>0.33250382776963039</c:v>
                </c:pt>
                <c:pt idx="421">
                  <c:v>0.34410207531821402</c:v>
                </c:pt>
                <c:pt idx="422">
                  <c:v>0.29271915345889687</c:v>
                </c:pt>
                <c:pt idx="423">
                  <c:v>0.32562036191714583</c:v>
                </c:pt>
                <c:pt idx="424">
                  <c:v>0.32148047182185358</c:v>
                </c:pt>
                <c:pt idx="425">
                  <c:v>0.29497310954389677</c:v>
                </c:pt>
                <c:pt idx="426">
                  <c:v>0.31380237798212995</c:v>
                </c:pt>
                <c:pt idx="427">
                  <c:v>0.36892614885090369</c:v>
                </c:pt>
                <c:pt idx="428">
                  <c:v>0.37652537846701217</c:v>
                </c:pt>
                <c:pt idx="429">
                  <c:v>0.38355911932252806</c:v>
                </c:pt>
                <c:pt idx="430">
                  <c:v>0.36979643141665375</c:v>
                </c:pt>
                <c:pt idx="431">
                  <c:v>0.37925408324340815</c:v>
                </c:pt>
                <c:pt idx="432">
                  <c:v>0.33354945266898683</c:v>
                </c:pt>
                <c:pt idx="433">
                  <c:v>0.37354494952688322</c:v>
                </c:pt>
                <c:pt idx="434">
                  <c:v>0.37080682187989633</c:v>
                </c:pt>
                <c:pt idx="435">
                  <c:v>0.36981649740395373</c:v>
                </c:pt>
                <c:pt idx="436">
                  <c:v>0.31024217909178553</c:v>
                </c:pt>
                <c:pt idx="437">
                  <c:v>0.31444362909340717</c:v>
                </c:pt>
                <c:pt idx="438">
                  <c:v>0.35162441618518447</c:v>
                </c:pt>
                <c:pt idx="439">
                  <c:v>0.33603323728612522</c:v>
                </c:pt>
                <c:pt idx="440">
                  <c:v>0.25094450815048175</c:v>
                </c:pt>
                <c:pt idx="441">
                  <c:v>0.21512619582878223</c:v>
                </c:pt>
                <c:pt idx="442">
                  <c:v>0.22775149004489892</c:v>
                </c:pt>
                <c:pt idx="443">
                  <c:v>0.25488613365305701</c:v>
                </c:pt>
                <c:pt idx="444">
                  <c:v>0.22248697923178407</c:v>
                </c:pt>
                <c:pt idx="445">
                  <c:v>0.20026887025959783</c:v>
                </c:pt>
                <c:pt idx="446">
                  <c:v>0.23727002680795461</c:v>
                </c:pt>
                <c:pt idx="447">
                  <c:v>0.24970957583041931</c:v>
                </c:pt>
                <c:pt idx="448">
                  <c:v>0.30434457492295208</c:v>
                </c:pt>
                <c:pt idx="449">
                  <c:v>0.32175062992919146</c:v>
                </c:pt>
                <c:pt idx="450">
                  <c:v>0.33856682136134753</c:v>
                </c:pt>
                <c:pt idx="451">
                  <c:v>0.31817880439372126</c:v>
                </c:pt>
                <c:pt idx="452">
                  <c:v>0.33724992439905188</c:v>
                </c:pt>
                <c:pt idx="453">
                  <c:v>0.32336073229791196</c:v>
                </c:pt>
                <c:pt idx="454">
                  <c:v>0.35695232648499897</c:v>
                </c:pt>
                <c:pt idx="455">
                  <c:v>0.36371277703473837</c:v>
                </c:pt>
                <c:pt idx="456">
                  <c:v>0.34940458809257069</c:v>
                </c:pt>
                <c:pt idx="457">
                  <c:v>0.32940543164282121</c:v>
                </c:pt>
                <c:pt idx="458">
                  <c:v>0.31906383378802006</c:v>
                </c:pt>
                <c:pt idx="459">
                  <c:v>0.32629140140397528</c:v>
                </c:pt>
                <c:pt idx="460">
                  <c:v>0.35582676444505457</c:v>
                </c:pt>
                <c:pt idx="461">
                  <c:v>0.36339643371739205</c:v>
                </c:pt>
                <c:pt idx="462">
                  <c:v>0.35153207994117119</c:v>
                </c:pt>
                <c:pt idx="463">
                  <c:v>0.33608582680403276</c:v>
                </c:pt>
                <c:pt idx="464">
                  <c:v>0.30886721963772645</c:v>
                </c:pt>
                <c:pt idx="465">
                  <c:v>0.35715989316205721</c:v>
                </c:pt>
                <c:pt idx="466">
                  <c:v>0.36056233339705268</c:v>
                </c:pt>
                <c:pt idx="467">
                  <c:v>0.39301647073229362</c:v>
                </c:pt>
                <c:pt idx="468">
                  <c:v>0.38838643855264854</c:v>
                </c:pt>
                <c:pt idx="469">
                  <c:v>0.39707526845319685</c:v>
                </c:pt>
                <c:pt idx="470">
                  <c:v>0.3993582672052296</c:v>
                </c:pt>
                <c:pt idx="471">
                  <c:v>0.41237651243701445</c:v>
                </c:pt>
                <c:pt idx="472">
                  <c:v>0.41478155542323658</c:v>
                </c:pt>
                <c:pt idx="473">
                  <c:v>0.40356983036526084</c:v>
                </c:pt>
                <c:pt idx="474">
                  <c:v>0.42045630000493417</c:v>
                </c:pt>
                <c:pt idx="475">
                  <c:v>0.39286663792525855</c:v>
                </c:pt>
                <c:pt idx="476">
                  <c:v>0.38434026980459013</c:v>
                </c:pt>
                <c:pt idx="477">
                  <c:v>0.41246320470000342</c:v>
                </c:pt>
                <c:pt idx="478">
                  <c:v>0.41403445582620013</c:v>
                </c:pt>
                <c:pt idx="479">
                  <c:v>0.4040769930501491</c:v>
                </c:pt>
                <c:pt idx="480">
                  <c:v>0.38680880816453889</c:v>
                </c:pt>
                <c:pt idx="481">
                  <c:v>0.38715949685815021</c:v>
                </c:pt>
                <c:pt idx="482">
                  <c:v>0.37562172264524762</c:v>
                </c:pt>
                <c:pt idx="483">
                  <c:v>0.35030442390205252</c:v>
                </c:pt>
                <c:pt idx="484">
                  <c:v>0.38432877160128109</c:v>
                </c:pt>
                <c:pt idx="485">
                  <c:v>0.39188280896042182</c:v>
                </c:pt>
                <c:pt idx="486">
                  <c:v>0.41245174373588767</c:v>
                </c:pt>
                <c:pt idx="487">
                  <c:v>0.40716087346354235</c:v>
                </c:pt>
                <c:pt idx="488">
                  <c:v>0.45371167600826179</c:v>
                </c:pt>
                <c:pt idx="489">
                  <c:v>0.44040237927467674</c:v>
                </c:pt>
                <c:pt idx="490">
                  <c:v>0.44102627231076874</c:v>
                </c:pt>
                <c:pt idx="491">
                  <c:v>0.43697166352937633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B5-4B23-9038-FFF7D14BCEE1}"/>
            </c:ext>
          </c:extLst>
        </c:ser>
        <c:ser>
          <c:idx val="2"/>
          <c:order val="1"/>
          <c:tx>
            <c:v>Value Cost</c:v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'Value Average (Model)'!$BY$35:$BY$526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2.1185550842937051E-3</c:v>
                </c:pt>
                <c:pt idx="2">
                  <c:v>-1.5606697148508708E-2</c:v>
                </c:pt>
                <c:pt idx="3">
                  <c:v>2.3366662123260884E-2</c:v>
                </c:pt>
                <c:pt idx="4">
                  <c:v>2.6750479100026148E-2</c:v>
                </c:pt>
                <c:pt idx="5">
                  <c:v>1.0204191196660384E-2</c:v>
                </c:pt>
                <c:pt idx="6">
                  <c:v>2.8134947540330524E-2</c:v>
                </c:pt>
                <c:pt idx="7">
                  <c:v>6.1918772033633607E-2</c:v>
                </c:pt>
                <c:pt idx="8">
                  <c:v>7.5080638552312395E-2</c:v>
                </c:pt>
                <c:pt idx="9">
                  <c:v>0.10423028555895564</c:v>
                </c:pt>
                <c:pt idx="10">
                  <c:v>0.10976868011713803</c:v>
                </c:pt>
                <c:pt idx="11">
                  <c:v>6.6863993860469595E-2</c:v>
                </c:pt>
                <c:pt idx="12">
                  <c:v>0.10476569367962796</c:v>
                </c:pt>
                <c:pt idx="13">
                  <c:v>8.9611038955704103E-2</c:v>
                </c:pt>
                <c:pt idx="14">
                  <c:v>5.2543839021369942E-2</c:v>
                </c:pt>
                <c:pt idx="15">
                  <c:v>4.8914719526421235E-2</c:v>
                </c:pt>
                <c:pt idx="16">
                  <c:v>3.0312491508282857E-2</c:v>
                </c:pt>
                <c:pt idx="17">
                  <c:v>5.9651390149797701E-2</c:v>
                </c:pt>
                <c:pt idx="18">
                  <c:v>7.8278862282381345E-2</c:v>
                </c:pt>
                <c:pt idx="19">
                  <c:v>3.5746215452602259E-2</c:v>
                </c:pt>
                <c:pt idx="20">
                  <c:v>3.8727838658657587E-2</c:v>
                </c:pt>
                <c:pt idx="21">
                  <c:v>3.0461442653321624E-2</c:v>
                </c:pt>
                <c:pt idx="22">
                  <c:v>-8.5582199743918785E-3</c:v>
                </c:pt>
                <c:pt idx="23">
                  <c:v>-1.7797594875491263E-2</c:v>
                </c:pt>
                <c:pt idx="24">
                  <c:v>-6.3812374149248563E-2</c:v>
                </c:pt>
                <c:pt idx="25">
                  <c:v>-6.4618454090168531E-2</c:v>
                </c:pt>
                <c:pt idx="26">
                  <c:v>-1.7561297068570569E-2</c:v>
                </c:pt>
                <c:pt idx="27">
                  <c:v>-7.1786309580980312E-2</c:v>
                </c:pt>
                <c:pt idx="28">
                  <c:v>-5.0906597086321725E-2</c:v>
                </c:pt>
                <c:pt idx="29">
                  <c:v>-4.0334482634253765E-2</c:v>
                </c:pt>
                <c:pt idx="30">
                  <c:v>-4.9294002760453259E-2</c:v>
                </c:pt>
                <c:pt idx="31">
                  <c:v>-7.824913307370096E-2</c:v>
                </c:pt>
                <c:pt idx="32">
                  <c:v>-7.7504836638891517E-2</c:v>
                </c:pt>
                <c:pt idx="33">
                  <c:v>-7.1794386850262182E-2</c:v>
                </c:pt>
                <c:pt idx="34">
                  <c:v>-5.9132753348793088E-2</c:v>
                </c:pt>
                <c:pt idx="35">
                  <c:v>-1.6863041336976248E-2</c:v>
                </c:pt>
                <c:pt idx="36">
                  <c:v>-4.2696432552104868E-2</c:v>
                </c:pt>
                <c:pt idx="37">
                  <c:v>-5.1920884021885438E-3</c:v>
                </c:pt>
                <c:pt idx="38">
                  <c:v>2.5439232376651688E-3</c:v>
                </c:pt>
                <c:pt idx="39">
                  <c:v>1.3401451617735205E-2</c:v>
                </c:pt>
                <c:pt idx="40">
                  <c:v>-4.4545437486898098E-4</c:v>
                </c:pt>
                <c:pt idx="41">
                  <c:v>3.2280950432951316E-2</c:v>
                </c:pt>
                <c:pt idx="42">
                  <c:v>1.9866726642048249E-4</c:v>
                </c:pt>
                <c:pt idx="43">
                  <c:v>1.0870625212309193E-2</c:v>
                </c:pt>
                <c:pt idx="44">
                  <c:v>-1.873199319954999E-2</c:v>
                </c:pt>
                <c:pt idx="45">
                  <c:v>-3.5400494714654451E-2</c:v>
                </c:pt>
                <c:pt idx="46">
                  <c:v>-6.2224745253345759E-2</c:v>
                </c:pt>
                <c:pt idx="47">
                  <c:v>-8.4496533774371718E-2</c:v>
                </c:pt>
                <c:pt idx="48">
                  <c:v>-9.417396623656038E-2</c:v>
                </c:pt>
                <c:pt idx="49">
                  <c:v>-0.11011164349967195</c:v>
                </c:pt>
                <c:pt idx="50">
                  <c:v>-9.0369730242915947E-2</c:v>
                </c:pt>
                <c:pt idx="51">
                  <c:v>-9.4283050976097238E-2</c:v>
                </c:pt>
                <c:pt idx="52">
                  <c:v>-9.5857810896392559E-2</c:v>
                </c:pt>
                <c:pt idx="53">
                  <c:v>-8.9764170535645116E-2</c:v>
                </c:pt>
                <c:pt idx="54">
                  <c:v>-0.10224900765669387</c:v>
                </c:pt>
                <c:pt idx="55">
                  <c:v>-0.10661751718858381</c:v>
                </c:pt>
                <c:pt idx="56">
                  <c:v>-0.10363093151025549</c:v>
                </c:pt>
                <c:pt idx="57">
                  <c:v>-0.14576360629782859</c:v>
                </c:pt>
                <c:pt idx="58">
                  <c:v>-0.13882481678366065</c:v>
                </c:pt>
                <c:pt idx="59">
                  <c:v>-0.12438089165654809</c:v>
                </c:pt>
                <c:pt idx="60">
                  <c:v>-0.14898950740682626</c:v>
                </c:pt>
                <c:pt idx="61">
                  <c:v>-0.2384428135259431</c:v>
                </c:pt>
                <c:pt idx="62">
                  <c:v>-0.38534329815541279</c:v>
                </c:pt>
                <c:pt idx="63">
                  <c:v>-0.36465731130891521</c:v>
                </c:pt>
                <c:pt idx="64">
                  <c:v>-0.33173487144236347</c:v>
                </c:pt>
                <c:pt idx="65">
                  <c:v>-0.241893910502056</c:v>
                </c:pt>
                <c:pt idx="66">
                  <c:v>-0.2573449428606569</c:v>
                </c:pt>
                <c:pt idx="67">
                  <c:v>-0.31474625682198543</c:v>
                </c:pt>
                <c:pt idx="68">
                  <c:v>-0.35399989160320011</c:v>
                </c:pt>
                <c:pt idx="69">
                  <c:v>-0.27719266216134153</c:v>
                </c:pt>
                <c:pt idx="70">
                  <c:v>-0.29555974324892609</c:v>
                </c:pt>
                <c:pt idx="71">
                  <c:v>-0.26611745371153483</c:v>
                </c:pt>
                <c:pt idx="72">
                  <c:v>-0.28250048112029513</c:v>
                </c:pt>
                <c:pt idx="73">
                  <c:v>-0.30803140794157347</c:v>
                </c:pt>
                <c:pt idx="74">
                  <c:v>-0.26469179893891759</c:v>
                </c:pt>
                <c:pt idx="75">
                  <c:v>-0.29448862967904854</c:v>
                </c:pt>
                <c:pt idx="76">
                  <c:v>-0.31550731883463889</c:v>
                </c:pt>
                <c:pt idx="77">
                  <c:v>-0.34522516299490269</c:v>
                </c:pt>
                <c:pt idx="78">
                  <c:v>-0.3433736647885387</c:v>
                </c:pt>
                <c:pt idx="79">
                  <c:v>-0.30620742737075601</c:v>
                </c:pt>
                <c:pt idx="80">
                  <c:v>-0.32919188085185103</c:v>
                </c:pt>
                <c:pt idx="81">
                  <c:v>-0.3803763600127027</c:v>
                </c:pt>
                <c:pt idx="82">
                  <c:v>-0.39913651440459585</c:v>
                </c:pt>
                <c:pt idx="83">
                  <c:v>-0.44087277618248721</c:v>
                </c:pt>
                <c:pt idx="84">
                  <c:v>-0.36218871934327812</c:v>
                </c:pt>
                <c:pt idx="85">
                  <c:v>-0.34011921896027331</c:v>
                </c:pt>
                <c:pt idx="86">
                  <c:v>-0.30675930657698369</c:v>
                </c:pt>
                <c:pt idx="87">
                  <c:v>-0.2678573423997781</c:v>
                </c:pt>
                <c:pt idx="88">
                  <c:v>-0.28641960874365258</c:v>
                </c:pt>
                <c:pt idx="89">
                  <c:v>-0.27233227693210915</c:v>
                </c:pt>
                <c:pt idx="90">
                  <c:v>-0.26992078440961564</c:v>
                </c:pt>
                <c:pt idx="91">
                  <c:v>-0.25449948358505559</c:v>
                </c:pt>
                <c:pt idx="92">
                  <c:v>-0.2136493044834743</c:v>
                </c:pt>
                <c:pt idx="93">
                  <c:v>-0.25640952955047114</c:v>
                </c:pt>
                <c:pt idx="94">
                  <c:v>-0.23159664564915516</c:v>
                </c:pt>
                <c:pt idx="95">
                  <c:v>-0.20331196149983566</c:v>
                </c:pt>
                <c:pt idx="96">
                  <c:v>-0.19644155269965458</c:v>
                </c:pt>
                <c:pt idx="97">
                  <c:v>-0.18708377235767693</c:v>
                </c:pt>
                <c:pt idx="98">
                  <c:v>-0.21569904292551145</c:v>
                </c:pt>
                <c:pt idx="99">
                  <c:v>-0.21491271512478038</c:v>
                </c:pt>
                <c:pt idx="100">
                  <c:v>-0.21846309753953985</c:v>
                </c:pt>
                <c:pt idx="101">
                  <c:v>-0.24056932701869438</c:v>
                </c:pt>
                <c:pt idx="102">
                  <c:v>-0.18573201536479922</c:v>
                </c:pt>
                <c:pt idx="103">
                  <c:v>-0.14517167750410487</c:v>
                </c:pt>
                <c:pt idx="104">
                  <c:v>-0.14156183936405076</c:v>
                </c:pt>
                <c:pt idx="105">
                  <c:v>-0.1203427664776392</c:v>
                </c:pt>
                <c:pt idx="106">
                  <c:v>-0.12252410610038544</c:v>
                </c:pt>
                <c:pt idx="107">
                  <c:v>-0.10438078142187912</c:v>
                </c:pt>
                <c:pt idx="108">
                  <c:v>-0.10155964715970023</c:v>
                </c:pt>
                <c:pt idx="109">
                  <c:v>-0.11104633968549604</c:v>
                </c:pt>
                <c:pt idx="110">
                  <c:v>-7.9955235860794782E-2</c:v>
                </c:pt>
                <c:pt idx="111">
                  <c:v>-5.4669940202830558E-2</c:v>
                </c:pt>
                <c:pt idx="112">
                  <c:v>-7.948895214170415E-2</c:v>
                </c:pt>
                <c:pt idx="113">
                  <c:v>-0.10211989040276503</c:v>
                </c:pt>
                <c:pt idx="114">
                  <c:v>-5.6604004537951225E-2</c:v>
                </c:pt>
                <c:pt idx="115">
                  <c:v>-4.1545223365542228E-2</c:v>
                </c:pt>
                <c:pt idx="116">
                  <c:v>-4.7717328778510981E-2</c:v>
                </c:pt>
                <c:pt idx="117">
                  <c:v>-9.8654901669561146E-2</c:v>
                </c:pt>
                <c:pt idx="118">
                  <c:v>-6.7073900228681538E-2</c:v>
                </c:pt>
                <c:pt idx="119">
                  <c:v>-4.3874061347023985E-2</c:v>
                </c:pt>
                <c:pt idx="120">
                  <c:v>-5.2364674324118954E-2</c:v>
                </c:pt>
                <c:pt idx="121">
                  <c:v>-5.6334331398188331E-2</c:v>
                </c:pt>
                <c:pt idx="122">
                  <c:v>-3.1970555387866417E-2</c:v>
                </c:pt>
                <c:pt idx="123">
                  <c:v>-4.0100245000298851E-2</c:v>
                </c:pt>
                <c:pt idx="124">
                  <c:v>-4.7931884116010015E-2</c:v>
                </c:pt>
                <c:pt idx="125">
                  <c:v>-3.9839321338684952E-2</c:v>
                </c:pt>
                <c:pt idx="126">
                  <c:v>-4.5796717707490053E-2</c:v>
                </c:pt>
                <c:pt idx="127">
                  <c:v>-1.2680523962742885E-2</c:v>
                </c:pt>
                <c:pt idx="128">
                  <c:v>-2.232530505390995E-2</c:v>
                </c:pt>
                <c:pt idx="129">
                  <c:v>-6.8341103461481034E-2</c:v>
                </c:pt>
                <c:pt idx="130">
                  <c:v>-8.8621693545873015E-2</c:v>
                </c:pt>
                <c:pt idx="131">
                  <c:v>-0.10398903017678462</c:v>
                </c:pt>
                <c:pt idx="132">
                  <c:v>-8.1807307902102666E-2</c:v>
                </c:pt>
                <c:pt idx="133">
                  <c:v>-5.8591319818517285E-2</c:v>
                </c:pt>
                <c:pt idx="134">
                  <c:v>-6.2678466470354244E-2</c:v>
                </c:pt>
                <c:pt idx="135">
                  <c:v>-2.3079999285863573E-2</c:v>
                </c:pt>
                <c:pt idx="136">
                  <c:v>-1.3874252152821676E-2</c:v>
                </c:pt>
                <c:pt idx="137">
                  <c:v>-1.2709030341918948E-2</c:v>
                </c:pt>
                <c:pt idx="138">
                  <c:v>-1.1954579243740993E-2</c:v>
                </c:pt>
                <c:pt idx="139">
                  <c:v>1.0262560561242529E-2</c:v>
                </c:pt>
                <c:pt idx="140">
                  <c:v>2.2730672962061327E-2</c:v>
                </c:pt>
                <c:pt idx="141">
                  <c:v>1.5918584316163331E-2</c:v>
                </c:pt>
                <c:pt idx="142">
                  <c:v>2.8235877624634087E-2</c:v>
                </c:pt>
                <c:pt idx="143">
                  <c:v>-1.7232448873397699E-3</c:v>
                </c:pt>
                <c:pt idx="144">
                  <c:v>-7.5701935982584678E-2</c:v>
                </c:pt>
                <c:pt idx="145">
                  <c:v>-5.1240721808736289E-2</c:v>
                </c:pt>
                <c:pt idx="146">
                  <c:v>-9.1089453055725911E-2</c:v>
                </c:pt>
                <c:pt idx="147">
                  <c:v>-8.7484680104648715E-2</c:v>
                </c:pt>
                <c:pt idx="148">
                  <c:v>-0.10759275655265998</c:v>
                </c:pt>
                <c:pt idx="149">
                  <c:v>-7.5735837810552487E-2</c:v>
                </c:pt>
                <c:pt idx="150">
                  <c:v>-4.8659649931709459E-2</c:v>
                </c:pt>
                <c:pt idx="151">
                  <c:v>-7.2618401828895118E-2</c:v>
                </c:pt>
                <c:pt idx="152">
                  <c:v>-0.11390372955807548</c:v>
                </c:pt>
                <c:pt idx="153">
                  <c:v>-6.0568785894624777E-2</c:v>
                </c:pt>
                <c:pt idx="154">
                  <c:v>-7.505511903365869E-2</c:v>
                </c:pt>
                <c:pt idx="155">
                  <c:v>-3.6030101933691938E-2</c:v>
                </c:pt>
                <c:pt idx="156">
                  <c:v>-3.4084534666548261E-2</c:v>
                </c:pt>
                <c:pt idx="157">
                  <c:v>-1.1172459041826732E-2</c:v>
                </c:pt>
                <c:pt idx="158">
                  <c:v>-5.5893165036217884E-2</c:v>
                </c:pt>
                <c:pt idx="159">
                  <c:v>-6.013765799388382E-2</c:v>
                </c:pt>
                <c:pt idx="160">
                  <c:v>-5.9086652588129507E-2</c:v>
                </c:pt>
                <c:pt idx="161">
                  <c:v>-2.2388483582712726E-2</c:v>
                </c:pt>
                <c:pt idx="162">
                  <c:v>-1.853160023375211E-2</c:v>
                </c:pt>
                <c:pt idx="163">
                  <c:v>-5.2137122701925165E-3</c:v>
                </c:pt>
                <c:pt idx="164">
                  <c:v>2.0154276092055223E-2</c:v>
                </c:pt>
                <c:pt idx="165">
                  <c:v>2.6274869761093056E-2</c:v>
                </c:pt>
                <c:pt idx="166">
                  <c:v>4.763333875066933E-2</c:v>
                </c:pt>
                <c:pt idx="167">
                  <c:v>5.7677186579182305E-2</c:v>
                </c:pt>
                <c:pt idx="168">
                  <c:v>5.7453246366566901E-2</c:v>
                </c:pt>
                <c:pt idx="169">
                  <c:v>5.5443665439195877E-2</c:v>
                </c:pt>
                <c:pt idx="170">
                  <c:v>9.7628118612423265E-2</c:v>
                </c:pt>
                <c:pt idx="171">
                  <c:v>6.766700136771453E-2</c:v>
                </c:pt>
                <c:pt idx="172">
                  <c:v>7.1177102605963771E-2</c:v>
                </c:pt>
                <c:pt idx="173">
                  <c:v>4.5205520536974797E-2</c:v>
                </c:pt>
                <c:pt idx="174">
                  <c:v>8.1973561093217073E-2</c:v>
                </c:pt>
                <c:pt idx="175">
                  <c:v>9.0720515201007101E-2</c:v>
                </c:pt>
                <c:pt idx="176">
                  <c:v>9.189187530473153E-2</c:v>
                </c:pt>
                <c:pt idx="177">
                  <c:v>9.0875131718236135E-2</c:v>
                </c:pt>
                <c:pt idx="178">
                  <c:v>9.5604754166448869E-2</c:v>
                </c:pt>
                <c:pt idx="179">
                  <c:v>9.3403796911419645E-2</c:v>
                </c:pt>
                <c:pt idx="180">
                  <c:v>0.1224344757096576</c:v>
                </c:pt>
                <c:pt idx="181">
                  <c:v>0.11237868947667651</c:v>
                </c:pt>
                <c:pt idx="182">
                  <c:v>0.10418882875527746</c:v>
                </c:pt>
                <c:pt idx="183">
                  <c:v>0.13586481062874078</c:v>
                </c:pt>
                <c:pt idx="184">
                  <c:v>0.1419988859694814</c:v>
                </c:pt>
                <c:pt idx="185">
                  <c:v>0.16113067223316202</c:v>
                </c:pt>
                <c:pt idx="186">
                  <c:v>0.14199874691460868</c:v>
                </c:pt>
                <c:pt idx="187">
                  <c:v>0.14892347811830442</c:v>
                </c:pt>
                <c:pt idx="188">
                  <c:v>0.12094935398298268</c:v>
                </c:pt>
                <c:pt idx="189">
                  <c:v>0.10017664312397834</c:v>
                </c:pt>
                <c:pt idx="190">
                  <c:v>0.12813201851469369</c:v>
                </c:pt>
                <c:pt idx="191">
                  <c:v>0.15433005752661666</c:v>
                </c:pt>
                <c:pt idx="192">
                  <c:v>0.16367731186394008</c:v>
                </c:pt>
                <c:pt idx="193">
                  <c:v>0.15526325395442697</c:v>
                </c:pt>
                <c:pt idx="194">
                  <c:v>0.17332898955480402</c:v>
                </c:pt>
                <c:pt idx="195">
                  <c:v>0.19789991063456158</c:v>
                </c:pt>
                <c:pt idx="196">
                  <c:v>0.16291601100887365</c:v>
                </c:pt>
                <c:pt idx="197">
                  <c:v>0.15051309994165951</c:v>
                </c:pt>
                <c:pt idx="198">
                  <c:v>0.14894547678405412</c:v>
                </c:pt>
                <c:pt idx="199">
                  <c:v>0.15389881390121252</c:v>
                </c:pt>
                <c:pt idx="200">
                  <c:v>0.13778992466728779</c:v>
                </c:pt>
                <c:pt idx="201">
                  <c:v>0.10691429990794288</c:v>
                </c:pt>
                <c:pt idx="202">
                  <c:v>0.10314651221662774</c:v>
                </c:pt>
                <c:pt idx="203">
                  <c:v>9.7091661853394795E-2</c:v>
                </c:pt>
                <c:pt idx="204">
                  <c:v>0.16274239063170448</c:v>
                </c:pt>
                <c:pt idx="205">
                  <c:v>0.15565384198244336</c:v>
                </c:pt>
                <c:pt idx="206">
                  <c:v>0.12697282761515627</c:v>
                </c:pt>
                <c:pt idx="207">
                  <c:v>0.15618831455454307</c:v>
                </c:pt>
                <c:pt idx="208">
                  <c:v>0.11375467943810413</c:v>
                </c:pt>
                <c:pt idx="209">
                  <c:v>1.9490927238195344E-2</c:v>
                </c:pt>
                <c:pt idx="210">
                  <c:v>1.1421469557755248E-3</c:v>
                </c:pt>
                <c:pt idx="211">
                  <c:v>-4.6182529605407363E-2</c:v>
                </c:pt>
                <c:pt idx="212">
                  <c:v>-1.0156321098006793E-2</c:v>
                </c:pt>
                <c:pt idx="213">
                  <c:v>-7.0914441719226451E-3</c:v>
                </c:pt>
                <c:pt idx="214">
                  <c:v>-4.2051110068936248E-2</c:v>
                </c:pt>
                <c:pt idx="215">
                  <c:v>-2.5354677928263181E-3</c:v>
                </c:pt>
                <c:pt idx="216">
                  <c:v>-7.7241814586599955E-2</c:v>
                </c:pt>
                <c:pt idx="217">
                  <c:v>-7.4998633388676517E-2</c:v>
                </c:pt>
                <c:pt idx="218">
                  <c:v>-5.30991130600863E-2</c:v>
                </c:pt>
                <c:pt idx="219">
                  <c:v>8.7195852663690676E-3</c:v>
                </c:pt>
                <c:pt idx="220">
                  <c:v>1.4337539503907815E-2</c:v>
                </c:pt>
                <c:pt idx="221">
                  <c:v>7.1867462334919807E-2</c:v>
                </c:pt>
                <c:pt idx="222">
                  <c:v>2.8927840224775236E-2</c:v>
                </c:pt>
                <c:pt idx="223">
                  <c:v>3.1349805040459477E-2</c:v>
                </c:pt>
                <c:pt idx="224">
                  <c:v>-1.2676782003913645E-2</c:v>
                </c:pt>
                <c:pt idx="225">
                  <c:v>-6.7177684372634938E-2</c:v>
                </c:pt>
                <c:pt idx="226">
                  <c:v>1.4500775944662925E-2</c:v>
                </c:pt>
                <c:pt idx="227">
                  <c:v>1.8528534237716388E-2</c:v>
                </c:pt>
                <c:pt idx="228">
                  <c:v>-2.1013665338242005E-2</c:v>
                </c:pt>
                <c:pt idx="229">
                  <c:v>-4.6795029507493702E-3</c:v>
                </c:pt>
                <c:pt idx="230">
                  <c:v>-1.007242386980467E-2</c:v>
                </c:pt>
                <c:pt idx="231">
                  <c:v>-3.6214159673144675E-3</c:v>
                </c:pt>
                <c:pt idx="232">
                  <c:v>9.4780750041951745E-3</c:v>
                </c:pt>
                <c:pt idx="233">
                  <c:v>4.4634392690861224E-2</c:v>
                </c:pt>
                <c:pt idx="234">
                  <c:v>5.4722197948219975E-2</c:v>
                </c:pt>
                <c:pt idx="235">
                  <c:v>8.310673824304482E-2</c:v>
                </c:pt>
                <c:pt idx="236">
                  <c:v>7.7054610734913265E-2</c:v>
                </c:pt>
                <c:pt idx="237">
                  <c:v>9.8498259742969552E-2</c:v>
                </c:pt>
                <c:pt idx="238">
                  <c:v>0.10496276983139463</c:v>
                </c:pt>
                <c:pt idx="239">
                  <c:v>0.10179653250883547</c:v>
                </c:pt>
                <c:pt idx="240">
                  <c:v>9.8039679602889729E-2</c:v>
                </c:pt>
                <c:pt idx="241">
                  <c:v>0.12082904154084906</c:v>
                </c:pt>
                <c:pt idx="242">
                  <c:v>0.10715066288318087</c:v>
                </c:pt>
                <c:pt idx="243">
                  <c:v>0.10997799980267642</c:v>
                </c:pt>
                <c:pt idx="244">
                  <c:v>8.6094680004002333E-2</c:v>
                </c:pt>
                <c:pt idx="245">
                  <c:v>6.7790909845033553E-2</c:v>
                </c:pt>
                <c:pt idx="246">
                  <c:v>8.236369334622351E-2</c:v>
                </c:pt>
                <c:pt idx="247">
                  <c:v>9.5816031293837645E-2</c:v>
                </c:pt>
                <c:pt idx="248">
                  <c:v>6.3323127922698896E-2</c:v>
                </c:pt>
                <c:pt idx="249">
                  <c:v>4.5267062454619644E-2</c:v>
                </c:pt>
                <c:pt idx="250">
                  <c:v>-1.2306282292427362E-2</c:v>
                </c:pt>
                <c:pt idx="251">
                  <c:v>-3.5041702705345124E-3</c:v>
                </c:pt>
                <c:pt idx="252">
                  <c:v>-2.9626069085167739E-2</c:v>
                </c:pt>
                <c:pt idx="253">
                  <c:v>7.0438905972254329E-3</c:v>
                </c:pt>
                <c:pt idx="254">
                  <c:v>2.4343463556472544E-2</c:v>
                </c:pt>
                <c:pt idx="255">
                  <c:v>2.2012638985911659E-2</c:v>
                </c:pt>
                <c:pt idx="256">
                  <c:v>5.1451077056447803E-2</c:v>
                </c:pt>
                <c:pt idx="257">
                  <c:v>4.536973503584707E-2</c:v>
                </c:pt>
                <c:pt idx="258">
                  <c:v>4.3558856497477594E-2</c:v>
                </c:pt>
                <c:pt idx="259">
                  <c:v>4.2913043964414754E-2</c:v>
                </c:pt>
                <c:pt idx="260">
                  <c:v>6.4043602841751479E-2</c:v>
                </c:pt>
                <c:pt idx="261">
                  <c:v>7.195650593018188E-2</c:v>
                </c:pt>
                <c:pt idx="262">
                  <c:v>8.8552037256815375E-2</c:v>
                </c:pt>
                <c:pt idx="263">
                  <c:v>9.6024296556316946E-2</c:v>
                </c:pt>
                <c:pt idx="264">
                  <c:v>9.0694180764776755E-2</c:v>
                </c:pt>
                <c:pt idx="265">
                  <c:v>8.3949876303688997E-2</c:v>
                </c:pt>
                <c:pt idx="266">
                  <c:v>0.11569066620721724</c:v>
                </c:pt>
                <c:pt idx="267">
                  <c:v>0.14917954608492523</c:v>
                </c:pt>
                <c:pt idx="268">
                  <c:v>0.14311303680117526</c:v>
                </c:pt>
                <c:pt idx="269">
                  <c:v>0.10831435528965616</c:v>
                </c:pt>
                <c:pt idx="270">
                  <c:v>0.12787430059601435</c:v>
                </c:pt>
                <c:pt idx="271">
                  <c:v>0.10653002637144504</c:v>
                </c:pt>
                <c:pt idx="272">
                  <c:v>0.11607945976015555</c:v>
                </c:pt>
                <c:pt idx="273">
                  <c:v>0.10355287118421064</c:v>
                </c:pt>
                <c:pt idx="274">
                  <c:v>0.10705871582792525</c:v>
                </c:pt>
                <c:pt idx="275">
                  <c:v>8.5045518637599349E-2</c:v>
                </c:pt>
                <c:pt idx="276">
                  <c:v>6.4988161741758699E-2</c:v>
                </c:pt>
                <c:pt idx="277">
                  <c:v>0.10694087849907197</c:v>
                </c:pt>
                <c:pt idx="278">
                  <c:v>0.11534629013419107</c:v>
                </c:pt>
                <c:pt idx="279">
                  <c:v>0.12572498370011642</c:v>
                </c:pt>
                <c:pt idx="280">
                  <c:v>0.14091577809942257</c:v>
                </c:pt>
                <c:pt idx="281">
                  <c:v>0.15111912442193098</c:v>
                </c:pt>
                <c:pt idx="282">
                  <c:v>0.1335309064734731</c:v>
                </c:pt>
                <c:pt idx="283">
                  <c:v>0.17580689373206182</c:v>
                </c:pt>
                <c:pt idx="284">
                  <c:v>0.18657311169237567</c:v>
                </c:pt>
                <c:pt idx="285">
                  <c:v>0.19493850452726313</c:v>
                </c:pt>
                <c:pt idx="286">
                  <c:v>0.20856811255074792</c:v>
                </c:pt>
                <c:pt idx="287">
                  <c:v>0.21762244518108043</c:v>
                </c:pt>
                <c:pt idx="288">
                  <c:v>0.21394399554222354</c:v>
                </c:pt>
                <c:pt idx="289">
                  <c:v>0.21604887708104159</c:v>
                </c:pt>
                <c:pt idx="290">
                  <c:v>0.21256235176617921</c:v>
                </c:pt>
                <c:pt idx="291">
                  <c:v>0.20926547717432187</c:v>
                </c:pt>
                <c:pt idx="292">
                  <c:v>0.23950013547158489</c:v>
                </c:pt>
                <c:pt idx="293">
                  <c:v>0.24477228617002811</c:v>
                </c:pt>
                <c:pt idx="294">
                  <c:v>0.2314949164767528</c:v>
                </c:pt>
                <c:pt idx="295">
                  <c:v>0.23374547020396252</c:v>
                </c:pt>
                <c:pt idx="296">
                  <c:v>0.21688579906760719</c:v>
                </c:pt>
                <c:pt idx="297">
                  <c:v>0.24451137489916963</c:v>
                </c:pt>
                <c:pt idx="298">
                  <c:v>0.22103910975130003</c:v>
                </c:pt>
                <c:pt idx="299">
                  <c:v>0.25063034610573265</c:v>
                </c:pt>
                <c:pt idx="300">
                  <c:v>0.29091285490031904</c:v>
                </c:pt>
                <c:pt idx="301">
                  <c:v>0.30173223813892269</c:v>
                </c:pt>
                <c:pt idx="302">
                  <c:v>0.31817128150680007</c:v>
                </c:pt>
                <c:pt idx="303">
                  <c:v>0.29334552811603576</c:v>
                </c:pt>
                <c:pt idx="304">
                  <c:v>0.26374459059641886</c:v>
                </c:pt>
                <c:pt idx="305">
                  <c:v>0.26750607155059414</c:v>
                </c:pt>
                <c:pt idx="306">
                  <c:v>0.25309565581057991</c:v>
                </c:pt>
                <c:pt idx="307">
                  <c:v>0.21643747361404375</c:v>
                </c:pt>
                <c:pt idx="308">
                  <c:v>0.20988352685803857</c:v>
                </c:pt>
                <c:pt idx="309">
                  <c:v>0.21983050136152649</c:v>
                </c:pt>
                <c:pt idx="310">
                  <c:v>0.26003015868246071</c:v>
                </c:pt>
                <c:pt idx="311">
                  <c:v>0.2747692082176445</c:v>
                </c:pt>
                <c:pt idx="312">
                  <c:v>0.29409154654175196</c:v>
                </c:pt>
                <c:pt idx="313">
                  <c:v>0.30780085488932518</c:v>
                </c:pt>
                <c:pt idx="314">
                  <c:v>0.30172128228385642</c:v>
                </c:pt>
                <c:pt idx="315">
                  <c:v>0.28706402568159595</c:v>
                </c:pt>
                <c:pt idx="316">
                  <c:v>0.28197240948739322</c:v>
                </c:pt>
                <c:pt idx="317">
                  <c:v>0.24637688044590389</c:v>
                </c:pt>
                <c:pt idx="318">
                  <c:v>0.27919578798438494</c:v>
                </c:pt>
                <c:pt idx="319">
                  <c:v>0.31146392529099876</c:v>
                </c:pt>
                <c:pt idx="320">
                  <c:v>0.35050641888248291</c:v>
                </c:pt>
                <c:pt idx="321">
                  <c:v>0.33543196055486235</c:v>
                </c:pt>
                <c:pt idx="322">
                  <c:v>0.33718950519248891</c:v>
                </c:pt>
                <c:pt idx="323">
                  <c:v>0.3509698304761395</c:v>
                </c:pt>
                <c:pt idx="324">
                  <c:v>0.38867046083181167</c:v>
                </c:pt>
                <c:pt idx="325">
                  <c:v>0.39411812421019721</c:v>
                </c:pt>
                <c:pt idx="326">
                  <c:v>0.38468042220840037</c:v>
                </c:pt>
                <c:pt idx="327">
                  <c:v>0.38027415233397011</c:v>
                </c:pt>
                <c:pt idx="328">
                  <c:v>0.40605176253867659</c:v>
                </c:pt>
                <c:pt idx="329">
                  <c:v>0.407266287306699</c:v>
                </c:pt>
                <c:pt idx="330">
                  <c:v>0.40900826175374028</c:v>
                </c:pt>
                <c:pt idx="331">
                  <c:v>0.40008194866766122</c:v>
                </c:pt>
                <c:pt idx="332">
                  <c:v>0.35943773197626872</c:v>
                </c:pt>
                <c:pt idx="333">
                  <c:v>0.38175108013847558</c:v>
                </c:pt>
                <c:pt idx="334">
                  <c:v>0.40165399059736995</c:v>
                </c:pt>
                <c:pt idx="335">
                  <c:v>0.38849640664978602</c:v>
                </c:pt>
                <c:pt idx="336">
                  <c:v>0.41459799193095304</c:v>
                </c:pt>
                <c:pt idx="337">
                  <c:v>0.41085657087650862</c:v>
                </c:pt>
                <c:pt idx="338">
                  <c:v>0.36965852657828036</c:v>
                </c:pt>
                <c:pt idx="339">
                  <c:v>0.35607355656602069</c:v>
                </c:pt>
                <c:pt idx="340">
                  <c:v>0.35566723942636203</c:v>
                </c:pt>
                <c:pt idx="341">
                  <c:v>0.38644299012831018</c:v>
                </c:pt>
                <c:pt idx="342">
                  <c:v>0.39194826407203531</c:v>
                </c:pt>
                <c:pt idx="343">
                  <c:v>0.40457260930593431</c:v>
                </c:pt>
                <c:pt idx="344">
                  <c:v>0.43478854898347019</c:v>
                </c:pt>
                <c:pt idx="345">
                  <c:v>0.39648471906388227</c:v>
                </c:pt>
                <c:pt idx="346">
                  <c:v>0.40949702911689645</c:v>
                </c:pt>
                <c:pt idx="347">
                  <c:v>0.42096469585520846</c:v>
                </c:pt>
                <c:pt idx="348">
                  <c:v>0.42840190357268559</c:v>
                </c:pt>
                <c:pt idx="349">
                  <c:v>0.40372598776011936</c:v>
                </c:pt>
                <c:pt idx="350">
                  <c:v>0.43132096517150709</c:v>
                </c:pt>
                <c:pt idx="351">
                  <c:v>0.42449157549556893</c:v>
                </c:pt>
                <c:pt idx="352">
                  <c:v>0.44332974631031363</c:v>
                </c:pt>
                <c:pt idx="353">
                  <c:v>0.44018977765415146</c:v>
                </c:pt>
                <c:pt idx="354">
                  <c:v>0.44799355160566989</c:v>
                </c:pt>
                <c:pt idx="355">
                  <c:v>0.45937437382565838</c:v>
                </c:pt>
                <c:pt idx="356">
                  <c:v>0.47688011407087294</c:v>
                </c:pt>
                <c:pt idx="357">
                  <c:v>0.50079266321300486</c:v>
                </c:pt>
                <c:pt idx="358">
                  <c:v>0.4931027725878816</c:v>
                </c:pt>
                <c:pt idx="359">
                  <c:v>0.51090668668965233</c:v>
                </c:pt>
                <c:pt idx="360">
                  <c:v>0.49750763507306783</c:v>
                </c:pt>
                <c:pt idx="361">
                  <c:v>0.51663593038667077</c:v>
                </c:pt>
                <c:pt idx="362">
                  <c:v>0.49373949653583526</c:v>
                </c:pt>
                <c:pt idx="363">
                  <c:v>0.50227498862995157</c:v>
                </c:pt>
                <c:pt idx="364">
                  <c:v>0.50474259832010282</c:v>
                </c:pt>
                <c:pt idx="365">
                  <c:v>0.46714692327100149</c:v>
                </c:pt>
                <c:pt idx="366">
                  <c:v>0.46058403976552431</c:v>
                </c:pt>
                <c:pt idx="367">
                  <c:v>0.48040127166195767</c:v>
                </c:pt>
                <c:pt idx="368">
                  <c:v>0.48666625525966012</c:v>
                </c:pt>
                <c:pt idx="369">
                  <c:v>0.4969698250857908</c:v>
                </c:pt>
                <c:pt idx="370">
                  <c:v>0.50531765344153134</c:v>
                </c:pt>
                <c:pt idx="371">
                  <c:v>0.47884636348363663</c:v>
                </c:pt>
                <c:pt idx="372">
                  <c:v>0.47594047928031258</c:v>
                </c:pt>
                <c:pt idx="373">
                  <c:v>0.44168955224523354</c:v>
                </c:pt>
                <c:pt idx="374">
                  <c:v>0.41224833003757744</c:v>
                </c:pt>
                <c:pt idx="375">
                  <c:v>0.3670604829772468</c:v>
                </c:pt>
                <c:pt idx="376">
                  <c:v>0.32749303552044307</c:v>
                </c:pt>
                <c:pt idx="377">
                  <c:v>0.36777144966363795</c:v>
                </c:pt>
                <c:pt idx="378">
                  <c:v>0.40528307672648078</c:v>
                </c:pt>
                <c:pt idx="379">
                  <c:v>0.39766368215204717</c:v>
                </c:pt>
                <c:pt idx="380">
                  <c:v>0.43435692539693527</c:v>
                </c:pt>
                <c:pt idx="381">
                  <c:v>0.45025898719718072</c:v>
                </c:pt>
                <c:pt idx="382">
                  <c:v>0.44832301604684233</c:v>
                </c:pt>
                <c:pt idx="383">
                  <c:v>0.44921828595124969</c:v>
                </c:pt>
                <c:pt idx="384">
                  <c:v>0.36578207394133755</c:v>
                </c:pt>
                <c:pt idx="385">
                  <c:v>0.40433868074789925</c:v>
                </c:pt>
                <c:pt idx="386">
                  <c:v>0.40871576236467488</c:v>
                </c:pt>
                <c:pt idx="387">
                  <c:v>0.38845363556110124</c:v>
                </c:pt>
                <c:pt idx="388">
                  <c:v>0.37295024255926701</c:v>
                </c:pt>
                <c:pt idx="389">
                  <c:v>0.37705874550720364</c:v>
                </c:pt>
                <c:pt idx="390">
                  <c:v>0.39692802967085195</c:v>
                </c:pt>
                <c:pt idx="391">
                  <c:v>0.37103662905258661</c:v>
                </c:pt>
                <c:pt idx="392">
                  <c:v>0.41678803311691004</c:v>
                </c:pt>
                <c:pt idx="393">
                  <c:v>0.44504899917462293</c:v>
                </c:pt>
                <c:pt idx="394">
                  <c:v>0.46082362362259599</c:v>
                </c:pt>
                <c:pt idx="395">
                  <c:v>0.45905608985122304</c:v>
                </c:pt>
                <c:pt idx="396">
                  <c:v>0.43138785280953051</c:v>
                </c:pt>
                <c:pt idx="397">
                  <c:v>0.41676462448533647</c:v>
                </c:pt>
                <c:pt idx="398">
                  <c:v>0.46424634635966866</c:v>
                </c:pt>
                <c:pt idx="399">
                  <c:v>0.43807709326869237</c:v>
                </c:pt>
                <c:pt idx="400">
                  <c:v>0.45728597902765622</c:v>
                </c:pt>
                <c:pt idx="401">
                  <c:v>0.48581517133761509</c:v>
                </c:pt>
                <c:pt idx="402">
                  <c:v>0.47714580759436664</c:v>
                </c:pt>
                <c:pt idx="403">
                  <c:v>0.50528212666665184</c:v>
                </c:pt>
                <c:pt idx="404">
                  <c:v>0.51142102786687071</c:v>
                </c:pt>
                <c:pt idx="405">
                  <c:v>0.51734396406471195</c:v>
                </c:pt>
                <c:pt idx="406">
                  <c:v>0.52934365759138302</c:v>
                </c:pt>
                <c:pt idx="407">
                  <c:v>0.52554315176394795</c:v>
                </c:pt>
                <c:pt idx="408">
                  <c:v>0.48937680184673615</c:v>
                </c:pt>
                <c:pt idx="409">
                  <c:v>0.47155916071639203</c:v>
                </c:pt>
                <c:pt idx="410">
                  <c:v>0.47911449322812083</c:v>
                </c:pt>
                <c:pt idx="411">
                  <c:v>0.48264552220595403</c:v>
                </c:pt>
                <c:pt idx="412">
                  <c:v>0.4642772536512636</c:v>
                </c:pt>
                <c:pt idx="413">
                  <c:v>0.44058797272042205</c:v>
                </c:pt>
                <c:pt idx="414">
                  <c:v>0.43407778158886878</c:v>
                </c:pt>
                <c:pt idx="415">
                  <c:v>0.45453766927502093</c:v>
                </c:pt>
                <c:pt idx="416">
                  <c:v>0.39565740045018405</c:v>
                </c:pt>
                <c:pt idx="417">
                  <c:v>0.41169802860737259</c:v>
                </c:pt>
                <c:pt idx="418">
                  <c:v>0.39954012635716563</c:v>
                </c:pt>
                <c:pt idx="419">
                  <c:v>0.3964552663273968</c:v>
                </c:pt>
                <c:pt idx="420">
                  <c:v>0.28337872867813885</c:v>
                </c:pt>
                <c:pt idx="421">
                  <c:v>0.29594613645301848</c:v>
                </c:pt>
                <c:pt idx="422">
                  <c:v>0.24423093972492516</c:v>
                </c:pt>
                <c:pt idx="423">
                  <c:v>0.27770316640618198</c:v>
                </c:pt>
                <c:pt idx="424">
                  <c:v>0.26874616985240474</c:v>
                </c:pt>
                <c:pt idx="425">
                  <c:v>0.23399498396519602</c:v>
                </c:pt>
                <c:pt idx="426">
                  <c:v>0.25427124357017017</c:v>
                </c:pt>
                <c:pt idx="427">
                  <c:v>0.30816989448907561</c:v>
                </c:pt>
                <c:pt idx="428">
                  <c:v>0.32862072544980037</c:v>
                </c:pt>
                <c:pt idx="429">
                  <c:v>0.34544302955281259</c:v>
                </c:pt>
                <c:pt idx="430">
                  <c:v>0.32907450805013494</c:v>
                </c:pt>
                <c:pt idx="431">
                  <c:v>0.33741014739559194</c:v>
                </c:pt>
                <c:pt idx="432">
                  <c:v>0.28097249031124139</c:v>
                </c:pt>
                <c:pt idx="433">
                  <c:v>0.31989621379300415</c:v>
                </c:pt>
                <c:pt idx="434">
                  <c:v>0.31455317643563796</c:v>
                </c:pt>
                <c:pt idx="435">
                  <c:v>0.31389450749982628</c:v>
                </c:pt>
                <c:pt idx="436">
                  <c:v>0.24658132655787268</c:v>
                </c:pt>
                <c:pt idx="437">
                  <c:v>0.25262088251199555</c:v>
                </c:pt>
                <c:pt idx="438">
                  <c:v>0.28118666746510268</c:v>
                </c:pt>
                <c:pt idx="439">
                  <c:v>0.26583617105017354</c:v>
                </c:pt>
                <c:pt idx="440">
                  <c:v>0.17160705412113542</c:v>
                </c:pt>
                <c:pt idx="441">
                  <c:v>0.13703631871062449</c:v>
                </c:pt>
                <c:pt idx="442">
                  <c:v>0.15659393341540362</c:v>
                </c:pt>
                <c:pt idx="443">
                  <c:v>0.1830400308617306</c:v>
                </c:pt>
                <c:pt idx="444">
                  <c:v>0.14882444839885234</c:v>
                </c:pt>
                <c:pt idx="445">
                  <c:v>0.12633945817763115</c:v>
                </c:pt>
                <c:pt idx="446">
                  <c:v>0.16132990023144078</c:v>
                </c:pt>
                <c:pt idx="447">
                  <c:v>0.1707324858960364</c:v>
                </c:pt>
                <c:pt idx="448">
                  <c:v>0.24259713765771096</c:v>
                </c:pt>
                <c:pt idx="449">
                  <c:v>0.2592845287193577</c:v>
                </c:pt>
                <c:pt idx="450">
                  <c:v>0.27004452578982452</c:v>
                </c:pt>
                <c:pt idx="451">
                  <c:v>0.24975636181694871</c:v>
                </c:pt>
                <c:pt idx="452">
                  <c:v>0.27176518479558442</c:v>
                </c:pt>
                <c:pt idx="453">
                  <c:v>0.25934119606420225</c:v>
                </c:pt>
                <c:pt idx="454">
                  <c:v>0.29289810263341387</c:v>
                </c:pt>
                <c:pt idx="455">
                  <c:v>0.30924695067092878</c:v>
                </c:pt>
                <c:pt idx="456">
                  <c:v>0.29996252885799901</c:v>
                </c:pt>
                <c:pt idx="457">
                  <c:v>0.27818701828158199</c:v>
                </c:pt>
                <c:pt idx="458">
                  <c:v>0.26756696502940058</c:v>
                </c:pt>
                <c:pt idx="459">
                  <c:v>0.27443921606044608</c:v>
                </c:pt>
                <c:pt idx="460">
                  <c:v>0.30120939928350099</c:v>
                </c:pt>
                <c:pt idx="461">
                  <c:v>0.30965101240853765</c:v>
                </c:pt>
                <c:pt idx="462">
                  <c:v>0.29589970924469045</c:v>
                </c:pt>
                <c:pt idx="463">
                  <c:v>0.27140503375503844</c:v>
                </c:pt>
                <c:pt idx="464">
                  <c:v>0.22999458035344089</c:v>
                </c:pt>
                <c:pt idx="465">
                  <c:v>0.27747324361117109</c:v>
                </c:pt>
                <c:pt idx="466">
                  <c:v>0.27811999912722563</c:v>
                </c:pt>
                <c:pt idx="467">
                  <c:v>0.31041276602490586</c:v>
                </c:pt>
                <c:pt idx="468">
                  <c:v>0.34211510835017678</c:v>
                </c:pt>
                <c:pt idx="469">
                  <c:v>0.35265948294723071</c:v>
                </c:pt>
                <c:pt idx="470">
                  <c:v>0.35435380247751214</c:v>
                </c:pt>
                <c:pt idx="471">
                  <c:v>0.36956073660129007</c:v>
                </c:pt>
                <c:pt idx="472">
                  <c:v>0.37977168015967466</c:v>
                </c:pt>
                <c:pt idx="473">
                  <c:v>0.36781600398722536</c:v>
                </c:pt>
                <c:pt idx="474">
                  <c:v>0.38540837975451048</c:v>
                </c:pt>
                <c:pt idx="475">
                  <c:v>0.35963939028979319</c:v>
                </c:pt>
                <c:pt idx="476">
                  <c:v>0.3267419811597565</c:v>
                </c:pt>
                <c:pt idx="477">
                  <c:v>0.35570588839923434</c:v>
                </c:pt>
                <c:pt idx="478">
                  <c:v>0.35668227327242508</c:v>
                </c:pt>
                <c:pt idx="479">
                  <c:v>0.34746917644402653</c:v>
                </c:pt>
                <c:pt idx="480">
                  <c:v>0.32900920182959803</c:v>
                </c:pt>
                <c:pt idx="481">
                  <c:v>0.34036552226648076</c:v>
                </c:pt>
                <c:pt idx="482">
                  <c:v>0.32872561355059338</c:v>
                </c:pt>
                <c:pt idx="483">
                  <c:v>0.3037132955303754</c:v>
                </c:pt>
                <c:pt idx="484">
                  <c:v>0.32655627927033626</c:v>
                </c:pt>
                <c:pt idx="485">
                  <c:v>0.33077028236505335</c:v>
                </c:pt>
                <c:pt idx="486">
                  <c:v>0.34966170665044549</c:v>
                </c:pt>
                <c:pt idx="487">
                  <c:v>0.3453720439433674</c:v>
                </c:pt>
                <c:pt idx="488">
                  <c:v>0.41161703597087596</c:v>
                </c:pt>
                <c:pt idx="489">
                  <c:v>0.3970262958319517</c:v>
                </c:pt>
                <c:pt idx="490">
                  <c:v>0.38775011032970363</c:v>
                </c:pt>
                <c:pt idx="491">
                  <c:v>0.38670859219205078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B5-4B23-9038-FFF7D14BCEE1}"/>
            </c:ext>
          </c:extLst>
        </c:ser>
        <c:ser>
          <c:idx val="3"/>
          <c:order val="2"/>
          <c:tx>
            <c:v>S&amp;P 500</c:v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yVal>
            <c:numRef>
              <c:f>Reference!$C$3:$C$493</c:f>
              <c:numCache>
                <c:formatCode>0.00%</c:formatCode>
                <c:ptCount val="491"/>
                <c:pt idx="0">
                  <c:v>1.436084682616923E-2</c:v>
                </c:pt>
                <c:pt idx="1">
                  <c:v>8.9876777453331991E-3</c:v>
                </c:pt>
                <c:pt idx="2">
                  <c:v>3.2315418819442589E-2</c:v>
                </c:pt>
                <c:pt idx="3">
                  <c:v>2.8561211194847856E-2</c:v>
                </c:pt>
                <c:pt idx="4">
                  <c:v>1.4298067880210201E-2</c:v>
                </c:pt>
                <c:pt idx="5">
                  <c:v>3.5720722713966931E-2</c:v>
                </c:pt>
                <c:pt idx="6">
                  <c:v>6.4679732309809695E-2</c:v>
                </c:pt>
                <c:pt idx="7">
                  <c:v>6.5377539769950491E-2</c:v>
                </c:pt>
                <c:pt idx="8">
                  <c:v>8.6897898115238792E-2</c:v>
                </c:pt>
                <c:pt idx="9">
                  <c:v>8.9835725440450667E-2</c:v>
                </c:pt>
                <c:pt idx="10">
                  <c:v>4.7150812400110355E-2</c:v>
                </c:pt>
                <c:pt idx="11">
                  <c:v>7.1329857641367775E-2</c:v>
                </c:pt>
                <c:pt idx="12">
                  <c:v>5.3445048948922054E-2</c:v>
                </c:pt>
                <c:pt idx="13">
                  <c:v>1.4402670614100303E-2</c:v>
                </c:pt>
                <c:pt idx="14">
                  <c:v>1.7919647427700813E-2</c:v>
                </c:pt>
                <c:pt idx="15">
                  <c:v>5.3311736322700382E-3</c:v>
                </c:pt>
                <c:pt idx="16">
                  <c:v>3.3550551980040942E-2</c:v>
                </c:pt>
                <c:pt idx="17">
                  <c:v>4.9962996700894088E-2</c:v>
                </c:pt>
                <c:pt idx="18">
                  <c:v>2.4346426921106553E-2</c:v>
                </c:pt>
                <c:pt idx="19">
                  <c:v>3.586723506610557E-2</c:v>
                </c:pt>
                <c:pt idx="20">
                  <c:v>3.1701344765481407E-2</c:v>
                </c:pt>
                <c:pt idx="21">
                  <c:v>-1.4954051552419918E-2</c:v>
                </c:pt>
                <c:pt idx="22">
                  <c:v>-2.2357778237401829E-2</c:v>
                </c:pt>
                <c:pt idx="23">
                  <c:v>-7.5272573066667139E-2</c:v>
                </c:pt>
                <c:pt idx="24">
                  <c:v>-7.1490425929175844E-2</c:v>
                </c:pt>
                <c:pt idx="25">
                  <c:v>-2.6265483266811187E-2</c:v>
                </c:pt>
                <c:pt idx="26">
                  <c:v>-7.1015879174677304E-2</c:v>
                </c:pt>
                <c:pt idx="27">
                  <c:v>-5.7966913862610055E-2</c:v>
                </c:pt>
                <c:pt idx="28">
                  <c:v>-5.5789758076008077E-2</c:v>
                </c:pt>
                <c:pt idx="29">
                  <c:v>-7.1476455823823878E-2</c:v>
                </c:pt>
                <c:pt idx="30">
                  <c:v>-9.7476768766744271E-2</c:v>
                </c:pt>
                <c:pt idx="31">
                  <c:v>-0.10112628782713144</c:v>
                </c:pt>
                <c:pt idx="32">
                  <c:v>-7.2257996690144266E-2</c:v>
                </c:pt>
                <c:pt idx="33">
                  <c:v>-8.2229692510047081E-2</c:v>
                </c:pt>
                <c:pt idx="34">
                  <c:v>-4.3724639875682897E-2</c:v>
                </c:pt>
                <c:pt idx="35">
                  <c:v>-6.9941313604079638E-2</c:v>
                </c:pt>
                <c:pt idx="36">
                  <c:v>-2.9817384645984244E-2</c:v>
                </c:pt>
                <c:pt idx="37">
                  <c:v>-2.4576843642252336E-2</c:v>
                </c:pt>
                <c:pt idx="38">
                  <c:v>-1.3370015359558549E-2</c:v>
                </c:pt>
                <c:pt idx="39">
                  <c:v>-3.124783899932829E-2</c:v>
                </c:pt>
                <c:pt idx="40">
                  <c:v>-5.3801534357046377E-3</c:v>
                </c:pt>
                <c:pt idx="41">
                  <c:v>-3.9865743686880596E-2</c:v>
                </c:pt>
                <c:pt idx="42">
                  <c:v>-2.2804385479003802E-2</c:v>
                </c:pt>
                <c:pt idx="43">
                  <c:v>-5.0507307454027636E-2</c:v>
                </c:pt>
                <c:pt idx="44">
                  <c:v>-5.0960899748305595E-2</c:v>
                </c:pt>
                <c:pt idx="45">
                  <c:v>-8.0338576375046392E-2</c:v>
                </c:pt>
                <c:pt idx="46">
                  <c:v>-0.10793689561618013</c:v>
                </c:pt>
                <c:pt idx="47">
                  <c:v>-0.11873894184081778</c:v>
                </c:pt>
                <c:pt idx="48">
                  <c:v>-0.13507463820816731</c:v>
                </c:pt>
                <c:pt idx="49">
                  <c:v>-0.1202880534681066</c:v>
                </c:pt>
                <c:pt idx="50">
                  <c:v>-0.12232568195524592</c:v>
                </c:pt>
                <c:pt idx="51">
                  <c:v>-0.1205462387393214</c:v>
                </c:pt>
                <c:pt idx="52">
                  <c:v>-9.5418270951894452E-2</c:v>
                </c:pt>
                <c:pt idx="53">
                  <c:v>-9.4106389437792481E-2</c:v>
                </c:pt>
                <c:pt idx="54">
                  <c:v>-9.8293234198637211E-2</c:v>
                </c:pt>
                <c:pt idx="55">
                  <c:v>-0.10483168661111912</c:v>
                </c:pt>
                <c:pt idx="56">
                  <c:v>-0.13310677302185561</c:v>
                </c:pt>
                <c:pt idx="57">
                  <c:v>-0.12655443633433919</c:v>
                </c:pt>
                <c:pt idx="58">
                  <c:v>-0.12419584363002603</c:v>
                </c:pt>
                <c:pt idx="59">
                  <c:v>-0.15337112887883508</c:v>
                </c:pt>
                <c:pt idx="60">
                  <c:v>-0.23294911954558903</c:v>
                </c:pt>
                <c:pt idx="61">
                  <c:v>-0.37251759592861555</c:v>
                </c:pt>
                <c:pt idx="62">
                  <c:v>-0.34367720173826988</c:v>
                </c:pt>
                <c:pt idx="63">
                  <c:v>-0.38818333921621068</c:v>
                </c:pt>
                <c:pt idx="64">
                  <c:v>-0.32399902298861011</c:v>
                </c:pt>
                <c:pt idx="65">
                  <c:v>-0.35034823966160089</c:v>
                </c:pt>
                <c:pt idx="66">
                  <c:v>-0.39061173848541397</c:v>
                </c:pt>
                <c:pt idx="67">
                  <c:v>-0.44173307742714774</c:v>
                </c:pt>
                <c:pt idx="68">
                  <c:v>-0.37459704890149331</c:v>
                </c:pt>
                <c:pt idx="69">
                  <c:v>-0.38867181350980623</c:v>
                </c:pt>
                <c:pt idx="70">
                  <c:v>-0.38611785704649243</c:v>
                </c:pt>
                <c:pt idx="71">
                  <c:v>-0.38043070880115848</c:v>
                </c:pt>
                <c:pt idx="72">
                  <c:v>-0.39095365716280839</c:v>
                </c:pt>
                <c:pt idx="73">
                  <c:v>-0.34978301701450182</c:v>
                </c:pt>
                <c:pt idx="74">
                  <c:v>-0.37870714461102706</c:v>
                </c:pt>
                <c:pt idx="75">
                  <c:v>-0.40677992547414926</c:v>
                </c:pt>
                <c:pt idx="76">
                  <c:v>-0.41945907516218056</c:v>
                </c:pt>
                <c:pt idx="77">
                  <c:v>-0.42369477132988742</c:v>
                </c:pt>
                <c:pt idx="78">
                  <c:v>-0.39388445686908924</c:v>
                </c:pt>
                <c:pt idx="79">
                  <c:v>-0.42302486081638813</c:v>
                </c:pt>
                <c:pt idx="80">
                  <c:v>-0.46265337369227449</c:v>
                </c:pt>
                <c:pt idx="81">
                  <c:v>-0.48704869528430561</c:v>
                </c:pt>
                <c:pt idx="82">
                  <c:v>-0.52313233439994988</c:v>
                </c:pt>
                <c:pt idx="83">
                  <c:v>-0.47207377440417519</c:v>
                </c:pt>
                <c:pt idx="84">
                  <c:v>-0.4637070699351617</c:v>
                </c:pt>
                <c:pt idx="85">
                  <c:v>-0.43063097957710922</c:v>
                </c:pt>
                <c:pt idx="86">
                  <c:v>-0.41209721483138478</c:v>
                </c:pt>
                <c:pt idx="87">
                  <c:v>-0.40228604333742024</c:v>
                </c:pt>
                <c:pt idx="88">
                  <c:v>-0.39318664940894843</c:v>
                </c:pt>
                <c:pt idx="89">
                  <c:v>-0.39553825775839307</c:v>
                </c:pt>
                <c:pt idx="90">
                  <c:v>-0.3876599836211051</c:v>
                </c:pt>
                <c:pt idx="91">
                  <c:v>-0.35157638776952332</c:v>
                </c:pt>
                <c:pt idx="92">
                  <c:v>-0.38391974610186241</c:v>
                </c:pt>
                <c:pt idx="93">
                  <c:v>-0.38104478285511967</c:v>
                </c:pt>
                <c:pt idx="94">
                  <c:v>-0.35861724061908279</c:v>
                </c:pt>
                <c:pt idx="95">
                  <c:v>-0.34399816595544375</c:v>
                </c:pt>
                <c:pt idx="96">
                  <c:v>-0.33972758778841938</c:v>
                </c:pt>
                <c:pt idx="97">
                  <c:v>-0.35715884745064963</c:v>
                </c:pt>
                <c:pt idx="98">
                  <c:v>-0.3587847081292494</c:v>
                </c:pt>
                <c:pt idx="99">
                  <c:v>-0.37447144844332025</c:v>
                </c:pt>
                <c:pt idx="100">
                  <c:v>-0.38653652407739036</c:v>
                </c:pt>
                <c:pt idx="101">
                  <c:v>-0.343795817143767</c:v>
                </c:pt>
                <c:pt idx="102">
                  <c:v>-0.31666505960445585</c:v>
                </c:pt>
                <c:pt idx="103">
                  <c:v>-0.31092910321632233</c:v>
                </c:pt>
                <c:pt idx="104">
                  <c:v>-0.29487953163308417</c:v>
                </c:pt>
                <c:pt idx="105">
                  <c:v>-0.29933848850643319</c:v>
                </c:pt>
                <c:pt idx="106">
                  <c:v>-0.28395882743669432</c:v>
                </c:pt>
                <c:pt idx="107">
                  <c:v>-0.28200493235573459</c:v>
                </c:pt>
                <c:pt idx="108">
                  <c:v>-0.2907484807655224</c:v>
                </c:pt>
                <c:pt idx="109">
                  <c:v>-0.27237524104354366</c:v>
                </c:pt>
                <c:pt idx="110">
                  <c:v>-0.25453225613902897</c:v>
                </c:pt>
                <c:pt idx="111">
                  <c:v>-0.27122384128912491</c:v>
                </c:pt>
                <c:pt idx="112">
                  <c:v>-0.28460084100355204</c:v>
                </c:pt>
                <c:pt idx="113">
                  <c:v>-0.25230629151181994</c:v>
                </c:pt>
                <c:pt idx="114">
                  <c:v>-0.2410087440724632</c:v>
                </c:pt>
                <c:pt idx="115">
                  <c:v>-0.24664708277938263</c:v>
                </c:pt>
                <c:pt idx="116">
                  <c:v>-0.27693892904735534</c:v>
                </c:pt>
                <c:pt idx="117">
                  <c:v>-0.25383444867888821</c:v>
                </c:pt>
                <c:pt idx="118">
                  <c:v>-0.23696151244139857</c:v>
                </c:pt>
                <c:pt idx="119">
                  <c:v>-0.23842689066250777</c:v>
                </c:pt>
                <c:pt idx="120">
                  <c:v>-0.23835014230900417</c:v>
                </c:pt>
                <c:pt idx="121">
                  <c:v>-0.22823891918963871</c:v>
                </c:pt>
                <c:pt idx="122">
                  <c:v>-0.22793882430017537</c:v>
                </c:pt>
                <c:pt idx="123">
                  <c:v>-0.23068822965500008</c:v>
                </c:pt>
                <c:pt idx="124">
                  <c:v>-0.21393386625675251</c:v>
                </c:pt>
                <c:pt idx="125">
                  <c:v>-0.2218749179443846</c:v>
                </c:pt>
                <c:pt idx="126">
                  <c:v>-0.2010244282441479</c:v>
                </c:pt>
                <c:pt idx="127">
                  <c:v>-0.20726977081984246</c:v>
                </c:pt>
                <c:pt idx="128">
                  <c:v>-0.23816172033861699</c:v>
                </c:pt>
                <c:pt idx="129">
                  <c:v>-0.25064550626764759</c:v>
                </c:pt>
                <c:pt idx="130">
                  <c:v>-0.25600470524313163</c:v>
                </c:pt>
                <c:pt idx="131">
                  <c:v>-0.24950109156590483</c:v>
                </c:pt>
                <c:pt idx="132">
                  <c:v>-0.22601286873211221</c:v>
                </c:pt>
                <c:pt idx="133">
                  <c:v>-0.2292786453271739</c:v>
                </c:pt>
                <c:pt idx="134">
                  <c:v>-0.20540667933024842</c:v>
                </c:pt>
                <c:pt idx="135">
                  <c:v>-0.19752840589076798</c:v>
                </c:pt>
                <c:pt idx="136">
                  <c:v>-0.1906131102353191</c:v>
                </c:pt>
                <c:pt idx="137">
                  <c:v>-0.18594481879980992</c:v>
                </c:pt>
                <c:pt idx="138">
                  <c:v>-0.17791304795551485</c:v>
                </c:pt>
                <c:pt idx="139">
                  <c:v>-0.16655970732068243</c:v>
                </c:pt>
                <c:pt idx="140">
                  <c:v>-0.16812278905332323</c:v>
                </c:pt>
                <c:pt idx="141">
                  <c:v>-0.15057291468340331</c:v>
                </c:pt>
                <c:pt idx="142">
                  <c:v>-0.17191890629616649</c:v>
                </c:pt>
                <c:pt idx="143">
                  <c:v>-0.22481964518976238</c:v>
                </c:pt>
                <c:pt idx="144">
                  <c:v>-0.20751398598570531</c:v>
                </c:pt>
                <c:pt idx="145">
                  <c:v>-0.24100184485010467</c:v>
                </c:pt>
                <c:pt idx="146">
                  <c:v>-0.23980155112256879</c:v>
                </c:pt>
                <c:pt idx="147">
                  <c:v>-0.25691878835623871</c:v>
                </c:pt>
                <c:pt idx="148">
                  <c:v>-0.23827339325769317</c:v>
                </c:pt>
                <c:pt idx="149">
                  <c:v>-0.22019317823999165</c:v>
                </c:pt>
                <c:pt idx="150">
                  <c:v>-0.24862883224072885</c:v>
                </c:pt>
                <c:pt idx="151">
                  <c:v>-0.2864360355465046</c:v>
                </c:pt>
                <c:pt idx="152">
                  <c:v>-0.24779149748112539</c:v>
                </c:pt>
                <c:pt idx="153">
                  <c:v>-0.25691878835623871</c:v>
                </c:pt>
                <c:pt idx="154">
                  <c:v>-0.23055560227570332</c:v>
                </c:pt>
                <c:pt idx="155">
                  <c:v>-0.23129531865628528</c:v>
                </c:pt>
                <c:pt idx="156">
                  <c:v>-0.21731122994057292</c:v>
                </c:pt>
                <c:pt idx="157">
                  <c:v>-0.24689129864305284</c:v>
                </c:pt>
                <c:pt idx="158">
                  <c:v>-0.25216676421235729</c:v>
                </c:pt>
                <c:pt idx="159">
                  <c:v>-0.25712117973417048</c:v>
                </c:pt>
                <c:pt idx="160">
                  <c:v>-0.22926467522182192</c:v>
                </c:pt>
                <c:pt idx="161">
                  <c:v>-0.22574769840822143</c:v>
                </c:pt>
                <c:pt idx="162">
                  <c:v>-0.21455492466558229</c:v>
                </c:pt>
                <c:pt idx="163">
                  <c:v>-0.19844947405655103</c:v>
                </c:pt>
                <c:pt idx="164">
                  <c:v>-0.20014518386629593</c:v>
                </c:pt>
                <c:pt idx="165">
                  <c:v>-0.18694962106957996</c:v>
                </c:pt>
                <c:pt idx="166">
                  <c:v>-0.17924588462764479</c:v>
                </c:pt>
                <c:pt idx="167">
                  <c:v>-0.1744379807601629</c:v>
                </c:pt>
                <c:pt idx="168">
                  <c:v>-0.17431233773573473</c:v>
                </c:pt>
                <c:pt idx="169">
                  <c:v>-0.14459274173379216</c:v>
                </c:pt>
                <c:pt idx="170">
                  <c:v>-0.16318234293905465</c:v>
                </c:pt>
                <c:pt idx="171">
                  <c:v>-0.16281946980143969</c:v>
                </c:pt>
                <c:pt idx="172">
                  <c:v>-0.17002779016116581</c:v>
                </c:pt>
                <c:pt idx="173">
                  <c:v>-0.14538825270546452</c:v>
                </c:pt>
                <c:pt idx="174">
                  <c:v>-0.13443960969398555</c:v>
                </c:pt>
                <c:pt idx="175">
                  <c:v>-0.13199029853081679</c:v>
                </c:pt>
                <c:pt idx="176">
                  <c:v>-0.12301650436271072</c:v>
                </c:pt>
                <c:pt idx="177">
                  <c:v>-0.12240941536142552</c:v>
                </c:pt>
                <c:pt idx="178">
                  <c:v>-0.11273781443098604</c:v>
                </c:pt>
                <c:pt idx="179">
                  <c:v>-9.7567487225599867E-2</c:v>
                </c:pt>
                <c:pt idx="180">
                  <c:v>-0.10446881277569676</c:v>
                </c:pt>
                <c:pt idx="181">
                  <c:v>-0.10936045004935827</c:v>
                </c:pt>
                <c:pt idx="182">
                  <c:v>-8.5265138214280459E-2</c:v>
                </c:pt>
                <c:pt idx="183">
                  <c:v>-7.2509197606490466E-2</c:v>
                </c:pt>
                <c:pt idx="184">
                  <c:v>-6.2837595978243607E-2</c:v>
                </c:pt>
                <c:pt idx="185">
                  <c:v>-7.8977886020337368E-2</c:v>
                </c:pt>
                <c:pt idx="186">
                  <c:v>-7.8091657287616786E-2</c:v>
                </c:pt>
                <c:pt idx="187">
                  <c:v>-8.9863665651154612E-2</c:v>
                </c:pt>
                <c:pt idx="188">
                  <c:v>-0.10735774612779149</c:v>
                </c:pt>
                <c:pt idx="189">
                  <c:v>-8.3220524674465141E-2</c:v>
                </c:pt>
                <c:pt idx="190">
                  <c:v>-7.0234338308356917E-2</c:v>
                </c:pt>
                <c:pt idx="191">
                  <c:v>-7.3193034961279282E-2</c:v>
                </c:pt>
                <c:pt idx="192">
                  <c:v>-7.9117413319800017E-2</c:v>
                </c:pt>
                <c:pt idx="193">
                  <c:v>-6.6766255467873542E-2</c:v>
                </c:pt>
                <c:pt idx="194">
                  <c:v>-4.8462779744529789E-2</c:v>
                </c:pt>
                <c:pt idx="195">
                  <c:v>-6.4798476111879319E-2</c:v>
                </c:pt>
                <c:pt idx="196">
                  <c:v>-6.6494100091306768E-2</c:v>
                </c:pt>
                <c:pt idx="197">
                  <c:v>-6.9634233661940326E-2</c:v>
                </c:pt>
                <c:pt idx="198">
                  <c:v>-7.1148506553974061E-2</c:v>
                </c:pt>
                <c:pt idx="199">
                  <c:v>-9.2738628897897385E-2</c:v>
                </c:pt>
                <c:pt idx="200">
                  <c:v>-0.11310068826640841</c:v>
                </c:pt>
                <c:pt idx="201">
                  <c:v>-0.11273781443098604</c:v>
                </c:pt>
                <c:pt idx="202">
                  <c:v>-0.11486616137698097</c:v>
                </c:pt>
                <c:pt idx="203">
                  <c:v>-6.51682491696602E-2</c:v>
                </c:pt>
                <c:pt idx="204">
                  <c:v>-6.2286300870241458E-2</c:v>
                </c:pt>
                <c:pt idx="205">
                  <c:v>-8.1587678943189343E-2</c:v>
                </c:pt>
                <c:pt idx="206">
                  <c:v>-6.1434996005286048E-2</c:v>
                </c:pt>
                <c:pt idx="207">
                  <c:v>-9.8237355172844085E-2</c:v>
                </c:pt>
                <c:pt idx="208">
                  <c:v>-0.1630636849673025</c:v>
                </c:pt>
                <c:pt idx="209">
                  <c:v>-0.17741754674079574</c:v>
                </c:pt>
                <c:pt idx="210">
                  <c:v>-0.21599236407160233</c:v>
                </c:pt>
                <c:pt idx="211">
                  <c:v>-0.17882014671375332</c:v>
                </c:pt>
                <c:pt idx="212">
                  <c:v>-0.18079499625493362</c:v>
                </c:pt>
                <c:pt idx="213">
                  <c:v>-0.19456970923784561</c:v>
                </c:pt>
                <c:pt idx="214">
                  <c:v>-0.15145914341612388</c:v>
                </c:pt>
                <c:pt idx="215">
                  <c:v>-0.2069906303905997</c:v>
                </c:pt>
                <c:pt idx="216">
                  <c:v>-0.21048665274397962</c:v>
                </c:pt>
                <c:pt idx="217">
                  <c:v>-0.19371141932021421</c:v>
                </c:pt>
                <c:pt idx="218">
                  <c:v>-0.14547897116432013</c:v>
                </c:pt>
                <c:pt idx="219">
                  <c:v>-0.13593991248066731</c:v>
                </c:pt>
                <c:pt idx="220">
                  <c:v>-0.10325463477312637</c:v>
                </c:pt>
                <c:pt idx="221">
                  <c:v>-0.12548677068390743</c:v>
                </c:pt>
                <c:pt idx="222">
                  <c:v>-0.11807605824844215</c:v>
                </c:pt>
                <c:pt idx="223">
                  <c:v>-0.15171034433247008</c:v>
                </c:pt>
                <c:pt idx="224">
                  <c:v>-0.19147139945514313</c:v>
                </c:pt>
                <c:pt idx="225">
                  <c:v>-0.13173211325960199</c:v>
                </c:pt>
                <c:pt idx="226">
                  <c:v>-0.12411909527652241</c:v>
                </c:pt>
                <c:pt idx="227">
                  <c:v>-0.14891212943923093</c:v>
                </c:pt>
                <c:pt idx="228">
                  <c:v>-0.11704331716358295</c:v>
                </c:pt>
                <c:pt idx="229">
                  <c:v>-0.12243735487432209</c:v>
                </c:pt>
                <c:pt idx="230">
                  <c:v>-0.10833460818685758</c:v>
                </c:pt>
                <c:pt idx="231">
                  <c:v>-0.1004634049325632</c:v>
                </c:pt>
                <c:pt idx="232">
                  <c:v>-8.2118019590970912E-2</c:v>
                </c:pt>
                <c:pt idx="233">
                  <c:v>-8.1455136696402669E-2</c:v>
                </c:pt>
                <c:pt idx="234">
                  <c:v>-6.1518730109273029E-2</c:v>
                </c:pt>
                <c:pt idx="235">
                  <c:v>-6.3095781249458416E-2</c:v>
                </c:pt>
                <c:pt idx="236">
                  <c:v>-5.0123564988702157E-2</c:v>
                </c:pt>
                <c:pt idx="237">
                  <c:v>-4.6976446365392617E-2</c:v>
                </c:pt>
                <c:pt idx="238">
                  <c:v>-4.4261964878333081E-2</c:v>
                </c:pt>
                <c:pt idx="239">
                  <c:v>-4.339669060583308E-2</c:v>
                </c:pt>
                <c:pt idx="240">
                  <c:v>-2.0159667990579277E-2</c:v>
                </c:pt>
                <c:pt idx="241">
                  <c:v>-2.5086229829813338E-2</c:v>
                </c:pt>
                <c:pt idx="242">
                  <c:v>-1.7159146851918456E-2</c:v>
                </c:pt>
                <c:pt idx="243">
                  <c:v>-2.4409376829893123E-2</c:v>
                </c:pt>
                <c:pt idx="244">
                  <c:v>-4.3822342689407094E-2</c:v>
                </c:pt>
                <c:pt idx="245">
                  <c:v>-3.8051461735700988E-2</c:v>
                </c:pt>
                <c:pt idx="246">
                  <c:v>-2.0724933203933402E-2</c:v>
                </c:pt>
                <c:pt idx="247">
                  <c:v>-4.4631823068624052E-2</c:v>
                </c:pt>
                <c:pt idx="248">
                  <c:v>-5.5594351052944926E-2</c:v>
                </c:pt>
                <c:pt idx="249">
                  <c:v>-9.6185841712862874E-2</c:v>
                </c:pt>
                <c:pt idx="250">
                  <c:v>-8.0415410558867473E-2</c:v>
                </c:pt>
                <c:pt idx="251">
                  <c:v>-0.10817412642717436</c:v>
                </c:pt>
                <c:pt idx="252">
                  <c:v>-7.4944538664307239E-2</c:v>
                </c:pt>
                <c:pt idx="253">
                  <c:v>-6.2956253949995766E-2</c:v>
                </c:pt>
                <c:pt idx="254">
                  <c:v>-6.8413070606693938E-2</c:v>
                </c:pt>
                <c:pt idx="255">
                  <c:v>-4.9474566369168423E-2</c:v>
                </c:pt>
                <c:pt idx="256">
                  <c:v>-5.4694152214872373E-2</c:v>
                </c:pt>
                <c:pt idx="257">
                  <c:v>-5.3228773993763162E-2</c:v>
                </c:pt>
                <c:pt idx="258">
                  <c:v>-4.9125662639098032E-2</c:v>
                </c:pt>
                <c:pt idx="259">
                  <c:v>-3.285981470508622E-2</c:v>
                </c:pt>
                <c:pt idx="260">
                  <c:v>-2.935680799683768E-2</c:v>
                </c:pt>
                <c:pt idx="261">
                  <c:v>-1.8973429500905442E-2</c:v>
                </c:pt>
                <c:pt idx="262">
                  <c:v>-1.0397348601284209E-2</c:v>
                </c:pt>
                <c:pt idx="263">
                  <c:v>-1.5302955282490312E-2</c:v>
                </c:pt>
                <c:pt idx="264">
                  <c:v>-1.8478013418696412E-2</c:v>
                </c:pt>
                <c:pt idx="265">
                  <c:v>3.3913337891723714E-3</c:v>
                </c:pt>
                <c:pt idx="266">
                  <c:v>2.2825254806714296E-2</c:v>
                </c:pt>
                <c:pt idx="267">
                  <c:v>1.8903579671952969E-2</c:v>
                </c:pt>
                <c:pt idx="268">
                  <c:v>5.3103043045595426E-3</c:v>
                </c:pt>
                <c:pt idx="269">
                  <c:v>1.9447890425086517E-2</c:v>
                </c:pt>
                <c:pt idx="270">
                  <c:v>-3.1192642429230572E-3</c:v>
                </c:pt>
                <c:pt idx="271">
                  <c:v>9.0632628538131422E-5</c:v>
                </c:pt>
                <c:pt idx="272">
                  <c:v>-1.4737775899453647E-2</c:v>
                </c:pt>
                <c:pt idx="273">
                  <c:v>-1.3160724061460885E-2</c:v>
                </c:pt>
                <c:pt idx="274">
                  <c:v>-3.7130392872110562E-2</c:v>
                </c:pt>
                <c:pt idx="275">
                  <c:v>-5.1065587614705775E-2</c:v>
                </c:pt>
                <c:pt idx="276">
                  <c:v>-1.6684600795227301E-2</c:v>
                </c:pt>
                <c:pt idx="277">
                  <c:v>-1.1778993416213817E-2</c:v>
                </c:pt>
                <c:pt idx="278">
                  <c:v>-1.0460212679753318E-2</c:v>
                </c:pt>
                <c:pt idx="279">
                  <c:v>-1.3593361197710886E-2</c:v>
                </c:pt>
                <c:pt idx="280">
                  <c:v>-2.0306441322707185E-3</c:v>
                </c:pt>
                <c:pt idx="281">
                  <c:v>-2.1373845993149673E-2</c:v>
                </c:pt>
                <c:pt idx="282">
                  <c:v>2.3313685836247339E-2</c:v>
                </c:pt>
                <c:pt idx="283">
                  <c:v>2.7207505892814808E-2</c:v>
                </c:pt>
                <c:pt idx="284">
                  <c:v>3.6927915663861346E-2</c:v>
                </c:pt>
                <c:pt idx="285">
                  <c:v>4.8776673078710177E-2</c:v>
                </c:pt>
                <c:pt idx="286">
                  <c:v>5.5901345164766789E-2</c:v>
                </c:pt>
                <c:pt idx="287">
                  <c:v>5.9222915653111524E-2</c:v>
                </c:pt>
                <c:pt idx="288">
                  <c:v>6.0520827061861522E-2</c:v>
                </c:pt>
                <c:pt idx="289">
                  <c:v>5.7596969842001619E-2</c:v>
                </c:pt>
                <c:pt idx="290">
                  <c:v>5.9411251793181234E-2</c:v>
                </c:pt>
                <c:pt idx="291">
                  <c:v>8.2425013702792774E-2</c:v>
                </c:pt>
                <c:pt idx="292">
                  <c:v>8.9068068849164794E-2</c:v>
                </c:pt>
                <c:pt idx="293">
                  <c:v>8.6409467085705752E-2</c:v>
                </c:pt>
                <c:pt idx="294">
                  <c:v>9.4992447207685515E-2</c:v>
                </c:pt>
                <c:pt idx="295">
                  <c:v>8.3890391923901991E-2</c:v>
                </c:pt>
                <c:pt idx="296">
                  <c:v>0.10871136629731445</c:v>
                </c:pt>
                <c:pt idx="297">
                  <c:v>8.5265052383962994E-2</c:v>
                </c:pt>
                <c:pt idx="298">
                  <c:v>0.10409886875508832</c:v>
                </c:pt>
                <c:pt idx="299">
                  <c:v>0.12655435050402172</c:v>
                </c:pt>
                <c:pt idx="300">
                  <c:v>0.14000801343944241</c:v>
                </c:pt>
                <c:pt idx="301">
                  <c:v>0.16357298532454603</c:v>
                </c:pt>
                <c:pt idx="302">
                  <c:v>0.15110316950086741</c:v>
                </c:pt>
                <c:pt idx="303">
                  <c:v>0.13794253057191663</c:v>
                </c:pt>
                <c:pt idx="304">
                  <c:v>0.14676282733520807</c:v>
                </c:pt>
                <c:pt idx="305">
                  <c:v>0.13514431567867749</c:v>
                </c:pt>
                <c:pt idx="306">
                  <c:v>0.11120957143360034</c:v>
                </c:pt>
                <c:pt idx="307">
                  <c:v>0.12087418731136385</c:v>
                </c:pt>
                <c:pt idx="308">
                  <c:v>0.13874502659626498</c:v>
                </c:pt>
                <c:pt idx="309">
                  <c:v>0.17244907528331316</c:v>
                </c:pt>
                <c:pt idx="310">
                  <c:v>0.180753001504175</c:v>
                </c:pt>
                <c:pt idx="311">
                  <c:v>0.18044600669454575</c:v>
                </c:pt>
                <c:pt idx="312">
                  <c:v>0.19302051108243193</c:v>
                </c:pt>
                <c:pt idx="313">
                  <c:v>0.18028552493486252</c:v>
                </c:pt>
                <c:pt idx="314">
                  <c:v>0.15545049602139538</c:v>
                </c:pt>
                <c:pt idx="315">
                  <c:v>0.16080270994420345</c:v>
                </c:pt>
                <c:pt idx="316">
                  <c:v>0.13949862794968881</c:v>
                </c:pt>
                <c:pt idx="317">
                  <c:v>0.15499000450475892</c:v>
                </c:pt>
                <c:pt idx="318">
                  <c:v>0.17789200766497681</c:v>
                </c:pt>
                <c:pt idx="319">
                  <c:v>0.19318797789479114</c:v>
                </c:pt>
                <c:pt idx="320">
                  <c:v>0.18051577069318078</c:v>
                </c:pt>
                <c:pt idx="321">
                  <c:v>0.17964351136800477</c:v>
                </c:pt>
                <c:pt idx="322">
                  <c:v>0.18850563191922731</c:v>
                </c:pt>
                <c:pt idx="323">
                  <c:v>0.21732511421560743</c:v>
                </c:pt>
                <c:pt idx="324">
                  <c:v>0.22798064808810642</c:v>
                </c:pt>
                <c:pt idx="325">
                  <c:v>0.22928554454953243</c:v>
                </c:pt>
                <c:pt idx="326">
                  <c:v>0.23554485653277157</c:v>
                </c:pt>
                <c:pt idx="327">
                  <c:v>0.25478345635756783</c:v>
                </c:pt>
                <c:pt idx="328">
                  <c:v>0.25937499874176601</c:v>
                </c:pt>
                <c:pt idx="329">
                  <c:v>0.26010773076747934</c:v>
                </c:pt>
                <c:pt idx="330">
                  <c:v>0.25960524450008421</c:v>
                </c:pt>
                <c:pt idx="331">
                  <c:v>0.23883150245554377</c:v>
                </c:pt>
                <c:pt idx="332">
                  <c:v>0.2688372232415977</c:v>
                </c:pt>
                <c:pt idx="333">
                  <c:v>0.28494267385062899</c:v>
                </c:pt>
                <c:pt idx="334">
                  <c:v>0.27794364478900052</c:v>
                </c:pt>
                <c:pt idx="335">
                  <c:v>0.2856195268505492</c:v>
                </c:pt>
                <c:pt idx="336">
                  <c:v>0.28305854276830428</c:v>
                </c:pt>
                <c:pt idx="337">
                  <c:v>0.2492777450299451</c:v>
                </c:pt>
                <c:pt idx="338">
                  <c:v>0.24390457664691645</c:v>
                </c:pt>
                <c:pt idx="339">
                  <c:v>0.25397397597835086</c:v>
                </c:pt>
                <c:pt idx="340">
                  <c:v>0.28300973392769724</c:v>
                </c:pt>
                <c:pt idx="341">
                  <c:v>0.28134894868352489</c:v>
                </c:pt>
                <c:pt idx="342">
                  <c:v>0.29753804756622565</c:v>
                </c:pt>
                <c:pt idx="343">
                  <c:v>0.3105103496572994</c:v>
                </c:pt>
                <c:pt idx="344">
                  <c:v>0.28475425257804921</c:v>
                </c:pt>
                <c:pt idx="345">
                  <c:v>0.30247159445813571</c:v>
                </c:pt>
                <c:pt idx="346">
                  <c:v>0.29626109061769623</c:v>
                </c:pt>
                <c:pt idx="347">
                  <c:v>0.30147369210853159</c:v>
                </c:pt>
                <c:pt idx="348">
                  <c:v>0.26700198613239012</c:v>
                </c:pt>
                <c:pt idx="349">
                  <c:v>0.3013062252961724</c:v>
                </c:pt>
                <c:pt idx="350">
                  <c:v>0.30029443797372635</c:v>
                </c:pt>
                <c:pt idx="351">
                  <c:v>0.31267353603635678</c:v>
                </c:pt>
                <c:pt idx="352">
                  <c:v>0.31081734376912123</c:v>
                </c:pt>
                <c:pt idx="353">
                  <c:v>0.31038470663287127</c:v>
                </c:pt>
                <c:pt idx="354">
                  <c:v>0.32620403245779117</c:v>
                </c:pt>
                <c:pt idx="355">
                  <c:v>0.34228145842141583</c:v>
                </c:pt>
                <c:pt idx="356">
                  <c:v>0.36033373392622076</c:v>
                </c:pt>
                <c:pt idx="357">
                  <c:v>0.35106691575164478</c:v>
                </c:pt>
                <c:pt idx="358">
                  <c:v>0.36970532579751436</c:v>
                </c:pt>
                <c:pt idx="359">
                  <c:v>0.36837248982319182</c:v>
                </c:pt>
                <c:pt idx="360">
                  <c:v>0.38545480249128916</c:v>
                </c:pt>
                <c:pt idx="361">
                  <c:v>0.37298498666761054</c:v>
                </c:pt>
                <c:pt idx="362">
                  <c:v>0.3804166535632964</c:v>
                </c:pt>
                <c:pt idx="363">
                  <c:v>0.38050038696947602</c:v>
                </c:pt>
                <c:pt idx="364">
                  <c:v>0.34338404863742011</c:v>
                </c:pt>
                <c:pt idx="365">
                  <c:v>0.34787788820789411</c:v>
                </c:pt>
                <c:pt idx="366">
                  <c:v>0.36425549419349218</c:v>
                </c:pt>
                <c:pt idx="367">
                  <c:v>0.38752037049132504</c:v>
                </c:pt>
                <c:pt idx="368">
                  <c:v>0.39796652793321635</c:v>
                </c:pt>
                <c:pt idx="369">
                  <c:v>0.40099498858477373</c:v>
                </c:pt>
                <c:pt idx="370">
                  <c:v>0.38552465162243427</c:v>
                </c:pt>
                <c:pt idx="371">
                  <c:v>0.40287213461442245</c:v>
                </c:pt>
                <c:pt idx="372">
                  <c:v>0.38364750559278554</c:v>
                </c:pt>
                <c:pt idx="373">
                  <c:v>0.3732153175584389</c:v>
                </c:pt>
                <c:pt idx="374">
                  <c:v>0.33011173748720052</c:v>
                </c:pt>
                <c:pt idx="375">
                  <c:v>0.31659521047331074</c:v>
                </c:pt>
                <c:pt idx="376">
                  <c:v>0.37089854933986416</c:v>
                </c:pt>
                <c:pt idx="377">
                  <c:v>0.40821037912968594</c:v>
                </c:pt>
                <c:pt idx="378">
                  <c:v>0.41788896511280138</c:v>
                </c:pt>
                <c:pt idx="379">
                  <c:v>0.42340157566278258</c:v>
                </c:pt>
                <c:pt idx="380">
                  <c:v>0.43992569400051929</c:v>
                </c:pt>
                <c:pt idx="381">
                  <c:v>0.44275883345933098</c:v>
                </c:pt>
                <c:pt idx="382">
                  <c:v>0.44820875019586326</c:v>
                </c:pt>
                <c:pt idx="383">
                  <c:v>0.39724078096017895</c:v>
                </c:pt>
                <c:pt idx="384">
                  <c:v>0.44491494895539491</c:v>
                </c:pt>
                <c:pt idx="385">
                  <c:v>0.45755930247442622</c:v>
                </c:pt>
                <c:pt idx="386">
                  <c:v>0.4362272802692076</c:v>
                </c:pt>
                <c:pt idx="387">
                  <c:v>0.42688371374112805</c:v>
                </c:pt>
                <c:pt idx="388">
                  <c:v>0.40916637186104149</c:v>
                </c:pt>
                <c:pt idx="389">
                  <c:v>0.43177535031698216</c:v>
                </c:pt>
                <c:pt idx="390">
                  <c:v>0.39211889792819921</c:v>
                </c:pt>
                <c:pt idx="391">
                  <c:v>0.43432227985917238</c:v>
                </c:pt>
                <c:pt idx="392">
                  <c:v>0.46329525886255979</c:v>
                </c:pt>
                <c:pt idx="393">
                  <c:v>0.47258311732767377</c:v>
                </c:pt>
                <c:pt idx="394">
                  <c:v>0.46853579986629168</c:v>
                </c:pt>
                <c:pt idx="395">
                  <c:v>0.44534068686928641</c:v>
                </c:pt>
                <c:pt idx="396">
                  <c:v>0.43287777026796631</c:v>
                </c:pt>
                <c:pt idx="397">
                  <c:v>0.47104797510792951</c:v>
                </c:pt>
                <c:pt idx="398">
                  <c:v>0.4381951454555193</c:v>
                </c:pt>
                <c:pt idx="399">
                  <c:v>0.44234008059811547</c:v>
                </c:pt>
                <c:pt idx="400">
                  <c:v>0.46683319083418823</c:v>
                </c:pt>
                <c:pt idx="401">
                  <c:v>0.45226288244490115</c:v>
                </c:pt>
                <c:pt idx="402">
                  <c:v>0.47773983909490858</c:v>
                </c:pt>
                <c:pt idx="403">
                  <c:v>0.47118051735471617</c:v>
                </c:pt>
                <c:pt idx="404">
                  <c:v>0.47663043478905587</c:v>
                </c:pt>
                <c:pt idx="405">
                  <c:v>0.48125681590850911</c:v>
                </c:pt>
                <c:pt idx="406">
                  <c:v>0.4835805698775672</c:v>
                </c:pt>
                <c:pt idx="407">
                  <c:v>0.47055238876070032</c:v>
                </c:pt>
                <c:pt idx="408">
                  <c:v>0.46039244123543049</c:v>
                </c:pt>
                <c:pt idx="409">
                  <c:v>0.46128565502082708</c:v>
                </c:pt>
                <c:pt idx="410">
                  <c:v>0.47236675584439003</c:v>
                </c:pt>
                <c:pt idx="411">
                  <c:v>0.46643539243319332</c:v>
                </c:pt>
                <c:pt idx="412">
                  <c:v>0.44919259730760536</c:v>
                </c:pt>
                <c:pt idx="413">
                  <c:v>0.44908100952103924</c:v>
                </c:pt>
                <c:pt idx="414">
                  <c:v>0.48398518236841054</c:v>
                </c:pt>
                <c:pt idx="415">
                  <c:v>0.45119521609666202</c:v>
                </c:pt>
                <c:pt idx="416">
                  <c:v>0.46807530834965516</c:v>
                </c:pt>
                <c:pt idx="417">
                  <c:v>0.44974389241560747</c:v>
                </c:pt>
                <c:pt idx="418">
                  <c:v>0.45949224239735798</c:v>
                </c:pt>
                <c:pt idx="419">
                  <c:v>0.37530175558399265</c:v>
                </c:pt>
                <c:pt idx="420">
                  <c:v>0.3878483197611749</c:v>
                </c:pt>
                <c:pt idx="421">
                  <c:v>0.3406416283352714</c:v>
                </c:pt>
                <c:pt idx="422">
                  <c:v>0.36843535390166093</c:v>
                </c:pt>
                <c:pt idx="423">
                  <c:v>0.36632796141588658</c:v>
                </c:pt>
                <c:pt idx="424">
                  <c:v>0.34770343634285888</c:v>
                </c:pt>
                <c:pt idx="425">
                  <c:v>0.36167355495321929</c:v>
                </c:pt>
                <c:pt idx="426">
                  <c:v>0.40600528383018736</c:v>
                </c:pt>
                <c:pt idx="427">
                  <c:v>0.41871931481972885</c:v>
                </c:pt>
                <c:pt idx="428">
                  <c:v>0.44805508252602849</c:v>
                </c:pt>
                <c:pt idx="429">
                  <c:v>0.45099299498375045</c:v>
                </c:pt>
                <c:pt idx="430">
                  <c:v>0.46483738613497999</c:v>
                </c:pt>
                <c:pt idx="431">
                  <c:v>0.41169243137771389</c:v>
                </c:pt>
                <c:pt idx="432">
                  <c:v>0.45783835707335152</c:v>
                </c:pt>
                <c:pt idx="433">
                  <c:v>0.4584944251802639</c:v>
                </c:pt>
                <c:pt idx="434">
                  <c:v>0.45959684513124804</c:v>
                </c:pt>
                <c:pt idx="435">
                  <c:v>0.40424679507448341</c:v>
                </c:pt>
                <c:pt idx="436">
                  <c:v>0.39948778587792605</c:v>
                </c:pt>
                <c:pt idx="437">
                  <c:v>0.43817419029749133</c:v>
                </c:pt>
                <c:pt idx="438">
                  <c:v>0.42627653890952538</c:v>
                </c:pt>
                <c:pt idx="439">
                  <c:v>0.34120689285081812</c:v>
                </c:pt>
                <c:pt idx="440">
                  <c:v>0.31210827082300263</c:v>
                </c:pt>
                <c:pt idx="441">
                  <c:v>0.33064906248985071</c:v>
                </c:pt>
                <c:pt idx="442">
                  <c:v>0.35391393948549099</c:v>
                </c:pt>
                <c:pt idx="443">
                  <c:v>0.31191294963025695</c:v>
                </c:pt>
                <c:pt idx="444">
                  <c:v>0.30125741575775794</c:v>
                </c:pt>
                <c:pt idx="445">
                  <c:v>0.33824121114521977</c:v>
                </c:pt>
                <c:pt idx="446">
                  <c:v>0.35936385691983064</c:v>
                </c:pt>
                <c:pt idx="447">
                  <c:v>0.3956079352289032</c:v>
                </c:pt>
                <c:pt idx="448">
                  <c:v>0.4110992266514632</c:v>
                </c:pt>
                <c:pt idx="449">
                  <c:v>0.43021226858434136</c:v>
                </c:pt>
                <c:pt idx="450">
                  <c:v>0.42069407922839908</c:v>
                </c:pt>
                <c:pt idx="451">
                  <c:v>0.44640136746704218</c:v>
                </c:pt>
                <c:pt idx="452">
                  <c:v>0.42883053863690168</c:v>
                </c:pt>
                <c:pt idx="453">
                  <c:v>0.45194890258259596</c:v>
                </c:pt>
                <c:pt idx="454">
                  <c:v>0.45952018191025451</c:v>
                </c:pt>
                <c:pt idx="455">
                  <c:v>0.44118178162133825</c:v>
                </c:pt>
                <c:pt idx="456">
                  <c:v>0.43548756388862564</c:v>
                </c:pt>
                <c:pt idx="457">
                  <c:v>0.42813971553162949</c:v>
                </c:pt>
                <c:pt idx="458">
                  <c:v>0.43212425404705257</c:v>
                </c:pt>
                <c:pt idx="459">
                  <c:v>0.46473976845376586</c:v>
                </c:pt>
                <c:pt idx="460">
                  <c:v>0.46478849216186285</c:v>
                </c:pt>
                <c:pt idx="461">
                  <c:v>0.46265333042821211</c:v>
                </c:pt>
                <c:pt idx="462">
                  <c:v>0.44531274735638982</c:v>
                </c:pt>
                <c:pt idx="463">
                  <c:v>0.42171992109089973</c:v>
                </c:pt>
                <c:pt idx="464">
                  <c:v>0.46745416411050794</c:v>
                </c:pt>
                <c:pt idx="465">
                  <c:v>0.48626004096873671</c:v>
                </c:pt>
                <c:pt idx="466">
                  <c:v>0.50847829190667593</c:v>
                </c:pt>
                <c:pt idx="467">
                  <c:v>0.51775218026643788</c:v>
                </c:pt>
                <c:pt idx="468">
                  <c:v>0.51675436374715122</c:v>
                </c:pt>
                <c:pt idx="469">
                  <c:v>0.52322305216099818</c:v>
                </c:pt>
                <c:pt idx="470">
                  <c:v>0.52404641751305703</c:v>
                </c:pt>
                <c:pt idx="471">
                  <c:v>0.52392085962113888</c:v>
                </c:pt>
                <c:pt idx="472">
                  <c:v>0.51357232055826918</c:v>
                </c:pt>
                <c:pt idx="473">
                  <c:v>0.52120629300156929</c:v>
                </c:pt>
                <c:pt idx="474">
                  <c:v>0.48480173293281353</c:v>
                </c:pt>
                <c:pt idx="475">
                  <c:v>0.49272174502771499</c:v>
                </c:pt>
                <c:pt idx="476">
                  <c:v>0.51053678972152572</c:v>
                </c:pt>
                <c:pt idx="477">
                  <c:v>0.51303499555561893</c:v>
                </c:pt>
                <c:pt idx="478">
                  <c:v>0.50289583222554957</c:v>
                </c:pt>
                <c:pt idx="479">
                  <c:v>0.4884093423749522</c:v>
                </c:pt>
                <c:pt idx="480">
                  <c:v>0.4941173599479966</c:v>
                </c:pt>
                <c:pt idx="481">
                  <c:v>0.48382469991091992</c:v>
                </c:pt>
                <c:pt idx="482">
                  <c:v>0.45505411228546433</c:v>
                </c:pt>
                <c:pt idx="483">
                  <c:v>0.51036932290916648</c:v>
                </c:pt>
                <c:pt idx="484">
                  <c:v>0.52254602889605772</c:v>
                </c:pt>
                <c:pt idx="485">
                  <c:v>0.54449221028774764</c:v>
                </c:pt>
                <c:pt idx="486">
                  <c:v>0.52955902806303823</c:v>
                </c:pt>
                <c:pt idx="487">
                  <c:v>0.57671691064833464</c:v>
                </c:pt>
                <c:pt idx="488">
                  <c:v>0.57569813897101996</c:v>
                </c:pt>
                <c:pt idx="489">
                  <c:v>0.57968957740660898</c:v>
                </c:pt>
                <c:pt idx="490">
                  <c:v>0.56227233041598579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B5-4B23-9038-FFF7D14BCEE1}"/>
            </c:ext>
          </c:extLst>
        </c:ser>
        <c:ser>
          <c:idx val="4"/>
          <c:order val="3"/>
          <c:tx>
            <c:v>10-Yr Bond</c:v>
          </c:tx>
          <c:spPr>
            <a:ln w="12700" cap="rnd">
              <a:solidFill>
                <a:srgbClr val="C85DD3"/>
              </a:solidFill>
              <a:prstDash val="sysDot"/>
              <a:round/>
            </a:ln>
            <a:effectLst/>
          </c:spPr>
          <c:marker>
            <c:symbol val="none"/>
          </c:marker>
          <c:yVal>
            <c:numRef>
              <c:f>Reference!$S$3:$S$493</c:f>
              <c:numCache>
                <c:formatCode>0.00%</c:formatCode>
                <c:ptCount val="491"/>
                <c:pt idx="0">
                  <c:v>1.6170212765957367E-2</c:v>
                </c:pt>
                <c:pt idx="1">
                  <c:v>-5.7446808510638585E-3</c:v>
                </c:pt>
                <c:pt idx="2">
                  <c:v>-1.4255319148936206E-2</c:v>
                </c:pt>
                <c:pt idx="3">
                  <c:v>-3.4680851063829843E-2</c:v>
                </c:pt>
                <c:pt idx="4">
                  <c:v>-7.0638297872340397E-2</c:v>
                </c:pt>
                <c:pt idx="5">
                  <c:v>-5.0638297872340518E-2</c:v>
                </c:pt>
                <c:pt idx="6">
                  <c:v>-1.4468085106383085E-2</c:v>
                </c:pt>
                <c:pt idx="7">
                  <c:v>-2.5744680851063923E-2</c:v>
                </c:pt>
                <c:pt idx="8">
                  <c:v>-1.2765957446808616E-2</c:v>
                </c:pt>
                <c:pt idx="9">
                  <c:v>-2.7659574468084894E-3</c:v>
                </c:pt>
                <c:pt idx="10">
                  <c:v>-6.3617021276595825E-2</c:v>
                </c:pt>
                <c:pt idx="11">
                  <c:v>-6.6170212765957429E-2</c:v>
                </c:pt>
                <c:pt idx="12">
                  <c:v>-8.7021276595744643E-2</c:v>
                </c:pt>
                <c:pt idx="13">
                  <c:v>-0.10106382978723415</c:v>
                </c:pt>
                <c:pt idx="14">
                  <c:v>-0.11702127659574464</c:v>
                </c:pt>
                <c:pt idx="15">
                  <c:v>-0.14638297872340439</c:v>
                </c:pt>
                <c:pt idx="16">
                  <c:v>-0.15489361702127663</c:v>
                </c:pt>
                <c:pt idx="17">
                  <c:v>-0.12340425531914895</c:v>
                </c:pt>
                <c:pt idx="18">
                  <c:v>-9.957446808510638E-2</c:v>
                </c:pt>
                <c:pt idx="19">
                  <c:v>-0.11319148936170213</c:v>
                </c:pt>
                <c:pt idx="20">
                  <c:v>-0.12851063829787235</c:v>
                </c:pt>
                <c:pt idx="21">
                  <c:v>-0.18000000000000002</c:v>
                </c:pt>
                <c:pt idx="22">
                  <c:v>-0.1893617021276596</c:v>
                </c:pt>
                <c:pt idx="23">
                  <c:v>-0.22382978723404257</c:v>
                </c:pt>
                <c:pt idx="24">
                  <c:v>-0.23744680851063832</c:v>
                </c:pt>
                <c:pt idx="25">
                  <c:v>-0.23404255319148937</c:v>
                </c:pt>
                <c:pt idx="26">
                  <c:v>-0.22255319148936176</c:v>
                </c:pt>
                <c:pt idx="27">
                  <c:v>-0.19574468085106389</c:v>
                </c:pt>
                <c:pt idx="28">
                  <c:v>-0.19361702127659577</c:v>
                </c:pt>
                <c:pt idx="29">
                  <c:v>-0.24808510638297879</c:v>
                </c:pt>
                <c:pt idx="30">
                  <c:v>-0.2465957446808511</c:v>
                </c:pt>
                <c:pt idx="31">
                  <c:v>-0.27212765957446816</c:v>
                </c:pt>
                <c:pt idx="32">
                  <c:v>-0.29191489361702133</c:v>
                </c:pt>
                <c:pt idx="33">
                  <c:v>-0.26255319148936168</c:v>
                </c:pt>
                <c:pt idx="34">
                  <c:v>-0.25936170212765963</c:v>
                </c:pt>
                <c:pt idx="35">
                  <c:v>-0.26148936170212767</c:v>
                </c:pt>
                <c:pt idx="36">
                  <c:v>-0.20361702127659581</c:v>
                </c:pt>
                <c:pt idx="37">
                  <c:v>-0.17744680851063832</c:v>
                </c:pt>
                <c:pt idx="38">
                  <c:v>-0.18191489361702126</c:v>
                </c:pt>
                <c:pt idx="39">
                  <c:v>-0.19851063829787238</c:v>
                </c:pt>
                <c:pt idx="40">
                  <c:v>-0.18085106382978725</c:v>
                </c:pt>
                <c:pt idx="41">
                  <c:v>-0.18489361702127663</c:v>
                </c:pt>
                <c:pt idx="42">
                  <c:v>-0.13914893617021273</c:v>
                </c:pt>
                <c:pt idx="43">
                  <c:v>-0.16212765957446809</c:v>
                </c:pt>
                <c:pt idx="44">
                  <c:v>-9.3404255319148949E-2</c:v>
                </c:pt>
                <c:pt idx="45">
                  <c:v>-0.11978723404255331</c:v>
                </c:pt>
                <c:pt idx="46">
                  <c:v>-0.15106382978723404</c:v>
                </c:pt>
                <c:pt idx="47">
                  <c:v>-0.15468085106382984</c:v>
                </c:pt>
                <c:pt idx="48">
                  <c:v>-0.16170212765957451</c:v>
                </c:pt>
                <c:pt idx="49">
                  <c:v>-0.13170212765957443</c:v>
                </c:pt>
                <c:pt idx="50">
                  <c:v>-0.1253191489361703</c:v>
                </c:pt>
                <c:pt idx="51">
                  <c:v>-0.16000000000000003</c:v>
                </c:pt>
                <c:pt idx="52">
                  <c:v>-0.15957446808510636</c:v>
                </c:pt>
                <c:pt idx="53">
                  <c:v>-0.18042553191489369</c:v>
                </c:pt>
                <c:pt idx="54">
                  <c:v>-0.17723404255319153</c:v>
                </c:pt>
                <c:pt idx="55">
                  <c:v>-0.18872340425531914</c:v>
                </c:pt>
                <c:pt idx="56">
                  <c:v>-0.22127659574468084</c:v>
                </c:pt>
                <c:pt idx="57">
                  <c:v>-0.20638297872340428</c:v>
                </c:pt>
                <c:pt idx="58">
                  <c:v>-0.19808510638297872</c:v>
                </c:pt>
                <c:pt idx="59">
                  <c:v>-0.18574468085106388</c:v>
                </c:pt>
                <c:pt idx="60">
                  <c:v>-0.22468085106382979</c:v>
                </c:pt>
                <c:pt idx="61">
                  <c:v>-0.17851063829787234</c:v>
                </c:pt>
                <c:pt idx="62">
                  <c:v>-0.16212765957446809</c:v>
                </c:pt>
                <c:pt idx="63">
                  <c:v>-0.21340425531914894</c:v>
                </c:pt>
                <c:pt idx="64">
                  <c:v>-0.15531914893617021</c:v>
                </c:pt>
                <c:pt idx="65">
                  <c:v>-0.19574468085106389</c:v>
                </c:pt>
                <c:pt idx="66">
                  <c:v>-0.20212765957446813</c:v>
                </c:pt>
                <c:pt idx="67">
                  <c:v>-0.32617021276595753</c:v>
                </c:pt>
                <c:pt idx="68">
                  <c:v>-0.37085106382978728</c:v>
                </c:pt>
                <c:pt idx="69">
                  <c:v>-0.43468085106382981</c:v>
                </c:pt>
                <c:pt idx="70">
                  <c:v>-0.44914893617021279</c:v>
                </c:pt>
                <c:pt idx="71">
                  <c:v>-0.54659574468085115</c:v>
                </c:pt>
                <c:pt idx="72">
                  <c:v>-0.54531914893617017</c:v>
                </c:pt>
                <c:pt idx="73">
                  <c:v>-0.48595744680851066</c:v>
                </c:pt>
                <c:pt idx="74">
                  <c:v>-0.4878723404255319</c:v>
                </c:pt>
                <c:pt idx="75">
                  <c:v>-0.50978723404255322</c:v>
                </c:pt>
                <c:pt idx="76">
                  <c:v>-0.44212765957446815</c:v>
                </c:pt>
                <c:pt idx="77">
                  <c:v>-0.39489361702127662</c:v>
                </c:pt>
                <c:pt idx="78">
                  <c:v>-0.36617021276595746</c:v>
                </c:pt>
                <c:pt idx="79">
                  <c:v>-0.38680851063829785</c:v>
                </c:pt>
                <c:pt idx="80">
                  <c:v>-0.41021276595744688</c:v>
                </c:pt>
                <c:pt idx="81">
                  <c:v>-0.35297872340425535</c:v>
                </c:pt>
                <c:pt idx="82">
                  <c:v>-0.39829787234042557</c:v>
                </c:pt>
                <c:pt idx="83">
                  <c:v>-0.38617021276595753</c:v>
                </c:pt>
                <c:pt idx="84">
                  <c:v>-0.44148936170212766</c:v>
                </c:pt>
                <c:pt idx="85">
                  <c:v>-0.4125531914893617</c:v>
                </c:pt>
                <c:pt idx="86">
                  <c:v>-0.38148936170212766</c:v>
                </c:pt>
                <c:pt idx="87">
                  <c:v>-0.37744680851063828</c:v>
                </c:pt>
                <c:pt idx="88">
                  <c:v>-0.37659574468085105</c:v>
                </c:pt>
                <c:pt idx="89">
                  <c:v>-0.36255319148936171</c:v>
                </c:pt>
                <c:pt idx="90">
                  <c:v>-0.32468085106382982</c:v>
                </c:pt>
                <c:pt idx="91">
                  <c:v>-0.29936170212765956</c:v>
                </c:pt>
                <c:pt idx="92">
                  <c:v>-0.335531914893617</c:v>
                </c:pt>
                <c:pt idx="93">
                  <c:v>-0.26638297872340427</c:v>
                </c:pt>
                <c:pt idx="94">
                  <c:v>-0.26276595744680858</c:v>
                </c:pt>
                <c:pt idx="95">
                  <c:v>-0.17829787234042555</c:v>
                </c:pt>
                <c:pt idx="96">
                  <c:v>-0.19404255319148944</c:v>
                </c:pt>
                <c:pt idx="97">
                  <c:v>-0.19382978723404257</c:v>
                </c:pt>
                <c:pt idx="98">
                  <c:v>-0.25404255319148944</c:v>
                </c:pt>
                <c:pt idx="99">
                  <c:v>-0.25638297872340426</c:v>
                </c:pt>
                <c:pt idx="100">
                  <c:v>-0.29893617021276597</c:v>
                </c:pt>
                <c:pt idx="101">
                  <c:v>-0.22319148936170219</c:v>
                </c:pt>
                <c:pt idx="102">
                  <c:v>-0.2191489361702128</c:v>
                </c:pt>
                <c:pt idx="103">
                  <c:v>-0.25510638297872346</c:v>
                </c:pt>
                <c:pt idx="104">
                  <c:v>-0.18000000000000002</c:v>
                </c:pt>
                <c:pt idx="105">
                  <c:v>-0.24297872340425539</c:v>
                </c:pt>
                <c:pt idx="106">
                  <c:v>-0.24340425531914894</c:v>
                </c:pt>
                <c:pt idx="107">
                  <c:v>-0.26574468085106384</c:v>
                </c:pt>
                <c:pt idx="108">
                  <c:v>-0.26765957446808508</c:v>
                </c:pt>
                <c:pt idx="109">
                  <c:v>-0.28872340425531917</c:v>
                </c:pt>
                <c:pt idx="110">
                  <c:v>-0.26085106382978723</c:v>
                </c:pt>
                <c:pt idx="111">
                  <c:v>-0.29170212765957448</c:v>
                </c:pt>
                <c:pt idx="112">
                  <c:v>-0.31468085106382981</c:v>
                </c:pt>
                <c:pt idx="113">
                  <c:v>-0.28000000000000003</c:v>
                </c:pt>
                <c:pt idx="114">
                  <c:v>-0.27297872340425539</c:v>
                </c:pt>
                <c:pt idx="115">
                  <c:v>-0.26063829787234044</c:v>
                </c:pt>
                <c:pt idx="116">
                  <c:v>-0.27829787234042558</c:v>
                </c:pt>
                <c:pt idx="117">
                  <c:v>-0.25468085106382982</c:v>
                </c:pt>
                <c:pt idx="118">
                  <c:v>-0.27042553191489366</c:v>
                </c:pt>
                <c:pt idx="119">
                  <c:v>-0.28595744680851071</c:v>
                </c:pt>
                <c:pt idx="120">
                  <c:v>-0.31255319148936178</c:v>
                </c:pt>
                <c:pt idx="121">
                  <c:v>-0.25893617021276599</c:v>
                </c:pt>
                <c:pt idx="122">
                  <c:v>-0.2468085106382979</c:v>
                </c:pt>
                <c:pt idx="123">
                  <c:v>-0.24553191489361709</c:v>
                </c:pt>
                <c:pt idx="124">
                  <c:v>-0.19000000000000003</c:v>
                </c:pt>
                <c:pt idx="125">
                  <c:v>-0.18234042553191493</c:v>
                </c:pt>
                <c:pt idx="126">
                  <c:v>-0.18978723404255327</c:v>
                </c:pt>
                <c:pt idx="127">
                  <c:v>-0.21787234042553191</c:v>
                </c:pt>
                <c:pt idx="128">
                  <c:v>-0.23446808510638303</c:v>
                </c:pt>
                <c:pt idx="129">
                  <c:v>-0.23212765957446813</c:v>
                </c:pt>
                <c:pt idx="130">
                  <c:v>-0.24553191489361709</c:v>
                </c:pt>
                <c:pt idx="131">
                  <c:v>-0.2142553191489362</c:v>
                </c:pt>
                <c:pt idx="132">
                  <c:v>-0.19531914893617025</c:v>
                </c:pt>
                <c:pt idx="133">
                  <c:v>-0.23510638297872338</c:v>
                </c:pt>
                <c:pt idx="134">
                  <c:v>-0.2165957446808511</c:v>
                </c:pt>
                <c:pt idx="135">
                  <c:v>-0.21063829787234045</c:v>
                </c:pt>
                <c:pt idx="136">
                  <c:v>-0.21553191489361709</c:v>
                </c:pt>
                <c:pt idx="137">
                  <c:v>-0.17978723404255323</c:v>
                </c:pt>
                <c:pt idx="138">
                  <c:v>-0.178936170212766</c:v>
                </c:pt>
                <c:pt idx="139">
                  <c:v>-0.17276595744680856</c:v>
                </c:pt>
                <c:pt idx="140">
                  <c:v>-0.19787234042553195</c:v>
                </c:pt>
                <c:pt idx="141">
                  <c:v>-0.18787234042553191</c:v>
                </c:pt>
                <c:pt idx="142">
                  <c:v>-0.22063829787234049</c:v>
                </c:pt>
                <c:pt idx="143">
                  <c:v>-0.27042553191489366</c:v>
                </c:pt>
                <c:pt idx="144">
                  <c:v>-0.26765957446808508</c:v>
                </c:pt>
                <c:pt idx="145">
                  <c:v>-0.31914893617021273</c:v>
                </c:pt>
                <c:pt idx="146">
                  <c:v>-0.29765957446808511</c:v>
                </c:pt>
                <c:pt idx="147">
                  <c:v>-0.32021276595744685</c:v>
                </c:pt>
                <c:pt idx="148">
                  <c:v>-0.31574468085106383</c:v>
                </c:pt>
                <c:pt idx="149">
                  <c:v>-0.31425531914893623</c:v>
                </c:pt>
                <c:pt idx="150">
                  <c:v>-0.33765957446808514</c:v>
                </c:pt>
                <c:pt idx="151">
                  <c:v>-0.36617021276595746</c:v>
                </c:pt>
                <c:pt idx="152">
                  <c:v>-0.34978723404255319</c:v>
                </c:pt>
                <c:pt idx="153">
                  <c:v>-0.37468085106382981</c:v>
                </c:pt>
                <c:pt idx="154">
                  <c:v>-0.3629787234042553</c:v>
                </c:pt>
                <c:pt idx="155">
                  <c:v>-0.38148936170212766</c:v>
                </c:pt>
                <c:pt idx="156">
                  <c:v>-0.3991489361702128</c:v>
                </c:pt>
                <c:pt idx="157">
                  <c:v>-0.4280851063829787</c:v>
                </c:pt>
                <c:pt idx="158">
                  <c:v>-0.44425531914893618</c:v>
                </c:pt>
                <c:pt idx="159">
                  <c:v>-0.43574468085106383</c:v>
                </c:pt>
                <c:pt idx="160">
                  <c:v>-0.42425531914893622</c:v>
                </c:pt>
                <c:pt idx="161">
                  <c:v>-0.40531914893617027</c:v>
                </c:pt>
                <c:pt idx="162">
                  <c:v>-0.41574468085106386</c:v>
                </c:pt>
                <c:pt idx="163">
                  <c:v>-0.44425531914893618</c:v>
                </c:pt>
                <c:pt idx="164">
                  <c:v>-0.46255319148936175</c:v>
                </c:pt>
                <c:pt idx="165">
                  <c:v>-0.493404255319149</c:v>
                </c:pt>
                <c:pt idx="166">
                  <c:v>-0.45191489361702131</c:v>
                </c:pt>
                <c:pt idx="167">
                  <c:v>-0.45468085106382977</c:v>
                </c:pt>
                <c:pt idx="168">
                  <c:v>-0.44425531914893618</c:v>
                </c:pt>
                <c:pt idx="169">
                  <c:v>-0.4604255319148936</c:v>
                </c:pt>
                <c:pt idx="170">
                  <c:v>-0.41361702127659583</c:v>
                </c:pt>
                <c:pt idx="171">
                  <c:v>-0.38829787234042556</c:v>
                </c:pt>
                <c:pt idx="172">
                  <c:v>-0.3906382978723405</c:v>
                </c:pt>
                <c:pt idx="173">
                  <c:v>-0.35808510638297875</c:v>
                </c:pt>
                <c:pt idx="174">
                  <c:v>-0.29872340425531924</c:v>
                </c:pt>
                <c:pt idx="175">
                  <c:v>-0.29148936170212769</c:v>
                </c:pt>
                <c:pt idx="176">
                  <c:v>-0.27808510638297879</c:v>
                </c:pt>
                <c:pt idx="177">
                  <c:v>-0.29680851063829788</c:v>
                </c:pt>
                <c:pt idx="178">
                  <c:v>-0.29191489361702133</c:v>
                </c:pt>
                <c:pt idx="179">
                  <c:v>-0.2908510638297872</c:v>
                </c:pt>
                <c:pt idx="180">
                  <c:v>-0.27319148936170218</c:v>
                </c:pt>
                <c:pt idx="181">
                  <c:v>-0.29170212765957448</c:v>
                </c:pt>
                <c:pt idx="182">
                  <c:v>-0.22297872340425531</c:v>
                </c:pt>
                <c:pt idx="183">
                  <c:v>-0.22425531914893623</c:v>
                </c:pt>
                <c:pt idx="184">
                  <c:v>-0.2363829787234043</c:v>
                </c:pt>
                <c:pt idx="185">
                  <c:v>-0.27127659574468094</c:v>
                </c:pt>
                <c:pt idx="186">
                  <c:v>-0.2570212765957447</c:v>
                </c:pt>
                <c:pt idx="187">
                  <c:v>-0.27808510638297879</c:v>
                </c:pt>
                <c:pt idx="188">
                  <c:v>-0.30276595744680851</c:v>
                </c:pt>
                <c:pt idx="189">
                  <c:v>-0.26723404255319155</c:v>
                </c:pt>
                <c:pt idx="190">
                  <c:v>-0.26574468085106384</c:v>
                </c:pt>
                <c:pt idx="191">
                  <c:v>-0.24042553191489369</c:v>
                </c:pt>
                <c:pt idx="192">
                  <c:v>-0.27446808510638299</c:v>
                </c:pt>
                <c:pt idx="193">
                  <c:v>-0.27659574468085113</c:v>
                </c:pt>
                <c:pt idx="194">
                  <c:v>-0.29872340425531924</c:v>
                </c:pt>
                <c:pt idx="195">
                  <c:v>-0.32829787234042557</c:v>
                </c:pt>
                <c:pt idx="196">
                  <c:v>-0.32191489361702136</c:v>
                </c:pt>
                <c:pt idx="197">
                  <c:v>-0.32936170212765958</c:v>
                </c:pt>
                <c:pt idx="198">
                  <c:v>-0.34808510638297874</c:v>
                </c:pt>
                <c:pt idx="199">
                  <c:v>-0.36234042553191492</c:v>
                </c:pt>
                <c:pt idx="200">
                  <c:v>-0.36787234042553191</c:v>
                </c:pt>
                <c:pt idx="201">
                  <c:v>-0.3736170212765958</c:v>
                </c:pt>
                <c:pt idx="202">
                  <c:v>-0.38914893617021279</c:v>
                </c:pt>
                <c:pt idx="203">
                  <c:v>-0.31978723404255321</c:v>
                </c:pt>
                <c:pt idx="204">
                  <c:v>-0.35829787234042554</c:v>
                </c:pt>
                <c:pt idx="205">
                  <c:v>-0.38127659574468087</c:v>
                </c:pt>
                <c:pt idx="206">
                  <c:v>-0.36936170212765962</c:v>
                </c:pt>
                <c:pt idx="207">
                  <c:v>-0.40319148936170213</c:v>
                </c:pt>
                <c:pt idx="208">
                  <c:v>-0.4557446808510639</c:v>
                </c:pt>
                <c:pt idx="209">
                  <c:v>-0.5240425531914894</c:v>
                </c:pt>
                <c:pt idx="210">
                  <c:v>-0.55936170212765957</c:v>
                </c:pt>
                <c:pt idx="211">
                  <c:v>-0.534468085106383</c:v>
                </c:pt>
                <c:pt idx="212">
                  <c:v>-0.5753191489361702</c:v>
                </c:pt>
                <c:pt idx="213">
                  <c:v>-0.5925531914893617</c:v>
                </c:pt>
                <c:pt idx="214">
                  <c:v>-0.55829787234042549</c:v>
                </c:pt>
                <c:pt idx="215">
                  <c:v>-0.61531914893617023</c:v>
                </c:pt>
                <c:pt idx="216">
                  <c:v>-0.59063829787234046</c:v>
                </c:pt>
                <c:pt idx="217">
                  <c:v>-0.56000000000000005</c:v>
                </c:pt>
                <c:pt idx="218">
                  <c:v>-0.52510638297872336</c:v>
                </c:pt>
                <c:pt idx="219">
                  <c:v>-0.53127659574468089</c:v>
                </c:pt>
                <c:pt idx="220">
                  <c:v>-0.50936170212765963</c:v>
                </c:pt>
                <c:pt idx="221">
                  <c:v>-0.56382978723404265</c:v>
                </c:pt>
                <c:pt idx="222">
                  <c:v>-0.56255319148936167</c:v>
                </c:pt>
                <c:pt idx="223">
                  <c:v>-0.5719148936170213</c:v>
                </c:pt>
                <c:pt idx="224">
                  <c:v>-0.58148936170212762</c:v>
                </c:pt>
                <c:pt idx="225">
                  <c:v>-0.56553191489361709</c:v>
                </c:pt>
                <c:pt idx="226">
                  <c:v>-0.56340425531914895</c:v>
                </c:pt>
                <c:pt idx="227">
                  <c:v>-0.60553191489361702</c:v>
                </c:pt>
                <c:pt idx="228">
                  <c:v>-0.56808510638297882</c:v>
                </c:pt>
                <c:pt idx="229">
                  <c:v>-0.60191489361702133</c:v>
                </c:pt>
                <c:pt idx="230">
                  <c:v>-0.58276595744680848</c:v>
                </c:pt>
                <c:pt idx="231">
                  <c:v>-0.60574468085106392</c:v>
                </c:pt>
                <c:pt idx="232">
                  <c:v>-0.56851063829787241</c:v>
                </c:pt>
                <c:pt idx="233">
                  <c:v>-0.5961702127659575</c:v>
                </c:pt>
                <c:pt idx="234">
                  <c:v>-0.58531914893617021</c:v>
                </c:pt>
                <c:pt idx="235">
                  <c:v>-0.58106382978723403</c:v>
                </c:pt>
                <c:pt idx="236">
                  <c:v>-0.572340425531915</c:v>
                </c:pt>
                <c:pt idx="237">
                  <c:v>-0.57936170212765947</c:v>
                </c:pt>
                <c:pt idx="238">
                  <c:v>-0.57744680851063834</c:v>
                </c:pt>
                <c:pt idx="239">
                  <c:v>-0.56638297872340426</c:v>
                </c:pt>
                <c:pt idx="240">
                  <c:v>-0.51106382978723408</c:v>
                </c:pt>
                <c:pt idx="241">
                  <c:v>-0.5240425531914894</c:v>
                </c:pt>
                <c:pt idx="242">
                  <c:v>-0.52851063829787237</c:v>
                </c:pt>
                <c:pt idx="243">
                  <c:v>-0.53723404255319152</c:v>
                </c:pt>
                <c:pt idx="244">
                  <c:v>-0.57489361702127662</c:v>
                </c:pt>
                <c:pt idx="245">
                  <c:v>-0.58085106382978735</c:v>
                </c:pt>
                <c:pt idx="246">
                  <c:v>-0.58872340425531922</c:v>
                </c:pt>
                <c:pt idx="247">
                  <c:v>-0.60000000000000009</c:v>
                </c:pt>
                <c:pt idx="248">
                  <c:v>-0.60829787234042554</c:v>
                </c:pt>
                <c:pt idx="249">
                  <c:v>-0.63787234042553198</c:v>
                </c:pt>
                <c:pt idx="250">
                  <c:v>-0.62872340425531914</c:v>
                </c:pt>
                <c:pt idx="251">
                  <c:v>-0.68787234042553191</c:v>
                </c:pt>
                <c:pt idx="252">
                  <c:v>-0.65170212765957447</c:v>
                </c:pt>
                <c:pt idx="253">
                  <c:v>-0.66234042553191497</c:v>
                </c:pt>
                <c:pt idx="254">
                  <c:v>-0.6442553191489363</c:v>
                </c:pt>
                <c:pt idx="255">
                  <c:v>-0.64702127659574471</c:v>
                </c:pt>
                <c:pt idx="256">
                  <c:v>-0.6714893617021277</c:v>
                </c:pt>
                <c:pt idx="257">
                  <c:v>-0.68106382978723401</c:v>
                </c:pt>
                <c:pt idx="258">
                  <c:v>-0.68936170212765957</c:v>
                </c:pt>
                <c:pt idx="259">
                  <c:v>-0.66914893617021287</c:v>
                </c:pt>
                <c:pt idx="260">
                  <c:v>-0.664468085106383</c:v>
                </c:pt>
                <c:pt idx="261">
                  <c:v>-0.64914893617021274</c:v>
                </c:pt>
                <c:pt idx="262">
                  <c:v>-0.61361702127659579</c:v>
                </c:pt>
                <c:pt idx="263">
                  <c:v>-0.64297872340425533</c:v>
                </c:pt>
                <c:pt idx="264">
                  <c:v>-0.6676595744680851</c:v>
                </c:pt>
                <c:pt idx="265">
                  <c:v>-0.64659574468085113</c:v>
                </c:pt>
                <c:pt idx="266">
                  <c:v>-0.60212765957446812</c:v>
                </c:pt>
                <c:pt idx="267">
                  <c:v>-0.62553191489361704</c:v>
                </c:pt>
                <c:pt idx="268">
                  <c:v>-0.65170212765957447</c:v>
                </c:pt>
                <c:pt idx="269">
                  <c:v>-0.63148936170212766</c:v>
                </c:pt>
                <c:pt idx="270">
                  <c:v>-0.64617021276595743</c:v>
                </c:pt>
                <c:pt idx="271">
                  <c:v>-0.62382978723404259</c:v>
                </c:pt>
                <c:pt idx="272">
                  <c:v>-0.62765957446808507</c:v>
                </c:pt>
                <c:pt idx="273">
                  <c:v>-0.63276595744680852</c:v>
                </c:pt>
                <c:pt idx="274">
                  <c:v>-0.65680851063829793</c:v>
                </c:pt>
                <c:pt idx="275">
                  <c:v>-0.66510638297872349</c:v>
                </c:pt>
                <c:pt idx="276">
                  <c:v>-0.63978723404255322</c:v>
                </c:pt>
                <c:pt idx="277">
                  <c:v>-0.65829787234042558</c:v>
                </c:pt>
                <c:pt idx="278">
                  <c:v>-0.65382978723404261</c:v>
                </c:pt>
                <c:pt idx="279">
                  <c:v>-0.63659574468085101</c:v>
                </c:pt>
                <c:pt idx="280">
                  <c:v>-0.6268085106382979</c:v>
                </c:pt>
                <c:pt idx="281">
                  <c:v>-0.63595744680851063</c:v>
                </c:pt>
                <c:pt idx="282">
                  <c:v>-0.5925531914893617</c:v>
                </c:pt>
                <c:pt idx="283">
                  <c:v>-0.60106382978723405</c:v>
                </c:pt>
                <c:pt idx="284">
                  <c:v>-0.60787234042553195</c:v>
                </c:pt>
                <c:pt idx="285">
                  <c:v>-0.58574468085106379</c:v>
                </c:pt>
                <c:pt idx="286">
                  <c:v>-0.572340425531915</c:v>
                </c:pt>
                <c:pt idx="287">
                  <c:v>-0.58425531914893625</c:v>
                </c:pt>
                <c:pt idx="288">
                  <c:v>-0.57297872340425526</c:v>
                </c:pt>
                <c:pt idx="289">
                  <c:v>-0.58148936170212762</c:v>
                </c:pt>
                <c:pt idx="290">
                  <c:v>-0.60574468085106392</c:v>
                </c:pt>
                <c:pt idx="291">
                  <c:v>-0.56255319148936167</c:v>
                </c:pt>
                <c:pt idx="292">
                  <c:v>-0.5753191489361702</c:v>
                </c:pt>
                <c:pt idx="293">
                  <c:v>-0.5925531914893617</c:v>
                </c:pt>
                <c:pt idx="294">
                  <c:v>-0.6059574468085106</c:v>
                </c:pt>
                <c:pt idx="295">
                  <c:v>-0.63957446808510643</c:v>
                </c:pt>
                <c:pt idx="296">
                  <c:v>-0.6338297872340426</c:v>
                </c:pt>
                <c:pt idx="297">
                  <c:v>-0.63765957446808508</c:v>
                </c:pt>
                <c:pt idx="298">
                  <c:v>-0.64617021276595743</c:v>
                </c:pt>
                <c:pt idx="299">
                  <c:v>-0.6272340425531916</c:v>
                </c:pt>
                <c:pt idx="300">
                  <c:v>-0.59574468085106391</c:v>
                </c:pt>
                <c:pt idx="301">
                  <c:v>-0.58531914893617021</c:v>
                </c:pt>
                <c:pt idx="302">
                  <c:v>-0.57212765957446809</c:v>
                </c:pt>
                <c:pt idx="303">
                  <c:v>-0.53957446808510634</c:v>
                </c:pt>
                <c:pt idx="304">
                  <c:v>-0.54021276595744683</c:v>
                </c:pt>
                <c:pt idx="305">
                  <c:v>-0.54765957446808511</c:v>
                </c:pt>
                <c:pt idx="306">
                  <c:v>-0.46510638297872348</c:v>
                </c:pt>
                <c:pt idx="307">
                  <c:v>-0.47276595744680849</c:v>
                </c:pt>
                <c:pt idx="308">
                  <c:v>-0.42234042553191492</c:v>
                </c:pt>
                <c:pt idx="309">
                  <c:v>-0.44659574468085111</c:v>
                </c:pt>
                <c:pt idx="310">
                  <c:v>-0.47</c:v>
                </c:pt>
                <c:pt idx="311">
                  <c:v>-0.45510638297872341</c:v>
                </c:pt>
                <c:pt idx="312">
                  <c:v>-0.44638297872340432</c:v>
                </c:pt>
                <c:pt idx="313">
                  <c:v>-0.45106382978723403</c:v>
                </c:pt>
                <c:pt idx="314">
                  <c:v>-0.39808510638297873</c:v>
                </c:pt>
                <c:pt idx="315">
                  <c:v>-0.40042553191489361</c:v>
                </c:pt>
                <c:pt idx="316">
                  <c:v>-0.41510638297872338</c:v>
                </c:pt>
                <c:pt idx="317">
                  <c:v>-0.3748936170212766</c:v>
                </c:pt>
                <c:pt idx="318">
                  <c:v>-0.38340425531914896</c:v>
                </c:pt>
                <c:pt idx="319">
                  <c:v>-0.41872340425531912</c:v>
                </c:pt>
                <c:pt idx="320">
                  <c:v>-0.44276595744680847</c:v>
                </c:pt>
                <c:pt idx="321">
                  <c:v>-0.43574468085106383</c:v>
                </c:pt>
                <c:pt idx="322">
                  <c:v>-0.42936170212765962</c:v>
                </c:pt>
                <c:pt idx="323">
                  <c:v>-0.44914893617021279</c:v>
                </c:pt>
                <c:pt idx="324">
                  <c:v>-0.4674468085106383</c:v>
                </c:pt>
                <c:pt idx="325">
                  <c:v>-0.44255319148936167</c:v>
                </c:pt>
                <c:pt idx="326">
                  <c:v>-0.41574468085106386</c:v>
                </c:pt>
                <c:pt idx="327">
                  <c:v>-0.42361702127659573</c:v>
                </c:pt>
                <c:pt idx="328">
                  <c:v>-0.41446808510638306</c:v>
                </c:pt>
                <c:pt idx="329">
                  <c:v>-0.41680851063829788</c:v>
                </c:pt>
                <c:pt idx="330">
                  <c:v>-0.38659574468085106</c:v>
                </c:pt>
                <c:pt idx="331">
                  <c:v>-0.38978723404255322</c:v>
                </c:pt>
                <c:pt idx="332">
                  <c:v>-0.38574468085106384</c:v>
                </c:pt>
                <c:pt idx="333">
                  <c:v>-0.36042553191489368</c:v>
                </c:pt>
                <c:pt idx="334">
                  <c:v>-0.36276595744680851</c:v>
                </c:pt>
                <c:pt idx="335">
                  <c:v>-0.39148936170212773</c:v>
                </c:pt>
                <c:pt idx="336">
                  <c:v>-0.39851063829787237</c:v>
                </c:pt>
                <c:pt idx="337">
                  <c:v>-0.4180851063829788</c:v>
                </c:pt>
                <c:pt idx="338">
                  <c:v>-0.43234042553191487</c:v>
                </c:pt>
                <c:pt idx="339">
                  <c:v>-0.43085106382978727</c:v>
                </c:pt>
                <c:pt idx="340">
                  <c:v>-0.41574468085106386</c:v>
                </c:pt>
                <c:pt idx="341">
                  <c:v>-0.41829787234042554</c:v>
                </c:pt>
                <c:pt idx="342">
                  <c:v>-0.43446808510638302</c:v>
                </c:pt>
                <c:pt idx="343">
                  <c:v>-0.40638297872340429</c:v>
                </c:pt>
                <c:pt idx="344">
                  <c:v>-0.43723404255319148</c:v>
                </c:pt>
                <c:pt idx="345">
                  <c:v>-0.41489361702127664</c:v>
                </c:pt>
                <c:pt idx="346">
                  <c:v>-0.4229787234042553</c:v>
                </c:pt>
                <c:pt idx="347">
                  <c:v>-0.42000000000000004</c:v>
                </c:pt>
                <c:pt idx="348">
                  <c:v>-0.44276595744680847</c:v>
                </c:pt>
                <c:pt idx="349">
                  <c:v>-0.42106382978723406</c:v>
                </c:pt>
                <c:pt idx="350">
                  <c:v>-0.43276595744680857</c:v>
                </c:pt>
                <c:pt idx="351">
                  <c:v>-0.44872340425531915</c:v>
                </c:pt>
                <c:pt idx="352">
                  <c:v>-0.44191489361702124</c:v>
                </c:pt>
                <c:pt idx="353">
                  <c:v>-0.46425531914893625</c:v>
                </c:pt>
                <c:pt idx="354">
                  <c:v>-0.4604255319148936</c:v>
                </c:pt>
                <c:pt idx="355">
                  <c:v>-0.47723404255319152</c:v>
                </c:pt>
                <c:pt idx="356">
                  <c:v>-0.44744680851063834</c:v>
                </c:pt>
                <c:pt idx="357">
                  <c:v>-0.44595744680851063</c:v>
                </c:pt>
                <c:pt idx="358">
                  <c:v>-0.44170212765957445</c:v>
                </c:pt>
                <c:pt idx="359">
                  <c:v>-0.46127659574468088</c:v>
                </c:pt>
                <c:pt idx="360">
                  <c:v>-0.43659574468085105</c:v>
                </c:pt>
                <c:pt idx="361">
                  <c:v>-0.46382978723404256</c:v>
                </c:pt>
                <c:pt idx="362">
                  <c:v>-0.47148936170212769</c:v>
                </c:pt>
                <c:pt idx="363">
                  <c:v>-0.47468085106382985</c:v>
                </c:pt>
                <c:pt idx="364">
                  <c:v>-0.46702127659574472</c:v>
                </c:pt>
                <c:pt idx="365">
                  <c:v>-0.48617021276595745</c:v>
                </c:pt>
                <c:pt idx="366">
                  <c:v>-0.50106382978723407</c:v>
                </c:pt>
                <c:pt idx="367">
                  <c:v>-0.48872340425531918</c:v>
                </c:pt>
                <c:pt idx="368">
                  <c:v>-0.50148936170212766</c:v>
                </c:pt>
                <c:pt idx="369">
                  <c:v>-0.47638297872340429</c:v>
                </c:pt>
                <c:pt idx="370">
                  <c:v>-0.44382978723404259</c:v>
                </c:pt>
                <c:pt idx="371">
                  <c:v>-0.44957446808510637</c:v>
                </c:pt>
                <c:pt idx="372">
                  <c:v>-0.4606382978723404</c:v>
                </c:pt>
                <c:pt idx="373">
                  <c:v>-0.47936170212765961</c:v>
                </c:pt>
                <c:pt idx="374">
                  <c:v>-0.50914893617021284</c:v>
                </c:pt>
                <c:pt idx="375">
                  <c:v>-0.53212765957446817</c:v>
                </c:pt>
                <c:pt idx="376">
                  <c:v>-0.51638297872340422</c:v>
                </c:pt>
                <c:pt idx="377">
                  <c:v>-0.5031914893617021</c:v>
                </c:pt>
                <c:pt idx="378">
                  <c:v>-0.50808510638297877</c:v>
                </c:pt>
                <c:pt idx="379">
                  <c:v>-0.50638297872340432</c:v>
                </c:pt>
                <c:pt idx="380">
                  <c:v>-0.50744680851063828</c:v>
                </c:pt>
                <c:pt idx="381">
                  <c:v>-0.53319148936170213</c:v>
                </c:pt>
                <c:pt idx="382">
                  <c:v>-0.50914893617021284</c:v>
                </c:pt>
                <c:pt idx="383">
                  <c:v>-0.55255319148936166</c:v>
                </c:pt>
                <c:pt idx="384">
                  <c:v>-0.53702127659574461</c:v>
                </c:pt>
                <c:pt idx="385">
                  <c:v>-0.52127659574468088</c:v>
                </c:pt>
                <c:pt idx="386">
                  <c:v>-0.54829787234042549</c:v>
                </c:pt>
                <c:pt idx="387">
                  <c:v>-0.58063829787234045</c:v>
                </c:pt>
                <c:pt idx="388">
                  <c:v>-0.61382978723404258</c:v>
                </c:pt>
                <c:pt idx="389">
                  <c:v>-0.61340425531914888</c:v>
                </c:pt>
                <c:pt idx="390">
                  <c:v>-0.64361702127659581</c:v>
                </c:pt>
                <c:pt idx="391">
                  <c:v>-0.58765957446808514</c:v>
                </c:pt>
                <c:pt idx="392">
                  <c:v>-0.57000000000000006</c:v>
                </c:pt>
                <c:pt idx="393">
                  <c:v>-0.54617021276595745</c:v>
                </c:pt>
                <c:pt idx="394">
                  <c:v>-0.57404255319148945</c:v>
                </c:pt>
                <c:pt idx="395">
                  <c:v>-0.52340425531914891</c:v>
                </c:pt>
                <c:pt idx="396">
                  <c:v>-0.55063829787234042</c:v>
                </c:pt>
                <c:pt idx="397">
                  <c:v>-0.5893617021276597</c:v>
                </c:pt>
                <c:pt idx="398">
                  <c:v>-0.585531914893617</c:v>
                </c:pt>
                <c:pt idx="399">
                  <c:v>-0.59489361702127663</c:v>
                </c:pt>
                <c:pt idx="400">
                  <c:v>-0.58489361702127662</c:v>
                </c:pt>
                <c:pt idx="401">
                  <c:v>-0.6063829787234043</c:v>
                </c:pt>
                <c:pt idx="402">
                  <c:v>-0.59212765957446811</c:v>
                </c:pt>
                <c:pt idx="403">
                  <c:v>-0.54957446808510635</c:v>
                </c:pt>
                <c:pt idx="404">
                  <c:v>-0.54255319148936176</c:v>
                </c:pt>
                <c:pt idx="405">
                  <c:v>-0.544468085106383</c:v>
                </c:pt>
                <c:pt idx="406">
                  <c:v>-0.52872340425531916</c:v>
                </c:pt>
                <c:pt idx="407">
                  <c:v>-0.55425531914893611</c:v>
                </c:pt>
                <c:pt idx="408">
                  <c:v>-0.48893617021276597</c:v>
                </c:pt>
                <c:pt idx="409">
                  <c:v>-0.49255319148936177</c:v>
                </c:pt>
                <c:pt idx="410">
                  <c:v>-0.51765957446808519</c:v>
                </c:pt>
                <c:pt idx="411">
                  <c:v>-0.47319148936170213</c:v>
                </c:pt>
                <c:pt idx="412">
                  <c:v>-0.49085106382978727</c:v>
                </c:pt>
                <c:pt idx="413">
                  <c:v>-0.48574468085106387</c:v>
                </c:pt>
                <c:pt idx="414">
                  <c:v>-0.50021276595744679</c:v>
                </c:pt>
                <c:pt idx="415">
                  <c:v>-0.51680851063829791</c:v>
                </c:pt>
                <c:pt idx="416">
                  <c:v>-0.5308510638297872</c:v>
                </c:pt>
                <c:pt idx="417">
                  <c:v>-0.53723404255319152</c:v>
                </c:pt>
                <c:pt idx="418">
                  <c:v>-0.53276595744680844</c:v>
                </c:pt>
                <c:pt idx="419">
                  <c:v>-0.56297872340425537</c:v>
                </c:pt>
                <c:pt idx="420">
                  <c:v>-0.53489361702127658</c:v>
                </c:pt>
                <c:pt idx="421">
                  <c:v>-0.54723404255319152</c:v>
                </c:pt>
                <c:pt idx="422">
                  <c:v>-0.53553191489361707</c:v>
                </c:pt>
                <c:pt idx="423">
                  <c:v>-0.54680851063829794</c:v>
                </c:pt>
                <c:pt idx="424">
                  <c:v>-0.53872340425531917</c:v>
                </c:pt>
                <c:pt idx="425">
                  <c:v>-0.57680851063829797</c:v>
                </c:pt>
                <c:pt idx="426">
                  <c:v>-0.55340425531914894</c:v>
                </c:pt>
                <c:pt idx="427">
                  <c:v>-0.56957446808510637</c:v>
                </c:pt>
                <c:pt idx="428">
                  <c:v>-0.55680851063829784</c:v>
                </c:pt>
                <c:pt idx="429">
                  <c:v>-0.54234042553191497</c:v>
                </c:pt>
                <c:pt idx="430">
                  <c:v>-0.50361702127659569</c:v>
                </c:pt>
                <c:pt idx="431">
                  <c:v>-0.51489361702127667</c:v>
                </c:pt>
                <c:pt idx="432">
                  <c:v>-0.51872340425531915</c:v>
                </c:pt>
                <c:pt idx="433">
                  <c:v>-0.52659574468085102</c:v>
                </c:pt>
                <c:pt idx="434">
                  <c:v>-0.51595744680851063</c:v>
                </c:pt>
                <c:pt idx="435">
                  <c:v>-0.5448936170212767</c:v>
                </c:pt>
                <c:pt idx="436">
                  <c:v>-0.53212765957446817</c:v>
                </c:pt>
                <c:pt idx="437">
                  <c:v>-0.52276595744680854</c:v>
                </c:pt>
                <c:pt idx="438">
                  <c:v>-0.5172340425531915</c:v>
                </c:pt>
                <c:pt idx="439">
                  <c:v>-0.54680851063829794</c:v>
                </c:pt>
                <c:pt idx="440">
                  <c:v>-0.56744680851063833</c:v>
                </c:pt>
                <c:pt idx="441">
                  <c:v>-0.56425531914893623</c:v>
                </c:pt>
                <c:pt idx="442">
                  <c:v>-0.5891489361702128</c:v>
                </c:pt>
                <c:pt idx="443">
                  <c:v>-0.60680851063829788</c:v>
                </c:pt>
                <c:pt idx="444">
                  <c:v>-0.62808510638297865</c:v>
                </c:pt>
                <c:pt idx="445">
                  <c:v>-0.62808510638297865</c:v>
                </c:pt>
                <c:pt idx="446">
                  <c:v>-0.62510638297872345</c:v>
                </c:pt>
                <c:pt idx="447">
                  <c:v>-0.5993617021276596</c:v>
                </c:pt>
                <c:pt idx="448">
                  <c:v>-0.57936170212765947</c:v>
                </c:pt>
                <c:pt idx="449">
                  <c:v>-0.60191489361702133</c:v>
                </c:pt>
                <c:pt idx="450">
                  <c:v>-0.59574468085106391</c:v>
                </c:pt>
                <c:pt idx="451">
                  <c:v>-0.61872340425531924</c:v>
                </c:pt>
                <c:pt idx="452">
                  <c:v>-0.63404255319148939</c:v>
                </c:pt>
                <c:pt idx="453">
                  <c:v>-0.6272340425531916</c:v>
                </c:pt>
                <c:pt idx="454">
                  <c:v>-0.59829787234042553</c:v>
                </c:pt>
                <c:pt idx="455">
                  <c:v>-0.6129787234042553</c:v>
                </c:pt>
                <c:pt idx="456">
                  <c:v>-0.62148936170212765</c:v>
                </c:pt>
                <c:pt idx="457">
                  <c:v>-0.63723404255319149</c:v>
                </c:pt>
                <c:pt idx="458">
                  <c:v>-0.60659574468085109</c:v>
                </c:pt>
                <c:pt idx="459">
                  <c:v>-0.60617021276595751</c:v>
                </c:pt>
                <c:pt idx="460">
                  <c:v>-0.6374468085106384</c:v>
                </c:pt>
                <c:pt idx="461">
                  <c:v>-0.65127659574468078</c:v>
                </c:pt>
                <c:pt idx="462">
                  <c:v>-0.65574468085106374</c:v>
                </c:pt>
                <c:pt idx="463">
                  <c:v>-0.66404255319148942</c:v>
                </c:pt>
                <c:pt idx="464">
                  <c:v>-0.69021276595744685</c:v>
                </c:pt>
                <c:pt idx="465">
                  <c:v>-0.70936170212765959</c:v>
                </c:pt>
                <c:pt idx="466">
                  <c:v>-0.6608510638297872</c:v>
                </c:pt>
                <c:pt idx="467">
                  <c:v>-0.66595744680851054</c:v>
                </c:pt>
                <c:pt idx="468">
                  <c:v>-0.68978723404255315</c:v>
                </c:pt>
                <c:pt idx="469">
                  <c:v>-0.66340425531914893</c:v>
                </c:pt>
                <c:pt idx="470">
                  <c:v>-0.67765957446808522</c:v>
                </c:pt>
                <c:pt idx="471">
                  <c:v>-0.6642553191489361</c:v>
                </c:pt>
                <c:pt idx="472">
                  <c:v>-0.65212765957446817</c:v>
                </c:pt>
                <c:pt idx="473">
                  <c:v>-0.66042553191489362</c:v>
                </c:pt>
                <c:pt idx="474">
                  <c:v>-0.6442553191489363</c:v>
                </c:pt>
                <c:pt idx="475">
                  <c:v>-0.63808510638297877</c:v>
                </c:pt>
                <c:pt idx="476">
                  <c:v>-0.65638297872340423</c:v>
                </c:pt>
                <c:pt idx="477">
                  <c:v>-0.65787234042553189</c:v>
                </c:pt>
                <c:pt idx="478">
                  <c:v>-0.63063829787234049</c:v>
                </c:pt>
                <c:pt idx="479">
                  <c:v>-0.61829787234042555</c:v>
                </c:pt>
                <c:pt idx="480">
                  <c:v>-0.62978723404255321</c:v>
                </c:pt>
                <c:pt idx="481">
                  <c:v>-0.60744680851063837</c:v>
                </c:pt>
                <c:pt idx="482">
                  <c:v>-0.62063829787234048</c:v>
                </c:pt>
                <c:pt idx="483">
                  <c:v>-0.54957446808510635</c:v>
                </c:pt>
                <c:pt idx="484">
                  <c:v>-0.5031914893617021</c:v>
                </c:pt>
                <c:pt idx="485">
                  <c:v>-0.49531914893617024</c:v>
                </c:pt>
                <c:pt idx="486">
                  <c:v>-0.49148936170212765</c:v>
                </c:pt>
                <c:pt idx="487">
                  <c:v>-0.47574468085106386</c:v>
                </c:pt>
                <c:pt idx="488">
                  <c:v>-0.44744680851063834</c:v>
                </c:pt>
                <c:pt idx="489">
                  <c:v>-0.45893617021276595</c:v>
                </c:pt>
                <c:pt idx="490">
                  <c:v>-0.47957446808510634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B5-4B23-9038-FFF7D14BCEE1}"/>
            </c:ext>
          </c:extLst>
        </c:ser>
        <c:ser>
          <c:idx val="5"/>
          <c:order val="4"/>
          <c:tx>
            <c:v>IBEX</c:v>
          </c:tx>
          <c:spPr>
            <a:ln w="12700" cap="rnd">
              <a:solidFill>
                <a:schemeClr val="accent6"/>
              </a:solidFill>
              <a:prstDash val="lgDashDot"/>
              <a:round/>
            </a:ln>
            <a:effectLst/>
          </c:spPr>
          <c:marker>
            <c:symbol val="none"/>
          </c:marker>
          <c:yVal>
            <c:numRef>
              <c:f>Reference!$K$3:$K$493</c:f>
              <c:numCache>
                <c:formatCode>0.00%</c:formatCode>
                <c:ptCount val="491"/>
                <c:pt idx="0">
                  <c:v>-5.5317019105621335E-3</c:v>
                </c:pt>
                <c:pt idx="1">
                  <c:v>-2.0420646951144997E-2</c:v>
                </c:pt>
                <c:pt idx="2">
                  <c:v>-1.375363221358852E-2</c:v>
                </c:pt>
                <c:pt idx="3">
                  <c:v>-3.7497506402923686E-3</c:v>
                </c:pt>
                <c:pt idx="4">
                  <c:v>-4.5471706436979016E-2</c:v>
                </c:pt>
                <c:pt idx="5">
                  <c:v>-4.6324887612981265E-2</c:v>
                </c:pt>
                <c:pt idx="6">
                  <c:v>-5.7588048356623104E-3</c:v>
                </c:pt>
                <c:pt idx="7">
                  <c:v>2.903490059113958E-3</c:v>
                </c:pt>
                <c:pt idx="8">
                  <c:v>2.4617615488907979E-2</c:v>
                </c:pt>
                <c:pt idx="9">
                  <c:v>5.0019609458578938E-2</c:v>
                </c:pt>
                <c:pt idx="10">
                  <c:v>6.848629816054623E-2</c:v>
                </c:pt>
                <c:pt idx="11">
                  <c:v>7.3591476737808942E-2</c:v>
                </c:pt>
                <c:pt idx="12">
                  <c:v>8.8714310788912398E-2</c:v>
                </c:pt>
                <c:pt idx="13">
                  <c:v>8.2350055115021678E-2</c:v>
                </c:pt>
                <c:pt idx="14">
                  <c:v>8.4950786179272667E-2</c:v>
                </c:pt>
                <c:pt idx="15">
                  <c:v>5.9025918104762723E-2</c:v>
                </c:pt>
                <c:pt idx="16">
                  <c:v>8.4324707928370587E-2</c:v>
                </c:pt>
                <c:pt idx="17">
                  <c:v>8.84321791379203E-2</c:v>
                </c:pt>
                <c:pt idx="18">
                  <c:v>7.1651225306481062E-2</c:v>
                </c:pt>
                <c:pt idx="19">
                  <c:v>5.1946086851756668E-2</c:v>
                </c:pt>
                <c:pt idx="20">
                  <c:v>4.458419109925605E-2</c:v>
                </c:pt>
                <c:pt idx="21">
                  <c:v>4.6785879548602027E-3</c:v>
                </c:pt>
                <c:pt idx="22">
                  <c:v>-5.2496374798703662E-3</c:v>
                </c:pt>
                <c:pt idx="23">
                  <c:v>-6.0470708998148485E-2</c:v>
                </c:pt>
                <c:pt idx="24">
                  <c:v>-9.5856024348742255E-2</c:v>
                </c:pt>
                <c:pt idx="25">
                  <c:v>-7.1527326665049559E-2</c:v>
                </c:pt>
                <c:pt idx="26">
                  <c:v>-0.11005002108527787</c:v>
                </c:pt>
                <c:pt idx="27">
                  <c:v>-0.10047951628860743</c:v>
                </c:pt>
                <c:pt idx="28">
                  <c:v>-0.1043600190824604</c:v>
                </c:pt>
                <c:pt idx="29">
                  <c:v>-9.3840049558548466E-2</c:v>
                </c:pt>
                <c:pt idx="30">
                  <c:v>-0.12680349412951991</c:v>
                </c:pt>
                <c:pt idx="31">
                  <c:v>-0.10409166140081567</c:v>
                </c:pt>
                <c:pt idx="32">
                  <c:v>-0.10802719298936335</c:v>
                </c:pt>
                <c:pt idx="33">
                  <c:v>-7.5125697739107655E-2</c:v>
                </c:pt>
                <c:pt idx="34">
                  <c:v>-4.732938106611468E-2</c:v>
                </c:pt>
                <c:pt idx="35">
                  <c:v>-8.6416271636829634E-2</c:v>
                </c:pt>
                <c:pt idx="36">
                  <c:v>-4.1928364088812828E-2</c:v>
                </c:pt>
                <c:pt idx="37">
                  <c:v>-5.2393304818030069E-2</c:v>
                </c:pt>
                <c:pt idx="38">
                  <c:v>-3.2633137568610963E-2</c:v>
                </c:pt>
                <c:pt idx="39">
                  <c:v>-4.0538602058924553E-2</c:v>
                </c:pt>
                <c:pt idx="40">
                  <c:v>-2.8174731875224311E-2</c:v>
                </c:pt>
                <c:pt idx="41">
                  <c:v>-6.5823617844382273E-2</c:v>
                </c:pt>
                <c:pt idx="42">
                  <c:v>-6.4220459638440849E-2</c:v>
                </c:pt>
                <c:pt idx="43">
                  <c:v>-0.11177009018632941</c:v>
                </c:pt>
                <c:pt idx="44">
                  <c:v>-0.10565349762991222</c:v>
                </c:pt>
                <c:pt idx="45">
                  <c:v>-0.14598569132790779</c:v>
                </c:pt>
                <c:pt idx="46">
                  <c:v>-0.16818835670082008</c:v>
                </c:pt>
                <c:pt idx="47">
                  <c:v>-0.19047353165562428</c:v>
                </c:pt>
                <c:pt idx="48">
                  <c:v>-0.21678373552718941</c:v>
                </c:pt>
                <c:pt idx="49">
                  <c:v>-0.18157049430700112</c:v>
                </c:pt>
                <c:pt idx="50">
                  <c:v>-0.20258281812702716</c:v>
                </c:pt>
                <c:pt idx="51">
                  <c:v>-0.20398642141536591</c:v>
                </c:pt>
                <c:pt idx="52">
                  <c:v>-0.18813423767819418</c:v>
                </c:pt>
                <c:pt idx="53">
                  <c:v>-0.19596404602994219</c:v>
                </c:pt>
                <c:pt idx="54">
                  <c:v>-0.20895399439574172</c:v>
                </c:pt>
                <c:pt idx="55">
                  <c:v>-0.19450541394690873</c:v>
                </c:pt>
                <c:pt idx="56">
                  <c:v>-0.23355783598410512</c:v>
                </c:pt>
                <c:pt idx="57">
                  <c:v>-0.21482285675199064</c:v>
                </c:pt>
                <c:pt idx="58">
                  <c:v>-0.20478450657637312</c:v>
                </c:pt>
                <c:pt idx="59">
                  <c:v>-0.21648097646352363</c:v>
                </c:pt>
                <c:pt idx="60">
                  <c:v>-0.21437563878571725</c:v>
                </c:pt>
                <c:pt idx="61">
                  <c:v>-0.38093335656220151</c:v>
                </c:pt>
                <c:pt idx="62">
                  <c:v>-0.33569553920454587</c:v>
                </c:pt>
                <c:pt idx="63">
                  <c:v>-0.42527673798731036</c:v>
                </c:pt>
                <c:pt idx="64">
                  <c:v>-0.37279400299256454</c:v>
                </c:pt>
                <c:pt idx="65">
                  <c:v>-0.35714137417299546</c:v>
                </c:pt>
                <c:pt idx="66">
                  <c:v>-0.39232021401116274</c:v>
                </c:pt>
                <c:pt idx="67">
                  <c:v>-0.45133924516565316</c:v>
                </c:pt>
                <c:pt idx="68">
                  <c:v>-0.38692611762868473</c:v>
                </c:pt>
                <c:pt idx="69">
                  <c:v>-0.41578195654950584</c:v>
                </c:pt>
                <c:pt idx="70">
                  <c:v>-0.38246079134047423</c:v>
                </c:pt>
                <c:pt idx="71">
                  <c:v>-0.36230843485067366</c:v>
                </c:pt>
                <c:pt idx="72">
                  <c:v>-0.37606213428456248</c:v>
                </c:pt>
                <c:pt idx="73">
                  <c:v>-0.34731635288432799</c:v>
                </c:pt>
                <c:pt idx="74">
                  <c:v>-0.35473327743152333</c:v>
                </c:pt>
                <c:pt idx="75">
                  <c:v>-0.40691332058290369</c:v>
                </c:pt>
                <c:pt idx="76">
                  <c:v>-0.43768878345357626</c:v>
                </c:pt>
                <c:pt idx="77">
                  <c:v>-0.41858909583708021</c:v>
                </c:pt>
                <c:pt idx="78">
                  <c:v>-0.4121010086732555</c:v>
                </c:pt>
                <c:pt idx="79">
                  <c:v>-0.43131075381033812</c:v>
                </c:pt>
                <c:pt idx="80">
                  <c:v>-0.47685129658710795</c:v>
                </c:pt>
                <c:pt idx="81">
                  <c:v>-0.475661022254522</c:v>
                </c:pt>
                <c:pt idx="82">
                  <c:v>-0.52272211285929226</c:v>
                </c:pt>
                <c:pt idx="83">
                  <c:v>-0.48894684266491228</c:v>
                </c:pt>
                <c:pt idx="84">
                  <c:v>-0.46953068923570346</c:v>
                </c:pt>
                <c:pt idx="85">
                  <c:v>-0.45455920103747993</c:v>
                </c:pt>
                <c:pt idx="86">
                  <c:v>-0.42756785654456925</c:v>
                </c:pt>
                <c:pt idx="87">
                  <c:v>-0.40108571298319934</c:v>
                </c:pt>
                <c:pt idx="88">
                  <c:v>-0.37864909131066332</c:v>
                </c:pt>
                <c:pt idx="89">
                  <c:v>-0.38846725922480729</c:v>
                </c:pt>
                <c:pt idx="90">
                  <c:v>-0.37816061858784539</c:v>
                </c:pt>
                <c:pt idx="91">
                  <c:v>-0.35269674251775895</c:v>
                </c:pt>
                <c:pt idx="92">
                  <c:v>-0.38224752967382453</c:v>
                </c:pt>
                <c:pt idx="93">
                  <c:v>-0.35954261753994415</c:v>
                </c:pt>
                <c:pt idx="94">
                  <c:v>-0.35158212425493585</c:v>
                </c:pt>
                <c:pt idx="95">
                  <c:v>-0.34506648908361365</c:v>
                </c:pt>
                <c:pt idx="96">
                  <c:v>-0.3316224020879141</c:v>
                </c:pt>
                <c:pt idx="97">
                  <c:v>-0.34080757108752935</c:v>
                </c:pt>
                <c:pt idx="98">
                  <c:v>-0.33351447809907075</c:v>
                </c:pt>
                <c:pt idx="99">
                  <c:v>-0.33207654064901132</c:v>
                </c:pt>
                <c:pt idx="100">
                  <c:v>-0.35704502340145594</c:v>
                </c:pt>
                <c:pt idx="101">
                  <c:v>-0.30908949686413884</c:v>
                </c:pt>
                <c:pt idx="102">
                  <c:v>-0.28179549417241428</c:v>
                </c:pt>
                <c:pt idx="103">
                  <c:v>-0.25313914294889556</c:v>
                </c:pt>
                <c:pt idx="104">
                  <c:v>-0.24677488727500482</c:v>
                </c:pt>
                <c:pt idx="105">
                  <c:v>-0.24991911978796569</c:v>
                </c:pt>
                <c:pt idx="106">
                  <c:v>-0.23209235052654814</c:v>
                </c:pt>
                <c:pt idx="107">
                  <c:v>-0.21271059847936039</c:v>
                </c:pt>
                <c:pt idx="108">
                  <c:v>-0.22784720656861399</c:v>
                </c:pt>
                <c:pt idx="109">
                  <c:v>-0.21202949143376362</c:v>
                </c:pt>
                <c:pt idx="110">
                  <c:v>-0.18968922046396441</c:v>
                </c:pt>
                <c:pt idx="111">
                  <c:v>-0.19887438946357966</c:v>
                </c:pt>
                <c:pt idx="112">
                  <c:v>-0.22069171910823956</c:v>
                </c:pt>
                <c:pt idx="113">
                  <c:v>-0.19203536788472081</c:v>
                </c:pt>
                <c:pt idx="114">
                  <c:v>-0.19663137903738881</c:v>
                </c:pt>
                <c:pt idx="115">
                  <c:v>-0.19226932411554173</c:v>
                </c:pt>
                <c:pt idx="116">
                  <c:v>-0.21463022242921181</c:v>
                </c:pt>
                <c:pt idx="117">
                  <c:v>-0.20322273763637971</c:v>
                </c:pt>
                <c:pt idx="118">
                  <c:v>-0.18351759911285251</c:v>
                </c:pt>
                <c:pt idx="119">
                  <c:v>-0.193679780778404</c:v>
                </c:pt>
                <c:pt idx="120">
                  <c:v>-0.18972362184598543</c:v>
                </c:pt>
                <c:pt idx="121">
                  <c:v>-0.17215136907656495</c:v>
                </c:pt>
                <c:pt idx="122">
                  <c:v>-0.20078709288741003</c:v>
                </c:pt>
                <c:pt idx="123">
                  <c:v>-0.19879181273019023</c:v>
                </c:pt>
                <c:pt idx="124">
                  <c:v>-0.17660292132662531</c:v>
                </c:pt>
                <c:pt idx="125">
                  <c:v>-0.17849499733778201</c:v>
                </c:pt>
                <c:pt idx="126">
                  <c:v>-0.16315198095640221</c:v>
                </c:pt>
                <c:pt idx="127">
                  <c:v>-0.18503125992177788</c:v>
                </c:pt>
                <c:pt idx="128">
                  <c:v>-0.21747861654213355</c:v>
                </c:pt>
                <c:pt idx="129">
                  <c:v>-0.24676796668018097</c:v>
                </c:pt>
                <c:pt idx="130">
                  <c:v>-0.30486504747037585</c:v>
                </c:pt>
                <c:pt idx="131">
                  <c:v>-0.29649859104444154</c:v>
                </c:pt>
                <c:pt idx="132">
                  <c:v>-0.26541351573557975</c:v>
                </c:pt>
                <c:pt idx="133">
                  <c:v>-0.28901978439683079</c:v>
                </c:pt>
                <c:pt idx="134">
                  <c:v>-0.24180731422582621</c:v>
                </c:pt>
                <c:pt idx="135">
                  <c:v>-0.23787178270608134</c:v>
                </c:pt>
                <c:pt idx="136">
                  <c:v>-0.24380259438304602</c:v>
                </c:pt>
                <c:pt idx="137">
                  <c:v>-0.23827774591581019</c:v>
                </c:pt>
                <c:pt idx="138">
                  <c:v>-0.23849786095698342</c:v>
                </c:pt>
                <c:pt idx="139">
                  <c:v>-0.21604753253540038</c:v>
                </c:pt>
                <c:pt idx="140">
                  <c:v>-0.22530150429905771</c:v>
                </c:pt>
                <c:pt idx="141">
                  <c:v>-0.2487976482194218</c:v>
                </c:pt>
                <c:pt idx="142">
                  <c:v>-0.27810762570134012</c:v>
                </c:pt>
                <c:pt idx="143">
                  <c:v>-0.37760334310098537</c:v>
                </c:pt>
                <c:pt idx="144">
                  <c:v>-0.35912288036086792</c:v>
                </c:pt>
                <c:pt idx="145">
                  <c:v>-0.35275177124365087</c:v>
                </c:pt>
                <c:pt idx="146">
                  <c:v>-0.35149954752154644</c:v>
                </c:pt>
                <c:pt idx="147">
                  <c:v>-0.38604538844518499</c:v>
                </c:pt>
                <c:pt idx="148">
                  <c:v>-0.34212859764247866</c:v>
                </c:pt>
                <c:pt idx="149">
                  <c:v>-0.31391261094190698</c:v>
                </c:pt>
                <c:pt idx="150">
                  <c:v>-0.34396564485894066</c:v>
                </c:pt>
                <c:pt idx="151">
                  <c:v>-0.36351940381623354</c:v>
                </c:pt>
                <c:pt idx="152">
                  <c:v>-0.30321378113336639</c:v>
                </c:pt>
                <c:pt idx="153">
                  <c:v>-0.3125434091043921</c:v>
                </c:pt>
                <c:pt idx="154">
                  <c:v>-0.28526311316171454</c:v>
                </c:pt>
                <c:pt idx="155">
                  <c:v>-0.27758475152769835</c:v>
                </c:pt>
                <c:pt idx="156">
                  <c:v>-0.26717490681347617</c:v>
                </c:pt>
                <c:pt idx="157">
                  <c:v>-0.29299657067312024</c:v>
                </c:pt>
                <c:pt idx="158">
                  <c:v>-0.3054842723467544</c:v>
                </c:pt>
                <c:pt idx="159">
                  <c:v>-0.30177577653180943</c:v>
                </c:pt>
                <c:pt idx="160">
                  <c:v>-0.27073195591068938</c:v>
                </c:pt>
                <c:pt idx="161">
                  <c:v>-0.26452600039785679</c:v>
                </c:pt>
                <c:pt idx="162">
                  <c:v>-0.271475079566105</c:v>
                </c:pt>
                <c:pt idx="163">
                  <c:v>-0.26191149536425845</c:v>
                </c:pt>
                <c:pt idx="164">
                  <c:v>-0.28100426238593057</c:v>
                </c:pt>
                <c:pt idx="165">
                  <c:v>-0.26237934067440272</c:v>
                </c:pt>
                <c:pt idx="166">
                  <c:v>-0.25223778642152489</c:v>
                </c:pt>
                <c:pt idx="167">
                  <c:v>-0.24834357680982211</c:v>
                </c:pt>
                <c:pt idx="168">
                  <c:v>-0.25604256578770918</c:v>
                </c:pt>
                <c:pt idx="169">
                  <c:v>-0.28251792319485591</c:v>
                </c:pt>
                <c:pt idx="170">
                  <c:v>-0.29636790611118125</c:v>
                </c:pt>
                <c:pt idx="171">
                  <c:v>-0.29327863517261477</c:v>
                </c:pt>
                <c:pt idx="172">
                  <c:v>-0.34312623772108852</c:v>
                </c:pt>
                <c:pt idx="173">
                  <c:v>-0.31095409208809832</c:v>
                </c:pt>
                <c:pt idx="174">
                  <c:v>-0.30358527574077387</c:v>
                </c:pt>
                <c:pt idx="175">
                  <c:v>-0.31898338813714872</c:v>
                </c:pt>
                <c:pt idx="176">
                  <c:v>-0.30461731720140484</c:v>
                </c:pt>
                <c:pt idx="177">
                  <c:v>-0.32166669593478908</c:v>
                </c:pt>
                <c:pt idx="178">
                  <c:v>-0.34219740040652069</c:v>
                </c:pt>
                <c:pt idx="179">
                  <c:v>-0.28547644204866457</c:v>
                </c:pt>
                <c:pt idx="180">
                  <c:v>-0.25492801481398913</c:v>
                </c:pt>
                <c:pt idx="181">
                  <c:v>-0.26057669483996176</c:v>
                </c:pt>
                <c:pt idx="182">
                  <c:v>-0.25316662373609272</c:v>
                </c:pt>
                <c:pt idx="183">
                  <c:v>-0.25668248529706172</c:v>
                </c:pt>
                <c:pt idx="184">
                  <c:v>-0.23848415420793637</c:v>
                </c:pt>
                <c:pt idx="185">
                  <c:v>-0.25536831218543871</c:v>
                </c:pt>
                <c:pt idx="186">
                  <c:v>-0.27766040773506673</c:v>
                </c:pt>
                <c:pt idx="187">
                  <c:v>-0.28456131148314379</c:v>
                </c:pt>
                <c:pt idx="188">
                  <c:v>-0.28937750496608811</c:v>
                </c:pt>
                <c:pt idx="189">
                  <c:v>-0.26309484910202052</c:v>
                </c:pt>
                <c:pt idx="190">
                  <c:v>-0.26175319520320028</c:v>
                </c:pt>
                <c:pt idx="191">
                  <c:v>-0.24914166203963212</c:v>
                </c:pt>
                <c:pt idx="192">
                  <c:v>-0.27353916248736687</c:v>
                </c:pt>
                <c:pt idx="193">
                  <c:v>-0.27178469200429428</c:v>
                </c:pt>
                <c:pt idx="194">
                  <c:v>-0.25150158336093309</c:v>
                </c:pt>
                <c:pt idx="195">
                  <c:v>-0.26996827213170316</c:v>
                </c:pt>
                <c:pt idx="196">
                  <c:v>-0.28744417419838686</c:v>
                </c:pt>
                <c:pt idx="197">
                  <c:v>-0.29638168014933142</c:v>
                </c:pt>
                <c:pt idx="198">
                  <c:v>-0.29400106419505639</c:v>
                </c:pt>
                <c:pt idx="199">
                  <c:v>-0.29231539647602589</c:v>
                </c:pt>
                <c:pt idx="200">
                  <c:v>-0.31535746898679029</c:v>
                </c:pt>
                <c:pt idx="201">
                  <c:v>-0.30267021246435621</c:v>
                </c:pt>
                <c:pt idx="202">
                  <c:v>-0.32485910386792116</c:v>
                </c:pt>
                <c:pt idx="203">
                  <c:v>-0.2781213996706875</c:v>
                </c:pt>
                <c:pt idx="204">
                  <c:v>-0.31622435698064238</c:v>
                </c:pt>
                <c:pt idx="205">
                  <c:v>-0.34746081185573846</c:v>
                </c:pt>
                <c:pt idx="206">
                  <c:v>-0.30789236908822659</c:v>
                </c:pt>
                <c:pt idx="207">
                  <c:v>-0.33738120692357637</c:v>
                </c:pt>
                <c:pt idx="208">
                  <c:v>-0.40339745902193469</c:v>
                </c:pt>
                <c:pt idx="209">
                  <c:v>-0.40504187191561786</c:v>
                </c:pt>
                <c:pt idx="210">
                  <c:v>-0.43981478218860781</c:v>
                </c:pt>
                <c:pt idx="211">
                  <c:v>-0.43681497493370308</c:v>
                </c:pt>
                <c:pt idx="212">
                  <c:v>-0.41768780653000986</c:v>
                </c:pt>
                <c:pt idx="213">
                  <c:v>-0.45575636245794365</c:v>
                </c:pt>
                <c:pt idx="214">
                  <c:v>-0.42285486720768806</c:v>
                </c:pt>
                <c:pt idx="215">
                  <c:v>-0.44979118297470677</c:v>
                </c:pt>
                <c:pt idx="216">
                  <c:v>-0.4119703237399952</c:v>
                </c:pt>
                <c:pt idx="217">
                  <c:v>-0.39464573395044267</c:v>
                </c:pt>
                <c:pt idx="218">
                  <c:v>-0.38246079134047423</c:v>
                </c:pt>
                <c:pt idx="219">
                  <c:v>-0.3908891299356268</c:v>
                </c:pt>
                <c:pt idx="220">
                  <c:v>-0.36533575646852434</c:v>
                </c:pt>
                <c:pt idx="221">
                  <c:v>-0.40854389228693916</c:v>
                </c:pt>
                <c:pt idx="222">
                  <c:v>-0.41131669748159566</c:v>
                </c:pt>
                <c:pt idx="223">
                  <c:v>-0.42824217743594284</c:v>
                </c:pt>
                <c:pt idx="224">
                  <c:v>-0.46584974135945317</c:v>
                </c:pt>
                <c:pt idx="225">
                  <c:v>-0.4111446905714905</c:v>
                </c:pt>
                <c:pt idx="226">
                  <c:v>-0.40487671844883905</c:v>
                </c:pt>
                <c:pt idx="227">
                  <c:v>-0.43558337855546947</c:v>
                </c:pt>
                <c:pt idx="228">
                  <c:v>-0.41223861420133961</c:v>
                </c:pt>
                <c:pt idx="229">
                  <c:v>-0.41061489580302485</c:v>
                </c:pt>
                <c:pt idx="230">
                  <c:v>-0.42968703548082615</c:v>
                </c:pt>
                <c:pt idx="231">
                  <c:v>-0.41857538908803316</c:v>
                </c:pt>
                <c:pt idx="232">
                  <c:v>-0.4109175876463903</c:v>
                </c:pt>
                <c:pt idx="233">
                  <c:v>-0.40435384427519727</c:v>
                </c:pt>
                <c:pt idx="234">
                  <c:v>-0.39032493385394296</c:v>
                </c:pt>
                <c:pt idx="235">
                  <c:v>-0.39473523134745875</c:v>
                </c:pt>
                <c:pt idx="236">
                  <c:v>-0.40437447168787094</c:v>
                </c:pt>
                <c:pt idx="237">
                  <c:v>-0.41327065566197058</c:v>
                </c:pt>
                <c:pt idx="238">
                  <c:v>-0.41081438350032723</c:v>
                </c:pt>
                <c:pt idx="239">
                  <c:v>-0.43012733285227572</c:v>
                </c:pt>
                <c:pt idx="240">
                  <c:v>-0.41611911692638981</c:v>
                </c:pt>
                <c:pt idx="241">
                  <c:v>-0.43018928217299146</c:v>
                </c:pt>
                <c:pt idx="242">
                  <c:v>-0.44902746555116901</c:v>
                </c:pt>
                <c:pt idx="243">
                  <c:v>-0.47293642605578551</c:v>
                </c:pt>
                <c:pt idx="244">
                  <c:v>-0.50113867229395581</c:v>
                </c:pt>
                <c:pt idx="245">
                  <c:v>-0.51558725274278872</c:v>
                </c:pt>
                <c:pt idx="246">
                  <c:v>-0.50834922212477374</c:v>
                </c:pt>
                <c:pt idx="247">
                  <c:v>-0.52691219444678306</c:v>
                </c:pt>
                <c:pt idx="248">
                  <c:v>-0.51868337712468149</c:v>
                </c:pt>
                <c:pt idx="249">
                  <c:v>-0.54819287594845367</c:v>
                </c:pt>
                <c:pt idx="250">
                  <c:v>-0.54982351487278958</c:v>
                </c:pt>
                <c:pt idx="251">
                  <c:v>-0.58271123608489517</c:v>
                </c:pt>
                <c:pt idx="252">
                  <c:v>-0.54920428999641102</c:v>
                </c:pt>
                <c:pt idx="253">
                  <c:v>-0.53771422840138672</c:v>
                </c:pt>
                <c:pt idx="254">
                  <c:v>-0.52689156703410944</c:v>
                </c:pt>
                <c:pt idx="255">
                  <c:v>-0.51134899580392956</c:v>
                </c:pt>
                <c:pt idx="256">
                  <c:v>-0.53634506013962058</c:v>
                </c:pt>
                <c:pt idx="257">
                  <c:v>-0.54145709202260395</c:v>
                </c:pt>
                <c:pt idx="258">
                  <c:v>-0.57023730838060827</c:v>
                </c:pt>
                <c:pt idx="259">
                  <c:v>-0.54469082193258089</c:v>
                </c:pt>
                <c:pt idx="260">
                  <c:v>-0.53518915354450403</c:v>
                </c:pt>
                <c:pt idx="261">
                  <c:v>-0.51509874644422193</c:v>
                </c:pt>
                <c:pt idx="262">
                  <c:v>-0.47978230107797065</c:v>
                </c:pt>
                <c:pt idx="263">
                  <c:v>-0.49703116743985459</c:v>
                </c:pt>
                <c:pt idx="264">
                  <c:v>-0.48944908942588033</c:v>
                </c:pt>
                <c:pt idx="265">
                  <c:v>-0.45764158502577418</c:v>
                </c:pt>
                <c:pt idx="266">
                  <c:v>-0.43894786061900698</c:v>
                </c:pt>
                <c:pt idx="267">
                  <c:v>-0.43370507658246293</c:v>
                </c:pt>
                <c:pt idx="268">
                  <c:v>-0.46963389338176653</c:v>
                </c:pt>
                <c:pt idx="269">
                  <c:v>-0.45271530044649444</c:v>
                </c:pt>
                <c:pt idx="270">
                  <c:v>-0.47349373518719706</c:v>
                </c:pt>
                <c:pt idx="271">
                  <c:v>-0.45553621377221892</c:v>
                </c:pt>
                <c:pt idx="272">
                  <c:v>-0.46501722117187333</c:v>
                </c:pt>
                <c:pt idx="273">
                  <c:v>-0.45171766036788452</c:v>
                </c:pt>
                <c:pt idx="274">
                  <c:v>-0.47458080537371994</c:v>
                </c:pt>
                <c:pt idx="275">
                  <c:v>-0.47791085247948756</c:v>
                </c:pt>
                <c:pt idx="276">
                  <c:v>-0.45579765079023704</c:v>
                </c:pt>
                <c:pt idx="277">
                  <c:v>-0.45407758168918549</c:v>
                </c:pt>
                <c:pt idx="278">
                  <c:v>-0.46000150641587789</c:v>
                </c:pt>
                <c:pt idx="279">
                  <c:v>-0.44791973430742099</c:v>
                </c:pt>
                <c:pt idx="280">
                  <c:v>-0.42955628332726553</c:v>
                </c:pt>
                <c:pt idx="281">
                  <c:v>-0.44056472557399545</c:v>
                </c:pt>
                <c:pt idx="282">
                  <c:v>-0.41959365651051395</c:v>
                </c:pt>
                <c:pt idx="283">
                  <c:v>-0.40384467698820808</c:v>
                </c:pt>
                <c:pt idx="284">
                  <c:v>-0.40802101818210018</c:v>
                </c:pt>
                <c:pt idx="285">
                  <c:v>-0.39972343174050823</c:v>
                </c:pt>
                <c:pt idx="286">
                  <c:v>-0.43377387934650496</c:v>
                </c:pt>
                <c:pt idx="287">
                  <c:v>-0.4375442909752198</c:v>
                </c:pt>
                <c:pt idx="288">
                  <c:v>-0.43924369908784883</c:v>
                </c:pt>
                <c:pt idx="289">
                  <c:v>-0.43726219289997648</c:v>
                </c:pt>
                <c:pt idx="290">
                  <c:v>-0.43670488376856492</c:v>
                </c:pt>
                <c:pt idx="291">
                  <c:v>-0.40636289847056717</c:v>
                </c:pt>
                <c:pt idx="292">
                  <c:v>-0.40698212334694572</c:v>
                </c:pt>
                <c:pt idx="293">
                  <c:v>-0.42690737691164615</c:v>
                </c:pt>
                <c:pt idx="294">
                  <c:v>-0.4550821087868705</c:v>
                </c:pt>
                <c:pt idx="295">
                  <c:v>-0.46344853163705607</c:v>
                </c:pt>
                <c:pt idx="296">
                  <c:v>-0.44679826273887707</c:v>
                </c:pt>
                <c:pt idx="297">
                  <c:v>-0.45539172122505978</c:v>
                </c:pt>
                <c:pt idx="298">
                  <c:v>-0.42914346674301318</c:v>
                </c:pt>
                <c:pt idx="299">
                  <c:v>-0.4120941552299292</c:v>
                </c:pt>
                <c:pt idx="300">
                  <c:v>-0.41211478264260287</c:v>
                </c:pt>
                <c:pt idx="301">
                  <c:v>-0.40950713098352803</c:v>
                </c:pt>
                <c:pt idx="302">
                  <c:v>-0.43137270319985666</c:v>
                </c:pt>
                <c:pt idx="303">
                  <c:v>-0.42751974841350121</c:v>
                </c:pt>
                <c:pt idx="304">
                  <c:v>-0.43123509767177254</c:v>
                </c:pt>
                <c:pt idx="305">
                  <c:v>-0.44469977843559422</c:v>
                </c:pt>
                <c:pt idx="306">
                  <c:v>-0.47020494290677667</c:v>
                </c:pt>
                <c:pt idx="307">
                  <c:v>-0.46590477015414777</c:v>
                </c:pt>
                <c:pt idx="308">
                  <c:v>-0.45863233815411175</c:v>
                </c:pt>
                <c:pt idx="309">
                  <c:v>-0.4602629435026987</c:v>
                </c:pt>
                <c:pt idx="310">
                  <c:v>-0.45348587124455564</c:v>
                </c:pt>
                <c:pt idx="311">
                  <c:v>-0.42524925720011314</c:v>
                </c:pt>
                <c:pt idx="312">
                  <c:v>-0.41008510110336205</c:v>
                </c:pt>
                <c:pt idx="313">
                  <c:v>-0.39897345471056905</c:v>
                </c:pt>
                <c:pt idx="314">
                  <c:v>-0.39307019097229912</c:v>
                </c:pt>
                <c:pt idx="315">
                  <c:v>-0.40232416273595645</c:v>
                </c:pt>
                <c:pt idx="316">
                  <c:v>-0.42959068470928657</c:v>
                </c:pt>
                <c:pt idx="317">
                  <c:v>-0.40451207721595506</c:v>
                </c:pt>
                <c:pt idx="318">
                  <c:v>-0.38479323194338083</c:v>
                </c:pt>
                <c:pt idx="319">
                  <c:v>-0.36895482217555647</c:v>
                </c:pt>
                <c:pt idx="320">
                  <c:v>-0.36506054541235611</c:v>
                </c:pt>
                <c:pt idx="321">
                  <c:v>-0.35181601333425921</c:v>
                </c:pt>
                <c:pt idx="322">
                  <c:v>-0.33478047585932541</c:v>
                </c:pt>
                <c:pt idx="323">
                  <c:v>-0.31184852802064517</c:v>
                </c:pt>
                <c:pt idx="324">
                  <c:v>-0.32466646954514233</c:v>
                </c:pt>
                <c:pt idx="325">
                  <c:v>-0.32309777994152228</c:v>
                </c:pt>
                <c:pt idx="326">
                  <c:v>-0.3293656849126762</c:v>
                </c:pt>
                <c:pt idx="327">
                  <c:v>-0.3328952532226922</c:v>
                </c:pt>
                <c:pt idx="328">
                  <c:v>-0.33416810435747035</c:v>
                </c:pt>
                <c:pt idx="329">
                  <c:v>-0.32314595536169344</c:v>
                </c:pt>
                <c:pt idx="330">
                  <c:v>-0.35321961662259799</c:v>
                </c:pt>
                <c:pt idx="331">
                  <c:v>-0.36201259645063449</c:v>
                </c:pt>
                <c:pt idx="332">
                  <c:v>-0.33330806980694461</c:v>
                </c:pt>
                <c:pt idx="333">
                  <c:v>-0.3188457826090646</c:v>
                </c:pt>
                <c:pt idx="334">
                  <c:v>-0.3258705179158784</c:v>
                </c:pt>
                <c:pt idx="335">
                  <c:v>-0.29197830325063945</c:v>
                </c:pt>
                <c:pt idx="336">
                  <c:v>-0.2799308989484548</c:v>
                </c:pt>
                <c:pt idx="337">
                  <c:v>-0.32099237504341555</c:v>
                </c:pt>
                <c:pt idx="338">
                  <c:v>-0.31746280673339949</c:v>
                </c:pt>
                <c:pt idx="339">
                  <c:v>-0.30699101256085592</c:v>
                </c:pt>
                <c:pt idx="340">
                  <c:v>-0.30283536593113503</c:v>
                </c:pt>
                <c:pt idx="341">
                  <c:v>-0.3070873633323955</c:v>
                </c:pt>
                <c:pt idx="342">
                  <c:v>-0.30411507050923953</c:v>
                </c:pt>
                <c:pt idx="343">
                  <c:v>-0.30067493230713643</c:v>
                </c:pt>
                <c:pt idx="344">
                  <c:v>-0.32490727921928952</c:v>
                </c:pt>
                <c:pt idx="345">
                  <c:v>-0.30831895971062911</c:v>
                </c:pt>
                <c:pt idx="346">
                  <c:v>-0.28934310358406712</c:v>
                </c:pt>
                <c:pt idx="347">
                  <c:v>-0.26537911435355871</c:v>
                </c:pt>
                <c:pt idx="348">
                  <c:v>-0.29784024494326172</c:v>
                </c:pt>
                <c:pt idx="349">
                  <c:v>-0.29185440447160232</c:v>
                </c:pt>
                <c:pt idx="350">
                  <c:v>-0.29090493981316362</c:v>
                </c:pt>
                <c:pt idx="351">
                  <c:v>-0.27932544804142356</c:v>
                </c:pt>
                <c:pt idx="352">
                  <c:v>-0.27845163952155044</c:v>
                </c:pt>
                <c:pt idx="353">
                  <c:v>-0.27903646301590795</c:v>
                </c:pt>
                <c:pt idx="354">
                  <c:v>-0.27351846785439288</c:v>
                </c:pt>
                <c:pt idx="355">
                  <c:v>-0.25701957852244817</c:v>
                </c:pt>
                <c:pt idx="356">
                  <c:v>-0.23874559122595448</c:v>
                </c:pt>
                <c:pt idx="357">
                  <c:v>-0.23534670784919873</c:v>
                </c:pt>
                <c:pt idx="358">
                  <c:v>-0.232498313736277</c:v>
                </c:pt>
                <c:pt idx="359">
                  <c:v>-0.2459285594735261</c:v>
                </c:pt>
                <c:pt idx="360">
                  <c:v>-0.24252282265344405</c:v>
                </c:pt>
                <c:pt idx="361">
                  <c:v>-0.27490144373005798</c:v>
                </c:pt>
                <c:pt idx="362">
                  <c:v>-0.27571330292921536</c:v>
                </c:pt>
                <c:pt idx="363">
                  <c:v>-0.25086865173550749</c:v>
                </c:pt>
                <c:pt idx="364">
                  <c:v>-0.27660773886176215</c:v>
                </c:pt>
                <c:pt idx="365">
                  <c:v>-0.30476184332431278</c:v>
                </c:pt>
                <c:pt idx="366">
                  <c:v>-0.29668437199269682</c:v>
                </c:pt>
                <c:pt idx="367">
                  <c:v>-0.27755720358900365</c:v>
                </c:pt>
                <c:pt idx="368">
                  <c:v>-0.26182891856206619</c:v>
                </c:pt>
                <c:pt idx="369">
                  <c:v>-0.23292483706957642</c:v>
                </c:pt>
                <c:pt idx="370">
                  <c:v>-0.2508135557205125</c:v>
                </c:pt>
                <c:pt idx="371">
                  <c:v>-0.2430388433837595</c:v>
                </c:pt>
                <c:pt idx="372">
                  <c:v>-0.2533936593720898</c:v>
                </c:pt>
                <c:pt idx="373">
                  <c:v>-0.27291993761098832</c:v>
                </c:pt>
                <c:pt idx="374">
                  <c:v>-0.30161754359105158</c:v>
                </c:pt>
                <c:pt idx="375">
                  <c:v>-0.31494465240253794</c:v>
                </c:pt>
                <c:pt idx="376">
                  <c:v>-0.28862759515644931</c:v>
                </c:pt>
                <c:pt idx="377">
                  <c:v>-0.27909841233662375</c:v>
                </c:pt>
                <c:pt idx="378">
                  <c:v>-0.30328258389740848</c:v>
                </c:pt>
                <c:pt idx="379">
                  <c:v>-0.30178955050115674</c:v>
                </c:pt>
                <c:pt idx="380">
                  <c:v>-0.27613989348281509</c:v>
                </c:pt>
                <c:pt idx="381">
                  <c:v>-0.25894605591562592</c:v>
                </c:pt>
                <c:pt idx="382">
                  <c:v>-0.25000169659015786</c:v>
                </c:pt>
                <c:pt idx="383">
                  <c:v>-0.30199595879328295</c:v>
                </c:pt>
                <c:pt idx="384">
                  <c:v>-0.28695570147556893</c:v>
                </c:pt>
                <c:pt idx="385">
                  <c:v>-0.27882320128045546</c:v>
                </c:pt>
                <c:pt idx="386">
                  <c:v>-0.2878363633699656</c:v>
                </c:pt>
                <c:pt idx="387">
                  <c:v>-0.33130593627520127</c:v>
                </c:pt>
                <c:pt idx="388">
                  <c:v>-0.30929590515626504</c:v>
                </c:pt>
                <c:pt idx="389">
                  <c:v>-0.27196355228892299</c:v>
                </c:pt>
                <c:pt idx="390">
                  <c:v>-0.28422421825775734</c:v>
                </c:pt>
                <c:pt idx="391">
                  <c:v>-0.27254152240875695</c:v>
                </c:pt>
                <c:pt idx="392">
                  <c:v>-0.26109271557027719</c:v>
                </c:pt>
                <c:pt idx="393">
                  <c:v>-0.25147410257373592</c:v>
                </c:pt>
                <c:pt idx="394">
                  <c:v>-0.23090207612515942</c:v>
                </c:pt>
                <c:pt idx="395">
                  <c:v>-0.23684659461997393</c:v>
                </c:pt>
                <c:pt idx="396">
                  <c:v>-0.24084407552923737</c:v>
                </c:pt>
                <c:pt idx="397">
                  <c:v>-0.21429998264715167</c:v>
                </c:pt>
                <c:pt idx="398">
                  <c:v>-0.21376326728386219</c:v>
                </c:pt>
                <c:pt idx="399">
                  <c:v>-0.19954864313465293</c:v>
                </c:pt>
                <c:pt idx="400">
                  <c:v>-0.19161569785714214</c:v>
                </c:pt>
                <c:pt idx="401">
                  <c:v>-0.21844185523872239</c:v>
                </c:pt>
                <c:pt idx="402">
                  <c:v>-0.20839665168858137</c:v>
                </c:pt>
                <c:pt idx="403">
                  <c:v>-0.21668053138112631</c:v>
                </c:pt>
                <c:pt idx="404">
                  <c:v>-0.21394904823211749</c:v>
                </c:pt>
                <c:pt idx="405">
                  <c:v>-0.22133849192331284</c:v>
                </c:pt>
                <c:pt idx="406">
                  <c:v>-0.20503909028867051</c:v>
                </c:pt>
                <c:pt idx="407">
                  <c:v>-0.22819814098364813</c:v>
                </c:pt>
                <c:pt idx="408">
                  <c:v>-0.23890382416671227</c:v>
                </c:pt>
                <c:pt idx="409">
                  <c:v>-0.24107111123403721</c:v>
                </c:pt>
                <c:pt idx="410">
                  <c:v>-0.2470019229110019</c:v>
                </c:pt>
                <c:pt idx="411">
                  <c:v>-0.21755433990099943</c:v>
                </c:pt>
                <c:pt idx="412">
                  <c:v>-0.25831997759592107</c:v>
                </c:pt>
                <c:pt idx="413">
                  <c:v>-0.24068584265728235</c:v>
                </c:pt>
                <c:pt idx="414">
                  <c:v>-0.21009609344576205</c:v>
                </c:pt>
                <c:pt idx="415">
                  <c:v>-0.22188891403564934</c:v>
                </c:pt>
                <c:pt idx="416">
                  <c:v>-0.23073692265838058</c:v>
                </c:pt>
                <c:pt idx="417">
                  <c:v>-0.23090892956848574</c:v>
                </c:pt>
                <c:pt idx="418">
                  <c:v>-0.25147410257373592</c:v>
                </c:pt>
                <c:pt idx="419">
                  <c:v>-0.29327863517261477</c:v>
                </c:pt>
                <c:pt idx="420">
                  <c:v>-0.2876918372470576</c:v>
                </c:pt>
                <c:pt idx="421">
                  <c:v>-0.32423302554821626</c:v>
                </c:pt>
                <c:pt idx="422">
                  <c:v>-0.33000553713292563</c:v>
                </c:pt>
                <c:pt idx="423">
                  <c:v>-0.32248540850847002</c:v>
                </c:pt>
                <c:pt idx="424">
                  <c:v>-0.3450320877015926</c:v>
                </c:pt>
                <c:pt idx="425">
                  <c:v>-0.33924580214753591</c:v>
                </c:pt>
                <c:pt idx="426">
                  <c:v>-0.29067105073384025</c:v>
                </c:pt>
                <c:pt idx="427">
                  <c:v>-0.29604451970364459</c:v>
                </c:pt>
                <c:pt idx="428">
                  <c:v>-0.27920161648268682</c:v>
                </c:pt>
                <c:pt idx="429">
                  <c:v>-0.28715518917287125</c:v>
                </c:pt>
                <c:pt idx="430">
                  <c:v>-0.28079093349898054</c:v>
                </c:pt>
                <c:pt idx="431">
                  <c:v>-0.30430770476321556</c:v>
                </c:pt>
                <c:pt idx="432">
                  <c:v>-0.29199893059451032</c:v>
                </c:pt>
                <c:pt idx="433">
                  <c:v>-0.29059532737497434</c:v>
                </c:pt>
                <c:pt idx="434">
                  <c:v>-0.3065575686327327</c:v>
                </c:pt>
                <c:pt idx="435">
                  <c:v>-0.33738120692357637</c:v>
                </c:pt>
                <c:pt idx="436">
                  <c:v>-0.33143668842876189</c:v>
                </c:pt>
                <c:pt idx="437">
                  <c:v>-0.33378968915523904</c:v>
                </c:pt>
                <c:pt idx="438">
                  <c:v>-0.34333264601321473</c:v>
                </c:pt>
                <c:pt idx="439">
                  <c:v>-0.38702240117992398</c:v>
                </c:pt>
                <c:pt idx="440">
                  <c:v>-0.41217673203212141</c:v>
                </c:pt>
                <c:pt idx="441">
                  <c:v>-0.39984034263561835</c:v>
                </c:pt>
                <c:pt idx="442">
                  <c:v>-0.39344860617453048</c:v>
                </c:pt>
                <c:pt idx="443">
                  <c:v>-0.41521090702449565</c:v>
                </c:pt>
                <c:pt idx="444">
                  <c:v>-0.45502707999217584</c:v>
                </c:pt>
                <c:pt idx="445">
                  <c:v>-0.4362163774699982</c:v>
                </c:pt>
                <c:pt idx="446">
                  <c:v>-0.42555194904347859</c:v>
                </c:pt>
                <c:pt idx="447">
                  <c:v>-0.39373759126884883</c:v>
                </c:pt>
                <c:pt idx="448">
                  <c:v>-0.37454162010111358</c:v>
                </c:pt>
                <c:pt idx="449">
                  <c:v>-0.37725932928077505</c:v>
                </c:pt>
                <c:pt idx="450">
                  <c:v>-0.39523747803962406</c:v>
                </c:pt>
                <c:pt idx="451">
                  <c:v>-0.40813799629751063</c:v>
                </c:pt>
                <c:pt idx="452">
                  <c:v>-0.42015785266100059</c:v>
                </c:pt>
                <c:pt idx="453">
                  <c:v>-0.39103358883823447</c:v>
                </c:pt>
                <c:pt idx="454">
                  <c:v>-0.36475785356899065</c:v>
                </c:pt>
                <c:pt idx="455">
                  <c:v>-0.37900687916902376</c:v>
                </c:pt>
                <c:pt idx="456">
                  <c:v>-0.40127149393145461</c:v>
                </c:pt>
                <c:pt idx="457">
                  <c:v>-0.39993669340715793</c:v>
                </c:pt>
                <c:pt idx="458">
                  <c:v>-0.3965171826177285</c:v>
                </c:pt>
                <c:pt idx="459">
                  <c:v>-0.37339260045626943</c:v>
                </c:pt>
                <c:pt idx="460">
                  <c:v>-0.39442561890926947</c:v>
                </c:pt>
                <c:pt idx="461">
                  <c:v>-0.4158301319008742</c:v>
                </c:pt>
                <c:pt idx="462">
                  <c:v>-0.42467128708027918</c:v>
                </c:pt>
                <c:pt idx="463">
                  <c:v>-0.46418470105309623</c:v>
                </c:pt>
                <c:pt idx="464">
                  <c:v>-0.43107679751071443</c:v>
                </c:pt>
                <c:pt idx="465">
                  <c:v>-0.43678746057075712</c:v>
                </c:pt>
                <c:pt idx="466">
                  <c:v>-0.4130436199571707</c:v>
                </c:pt>
                <c:pt idx="467">
                  <c:v>-0.40830308261279197</c:v>
                </c:pt>
                <c:pt idx="468">
                  <c:v>-0.40917689120146788</c:v>
                </c:pt>
                <c:pt idx="469">
                  <c:v>-0.41246564983733669</c:v>
                </c:pt>
                <c:pt idx="470">
                  <c:v>-0.40028756060189175</c:v>
                </c:pt>
                <c:pt idx="471">
                  <c:v>-0.41857538908803316</c:v>
                </c:pt>
                <c:pt idx="472">
                  <c:v>-0.40420246477776578</c:v>
                </c:pt>
                <c:pt idx="473">
                  <c:v>-0.38704302852379485</c:v>
                </c:pt>
                <c:pt idx="474">
                  <c:v>-0.37902065313837113</c:v>
                </c:pt>
                <c:pt idx="475">
                  <c:v>-0.40599819001738291</c:v>
                </c:pt>
                <c:pt idx="476">
                  <c:v>-0.39291195810034413</c:v>
                </c:pt>
                <c:pt idx="477">
                  <c:v>-0.39595298646724186</c:v>
                </c:pt>
                <c:pt idx="478">
                  <c:v>-0.40662433548858529</c:v>
                </c:pt>
                <c:pt idx="479">
                  <c:v>-0.39674421825372558</c:v>
                </c:pt>
                <c:pt idx="480">
                  <c:v>-0.37386729920974004</c:v>
                </c:pt>
                <c:pt idx="481">
                  <c:v>-0.36692514063631565</c:v>
                </c:pt>
                <c:pt idx="482">
                  <c:v>-0.39511364654969011</c:v>
                </c:pt>
                <c:pt idx="483">
                  <c:v>-0.40559914747128067</c:v>
                </c:pt>
                <c:pt idx="484">
                  <c:v>-0.40672061903982454</c:v>
                </c:pt>
                <c:pt idx="485">
                  <c:v>-0.40317727669165837</c:v>
                </c:pt>
                <c:pt idx="486">
                  <c:v>-0.40780775651545048</c:v>
                </c:pt>
                <c:pt idx="487">
                  <c:v>-0.36910620174179071</c:v>
                </c:pt>
                <c:pt idx="488">
                  <c:v>-0.35237335604141956</c:v>
                </c:pt>
                <c:pt idx="489">
                  <c:v>-0.35547633386663863</c:v>
                </c:pt>
                <c:pt idx="490">
                  <c:v>-0.35654969730411445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B5-4B23-9038-FFF7D14BCEE1}"/>
            </c:ext>
          </c:extLst>
        </c:ser>
        <c:ser>
          <c:idx val="0"/>
          <c:order val="5"/>
          <c:tx>
            <c:v>Nikkei 225</c:v>
          </c:tx>
          <c:spPr>
            <a:ln w="12700" cap="rnd">
              <a:solidFill>
                <a:schemeClr val="accent1"/>
              </a:solidFill>
              <a:prstDash val="lgDashDot"/>
              <a:round/>
            </a:ln>
            <a:effectLst/>
          </c:spPr>
          <c:marker>
            <c:symbol val="none"/>
          </c:marker>
          <c:yVal>
            <c:numRef>
              <c:f>Reference!$G$3:$G$490</c:f>
              <c:numCache>
                <c:formatCode>0.00%</c:formatCode>
                <c:ptCount val="488"/>
                <c:pt idx="0">
                  <c:v>-1.270738032834867E-2</c:v>
                </c:pt>
                <c:pt idx="1">
                  <c:v>-0.10048255697052849</c:v>
                </c:pt>
                <c:pt idx="2">
                  <c:v>-4.3044505367112344E-2</c:v>
                </c:pt>
                <c:pt idx="3">
                  <c:v>-2.4191574378100628E-2</c:v>
                </c:pt>
                <c:pt idx="4">
                  <c:v>-5.0512739832393343E-2</c:v>
                </c:pt>
                <c:pt idx="5">
                  <c:v>-5.0202974840597048E-2</c:v>
                </c:pt>
                <c:pt idx="6">
                  <c:v>-3.9296498767381595E-2</c:v>
                </c:pt>
                <c:pt idx="7">
                  <c:v>-1.1435308014734424E-2</c:v>
                </c:pt>
                <c:pt idx="8">
                  <c:v>5.0165131005391397E-3</c:v>
                </c:pt>
                <c:pt idx="9">
                  <c:v>2.0689838428064187E-2</c:v>
                </c:pt>
                <c:pt idx="10">
                  <c:v>-9.7462664645890668E-3</c:v>
                </c:pt>
                <c:pt idx="11">
                  <c:v>-2.7928883598307138E-2</c:v>
                </c:pt>
                <c:pt idx="12">
                  <c:v>-2.7231020928287383E-2</c:v>
                </c:pt>
                <c:pt idx="13">
                  <c:v>-8.2240931574264042E-2</c:v>
                </c:pt>
                <c:pt idx="14">
                  <c:v>-0.10749494343206245</c:v>
                </c:pt>
                <c:pt idx="15">
                  <c:v>-0.12315118740493103</c:v>
                </c:pt>
                <c:pt idx="16">
                  <c:v>-7.6513557875092883E-2</c:v>
                </c:pt>
                <c:pt idx="17">
                  <c:v>-6.0276662803634064E-2</c:v>
                </c:pt>
                <c:pt idx="18">
                  <c:v>-8.6299278258893164E-2</c:v>
                </c:pt>
                <c:pt idx="19">
                  <c:v>-0.10146487888684295</c:v>
                </c:pt>
                <c:pt idx="20">
                  <c:v>-0.13477433284102214</c:v>
                </c:pt>
                <c:pt idx="21">
                  <c:v>-0.16896896921444618</c:v>
                </c:pt>
                <c:pt idx="22">
                  <c:v>-0.18366284826784676</c:v>
                </c:pt>
                <c:pt idx="23">
                  <c:v>-0.19733374376076068</c:v>
                </c:pt>
                <c:pt idx="24">
                  <c:v>-0.20510765973290046</c:v>
                </c:pt>
                <c:pt idx="25">
                  <c:v>-0.23337172902823286</c:v>
                </c:pt>
                <c:pt idx="26">
                  <c:v>-0.19772247407084315</c:v>
                </c:pt>
                <c:pt idx="27">
                  <c:v>-0.204913323317791</c:v>
                </c:pt>
                <c:pt idx="28">
                  <c:v>-0.19887325150476989</c:v>
                </c:pt>
                <c:pt idx="29">
                  <c:v>-0.24717870020640259</c:v>
                </c:pt>
                <c:pt idx="30">
                  <c:v>-0.27905176723526304</c:v>
                </c:pt>
                <c:pt idx="31">
                  <c:v>-0.26486020665291876</c:v>
                </c:pt>
                <c:pt idx="32">
                  <c:v>-0.24496019408287945</c:v>
                </c:pt>
                <c:pt idx="33">
                  <c:v>-0.21711838517508336</c:v>
                </c:pt>
                <c:pt idx="34">
                  <c:v>-0.21532150680723761</c:v>
                </c:pt>
                <c:pt idx="35">
                  <c:v>-0.20632733773744816</c:v>
                </c:pt>
                <c:pt idx="36">
                  <c:v>-0.18353447924241129</c:v>
                </c:pt>
                <c:pt idx="37">
                  <c:v>-0.17259269021478577</c:v>
                </c:pt>
                <c:pt idx="38">
                  <c:v>-0.19579193546766344</c:v>
                </c:pt>
                <c:pt idx="39">
                  <c:v>-0.16256783080690265</c:v>
                </c:pt>
                <c:pt idx="40">
                  <c:v>-0.1747752507520399</c:v>
                </c:pt>
                <c:pt idx="41">
                  <c:v>-0.15555601949736408</c:v>
                </c:pt>
                <c:pt idx="42">
                  <c:v>-0.14666899707465919</c:v>
                </c:pt>
                <c:pt idx="43">
                  <c:v>-0.1770408599747311</c:v>
                </c:pt>
                <c:pt idx="44">
                  <c:v>-0.17890485603624143</c:v>
                </c:pt>
                <c:pt idx="45">
                  <c:v>-0.20232788429674498</c:v>
                </c:pt>
                <c:pt idx="46">
                  <c:v>-0.22037695627264284</c:v>
                </c:pt>
                <c:pt idx="47">
                  <c:v>-0.23204956283685355</c:v>
                </c:pt>
                <c:pt idx="48">
                  <c:v>-0.24594780720909243</c:v>
                </c:pt>
                <c:pt idx="49">
                  <c:v>-0.21467195507913331</c:v>
                </c:pt>
                <c:pt idx="50">
                  <c:v>-0.22881635502355271</c:v>
                </c:pt>
                <c:pt idx="51">
                  <c:v>-0.2244688330347259</c:v>
                </c:pt>
                <c:pt idx="52">
                  <c:v>-0.23324393515479278</c:v>
                </c:pt>
                <c:pt idx="53">
                  <c:v>-0.25405506846254433</c:v>
                </c:pt>
                <c:pt idx="54">
                  <c:v>-0.23009550148291494</c:v>
                </c:pt>
                <c:pt idx="55">
                  <c:v>-0.28078141289082376</c:v>
                </c:pt>
                <c:pt idx="56">
                  <c:v>-0.28063245423668304</c:v>
                </c:pt>
                <c:pt idx="57">
                  <c:v>-0.29794116142378241</c:v>
                </c:pt>
                <c:pt idx="58">
                  <c:v>-0.29957251745496272</c:v>
                </c:pt>
                <c:pt idx="59">
                  <c:v>-0.35581682943119192</c:v>
                </c:pt>
                <c:pt idx="60">
                  <c:v>-0.51257372012246127</c:v>
                </c:pt>
                <c:pt idx="61">
                  <c:v>-0.48799220770931739</c:v>
                </c:pt>
                <c:pt idx="62">
                  <c:v>-0.54952041067772395</c:v>
                </c:pt>
                <c:pt idx="63">
                  <c:v>-0.49487329196446894</c:v>
                </c:pt>
                <c:pt idx="64">
                  <c:v>-0.49451878190245613</c:v>
                </c:pt>
                <c:pt idx="65">
                  <c:v>-0.5016219238859273</c:v>
                </c:pt>
                <c:pt idx="66">
                  <c:v>-0.53410744669373922</c:v>
                </c:pt>
                <c:pt idx="67">
                  <c:v>-0.49868433283182007</c:v>
                </c:pt>
                <c:pt idx="68">
                  <c:v>-0.53371169977666555</c:v>
                </c:pt>
                <c:pt idx="69">
                  <c:v>-0.51496240721958275</c:v>
                </c:pt>
                <c:pt idx="70">
                  <c:v>-0.49419371849185295</c:v>
                </c:pt>
                <c:pt idx="71">
                  <c:v>-0.48530082976614758</c:v>
                </c:pt>
                <c:pt idx="72">
                  <c:v>-0.47823127539888716</c:v>
                </c:pt>
                <c:pt idx="73">
                  <c:v>-0.47957167313112681</c:v>
                </c:pt>
                <c:pt idx="74">
                  <c:v>-0.51529926077494392</c:v>
                </c:pt>
                <c:pt idx="75">
                  <c:v>-0.54385664633927511</c:v>
                </c:pt>
                <c:pt idx="76">
                  <c:v>-0.52920400408204216</c:v>
                </c:pt>
                <c:pt idx="77">
                  <c:v>-0.52434116569354683</c:v>
                </c:pt>
                <c:pt idx="78">
                  <c:v>-0.54184544581954164</c:v>
                </c:pt>
                <c:pt idx="79">
                  <c:v>-0.56322489372795526</c:v>
                </c:pt>
                <c:pt idx="80">
                  <c:v>-0.55427075367047907</c:v>
                </c:pt>
                <c:pt idx="81">
                  <c:v>-0.57755244377576009</c:v>
                </c:pt>
                <c:pt idx="82">
                  <c:v>-0.55422011349843714</c:v>
                </c:pt>
                <c:pt idx="83">
                  <c:v>-0.53203617382726409</c:v>
                </c:pt>
                <c:pt idx="84">
                  <c:v>-0.49192925945536581</c:v>
                </c:pt>
                <c:pt idx="85">
                  <c:v>-0.48469303244744921</c:v>
                </c:pt>
                <c:pt idx="86">
                  <c:v>-0.47207393453457269</c:v>
                </c:pt>
                <c:pt idx="87">
                  <c:v>-0.4754031890797093</c:v>
                </c:pt>
                <c:pt idx="88">
                  <c:v>-0.4871576942020463</c:v>
                </c:pt>
                <c:pt idx="89">
                  <c:v>-0.4712930231791157</c:v>
                </c:pt>
                <c:pt idx="90">
                  <c:v>-0.44446948177390305</c:v>
                </c:pt>
                <c:pt idx="91">
                  <c:v>-0.45435239913463654</c:v>
                </c:pt>
                <c:pt idx="92">
                  <c:v>-0.4566616032413402</c:v>
                </c:pt>
                <c:pt idx="93">
                  <c:v>-0.43918852390377938</c:v>
                </c:pt>
                <c:pt idx="94">
                  <c:v>-0.42472964290966048</c:v>
                </c:pt>
                <c:pt idx="95">
                  <c:v>-0.40306806504397213</c:v>
                </c:pt>
                <c:pt idx="96">
                  <c:v>-0.42365484013320931</c:v>
                </c:pt>
                <c:pt idx="97">
                  <c:v>-0.41828790039670161</c:v>
                </c:pt>
                <c:pt idx="98">
                  <c:v>-0.42189919862042441</c:v>
                </c:pt>
                <c:pt idx="99">
                  <c:v>-0.45304139051504955</c:v>
                </c:pt>
                <c:pt idx="100">
                  <c:v>-0.44667855578161997</c:v>
                </c:pt>
                <c:pt idx="101">
                  <c:v>-0.4143326169331128</c:v>
                </c:pt>
                <c:pt idx="102">
                  <c:v>-0.39005206996892455</c:v>
                </c:pt>
                <c:pt idx="103">
                  <c:v>-0.38679763983616616</c:v>
                </c:pt>
                <c:pt idx="104">
                  <c:v>-0.3758882306408971</c:v>
                </c:pt>
                <c:pt idx="105">
                  <c:v>-0.39703857559185474</c:v>
                </c:pt>
                <c:pt idx="106">
                  <c:v>-0.37960972377016516</c:v>
                </c:pt>
                <c:pt idx="107">
                  <c:v>-0.40004742518664116</c:v>
                </c:pt>
                <c:pt idx="108">
                  <c:v>-0.38489890597224097</c:v>
                </c:pt>
                <c:pt idx="109">
                  <c:v>-0.38924464508411161</c:v>
                </c:pt>
                <c:pt idx="110">
                  <c:v>-0.39540250350277117</c:v>
                </c:pt>
                <c:pt idx="111">
                  <c:v>-0.42685802620199848</c:v>
                </c:pt>
                <c:pt idx="112">
                  <c:v>-0.41010173130482713</c:v>
                </c:pt>
                <c:pt idx="113">
                  <c:v>-0.39589843805758851</c:v>
                </c:pt>
                <c:pt idx="114">
                  <c:v>-0.39440074226174204</c:v>
                </c:pt>
                <c:pt idx="115">
                  <c:v>-0.40902100468661856</c:v>
                </c:pt>
                <c:pt idx="116">
                  <c:v>-0.42347286907374632</c:v>
                </c:pt>
                <c:pt idx="117">
                  <c:v>-0.42459419985626357</c:v>
                </c:pt>
                <c:pt idx="118">
                  <c:v>-0.44065027405446339</c:v>
                </c:pt>
                <c:pt idx="119">
                  <c:v>-0.46515932020196721</c:v>
                </c:pt>
                <c:pt idx="120">
                  <c:v>-0.40973658128426049</c:v>
                </c:pt>
                <c:pt idx="121">
                  <c:v>-0.40471414434196396</c:v>
                </c:pt>
                <c:pt idx="122">
                  <c:v>-0.40270118962631274</c:v>
                </c:pt>
                <c:pt idx="123">
                  <c:v>-0.38193186826672404</c:v>
                </c:pt>
                <c:pt idx="124">
                  <c:v>-0.3788852900909257</c:v>
                </c:pt>
                <c:pt idx="125">
                  <c:v>-0.36405125192622512</c:v>
                </c:pt>
                <c:pt idx="126">
                  <c:v>-0.35322788213609685</c:v>
                </c:pt>
                <c:pt idx="127">
                  <c:v>-0.37628754331188324</c:v>
                </c:pt>
                <c:pt idx="128">
                  <c:v>-0.39940373982043065</c:v>
                </c:pt>
                <c:pt idx="129">
                  <c:v>-0.40770476233699665</c:v>
                </c:pt>
                <c:pt idx="130">
                  <c:v>-0.40563757289656582</c:v>
                </c:pt>
                <c:pt idx="131">
                  <c:v>-0.40378893285151246</c:v>
                </c:pt>
                <c:pt idx="132">
                  <c:v>-0.40364463277541129</c:v>
                </c:pt>
                <c:pt idx="133">
                  <c:v>-0.3893377010962436</c:v>
                </c:pt>
                <c:pt idx="134">
                  <c:v>-0.36682280291264197</c:v>
                </c:pt>
                <c:pt idx="135">
                  <c:v>-0.36249650318437932</c:v>
                </c:pt>
                <c:pt idx="136">
                  <c:v>-0.35238744478706846</c:v>
                </c:pt>
                <c:pt idx="137">
                  <c:v>-0.3353248931721497</c:v>
                </c:pt>
                <c:pt idx="138">
                  <c:v>-0.34013942067762265</c:v>
                </c:pt>
                <c:pt idx="139">
                  <c:v>-0.34615596968099155</c:v>
                </c:pt>
                <c:pt idx="140">
                  <c:v>-0.35721140440834775</c:v>
                </c:pt>
                <c:pt idx="141">
                  <c:v>-0.34879317037924529</c:v>
                </c:pt>
                <c:pt idx="142">
                  <c:v>-0.38959507172008012</c:v>
                </c:pt>
                <c:pt idx="143">
                  <c:v>-0.38382824410169775</c:v>
                </c:pt>
                <c:pt idx="144">
                  <c:v>-0.42375612053618672</c:v>
                </c:pt>
                <c:pt idx="145">
                  <c:v>-0.42502583482084932</c:v>
                </c:pt>
                <c:pt idx="146">
                  <c:v>-0.41688619373504082</c:v>
                </c:pt>
                <c:pt idx="147">
                  <c:v>-0.42842577281356314</c:v>
                </c:pt>
                <c:pt idx="148">
                  <c:v>-0.41136028807659075</c:v>
                </c:pt>
                <c:pt idx="149">
                  <c:v>-0.42652761404273998</c:v>
                </c:pt>
                <c:pt idx="150">
                  <c:v>-0.45796312220636393</c:v>
                </c:pt>
                <c:pt idx="151">
                  <c:v>-0.43548882824596419</c:v>
                </c:pt>
                <c:pt idx="152">
                  <c:v>-0.44591058475712497</c:v>
                </c:pt>
                <c:pt idx="153">
                  <c:v>-0.4445796191406915</c:v>
                </c:pt>
                <c:pt idx="154">
                  <c:v>-0.43831691450624866</c:v>
                </c:pt>
                <c:pt idx="155">
                  <c:v>-0.43214370013002534</c:v>
                </c:pt>
                <c:pt idx="156">
                  <c:v>-0.45503318039110674</c:v>
                </c:pt>
                <c:pt idx="157">
                  <c:v>-0.45939600085763377</c:v>
                </c:pt>
                <c:pt idx="158">
                  <c:v>-0.47048680607815696</c:v>
                </c:pt>
                <c:pt idx="159">
                  <c:v>-0.4632387888665892</c:v>
                </c:pt>
                <c:pt idx="160">
                  <c:v>-0.45587476798523258</c:v>
                </c:pt>
                <c:pt idx="161">
                  <c:v>-0.43308777585208946</c:v>
                </c:pt>
                <c:pt idx="162">
                  <c:v>-0.44218207507975904</c:v>
                </c:pt>
                <c:pt idx="163">
                  <c:v>-0.44615380720725195</c:v>
                </c:pt>
                <c:pt idx="164">
                  <c:v>-0.43527919335315463</c:v>
                </c:pt>
                <c:pt idx="165">
                  <c:v>-0.44049889989150748</c:v>
                </c:pt>
                <c:pt idx="166">
                  <c:v>-0.44482991567767327</c:v>
                </c:pt>
                <c:pt idx="167">
                  <c:v>-0.45803731398688341</c:v>
                </c:pt>
                <c:pt idx="168">
                  <c:v>-0.43309364221398322</c:v>
                </c:pt>
                <c:pt idx="169">
                  <c:v>-0.42727384513453903</c:v>
                </c:pt>
                <c:pt idx="170">
                  <c:v>-0.40974837148791166</c:v>
                </c:pt>
                <c:pt idx="171">
                  <c:v>-0.40873717807218296</c:v>
                </c:pt>
                <c:pt idx="172">
                  <c:v>-0.40056509967415443</c:v>
                </c:pt>
                <c:pt idx="173">
                  <c:v>-0.39858452479085982</c:v>
                </c:pt>
                <c:pt idx="174">
                  <c:v>-0.3931734150183443</c:v>
                </c:pt>
                <c:pt idx="175">
                  <c:v>-0.39462452526936781</c:v>
                </c:pt>
                <c:pt idx="176">
                  <c:v>-0.39758512151988895</c:v>
                </c:pt>
                <c:pt idx="177">
                  <c:v>-0.37920333695343106</c:v>
                </c:pt>
                <c:pt idx="178">
                  <c:v>-0.38167685567183918</c:v>
                </c:pt>
                <c:pt idx="179">
                  <c:v>-0.39489960993861295</c:v>
                </c:pt>
                <c:pt idx="180">
                  <c:v>-0.3898453682570619</c:v>
                </c:pt>
                <c:pt idx="181">
                  <c:v>-0.37905731148023714</c:v>
                </c:pt>
                <c:pt idx="182">
                  <c:v>-0.37539821992783734</c:v>
                </c:pt>
                <c:pt idx="183">
                  <c:v>-0.36143170767572974</c:v>
                </c:pt>
                <c:pt idx="184">
                  <c:v>-0.38004434939556153</c:v>
                </c:pt>
                <c:pt idx="185">
                  <c:v>-0.37021503418664209</c:v>
                </c:pt>
                <c:pt idx="186">
                  <c:v>-0.39608276714600293</c:v>
                </c:pt>
                <c:pt idx="187">
                  <c:v>-0.45778408426895467</c:v>
                </c:pt>
                <c:pt idx="188">
                  <c:v>-0.43838581507686958</c:v>
                </c:pt>
                <c:pt idx="189">
                  <c:v>-0.4282408685731533</c:v>
                </c:pt>
                <c:pt idx="190">
                  <c:v>-0.42472550200375253</c:v>
                </c:pt>
                <c:pt idx="191">
                  <c:v>-0.43512373576415442</c:v>
                </c:pt>
                <c:pt idx="192">
                  <c:v>-0.42978267680735721</c:v>
                </c:pt>
                <c:pt idx="193">
                  <c:v>-0.41991626570817814</c:v>
                </c:pt>
                <c:pt idx="194">
                  <c:v>-0.41935913736034697</c:v>
                </c:pt>
                <c:pt idx="195">
                  <c:v>-0.4317520941777529</c:v>
                </c:pt>
                <c:pt idx="196">
                  <c:v>-0.43420732375765031</c:v>
                </c:pt>
                <c:pt idx="197">
                  <c:v>-0.4392214788292379</c:v>
                </c:pt>
                <c:pt idx="198">
                  <c:v>-0.44097240434301299</c:v>
                </c:pt>
                <c:pt idx="199">
                  <c:v>-0.43966317860038223</c:v>
                </c:pt>
                <c:pt idx="200">
                  <c:v>-0.44926514498887016</c:v>
                </c:pt>
                <c:pt idx="201">
                  <c:v>-0.42998880336722456</c:v>
                </c:pt>
                <c:pt idx="202">
                  <c:v>-0.41883674687382388</c:v>
                </c:pt>
                <c:pt idx="203">
                  <c:v>-0.40295556958933881</c:v>
                </c:pt>
                <c:pt idx="204">
                  <c:v>-0.41257053390643883</c:v>
                </c:pt>
                <c:pt idx="205">
                  <c:v>-0.4032865568416994</c:v>
                </c:pt>
                <c:pt idx="206">
                  <c:v>-0.42090037050144885</c:v>
                </c:pt>
                <c:pt idx="207">
                  <c:v>-0.45229935786791525</c:v>
                </c:pt>
                <c:pt idx="208">
                  <c:v>-0.47209693973098643</c:v>
                </c:pt>
                <c:pt idx="209">
                  <c:v>-0.48649514454532983</c:v>
                </c:pt>
                <c:pt idx="210">
                  <c:v>-0.48186966224506789</c:v>
                </c:pt>
                <c:pt idx="211">
                  <c:v>-0.47286134494267562</c:v>
                </c:pt>
                <c:pt idx="212">
                  <c:v>-0.48541033450107712</c:v>
                </c:pt>
                <c:pt idx="213">
                  <c:v>-0.47796033169444313</c:v>
                </c:pt>
                <c:pt idx="214">
                  <c:v>-0.49585802938959855</c:v>
                </c:pt>
                <c:pt idx="215">
                  <c:v>-0.48761118411794857</c:v>
                </c:pt>
                <c:pt idx="216">
                  <c:v>-0.49318660850216844</c:v>
                </c:pt>
                <c:pt idx="217">
                  <c:v>-0.48480374496623296</c:v>
                </c:pt>
                <c:pt idx="218">
                  <c:v>-0.4888715238255617</c:v>
                </c:pt>
                <c:pt idx="219">
                  <c:v>-0.46698794571141733</c:v>
                </c:pt>
                <c:pt idx="220">
                  <c:v>-0.48165646153945257</c:v>
                </c:pt>
                <c:pt idx="221">
                  <c:v>-0.49855475602253041</c:v>
                </c:pt>
                <c:pt idx="222">
                  <c:v>-0.50677388009875668</c:v>
                </c:pt>
                <c:pt idx="223">
                  <c:v>-0.51943007384299966</c:v>
                </c:pt>
                <c:pt idx="224">
                  <c:v>-0.49094101375618726</c:v>
                </c:pt>
                <c:pt idx="225">
                  <c:v>-0.49725967851250236</c:v>
                </c:pt>
                <c:pt idx="226">
                  <c:v>-0.50519497591539975</c:v>
                </c:pt>
                <c:pt idx="227">
                  <c:v>-0.50558129071666713</c:v>
                </c:pt>
                <c:pt idx="228">
                  <c:v>-0.50203653503461354</c:v>
                </c:pt>
                <c:pt idx="229">
                  <c:v>-0.50586459971786424</c:v>
                </c:pt>
                <c:pt idx="230">
                  <c:v>-0.49940577579135575</c:v>
                </c:pt>
                <c:pt idx="231">
                  <c:v>-0.48372008516707754</c:v>
                </c:pt>
                <c:pt idx="232">
                  <c:v>-0.47931136932634344</c:v>
                </c:pt>
                <c:pt idx="233">
                  <c:v>-0.47985849040637296</c:v>
                </c:pt>
                <c:pt idx="234">
                  <c:v>-0.47307161240845086</c:v>
                </c:pt>
                <c:pt idx="235">
                  <c:v>-0.44733523907644263</c:v>
                </c:pt>
                <c:pt idx="236">
                  <c:v>-0.43183393513822904</c:v>
                </c:pt>
                <c:pt idx="237">
                  <c:v>-0.42419839545932636</c:v>
                </c:pt>
                <c:pt idx="238">
                  <c:v>-0.41520480148263883</c:v>
                </c:pt>
                <c:pt idx="239">
                  <c:v>-0.40342084970889219</c:v>
                </c:pt>
                <c:pt idx="240">
                  <c:v>-0.41039148170212691</c:v>
                </c:pt>
                <c:pt idx="241">
                  <c:v>-0.40614587274813641</c:v>
                </c:pt>
                <c:pt idx="242">
                  <c:v>-0.42941516881673236</c:v>
                </c:pt>
                <c:pt idx="243">
                  <c:v>-0.43238692258015238</c:v>
                </c:pt>
                <c:pt idx="244">
                  <c:v>-0.43689990942578111</c:v>
                </c:pt>
                <c:pt idx="245">
                  <c:v>-0.43928336285176095</c:v>
                </c:pt>
                <c:pt idx="246">
                  <c:v>-0.44756609622981641</c:v>
                </c:pt>
                <c:pt idx="247">
                  <c:v>-0.4727100282595833</c:v>
                </c:pt>
                <c:pt idx="248">
                  <c:v>-0.49285153782376367</c:v>
                </c:pt>
                <c:pt idx="249">
                  <c:v>-0.49467251415325691</c:v>
                </c:pt>
                <c:pt idx="250">
                  <c:v>-0.5029258008799028</c:v>
                </c:pt>
                <c:pt idx="251">
                  <c:v>-0.50180625297434189</c:v>
                </c:pt>
                <c:pt idx="252">
                  <c:v>-0.49532442391031289</c:v>
                </c:pt>
                <c:pt idx="253">
                  <c:v>-0.48183613216761395</c:v>
                </c:pt>
                <c:pt idx="254">
                  <c:v>-0.46956096195584657</c:v>
                </c:pt>
                <c:pt idx="255">
                  <c:v>-0.46873823859333347</c:v>
                </c:pt>
                <c:pt idx="256">
                  <c:v>-0.48620775211808842</c:v>
                </c:pt>
                <c:pt idx="257">
                  <c:v>-0.48940271379603223</c:v>
                </c:pt>
                <c:pt idx="258">
                  <c:v>-0.49548229706702146</c:v>
                </c:pt>
                <c:pt idx="259">
                  <c:v>-0.4961612953876422</c:v>
                </c:pt>
                <c:pt idx="260">
                  <c:v>-0.47635370625676926</c:v>
                </c:pt>
                <c:pt idx="261">
                  <c:v>-0.46039011291870607</c:v>
                </c:pt>
                <c:pt idx="262">
                  <c:v>-0.46579299830037613</c:v>
                </c:pt>
                <c:pt idx="263">
                  <c:v>-0.47938849428780972</c:v>
                </c:pt>
                <c:pt idx="264">
                  <c:v>-0.47751920701640094</c:v>
                </c:pt>
                <c:pt idx="265">
                  <c:v>-0.4605732918209165</c:v>
                </c:pt>
                <c:pt idx="266">
                  <c:v>-0.46348201131671624</c:v>
                </c:pt>
                <c:pt idx="267">
                  <c:v>-0.47760697187752771</c:v>
                </c:pt>
                <c:pt idx="268">
                  <c:v>-0.47801100060641694</c:v>
                </c:pt>
                <c:pt idx="269">
                  <c:v>-0.49739747965374415</c:v>
                </c:pt>
                <c:pt idx="270">
                  <c:v>-0.46980245894998762</c:v>
                </c:pt>
                <c:pt idx="271">
                  <c:v>-0.47390261764167291</c:v>
                </c:pt>
                <c:pt idx="272">
                  <c:v>-0.4669437757343029</c:v>
                </c:pt>
                <c:pt idx="273">
                  <c:v>-0.48423603425749806</c:v>
                </c:pt>
                <c:pt idx="274">
                  <c:v>-0.46853740324336463</c:v>
                </c:pt>
                <c:pt idx="275">
                  <c:v>-0.4483582226369292</c:v>
                </c:pt>
                <c:pt idx="276">
                  <c:v>-0.44369328641745603</c:v>
                </c:pt>
                <c:pt idx="277">
                  <c:v>-0.43890055638343589</c:v>
                </c:pt>
                <c:pt idx="278">
                  <c:v>-0.42652295552359371</c:v>
                </c:pt>
                <c:pt idx="279">
                  <c:v>-0.41459706170269744</c:v>
                </c:pt>
                <c:pt idx="280">
                  <c:v>-0.37054188047420156</c:v>
                </c:pt>
                <c:pt idx="281">
                  <c:v>-0.36385984869206256</c:v>
                </c:pt>
                <c:pt idx="282">
                  <c:v>-0.35727972982697326</c:v>
                </c:pt>
                <c:pt idx="283">
                  <c:v>-0.35649346972286106</c:v>
                </c:pt>
                <c:pt idx="284">
                  <c:v>-0.34090503361427277</c:v>
                </c:pt>
                <c:pt idx="285">
                  <c:v>-0.34315356154120091</c:v>
                </c:pt>
                <c:pt idx="286">
                  <c:v>-0.34193624156560481</c:v>
                </c:pt>
                <c:pt idx="287">
                  <c:v>-0.32944436237417307</c:v>
                </c:pt>
                <c:pt idx="288">
                  <c:v>-0.3164619549153363</c:v>
                </c:pt>
                <c:pt idx="289">
                  <c:v>-0.27657704073300077</c:v>
                </c:pt>
                <c:pt idx="290">
                  <c:v>-0.26024415646846311</c:v>
                </c:pt>
                <c:pt idx="291">
                  <c:v>-0.27334320028784098</c:v>
                </c:pt>
                <c:pt idx="292">
                  <c:v>-0.26984612285695092</c:v>
                </c:pt>
                <c:pt idx="293">
                  <c:v>-0.24418457393732093</c:v>
                </c:pt>
                <c:pt idx="294">
                  <c:v>-0.20581558715058557</c:v>
                </c:pt>
                <c:pt idx="295">
                  <c:v>-0.21574848325267712</c:v>
                </c:pt>
                <c:pt idx="296">
                  <c:v>-0.18231773441881055</c:v>
                </c:pt>
                <c:pt idx="297">
                  <c:v>-0.19351275316436478</c:v>
                </c:pt>
                <c:pt idx="298">
                  <c:v>-0.13971372103898833</c:v>
                </c:pt>
                <c:pt idx="299">
                  <c:v>-0.10846610783547786</c:v>
                </c:pt>
                <c:pt idx="300">
                  <c:v>-0.1394245457347906</c:v>
                </c:pt>
                <c:pt idx="301">
                  <c:v>-0.18877184228741592</c:v>
                </c:pt>
                <c:pt idx="302">
                  <c:v>-0.24159971006827019</c:v>
                </c:pt>
                <c:pt idx="303">
                  <c:v>-0.25284896353860409</c:v>
                </c:pt>
                <c:pt idx="304">
                  <c:v>-0.22083395446259405</c:v>
                </c:pt>
                <c:pt idx="305">
                  <c:v>-0.1944974331096308</c:v>
                </c:pt>
                <c:pt idx="306">
                  <c:v>-0.15723861953362028</c:v>
                </c:pt>
                <c:pt idx="307">
                  <c:v>-0.145679025978388</c:v>
                </c:pt>
                <c:pt idx="308">
                  <c:v>-0.14075200307717509</c:v>
                </c:pt>
                <c:pt idx="309">
                  <c:v>-0.1678387814092247</c:v>
                </c:pt>
                <c:pt idx="310">
                  <c:v>-0.14804004930105613</c:v>
                </c:pt>
                <c:pt idx="311">
                  <c:v>-0.19815646706438048</c:v>
                </c:pt>
                <c:pt idx="312">
                  <c:v>-0.19609991752361025</c:v>
                </c:pt>
                <c:pt idx="313">
                  <c:v>-0.19548510365681396</c:v>
                </c:pt>
                <c:pt idx="314">
                  <c:v>-0.21148579288513691</c:v>
                </c:pt>
                <c:pt idx="315">
                  <c:v>-0.18369114467415903</c:v>
                </c:pt>
                <c:pt idx="316">
                  <c:v>-0.15166141227244415</c:v>
                </c:pt>
                <c:pt idx="317">
                  <c:v>-0.13177019924524558</c:v>
                </c:pt>
                <c:pt idx="318">
                  <c:v>-0.13073070948209783</c:v>
                </c:pt>
                <c:pt idx="319">
                  <c:v>-0.17406208966321315</c:v>
                </c:pt>
                <c:pt idx="320">
                  <c:v>-0.15165727136653623</c:v>
                </c:pt>
                <c:pt idx="321">
                  <c:v>-0.1424228129686734</c:v>
                </c:pt>
                <c:pt idx="322">
                  <c:v>-0.17029993483087957</c:v>
                </c:pt>
                <c:pt idx="323">
                  <c:v>-0.16362261910664383</c:v>
                </c:pt>
                <c:pt idx="324">
                  <c:v>-0.17038183333011259</c:v>
                </c:pt>
                <c:pt idx="325">
                  <c:v>-0.10682888550129709</c:v>
                </c:pt>
                <c:pt idx="326">
                  <c:v>-9.4119722237098941E-2</c:v>
                </c:pt>
                <c:pt idx="327">
                  <c:v>-7.7620740483900483E-2</c:v>
                </c:pt>
                <c:pt idx="328">
                  <c:v>-9.8940691197567723E-2</c:v>
                </c:pt>
                <c:pt idx="329">
                  <c:v>-9.2859957681481115E-2</c:v>
                </c:pt>
                <c:pt idx="330">
                  <c:v>-6.5338553665141935E-2</c:v>
                </c:pt>
                <c:pt idx="331">
                  <c:v>-4.7168761961551842E-2</c:v>
                </c:pt>
                <c:pt idx="332">
                  <c:v>-6.288625726619132E-2</c:v>
                </c:pt>
                <c:pt idx="333">
                  <c:v>-7.3345684819607029E-2</c:v>
                </c:pt>
                <c:pt idx="334">
                  <c:v>-9.3540221383606167E-2</c:v>
                </c:pt>
                <c:pt idx="335">
                  <c:v>-0.12163405222547667</c:v>
                </c:pt>
                <c:pt idx="336">
                  <c:v>-0.14826089918662827</c:v>
                </c:pt>
                <c:pt idx="337">
                  <c:v>-0.15705837387125002</c:v>
                </c:pt>
                <c:pt idx="338">
                  <c:v>-0.12451159967277414</c:v>
                </c:pt>
                <c:pt idx="339">
                  <c:v>-0.12596035195373931</c:v>
                </c:pt>
                <c:pt idx="340">
                  <c:v>-0.10045955183300805</c:v>
                </c:pt>
                <c:pt idx="341">
                  <c:v>-0.15619677174152097</c:v>
                </c:pt>
                <c:pt idx="342">
                  <c:v>-0.16228808761851127</c:v>
                </c:pt>
                <c:pt idx="343">
                  <c:v>-0.1345022388914808</c:v>
                </c:pt>
                <c:pt idx="344">
                  <c:v>-0.11284485941156389</c:v>
                </c:pt>
                <c:pt idx="345">
                  <c:v>-0.17784655946245134</c:v>
                </c:pt>
                <c:pt idx="346">
                  <c:v>-0.14508894270509823</c:v>
                </c:pt>
                <c:pt idx="347">
                  <c:v>-0.15021323514347426</c:v>
                </c:pt>
                <c:pt idx="348">
                  <c:v>-0.14854949933883072</c:v>
                </c:pt>
                <c:pt idx="349">
                  <c:v>-0.16373925540829162</c:v>
                </c:pt>
                <c:pt idx="350">
                  <c:v>-0.16980526559867343</c:v>
                </c:pt>
                <c:pt idx="351">
                  <c:v>-0.14827504736033781</c:v>
                </c:pt>
                <c:pt idx="352">
                  <c:v>-0.13825082058431359</c:v>
                </c:pt>
                <c:pt idx="353">
                  <c:v>-0.11205152522059678</c:v>
                </c:pt>
                <c:pt idx="354">
                  <c:v>-0.11083834615090857</c:v>
                </c:pt>
                <c:pt idx="355">
                  <c:v>-9.6021964433966392E-2</c:v>
                </c:pt>
                <c:pt idx="356">
                  <c:v>-0.11100559394355997</c:v>
                </c:pt>
                <c:pt idx="357">
                  <c:v>-9.0856435140529559E-2</c:v>
                </c:pt>
                <c:pt idx="358">
                  <c:v>-0.10693959802008081</c:v>
                </c:pt>
                <c:pt idx="359">
                  <c:v>-0.10389658565708819</c:v>
                </c:pt>
                <c:pt idx="360">
                  <c:v>-8.9634974259025599E-2</c:v>
                </c:pt>
                <c:pt idx="361">
                  <c:v>-8.5792761343172208E-2</c:v>
                </c:pt>
                <c:pt idx="362">
                  <c:v>-0.12965297352469973</c:v>
                </c:pt>
                <c:pt idx="363">
                  <c:v>-9.7852372879265959E-2</c:v>
                </c:pt>
                <c:pt idx="364">
                  <c:v>-8.4845752440161154E-2</c:v>
                </c:pt>
                <c:pt idx="365">
                  <c:v>-9.1594959454721625E-2</c:v>
                </c:pt>
                <c:pt idx="366">
                  <c:v>-7.7219702356928377E-2</c:v>
                </c:pt>
                <c:pt idx="367">
                  <c:v>-6.0752525284091197E-2</c:v>
                </c:pt>
                <c:pt idx="368">
                  <c:v>-3.8792397419369136E-2</c:v>
                </c:pt>
                <c:pt idx="369">
                  <c:v>-4.4169919575673774E-2</c:v>
                </c:pt>
                <c:pt idx="370">
                  <c:v>-7.4865695641251492E-2</c:v>
                </c:pt>
                <c:pt idx="371">
                  <c:v>-9.8900087033259046E-2</c:v>
                </c:pt>
                <c:pt idx="372">
                  <c:v>-0.14413250162738764</c:v>
                </c:pt>
                <c:pt idx="373">
                  <c:v>-9.9424835607627035E-2</c:v>
                </c:pt>
                <c:pt idx="374">
                  <c:v>-3.3339475698690869E-2</c:v>
                </c:pt>
                <c:pt idx="375">
                  <c:v>-5.8586183667966463E-3</c:v>
                </c:pt>
                <c:pt idx="376">
                  <c:v>3.0092752343539302E-2</c:v>
                </c:pt>
                <c:pt idx="377">
                  <c:v>2.2241078836967649E-2</c:v>
                </c:pt>
                <c:pt idx="378">
                  <c:v>2.8268210201240301E-2</c:v>
                </c:pt>
                <c:pt idx="379">
                  <c:v>5.5394442511394373E-2</c:v>
                </c:pt>
                <c:pt idx="380">
                  <c:v>2.3069725982344837E-2</c:v>
                </c:pt>
                <c:pt idx="381">
                  <c:v>3.7782469326251365E-2</c:v>
                </c:pt>
                <c:pt idx="382">
                  <c:v>4.9417462445857277E-2</c:v>
                </c:pt>
                <c:pt idx="383">
                  <c:v>2.7733454417964033E-2</c:v>
                </c:pt>
                <c:pt idx="384">
                  <c:v>1.2831148314501177E-2</c:v>
                </c:pt>
                <c:pt idx="385">
                  <c:v>-6.8139091405165575E-3</c:v>
                </c:pt>
                <c:pt idx="386">
                  <c:v>3.1324795644840253E-2</c:v>
                </c:pt>
                <c:pt idx="387">
                  <c:v>4.0903239223675843E-2</c:v>
                </c:pt>
                <c:pt idx="388">
                  <c:v>3.9378454805371436E-2</c:v>
                </c:pt>
                <c:pt idx="389">
                  <c:v>5.4976898181761297E-2</c:v>
                </c:pt>
                <c:pt idx="390">
                  <c:v>7.9649741268837906E-2</c:v>
                </c:pt>
                <c:pt idx="391">
                  <c:v>0.10707274058328289</c:v>
                </c:pt>
                <c:pt idx="392">
                  <c:v>0.11726484778381741</c:v>
                </c:pt>
                <c:pt idx="393">
                  <c:v>0.13394637580736737</c:v>
                </c:pt>
                <c:pt idx="394">
                  <c:v>0.15196600107296229</c:v>
                </c:pt>
                <c:pt idx="395">
                  <c:v>0.13579449823918233</c:v>
                </c:pt>
                <c:pt idx="396">
                  <c:v>0.14459605634984823</c:v>
                </c:pt>
                <c:pt idx="397">
                  <c:v>0.17242613259275011</c:v>
                </c:pt>
                <c:pt idx="398">
                  <c:v>0.1574230636995485</c:v>
                </c:pt>
                <c:pt idx="399">
                  <c:v>0.17904622293139574</c:v>
                </c:pt>
                <c:pt idx="400">
                  <c:v>0.15028225073271556</c:v>
                </c:pt>
                <c:pt idx="401">
                  <c:v>0.14130447284696662</c:v>
                </c:pt>
                <c:pt idx="402">
                  <c:v>0.16213682847417579</c:v>
                </c:pt>
                <c:pt idx="403">
                  <c:v>0.193438043770607</c:v>
                </c:pt>
                <c:pt idx="404">
                  <c:v>0.21103184289475302</c:v>
                </c:pt>
                <c:pt idx="405">
                  <c:v>0.20501000268148564</c:v>
                </c:pt>
                <c:pt idx="406">
                  <c:v>0.2018403466901503</c:v>
                </c:pt>
                <c:pt idx="407">
                  <c:v>0.18812763924907364</c:v>
                </c:pt>
                <c:pt idx="408">
                  <c:v>0.21945358519790445</c:v>
                </c:pt>
                <c:pt idx="409">
                  <c:v>0.20965601707169615</c:v>
                </c:pt>
                <c:pt idx="410">
                  <c:v>0.16489952249678153</c:v>
                </c:pt>
                <c:pt idx="411">
                  <c:v>0.21620088046223887</c:v>
                </c:pt>
                <c:pt idx="412">
                  <c:v>0.20993518516698559</c:v>
                </c:pt>
                <c:pt idx="413">
                  <c:v>0.21233278670778161</c:v>
                </c:pt>
                <c:pt idx="414">
                  <c:v>0.22053782009016201</c:v>
                </c:pt>
                <c:pt idx="415">
                  <c:v>0.20845813653860124</c:v>
                </c:pt>
                <c:pt idx="416">
                  <c:v>0.14464022632696269</c:v>
                </c:pt>
                <c:pt idx="417">
                  <c:v>0.12700110698060477</c:v>
                </c:pt>
                <c:pt idx="418">
                  <c:v>4.7839075875738914E-2</c:v>
                </c:pt>
                <c:pt idx="419">
                  <c:v>7.5640280619226216E-2</c:v>
                </c:pt>
                <c:pt idx="420">
                  <c:v>6.4214404779191533E-2</c:v>
                </c:pt>
                <c:pt idx="421">
                  <c:v>5.3042276211430595E-2</c:v>
                </c:pt>
                <c:pt idx="422">
                  <c:v>4.389149918975703E-2</c:v>
                </c:pt>
                <c:pt idx="423">
                  <c:v>8.591417130037339E-2</c:v>
                </c:pt>
                <c:pt idx="424">
                  <c:v>7.7264562504658657E-2</c:v>
                </c:pt>
                <c:pt idx="425">
                  <c:v>0.10868413955872362</c:v>
                </c:pt>
                <c:pt idx="426">
                  <c:v>0.12386676400257295</c:v>
                </c:pt>
                <c:pt idx="427">
                  <c:v>0.13461479176708441</c:v>
                </c:pt>
                <c:pt idx="428">
                  <c:v>0.15412676413876378</c:v>
                </c:pt>
                <c:pt idx="429">
                  <c:v>0.17078770253360834</c:v>
                </c:pt>
                <c:pt idx="430">
                  <c:v>0.17103086744497842</c:v>
                </c:pt>
                <c:pt idx="431">
                  <c:v>0.14868327459278491</c:v>
                </c:pt>
                <c:pt idx="432">
                  <c:v>0.13254650962031295</c:v>
                </c:pt>
                <c:pt idx="433">
                  <c:v>0.11819540796403102</c:v>
                </c:pt>
                <c:pt idx="434">
                  <c:v>0.10537196642713662</c:v>
                </c:pt>
                <c:pt idx="435">
                  <c:v>0.12095810204553005</c:v>
                </c:pt>
                <c:pt idx="436">
                  <c:v>4.2291372804729145E-2</c:v>
                </c:pt>
                <c:pt idx="437">
                  <c:v>9.8499048965180261E-3</c:v>
                </c:pt>
                <c:pt idx="438">
                  <c:v>-1.2561987428119704E-3</c:v>
                </c:pt>
                <c:pt idx="439">
                  <c:v>3.1710592773975886E-2</c:v>
                </c:pt>
                <c:pt idx="440">
                  <c:v>-9.4388020218808041E-3</c:v>
                </c:pt>
                <c:pt idx="441">
                  <c:v>-0.1193913906015491</c:v>
                </c:pt>
                <c:pt idx="442">
                  <c:v>-5.9640626617380385E-2</c:v>
                </c:pt>
                <c:pt idx="443">
                  <c:v>-4.6611058520618642E-2</c:v>
                </c:pt>
                <c:pt idx="444">
                  <c:v>2.0565495407703252E-3</c:v>
                </c:pt>
                <c:pt idx="445">
                  <c:v>-2.4140502635935867E-3</c:v>
                </c:pt>
                <c:pt idx="446">
                  <c:v>-1.5020667861096409E-2</c:v>
                </c:pt>
                <c:pt idx="447">
                  <c:v>1.3481045098466841E-3</c:v>
                </c:pt>
                <c:pt idx="448">
                  <c:v>-4.8039221113985231E-2</c:v>
                </c:pt>
                <c:pt idx="449">
                  <c:v>-6.8218459200284159E-2</c:v>
                </c:pt>
                <c:pt idx="450">
                  <c:v>-7.76390870433808E-3</c:v>
                </c:pt>
                <c:pt idx="451">
                  <c:v>3.4901988639113847E-2</c:v>
                </c:pt>
                <c:pt idx="452">
                  <c:v>-1.8481224553722093E-2</c:v>
                </c:pt>
                <c:pt idx="453">
                  <c:v>-5.1422077693149347E-2</c:v>
                </c:pt>
                <c:pt idx="454">
                  <c:v>-3.3430691295109727E-2</c:v>
                </c:pt>
                <c:pt idx="455">
                  <c:v>-1.4341094388480424E-2</c:v>
                </c:pt>
                <c:pt idx="456">
                  <c:v>-8.5406791538873827E-3</c:v>
                </c:pt>
                <c:pt idx="457">
                  <c:v>-1.9884081401587091E-2</c:v>
                </c:pt>
                <c:pt idx="458">
                  <c:v>-2.2291115117082646E-2</c:v>
                </c:pt>
                <c:pt idx="459">
                  <c:v>-8.1284490555446676E-2</c:v>
                </c:pt>
                <c:pt idx="460">
                  <c:v>-0.11942618600161405</c:v>
                </c:pt>
                <c:pt idx="461">
                  <c:v>-7.6406928782353348E-2</c:v>
                </c:pt>
                <c:pt idx="462">
                  <c:v>-0.11030002455482645</c:v>
                </c:pt>
                <c:pt idx="463">
                  <c:v>-2.8387147110869357E-2</c:v>
                </c:pt>
                <c:pt idx="464">
                  <c:v>-2.076633069877824E-2</c:v>
                </c:pt>
                <c:pt idx="465">
                  <c:v>-2.4180992017196742E-2</c:v>
                </c:pt>
                <c:pt idx="466">
                  <c:v>-4.2721742505597196E-2</c:v>
                </c:pt>
                <c:pt idx="467">
                  <c:v>-3.5300323563485958E-3</c:v>
                </c:pt>
                <c:pt idx="468">
                  <c:v>-2.5561993972638551E-2</c:v>
                </c:pt>
                <c:pt idx="469">
                  <c:v>-3.6463753929057464E-2</c:v>
                </c:pt>
                <c:pt idx="470">
                  <c:v>-3.1908207131426747E-3</c:v>
                </c:pt>
                <c:pt idx="471">
                  <c:v>-8.3037254246993921E-4</c:v>
                </c:pt>
                <c:pt idx="472">
                  <c:v>-2.7124506913061532E-2</c:v>
                </c:pt>
                <c:pt idx="473">
                  <c:v>-1.3300454321342003E-2</c:v>
                </c:pt>
                <c:pt idx="474">
                  <c:v>-3.1214600739295092E-2</c:v>
                </c:pt>
                <c:pt idx="475">
                  <c:v>-7.0536232577015521E-3</c:v>
                </c:pt>
                <c:pt idx="476">
                  <c:v>-7.2727477461809534E-3</c:v>
                </c:pt>
                <c:pt idx="477">
                  <c:v>1.2057253507142091E-2</c:v>
                </c:pt>
                <c:pt idx="478">
                  <c:v>2.7476716425986404E-2</c:v>
                </c:pt>
                <c:pt idx="479">
                  <c:v>-4.38755106003344E-3</c:v>
                </c:pt>
                <c:pt idx="480">
                  <c:v>2.325871364879898E-2</c:v>
                </c:pt>
                <c:pt idx="481">
                  <c:v>5.8160127194810868E-2</c:v>
                </c:pt>
                <c:pt idx="482">
                  <c:v>8.2530797049077384E-2</c:v>
                </c:pt>
                <c:pt idx="483">
                  <c:v>8.5172713805234265E-2</c:v>
                </c:pt>
                <c:pt idx="484">
                  <c:v>0.11875892028699438</c:v>
                </c:pt>
                <c:pt idx="485">
                  <c:v>0.1425978250187952</c:v>
                </c:pt>
                <c:pt idx="486">
                  <c:v>0.14415964778860255</c:v>
                </c:pt>
                <c:pt idx="487">
                  <c:v>0.1257083300196648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B5-4B23-9038-FFF7D14B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99536"/>
        <c:axId val="187700096"/>
      </c:scatterChart>
      <c:valAx>
        <c:axId val="187699536"/>
        <c:scaling>
          <c:orientation val="minMax"/>
          <c:max val="5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0096"/>
        <c:crosses val="autoZero"/>
        <c:crossBetween val="midCat"/>
      </c:valAx>
      <c:valAx>
        <c:axId val="18770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9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$</a:t>
            </a:r>
            <a:r>
              <a:rPr lang="en-US" sz="1100" b="1" baseline="0"/>
              <a:t> Value Performance</a:t>
            </a:r>
            <a:endParaRPr lang="en-US" sz="1100" b="1"/>
          </a:p>
        </c:rich>
      </c:tx>
      <c:layout>
        <c:manualLayout>
          <c:xMode val="edge"/>
          <c:yMode val="edge"/>
          <c:x val="0.39473007420834988"/>
          <c:y val="1.544402170432278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443039489770622"/>
          <c:y val="0.10479418731195186"/>
          <c:w val="0.82881770071900618"/>
          <c:h val="0.80276454772421735"/>
        </c:manualLayout>
      </c:layout>
      <c:areaChart>
        <c:grouping val="standard"/>
        <c:varyColors val="0"/>
        <c:ser>
          <c:idx val="2"/>
          <c:order val="0"/>
          <c:tx>
            <c:v>Total Invested</c:v>
          </c:tx>
          <c:spPr>
            <a:solidFill>
              <a:schemeClr val="accent5">
                <a:lumMod val="40000"/>
                <a:lumOff val="60000"/>
              </a:schemeClr>
            </a:solidFill>
            <a:ln w="15875" cap="flat" cmpd="sng" algn="ctr">
              <a:solidFill>
                <a:srgbClr val="002060"/>
              </a:solidFill>
              <a:round/>
            </a:ln>
            <a:effectLst/>
          </c:spPr>
          <c:val>
            <c:numRef>
              <c:f>'Dollar Average (Model)'!$BN$35:$BN$526</c:f>
              <c:numCache>
                <c:formatCode>_("$"* #,##0.00_);_("$"* \(#,##0.00\);_("$"* "-"??_);_(@_)</c:formatCode>
                <c:ptCount val="49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0">
                  <c:v>2500</c:v>
                </c:pt>
                <c:pt idx="51">
                  <c:v>2500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3500</c:v>
                </c:pt>
                <c:pt idx="66">
                  <c:v>3500</c:v>
                </c:pt>
                <c:pt idx="67">
                  <c:v>3500</c:v>
                </c:pt>
                <c:pt idx="68">
                  <c:v>3500</c:v>
                </c:pt>
                <c:pt idx="69">
                  <c:v>3500</c:v>
                </c:pt>
                <c:pt idx="70">
                  <c:v>3500</c:v>
                </c:pt>
                <c:pt idx="71">
                  <c:v>3500</c:v>
                </c:pt>
                <c:pt idx="72">
                  <c:v>3500</c:v>
                </c:pt>
                <c:pt idx="73">
                  <c:v>3500</c:v>
                </c:pt>
                <c:pt idx="74">
                  <c:v>3500</c:v>
                </c:pt>
                <c:pt idx="75">
                  <c:v>3500</c:v>
                </c:pt>
                <c:pt idx="76">
                  <c:v>3500</c:v>
                </c:pt>
                <c:pt idx="77">
                  <c:v>3500</c:v>
                </c:pt>
                <c:pt idx="78">
                  <c:v>4000</c:v>
                </c:pt>
                <c:pt idx="79">
                  <c:v>4000</c:v>
                </c:pt>
                <c:pt idx="80">
                  <c:v>4000</c:v>
                </c:pt>
                <c:pt idx="81">
                  <c:v>4000</c:v>
                </c:pt>
                <c:pt idx="82">
                  <c:v>4000</c:v>
                </c:pt>
                <c:pt idx="83">
                  <c:v>4000</c:v>
                </c:pt>
                <c:pt idx="84">
                  <c:v>4000</c:v>
                </c:pt>
                <c:pt idx="85">
                  <c:v>4000</c:v>
                </c:pt>
                <c:pt idx="86">
                  <c:v>4000</c:v>
                </c:pt>
                <c:pt idx="87">
                  <c:v>4000</c:v>
                </c:pt>
                <c:pt idx="88">
                  <c:v>4000</c:v>
                </c:pt>
                <c:pt idx="89">
                  <c:v>4000</c:v>
                </c:pt>
                <c:pt idx="90">
                  <c:v>4000</c:v>
                </c:pt>
                <c:pt idx="91">
                  <c:v>4500</c:v>
                </c:pt>
                <c:pt idx="92">
                  <c:v>4500</c:v>
                </c:pt>
                <c:pt idx="93">
                  <c:v>4500</c:v>
                </c:pt>
                <c:pt idx="94">
                  <c:v>4500</c:v>
                </c:pt>
                <c:pt idx="95">
                  <c:v>4500</c:v>
                </c:pt>
                <c:pt idx="96">
                  <c:v>4500</c:v>
                </c:pt>
                <c:pt idx="97">
                  <c:v>4500</c:v>
                </c:pt>
                <c:pt idx="98">
                  <c:v>4500</c:v>
                </c:pt>
                <c:pt idx="99">
                  <c:v>4500</c:v>
                </c:pt>
                <c:pt idx="100">
                  <c:v>4500</c:v>
                </c:pt>
                <c:pt idx="101">
                  <c:v>4500</c:v>
                </c:pt>
                <c:pt idx="102">
                  <c:v>4500</c:v>
                </c:pt>
                <c:pt idx="103">
                  <c:v>4500</c:v>
                </c:pt>
                <c:pt idx="104">
                  <c:v>5000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5000</c:v>
                </c:pt>
                <c:pt idx="117">
                  <c:v>5500</c:v>
                </c:pt>
                <c:pt idx="118">
                  <c:v>5500</c:v>
                </c:pt>
                <c:pt idx="119">
                  <c:v>5500</c:v>
                </c:pt>
                <c:pt idx="120">
                  <c:v>5500</c:v>
                </c:pt>
                <c:pt idx="121">
                  <c:v>5500</c:v>
                </c:pt>
                <c:pt idx="122">
                  <c:v>5500</c:v>
                </c:pt>
                <c:pt idx="123">
                  <c:v>5500</c:v>
                </c:pt>
                <c:pt idx="124">
                  <c:v>5500</c:v>
                </c:pt>
                <c:pt idx="125">
                  <c:v>5500</c:v>
                </c:pt>
                <c:pt idx="126">
                  <c:v>5500</c:v>
                </c:pt>
                <c:pt idx="127">
                  <c:v>5500</c:v>
                </c:pt>
                <c:pt idx="128">
                  <c:v>5500</c:v>
                </c:pt>
                <c:pt idx="129">
                  <c:v>5500</c:v>
                </c:pt>
                <c:pt idx="130">
                  <c:v>6000</c:v>
                </c:pt>
                <c:pt idx="131">
                  <c:v>6000</c:v>
                </c:pt>
                <c:pt idx="132">
                  <c:v>6000</c:v>
                </c:pt>
                <c:pt idx="133">
                  <c:v>6000</c:v>
                </c:pt>
                <c:pt idx="134">
                  <c:v>6000</c:v>
                </c:pt>
                <c:pt idx="135">
                  <c:v>6000</c:v>
                </c:pt>
                <c:pt idx="136">
                  <c:v>6000</c:v>
                </c:pt>
                <c:pt idx="137">
                  <c:v>6000</c:v>
                </c:pt>
                <c:pt idx="138">
                  <c:v>6000</c:v>
                </c:pt>
                <c:pt idx="139">
                  <c:v>6000</c:v>
                </c:pt>
                <c:pt idx="140">
                  <c:v>6000</c:v>
                </c:pt>
                <c:pt idx="141">
                  <c:v>6000</c:v>
                </c:pt>
                <c:pt idx="142">
                  <c:v>6000</c:v>
                </c:pt>
                <c:pt idx="143">
                  <c:v>6500</c:v>
                </c:pt>
                <c:pt idx="144">
                  <c:v>6500</c:v>
                </c:pt>
                <c:pt idx="145">
                  <c:v>6500</c:v>
                </c:pt>
                <c:pt idx="146">
                  <c:v>6500</c:v>
                </c:pt>
                <c:pt idx="147">
                  <c:v>6500</c:v>
                </c:pt>
                <c:pt idx="148">
                  <c:v>6500</c:v>
                </c:pt>
                <c:pt idx="149">
                  <c:v>6500</c:v>
                </c:pt>
                <c:pt idx="150">
                  <c:v>6500</c:v>
                </c:pt>
                <c:pt idx="151">
                  <c:v>6500</c:v>
                </c:pt>
                <c:pt idx="152">
                  <c:v>6500</c:v>
                </c:pt>
                <c:pt idx="153">
                  <c:v>6500</c:v>
                </c:pt>
                <c:pt idx="154">
                  <c:v>6500</c:v>
                </c:pt>
                <c:pt idx="155">
                  <c:v>6500</c:v>
                </c:pt>
                <c:pt idx="156">
                  <c:v>7000</c:v>
                </c:pt>
                <c:pt idx="157">
                  <c:v>7000</c:v>
                </c:pt>
                <c:pt idx="158">
                  <c:v>7000</c:v>
                </c:pt>
                <c:pt idx="159">
                  <c:v>7000</c:v>
                </c:pt>
                <c:pt idx="160">
                  <c:v>7000</c:v>
                </c:pt>
                <c:pt idx="161">
                  <c:v>7000</c:v>
                </c:pt>
                <c:pt idx="162">
                  <c:v>7000</c:v>
                </c:pt>
                <c:pt idx="163">
                  <c:v>7000</c:v>
                </c:pt>
                <c:pt idx="164">
                  <c:v>7000</c:v>
                </c:pt>
                <c:pt idx="165">
                  <c:v>7000</c:v>
                </c:pt>
                <c:pt idx="166">
                  <c:v>7000</c:v>
                </c:pt>
                <c:pt idx="167">
                  <c:v>7000</c:v>
                </c:pt>
                <c:pt idx="168">
                  <c:v>7000</c:v>
                </c:pt>
                <c:pt idx="169">
                  <c:v>7500</c:v>
                </c:pt>
                <c:pt idx="170">
                  <c:v>7500</c:v>
                </c:pt>
                <c:pt idx="171">
                  <c:v>7500</c:v>
                </c:pt>
                <c:pt idx="172">
                  <c:v>7500</c:v>
                </c:pt>
                <c:pt idx="173">
                  <c:v>7500</c:v>
                </c:pt>
                <c:pt idx="174">
                  <c:v>7500</c:v>
                </c:pt>
                <c:pt idx="175">
                  <c:v>7500</c:v>
                </c:pt>
                <c:pt idx="176">
                  <c:v>7500</c:v>
                </c:pt>
                <c:pt idx="177">
                  <c:v>7500</c:v>
                </c:pt>
                <c:pt idx="178">
                  <c:v>7500</c:v>
                </c:pt>
                <c:pt idx="179">
                  <c:v>7500</c:v>
                </c:pt>
                <c:pt idx="180">
                  <c:v>7500</c:v>
                </c:pt>
                <c:pt idx="181">
                  <c:v>7500</c:v>
                </c:pt>
                <c:pt idx="182">
                  <c:v>8000</c:v>
                </c:pt>
                <c:pt idx="183">
                  <c:v>8000</c:v>
                </c:pt>
                <c:pt idx="184">
                  <c:v>8000</c:v>
                </c:pt>
                <c:pt idx="185">
                  <c:v>8000</c:v>
                </c:pt>
                <c:pt idx="186">
                  <c:v>8000</c:v>
                </c:pt>
                <c:pt idx="187">
                  <c:v>8000</c:v>
                </c:pt>
                <c:pt idx="188">
                  <c:v>8000</c:v>
                </c:pt>
                <c:pt idx="189">
                  <c:v>8000</c:v>
                </c:pt>
                <c:pt idx="190">
                  <c:v>8000</c:v>
                </c:pt>
                <c:pt idx="191">
                  <c:v>8000</c:v>
                </c:pt>
                <c:pt idx="192">
                  <c:v>8000</c:v>
                </c:pt>
                <c:pt idx="193">
                  <c:v>8000</c:v>
                </c:pt>
                <c:pt idx="194">
                  <c:v>8000</c:v>
                </c:pt>
                <c:pt idx="195">
                  <c:v>8500</c:v>
                </c:pt>
                <c:pt idx="196">
                  <c:v>8500</c:v>
                </c:pt>
                <c:pt idx="197">
                  <c:v>8500</c:v>
                </c:pt>
                <c:pt idx="198">
                  <c:v>8500</c:v>
                </c:pt>
                <c:pt idx="199">
                  <c:v>8500</c:v>
                </c:pt>
                <c:pt idx="200">
                  <c:v>8500</c:v>
                </c:pt>
                <c:pt idx="201">
                  <c:v>8500</c:v>
                </c:pt>
                <c:pt idx="202">
                  <c:v>8500</c:v>
                </c:pt>
                <c:pt idx="203">
                  <c:v>8500</c:v>
                </c:pt>
                <c:pt idx="204">
                  <c:v>8500</c:v>
                </c:pt>
                <c:pt idx="205">
                  <c:v>8500</c:v>
                </c:pt>
                <c:pt idx="206">
                  <c:v>8500</c:v>
                </c:pt>
                <c:pt idx="207">
                  <c:v>8500</c:v>
                </c:pt>
                <c:pt idx="208">
                  <c:v>9000</c:v>
                </c:pt>
                <c:pt idx="209">
                  <c:v>9000</c:v>
                </c:pt>
                <c:pt idx="210">
                  <c:v>9000</c:v>
                </c:pt>
                <c:pt idx="211">
                  <c:v>9000</c:v>
                </c:pt>
                <c:pt idx="212">
                  <c:v>9000</c:v>
                </c:pt>
                <c:pt idx="213">
                  <c:v>9000</c:v>
                </c:pt>
                <c:pt idx="214">
                  <c:v>9000</c:v>
                </c:pt>
                <c:pt idx="215">
                  <c:v>9000</c:v>
                </c:pt>
                <c:pt idx="216">
                  <c:v>9000</c:v>
                </c:pt>
                <c:pt idx="217">
                  <c:v>9000</c:v>
                </c:pt>
                <c:pt idx="218">
                  <c:v>9000</c:v>
                </c:pt>
                <c:pt idx="219">
                  <c:v>9000</c:v>
                </c:pt>
                <c:pt idx="220">
                  <c:v>9000</c:v>
                </c:pt>
                <c:pt idx="221">
                  <c:v>9500</c:v>
                </c:pt>
                <c:pt idx="222">
                  <c:v>9500</c:v>
                </c:pt>
                <c:pt idx="223">
                  <c:v>9500</c:v>
                </c:pt>
                <c:pt idx="224">
                  <c:v>9500</c:v>
                </c:pt>
                <c:pt idx="225">
                  <c:v>9500</c:v>
                </c:pt>
                <c:pt idx="226">
                  <c:v>9500</c:v>
                </c:pt>
                <c:pt idx="227">
                  <c:v>9500</c:v>
                </c:pt>
                <c:pt idx="228">
                  <c:v>9500</c:v>
                </c:pt>
                <c:pt idx="229">
                  <c:v>9500</c:v>
                </c:pt>
                <c:pt idx="230">
                  <c:v>9500</c:v>
                </c:pt>
                <c:pt idx="231">
                  <c:v>9500</c:v>
                </c:pt>
                <c:pt idx="232">
                  <c:v>9500</c:v>
                </c:pt>
                <c:pt idx="233">
                  <c:v>9500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10500</c:v>
                </c:pt>
                <c:pt idx="248">
                  <c:v>10500</c:v>
                </c:pt>
                <c:pt idx="249">
                  <c:v>10500</c:v>
                </c:pt>
                <c:pt idx="250">
                  <c:v>10500</c:v>
                </c:pt>
                <c:pt idx="251">
                  <c:v>10500</c:v>
                </c:pt>
                <c:pt idx="252">
                  <c:v>10500</c:v>
                </c:pt>
                <c:pt idx="253">
                  <c:v>10500</c:v>
                </c:pt>
                <c:pt idx="254">
                  <c:v>10500</c:v>
                </c:pt>
                <c:pt idx="255">
                  <c:v>10500</c:v>
                </c:pt>
                <c:pt idx="256">
                  <c:v>10500</c:v>
                </c:pt>
                <c:pt idx="257">
                  <c:v>10500</c:v>
                </c:pt>
                <c:pt idx="258">
                  <c:v>10500</c:v>
                </c:pt>
                <c:pt idx="259">
                  <c:v>10500</c:v>
                </c:pt>
                <c:pt idx="260">
                  <c:v>11000</c:v>
                </c:pt>
                <c:pt idx="261">
                  <c:v>11000</c:v>
                </c:pt>
                <c:pt idx="262">
                  <c:v>11000</c:v>
                </c:pt>
                <c:pt idx="263">
                  <c:v>11000</c:v>
                </c:pt>
                <c:pt idx="264">
                  <c:v>11000</c:v>
                </c:pt>
                <c:pt idx="265">
                  <c:v>11000</c:v>
                </c:pt>
                <c:pt idx="266">
                  <c:v>11000</c:v>
                </c:pt>
                <c:pt idx="267">
                  <c:v>11000</c:v>
                </c:pt>
                <c:pt idx="268">
                  <c:v>11000</c:v>
                </c:pt>
                <c:pt idx="269">
                  <c:v>11000</c:v>
                </c:pt>
                <c:pt idx="270">
                  <c:v>11000</c:v>
                </c:pt>
                <c:pt idx="271">
                  <c:v>11000</c:v>
                </c:pt>
                <c:pt idx="272">
                  <c:v>11000</c:v>
                </c:pt>
                <c:pt idx="273">
                  <c:v>11500</c:v>
                </c:pt>
                <c:pt idx="274">
                  <c:v>11500</c:v>
                </c:pt>
                <c:pt idx="275">
                  <c:v>11500</c:v>
                </c:pt>
                <c:pt idx="276">
                  <c:v>11500</c:v>
                </c:pt>
                <c:pt idx="277">
                  <c:v>11500</c:v>
                </c:pt>
                <c:pt idx="278">
                  <c:v>11500</c:v>
                </c:pt>
                <c:pt idx="279">
                  <c:v>11500</c:v>
                </c:pt>
                <c:pt idx="280">
                  <c:v>11500</c:v>
                </c:pt>
                <c:pt idx="281">
                  <c:v>11500</c:v>
                </c:pt>
                <c:pt idx="282">
                  <c:v>11500</c:v>
                </c:pt>
                <c:pt idx="283">
                  <c:v>11500</c:v>
                </c:pt>
                <c:pt idx="284">
                  <c:v>11500</c:v>
                </c:pt>
                <c:pt idx="285">
                  <c:v>11500</c:v>
                </c:pt>
                <c:pt idx="286">
                  <c:v>12000</c:v>
                </c:pt>
                <c:pt idx="287">
                  <c:v>12000</c:v>
                </c:pt>
                <c:pt idx="288">
                  <c:v>12000</c:v>
                </c:pt>
                <c:pt idx="289">
                  <c:v>12000</c:v>
                </c:pt>
                <c:pt idx="290">
                  <c:v>12000</c:v>
                </c:pt>
                <c:pt idx="291">
                  <c:v>12000</c:v>
                </c:pt>
                <c:pt idx="292">
                  <c:v>12000</c:v>
                </c:pt>
                <c:pt idx="293">
                  <c:v>12000</c:v>
                </c:pt>
                <c:pt idx="294">
                  <c:v>12000</c:v>
                </c:pt>
                <c:pt idx="295">
                  <c:v>12000</c:v>
                </c:pt>
                <c:pt idx="296">
                  <c:v>12000</c:v>
                </c:pt>
                <c:pt idx="297">
                  <c:v>12000</c:v>
                </c:pt>
                <c:pt idx="298">
                  <c:v>12000</c:v>
                </c:pt>
                <c:pt idx="299">
                  <c:v>12500</c:v>
                </c:pt>
                <c:pt idx="300">
                  <c:v>12500</c:v>
                </c:pt>
                <c:pt idx="301">
                  <c:v>12500</c:v>
                </c:pt>
                <c:pt idx="302">
                  <c:v>12500</c:v>
                </c:pt>
                <c:pt idx="303">
                  <c:v>12500</c:v>
                </c:pt>
                <c:pt idx="304">
                  <c:v>12500</c:v>
                </c:pt>
                <c:pt idx="305">
                  <c:v>12500</c:v>
                </c:pt>
                <c:pt idx="306">
                  <c:v>12500</c:v>
                </c:pt>
                <c:pt idx="307">
                  <c:v>12500</c:v>
                </c:pt>
                <c:pt idx="308">
                  <c:v>12500</c:v>
                </c:pt>
                <c:pt idx="309">
                  <c:v>12500</c:v>
                </c:pt>
                <c:pt idx="310">
                  <c:v>12500</c:v>
                </c:pt>
                <c:pt idx="311">
                  <c:v>12500</c:v>
                </c:pt>
                <c:pt idx="312">
                  <c:v>13000</c:v>
                </c:pt>
                <c:pt idx="313">
                  <c:v>13000</c:v>
                </c:pt>
                <c:pt idx="314">
                  <c:v>13000</c:v>
                </c:pt>
                <c:pt idx="315">
                  <c:v>13000</c:v>
                </c:pt>
                <c:pt idx="316">
                  <c:v>13000</c:v>
                </c:pt>
                <c:pt idx="317">
                  <c:v>13000</c:v>
                </c:pt>
                <c:pt idx="318">
                  <c:v>13000</c:v>
                </c:pt>
                <c:pt idx="319">
                  <c:v>13000</c:v>
                </c:pt>
                <c:pt idx="320">
                  <c:v>13000</c:v>
                </c:pt>
                <c:pt idx="321">
                  <c:v>13000</c:v>
                </c:pt>
                <c:pt idx="322">
                  <c:v>13000</c:v>
                </c:pt>
                <c:pt idx="323">
                  <c:v>13000</c:v>
                </c:pt>
                <c:pt idx="324">
                  <c:v>13000</c:v>
                </c:pt>
                <c:pt idx="325">
                  <c:v>13500</c:v>
                </c:pt>
                <c:pt idx="326">
                  <c:v>13500</c:v>
                </c:pt>
                <c:pt idx="327">
                  <c:v>13500</c:v>
                </c:pt>
                <c:pt idx="328">
                  <c:v>13500</c:v>
                </c:pt>
                <c:pt idx="329">
                  <c:v>13500</c:v>
                </c:pt>
                <c:pt idx="330">
                  <c:v>13500</c:v>
                </c:pt>
                <c:pt idx="331">
                  <c:v>13500</c:v>
                </c:pt>
                <c:pt idx="332">
                  <c:v>13500</c:v>
                </c:pt>
                <c:pt idx="333">
                  <c:v>13500</c:v>
                </c:pt>
                <c:pt idx="334">
                  <c:v>13500</c:v>
                </c:pt>
                <c:pt idx="335">
                  <c:v>13500</c:v>
                </c:pt>
                <c:pt idx="336">
                  <c:v>13500</c:v>
                </c:pt>
                <c:pt idx="337">
                  <c:v>13500</c:v>
                </c:pt>
                <c:pt idx="338">
                  <c:v>14000</c:v>
                </c:pt>
                <c:pt idx="339">
                  <c:v>14000</c:v>
                </c:pt>
                <c:pt idx="340">
                  <c:v>14000</c:v>
                </c:pt>
                <c:pt idx="341">
                  <c:v>14000</c:v>
                </c:pt>
                <c:pt idx="342">
                  <c:v>14000</c:v>
                </c:pt>
                <c:pt idx="343">
                  <c:v>14000</c:v>
                </c:pt>
                <c:pt idx="344">
                  <c:v>14000</c:v>
                </c:pt>
                <c:pt idx="345">
                  <c:v>14000</c:v>
                </c:pt>
                <c:pt idx="346">
                  <c:v>14000</c:v>
                </c:pt>
                <c:pt idx="347">
                  <c:v>14000</c:v>
                </c:pt>
                <c:pt idx="348">
                  <c:v>14000</c:v>
                </c:pt>
                <c:pt idx="349">
                  <c:v>14000</c:v>
                </c:pt>
                <c:pt idx="350">
                  <c:v>14000</c:v>
                </c:pt>
                <c:pt idx="351">
                  <c:v>14500</c:v>
                </c:pt>
                <c:pt idx="352">
                  <c:v>14500</c:v>
                </c:pt>
                <c:pt idx="353">
                  <c:v>14500</c:v>
                </c:pt>
                <c:pt idx="354">
                  <c:v>14500</c:v>
                </c:pt>
                <c:pt idx="355">
                  <c:v>14500</c:v>
                </c:pt>
                <c:pt idx="356">
                  <c:v>14500</c:v>
                </c:pt>
                <c:pt idx="357">
                  <c:v>14500</c:v>
                </c:pt>
                <c:pt idx="358">
                  <c:v>14500</c:v>
                </c:pt>
                <c:pt idx="359">
                  <c:v>14500</c:v>
                </c:pt>
                <c:pt idx="360">
                  <c:v>14500</c:v>
                </c:pt>
                <c:pt idx="361">
                  <c:v>14500</c:v>
                </c:pt>
                <c:pt idx="362">
                  <c:v>14500</c:v>
                </c:pt>
                <c:pt idx="363">
                  <c:v>14500</c:v>
                </c:pt>
                <c:pt idx="364">
                  <c:v>15000</c:v>
                </c:pt>
                <c:pt idx="365">
                  <c:v>15000</c:v>
                </c:pt>
                <c:pt idx="366">
                  <c:v>15000</c:v>
                </c:pt>
                <c:pt idx="367">
                  <c:v>15000</c:v>
                </c:pt>
                <c:pt idx="368">
                  <c:v>15000</c:v>
                </c:pt>
                <c:pt idx="369">
                  <c:v>15000</c:v>
                </c:pt>
                <c:pt idx="370">
                  <c:v>15000</c:v>
                </c:pt>
                <c:pt idx="371">
                  <c:v>15000</c:v>
                </c:pt>
                <c:pt idx="372">
                  <c:v>15000</c:v>
                </c:pt>
                <c:pt idx="373">
                  <c:v>15000</c:v>
                </c:pt>
                <c:pt idx="374">
                  <c:v>15000</c:v>
                </c:pt>
                <c:pt idx="375">
                  <c:v>15000</c:v>
                </c:pt>
                <c:pt idx="376">
                  <c:v>15000</c:v>
                </c:pt>
                <c:pt idx="377">
                  <c:v>15500</c:v>
                </c:pt>
                <c:pt idx="378">
                  <c:v>15500</c:v>
                </c:pt>
                <c:pt idx="379">
                  <c:v>15500</c:v>
                </c:pt>
                <c:pt idx="380">
                  <c:v>15500</c:v>
                </c:pt>
                <c:pt idx="381">
                  <c:v>15500</c:v>
                </c:pt>
                <c:pt idx="382">
                  <c:v>15500</c:v>
                </c:pt>
                <c:pt idx="383">
                  <c:v>15500</c:v>
                </c:pt>
                <c:pt idx="384">
                  <c:v>15500</c:v>
                </c:pt>
                <c:pt idx="385">
                  <c:v>15500</c:v>
                </c:pt>
                <c:pt idx="386">
                  <c:v>15500</c:v>
                </c:pt>
                <c:pt idx="387">
                  <c:v>15500</c:v>
                </c:pt>
                <c:pt idx="388">
                  <c:v>15500</c:v>
                </c:pt>
                <c:pt idx="389">
                  <c:v>15500</c:v>
                </c:pt>
                <c:pt idx="390">
                  <c:v>16000</c:v>
                </c:pt>
                <c:pt idx="391">
                  <c:v>16000</c:v>
                </c:pt>
                <c:pt idx="392">
                  <c:v>16000</c:v>
                </c:pt>
                <c:pt idx="393">
                  <c:v>16000</c:v>
                </c:pt>
                <c:pt idx="394">
                  <c:v>16000</c:v>
                </c:pt>
                <c:pt idx="395">
                  <c:v>16000</c:v>
                </c:pt>
                <c:pt idx="396">
                  <c:v>16000</c:v>
                </c:pt>
                <c:pt idx="397">
                  <c:v>16000</c:v>
                </c:pt>
                <c:pt idx="398">
                  <c:v>16000</c:v>
                </c:pt>
                <c:pt idx="399">
                  <c:v>16000</c:v>
                </c:pt>
                <c:pt idx="400">
                  <c:v>16000</c:v>
                </c:pt>
                <c:pt idx="401">
                  <c:v>16000</c:v>
                </c:pt>
                <c:pt idx="402">
                  <c:v>16000</c:v>
                </c:pt>
                <c:pt idx="403">
                  <c:v>16500</c:v>
                </c:pt>
                <c:pt idx="404">
                  <c:v>16500</c:v>
                </c:pt>
                <c:pt idx="405">
                  <c:v>16500</c:v>
                </c:pt>
                <c:pt idx="406">
                  <c:v>16500</c:v>
                </c:pt>
                <c:pt idx="407">
                  <c:v>16500</c:v>
                </c:pt>
                <c:pt idx="408">
                  <c:v>16500</c:v>
                </c:pt>
                <c:pt idx="409">
                  <c:v>16500</c:v>
                </c:pt>
                <c:pt idx="410">
                  <c:v>16500</c:v>
                </c:pt>
                <c:pt idx="411">
                  <c:v>16500</c:v>
                </c:pt>
                <c:pt idx="412">
                  <c:v>16500</c:v>
                </c:pt>
                <c:pt idx="413">
                  <c:v>16500</c:v>
                </c:pt>
                <c:pt idx="414">
                  <c:v>16500</c:v>
                </c:pt>
                <c:pt idx="415">
                  <c:v>16500</c:v>
                </c:pt>
                <c:pt idx="416">
                  <c:v>17000</c:v>
                </c:pt>
                <c:pt idx="417">
                  <c:v>17000</c:v>
                </c:pt>
                <c:pt idx="418">
                  <c:v>17000</c:v>
                </c:pt>
                <c:pt idx="419">
                  <c:v>17000</c:v>
                </c:pt>
                <c:pt idx="420">
                  <c:v>17000</c:v>
                </c:pt>
                <c:pt idx="421">
                  <c:v>17000</c:v>
                </c:pt>
                <c:pt idx="422">
                  <c:v>17000</c:v>
                </c:pt>
                <c:pt idx="423">
                  <c:v>17000</c:v>
                </c:pt>
                <c:pt idx="424">
                  <c:v>17000</c:v>
                </c:pt>
                <c:pt idx="425">
                  <c:v>17000</c:v>
                </c:pt>
                <c:pt idx="426">
                  <c:v>17000</c:v>
                </c:pt>
                <c:pt idx="427">
                  <c:v>17000</c:v>
                </c:pt>
                <c:pt idx="428">
                  <c:v>17000</c:v>
                </c:pt>
                <c:pt idx="429">
                  <c:v>17500</c:v>
                </c:pt>
                <c:pt idx="430">
                  <c:v>17500</c:v>
                </c:pt>
                <c:pt idx="431">
                  <c:v>17500</c:v>
                </c:pt>
                <c:pt idx="432">
                  <c:v>17500</c:v>
                </c:pt>
                <c:pt idx="433">
                  <c:v>17500</c:v>
                </c:pt>
                <c:pt idx="434">
                  <c:v>17500</c:v>
                </c:pt>
                <c:pt idx="435">
                  <c:v>17500</c:v>
                </c:pt>
                <c:pt idx="436">
                  <c:v>17500</c:v>
                </c:pt>
                <c:pt idx="437">
                  <c:v>17500</c:v>
                </c:pt>
                <c:pt idx="438">
                  <c:v>17500</c:v>
                </c:pt>
                <c:pt idx="439">
                  <c:v>17500</c:v>
                </c:pt>
                <c:pt idx="440">
                  <c:v>17500</c:v>
                </c:pt>
                <c:pt idx="441">
                  <c:v>17500</c:v>
                </c:pt>
                <c:pt idx="442">
                  <c:v>18000</c:v>
                </c:pt>
                <c:pt idx="443">
                  <c:v>18000</c:v>
                </c:pt>
                <c:pt idx="444">
                  <c:v>18000</c:v>
                </c:pt>
                <c:pt idx="445">
                  <c:v>18000</c:v>
                </c:pt>
                <c:pt idx="446">
                  <c:v>18000</c:v>
                </c:pt>
                <c:pt idx="447">
                  <c:v>18000</c:v>
                </c:pt>
                <c:pt idx="448">
                  <c:v>18000</c:v>
                </c:pt>
                <c:pt idx="449">
                  <c:v>18000</c:v>
                </c:pt>
                <c:pt idx="450">
                  <c:v>18000</c:v>
                </c:pt>
                <c:pt idx="451">
                  <c:v>18000</c:v>
                </c:pt>
                <c:pt idx="452">
                  <c:v>18000</c:v>
                </c:pt>
                <c:pt idx="453">
                  <c:v>18000</c:v>
                </c:pt>
                <c:pt idx="454">
                  <c:v>18000</c:v>
                </c:pt>
                <c:pt idx="455">
                  <c:v>18500</c:v>
                </c:pt>
                <c:pt idx="456">
                  <c:v>18500</c:v>
                </c:pt>
                <c:pt idx="457">
                  <c:v>18500</c:v>
                </c:pt>
                <c:pt idx="458">
                  <c:v>18500</c:v>
                </c:pt>
                <c:pt idx="459">
                  <c:v>18500</c:v>
                </c:pt>
                <c:pt idx="460">
                  <c:v>18500</c:v>
                </c:pt>
                <c:pt idx="461">
                  <c:v>18500</c:v>
                </c:pt>
                <c:pt idx="462">
                  <c:v>18500</c:v>
                </c:pt>
                <c:pt idx="463">
                  <c:v>18500</c:v>
                </c:pt>
                <c:pt idx="464">
                  <c:v>18500</c:v>
                </c:pt>
                <c:pt idx="465">
                  <c:v>18500</c:v>
                </c:pt>
                <c:pt idx="466">
                  <c:v>18500</c:v>
                </c:pt>
                <c:pt idx="467">
                  <c:v>18500</c:v>
                </c:pt>
                <c:pt idx="468">
                  <c:v>19000</c:v>
                </c:pt>
                <c:pt idx="469">
                  <c:v>19000</c:v>
                </c:pt>
                <c:pt idx="470">
                  <c:v>19000</c:v>
                </c:pt>
                <c:pt idx="471">
                  <c:v>19000</c:v>
                </c:pt>
                <c:pt idx="472">
                  <c:v>19000</c:v>
                </c:pt>
                <c:pt idx="473">
                  <c:v>19000</c:v>
                </c:pt>
                <c:pt idx="474">
                  <c:v>19000</c:v>
                </c:pt>
                <c:pt idx="475">
                  <c:v>19000</c:v>
                </c:pt>
                <c:pt idx="476">
                  <c:v>19000</c:v>
                </c:pt>
                <c:pt idx="477">
                  <c:v>19000</c:v>
                </c:pt>
                <c:pt idx="478">
                  <c:v>19000</c:v>
                </c:pt>
                <c:pt idx="479">
                  <c:v>19000</c:v>
                </c:pt>
                <c:pt idx="480">
                  <c:v>19000</c:v>
                </c:pt>
                <c:pt idx="481">
                  <c:v>19500</c:v>
                </c:pt>
                <c:pt idx="482">
                  <c:v>19500</c:v>
                </c:pt>
                <c:pt idx="483">
                  <c:v>19500</c:v>
                </c:pt>
                <c:pt idx="484">
                  <c:v>19500</c:v>
                </c:pt>
                <c:pt idx="485">
                  <c:v>19500</c:v>
                </c:pt>
                <c:pt idx="486">
                  <c:v>19500</c:v>
                </c:pt>
                <c:pt idx="487">
                  <c:v>19500</c:v>
                </c:pt>
                <c:pt idx="488">
                  <c:v>19500</c:v>
                </c:pt>
                <c:pt idx="489">
                  <c:v>19500</c:v>
                </c:pt>
                <c:pt idx="490">
                  <c:v>19500</c:v>
                </c:pt>
                <c:pt idx="491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3-4540-95D9-40FBA913C885}"/>
            </c:ext>
          </c:extLst>
        </c:ser>
        <c:ser>
          <c:idx val="3"/>
          <c:order val="1"/>
          <c:tx>
            <c:v>Total Value (w/o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:spPr>
          <c:val>
            <c:numRef>
              <c:f>'Dollar Average (Model)'!$BH$35:$BH$526</c:f>
              <c:numCache>
                <c:formatCode>_("$"* #,##0.00_);_("$"* \(#,##0.00\);_("$"* "-"??_);_(@_)</c:formatCode>
                <c:ptCount val="492"/>
                <c:pt idx="0">
                  <c:v>1000</c:v>
                </c:pt>
                <c:pt idx="1">
                  <c:v>1002.1185550842936</c:v>
                </c:pt>
                <c:pt idx="2">
                  <c:v>984.39330285149151</c:v>
                </c:pt>
                <c:pt idx="3">
                  <c:v>1023.366662123261</c:v>
                </c:pt>
                <c:pt idx="4">
                  <c:v>1026.5746052594427</c:v>
                </c:pt>
                <c:pt idx="5">
                  <c:v>1010.0576560995971</c:v>
                </c:pt>
                <c:pt idx="6">
                  <c:v>1028.0384448374975</c:v>
                </c:pt>
                <c:pt idx="7">
                  <c:v>1061.8619599560195</c:v>
                </c:pt>
                <c:pt idx="8">
                  <c:v>1074.6139443154439</c:v>
                </c:pt>
                <c:pt idx="9">
                  <c:v>1104.0326012909738</c:v>
                </c:pt>
                <c:pt idx="10">
                  <c:v>1109.7455784491356</c:v>
                </c:pt>
                <c:pt idx="11">
                  <c:v>1066.8332068086072</c:v>
                </c:pt>
                <c:pt idx="12">
                  <c:v>1104.3849544105622</c:v>
                </c:pt>
                <c:pt idx="13">
                  <c:v>1589.4411798817919</c:v>
                </c:pt>
                <c:pt idx="14">
                  <c:v>1535.1194862022624</c:v>
                </c:pt>
                <c:pt idx="15">
                  <c:v>1529.7579859134537</c:v>
                </c:pt>
                <c:pt idx="16">
                  <c:v>1506.0986097232726</c:v>
                </c:pt>
                <c:pt idx="17">
                  <c:v>1549.0441835081458</c:v>
                </c:pt>
                <c:pt idx="18">
                  <c:v>1576.4510701323297</c:v>
                </c:pt>
                <c:pt idx="19">
                  <c:v>1513.8780402465925</c:v>
                </c:pt>
                <c:pt idx="20">
                  <c:v>1518.9971981316348</c:v>
                </c:pt>
                <c:pt idx="21">
                  <c:v>1528.4287263530625</c:v>
                </c:pt>
                <c:pt idx="22">
                  <c:v>1471.5616755421865</c:v>
                </c:pt>
                <c:pt idx="23">
                  <c:v>1458.5164327205714</c:v>
                </c:pt>
                <c:pt idx="24">
                  <c:v>1378.7827783884402</c:v>
                </c:pt>
                <c:pt idx="25">
                  <c:v>1376.6339566522743</c:v>
                </c:pt>
                <c:pt idx="26">
                  <c:v>1944.5967575482637</c:v>
                </c:pt>
                <c:pt idx="27">
                  <c:v>1838.3854482778888</c:v>
                </c:pt>
                <c:pt idx="28">
                  <c:v>1879.5234171476036</c:v>
                </c:pt>
                <c:pt idx="29">
                  <c:v>1900.2365042950044</c:v>
                </c:pt>
                <c:pt idx="30">
                  <c:v>1882.6393309556092</c:v>
                </c:pt>
                <c:pt idx="31">
                  <c:v>1825.8505145339113</c:v>
                </c:pt>
                <c:pt idx="32">
                  <c:v>1819.7306378128212</c:v>
                </c:pt>
                <c:pt idx="33">
                  <c:v>1830.0799386603394</c:v>
                </c:pt>
                <c:pt idx="34">
                  <c:v>1855.5289482417511</c:v>
                </c:pt>
                <c:pt idx="35">
                  <c:v>1937.8391035915345</c:v>
                </c:pt>
                <c:pt idx="36">
                  <c:v>1892.998435034147</c:v>
                </c:pt>
                <c:pt idx="37">
                  <c:v>1966.174116236821</c:v>
                </c:pt>
                <c:pt idx="38">
                  <c:v>1981.4524803984261</c:v>
                </c:pt>
                <c:pt idx="39">
                  <c:v>2502.6229965246753</c:v>
                </c:pt>
                <c:pt idx="40">
                  <c:v>2468.8405374300705</c:v>
                </c:pt>
                <c:pt idx="41">
                  <c:v>2549.1936972938324</c:v>
                </c:pt>
                <c:pt idx="42">
                  <c:v>2470.6751859170945</c:v>
                </c:pt>
                <c:pt idx="43">
                  <c:v>2496.6853637096324</c:v>
                </c:pt>
                <c:pt idx="44">
                  <c:v>2422.4270758541506</c:v>
                </c:pt>
                <c:pt idx="45">
                  <c:v>2381.3518225424591</c:v>
                </c:pt>
                <c:pt idx="46">
                  <c:v>2315.9030560005372</c:v>
                </c:pt>
                <c:pt idx="47">
                  <c:v>2266.7680465488079</c:v>
                </c:pt>
                <c:pt idx="48">
                  <c:v>2219.2631402811307</c:v>
                </c:pt>
                <c:pt idx="49">
                  <c:v>2180.7862323283935</c:v>
                </c:pt>
                <c:pt idx="50">
                  <c:v>2228.2841507834983</c:v>
                </c:pt>
                <c:pt idx="51">
                  <c:v>2218.6473340498624</c:v>
                </c:pt>
                <c:pt idx="52">
                  <c:v>2710.2831694466568</c:v>
                </c:pt>
                <c:pt idx="53">
                  <c:v>2727.9545963080095</c:v>
                </c:pt>
                <c:pt idx="54">
                  <c:v>2691.2486918325112</c:v>
                </c:pt>
                <c:pt idx="55">
                  <c:v>2678.2146163755119</c:v>
                </c:pt>
                <c:pt idx="56">
                  <c:v>2679.1297645387785</c:v>
                </c:pt>
                <c:pt idx="57">
                  <c:v>2556.4097652673745</c:v>
                </c:pt>
                <c:pt idx="58">
                  <c:v>2577.1937767198892</c:v>
                </c:pt>
                <c:pt idx="59">
                  <c:v>2619.4335114622604</c:v>
                </c:pt>
                <c:pt idx="60">
                  <c:v>2521.718639683811</c:v>
                </c:pt>
                <c:pt idx="61">
                  <c:v>2261.8358271625771</c:v>
                </c:pt>
                <c:pt idx="62">
                  <c:v>1833.7772394895696</c:v>
                </c:pt>
                <c:pt idx="63">
                  <c:v>1894.4430619456111</c:v>
                </c:pt>
                <c:pt idx="64">
                  <c:v>1709.4565700035259</c:v>
                </c:pt>
                <c:pt idx="65">
                  <c:v>2427.3322631771757</c:v>
                </c:pt>
                <c:pt idx="66">
                  <c:v>2375.4549426865551</c:v>
                </c:pt>
                <c:pt idx="67">
                  <c:v>2197.1609343448836</c:v>
                </c:pt>
                <c:pt idx="68">
                  <c:v>2015.2800539744728</c:v>
                </c:pt>
                <c:pt idx="69">
                  <c:v>2251.8510191400869</c:v>
                </c:pt>
                <c:pt idx="70">
                  <c:v>2195.6192755759898</c:v>
                </c:pt>
                <c:pt idx="71">
                  <c:v>2282.4963585870009</c:v>
                </c:pt>
                <c:pt idx="72">
                  <c:v>2306.2738636480203</c:v>
                </c:pt>
                <c:pt idx="73">
                  <c:v>2285.5095436106612</c:v>
                </c:pt>
                <c:pt idx="74">
                  <c:v>2422.3861753143028</c:v>
                </c:pt>
                <c:pt idx="75">
                  <c:v>2328.2840537135544</c:v>
                </c:pt>
                <c:pt idx="76">
                  <c:v>2198.7518068960335</c:v>
                </c:pt>
                <c:pt idx="77">
                  <c:v>2108.6015343291315</c:v>
                </c:pt>
                <c:pt idx="78">
                  <c:v>2613.1523195625714</c:v>
                </c:pt>
                <c:pt idx="79">
                  <c:v>2753.6200578586504</c:v>
                </c:pt>
                <c:pt idx="80">
                  <c:v>2620.5627982148617</c:v>
                </c:pt>
                <c:pt idx="81">
                  <c:v>2428.0805254203442</c:v>
                </c:pt>
                <c:pt idx="82">
                  <c:v>2356.3071847097508</c:v>
                </c:pt>
                <c:pt idx="83">
                  <c:v>2198.0833360458255</c:v>
                </c:pt>
                <c:pt idx="84">
                  <c:v>2404.4359103049301</c:v>
                </c:pt>
                <c:pt idx="85">
                  <c:v>2482.9627150396327</c:v>
                </c:pt>
                <c:pt idx="86">
                  <c:v>2613.5961142965657</c:v>
                </c:pt>
                <c:pt idx="87">
                  <c:v>2753.2147431174312</c:v>
                </c:pt>
                <c:pt idx="88">
                  <c:v>2784.0354540228227</c:v>
                </c:pt>
                <c:pt idx="89">
                  <c:v>2836.8054668312284</c:v>
                </c:pt>
                <c:pt idx="90">
                  <c:v>2845.313404955948</c:v>
                </c:pt>
                <c:pt idx="91">
                  <c:v>3403.2423962063685</c:v>
                </c:pt>
                <c:pt idx="92">
                  <c:v>3658.8496679328882</c:v>
                </c:pt>
                <c:pt idx="93">
                  <c:v>3465.435316688588</c:v>
                </c:pt>
                <c:pt idx="94">
                  <c:v>3577.766747362542</c:v>
                </c:pt>
                <c:pt idx="95">
                  <c:v>3706.2078853332014</c:v>
                </c:pt>
                <c:pt idx="96">
                  <c:v>3745.1468523507469</c:v>
                </c:pt>
                <c:pt idx="97">
                  <c:v>3786.6801091735056</c:v>
                </c:pt>
                <c:pt idx="98">
                  <c:v>3655.8963455886296</c:v>
                </c:pt>
                <c:pt idx="99">
                  <c:v>3668.0421757472577</c:v>
                </c:pt>
                <c:pt idx="100">
                  <c:v>3610.6186445867129</c:v>
                </c:pt>
                <c:pt idx="101">
                  <c:v>3511.5739045701034</c:v>
                </c:pt>
                <c:pt idx="102">
                  <c:v>3757.4866399101029</c:v>
                </c:pt>
                <c:pt idx="103">
                  <c:v>3939.2451130677191</c:v>
                </c:pt>
                <c:pt idx="104">
                  <c:v>4504.392299946996</c:v>
                </c:pt>
                <c:pt idx="105">
                  <c:v>4612.0926087248445</c:v>
                </c:pt>
                <c:pt idx="106">
                  <c:v>4600.5602901983357</c:v>
                </c:pt>
                <c:pt idx="107">
                  <c:v>4692.5961572321903</c:v>
                </c:pt>
                <c:pt idx="108">
                  <c:v>4722.9297036446615</c:v>
                </c:pt>
                <c:pt idx="109">
                  <c:v>4675.4141671857979</c:v>
                </c:pt>
                <c:pt idx="110">
                  <c:v>4835.4519469065372</c:v>
                </c:pt>
                <c:pt idx="111">
                  <c:v>4965.5977319426547</c:v>
                </c:pt>
                <c:pt idx="112">
                  <c:v>4852.0626314846795</c:v>
                </c:pt>
                <c:pt idx="113">
                  <c:v>4736.4799690789123</c:v>
                </c:pt>
                <c:pt idx="114">
                  <c:v>4971.1543644487047</c:v>
                </c:pt>
                <c:pt idx="115">
                  <c:v>5048.6815842258011</c:v>
                </c:pt>
                <c:pt idx="116">
                  <c:v>5022.6058833450061</c:v>
                </c:pt>
                <c:pt idx="117">
                  <c:v>5258.0904461090031</c:v>
                </c:pt>
                <c:pt idx="118">
                  <c:v>5439.8295309457526</c:v>
                </c:pt>
                <c:pt idx="119">
                  <c:v>5572.7582520036085</c:v>
                </c:pt>
                <c:pt idx="120">
                  <c:v>5518.5879833403296</c:v>
                </c:pt>
                <c:pt idx="121">
                  <c:v>5494.6662196410089</c:v>
                </c:pt>
                <c:pt idx="122">
                  <c:v>5635.1431216999854</c:v>
                </c:pt>
                <c:pt idx="123">
                  <c:v>5588.4451334512823</c:v>
                </c:pt>
                <c:pt idx="124">
                  <c:v>5540.4107230785885</c:v>
                </c:pt>
                <c:pt idx="125">
                  <c:v>5587.2270858799247</c:v>
                </c:pt>
                <c:pt idx="126">
                  <c:v>5640.8036838354637</c:v>
                </c:pt>
                <c:pt idx="127">
                  <c:v>5830.0384799462954</c:v>
                </c:pt>
                <c:pt idx="128">
                  <c:v>5775.4737739429038</c:v>
                </c:pt>
                <c:pt idx="129">
                  <c:v>5512.6792794400108</c:v>
                </c:pt>
                <c:pt idx="130">
                  <c:v>5896.5265808162976</c:v>
                </c:pt>
                <c:pt idx="131">
                  <c:v>5800.6985223741522</c:v>
                </c:pt>
                <c:pt idx="132">
                  <c:v>5900.1783477844438</c:v>
                </c:pt>
                <c:pt idx="133">
                  <c:v>6045.4846354282417</c:v>
                </c:pt>
                <c:pt idx="134">
                  <c:v>6019.6854363214698</c:v>
                </c:pt>
                <c:pt idx="135">
                  <c:v>6266.0348060641991</c:v>
                </c:pt>
                <c:pt idx="136">
                  <c:v>6328.2591112208011</c:v>
                </c:pt>
                <c:pt idx="137">
                  <c:v>6335.9568934860799</c:v>
                </c:pt>
                <c:pt idx="138">
                  <c:v>6340.9793046054574</c:v>
                </c:pt>
                <c:pt idx="139">
                  <c:v>6491.7646566169751</c:v>
                </c:pt>
                <c:pt idx="140">
                  <c:v>6567.4287239672176</c:v>
                </c:pt>
                <c:pt idx="141">
                  <c:v>6523.9659444071158</c:v>
                </c:pt>
                <c:pt idx="142">
                  <c:v>6605.1022257363629</c:v>
                </c:pt>
                <c:pt idx="143">
                  <c:v>6919.8734108772396</c:v>
                </c:pt>
                <c:pt idx="144">
                  <c:v>6363.681843273891</c:v>
                </c:pt>
                <c:pt idx="145">
                  <c:v>6530.2260590382757</c:v>
                </c:pt>
                <c:pt idx="146">
                  <c:v>6260.0162223819598</c:v>
                </c:pt>
                <c:pt idx="147">
                  <c:v>6289.0557777565054</c:v>
                </c:pt>
                <c:pt idx="148">
                  <c:v>6120.6014996352105</c:v>
                </c:pt>
                <c:pt idx="149">
                  <c:v>6329.050888695715</c:v>
                </c:pt>
                <c:pt idx="150">
                  <c:v>6506.1186363296001</c:v>
                </c:pt>
                <c:pt idx="151">
                  <c:v>6346.2520152084026</c:v>
                </c:pt>
                <c:pt idx="152">
                  <c:v>6068.2076481119302</c:v>
                </c:pt>
                <c:pt idx="153">
                  <c:v>6418.221087354138</c:v>
                </c:pt>
                <c:pt idx="154">
                  <c:v>6320.0895054336015</c:v>
                </c:pt>
                <c:pt idx="155">
                  <c:v>6579.8974173521674</c:v>
                </c:pt>
                <c:pt idx="156">
                  <c:v>7107.9938072090354</c:v>
                </c:pt>
                <c:pt idx="157">
                  <c:v>7268.2398621524362</c:v>
                </c:pt>
                <c:pt idx="158">
                  <c:v>6952.5634916207173</c:v>
                </c:pt>
                <c:pt idx="159">
                  <c:v>6924.6707953151708</c:v>
                </c:pt>
                <c:pt idx="160">
                  <c:v>6914.4650024880193</c:v>
                </c:pt>
                <c:pt idx="161">
                  <c:v>7174.7237788009688</c:v>
                </c:pt>
                <c:pt idx="162">
                  <c:v>7201.5851146189925</c:v>
                </c:pt>
                <c:pt idx="163">
                  <c:v>7297.1650765862923</c:v>
                </c:pt>
                <c:pt idx="164">
                  <c:v>7482.2686505394613</c:v>
                </c:pt>
                <c:pt idx="165">
                  <c:v>7530.3189997229711</c:v>
                </c:pt>
                <c:pt idx="166">
                  <c:v>7680.8336235742363</c:v>
                </c:pt>
                <c:pt idx="167">
                  <c:v>7752.6966789249673</c:v>
                </c:pt>
                <c:pt idx="168">
                  <c:v>7739.17098318423</c:v>
                </c:pt>
                <c:pt idx="169">
                  <c:v>8225.783834028276</c:v>
                </c:pt>
                <c:pt idx="170">
                  <c:v>8547.0603182004761</c:v>
                </c:pt>
                <c:pt idx="171">
                  <c:v>8317.6042719576944</c:v>
                </c:pt>
                <c:pt idx="172">
                  <c:v>8342.4131122729541</c:v>
                </c:pt>
                <c:pt idx="173">
                  <c:v>8147.2531811416829</c:v>
                </c:pt>
                <c:pt idx="174">
                  <c:v>8427.4355041649178</c:v>
                </c:pt>
                <c:pt idx="175">
                  <c:v>8490.7059567494452</c:v>
                </c:pt>
                <c:pt idx="176">
                  <c:v>8492.9696547111598</c:v>
                </c:pt>
                <c:pt idx="177">
                  <c:v>8621.1979193157313</c:v>
                </c:pt>
                <c:pt idx="178">
                  <c:v>8657.372583533157</c:v>
                </c:pt>
                <c:pt idx="179">
                  <c:v>8641.8792074140001</c:v>
                </c:pt>
                <c:pt idx="180">
                  <c:v>8842.1811886549895</c:v>
                </c:pt>
                <c:pt idx="181">
                  <c:v>8760.5633454132148</c:v>
                </c:pt>
                <c:pt idx="182">
                  <c:v>9197.7095371980868</c:v>
                </c:pt>
                <c:pt idx="183">
                  <c:v>9448.6521416888263</c:v>
                </c:pt>
                <c:pt idx="184">
                  <c:v>9488.3314965929785</c:v>
                </c:pt>
                <c:pt idx="185">
                  <c:v>9640.2873671960151</c:v>
                </c:pt>
                <c:pt idx="186">
                  <c:v>9487.0184950424846</c:v>
                </c:pt>
                <c:pt idx="187">
                  <c:v>9543.325013065356</c:v>
                </c:pt>
                <c:pt idx="188">
                  <c:v>9351.5874177395108</c:v>
                </c:pt>
                <c:pt idx="189">
                  <c:v>9187.706321929245</c:v>
                </c:pt>
                <c:pt idx="190">
                  <c:v>9414.0672538955423</c:v>
                </c:pt>
                <c:pt idx="191">
                  <c:v>9643.6652631230772</c:v>
                </c:pt>
                <c:pt idx="192">
                  <c:v>9681.6315982318174</c:v>
                </c:pt>
                <c:pt idx="193">
                  <c:v>9612.6715268317694</c:v>
                </c:pt>
                <c:pt idx="194">
                  <c:v>9756.8025596060597</c:v>
                </c:pt>
                <c:pt idx="195">
                  <c:v>10447.039779566836</c:v>
                </c:pt>
                <c:pt idx="196">
                  <c:v>10169.21573300948</c:v>
                </c:pt>
                <c:pt idx="197">
                  <c:v>10065.985030004544</c:v>
                </c:pt>
                <c:pt idx="198">
                  <c:v>10053.476514848888</c:v>
                </c:pt>
                <c:pt idx="199">
                  <c:v>10095.315662448042</c:v>
                </c:pt>
                <c:pt idx="200">
                  <c:v>9993.7545609087083</c:v>
                </c:pt>
                <c:pt idx="201">
                  <c:v>9733.9581621924226</c:v>
                </c:pt>
                <c:pt idx="202">
                  <c:v>9701.9365182762031</c:v>
                </c:pt>
                <c:pt idx="203">
                  <c:v>9670.6312316046824</c:v>
                </c:pt>
                <c:pt idx="204">
                  <c:v>10206.156461823221</c:v>
                </c:pt>
                <c:pt idx="205">
                  <c:v>10150.788145710272</c:v>
                </c:pt>
                <c:pt idx="206">
                  <c:v>9909.0854033278119</c:v>
                </c:pt>
                <c:pt idx="207">
                  <c:v>10151.3652799958</c:v>
                </c:pt>
                <c:pt idx="208">
                  <c:v>10346.536062435671</c:v>
                </c:pt>
                <c:pt idx="209">
                  <c:v>9502.3079449685647</c:v>
                </c:pt>
                <c:pt idx="210">
                  <c:v>9337.5354074350653</c:v>
                </c:pt>
                <c:pt idx="211">
                  <c:v>8916.4038596345235</c:v>
                </c:pt>
                <c:pt idx="212">
                  <c:v>9225.6649479543776</c:v>
                </c:pt>
                <c:pt idx="213">
                  <c:v>9255.2427201167284</c:v>
                </c:pt>
                <c:pt idx="214">
                  <c:v>8950.6997577093862</c:v>
                </c:pt>
                <c:pt idx="215">
                  <c:v>9301.6827978464225</c:v>
                </c:pt>
                <c:pt idx="216">
                  <c:v>8594.6598736169672</c:v>
                </c:pt>
                <c:pt idx="217">
                  <c:v>8608.7856662684826</c:v>
                </c:pt>
                <c:pt idx="218">
                  <c:v>8800.5017833968068</c:v>
                </c:pt>
                <c:pt idx="219">
                  <c:v>9347.4624453235192</c:v>
                </c:pt>
                <c:pt idx="220">
                  <c:v>9389.4181087249417</c:v>
                </c:pt>
                <c:pt idx="221">
                  <c:v>10394.81720427877</c:v>
                </c:pt>
                <c:pt idx="222">
                  <c:v>10006.834536821299</c:v>
                </c:pt>
                <c:pt idx="223">
                  <c:v>10029.93660076368</c:v>
                </c:pt>
                <c:pt idx="224">
                  <c:v>9618.9208699411502</c:v>
                </c:pt>
                <c:pt idx="225">
                  <c:v>9113.8636019608657</c:v>
                </c:pt>
                <c:pt idx="226">
                  <c:v>9869.5896640689589</c:v>
                </c:pt>
                <c:pt idx="227">
                  <c:v>9908.2242895080799</c:v>
                </c:pt>
                <c:pt idx="228">
                  <c:v>9544.4718266618202</c:v>
                </c:pt>
                <c:pt idx="229">
                  <c:v>9897.8111837732231</c:v>
                </c:pt>
                <c:pt idx="230">
                  <c:v>9845.0713013879849</c:v>
                </c:pt>
                <c:pt idx="231">
                  <c:v>9913.4469790551666</c:v>
                </c:pt>
                <c:pt idx="232">
                  <c:v>10035.730288548471</c:v>
                </c:pt>
                <c:pt idx="233">
                  <c:v>10352.3107231672</c:v>
                </c:pt>
                <c:pt idx="234">
                  <c:v>10942.297489272611</c:v>
                </c:pt>
                <c:pt idx="235">
                  <c:v>11220.019758556724</c:v>
                </c:pt>
                <c:pt idx="236">
                  <c:v>11122.449348124203</c:v>
                </c:pt>
                <c:pt idx="237">
                  <c:v>11328.610962987266</c:v>
                </c:pt>
                <c:pt idx="238">
                  <c:v>11385.310622423704</c:v>
                </c:pt>
                <c:pt idx="239">
                  <c:v>11357.242919106613</c:v>
                </c:pt>
                <c:pt idx="240">
                  <c:v>11315.706303269984</c:v>
                </c:pt>
                <c:pt idx="241">
                  <c:v>11536.899817946149</c:v>
                </c:pt>
                <c:pt idx="242">
                  <c:v>11406.368584474947</c:v>
                </c:pt>
                <c:pt idx="243">
                  <c:v>11456.203350708478</c:v>
                </c:pt>
                <c:pt idx="244">
                  <c:v>11252.484654410273</c:v>
                </c:pt>
                <c:pt idx="245">
                  <c:v>11070.791368966842</c:v>
                </c:pt>
                <c:pt idx="246">
                  <c:v>11206.257976565725</c:v>
                </c:pt>
                <c:pt idx="247">
                  <c:v>11842.005569879342</c:v>
                </c:pt>
                <c:pt idx="248">
                  <c:v>11533.770034323239</c:v>
                </c:pt>
                <c:pt idx="249">
                  <c:v>11355.770410900788</c:v>
                </c:pt>
                <c:pt idx="250">
                  <c:v>10770.366543814482</c:v>
                </c:pt>
                <c:pt idx="251">
                  <c:v>10870.731240648582</c:v>
                </c:pt>
                <c:pt idx="252">
                  <c:v>10570.91725572215</c:v>
                </c:pt>
                <c:pt idx="253">
                  <c:v>10943.786737746319</c:v>
                </c:pt>
                <c:pt idx="254">
                  <c:v>11113.048859692914</c:v>
                </c:pt>
                <c:pt idx="255">
                  <c:v>11085.547049382585</c:v>
                </c:pt>
                <c:pt idx="256">
                  <c:v>11370.056466069567</c:v>
                </c:pt>
                <c:pt idx="257">
                  <c:v>11312.63722213588</c:v>
                </c:pt>
                <c:pt idx="258">
                  <c:v>11295.308896637369</c:v>
                </c:pt>
                <c:pt idx="259">
                  <c:v>11291.210348484678</c:v>
                </c:pt>
                <c:pt idx="260">
                  <c:v>11997.460349474286</c:v>
                </c:pt>
                <c:pt idx="261">
                  <c:v>12076.231435919206</c:v>
                </c:pt>
                <c:pt idx="262">
                  <c:v>12250.702562913399</c:v>
                </c:pt>
                <c:pt idx="263">
                  <c:v>12331.280581655763</c:v>
                </c:pt>
                <c:pt idx="264">
                  <c:v>12258.910897803082</c:v>
                </c:pt>
                <c:pt idx="265">
                  <c:v>12191.334432600712</c:v>
                </c:pt>
                <c:pt idx="266">
                  <c:v>12525.791945489851</c:v>
                </c:pt>
                <c:pt idx="267">
                  <c:v>12874.173847319655</c:v>
                </c:pt>
                <c:pt idx="268">
                  <c:v>12753.987830903736</c:v>
                </c:pt>
                <c:pt idx="269">
                  <c:v>12535.612237179994</c:v>
                </c:pt>
                <c:pt idx="270">
                  <c:v>12739.723152149581</c:v>
                </c:pt>
                <c:pt idx="271">
                  <c:v>12511.90115285705</c:v>
                </c:pt>
                <c:pt idx="272">
                  <c:v>12648.12511698066</c:v>
                </c:pt>
                <c:pt idx="273">
                  <c:v>13012.054545777475</c:v>
                </c:pt>
                <c:pt idx="274">
                  <c:v>13053.104348166245</c:v>
                </c:pt>
                <c:pt idx="275">
                  <c:v>12806.147543233004</c:v>
                </c:pt>
                <c:pt idx="276">
                  <c:v>12623.56122000701</c:v>
                </c:pt>
                <c:pt idx="277">
                  <c:v>13083.541094463964</c:v>
                </c:pt>
                <c:pt idx="278">
                  <c:v>13175.77389504641</c:v>
                </c:pt>
                <c:pt idx="279">
                  <c:v>13289.730679217177</c:v>
                </c:pt>
                <c:pt idx="280">
                  <c:v>13360.156197954198</c:v>
                </c:pt>
                <c:pt idx="281">
                  <c:v>13608.879646752026</c:v>
                </c:pt>
                <c:pt idx="282">
                  <c:v>13406.690799856762</c:v>
                </c:pt>
                <c:pt idx="283">
                  <c:v>13881.880508042892</c:v>
                </c:pt>
                <c:pt idx="284">
                  <c:v>13934.398674530634</c:v>
                </c:pt>
                <c:pt idx="285">
                  <c:v>14031.271666225135</c:v>
                </c:pt>
                <c:pt idx="286">
                  <c:v>14680.155594614791</c:v>
                </c:pt>
                <c:pt idx="287">
                  <c:v>14783.716855779858</c:v>
                </c:pt>
                <c:pt idx="288">
                  <c:v>14716.826569915767</c:v>
                </c:pt>
                <c:pt idx="289">
                  <c:v>14745.412932302328</c:v>
                </c:pt>
                <c:pt idx="290">
                  <c:v>14702.684919764464</c:v>
                </c:pt>
                <c:pt idx="291">
                  <c:v>14669.450676623481</c:v>
                </c:pt>
                <c:pt idx="292">
                  <c:v>14980.307593828849</c:v>
                </c:pt>
                <c:pt idx="293">
                  <c:v>15045.218696599948</c:v>
                </c:pt>
                <c:pt idx="294">
                  <c:v>14898.437500884471</c:v>
                </c:pt>
                <c:pt idx="295">
                  <c:v>14987.022609176302</c:v>
                </c:pt>
                <c:pt idx="296">
                  <c:v>14855.701815105702</c:v>
                </c:pt>
                <c:pt idx="297">
                  <c:v>15168.696238202605</c:v>
                </c:pt>
                <c:pt idx="298">
                  <c:v>14899.30352125812</c:v>
                </c:pt>
                <c:pt idx="299">
                  <c:v>15728.590827205528</c:v>
                </c:pt>
                <c:pt idx="300">
                  <c:v>16028.659925960408</c:v>
                </c:pt>
                <c:pt idx="301">
                  <c:v>16162.362841510256</c:v>
                </c:pt>
                <c:pt idx="302">
                  <c:v>16367.063563291737</c:v>
                </c:pt>
                <c:pt idx="303">
                  <c:v>16086.943827518637</c:v>
                </c:pt>
                <c:pt idx="304">
                  <c:v>15844.2447681308</c:v>
                </c:pt>
                <c:pt idx="305">
                  <c:v>15893.620613443198</c:v>
                </c:pt>
                <c:pt idx="306">
                  <c:v>15731.733081730572</c:v>
                </c:pt>
                <c:pt idx="307">
                  <c:v>15314.004198936773</c:v>
                </c:pt>
                <c:pt idx="308">
                  <c:v>15502.257258273663</c:v>
                </c:pt>
                <c:pt idx="309">
                  <c:v>15640.864367679076</c:v>
                </c:pt>
                <c:pt idx="310">
                  <c:v>16111.853459082848</c:v>
                </c:pt>
                <c:pt idx="311">
                  <c:v>16286.10230763218</c:v>
                </c:pt>
                <c:pt idx="312">
                  <c:v>16808.620849553557</c:v>
                </c:pt>
                <c:pt idx="313">
                  <c:v>16980.361003810394</c:v>
                </c:pt>
                <c:pt idx="314">
                  <c:v>16898.36779970488</c:v>
                </c:pt>
                <c:pt idx="315">
                  <c:v>16699.625800169251</c:v>
                </c:pt>
                <c:pt idx="316">
                  <c:v>16710.239768242882</c:v>
                </c:pt>
                <c:pt idx="317">
                  <c:v>16286.698758539647</c:v>
                </c:pt>
                <c:pt idx="318">
                  <c:v>16660.214016316051</c:v>
                </c:pt>
                <c:pt idx="319">
                  <c:v>17044.346501140608</c:v>
                </c:pt>
                <c:pt idx="320">
                  <c:v>17323.614334382728</c:v>
                </c:pt>
                <c:pt idx="321">
                  <c:v>17218.324734887952</c:v>
                </c:pt>
                <c:pt idx="322">
                  <c:v>17237.592812602314</c:v>
                </c:pt>
                <c:pt idx="323">
                  <c:v>17398.072844971499</c:v>
                </c:pt>
                <c:pt idx="324">
                  <c:v>17762.775442855142</c:v>
                </c:pt>
                <c:pt idx="325">
                  <c:v>18336.005826184457</c:v>
                </c:pt>
                <c:pt idx="326">
                  <c:v>18228.229579125578</c:v>
                </c:pt>
                <c:pt idx="327">
                  <c:v>18193.464153480301</c:v>
                </c:pt>
                <c:pt idx="328">
                  <c:v>18485.032960070483</c:v>
                </c:pt>
                <c:pt idx="329">
                  <c:v>18506.42668109107</c:v>
                </c:pt>
                <c:pt idx="330">
                  <c:v>18526.275188852662</c:v>
                </c:pt>
                <c:pt idx="331">
                  <c:v>18427.364702036597</c:v>
                </c:pt>
                <c:pt idx="332">
                  <c:v>18120.312679488175</c:v>
                </c:pt>
                <c:pt idx="333">
                  <c:v>18415.909075677573</c:v>
                </c:pt>
                <c:pt idx="334">
                  <c:v>18765.252548622644</c:v>
                </c:pt>
                <c:pt idx="335">
                  <c:v>18614.742096917325</c:v>
                </c:pt>
                <c:pt idx="336">
                  <c:v>18775.59362754886</c:v>
                </c:pt>
                <c:pt idx="337">
                  <c:v>18732.958411630967</c:v>
                </c:pt>
                <c:pt idx="338">
                  <c:v>18733.48044197253</c:v>
                </c:pt>
                <c:pt idx="339">
                  <c:v>18571.846530531322</c:v>
                </c:pt>
                <c:pt idx="340">
                  <c:v>18779.504632110442</c:v>
                </c:pt>
                <c:pt idx="341">
                  <c:v>19181.308982142669</c:v>
                </c:pt>
                <c:pt idx="342">
                  <c:v>19253.617009103931</c:v>
                </c:pt>
                <c:pt idx="343">
                  <c:v>19429.875262067053</c:v>
                </c:pt>
                <c:pt idx="344">
                  <c:v>19560.01766929129</c:v>
                </c:pt>
                <c:pt idx="345">
                  <c:v>19091.471168182692</c:v>
                </c:pt>
                <c:pt idx="346">
                  <c:v>19265.4813257348</c:v>
                </c:pt>
                <c:pt idx="347">
                  <c:v>19472.61935508293</c:v>
                </c:pt>
                <c:pt idx="348">
                  <c:v>19628.000518056317</c:v>
                </c:pt>
                <c:pt idx="349">
                  <c:v>19281.35462426212</c:v>
                </c:pt>
                <c:pt idx="350">
                  <c:v>19648.868727291789</c:v>
                </c:pt>
                <c:pt idx="351">
                  <c:v>20076.285586122543</c:v>
                </c:pt>
                <c:pt idx="352">
                  <c:v>20294.666673891337</c:v>
                </c:pt>
                <c:pt idx="353">
                  <c:v>20250.677720965738</c:v>
                </c:pt>
                <c:pt idx="354">
                  <c:v>20331.415587685038</c:v>
                </c:pt>
                <c:pt idx="355">
                  <c:v>20488.116961538766</c:v>
                </c:pt>
                <c:pt idx="356">
                  <c:v>20635.087504194827</c:v>
                </c:pt>
                <c:pt idx="357">
                  <c:v>20945.594542182793</c:v>
                </c:pt>
                <c:pt idx="358">
                  <c:v>20840.055030001058</c:v>
                </c:pt>
                <c:pt idx="359">
                  <c:v>21084.39541200878</c:v>
                </c:pt>
                <c:pt idx="360">
                  <c:v>21023.692753064497</c:v>
                </c:pt>
                <c:pt idx="361">
                  <c:v>21266.567704485406</c:v>
                </c:pt>
                <c:pt idx="362">
                  <c:v>20974.319065104646</c:v>
                </c:pt>
                <c:pt idx="363">
                  <c:v>21081.804202467683</c:v>
                </c:pt>
                <c:pt idx="364">
                  <c:v>21618.660780226786</c:v>
                </c:pt>
                <c:pt idx="365">
                  <c:v>21112.446968837412</c:v>
                </c:pt>
                <c:pt idx="366">
                  <c:v>21044.128397212437</c:v>
                </c:pt>
                <c:pt idx="367">
                  <c:v>21305.203993647268</c:v>
                </c:pt>
                <c:pt idx="368">
                  <c:v>21529.773370318111</c:v>
                </c:pt>
                <c:pt idx="369">
                  <c:v>21673.720633679193</c:v>
                </c:pt>
                <c:pt idx="370">
                  <c:v>21776.029777696283</c:v>
                </c:pt>
                <c:pt idx="371">
                  <c:v>21442.014259486867</c:v>
                </c:pt>
                <c:pt idx="372">
                  <c:v>21509.47427754513</c:v>
                </c:pt>
                <c:pt idx="373">
                  <c:v>21153.537276684583</c:v>
                </c:pt>
                <c:pt idx="374">
                  <c:v>20789.067120037245</c:v>
                </c:pt>
                <c:pt idx="375">
                  <c:v>20172.587796055144</c:v>
                </c:pt>
                <c:pt idx="376">
                  <c:v>20155.631429082525</c:v>
                </c:pt>
                <c:pt idx="377">
                  <c:v>21245.211560628628</c:v>
                </c:pt>
                <c:pt idx="378">
                  <c:v>21784.805057065107</c:v>
                </c:pt>
                <c:pt idx="379">
                  <c:v>21718.729176218487</c:v>
                </c:pt>
                <c:pt idx="380">
                  <c:v>21811.214035645677</c:v>
                </c:pt>
                <c:pt idx="381">
                  <c:v>22036.130957289137</c:v>
                </c:pt>
                <c:pt idx="382">
                  <c:v>22018.538332324308</c:v>
                </c:pt>
                <c:pt idx="383">
                  <c:v>22048.402312199021</c:v>
                </c:pt>
                <c:pt idx="384">
                  <c:v>21202.897107444744</c:v>
                </c:pt>
                <c:pt idx="385">
                  <c:v>21781.019517466244</c:v>
                </c:pt>
                <c:pt idx="386">
                  <c:v>21984.445553425296</c:v>
                </c:pt>
                <c:pt idx="387">
                  <c:v>21699.694339836464</c:v>
                </c:pt>
                <c:pt idx="388">
                  <c:v>21491.876422754362</c:v>
                </c:pt>
                <c:pt idx="389">
                  <c:v>21496.23261046741</c:v>
                </c:pt>
                <c:pt idx="390">
                  <c:v>22277.600179449979</c:v>
                </c:pt>
                <c:pt idx="391">
                  <c:v>21871.713700316948</c:v>
                </c:pt>
                <c:pt idx="392">
                  <c:v>22424.768300002801</c:v>
                </c:pt>
                <c:pt idx="393">
                  <c:v>22825.466143091835</c:v>
                </c:pt>
                <c:pt idx="394">
                  <c:v>23040.959704466415</c:v>
                </c:pt>
                <c:pt idx="395">
                  <c:v>23005.438358495809</c:v>
                </c:pt>
                <c:pt idx="396">
                  <c:v>22601.62710873831</c:v>
                </c:pt>
                <c:pt idx="397">
                  <c:v>22410.619491883615</c:v>
                </c:pt>
                <c:pt idx="398">
                  <c:v>23075.26526954355</c:v>
                </c:pt>
                <c:pt idx="399">
                  <c:v>22759.23011130084</c:v>
                </c:pt>
                <c:pt idx="400">
                  <c:v>22944.530914137955</c:v>
                </c:pt>
                <c:pt idx="401">
                  <c:v>23335.416759403946</c:v>
                </c:pt>
                <c:pt idx="402">
                  <c:v>23201.887877621728</c:v>
                </c:pt>
                <c:pt idx="403">
                  <c:v>24087.963613302138</c:v>
                </c:pt>
                <c:pt idx="404">
                  <c:v>23957.94051050214</c:v>
                </c:pt>
                <c:pt idx="405">
                  <c:v>24047.115390568935</c:v>
                </c:pt>
                <c:pt idx="406">
                  <c:v>24210.811790905933</c:v>
                </c:pt>
                <c:pt idx="407">
                  <c:v>24173.316718262613</c:v>
                </c:pt>
                <c:pt idx="408">
                  <c:v>23829.172689240073</c:v>
                </c:pt>
                <c:pt idx="409">
                  <c:v>23590.428999798318</c:v>
                </c:pt>
                <c:pt idx="410">
                  <c:v>23693.546593704443</c:v>
                </c:pt>
                <c:pt idx="411">
                  <c:v>23763.110746718259</c:v>
                </c:pt>
                <c:pt idx="412">
                  <c:v>23807.537646701705</c:v>
                </c:pt>
                <c:pt idx="413">
                  <c:v>23460.562789463154</c:v>
                </c:pt>
                <c:pt idx="414">
                  <c:v>23382.09523374759</c:v>
                </c:pt>
                <c:pt idx="415">
                  <c:v>23691.917755207745</c:v>
                </c:pt>
                <c:pt idx="416">
                  <c:v>23657.720975821008</c:v>
                </c:pt>
                <c:pt idx="417">
                  <c:v>23917.105971992845</c:v>
                </c:pt>
                <c:pt idx="418">
                  <c:v>23724.106033706528</c:v>
                </c:pt>
                <c:pt idx="419">
                  <c:v>23718.132228035734</c:v>
                </c:pt>
                <c:pt idx="420">
                  <c:v>22416.990163928254</c:v>
                </c:pt>
                <c:pt idx="421">
                  <c:v>22593.425192614523</c:v>
                </c:pt>
                <c:pt idx="422">
                  <c:v>21810.74025627075</c:v>
                </c:pt>
                <c:pt idx="423">
                  <c:v>22311.836417593317</c:v>
                </c:pt>
                <c:pt idx="424">
                  <c:v>22250.125600536812</c:v>
                </c:pt>
                <c:pt idx="425">
                  <c:v>21859.155261261105</c:v>
                </c:pt>
                <c:pt idx="426">
                  <c:v>22143.365870655092</c:v>
                </c:pt>
                <c:pt idx="427">
                  <c:v>22979.163321957116</c:v>
                </c:pt>
                <c:pt idx="428">
                  <c:v>23094.219709354991</c:v>
                </c:pt>
                <c:pt idx="429">
                  <c:v>23872.482360827613</c:v>
                </c:pt>
                <c:pt idx="430">
                  <c:v>23659.161320319756</c:v>
                </c:pt>
                <c:pt idx="431">
                  <c:v>23809.223612850481</c:v>
                </c:pt>
                <c:pt idx="432">
                  <c:v>23091.661475394991</c:v>
                </c:pt>
                <c:pt idx="433">
                  <c:v>23718.821157885148</c:v>
                </c:pt>
                <c:pt idx="434">
                  <c:v>23677.235731468812</c:v>
                </c:pt>
                <c:pt idx="435">
                  <c:v>23661.014764045598</c:v>
                </c:pt>
                <c:pt idx="436">
                  <c:v>22728.066116895097</c:v>
                </c:pt>
                <c:pt idx="437">
                  <c:v>22793.669853933312</c:v>
                </c:pt>
                <c:pt idx="438">
                  <c:v>23388.803185504417</c:v>
                </c:pt>
                <c:pt idx="439">
                  <c:v>23146.098016420834</c:v>
                </c:pt>
                <c:pt idx="440">
                  <c:v>21820.568736393285</c:v>
                </c:pt>
                <c:pt idx="441">
                  <c:v>21262.639346761225</c:v>
                </c:pt>
                <c:pt idx="442">
                  <c:v>22059.733768518796</c:v>
                </c:pt>
                <c:pt idx="443">
                  <c:v>22495.721488668223</c:v>
                </c:pt>
                <c:pt idx="444">
                  <c:v>21974.964048467431</c:v>
                </c:pt>
                <c:pt idx="445">
                  <c:v>21619.758656484679</c:v>
                </c:pt>
                <c:pt idx="446">
                  <c:v>22214.60691290658</c:v>
                </c:pt>
                <c:pt idx="447">
                  <c:v>22416.826022637899</c:v>
                </c:pt>
                <c:pt idx="448">
                  <c:v>23293.553892772747</c:v>
                </c:pt>
                <c:pt idx="449">
                  <c:v>23572.569176026293</c:v>
                </c:pt>
                <c:pt idx="450">
                  <c:v>23854.165694556592</c:v>
                </c:pt>
                <c:pt idx="451">
                  <c:v>23529.196689742632</c:v>
                </c:pt>
                <c:pt idx="452">
                  <c:v>23836.567294091481</c:v>
                </c:pt>
                <c:pt idx="453">
                  <c:v>23612.472315128696</c:v>
                </c:pt>
                <c:pt idx="454">
                  <c:v>24149.094299320481</c:v>
                </c:pt>
                <c:pt idx="455">
                  <c:v>24917.422585074113</c:v>
                </c:pt>
                <c:pt idx="456">
                  <c:v>24682.06654384773</c:v>
                </c:pt>
                <c:pt idx="457">
                  <c:v>24353.355933376442</c:v>
                </c:pt>
                <c:pt idx="458">
                  <c:v>24182.855941247963</c:v>
                </c:pt>
                <c:pt idx="459">
                  <c:v>24301.643403563601</c:v>
                </c:pt>
                <c:pt idx="460">
                  <c:v>24789.407751326689</c:v>
                </c:pt>
                <c:pt idx="461">
                  <c:v>24914.636857334561</c:v>
                </c:pt>
                <c:pt idx="462">
                  <c:v>24721.229338844303</c:v>
                </c:pt>
                <c:pt idx="463">
                  <c:v>24486.614065375008</c:v>
                </c:pt>
                <c:pt idx="464">
                  <c:v>24042.857113494247</c:v>
                </c:pt>
                <c:pt idx="465">
                  <c:v>24832.902686249974</c:v>
                </c:pt>
                <c:pt idx="466">
                  <c:v>24891.961983229841</c:v>
                </c:pt>
                <c:pt idx="467">
                  <c:v>25421.777960866028</c:v>
                </c:pt>
                <c:pt idx="468">
                  <c:v>26019.132425758249</c:v>
                </c:pt>
                <c:pt idx="469">
                  <c:v>26163.210534960133</c:v>
                </c:pt>
                <c:pt idx="470">
                  <c:v>26203.149265145483</c:v>
                </c:pt>
                <c:pt idx="471">
                  <c:v>26420.116601036119</c:v>
                </c:pt>
                <c:pt idx="472">
                  <c:v>26461.222667525177</c:v>
                </c:pt>
                <c:pt idx="473">
                  <c:v>26272.321006601796</c:v>
                </c:pt>
                <c:pt idx="474">
                  <c:v>26555.845719134402</c:v>
                </c:pt>
                <c:pt idx="475">
                  <c:v>26088.939369989967</c:v>
                </c:pt>
                <c:pt idx="476">
                  <c:v>25964.251319106981</c:v>
                </c:pt>
                <c:pt idx="477">
                  <c:v>26433.726031268692</c:v>
                </c:pt>
                <c:pt idx="478">
                  <c:v>26460.52546508162</c:v>
                </c:pt>
                <c:pt idx="479">
                  <c:v>26293.866408906884</c:v>
                </c:pt>
                <c:pt idx="480">
                  <c:v>26004.491652115692</c:v>
                </c:pt>
                <c:pt idx="481">
                  <c:v>26680.562882548016</c:v>
                </c:pt>
                <c:pt idx="482">
                  <c:v>26480.946277983785</c:v>
                </c:pt>
                <c:pt idx="483">
                  <c:v>26044.243821187469</c:v>
                </c:pt>
                <c:pt idx="484">
                  <c:v>26636.997273652552</c:v>
                </c:pt>
                <c:pt idx="485">
                  <c:v>26771.018832986127</c:v>
                </c:pt>
                <c:pt idx="486">
                  <c:v>27127.166986244672</c:v>
                </c:pt>
                <c:pt idx="487">
                  <c:v>27034.057563917209</c:v>
                </c:pt>
                <c:pt idx="488">
                  <c:v>27838.369975767586</c:v>
                </c:pt>
                <c:pt idx="489">
                  <c:v>27608.794535818255</c:v>
                </c:pt>
                <c:pt idx="490">
                  <c:v>27640.093164873095</c:v>
                </c:pt>
                <c:pt idx="491">
                  <c:v>27568.972357202423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3-4540-95D9-40FBA913C885}"/>
            </c:ext>
          </c:extLst>
        </c:ser>
        <c:ser>
          <c:idx val="0"/>
          <c:order val="2"/>
          <c:tx>
            <c:v>Total Value (w/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 w="12700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val>
            <c:numRef>
              <c:f>'Dollar Average (Model)'!$BK$35:$BK$526</c:f>
              <c:numCache>
                <c:formatCode>_("$"* #,##0.00_);_("$"* \(#,##0.00\);_("$"* "-"??_);_(@_)</c:formatCode>
                <c:ptCount val="492"/>
                <c:pt idx="0">
                  <c:v>1000</c:v>
                </c:pt>
                <c:pt idx="1">
                  <c:v>1002.1185550842936</c:v>
                </c:pt>
                <c:pt idx="2">
                  <c:v>984.39330285149151</c:v>
                </c:pt>
                <c:pt idx="3">
                  <c:v>1023.366662123261</c:v>
                </c:pt>
                <c:pt idx="4">
                  <c:v>1026.5746052594427</c:v>
                </c:pt>
                <c:pt idx="5">
                  <c:v>1010.0576560995971</c:v>
                </c:pt>
                <c:pt idx="6">
                  <c:v>1028.0384448374975</c:v>
                </c:pt>
                <c:pt idx="7">
                  <c:v>1061.8619599560195</c:v>
                </c:pt>
                <c:pt idx="8">
                  <c:v>1074.6139443154439</c:v>
                </c:pt>
                <c:pt idx="9">
                  <c:v>1104.068674664022</c:v>
                </c:pt>
                <c:pt idx="10">
                  <c:v>1109.7796841874565</c:v>
                </c:pt>
                <c:pt idx="11">
                  <c:v>1066.7949177114108</c:v>
                </c:pt>
                <c:pt idx="12">
                  <c:v>1104.3825701612632</c:v>
                </c:pt>
                <c:pt idx="13">
                  <c:v>1589.4000714209606</c:v>
                </c:pt>
                <c:pt idx="14">
                  <c:v>1535.0266365369225</c:v>
                </c:pt>
                <c:pt idx="15">
                  <c:v>1529.6647552842589</c:v>
                </c:pt>
                <c:pt idx="16">
                  <c:v>1505.9805153844061</c:v>
                </c:pt>
                <c:pt idx="17">
                  <c:v>1548.9740640320226</c:v>
                </c:pt>
                <c:pt idx="18">
                  <c:v>1576.4062687947333</c:v>
                </c:pt>
                <c:pt idx="19">
                  <c:v>1513.7903200615144</c:v>
                </c:pt>
                <c:pt idx="20">
                  <c:v>1518.9096952840855</c:v>
                </c:pt>
                <c:pt idx="21">
                  <c:v>1528.3354134639628</c:v>
                </c:pt>
                <c:pt idx="22">
                  <c:v>1470.6261535449119</c:v>
                </c:pt>
                <c:pt idx="23">
                  <c:v>1457.3022835513277</c:v>
                </c:pt>
                <c:pt idx="24">
                  <c:v>1376.4083354740167</c:v>
                </c:pt>
                <c:pt idx="25">
                  <c:v>1374.2464887762487</c:v>
                </c:pt>
                <c:pt idx="26">
                  <c:v>1943.2041091219528</c:v>
                </c:pt>
                <c:pt idx="27">
                  <c:v>1835.7164772474532</c:v>
                </c:pt>
                <c:pt idx="28">
                  <c:v>1877.3335196066485</c:v>
                </c:pt>
                <c:pt idx="29">
                  <c:v>1898.3220145518087</c:v>
                </c:pt>
                <c:pt idx="30">
                  <c:v>1880.5569106663036</c:v>
                </c:pt>
                <c:pt idx="31">
                  <c:v>1823.1510212706617</c:v>
                </c:pt>
                <c:pt idx="32">
                  <c:v>1817.0026515710786</c:v>
                </c:pt>
                <c:pt idx="33">
                  <c:v>1827.3815210564919</c:v>
                </c:pt>
                <c:pt idx="34">
                  <c:v>1853.2284692591559</c:v>
                </c:pt>
                <c:pt idx="35">
                  <c:v>1936.4922828924855</c:v>
                </c:pt>
                <c:pt idx="36">
                  <c:v>1891.0687021418221</c:v>
                </c:pt>
                <c:pt idx="37">
                  <c:v>1965.1942933634753</c:v>
                </c:pt>
                <c:pt idx="38">
                  <c:v>1980.6588571804514</c:v>
                </c:pt>
                <c:pt idx="39">
                  <c:v>2502.105339515681</c:v>
                </c:pt>
                <c:pt idx="40">
                  <c:v>2467.979595634758</c:v>
                </c:pt>
                <c:pt idx="41">
                  <c:v>2549.1698609163923</c:v>
                </c:pt>
                <c:pt idx="42">
                  <c:v>2469.862157768689</c:v>
                </c:pt>
                <c:pt idx="43">
                  <c:v>2496.1008470510064</c:v>
                </c:pt>
                <c:pt idx="44">
                  <c:v>2421.0635446795459</c:v>
                </c:pt>
                <c:pt idx="45">
                  <c:v>2379.5101577111154</c:v>
                </c:pt>
                <c:pt idx="46">
                  <c:v>2311.605615654652</c:v>
                </c:pt>
                <c:pt idx="47">
                  <c:v>2261.942894773942</c:v>
                </c:pt>
                <c:pt idx="48">
                  <c:v>2213.9755812387448</c:v>
                </c:pt>
                <c:pt idx="49">
                  <c:v>2174.9885898082744</c:v>
                </c:pt>
                <c:pt idx="50">
                  <c:v>2223.0915170126145</c:v>
                </c:pt>
                <c:pt idx="51">
                  <c:v>2213.3722759090242</c:v>
                </c:pt>
                <c:pt idx="52">
                  <c:v>2704.8924688990633</c:v>
                </c:pt>
                <c:pt idx="53">
                  <c:v>2722.8593868506086</c:v>
                </c:pt>
                <c:pt idx="54">
                  <c:v>2685.8152203036257</c:v>
                </c:pt>
                <c:pt idx="55">
                  <c:v>2672.6414984334187</c:v>
                </c:pt>
                <c:pt idx="56">
                  <c:v>2673.6489782507315</c:v>
                </c:pt>
                <c:pt idx="57">
                  <c:v>2549.8607821875817</c:v>
                </c:pt>
                <c:pt idx="58">
                  <c:v>2570.8757223102193</c:v>
                </c:pt>
                <c:pt idx="59">
                  <c:v>2613.5004088262331</c:v>
                </c:pt>
                <c:pt idx="60">
                  <c:v>2514.8634707921692</c:v>
                </c:pt>
                <c:pt idx="61">
                  <c:v>2252.0165602269194</c:v>
                </c:pt>
                <c:pt idx="62">
                  <c:v>1818.7790921540382</c:v>
                </c:pt>
                <c:pt idx="63">
                  <c:v>1880.2072372505784</c:v>
                </c:pt>
                <c:pt idx="64">
                  <c:v>1693.2742922239634</c:v>
                </c:pt>
                <c:pt idx="65">
                  <c:v>2413.6338006023234</c:v>
                </c:pt>
                <c:pt idx="66">
                  <c:v>2361.1259499811531</c:v>
                </c:pt>
                <c:pt idx="67">
                  <c:v>2181.190373561225</c:v>
                </c:pt>
                <c:pt idx="68">
                  <c:v>1997.4493252992449</c:v>
                </c:pt>
                <c:pt idx="69">
                  <c:v>2236.4738118639702</c:v>
                </c:pt>
                <c:pt idx="70">
                  <c:v>2179.7247172381394</c:v>
                </c:pt>
                <c:pt idx="71">
                  <c:v>2267.2073406866575</c:v>
                </c:pt>
                <c:pt idx="72">
                  <c:v>2291.1518773016051</c:v>
                </c:pt>
                <c:pt idx="73">
                  <c:v>2269.7575648248999</c:v>
                </c:pt>
                <c:pt idx="74">
                  <c:v>2411.6362479629652</c:v>
                </c:pt>
                <c:pt idx="75">
                  <c:v>2314.0905788099999</c:v>
                </c:pt>
                <c:pt idx="76">
                  <c:v>2179.6455985530838</c:v>
                </c:pt>
                <c:pt idx="77">
                  <c:v>2085.9193413101802</c:v>
                </c:pt>
                <c:pt idx="78">
                  <c:v>2590.7964166825145</c:v>
                </c:pt>
                <c:pt idx="79">
                  <c:v>2735.5467858783172</c:v>
                </c:pt>
                <c:pt idx="80">
                  <c:v>2598.6337281007941</c:v>
                </c:pt>
                <c:pt idx="81">
                  <c:v>2400.4489182693324</c:v>
                </c:pt>
                <c:pt idx="82">
                  <c:v>2326.8334670483614</c:v>
                </c:pt>
                <c:pt idx="83">
                  <c:v>2164.1620675163608</c:v>
                </c:pt>
                <c:pt idx="84">
                  <c:v>2376.3464551462616</c:v>
                </c:pt>
                <c:pt idx="85">
                  <c:v>2457.3993013039303</c:v>
                </c:pt>
                <c:pt idx="86">
                  <c:v>2591.534403911679</c:v>
                </c:pt>
                <c:pt idx="87">
                  <c:v>2735.9255583597537</c:v>
                </c:pt>
                <c:pt idx="88">
                  <c:v>2767.7337383219533</c:v>
                </c:pt>
                <c:pt idx="89">
                  <c:v>2822.2250343416799</c:v>
                </c:pt>
                <c:pt idx="90">
                  <c:v>2831.0642474673136</c:v>
                </c:pt>
                <c:pt idx="91">
                  <c:v>3390.9875347636407</c:v>
                </c:pt>
                <c:pt idx="92">
                  <c:v>3653.970572229035</c:v>
                </c:pt>
                <c:pt idx="93">
                  <c:v>3455.1230816349512</c:v>
                </c:pt>
                <c:pt idx="94">
                  <c:v>3570.9064159845075</c:v>
                </c:pt>
                <c:pt idx="95">
                  <c:v>3702.9814464314727</c:v>
                </c:pt>
                <c:pt idx="96">
                  <c:v>3742.8829521546036</c:v>
                </c:pt>
                <c:pt idx="97">
                  <c:v>3785.6036410738034</c:v>
                </c:pt>
                <c:pt idx="98">
                  <c:v>3651.0375795107193</c:v>
                </c:pt>
                <c:pt idx="99">
                  <c:v>3663.4532758585474</c:v>
                </c:pt>
                <c:pt idx="100">
                  <c:v>3604.2855023150714</c:v>
                </c:pt>
                <c:pt idx="101">
                  <c:v>3502.2513803955298</c:v>
                </c:pt>
                <c:pt idx="102">
                  <c:v>3755.5961329470415</c:v>
                </c:pt>
                <c:pt idx="103">
                  <c:v>3942.8505772530766</c:v>
                </c:pt>
                <c:pt idx="104">
                  <c:v>4509.9700340265645</c:v>
                </c:pt>
                <c:pt idx="105">
                  <c:v>4620.5530256713382</c:v>
                </c:pt>
                <c:pt idx="106">
                  <c:v>4608.6777072000104</c:v>
                </c:pt>
                <c:pt idx="107">
                  <c:v>4703.156586467122</c:v>
                </c:pt>
                <c:pt idx="108">
                  <c:v>4734.2496886069966</c:v>
                </c:pt>
                <c:pt idx="109">
                  <c:v>4685.548577669817</c:v>
                </c:pt>
                <c:pt idx="110">
                  <c:v>4849.8408836942672</c:v>
                </c:pt>
                <c:pt idx="111">
                  <c:v>4983.4793083022578</c:v>
                </c:pt>
                <c:pt idx="112">
                  <c:v>4866.6958901633416</c:v>
                </c:pt>
                <c:pt idx="113">
                  <c:v>4747.8838656386624</c:v>
                </c:pt>
                <c:pt idx="114">
                  <c:v>4989.2754391452381</c:v>
                </c:pt>
                <c:pt idx="115">
                  <c:v>5069.0392821433725</c:v>
                </c:pt>
                <c:pt idx="116">
                  <c:v>5042.1900872283704</c:v>
                </c:pt>
                <c:pt idx="117">
                  <c:v>5270.1161888157412</c:v>
                </c:pt>
                <c:pt idx="118">
                  <c:v>5456.5778038163644</c:v>
                </c:pt>
                <c:pt idx="119">
                  <c:v>5592.9365108490938</c:v>
                </c:pt>
                <c:pt idx="120">
                  <c:v>5537.4810931668162</c:v>
                </c:pt>
                <c:pt idx="121">
                  <c:v>5512.9287206976469</c:v>
                </c:pt>
                <c:pt idx="122">
                  <c:v>5656.9947191231558</c:v>
                </c:pt>
                <c:pt idx="123">
                  <c:v>5609.1576113407891</c:v>
                </c:pt>
                <c:pt idx="124">
                  <c:v>5559.8117094962963</c:v>
                </c:pt>
                <c:pt idx="125">
                  <c:v>5607.8321633667229</c:v>
                </c:pt>
                <c:pt idx="126">
                  <c:v>5660.5946425581715</c:v>
                </c:pt>
                <c:pt idx="127">
                  <c:v>5857.8114121223925</c:v>
                </c:pt>
                <c:pt idx="128">
                  <c:v>5800.995665759724</c:v>
                </c:pt>
                <c:pt idx="129">
                  <c:v>5526.9754682549556</c:v>
                </c:pt>
                <c:pt idx="130">
                  <c:v>5905.904343425962</c:v>
                </c:pt>
                <c:pt idx="131">
                  <c:v>5806.2222166876199</c:v>
                </c:pt>
                <c:pt idx="132">
                  <c:v>5909.5348439716545</c:v>
                </c:pt>
                <c:pt idx="133">
                  <c:v>6060.1918434945346</c:v>
                </c:pt>
                <c:pt idx="134">
                  <c:v>6033.4285620185274</c:v>
                </c:pt>
                <c:pt idx="135">
                  <c:v>6289.2655928348086</c:v>
                </c:pt>
                <c:pt idx="136">
                  <c:v>6353.8186260535495</c:v>
                </c:pt>
                <c:pt idx="137">
                  <c:v>6361.6769101736045</c:v>
                </c:pt>
                <c:pt idx="138">
                  <c:v>6366.8493326299895</c:v>
                </c:pt>
                <c:pt idx="139">
                  <c:v>6523.1268645859163</c:v>
                </c:pt>
                <c:pt idx="140">
                  <c:v>6601.7020915368576</c:v>
                </c:pt>
                <c:pt idx="141">
                  <c:v>6556.4395516862232</c:v>
                </c:pt>
                <c:pt idx="142">
                  <c:v>6640.5503563680786</c:v>
                </c:pt>
                <c:pt idx="143">
                  <c:v>6947.9031438704906</c:v>
                </c:pt>
                <c:pt idx="144">
                  <c:v>6371.1011506051209</c:v>
                </c:pt>
                <c:pt idx="145">
                  <c:v>6543.6572626496127</c:v>
                </c:pt>
                <c:pt idx="146">
                  <c:v>6263.6191777800341</c:v>
                </c:pt>
                <c:pt idx="147">
                  <c:v>6293.5997088558224</c:v>
                </c:pt>
                <c:pt idx="148">
                  <c:v>6118.9316598176965</c:v>
                </c:pt>
                <c:pt idx="149">
                  <c:v>6335.1754614284682</c:v>
                </c:pt>
                <c:pt idx="150">
                  <c:v>6518.8202252078372</c:v>
                </c:pt>
                <c:pt idx="151">
                  <c:v>6353.1836530549353</c:v>
                </c:pt>
                <c:pt idx="152">
                  <c:v>6064.5437226214772</c:v>
                </c:pt>
                <c:pt idx="153">
                  <c:v>6428.2527607625771</c:v>
                </c:pt>
                <c:pt idx="154">
                  <c:v>6326.3100451855253</c:v>
                </c:pt>
                <c:pt idx="155">
                  <c:v>6596.1304747200047</c:v>
                </c:pt>
                <c:pt idx="156">
                  <c:v>7125.3670790050583</c:v>
                </c:pt>
                <c:pt idx="157">
                  <c:v>7291.4484036466383</c:v>
                </c:pt>
                <c:pt idx="158">
                  <c:v>6964.3892216599761</c:v>
                </c:pt>
                <c:pt idx="159">
                  <c:v>6935.3743130331432</c:v>
                </c:pt>
                <c:pt idx="160">
                  <c:v>6924.8435660867863</c:v>
                </c:pt>
                <c:pt idx="161">
                  <c:v>7194.5185952295078</c:v>
                </c:pt>
                <c:pt idx="162">
                  <c:v>7222.3915139123446</c:v>
                </c:pt>
                <c:pt idx="163">
                  <c:v>7321.3459573959854</c:v>
                </c:pt>
                <c:pt idx="164">
                  <c:v>7512.4967244139916</c:v>
                </c:pt>
                <c:pt idx="165">
                  <c:v>7562.2033927297325</c:v>
                </c:pt>
                <c:pt idx="166">
                  <c:v>7718.4384744583203</c:v>
                </c:pt>
                <c:pt idx="167">
                  <c:v>7792.8293348630277</c:v>
                </c:pt>
                <c:pt idx="168">
                  <c:v>7778.9478668334323</c:v>
                </c:pt>
                <c:pt idx="169">
                  <c:v>8265.0322719808537</c:v>
                </c:pt>
                <c:pt idx="170">
                  <c:v>8597.732037188327</c:v>
                </c:pt>
                <c:pt idx="171">
                  <c:v>8360.2394766413981</c:v>
                </c:pt>
                <c:pt idx="172">
                  <c:v>8385.8482501778835</c:v>
                </c:pt>
                <c:pt idx="173">
                  <c:v>8183.8082661169647</c:v>
                </c:pt>
                <c:pt idx="174">
                  <c:v>8473.9589142321074</c:v>
                </c:pt>
                <c:pt idx="175">
                  <c:v>8539.72681273337</c:v>
                </c:pt>
                <c:pt idx="176">
                  <c:v>8542.1403091193097</c:v>
                </c:pt>
                <c:pt idx="177">
                  <c:v>8670.4609562410078</c:v>
                </c:pt>
                <c:pt idx="178">
                  <c:v>8708.6220642342196</c:v>
                </c:pt>
                <c:pt idx="179">
                  <c:v>8691.9324477180435</c:v>
                </c:pt>
                <c:pt idx="180">
                  <c:v>8903.0091649596452</c:v>
                </c:pt>
                <c:pt idx="181">
                  <c:v>8817.4434574053412</c:v>
                </c:pt>
                <c:pt idx="182">
                  <c:v>9251.2495139926959</c:v>
                </c:pt>
                <c:pt idx="183">
                  <c:v>9514.6623579929492</c:v>
                </c:pt>
                <c:pt idx="184">
                  <c:v>9556.034079150566</c:v>
                </c:pt>
                <c:pt idx="185">
                  <c:v>9715.5983078530626</c:v>
                </c:pt>
                <c:pt idx="186">
                  <c:v>9554.8551293189375</c:v>
                </c:pt>
                <c:pt idx="187">
                  <c:v>9613.9017501728304</c:v>
                </c:pt>
                <c:pt idx="188">
                  <c:v>9412.4057001836954</c:v>
                </c:pt>
                <c:pt idx="189">
                  <c:v>9240.3375986848623</c:v>
                </c:pt>
                <c:pt idx="190">
                  <c:v>9477.7022580805551</c:v>
                </c:pt>
                <c:pt idx="191">
                  <c:v>9717.7091940834525</c:v>
                </c:pt>
                <c:pt idx="192">
                  <c:v>9757.7657294940236</c:v>
                </c:pt>
                <c:pt idx="193">
                  <c:v>9685.3372107185824</c:v>
                </c:pt>
                <c:pt idx="194">
                  <c:v>9836.8159116802344</c:v>
                </c:pt>
                <c:pt idx="195">
                  <c:v>10537.072375525686</c:v>
                </c:pt>
                <c:pt idx="196">
                  <c:v>10245.610057739492</c:v>
                </c:pt>
                <c:pt idx="197">
                  <c:v>10137.231368918954</c:v>
                </c:pt>
                <c:pt idx="198">
                  <c:v>10124.097875254171</c:v>
                </c:pt>
                <c:pt idx="199">
                  <c:v>10167.967203099002</c:v>
                </c:pt>
                <c:pt idx="200">
                  <c:v>10061.762679914729</c:v>
                </c:pt>
                <c:pt idx="201">
                  <c:v>9789.311305730238</c:v>
                </c:pt>
                <c:pt idx="202">
                  <c:v>9755.72748911905</c:v>
                </c:pt>
                <c:pt idx="203">
                  <c:v>9721.8450089862436</c:v>
                </c:pt>
                <c:pt idx="204">
                  <c:v>10284.365007526039</c:v>
                </c:pt>
                <c:pt idx="205">
                  <c:v>10225.942666992625</c:v>
                </c:pt>
                <c:pt idx="206">
                  <c:v>9972.0950416174728</c:v>
                </c:pt>
                <c:pt idx="207">
                  <c:v>10226.684956273022</c:v>
                </c:pt>
                <c:pt idx="208">
                  <c:v>10406.38315552896</c:v>
                </c:pt>
                <c:pt idx="209">
                  <c:v>9522.0931791493749</c:v>
                </c:pt>
                <c:pt idx="210">
                  <c:v>9349.4002884698093</c:v>
                </c:pt>
                <c:pt idx="211">
                  <c:v>8908.2653236304614</c:v>
                </c:pt>
                <c:pt idx="212">
                  <c:v>9232.2400693429772</c:v>
                </c:pt>
                <c:pt idx="213">
                  <c:v>9263.0458477028005</c:v>
                </c:pt>
                <c:pt idx="214">
                  <c:v>8943.7359735426107</c:v>
                </c:pt>
                <c:pt idx="215">
                  <c:v>9311.6007551170133</c:v>
                </c:pt>
                <c:pt idx="216">
                  <c:v>8570.090690074001</c:v>
                </c:pt>
                <c:pt idx="217">
                  <c:v>8585.4412722607667</c:v>
                </c:pt>
                <c:pt idx="218">
                  <c:v>8786.5905214366703</c:v>
                </c:pt>
                <c:pt idx="219">
                  <c:v>9360.5619339839395</c:v>
                </c:pt>
                <c:pt idx="220">
                  <c:v>9405.0549105787832</c:v>
                </c:pt>
                <c:pt idx="221">
                  <c:v>10435.256817198424</c:v>
                </c:pt>
                <c:pt idx="222">
                  <c:v>10028.660458976243</c:v>
                </c:pt>
                <c:pt idx="223">
                  <c:v>10053.169775645085</c:v>
                </c:pt>
                <c:pt idx="224">
                  <c:v>9622.6706327094198</c:v>
                </c:pt>
                <c:pt idx="225">
                  <c:v>9093.6921287349596</c:v>
                </c:pt>
                <c:pt idx="226">
                  <c:v>9885.2190446872009</c:v>
                </c:pt>
                <c:pt idx="227">
                  <c:v>9925.9433503916061</c:v>
                </c:pt>
                <c:pt idx="228">
                  <c:v>9545.1664420826619</c:v>
                </c:pt>
                <c:pt idx="229">
                  <c:v>9906.6878436511124</c:v>
                </c:pt>
                <c:pt idx="230">
                  <c:v>9850.6360160638615</c:v>
                </c:pt>
                <c:pt idx="231">
                  <c:v>9922.7617158563025</c:v>
                </c:pt>
                <c:pt idx="232">
                  <c:v>10053.157264763155</c:v>
                </c:pt>
                <c:pt idx="233">
                  <c:v>10392.246440266254</c:v>
                </c:pt>
                <c:pt idx="234">
                  <c:v>10988.593952840289</c:v>
                </c:pt>
                <c:pt idx="235">
                  <c:v>11284.363922906618</c:v>
                </c:pt>
                <c:pt idx="236">
                  <c:v>11180.228494149409</c:v>
                </c:pt>
                <c:pt idx="237">
                  <c:v>11400.111189880687</c:v>
                </c:pt>
                <c:pt idx="238">
                  <c:v>11460.987479960935</c:v>
                </c:pt>
                <c:pt idx="239">
                  <c:v>11430.729209699051</c:v>
                </c:pt>
                <c:pt idx="240">
                  <c:v>11386.059557437518</c:v>
                </c:pt>
                <c:pt idx="241">
                  <c:v>11621.727652908961</c:v>
                </c:pt>
                <c:pt idx="242">
                  <c:v>11482.39244439446</c:v>
                </c:pt>
                <c:pt idx="243">
                  <c:v>11534.023104986722</c:v>
                </c:pt>
                <c:pt idx="244">
                  <c:v>11315.510592257991</c:v>
                </c:pt>
                <c:pt idx="245">
                  <c:v>11121.789924326782</c:v>
                </c:pt>
                <c:pt idx="246">
                  <c:v>11266.949259474499</c:v>
                </c:pt>
                <c:pt idx="247">
                  <c:v>11911.57624187014</c:v>
                </c:pt>
                <c:pt idx="248">
                  <c:v>11583.373864210651</c:v>
                </c:pt>
                <c:pt idx="249">
                  <c:v>11393.682035118838</c:v>
                </c:pt>
                <c:pt idx="250">
                  <c:v>10770.600516365263</c:v>
                </c:pt>
                <c:pt idx="251">
                  <c:v>10876.748885767933</c:v>
                </c:pt>
                <c:pt idx="252">
                  <c:v>10557.662692336478</c:v>
                </c:pt>
                <c:pt idx="253">
                  <c:v>10954.536873249674</c:v>
                </c:pt>
                <c:pt idx="254">
                  <c:v>11135.067237060999</c:v>
                </c:pt>
                <c:pt idx="255">
                  <c:v>11106.0795675712</c:v>
                </c:pt>
                <c:pt idx="256">
                  <c:v>11407.403753394488</c:v>
                </c:pt>
                <c:pt idx="257">
                  <c:v>11345.853808784557</c:v>
                </c:pt>
                <c:pt idx="258">
                  <c:v>11327.558969389342</c:v>
                </c:pt>
                <c:pt idx="259">
                  <c:v>11323.05222715763</c:v>
                </c:pt>
                <c:pt idx="260">
                  <c:v>12043.253533357085</c:v>
                </c:pt>
                <c:pt idx="261">
                  <c:v>12127.220238549775</c:v>
                </c:pt>
                <c:pt idx="262">
                  <c:v>12312.723952790195</c:v>
                </c:pt>
                <c:pt idx="263">
                  <c:v>12398.368927908523</c:v>
                </c:pt>
                <c:pt idx="264">
                  <c:v>12321.490765132383</c:v>
                </c:pt>
                <c:pt idx="265">
                  <c:v>12249.638168027264</c:v>
                </c:pt>
                <c:pt idx="266">
                  <c:v>12605.330038141943</c:v>
                </c:pt>
                <c:pt idx="267">
                  <c:v>12975.900097057627</c:v>
                </c:pt>
                <c:pt idx="268">
                  <c:v>12848.166560803527</c:v>
                </c:pt>
                <c:pt idx="269">
                  <c:v>12606.661835043513</c:v>
                </c:pt>
                <c:pt idx="270">
                  <c:v>12826.563756508225</c:v>
                </c:pt>
                <c:pt idx="271">
                  <c:v>12581.88365564466</c:v>
                </c:pt>
                <c:pt idx="272">
                  <c:v>12729.196154435456</c:v>
                </c:pt>
                <c:pt idx="273">
                  <c:v>13083.130441558285</c:v>
                </c:pt>
                <c:pt idx="274">
                  <c:v>13126.762575873154</c:v>
                </c:pt>
                <c:pt idx="275">
                  <c:v>12862.253049931544</c:v>
                </c:pt>
                <c:pt idx="276">
                  <c:v>12666.709725364515</c:v>
                </c:pt>
                <c:pt idx="277">
                  <c:v>13160.466642350984</c:v>
                </c:pt>
                <c:pt idx="278">
                  <c:v>13259.367629423616</c:v>
                </c:pt>
                <c:pt idx="279">
                  <c:v>13381.62847883163</c:v>
                </c:pt>
                <c:pt idx="280">
                  <c:v>13457.774817567377</c:v>
                </c:pt>
                <c:pt idx="281">
                  <c:v>13714.650938223209</c:v>
                </c:pt>
                <c:pt idx="282">
                  <c:v>13496.226161051358</c:v>
                </c:pt>
                <c:pt idx="283">
                  <c:v>14009.494410107394</c:v>
                </c:pt>
                <c:pt idx="284">
                  <c:v>14066.881728422775</c:v>
                </c:pt>
                <c:pt idx="285">
                  <c:v>14171.181325567439</c:v>
                </c:pt>
                <c:pt idx="286">
                  <c:v>14832.803818784676</c:v>
                </c:pt>
                <c:pt idx="287">
                  <c:v>14944.620452953301</c:v>
                </c:pt>
                <c:pt idx="288">
                  <c:v>14871.230738663011</c:v>
                </c:pt>
                <c:pt idx="289">
                  <c:v>14901.709256827453</c:v>
                </c:pt>
                <c:pt idx="290">
                  <c:v>14856.193857683933</c:v>
                </c:pt>
                <c:pt idx="291">
                  <c:v>14819.833368305997</c:v>
                </c:pt>
                <c:pt idx="292">
                  <c:v>15155.2898897534</c:v>
                </c:pt>
                <c:pt idx="293">
                  <c:v>15225.718090871376</c:v>
                </c:pt>
                <c:pt idx="294">
                  <c:v>15067.114102547044</c:v>
                </c:pt>
                <c:pt idx="295">
                  <c:v>15157.238597885238</c:v>
                </c:pt>
                <c:pt idx="296">
                  <c:v>15016.05230677341</c:v>
                </c:pt>
                <c:pt idx="297">
                  <c:v>15355.727644303603</c:v>
                </c:pt>
                <c:pt idx="298">
                  <c:v>15063.598130828472</c:v>
                </c:pt>
                <c:pt idx="299">
                  <c:v>15921.451480265921</c:v>
                </c:pt>
                <c:pt idx="300">
                  <c:v>16245.634608074479</c:v>
                </c:pt>
                <c:pt idx="301">
                  <c:v>16389.314842286942</c:v>
                </c:pt>
                <c:pt idx="302">
                  <c:v>16609.963166465186</c:v>
                </c:pt>
                <c:pt idx="303">
                  <c:v>16306.708258460065</c:v>
                </c:pt>
                <c:pt idx="304">
                  <c:v>16043.860802870444</c:v>
                </c:pt>
                <c:pt idx="305">
                  <c:v>16097.390258540827</c:v>
                </c:pt>
                <c:pt idx="306">
                  <c:v>15922.742630499699</c:v>
                </c:pt>
                <c:pt idx="307">
                  <c:v>15471.13223913227</c:v>
                </c:pt>
                <c:pt idx="308">
                  <c:v>15662.873281958011</c:v>
                </c:pt>
                <c:pt idx="309">
                  <c:v>15813.203252639245</c:v>
                </c:pt>
                <c:pt idx="310">
                  <c:v>16326.822236469543</c:v>
                </c:pt>
                <c:pt idx="311">
                  <c:v>16516.998389098819</c:v>
                </c:pt>
                <c:pt idx="312">
                  <c:v>17041.584267250506</c:v>
                </c:pt>
                <c:pt idx="313">
                  <c:v>17228.426445561763</c:v>
                </c:pt>
                <c:pt idx="314">
                  <c:v>17140.272907960309</c:v>
                </c:pt>
                <c:pt idx="315">
                  <c:v>16926.455804314563</c:v>
                </c:pt>
                <c:pt idx="316">
                  <c:v>16937.278565897588</c:v>
                </c:pt>
                <c:pt idx="317">
                  <c:v>16475.57778678523</c:v>
                </c:pt>
                <c:pt idx="318">
                  <c:v>16882.963323242839</c:v>
                </c:pt>
                <c:pt idx="319">
                  <c:v>17300.876470056446</c:v>
                </c:pt>
                <c:pt idx="320">
                  <c:v>17605.258629164593</c:v>
                </c:pt>
                <c:pt idx="321">
                  <c:v>17485.343066368157</c:v>
                </c:pt>
                <c:pt idx="322">
                  <c:v>17505.214972349546</c:v>
                </c:pt>
                <c:pt idx="323">
                  <c:v>17680.882399281694</c:v>
                </c:pt>
                <c:pt idx="324">
                  <c:v>18078.85600206428</c:v>
                </c:pt>
                <c:pt idx="325">
                  <c:v>18658.398776822454</c:v>
                </c:pt>
                <c:pt idx="326">
                  <c:v>18539.98119514095</c:v>
                </c:pt>
                <c:pt idx="327">
                  <c:v>18501.33363853566</c:v>
                </c:pt>
                <c:pt idx="328">
                  <c:v>18818.375519547189</c:v>
                </c:pt>
                <c:pt idx="329">
                  <c:v>18841.459321836239</c:v>
                </c:pt>
                <c:pt idx="330">
                  <c:v>18862.991619563811</c:v>
                </c:pt>
                <c:pt idx="331">
                  <c:v>18753.789719615994</c:v>
                </c:pt>
                <c:pt idx="332">
                  <c:v>18419.073677616325</c:v>
                </c:pt>
                <c:pt idx="333">
                  <c:v>18740.518414460133</c:v>
                </c:pt>
                <c:pt idx="334">
                  <c:v>19111.867820694169</c:v>
                </c:pt>
                <c:pt idx="335">
                  <c:v>18946.610719931123</c:v>
                </c:pt>
                <c:pt idx="336">
                  <c:v>19123.013696799819</c:v>
                </c:pt>
                <c:pt idx="337">
                  <c:v>19076.453800627303</c:v>
                </c:pt>
                <c:pt idx="338">
                  <c:v>19028.89903611338</c:v>
                </c:pt>
                <c:pt idx="339">
                  <c:v>18851.067954579714</c:v>
                </c:pt>
                <c:pt idx="340">
                  <c:v>19079.428328054059</c:v>
                </c:pt>
                <c:pt idx="341">
                  <c:v>19518.021992801743</c:v>
                </c:pt>
                <c:pt idx="342">
                  <c:v>19597.241919330481</c:v>
                </c:pt>
                <c:pt idx="343">
                  <c:v>19789.467756461265</c:v>
                </c:pt>
                <c:pt idx="344">
                  <c:v>19931.103817395746</c:v>
                </c:pt>
                <c:pt idx="345">
                  <c:v>19417.266244895989</c:v>
                </c:pt>
                <c:pt idx="346">
                  <c:v>19606.225503133232</c:v>
                </c:pt>
                <c:pt idx="347">
                  <c:v>19824.624282403973</c:v>
                </c:pt>
                <c:pt idx="348">
                  <c:v>19995.488241070918</c:v>
                </c:pt>
                <c:pt idx="349">
                  <c:v>19615.842833876948</c:v>
                </c:pt>
                <c:pt idx="350">
                  <c:v>20018.889908253084</c:v>
                </c:pt>
                <c:pt idx="351">
                  <c:v>20439.419050128825</c:v>
                </c:pt>
                <c:pt idx="352">
                  <c:v>20679.211847435668</c:v>
                </c:pt>
                <c:pt idx="353">
                  <c:v>20631.004108436944</c:v>
                </c:pt>
                <c:pt idx="354">
                  <c:v>20719.633336876013</c:v>
                </c:pt>
                <c:pt idx="355">
                  <c:v>20890.382134905965</c:v>
                </c:pt>
                <c:pt idx="356">
                  <c:v>21051.770031191674</c:v>
                </c:pt>
                <c:pt idx="357">
                  <c:v>21391.186523375276</c:v>
                </c:pt>
                <c:pt idx="358">
                  <c:v>21275.180503367905</c:v>
                </c:pt>
                <c:pt idx="359">
                  <c:v>21542.639642346036</c:v>
                </c:pt>
                <c:pt idx="360">
                  <c:v>21460.448536245927</c:v>
                </c:pt>
                <c:pt idx="361">
                  <c:v>21728.541242641542</c:v>
                </c:pt>
                <c:pt idx="362">
                  <c:v>21404.151787849107</c:v>
                </c:pt>
                <c:pt idx="363">
                  <c:v>21523.351147359761</c:v>
                </c:pt>
                <c:pt idx="364">
                  <c:v>22064.166040918666</c:v>
                </c:pt>
                <c:pt idx="365">
                  <c:v>21507.236628259845</c:v>
                </c:pt>
                <c:pt idx="366">
                  <c:v>21429.5033353135</c:v>
                </c:pt>
                <c:pt idx="367">
                  <c:v>21716.744513208218</c:v>
                </c:pt>
                <c:pt idx="368">
                  <c:v>21961.928085625386</c:v>
                </c:pt>
                <c:pt idx="369">
                  <c:v>22119.533580286228</c:v>
                </c:pt>
                <c:pt idx="370">
                  <c:v>22231.991471715846</c:v>
                </c:pt>
                <c:pt idx="371">
                  <c:v>21864.225674791687</c:v>
                </c:pt>
                <c:pt idx="372">
                  <c:v>21937.613671157626</c:v>
                </c:pt>
                <c:pt idx="373">
                  <c:v>21535.772644022371</c:v>
                </c:pt>
                <c:pt idx="374">
                  <c:v>21129.334641377522</c:v>
                </c:pt>
                <c:pt idx="375">
                  <c:v>20447.703178984659</c:v>
                </c:pt>
                <c:pt idx="376">
                  <c:v>20429.514179087095</c:v>
                </c:pt>
                <c:pt idx="377">
                  <c:v>21578.987656248704</c:v>
                </c:pt>
                <c:pt idx="378">
                  <c:v>22173.349360988719</c:v>
                </c:pt>
                <c:pt idx="379">
                  <c:v>22096.943423337139</c:v>
                </c:pt>
                <c:pt idx="380">
                  <c:v>22199.788156833267</c:v>
                </c:pt>
                <c:pt idx="381">
                  <c:v>22446.816803328125</c:v>
                </c:pt>
                <c:pt idx="382">
                  <c:v>22427.541778679071</c:v>
                </c:pt>
                <c:pt idx="383">
                  <c:v>22460.036110975383</c:v>
                </c:pt>
                <c:pt idx="384">
                  <c:v>21526.14154082461</c:v>
                </c:pt>
                <c:pt idx="385">
                  <c:v>22161.375483445416</c:v>
                </c:pt>
                <c:pt idx="386">
                  <c:v>22370.848030369652</c:v>
                </c:pt>
                <c:pt idx="387">
                  <c:v>22053.61308335283</c:v>
                </c:pt>
                <c:pt idx="388">
                  <c:v>21821.704348726758</c:v>
                </c:pt>
                <c:pt idx="389">
                  <c:v>21830.499435287333</c:v>
                </c:pt>
                <c:pt idx="390">
                  <c:v>22641.633634883226</c:v>
                </c:pt>
                <c:pt idx="391">
                  <c:v>22195.386584206961</c:v>
                </c:pt>
                <c:pt idx="392">
                  <c:v>22805.703089102419</c:v>
                </c:pt>
                <c:pt idx="393">
                  <c:v>23249.345338205316</c:v>
                </c:pt>
                <c:pt idx="394">
                  <c:v>23489.507776139788</c:v>
                </c:pt>
                <c:pt idx="395">
                  <c:v>23450.805964915828</c:v>
                </c:pt>
                <c:pt idx="396">
                  <c:v>23003.435347215891</c:v>
                </c:pt>
                <c:pt idx="397">
                  <c:v>22791.200627523958</c:v>
                </c:pt>
                <c:pt idx="398">
                  <c:v>23528.389810089535</c:v>
                </c:pt>
                <c:pt idx="399">
                  <c:v>23171.330312043447</c:v>
                </c:pt>
                <c:pt idx="400">
                  <c:v>23375.703684848231</c:v>
                </c:pt>
                <c:pt idx="401">
                  <c:v>23810.200207360191</c:v>
                </c:pt>
                <c:pt idx="402">
                  <c:v>23662.772153121445</c:v>
                </c:pt>
                <c:pt idx="403">
                  <c:v>24592.769632205993</c:v>
                </c:pt>
                <c:pt idx="404">
                  <c:v>24449.367932081495</c:v>
                </c:pt>
                <c:pt idx="405">
                  <c:v>24548.660012451128</c:v>
                </c:pt>
                <c:pt idx="406">
                  <c:v>24730.954197172083</c:v>
                </c:pt>
                <c:pt idx="407">
                  <c:v>24688.110999398814</c:v>
                </c:pt>
                <c:pt idx="408">
                  <c:v>24305.462291647142</c:v>
                </c:pt>
                <c:pt idx="409">
                  <c:v>24039.26398085805</c:v>
                </c:pt>
                <c:pt idx="410">
                  <c:v>24154.601187015414</c:v>
                </c:pt>
                <c:pt idx="411">
                  <c:v>24230.379342884626</c:v>
                </c:pt>
                <c:pt idx="412">
                  <c:v>24262.907636691925</c:v>
                </c:pt>
                <c:pt idx="413">
                  <c:v>23874.077544667362</c:v>
                </c:pt>
                <c:pt idx="414">
                  <c:v>23787.201403344025</c:v>
                </c:pt>
                <c:pt idx="415">
                  <c:v>24132.707768550226</c:v>
                </c:pt>
                <c:pt idx="416">
                  <c:v>24036.727510977893</c:v>
                </c:pt>
                <c:pt idx="417">
                  <c:v>24325.46684691777</c:v>
                </c:pt>
                <c:pt idx="418">
                  <c:v>24112.469928609436</c:v>
                </c:pt>
                <c:pt idx="419">
                  <c:v>24102.988392888838</c:v>
                </c:pt>
                <c:pt idx="420">
                  <c:v>22652.565072083718</c:v>
                </c:pt>
                <c:pt idx="421">
                  <c:v>22849.735280409637</c:v>
                </c:pt>
                <c:pt idx="422">
                  <c:v>21976.225608801247</c:v>
                </c:pt>
                <c:pt idx="423">
                  <c:v>22535.54615259148</c:v>
                </c:pt>
                <c:pt idx="424">
                  <c:v>22465.168020971512</c:v>
                </c:pt>
                <c:pt idx="425">
                  <c:v>22014.542862246246</c:v>
                </c:pt>
                <c:pt idx="426">
                  <c:v>22334.640425696209</c:v>
                </c:pt>
                <c:pt idx="427">
                  <c:v>23271.744530465363</c:v>
                </c:pt>
                <c:pt idx="428">
                  <c:v>23400.931433939208</c:v>
                </c:pt>
                <c:pt idx="429">
                  <c:v>24212.284588144241</c:v>
                </c:pt>
                <c:pt idx="430">
                  <c:v>23971.437549791441</c:v>
                </c:pt>
                <c:pt idx="431">
                  <c:v>24136.946456759644</c:v>
                </c:pt>
                <c:pt idx="432">
                  <c:v>23337.115421707269</c:v>
                </c:pt>
                <c:pt idx="433">
                  <c:v>24037.036616720456</c:v>
                </c:pt>
                <c:pt idx="434">
                  <c:v>23989.119382898185</c:v>
                </c:pt>
                <c:pt idx="435">
                  <c:v>23971.78870456919</c:v>
                </c:pt>
                <c:pt idx="436">
                  <c:v>22929.238134106246</c:v>
                </c:pt>
                <c:pt idx="437">
                  <c:v>23002.763509134624</c:v>
                </c:pt>
                <c:pt idx="438">
                  <c:v>23653.42728324073</c:v>
                </c:pt>
                <c:pt idx="439">
                  <c:v>23380.581652507193</c:v>
                </c:pt>
                <c:pt idx="440">
                  <c:v>21891.528892633432</c:v>
                </c:pt>
                <c:pt idx="441">
                  <c:v>21264.70842700369</c:v>
                </c:pt>
                <c:pt idx="442">
                  <c:v>22099.52682080818</c:v>
                </c:pt>
                <c:pt idx="443">
                  <c:v>22587.950405755026</c:v>
                </c:pt>
                <c:pt idx="444">
                  <c:v>22004.765626172113</c:v>
                </c:pt>
                <c:pt idx="445">
                  <c:v>21604.83966467276</c:v>
                </c:pt>
                <c:pt idx="446">
                  <c:v>22270.860482543183</c:v>
                </c:pt>
                <c:pt idx="447">
                  <c:v>22494.772364947548</c:v>
                </c:pt>
                <c:pt idx="448">
                  <c:v>23478.202348613137</c:v>
                </c:pt>
                <c:pt idx="449">
                  <c:v>23791.511338725446</c:v>
                </c:pt>
                <c:pt idx="450">
                  <c:v>24094.202784504254</c:v>
                </c:pt>
                <c:pt idx="451">
                  <c:v>23727.218479086983</c:v>
                </c:pt>
                <c:pt idx="452">
                  <c:v>24070.498639182933</c:v>
                </c:pt>
                <c:pt idx="453">
                  <c:v>23820.493181362413</c:v>
                </c:pt>
                <c:pt idx="454">
                  <c:v>24425.14187672998</c:v>
                </c:pt>
                <c:pt idx="455">
                  <c:v>25228.686375142661</c:v>
                </c:pt>
                <c:pt idx="456">
                  <c:v>24963.98487971256</c:v>
                </c:pt>
                <c:pt idx="457">
                  <c:v>24594.000485392193</c:v>
                </c:pt>
                <c:pt idx="458">
                  <c:v>24402.68092507837</c:v>
                </c:pt>
                <c:pt idx="459">
                  <c:v>24536.390925973545</c:v>
                </c:pt>
                <c:pt idx="460">
                  <c:v>25082.79514223351</c:v>
                </c:pt>
                <c:pt idx="461">
                  <c:v>25222.834023771753</c:v>
                </c:pt>
                <c:pt idx="462">
                  <c:v>25003.343478911665</c:v>
                </c:pt>
                <c:pt idx="463">
                  <c:v>24717.587795874606</c:v>
                </c:pt>
                <c:pt idx="464">
                  <c:v>24214.043563297939</c:v>
                </c:pt>
                <c:pt idx="465">
                  <c:v>25107.45802349806</c:v>
                </c:pt>
                <c:pt idx="466">
                  <c:v>25170.403167845474</c:v>
                </c:pt>
                <c:pt idx="467">
                  <c:v>25770.804708547432</c:v>
                </c:pt>
                <c:pt idx="468">
                  <c:v>26379.342332500324</c:v>
                </c:pt>
                <c:pt idx="469">
                  <c:v>26544.430100610742</c:v>
                </c:pt>
                <c:pt idx="470">
                  <c:v>26587.807076899364</c:v>
                </c:pt>
                <c:pt idx="471">
                  <c:v>26835.153736303277</c:v>
                </c:pt>
                <c:pt idx="472">
                  <c:v>26880.849553041495</c:v>
                </c:pt>
                <c:pt idx="473">
                  <c:v>26667.826776939957</c:v>
                </c:pt>
                <c:pt idx="474">
                  <c:v>26988.669700093749</c:v>
                </c:pt>
                <c:pt idx="475">
                  <c:v>26464.466120579913</c:v>
                </c:pt>
                <c:pt idx="476">
                  <c:v>26302.465126287214</c:v>
                </c:pt>
                <c:pt idx="477">
                  <c:v>26836.800889300066</c:v>
                </c:pt>
                <c:pt idx="478">
                  <c:v>26866.654660697801</c:v>
                </c:pt>
                <c:pt idx="479">
                  <c:v>26677.462867952832</c:v>
                </c:pt>
                <c:pt idx="480">
                  <c:v>26349.36735512624</c:v>
                </c:pt>
                <c:pt idx="481">
                  <c:v>27049.610188733928</c:v>
                </c:pt>
                <c:pt idx="482">
                  <c:v>26824.623591582327</c:v>
                </c:pt>
                <c:pt idx="483">
                  <c:v>26330.936266090022</c:v>
                </c:pt>
                <c:pt idx="484">
                  <c:v>26994.411046224981</c:v>
                </c:pt>
                <c:pt idx="485">
                  <c:v>27141.714774728225</c:v>
                </c:pt>
                <c:pt idx="486">
                  <c:v>27542.809002849808</c:v>
                </c:pt>
                <c:pt idx="487">
                  <c:v>27439.637032539074</c:v>
                </c:pt>
                <c:pt idx="488">
                  <c:v>28347.377682161103</c:v>
                </c:pt>
                <c:pt idx="489">
                  <c:v>28087.846395856195</c:v>
                </c:pt>
                <c:pt idx="490">
                  <c:v>28100.012310059992</c:v>
                </c:pt>
                <c:pt idx="491">
                  <c:v>28020.947438822837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3-4540-95D9-40FBA913C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05136"/>
        <c:axId val="187705696"/>
      </c:areaChart>
      <c:catAx>
        <c:axId val="187705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705696"/>
        <c:crosses val="autoZero"/>
        <c:auto val="1"/>
        <c:lblAlgn val="ctr"/>
        <c:lblOffset val="100"/>
        <c:noMultiLvlLbl val="0"/>
      </c:catAx>
      <c:valAx>
        <c:axId val="1877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513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9567529962369162"/>
          <c:y val="0.92474926780248201"/>
          <c:w val="0.64468501678254064"/>
          <c:h val="7.061295691697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%</a:t>
            </a:r>
            <a:r>
              <a:rPr lang="en-US" sz="1100" b="1" baseline="0"/>
              <a:t> Return Performance</a:t>
            </a:r>
            <a:endParaRPr lang="en-US" sz="1100" b="1"/>
          </a:p>
        </c:rich>
      </c:tx>
      <c:layout>
        <c:manualLayout>
          <c:xMode val="edge"/>
          <c:yMode val="edge"/>
          <c:x val="0.3832019161940422"/>
          <c:y val="1.652711623043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55781816989188E-2"/>
          <c:y val="0.10484351348937762"/>
          <c:w val="0.92958518961624714"/>
          <c:h val="0.80233656165564404"/>
        </c:manualLayout>
      </c:layout>
      <c:scatterChart>
        <c:scatterStyle val="smoothMarker"/>
        <c:varyColors val="0"/>
        <c:ser>
          <c:idx val="1"/>
          <c:order val="0"/>
          <c:tx>
            <c:v>Base Return</c:v>
          </c:tx>
          <c:spPr>
            <a:ln w="158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(Model)'!$BF$35:$BF$526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2.118555084293483E-3</c:v>
                </c:pt>
                <c:pt idx="2">
                  <c:v>-1.5606697148508486E-2</c:v>
                </c:pt>
                <c:pt idx="3">
                  <c:v>2.3366662123260884E-2</c:v>
                </c:pt>
                <c:pt idx="4">
                  <c:v>2.6574605259442663E-2</c:v>
                </c:pt>
                <c:pt idx="5">
                  <c:v>1.0057656099597079E-2</c:v>
                </c:pt>
                <c:pt idx="6">
                  <c:v>2.8038444837497511E-2</c:v>
                </c:pt>
                <c:pt idx="7">
                  <c:v>6.1861959956019508E-2</c:v>
                </c:pt>
                <c:pt idx="8">
                  <c:v>7.3012385067840357E-2</c:v>
                </c:pt>
                <c:pt idx="9">
                  <c:v>0.10243104204337028</c:v>
                </c:pt>
                <c:pt idx="10">
                  <c:v>0.10814401920153194</c:v>
                </c:pt>
                <c:pt idx="11">
                  <c:v>6.5231647561003747E-2</c:v>
                </c:pt>
                <c:pt idx="12">
                  <c:v>0.10278339516295865</c:v>
                </c:pt>
                <c:pt idx="13">
                  <c:v>5.8559747089458991E-2</c:v>
                </c:pt>
                <c:pt idx="14">
                  <c:v>2.2345284636439144E-2</c:v>
                </c:pt>
                <c:pt idx="15">
                  <c:v>1.8770951110566703E-2</c:v>
                </c:pt>
                <c:pt idx="16">
                  <c:v>2.9980336504460414E-3</c:v>
                </c:pt>
                <c:pt idx="17">
                  <c:v>3.1628416173694829E-2</c:v>
                </c:pt>
                <c:pt idx="18">
                  <c:v>4.9899673923150756E-2</c:v>
                </c:pt>
                <c:pt idx="19">
                  <c:v>8.1843206659926171E-3</c:v>
                </c:pt>
                <c:pt idx="20">
                  <c:v>1.1597092589354263E-2</c:v>
                </c:pt>
                <c:pt idx="21">
                  <c:v>3.5267012971804679E-3</c:v>
                </c:pt>
                <c:pt idx="22">
                  <c:v>-3.4384665910070167E-2</c:v>
                </c:pt>
                <c:pt idx="23">
                  <c:v>-4.3081494457813618E-2</c:v>
                </c:pt>
                <c:pt idx="24">
                  <c:v>-9.6237264012567714E-2</c:v>
                </c:pt>
                <c:pt idx="25">
                  <c:v>-9.7669811836678333E-2</c:v>
                </c:pt>
                <c:pt idx="26">
                  <c:v>-3.9270958429514002E-2</c:v>
                </c:pt>
                <c:pt idx="27">
                  <c:v>-9.2376613064701463E-2</c:v>
                </c:pt>
                <c:pt idx="28">
                  <c:v>-7.1807628629844134E-2</c:v>
                </c:pt>
                <c:pt idx="29">
                  <c:v>-6.1451085056143717E-2</c:v>
                </c:pt>
                <c:pt idx="30">
                  <c:v>-7.0249671725841289E-2</c:v>
                </c:pt>
                <c:pt idx="31">
                  <c:v>-9.8644079936690221E-2</c:v>
                </c:pt>
                <c:pt idx="32">
                  <c:v>-0.1017040182972353</c:v>
                </c:pt>
                <c:pt idx="33">
                  <c:v>-9.6529367873476213E-2</c:v>
                </c:pt>
                <c:pt idx="34">
                  <c:v>-8.3804863082770353E-2</c:v>
                </c:pt>
                <c:pt idx="35">
                  <c:v>-4.2649785407878671E-2</c:v>
                </c:pt>
                <c:pt idx="36">
                  <c:v>-6.6826604159773484E-2</c:v>
                </c:pt>
                <c:pt idx="37">
                  <c:v>-3.0238763558436466E-2</c:v>
                </c:pt>
                <c:pt idx="38">
                  <c:v>-2.2599581477633968E-2</c:v>
                </c:pt>
                <c:pt idx="39">
                  <c:v>-9.611458731607514E-3</c:v>
                </c:pt>
                <c:pt idx="40">
                  <c:v>-2.3124442369449438E-2</c:v>
                </c:pt>
                <c:pt idx="41">
                  <c:v>9.0168215760553228E-3</c:v>
                </c:pt>
                <c:pt idx="42">
                  <c:v>-2.2390582974639806E-2</c:v>
                </c:pt>
                <c:pt idx="43">
                  <c:v>-1.1986511857624671E-2</c:v>
                </c:pt>
                <c:pt idx="44">
                  <c:v>-4.1689826999817381E-2</c:v>
                </c:pt>
                <c:pt idx="45">
                  <c:v>-5.8119928324493975E-2</c:v>
                </c:pt>
                <c:pt idx="46">
                  <c:v>-8.4299434941262685E-2</c:v>
                </c:pt>
                <c:pt idx="47">
                  <c:v>-0.10582927776622275</c:v>
                </c:pt>
                <c:pt idx="48">
                  <c:v>-0.12483124027329362</c:v>
                </c:pt>
                <c:pt idx="49">
                  <c:v>-0.14022200345438851</c:v>
                </c:pt>
                <c:pt idx="50">
                  <c:v>-0.12122283607234663</c:v>
                </c:pt>
                <c:pt idx="51">
                  <c:v>-0.12507756276580095</c:v>
                </c:pt>
                <c:pt idx="52">
                  <c:v>-0.10701935717256927</c:v>
                </c:pt>
                <c:pt idx="53">
                  <c:v>-0.10112888155211841</c:v>
                </c:pt>
                <c:pt idx="54">
                  <c:v>-0.11336418304395113</c:v>
                </c:pt>
                <c:pt idx="55">
                  <c:v>-0.1177088748629509</c:v>
                </c:pt>
                <c:pt idx="56">
                  <c:v>-0.11740382547519534</c:v>
                </c:pt>
                <c:pt idx="57">
                  <c:v>-0.15831049189899671</c:v>
                </c:pt>
                <c:pt idx="58">
                  <c:v>-0.1513824880814918</c:v>
                </c:pt>
                <c:pt idx="59">
                  <c:v>-0.13730257650070143</c:v>
                </c:pt>
                <c:pt idx="60">
                  <c:v>-0.17187044155202025</c:v>
                </c:pt>
                <c:pt idx="61">
                  <c:v>-0.25849804572576496</c:v>
                </c:pt>
                <c:pt idx="62">
                  <c:v>-0.40118424161676736</c:v>
                </c:pt>
                <c:pt idx="63">
                  <c:v>-0.38096230079808679</c:v>
                </c:pt>
                <c:pt idx="64">
                  <c:v>-0.44262446477878192</c:v>
                </c:pt>
                <c:pt idx="65">
                  <c:v>-0.31714220033219886</c:v>
                </c:pt>
                <c:pt idx="66">
                  <c:v>-0.33196429190094767</c:v>
                </c:pt>
                <c:pt idx="67">
                  <c:v>-0.38290543714142522</c:v>
                </c:pt>
                <c:pt idx="68">
                  <c:v>-0.43487140296154247</c:v>
                </c:pt>
                <c:pt idx="69">
                  <c:v>-0.36727969862850995</c:v>
                </c:pt>
                <c:pt idx="70">
                  <c:v>-0.38334591107539484</c:v>
                </c:pt>
                <c:pt idx="71">
                  <c:v>-0.35852388735796314</c:v>
                </c:pt>
                <c:pt idx="72">
                  <c:v>-0.3517303144833861</c:v>
                </c:pt>
                <c:pt idx="73">
                  <c:v>-0.37432666145519511</c:v>
                </c:pt>
                <c:pt idx="74">
                  <c:v>-0.335219052397012</c:v>
                </c:pt>
                <c:pt idx="75">
                  <c:v>-0.36210537285436861</c:v>
                </c:pt>
                <c:pt idx="76">
                  <c:v>-0.39911458623080309</c:v>
                </c:pt>
                <c:pt idx="77">
                  <c:v>-0.42487180696420368</c:v>
                </c:pt>
                <c:pt idx="78">
                  <c:v>-0.37062513478531833</c:v>
                </c:pt>
                <c:pt idx="79">
                  <c:v>-0.33550820021129857</c:v>
                </c:pt>
                <c:pt idx="80">
                  <c:v>-0.36877251512224574</c:v>
                </c:pt>
                <c:pt idx="81">
                  <c:v>-0.41689308332087505</c:v>
                </c:pt>
                <c:pt idx="82">
                  <c:v>-0.4348364184985235</c:v>
                </c:pt>
                <c:pt idx="83">
                  <c:v>-0.47439238066450473</c:v>
                </c:pt>
                <c:pt idx="84">
                  <c:v>-0.42280423709972859</c:v>
                </c:pt>
                <c:pt idx="85">
                  <c:v>-0.40317253591605284</c:v>
                </c:pt>
                <c:pt idx="86">
                  <c:v>-0.37278614292920453</c:v>
                </c:pt>
                <c:pt idx="87">
                  <c:v>-0.33788148572398813</c:v>
                </c:pt>
                <c:pt idx="88">
                  <c:v>-0.33017630799764031</c:v>
                </c:pt>
                <c:pt idx="89">
                  <c:v>-0.31698380479553889</c:v>
                </c:pt>
                <c:pt idx="90">
                  <c:v>-0.31485682026435891</c:v>
                </c:pt>
                <c:pt idx="91">
                  <c:v>-0.26699961995711452</c:v>
                </c:pt>
                <c:pt idx="92">
                  <c:v>-0.21019800401788791</c:v>
                </c:pt>
                <c:pt idx="93">
                  <c:v>-0.25317897096106567</c:v>
                </c:pt>
                <c:pt idx="94">
                  <c:v>-0.22821643081129817</c:v>
                </c:pt>
                <c:pt idx="95">
                  <c:v>-0.19967395570670721</c:v>
                </c:pt>
                <c:pt idx="96">
                  <c:v>-0.19102085192503038</c:v>
                </c:pt>
                <c:pt idx="97">
                  <c:v>-0.18179123929775076</c:v>
                </c:pt>
                <c:pt idx="98">
                  <c:v>-0.21085429787216758</c:v>
                </c:pt>
                <c:pt idx="99">
                  <c:v>-0.2097183938080911</c:v>
                </c:pt>
                <c:pt idx="100">
                  <c:v>-0.22247917851043442</c:v>
                </c:pt>
                <c:pt idx="101">
                  <c:v>-0.24448912073634765</c:v>
                </c:pt>
                <c:pt idx="102">
                  <c:v>-0.1898418462163477</c:v>
                </c:pt>
                <c:pt idx="103">
                  <c:v>-0.1494510744035441</c:v>
                </c:pt>
                <c:pt idx="104">
                  <c:v>-0.12147652958733435</c:v>
                </c:pt>
                <c:pt idx="105">
                  <c:v>-9.9936467831764686E-2</c:v>
                </c:pt>
                <c:pt idx="106">
                  <c:v>-0.10224293153706643</c:v>
                </c:pt>
                <c:pt idx="107">
                  <c:v>-8.3835758130295424E-2</c:v>
                </c:pt>
                <c:pt idx="108">
                  <c:v>-7.7769048847801225E-2</c:v>
                </c:pt>
                <c:pt idx="109">
                  <c:v>-8.7272156139573953E-2</c:v>
                </c:pt>
                <c:pt idx="110">
                  <c:v>-5.5264600195426117E-2</c:v>
                </c:pt>
                <c:pt idx="111">
                  <c:v>-2.9235443188202592E-2</c:v>
                </c:pt>
                <c:pt idx="112">
                  <c:v>-5.3720766117646979E-2</c:v>
                </c:pt>
                <c:pt idx="113">
                  <c:v>-7.6837298598800396E-2</c:v>
                </c:pt>
                <c:pt idx="114">
                  <c:v>-2.9902419524841961E-2</c:v>
                </c:pt>
                <c:pt idx="115">
                  <c:v>-1.4396975569422654E-2</c:v>
                </c:pt>
                <c:pt idx="116">
                  <c:v>-1.9612115745581638E-2</c:v>
                </c:pt>
                <c:pt idx="117">
                  <c:v>-6.592291199343836E-2</c:v>
                </c:pt>
                <c:pt idx="118">
                  <c:v>-3.287944202312032E-2</c:v>
                </c:pt>
                <c:pt idx="119">
                  <c:v>-8.7105836489647093E-3</c:v>
                </c:pt>
                <c:pt idx="120">
                  <c:v>-1.8559723405924489E-2</c:v>
                </c:pt>
                <c:pt idx="121">
                  <c:v>-2.2909134987619151E-2</c:v>
                </c:pt>
                <c:pt idx="122">
                  <c:v>2.6321199321948097E-3</c:v>
                </c:pt>
                <c:pt idx="123">
                  <c:v>-5.8584233857512658E-3</c:v>
                </c:pt>
                <c:pt idx="124">
                  <c:v>-1.4591952544422915E-2</c:v>
                </c:pt>
                <c:pt idx="125">
                  <c:v>-6.079886580543592E-3</c:v>
                </c:pt>
                <c:pt idx="126">
                  <c:v>-1.2035988503813377E-2</c:v>
                </c:pt>
                <c:pt idx="127">
                  <c:v>2.2370338061792339E-2</c:v>
                </c:pt>
                <c:pt idx="128">
                  <c:v>1.2449482424812031E-2</c:v>
                </c:pt>
                <c:pt idx="129">
                  <c:v>-3.533133475753214E-2</c:v>
                </c:pt>
                <c:pt idx="130">
                  <c:v>-5.1745839965023355E-2</c:v>
                </c:pt>
                <c:pt idx="131">
                  <c:v>-6.7717183038714213E-2</c:v>
                </c:pt>
                <c:pt idx="132">
                  <c:v>-5.1137212136998955E-2</c:v>
                </c:pt>
                <c:pt idx="133">
                  <c:v>-2.6919497529699243E-2</c:v>
                </c:pt>
                <c:pt idx="134">
                  <c:v>-3.1219364047494591E-2</c:v>
                </c:pt>
                <c:pt idx="135">
                  <c:v>9.8388642429603212E-3</c:v>
                </c:pt>
                <c:pt idx="136">
                  <c:v>2.0209581769060625E-2</c:v>
                </c:pt>
                <c:pt idx="137">
                  <c:v>2.1492545479940395E-2</c:v>
                </c:pt>
                <c:pt idx="138">
                  <c:v>2.2329613999836573E-2</c:v>
                </c:pt>
                <c:pt idx="139">
                  <c:v>4.5492375785416428E-2</c:v>
                </c:pt>
                <c:pt idx="140">
                  <c:v>5.8103053677123428E-2</c:v>
                </c:pt>
                <c:pt idx="141">
                  <c:v>5.0859257083773146E-2</c:v>
                </c:pt>
                <c:pt idx="142">
                  <c:v>6.4381970638647701E-2</c:v>
                </c:pt>
                <c:pt idx="143">
                  <c:v>3.0932770611194371E-2</c:v>
                </c:pt>
                <c:pt idx="144">
                  <c:v>-5.4635162866243925E-2</c:v>
                </c:pt>
                <c:pt idx="145">
                  <c:v>-2.9012975825569387E-2</c:v>
                </c:pt>
                <c:pt idx="146">
                  <c:v>-7.0583719926541111E-2</c:v>
                </c:pt>
                <c:pt idx="147">
                  <c:v>-6.6116096022764803E-2</c:v>
                </c:pt>
                <c:pt idx="148">
                  <c:v>-9.2032138810656305E-2</c:v>
                </c:pt>
                <c:pt idx="149">
                  <c:v>-5.9963002032117241E-2</c:v>
                </c:pt>
                <c:pt idx="150">
                  <c:v>-3.2721810088442549E-2</c:v>
                </c:pt>
                <c:pt idx="151">
                  <c:v>-5.7316674876319085E-2</c:v>
                </c:pt>
                <c:pt idx="152">
                  <c:v>-0.10205717436680883</c:v>
                </c:pt>
                <c:pt idx="153">
                  <c:v>-4.8208952944930772E-2</c:v>
                </c:pt>
                <c:pt idx="154">
                  <c:v>-6.330611939424402E-2</c:v>
                </c:pt>
                <c:pt idx="155">
                  <c:v>-2.3335671406772396E-2</c:v>
                </c:pt>
                <c:pt idx="156">
                  <c:v>-1.7655067755307452E-2</c:v>
                </c:pt>
                <c:pt idx="157">
                  <c:v>5.2372258080355394E-3</c:v>
                </c:pt>
                <c:pt idx="158">
                  <c:v>-3.9859398553638625E-2</c:v>
                </c:pt>
                <c:pt idx="159">
                  <c:v>-4.3844069454430978E-2</c:v>
                </c:pt>
                <c:pt idx="160">
                  <c:v>-4.5302039858309828E-2</c:v>
                </c:pt>
                <c:pt idx="161">
                  <c:v>-8.1222146707455867E-3</c:v>
                </c:pt>
                <c:pt idx="162">
                  <c:v>-4.284880982456496E-3</c:v>
                </c:pt>
                <c:pt idx="163">
                  <c:v>9.3693992985863783E-3</c:v>
                </c:pt>
                <c:pt idx="164">
                  <c:v>3.3665074607115653E-2</c:v>
                </c:pt>
                <c:pt idx="165">
                  <c:v>4.0529410204759975E-2</c:v>
                </c:pt>
                <c:pt idx="166">
                  <c:v>6.203149932636931E-2</c:v>
                </c:pt>
                <c:pt idx="167">
                  <c:v>7.2297650090759502E-2</c:v>
                </c:pt>
                <c:pt idx="168">
                  <c:v>7.0365407842082561E-2</c:v>
                </c:pt>
                <c:pt idx="169">
                  <c:v>6.3889427431816692E-2</c:v>
                </c:pt>
                <c:pt idx="170">
                  <c:v>0.10672629198811001</c:v>
                </c:pt>
                <c:pt idx="171">
                  <c:v>7.6132152489072347E-2</c:v>
                </c:pt>
                <c:pt idx="172">
                  <c:v>7.9439997864440448E-2</c:v>
                </c:pt>
                <c:pt idx="173">
                  <c:v>5.3418673713604203E-2</c:v>
                </c:pt>
                <c:pt idx="174">
                  <c:v>9.0776316783368838E-2</c:v>
                </c:pt>
                <c:pt idx="175">
                  <c:v>9.9212377127972484E-2</c:v>
                </c:pt>
                <c:pt idx="176">
                  <c:v>9.9514203522867772E-2</c:v>
                </c:pt>
                <c:pt idx="177">
                  <c:v>9.8825706124275436E-2</c:v>
                </c:pt>
                <c:pt idx="178">
                  <c:v>0.10364899468659883</c:v>
                </c:pt>
                <c:pt idx="179">
                  <c:v>0.10158321120404468</c:v>
                </c:pt>
                <c:pt idx="180">
                  <c:v>0.12829014203617639</c:v>
                </c:pt>
                <c:pt idx="181">
                  <c:v>0.11740776293727317</c:v>
                </c:pt>
                <c:pt idx="182">
                  <c:v>0.10221305172680273</c:v>
                </c:pt>
                <c:pt idx="183">
                  <c:v>0.13358087728814505</c:v>
                </c:pt>
                <c:pt idx="184">
                  <c:v>0.13854079665116403</c:v>
                </c:pt>
                <c:pt idx="185">
                  <c:v>0.15753528047654375</c:v>
                </c:pt>
                <c:pt idx="186">
                  <c:v>0.13837667145735244</c:v>
                </c:pt>
                <c:pt idx="187">
                  <c:v>0.14541498621021121</c:v>
                </c:pt>
                <c:pt idx="188">
                  <c:v>0.12144778679448054</c:v>
                </c:pt>
                <c:pt idx="189">
                  <c:v>0.10096264981819747</c:v>
                </c:pt>
                <c:pt idx="190">
                  <c:v>0.12925776631398467</c:v>
                </c:pt>
                <c:pt idx="191">
                  <c:v>0.15569400735202521</c:v>
                </c:pt>
                <c:pt idx="192">
                  <c:v>0.16043979924061769</c:v>
                </c:pt>
                <c:pt idx="193">
                  <c:v>0.15181979031561177</c:v>
                </c:pt>
                <c:pt idx="194">
                  <c:v>0.16983616941239799</c:v>
                </c:pt>
                <c:pt idx="195">
                  <c:v>0.18222665591293641</c:v>
                </c:pt>
                <c:pt idx="196">
                  <c:v>0.14954147396501227</c:v>
                </c:pt>
                <c:pt idx="197">
                  <c:v>0.13739668537619631</c:v>
                </c:pt>
                <c:pt idx="198">
                  <c:v>0.13592509535788388</c:v>
                </c:pt>
                <c:pt idx="199">
                  <c:v>0.1408473480166077</c:v>
                </c:pt>
                <c:pt idx="200">
                  <c:v>0.12889898312962744</c:v>
                </c:pt>
                <c:pt idx="201">
                  <c:v>9.8334700927711349E-2</c:v>
                </c:pt>
                <c:pt idx="202">
                  <c:v>9.4567448702273849E-2</c:v>
                </c:pt>
                <c:pt idx="203">
                  <c:v>8.8928139863019062E-2</c:v>
                </c:pt>
                <c:pt idx="204">
                  <c:v>0.15193110812402355</c:v>
                </c:pt>
                <c:pt idx="205">
                  <c:v>0.1454171885813238</c:v>
                </c:pt>
                <c:pt idx="206">
                  <c:v>0.11698157183044611</c:v>
                </c:pt>
                <c:pt idx="207">
                  <c:v>0.14548508673256233</c:v>
                </c:pt>
                <c:pt idx="208">
                  <c:v>0.10353266885185008</c:v>
                </c:pt>
                <c:pt idx="209">
                  <c:v>9.7295446888383541E-3</c:v>
                </c:pt>
                <c:pt idx="210">
                  <c:v>-8.5785150371060492E-3</c:v>
                </c:pt>
                <c:pt idx="211">
                  <c:v>-5.5370909237166255E-2</c:v>
                </c:pt>
                <c:pt idx="212">
                  <c:v>-2.1008566090515712E-2</c:v>
                </c:pt>
                <c:pt idx="213">
                  <c:v>-1.7722146961365648E-2</c:v>
                </c:pt>
                <c:pt idx="214">
                  <c:v>-5.1560253895514774E-2</c:v>
                </c:pt>
                <c:pt idx="215">
                  <c:v>-1.2562138324732963E-2</c:v>
                </c:pt>
                <c:pt idx="216">
                  <c:v>-9.3266566421279617E-2</c:v>
                </c:pt>
                <c:pt idx="217">
                  <c:v>-9.1697033904444503E-2</c:v>
                </c:pt>
                <c:pt idx="218">
                  <c:v>-7.0395243112408523E-2</c:v>
                </c:pt>
                <c:pt idx="219">
                  <c:v>-9.6218362316626838E-3</c:v>
                </c:pt>
                <c:pt idx="220">
                  <c:v>-4.9600958537269202E-3</c:v>
                </c:pt>
                <c:pt idx="221">
                  <c:v>4.8500866617924965E-2</c:v>
                </c:pt>
                <c:pt idx="222">
                  <c:v>7.6605858329279464E-3</c:v>
                </c:pt>
                <c:pt idx="223">
                  <c:v>1.0092382037389047E-2</c:v>
                </c:pt>
                <c:pt idx="224">
                  <c:v>-3.3172431733403562E-2</c:v>
                </c:pt>
                <c:pt idx="225">
                  <c:v>-8.6336354678696603E-2</c:v>
                </c:pt>
                <c:pt idx="226">
                  <c:v>-6.7862428778446837E-3</c:v>
                </c:pt>
                <c:pt idx="227">
                  <c:v>-2.7194402000424445E-3</c:v>
                </c:pt>
                <c:pt idx="228">
                  <c:v>-4.1009173131227761E-2</c:v>
                </c:pt>
                <c:pt idx="229">
                  <c:v>-2.398057801676734E-2</c:v>
                </c:pt>
                <c:pt idx="230">
                  <c:v>-2.9532144583634512E-2</c:v>
                </c:pt>
                <c:pt idx="231">
                  <c:v>-2.2334704829194418E-2</c:v>
                </c:pt>
                <c:pt idx="232">
                  <c:v>-9.4627775141096215E-3</c:v>
                </c:pt>
                <c:pt idx="233">
                  <c:v>2.3861478761546095E-2</c:v>
                </c:pt>
                <c:pt idx="234">
                  <c:v>3.1667081434009647E-2</c:v>
                </c:pt>
                <c:pt idx="235">
                  <c:v>5.9439308362421173E-2</c:v>
                </c:pt>
                <c:pt idx="236">
                  <c:v>4.9682267319169027E-2</c:v>
                </c:pt>
                <c:pt idx="237">
                  <c:v>7.0298428805475321E-2</c:v>
                </c:pt>
                <c:pt idx="238">
                  <c:v>7.5968394749118984E-2</c:v>
                </c:pt>
                <c:pt idx="239">
                  <c:v>7.3161624417410032E-2</c:v>
                </c:pt>
                <c:pt idx="240">
                  <c:v>6.9007962833747216E-2</c:v>
                </c:pt>
                <c:pt idx="241">
                  <c:v>9.112731430136356E-2</c:v>
                </c:pt>
                <c:pt idx="242">
                  <c:v>7.8074190954243283E-2</c:v>
                </c:pt>
                <c:pt idx="243">
                  <c:v>8.0817746560550408E-2</c:v>
                </c:pt>
                <c:pt idx="244">
                  <c:v>6.0445876930729892E-2</c:v>
                </c:pt>
                <c:pt idx="245">
                  <c:v>4.2276548386386725E-2</c:v>
                </c:pt>
                <c:pt idx="246">
                  <c:v>5.5823209146275143E-2</c:v>
                </c:pt>
                <c:pt idx="247">
                  <c:v>6.6093303312035001E-2</c:v>
                </c:pt>
                <c:pt idx="248">
                  <c:v>3.6737538020977567E-2</c:v>
                </c:pt>
                <c:pt idx="249">
                  <c:v>1.9785192933125195E-2</c:v>
                </c:pt>
                <c:pt idx="250">
                  <c:v>-3.5967556313189708E-2</c:v>
                </c:pt>
                <c:pt idx="251">
                  <c:v>-2.6409013757561217E-2</c:v>
                </c:pt>
                <c:pt idx="252">
                  <c:v>-5.4962726607697521E-2</c:v>
                </c:pt>
                <c:pt idx="253">
                  <c:v>-1.9451347367300476E-2</c:v>
                </c:pt>
                <c:pt idx="254">
                  <c:v>-3.3311452771486172E-3</c:v>
                </c:pt>
                <c:pt idx="255">
                  <c:v>-5.9503653067036755E-3</c:v>
                </c:pt>
                <c:pt idx="256">
                  <c:v>1.8811046681685317E-2</c:v>
                </c:pt>
                <c:pt idx="257">
                  <c:v>1.3342547259429294E-2</c:v>
                </c:pt>
                <c:pt idx="258">
                  <c:v>1.1692230545285343E-2</c:v>
                </c:pt>
                <c:pt idx="259">
                  <c:v>1.130189262598158E-2</c:v>
                </c:pt>
                <c:pt idx="260">
                  <c:v>2.953817032385575E-2</c:v>
                </c:pt>
                <c:pt idx="261">
                  <c:v>3.6699178182485026E-2</c:v>
                </c:pt>
                <c:pt idx="262">
                  <c:v>5.2560189727411499E-2</c:v>
                </c:pt>
                <c:pt idx="263">
                  <c:v>5.9885464158535573E-2</c:v>
                </c:pt>
                <c:pt idx="264">
                  <c:v>5.3306401990109942E-2</c:v>
                </c:pt>
                <c:pt idx="265">
                  <c:v>4.7163086971712787E-2</c:v>
                </c:pt>
                <c:pt idx="266">
                  <c:v>7.7568315416179923E-2</c:v>
                </c:pt>
                <c:pt idx="267">
                  <c:v>0.10923939740070754</c:v>
                </c:pt>
                <c:pt idx="268">
                  <c:v>9.8313395908351309E-2</c:v>
                </c:pt>
                <c:pt idx="269">
                  <c:v>6.6270759804852863E-2</c:v>
                </c:pt>
                <c:pt idx="270">
                  <c:v>8.4826297529360994E-2</c:v>
                </c:pt>
                <c:pt idx="271">
                  <c:v>6.4115206684585369E-2</c:v>
                </c:pt>
                <c:pt idx="272">
                  <c:v>7.6499203423095352E-2</c:v>
                </c:pt>
                <c:pt idx="273">
                  <c:v>6.1340927517466337E-2</c:v>
                </c:pt>
                <c:pt idx="274">
                  <c:v>6.4910475551272606E-2</c:v>
                </c:pt>
                <c:pt idx="275">
                  <c:v>4.3435970774468924E-2</c:v>
                </c:pt>
                <c:pt idx="276">
                  <c:v>2.7558899189599861E-2</c:v>
                </c:pt>
                <c:pt idx="277">
                  <c:v>6.7557149142378536E-2</c:v>
                </c:pt>
                <c:pt idx="278">
                  <c:v>7.5577392671286825E-2</c:v>
                </c:pt>
                <c:pt idx="279">
                  <c:v>8.5486678251353476E-2</c:v>
                </c:pt>
                <c:pt idx="280">
                  <c:v>9.1610636402398971E-2</c:v>
                </c:pt>
                <c:pt idx="281">
                  <c:v>0.10156627865894352</c:v>
                </c:pt>
                <c:pt idx="282">
                  <c:v>8.3984639798485805E-2</c:v>
                </c:pt>
                <c:pt idx="283">
                  <c:v>0.12530548398858388</c:v>
                </c:pt>
                <c:pt idx="284">
                  <c:v>0.12987228107447457</c:v>
                </c:pt>
                <c:pt idx="285">
                  <c:v>0.1382960194826921</c:v>
                </c:pt>
                <c:pt idx="286">
                  <c:v>0.14494067937005117</c:v>
                </c:pt>
                <c:pt idx="287">
                  <c:v>0.15357078446714012</c:v>
                </c:pt>
                <c:pt idx="288">
                  <c:v>0.14799659397846598</c:v>
                </c:pt>
                <c:pt idx="289">
                  <c:v>0.15037879084401262</c:v>
                </c:pt>
                <c:pt idx="290">
                  <c:v>0.14681812313252407</c:v>
                </c:pt>
                <c:pt idx="291">
                  <c:v>0.14404860287077548</c:v>
                </c:pt>
                <c:pt idx="292">
                  <c:v>0.1699533459712228</c:v>
                </c:pt>
                <c:pt idx="293">
                  <c:v>0.17536260453548103</c:v>
                </c:pt>
                <c:pt idx="294">
                  <c:v>0.16313083822585783</c:v>
                </c:pt>
                <c:pt idx="295">
                  <c:v>0.16605340741703301</c:v>
                </c:pt>
                <c:pt idx="296">
                  <c:v>0.15511000791114959</c:v>
                </c:pt>
                <c:pt idx="297">
                  <c:v>0.18119287650255811</c:v>
                </c:pt>
                <c:pt idx="298">
                  <c:v>0.15874348342385103</c:v>
                </c:pt>
                <c:pt idx="299">
                  <c:v>0.17873672856268974</c:v>
                </c:pt>
                <c:pt idx="300">
                  <c:v>0.20274225646308008</c:v>
                </c:pt>
                <c:pt idx="301">
                  <c:v>0.21343848970706802</c:v>
                </c:pt>
                <c:pt idx="302">
                  <c:v>0.22981454744958629</c:v>
                </c:pt>
                <c:pt idx="303">
                  <c:v>0.20740496858773838</c:v>
                </c:pt>
                <c:pt idx="304">
                  <c:v>0.18798904383671156</c:v>
                </c:pt>
                <c:pt idx="305">
                  <c:v>0.19193911146170328</c:v>
                </c:pt>
                <c:pt idx="306">
                  <c:v>0.17898810892469319</c:v>
                </c:pt>
                <c:pt idx="307">
                  <c:v>0.14556979830118921</c:v>
                </c:pt>
                <c:pt idx="308">
                  <c:v>0.15020138049222109</c:v>
                </c:pt>
                <c:pt idx="309">
                  <c:v>0.16128994924465423</c:v>
                </c:pt>
                <c:pt idx="310">
                  <c:v>0.19896907655695584</c:v>
                </c:pt>
                <c:pt idx="311">
                  <c:v>0.21290898444090245</c:v>
                </c:pt>
                <c:pt idx="312">
                  <c:v>0.20645237287943519</c:v>
                </c:pt>
                <c:pt idx="313">
                  <c:v>0.21966315397611491</c:v>
                </c:pt>
                <c:pt idx="314">
                  <c:v>0.21335598442953696</c:v>
                </c:pt>
                <c:pt idx="315">
                  <c:v>0.19806813831141157</c:v>
                </c:pt>
                <c:pt idx="316">
                  <c:v>0.19888459739399855</c:v>
                </c:pt>
                <c:pt idx="317">
                  <c:v>0.16630451972451898</c:v>
                </c:pt>
                <c:pt idx="318">
                  <c:v>0.1950364626303962</c:v>
                </c:pt>
                <c:pt idx="319">
                  <c:v>0.22458511530920844</c:v>
                </c:pt>
                <c:pt idx="320">
                  <c:v>0.24606725632783299</c:v>
                </c:pt>
                <c:pt idx="321">
                  <c:v>0.23234664410954431</c:v>
                </c:pt>
                <c:pt idx="322">
                  <c:v>0.23382880393372596</c:v>
                </c:pt>
                <c:pt idx="323">
                  <c:v>0.24617342180827873</c:v>
                </c:pt>
                <c:pt idx="324">
                  <c:v>0.27422746779932816</c:v>
                </c:pt>
                <c:pt idx="325">
                  <c:v>0.26949536775707994</c:v>
                </c:pt>
                <c:pt idx="326">
                  <c:v>0.26151194204901484</c:v>
                </c:pt>
                <c:pt idx="327">
                  <c:v>0.25893672533455003</c:v>
                </c:pt>
                <c:pt idx="328">
                  <c:v>0.28053441471160045</c:v>
                </c:pt>
                <c:pt idx="329">
                  <c:v>0.28211913478719963</c:v>
                </c:pt>
                <c:pt idx="330">
                  <c:v>0.28358939462139143</c:v>
                </c:pt>
                <c:pt idx="331">
                  <c:v>0.27626269189427566</c:v>
                </c:pt>
                <c:pt idx="332">
                  <c:v>0.25351809763142952</c:v>
                </c:pt>
                <c:pt idx="333">
                  <c:v>0.27541412697879242</c:v>
                </c:pt>
                <c:pt idx="334">
                  <c:v>0.29236082274802921</c:v>
                </c:pt>
                <c:pt idx="335">
                  <c:v>0.28121190039948707</c:v>
                </c:pt>
                <c:pt idx="336">
                  <c:v>0.29312682859441574</c:v>
                </c:pt>
                <c:pt idx="337">
                  <c:v>0.28996866445234959</c:v>
                </c:pt>
                <c:pt idx="338">
                  <c:v>0.24393564288916303</c:v>
                </c:pt>
                <c:pt idx="339">
                  <c:v>0.23239036350050535</c:v>
                </c:pt>
                <c:pt idx="340">
                  <c:v>0.24722308504187085</c:v>
                </c:pt>
                <c:pt idx="341">
                  <c:v>0.27592339575845859</c:v>
                </c:pt>
                <c:pt idx="342">
                  <c:v>0.28108825482712008</c:v>
                </c:pt>
                <c:pt idx="343">
                  <c:v>0.29367813003877163</c:v>
                </c:pt>
                <c:pt idx="344">
                  <c:v>0.30297401626907439</c:v>
                </c:pt>
                <c:pt idx="345">
                  <c:v>0.2695064090470316</c:v>
                </c:pt>
                <c:pt idx="346">
                  <c:v>0.28193570601503937</c:v>
                </c:pt>
                <c:pt idx="347">
                  <c:v>0.28884611145794592</c:v>
                </c:pt>
                <c:pt idx="348">
                  <c:v>0.2999447659560448</c:v>
                </c:pt>
                <c:pt idx="349">
                  <c:v>0.27518434497074518</c:v>
                </c:pt>
                <c:pt idx="350">
                  <c:v>0.30143535233000729</c:v>
                </c:pt>
                <c:pt idx="351">
                  <c:v>0.28603529596212796</c:v>
                </c:pt>
                <c:pt idx="352">
                  <c:v>0.30109606063583794</c:v>
                </c:pt>
                <c:pt idx="353">
                  <c:v>0.29806233974441732</c:v>
                </c:pt>
                <c:pt idx="354">
                  <c:v>0.30363046848367925</c:v>
                </c:pt>
                <c:pt idx="355">
                  <c:v>0.31443745978393634</c:v>
                </c:pt>
                <c:pt idx="356">
                  <c:v>0.32457335927745801</c:v>
                </c:pt>
                <c:pt idx="357">
                  <c:v>0.34598763775938646</c:v>
                </c:pt>
                <c:pt idx="358">
                  <c:v>0.33870905071237045</c:v>
                </c:pt>
                <c:pt idx="359">
                  <c:v>0.35556011154048917</c:v>
                </c:pt>
                <c:pt idx="360">
                  <c:v>0.34151695438135898</c:v>
                </c:pt>
                <c:pt idx="361">
                  <c:v>0.35826695103107697</c:v>
                </c:pt>
                <c:pt idx="362">
                  <c:v>0.3381118724530936</c:v>
                </c:pt>
                <c:pt idx="363">
                  <c:v>0.34552464054709597</c:v>
                </c:pt>
                <c:pt idx="364">
                  <c:v>0.33646425771279964</c:v>
                </c:pt>
                <c:pt idx="365">
                  <c:v>0.30271667028684135</c:v>
                </c:pt>
                <c:pt idx="366">
                  <c:v>0.29816209884517653</c:v>
                </c:pt>
                <c:pt idx="367">
                  <c:v>0.31556713860749852</c:v>
                </c:pt>
                <c:pt idx="368">
                  <c:v>0.33053843038555475</c:v>
                </c:pt>
                <c:pt idx="369">
                  <c:v>0.34013491460962686</c:v>
                </c:pt>
                <c:pt idx="370">
                  <c:v>0.34695552421076625</c:v>
                </c:pt>
                <c:pt idx="371">
                  <c:v>0.3246878229968051</c:v>
                </c:pt>
                <c:pt idx="372">
                  <c:v>0.32918515753402278</c:v>
                </c:pt>
                <c:pt idx="373">
                  <c:v>0.29882382404980934</c:v>
                </c:pt>
                <c:pt idx="374">
                  <c:v>0.27452581360665351</c:v>
                </c:pt>
                <c:pt idx="375">
                  <c:v>0.23342719200784678</c:v>
                </c:pt>
                <c:pt idx="376">
                  <c:v>0.23229676754300543</c:v>
                </c:pt>
                <c:pt idx="377">
                  <c:v>0.26284075127039896</c:v>
                </c:pt>
                <c:pt idx="378">
                  <c:v>0.29765323491146223</c:v>
                </c:pt>
                <c:pt idx="379">
                  <c:v>0.29339027485684155</c:v>
                </c:pt>
                <c:pt idx="380">
                  <c:v>0.29935703998117646</c:v>
                </c:pt>
                <c:pt idx="381">
                  <c:v>0.31386780911946421</c:v>
                </c:pt>
                <c:pt idx="382">
                  <c:v>0.31273280105721701</c:v>
                </c:pt>
                <c:pt idx="383">
                  <c:v>0.314659509436231</c:v>
                </c:pt>
                <c:pt idx="384">
                  <c:v>0.26011078654885811</c:v>
                </c:pt>
                <c:pt idx="385">
                  <c:v>0.29740900655024527</c:v>
                </c:pt>
                <c:pt idx="386">
                  <c:v>0.30117686758964313</c:v>
                </c:pt>
                <c:pt idx="387">
                  <c:v>0.28280582155165401</c:v>
                </c:pt>
                <c:pt idx="388">
                  <c:v>0.26939821399797004</c:v>
                </c:pt>
                <c:pt idx="389">
                  <c:v>0.26967925836655393</c:v>
                </c:pt>
                <c:pt idx="390">
                  <c:v>0.27883725460400965</c:v>
                </c:pt>
                <c:pt idx="391">
                  <c:v>0.25346934965819523</c:v>
                </c:pt>
                <c:pt idx="392">
                  <c:v>0.2880352621385609</c:v>
                </c:pt>
                <c:pt idx="393">
                  <c:v>0.31307887733162554</c:v>
                </c:pt>
                <c:pt idx="394">
                  <c:v>0.32654722491753674</c:v>
                </c:pt>
                <c:pt idx="395">
                  <c:v>0.32432714079437397</c:v>
                </c:pt>
                <c:pt idx="396">
                  <c:v>0.29908893768453026</c:v>
                </c:pt>
                <c:pt idx="397">
                  <c:v>0.28715096163111187</c:v>
                </c:pt>
                <c:pt idx="398">
                  <c:v>0.32869132273485779</c:v>
                </c:pt>
                <c:pt idx="399">
                  <c:v>0.3036859101575109</c:v>
                </c:pt>
                <c:pt idx="400">
                  <c:v>0.31526721033483063</c:v>
                </c:pt>
                <c:pt idx="401">
                  <c:v>0.33969757566395509</c:v>
                </c:pt>
                <c:pt idx="402">
                  <c:v>0.33135202055256641</c:v>
                </c:pt>
                <c:pt idx="403">
                  <c:v>0.344709579667968</c:v>
                </c:pt>
                <c:pt idx="404">
                  <c:v>0.33682939161948333</c:v>
                </c:pt>
                <c:pt idx="405">
                  <c:v>0.34223392980534983</c:v>
                </c:pt>
                <c:pt idx="406">
                  <c:v>0.35215492376516777</c:v>
                </c:pt>
                <c:pt idx="407">
                  <c:v>0.34988249512011804</c:v>
                </c:pt>
                <c:pt idx="408">
                  <c:v>0.32902528123996411</c:v>
                </c:pt>
                <c:pt idx="409">
                  <c:v>0.31455596672834263</c:v>
                </c:pt>
                <c:pt idx="410">
                  <c:v>0.32080551787416844</c:v>
                </c:pt>
                <c:pt idx="411">
                  <c:v>0.32502152714773302</c:v>
                </c:pt>
                <c:pt idx="412">
                  <c:v>0.31786759421772492</c:v>
                </c:pt>
                <c:pt idx="413">
                  <c:v>0.29683881499114628</c:v>
                </c:pt>
                <c:pt idx="414">
                  <c:v>0.29208320555383938</c:v>
                </c:pt>
                <c:pt idx="415">
                  <c:v>0.31086032806657582</c:v>
                </c:pt>
                <c:pt idx="416">
                  <c:v>0.27029403727716272</c:v>
                </c:pt>
                <c:pt idx="417">
                  <c:v>0.28555197822844702</c:v>
                </c:pt>
                <c:pt idx="418">
                  <c:v>0.27419904068219325</c:v>
                </c:pt>
                <c:pt idx="419">
                  <c:v>0.27384764034861719</c:v>
                </c:pt>
                <c:pt idx="420">
                  <c:v>0.19730987187170657</c:v>
                </c:pt>
                <c:pt idx="421">
                  <c:v>0.20768840297089852</c:v>
                </c:pt>
                <c:pt idx="422">
                  <c:v>0.16164811259773582</c:v>
                </c:pt>
                <c:pt idx="423">
                  <c:v>0.19112435738141609</c:v>
                </c:pt>
                <c:pt idx="424">
                  <c:v>0.18749430931926869</c:v>
                </c:pt>
                <c:pt idx="425">
                  <c:v>0.15631246757111117</c:v>
                </c:pt>
                <c:pt idx="426">
                  <c:v>0.17303073871193408</c:v>
                </c:pt>
                <c:pt idx="427">
                  <c:v>0.22219529467087651</c:v>
                </c:pt>
                <c:pt idx="428">
                  <c:v>0.22896331745898713</c:v>
                </c:pt>
                <c:pt idx="429">
                  <c:v>0.23832223133002306</c:v>
                </c:pt>
                <c:pt idx="430">
                  <c:v>0.22613245758671696</c:v>
                </c:pt>
                <c:pt idx="431">
                  <c:v>0.23470744573132984</c:v>
                </c:pt>
                <c:pt idx="432">
                  <c:v>0.19370389501958729</c:v>
                </c:pt>
                <c:pt idx="433">
                  <c:v>0.22954159116188189</c:v>
                </c:pt>
                <c:pt idx="434">
                  <c:v>0.22716528108094858</c:v>
                </c:pt>
                <c:pt idx="435">
                  <c:v>0.22623836865676505</c:v>
                </c:pt>
                <c:pt idx="436">
                  <c:v>0.17292701739102223</c:v>
                </c:pt>
                <c:pt idx="437">
                  <c:v>0.17615474595289937</c:v>
                </c:pt>
                <c:pt idx="438">
                  <c:v>0.20334027625210571</c:v>
                </c:pt>
                <c:pt idx="439">
                  <c:v>0.18947140944732954</c:v>
                </c:pt>
                <c:pt idx="440">
                  <c:v>0.11372687916004098</c:v>
                </c:pt>
                <c:pt idx="441">
                  <c:v>8.1845199752494713E-2</c:v>
                </c:pt>
                <c:pt idx="442">
                  <c:v>9.6076967634790345E-2</c:v>
                </c:pt>
                <c:pt idx="443">
                  <c:v>0.1202985076430918</c:v>
                </c:pt>
                <c:pt idx="444">
                  <c:v>9.1367538743047927E-2</c:v>
                </c:pt>
                <c:pt idx="445">
                  <c:v>7.1633905855117197E-2</c:v>
                </c:pt>
                <c:pt idx="446">
                  <c:v>0.10468103121188954</c:v>
                </c:pt>
                <c:pt idx="447">
                  <c:v>0.11591542619696282</c:v>
                </c:pt>
                <c:pt idx="448">
                  <c:v>0.16462253009334327</c:v>
                </c:pt>
                <c:pt idx="449">
                  <c:v>0.1801233791629846</c:v>
                </c:pt>
                <c:pt idx="450">
                  <c:v>0.19042269951566615</c:v>
                </c:pt>
                <c:pt idx="451">
                  <c:v>0.17236886591489053</c:v>
                </c:pt>
                <c:pt idx="452">
                  <c:v>0.18944501060093777</c:v>
                </c:pt>
                <c:pt idx="453">
                  <c:v>0.17699528954744981</c:v>
                </c:pt>
                <c:pt idx="454">
                  <c:v>0.20680762200254876</c:v>
                </c:pt>
                <c:pt idx="455">
                  <c:v>0.21572245847564919</c:v>
                </c:pt>
                <c:pt idx="456">
                  <c:v>0.20300051030125021</c:v>
                </c:pt>
                <c:pt idx="457">
                  <c:v>0.18523236919469421</c:v>
                </c:pt>
                <c:pt idx="458">
                  <c:v>0.17601615340396548</c:v>
                </c:pt>
                <c:pt idx="459">
                  <c:v>0.18243709731291902</c:v>
                </c:pt>
                <c:pt idx="460">
                  <c:v>0.20880273773254521</c:v>
                </c:pt>
                <c:pt idx="461">
                  <c:v>0.21557187859783555</c:v>
                </c:pt>
                <c:pt idx="462">
                  <c:v>0.20511741813890283</c:v>
                </c:pt>
                <c:pt idx="463">
                  <c:v>0.18297163189654619</c:v>
                </c:pt>
                <c:pt idx="464">
                  <c:v>0.15898476963272135</c:v>
                </c:pt>
                <c:pt idx="465">
                  <c:v>0.20168993572762539</c:v>
                </c:pt>
                <c:pt idx="466">
                  <c:v>0.20488233015896973</c:v>
                </c:pt>
                <c:pt idx="467">
                  <c:v>0.23352103165281757</c:v>
                </c:pt>
                <c:pt idx="468">
                  <c:v>0.23249966055101812</c:v>
                </c:pt>
                <c:pt idx="469">
                  <c:v>0.24008271893006472</c:v>
                </c:pt>
                <c:pt idx="470">
                  <c:v>0.24218475736087264</c:v>
                </c:pt>
                <c:pt idx="471">
                  <c:v>0.25360409082880087</c:v>
                </c:pt>
                <c:pt idx="472">
                  <c:v>0.25576756801243539</c:v>
                </c:pt>
                <c:pt idx="473">
                  <c:v>0.24582537533225746</c:v>
                </c:pt>
                <c:pt idx="474">
                  <c:v>0.26074772862344742</c:v>
                </c:pt>
                <c:pt idx="475">
                  <c:v>0.2361737102474244</c:v>
                </c:pt>
                <c:pt idx="476">
                  <c:v>0.22221980016491516</c:v>
                </c:pt>
                <c:pt idx="477">
                  <c:v>0.24692899554184766</c:v>
                </c:pt>
                <c:pt idx="478">
                  <c:v>0.24833949205831751</c:v>
                </c:pt>
                <c:pt idx="479">
                  <c:v>0.23956796278596304</c:v>
                </c:pt>
                <c:pt idx="480">
                  <c:v>0.22433771242853151</c:v>
                </c:pt>
                <c:pt idx="481">
                  <c:v>0.22761475726022717</c:v>
                </c:pt>
                <c:pt idx="482">
                  <c:v>0.21737800830821508</c:v>
                </c:pt>
                <c:pt idx="483">
                  <c:v>0.19498301052378864</c:v>
                </c:pt>
                <c:pt idx="484">
                  <c:v>0.22538062347071608</c:v>
                </c:pt>
                <c:pt idx="485">
                  <c:v>0.23225352394936083</c:v>
                </c:pt>
                <c:pt idx="486">
                  <c:v>0.25051753180877334</c:v>
                </c:pt>
                <c:pt idx="487">
                  <c:v>0.2457426896381345</c:v>
                </c:pt>
                <c:pt idx="488">
                  <c:v>0.28698947998943569</c:v>
                </c:pt>
                <c:pt idx="489">
                  <c:v>0.27521638050485442</c:v>
                </c:pt>
                <c:pt idx="490">
                  <c:v>0.26790822547932214</c:v>
                </c:pt>
                <c:pt idx="491">
                  <c:v>0.26426100457313395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39-4977-9ED9-B28BAEE96057}"/>
            </c:ext>
          </c:extLst>
        </c:ser>
        <c:ser>
          <c:idx val="0"/>
          <c:order val="1"/>
          <c:tx>
            <c:v>Total Return (w/o div)</c:v>
          </c:tx>
          <c:spPr>
            <a:ln w="95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'Dollar Average (Model)'!$BI$35:$BI$526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2.118555084293483E-3</c:v>
                </c:pt>
                <c:pt idx="2">
                  <c:v>-1.5606697148508486E-2</c:v>
                </c:pt>
                <c:pt idx="3">
                  <c:v>2.3366662123260884E-2</c:v>
                </c:pt>
                <c:pt idx="4">
                  <c:v>2.6574605259442663E-2</c:v>
                </c:pt>
                <c:pt idx="5">
                  <c:v>1.0057656099597079E-2</c:v>
                </c:pt>
                <c:pt idx="6">
                  <c:v>2.8038444837497511E-2</c:v>
                </c:pt>
                <c:pt idx="7">
                  <c:v>6.1861959956019508E-2</c:v>
                </c:pt>
                <c:pt idx="8">
                  <c:v>7.4613944315443881E-2</c:v>
                </c:pt>
                <c:pt idx="9">
                  <c:v>0.1040326012909738</c:v>
                </c:pt>
                <c:pt idx="10">
                  <c:v>0.10974557844913546</c:v>
                </c:pt>
                <c:pt idx="11">
                  <c:v>6.6833206808607271E-2</c:v>
                </c:pt>
                <c:pt idx="12">
                  <c:v>0.10438495441056217</c:v>
                </c:pt>
                <c:pt idx="13">
                  <c:v>5.9627453254528007E-2</c:v>
                </c:pt>
                <c:pt idx="14">
                  <c:v>2.341299080150816E-2</c:v>
                </c:pt>
                <c:pt idx="15">
                  <c:v>1.9838657275635718E-2</c:v>
                </c:pt>
                <c:pt idx="16">
                  <c:v>4.065739815515057E-3</c:v>
                </c:pt>
                <c:pt idx="17">
                  <c:v>3.2696122338763844E-2</c:v>
                </c:pt>
                <c:pt idx="18">
                  <c:v>5.0967380088219771E-2</c:v>
                </c:pt>
                <c:pt idx="19">
                  <c:v>9.2520268310616327E-3</c:v>
                </c:pt>
                <c:pt idx="20">
                  <c:v>1.2664798754423279E-2</c:v>
                </c:pt>
                <c:pt idx="21">
                  <c:v>1.8952484235374989E-2</c:v>
                </c:pt>
                <c:pt idx="22">
                  <c:v>-1.8958882971875646E-2</c:v>
                </c:pt>
                <c:pt idx="23">
                  <c:v>-2.7655711519619097E-2</c:v>
                </c:pt>
                <c:pt idx="24">
                  <c:v>-8.0811481074373193E-2</c:v>
                </c:pt>
                <c:pt idx="25">
                  <c:v>-8.2244028898483812E-2</c:v>
                </c:pt>
                <c:pt idx="26">
                  <c:v>-2.7701621225868167E-2</c:v>
                </c:pt>
                <c:pt idx="27">
                  <c:v>-8.0807275861055627E-2</c:v>
                </c:pt>
                <c:pt idx="28">
                  <c:v>-6.0238291426198187E-2</c:v>
                </c:pt>
                <c:pt idx="29">
                  <c:v>-4.9881747852497771E-2</c:v>
                </c:pt>
                <c:pt idx="30">
                  <c:v>-5.8680334522195343E-2</c:v>
                </c:pt>
                <c:pt idx="31">
                  <c:v>-8.7074742733044386E-2</c:v>
                </c:pt>
                <c:pt idx="32">
                  <c:v>-9.0134681093589353E-2</c:v>
                </c:pt>
                <c:pt idx="33">
                  <c:v>-8.4960030669830267E-2</c:v>
                </c:pt>
                <c:pt idx="34">
                  <c:v>-7.2235525879124407E-2</c:v>
                </c:pt>
                <c:pt idx="35">
                  <c:v>-3.1080448204232725E-2</c:v>
                </c:pt>
                <c:pt idx="36">
                  <c:v>-5.3500782482926557E-2</c:v>
                </c:pt>
                <c:pt idx="37">
                  <c:v>-1.6912941881589538E-2</c:v>
                </c:pt>
                <c:pt idx="38">
                  <c:v>-9.2737598007869293E-3</c:v>
                </c:pt>
                <c:pt idx="39">
                  <c:v>1.0491986098701833E-3</c:v>
                </c:pt>
                <c:pt idx="40">
                  <c:v>-1.2463785027971741E-2</c:v>
                </c:pt>
                <c:pt idx="41">
                  <c:v>1.9677478917532909E-2</c:v>
                </c:pt>
                <c:pt idx="42">
                  <c:v>-1.1729925633162219E-2</c:v>
                </c:pt>
                <c:pt idx="43">
                  <c:v>-1.3258545161470847E-3</c:v>
                </c:pt>
                <c:pt idx="44">
                  <c:v>-3.1029169658339795E-2</c:v>
                </c:pt>
                <c:pt idx="45">
                  <c:v>-4.7459270983016388E-2</c:v>
                </c:pt>
                <c:pt idx="46">
                  <c:v>-7.3638777599785099E-2</c:v>
                </c:pt>
                <c:pt idx="47">
                  <c:v>-9.3292781380476808E-2</c:v>
                </c:pt>
                <c:pt idx="48">
                  <c:v>-0.11229474388754768</c:v>
                </c:pt>
                <c:pt idx="49">
                  <c:v>-0.12768550706864257</c:v>
                </c:pt>
                <c:pt idx="50">
                  <c:v>-0.10868633968660069</c:v>
                </c:pt>
                <c:pt idx="51">
                  <c:v>-0.11254106638005501</c:v>
                </c:pt>
                <c:pt idx="52">
                  <c:v>-9.6572276851114469E-2</c:v>
                </c:pt>
                <c:pt idx="53">
                  <c:v>-9.0681801230663495E-2</c:v>
                </c:pt>
                <c:pt idx="54">
                  <c:v>-0.10291710272249621</c:v>
                </c:pt>
                <c:pt idx="55">
                  <c:v>-0.10726179454149598</c:v>
                </c:pt>
                <c:pt idx="56">
                  <c:v>-0.10695674515374054</c:v>
                </c:pt>
                <c:pt idx="57">
                  <c:v>-0.14786341157754179</c:v>
                </c:pt>
                <c:pt idx="58">
                  <c:v>-0.14093540776003688</c:v>
                </c:pt>
                <c:pt idx="59">
                  <c:v>-0.12685549617924652</c:v>
                </c:pt>
                <c:pt idx="60">
                  <c:v>-0.15942712010539628</c:v>
                </c:pt>
                <c:pt idx="61">
                  <c:v>-0.24605472427914099</c:v>
                </c:pt>
                <c:pt idx="62">
                  <c:v>-0.3887409201701435</c:v>
                </c:pt>
                <c:pt idx="63">
                  <c:v>-0.36851897935146294</c:v>
                </c:pt>
                <c:pt idx="64">
                  <c:v>-0.43018114333215807</c:v>
                </c:pt>
                <c:pt idx="65">
                  <c:v>-0.30647649623509265</c:v>
                </c:pt>
                <c:pt idx="66">
                  <c:v>-0.32129858780384135</c:v>
                </c:pt>
                <c:pt idx="67">
                  <c:v>-0.37223973304431901</c:v>
                </c:pt>
                <c:pt idx="68">
                  <c:v>-0.42420569886443638</c:v>
                </c:pt>
                <c:pt idx="69">
                  <c:v>-0.35661399453140374</c:v>
                </c:pt>
                <c:pt idx="70">
                  <c:v>-0.37268020697828863</c:v>
                </c:pt>
                <c:pt idx="71">
                  <c:v>-0.34785818326085682</c:v>
                </c:pt>
                <c:pt idx="72">
                  <c:v>-0.34106461038627989</c:v>
                </c:pt>
                <c:pt idx="73">
                  <c:v>-0.34699727325409679</c:v>
                </c:pt>
                <c:pt idx="74">
                  <c:v>-0.30788966419591346</c:v>
                </c:pt>
                <c:pt idx="75">
                  <c:v>-0.33477598465327019</c:v>
                </c:pt>
                <c:pt idx="76">
                  <c:v>-0.37178519802970467</c:v>
                </c:pt>
                <c:pt idx="77">
                  <c:v>-0.39754241876310525</c:v>
                </c:pt>
                <c:pt idx="78">
                  <c:v>-0.34671192010935714</c:v>
                </c:pt>
                <c:pt idx="79">
                  <c:v>-0.31159498553533738</c:v>
                </c:pt>
                <c:pt idx="80">
                  <c:v>-0.34485930044628454</c:v>
                </c:pt>
                <c:pt idx="81">
                  <c:v>-0.39297986864491397</c:v>
                </c:pt>
                <c:pt idx="82">
                  <c:v>-0.41092320382256231</c:v>
                </c:pt>
                <c:pt idx="83">
                  <c:v>-0.45047916598854365</c:v>
                </c:pt>
                <c:pt idx="84">
                  <c:v>-0.39889102242376751</c:v>
                </c:pt>
                <c:pt idx="85">
                  <c:v>-0.37925932124009187</c:v>
                </c:pt>
                <c:pt idx="86">
                  <c:v>-0.34660097142585855</c:v>
                </c:pt>
                <c:pt idx="87">
                  <c:v>-0.31169631422064215</c:v>
                </c:pt>
                <c:pt idx="88">
                  <c:v>-0.30399113649429432</c:v>
                </c:pt>
                <c:pt idx="89">
                  <c:v>-0.29079863329219291</c:v>
                </c:pt>
                <c:pt idx="90">
                  <c:v>-0.28867164876101303</c:v>
                </c:pt>
                <c:pt idx="91">
                  <c:v>-0.24372391195414034</c:v>
                </c:pt>
                <c:pt idx="92">
                  <c:v>-0.18692229601491372</c:v>
                </c:pt>
                <c:pt idx="93">
                  <c:v>-0.22990326295809149</c:v>
                </c:pt>
                <c:pt idx="94">
                  <c:v>-0.20494072280832398</c:v>
                </c:pt>
                <c:pt idx="95">
                  <c:v>-0.17639824770373302</c:v>
                </c:pt>
                <c:pt idx="96">
                  <c:v>-0.16774514392205619</c:v>
                </c:pt>
                <c:pt idx="97">
                  <c:v>-0.15851553129477658</c:v>
                </c:pt>
                <c:pt idx="98">
                  <c:v>-0.1875785898691934</c:v>
                </c:pt>
                <c:pt idx="99">
                  <c:v>-0.18487951650060941</c:v>
                </c:pt>
                <c:pt idx="100">
                  <c:v>-0.19764030120295273</c:v>
                </c:pt>
                <c:pt idx="101">
                  <c:v>-0.21965024342886585</c:v>
                </c:pt>
                <c:pt idx="102">
                  <c:v>-0.16500296890886601</c:v>
                </c:pt>
                <c:pt idx="103">
                  <c:v>-0.12461219709606242</c:v>
                </c:pt>
                <c:pt idx="104">
                  <c:v>-9.9121540010600806E-2</c:v>
                </c:pt>
                <c:pt idx="105">
                  <c:v>-7.7581478255031144E-2</c:v>
                </c:pt>
                <c:pt idx="106">
                  <c:v>-7.9887941960332887E-2</c:v>
                </c:pt>
                <c:pt idx="107">
                  <c:v>-6.1480768553561993E-2</c:v>
                </c:pt>
                <c:pt idx="108">
                  <c:v>-5.5414059271067684E-2</c:v>
                </c:pt>
                <c:pt idx="109">
                  <c:v>-6.4917166562840412E-2</c:v>
                </c:pt>
                <c:pt idx="110">
                  <c:v>-3.2909610618692575E-2</c:v>
                </c:pt>
                <c:pt idx="111">
                  <c:v>-6.8804536114690507E-3</c:v>
                </c:pt>
                <c:pt idx="112">
                  <c:v>-2.9587473703064138E-2</c:v>
                </c:pt>
                <c:pt idx="113">
                  <c:v>-5.2704006184217556E-2</c:v>
                </c:pt>
                <c:pt idx="114">
                  <c:v>-5.7691271102591202E-3</c:v>
                </c:pt>
                <c:pt idx="115">
                  <c:v>9.7363168451602977E-3</c:v>
                </c:pt>
                <c:pt idx="116">
                  <c:v>4.5211766690012034E-3</c:v>
                </c:pt>
                <c:pt idx="117">
                  <c:v>-4.3983555252908535E-2</c:v>
                </c:pt>
                <c:pt idx="118">
                  <c:v>-1.0940085282590384E-2</c:v>
                </c:pt>
                <c:pt idx="119">
                  <c:v>1.3228773091565227E-2</c:v>
                </c:pt>
                <c:pt idx="120">
                  <c:v>3.3796333346054475E-3</c:v>
                </c:pt>
                <c:pt idx="121">
                  <c:v>-9.697782470893257E-4</c:v>
                </c:pt>
                <c:pt idx="122">
                  <c:v>2.4571476672724524E-2</c:v>
                </c:pt>
                <c:pt idx="123">
                  <c:v>1.608093335477867E-2</c:v>
                </c:pt>
                <c:pt idx="124">
                  <c:v>7.3474041961070213E-3</c:v>
                </c:pt>
                <c:pt idx="125">
                  <c:v>1.5859470159986344E-2</c:v>
                </c:pt>
                <c:pt idx="126">
                  <c:v>2.5600669788266028E-2</c:v>
                </c:pt>
                <c:pt idx="127">
                  <c:v>6.0006996353871855E-2</c:v>
                </c:pt>
                <c:pt idx="128">
                  <c:v>5.0086140716891547E-2</c:v>
                </c:pt>
                <c:pt idx="129">
                  <c:v>2.3053235345473766E-3</c:v>
                </c:pt>
                <c:pt idx="130">
                  <c:v>-1.7245569863950427E-2</c:v>
                </c:pt>
                <c:pt idx="131">
                  <c:v>-3.3216912937641285E-2</c:v>
                </c:pt>
                <c:pt idx="132">
                  <c:v>-1.6636942035926028E-2</c:v>
                </c:pt>
                <c:pt idx="133">
                  <c:v>7.580772571373684E-3</c:v>
                </c:pt>
                <c:pt idx="134">
                  <c:v>3.2809060535783363E-3</c:v>
                </c:pt>
                <c:pt idx="135">
                  <c:v>4.4339134344033138E-2</c:v>
                </c:pt>
                <c:pt idx="136">
                  <c:v>5.4709851870133441E-2</c:v>
                </c:pt>
                <c:pt idx="137">
                  <c:v>5.5992815581013433E-2</c:v>
                </c:pt>
                <c:pt idx="138">
                  <c:v>5.6829884100909611E-2</c:v>
                </c:pt>
                <c:pt idx="139">
                  <c:v>8.1960776102829147E-2</c:v>
                </c:pt>
                <c:pt idx="140">
                  <c:v>9.457145399453637E-2</c:v>
                </c:pt>
                <c:pt idx="141">
                  <c:v>8.7327657401185865E-2</c:v>
                </c:pt>
                <c:pt idx="142">
                  <c:v>0.10085037095606042</c:v>
                </c:pt>
                <c:pt idx="143">
                  <c:v>6.4595909365729121E-2</c:v>
                </c:pt>
                <c:pt idx="144">
                  <c:v>-2.0972024111709064E-2</c:v>
                </c:pt>
                <c:pt idx="145">
                  <c:v>4.6501629289654733E-3</c:v>
                </c:pt>
                <c:pt idx="146">
                  <c:v>-3.6920581172006139E-2</c:v>
                </c:pt>
                <c:pt idx="147">
                  <c:v>-3.2452957268229943E-2</c:v>
                </c:pt>
                <c:pt idx="148">
                  <c:v>-5.8369000056121445E-2</c:v>
                </c:pt>
                <c:pt idx="149">
                  <c:v>-2.6299863277582269E-2</c:v>
                </c:pt>
                <c:pt idx="150">
                  <c:v>9.4132866609242249E-4</c:v>
                </c:pt>
                <c:pt idx="151">
                  <c:v>-2.3653536121784224E-2</c:v>
                </c:pt>
                <c:pt idx="152">
                  <c:v>-6.6429592598164611E-2</c:v>
                </c:pt>
                <c:pt idx="153">
                  <c:v>-1.2581371176286438E-2</c:v>
                </c:pt>
                <c:pt idx="154">
                  <c:v>-2.7678537625599797E-2</c:v>
                </c:pt>
                <c:pt idx="155">
                  <c:v>1.2291910361871938E-2</c:v>
                </c:pt>
                <c:pt idx="156">
                  <c:v>1.542768674414785E-2</c:v>
                </c:pt>
                <c:pt idx="157">
                  <c:v>3.8319980307490953E-2</c:v>
                </c:pt>
                <c:pt idx="158">
                  <c:v>-6.7766440541832118E-3</c:v>
                </c:pt>
                <c:pt idx="159">
                  <c:v>-1.0761314954975565E-2</c:v>
                </c:pt>
                <c:pt idx="160">
                  <c:v>-1.2219285358854415E-2</c:v>
                </c:pt>
                <c:pt idx="161">
                  <c:v>2.4960539828709827E-2</c:v>
                </c:pt>
                <c:pt idx="162">
                  <c:v>2.8797873516998918E-2</c:v>
                </c:pt>
                <c:pt idx="163">
                  <c:v>4.2452153798041792E-2</c:v>
                </c:pt>
                <c:pt idx="164">
                  <c:v>6.8895521505637269E-2</c:v>
                </c:pt>
                <c:pt idx="165">
                  <c:v>7.5759857103281592E-2</c:v>
                </c:pt>
                <c:pt idx="166">
                  <c:v>9.7261946224890927E-2</c:v>
                </c:pt>
                <c:pt idx="167">
                  <c:v>0.10752809698928112</c:v>
                </c:pt>
                <c:pt idx="168">
                  <c:v>0.10559585474060418</c:v>
                </c:pt>
                <c:pt idx="169">
                  <c:v>9.6771177870436764E-2</c:v>
                </c:pt>
                <c:pt idx="170">
                  <c:v>0.13960804242673008</c:v>
                </c:pt>
                <c:pt idx="171">
                  <c:v>0.10901390292769264</c:v>
                </c:pt>
                <c:pt idx="172">
                  <c:v>0.11232174830306052</c:v>
                </c:pt>
                <c:pt idx="173">
                  <c:v>8.6300424152224497E-2</c:v>
                </c:pt>
                <c:pt idx="174">
                  <c:v>0.12365806722198913</c:v>
                </c:pt>
                <c:pt idx="175">
                  <c:v>0.13209412756659278</c:v>
                </c:pt>
                <c:pt idx="176">
                  <c:v>0.13239595396148807</c:v>
                </c:pt>
                <c:pt idx="177">
                  <c:v>0.14949305590876416</c:v>
                </c:pt>
                <c:pt idx="178">
                  <c:v>0.15431634447108755</c:v>
                </c:pt>
                <c:pt idx="179">
                  <c:v>0.1522505609885334</c:v>
                </c:pt>
                <c:pt idx="180">
                  <c:v>0.17895749182066534</c:v>
                </c:pt>
                <c:pt idx="181">
                  <c:v>0.1680751127217619</c:v>
                </c:pt>
                <c:pt idx="182">
                  <c:v>0.14971369214976082</c:v>
                </c:pt>
                <c:pt idx="183">
                  <c:v>0.18108151771110337</c:v>
                </c:pt>
                <c:pt idx="184">
                  <c:v>0.18604143707412235</c:v>
                </c:pt>
                <c:pt idx="185">
                  <c:v>0.20503592089950184</c:v>
                </c:pt>
                <c:pt idx="186">
                  <c:v>0.18587731188031054</c:v>
                </c:pt>
                <c:pt idx="187">
                  <c:v>0.19291562663316952</c:v>
                </c:pt>
                <c:pt idx="188">
                  <c:v>0.16894842721743886</c:v>
                </c:pt>
                <c:pt idx="189">
                  <c:v>0.14846329024115557</c:v>
                </c:pt>
                <c:pt idx="190">
                  <c:v>0.17675840673694276</c:v>
                </c:pt>
                <c:pt idx="191">
                  <c:v>0.20545815789038469</c:v>
                </c:pt>
                <c:pt idx="192">
                  <c:v>0.21020394977897716</c:v>
                </c:pt>
                <c:pt idx="193">
                  <c:v>0.20158394085397124</c:v>
                </c:pt>
                <c:pt idx="194">
                  <c:v>0.21960031995075746</c:v>
                </c:pt>
                <c:pt idx="195">
                  <c:v>0.22906350347845139</c:v>
                </c:pt>
                <c:pt idx="196">
                  <c:v>0.19637832153052703</c:v>
                </c:pt>
                <c:pt idx="197">
                  <c:v>0.18423353294171108</c:v>
                </c:pt>
                <c:pt idx="198">
                  <c:v>0.18276194292339865</c:v>
                </c:pt>
                <c:pt idx="199">
                  <c:v>0.18768419558212246</c:v>
                </c:pt>
                <c:pt idx="200">
                  <c:v>0.1757358306951422</c:v>
                </c:pt>
                <c:pt idx="201">
                  <c:v>0.14517154849322611</c:v>
                </c:pt>
                <c:pt idx="202">
                  <c:v>0.14140429626778861</c:v>
                </c:pt>
                <c:pt idx="203">
                  <c:v>0.13772132136525683</c:v>
                </c:pt>
                <c:pt idx="204">
                  <c:v>0.20072428962626132</c:v>
                </c:pt>
                <c:pt idx="205">
                  <c:v>0.19421037008356135</c:v>
                </c:pt>
                <c:pt idx="206">
                  <c:v>0.16577475333268366</c:v>
                </c:pt>
                <c:pt idx="207">
                  <c:v>0.1942782682348001</c:v>
                </c:pt>
                <c:pt idx="208">
                  <c:v>0.14961511804840777</c:v>
                </c:pt>
                <c:pt idx="209">
                  <c:v>5.5811993885396038E-2</c:v>
                </c:pt>
                <c:pt idx="210">
                  <c:v>3.7503934159451635E-2</c:v>
                </c:pt>
                <c:pt idx="211">
                  <c:v>-9.2884600406084594E-3</c:v>
                </c:pt>
                <c:pt idx="212">
                  <c:v>2.5073883106041972E-2</c:v>
                </c:pt>
                <c:pt idx="213">
                  <c:v>2.8360302235192147E-2</c:v>
                </c:pt>
                <c:pt idx="214">
                  <c:v>-5.4778046989570894E-3</c:v>
                </c:pt>
                <c:pt idx="215">
                  <c:v>3.3520310871824721E-2</c:v>
                </c:pt>
                <c:pt idx="216">
                  <c:v>-4.5037791820336959E-2</c:v>
                </c:pt>
                <c:pt idx="217">
                  <c:v>-4.3468259303501955E-2</c:v>
                </c:pt>
                <c:pt idx="218">
                  <c:v>-2.2166468511465864E-2</c:v>
                </c:pt>
                <c:pt idx="219">
                  <c:v>3.8606938369279975E-2</c:v>
                </c:pt>
                <c:pt idx="220">
                  <c:v>4.326867874721585E-2</c:v>
                </c:pt>
                <c:pt idx="221">
                  <c:v>9.4191284660923191E-2</c:v>
                </c:pt>
                <c:pt idx="222">
                  <c:v>5.3351003875926173E-2</c:v>
                </c:pt>
                <c:pt idx="223">
                  <c:v>5.5782800080387274E-2</c:v>
                </c:pt>
                <c:pt idx="224">
                  <c:v>1.2517986309594775E-2</c:v>
                </c:pt>
                <c:pt idx="225">
                  <c:v>-4.0645936635698376E-2</c:v>
                </c:pt>
                <c:pt idx="226">
                  <c:v>3.8904175165153543E-2</c:v>
                </c:pt>
                <c:pt idx="227">
                  <c:v>4.2970977842955671E-2</c:v>
                </c:pt>
                <c:pt idx="228">
                  <c:v>4.6812449117705768E-3</c:v>
                </c:pt>
                <c:pt idx="229">
                  <c:v>4.1874861449813006E-2</c:v>
                </c:pt>
                <c:pt idx="230">
                  <c:v>3.6323294882945723E-2</c:v>
                </c:pt>
                <c:pt idx="231">
                  <c:v>4.3520734637386038E-2</c:v>
                </c:pt>
                <c:pt idx="232">
                  <c:v>5.6392661952470613E-2</c:v>
                </c:pt>
                <c:pt idx="233">
                  <c:v>8.971691822812633E-2</c:v>
                </c:pt>
                <c:pt idx="234">
                  <c:v>9.4229748927260992E-2</c:v>
                </c:pt>
                <c:pt idx="235">
                  <c:v>0.1220019758556723</c:v>
                </c:pt>
                <c:pt idx="236">
                  <c:v>0.11224493481242015</c:v>
                </c:pt>
                <c:pt idx="237">
                  <c:v>0.13286109629872667</c:v>
                </c:pt>
                <c:pt idx="238">
                  <c:v>0.13853106224237033</c:v>
                </c:pt>
                <c:pt idx="239">
                  <c:v>0.13572429191066138</c:v>
                </c:pt>
                <c:pt idx="240">
                  <c:v>0.13157063032699834</c:v>
                </c:pt>
                <c:pt idx="241">
                  <c:v>0.1536899817946149</c:v>
                </c:pt>
                <c:pt idx="242">
                  <c:v>0.14063685844749463</c:v>
                </c:pt>
                <c:pt idx="243">
                  <c:v>0.14562033507084782</c:v>
                </c:pt>
                <c:pt idx="244">
                  <c:v>0.1252484654410273</c:v>
                </c:pt>
                <c:pt idx="245">
                  <c:v>0.10707913689668414</c:v>
                </c:pt>
                <c:pt idx="246">
                  <c:v>0.12062579765657255</c:v>
                </c:pt>
                <c:pt idx="247">
                  <c:v>0.12781005427422309</c:v>
                </c:pt>
                <c:pt idx="248">
                  <c:v>9.8454288983165661E-2</c:v>
                </c:pt>
                <c:pt idx="249">
                  <c:v>8.1501943895313067E-2</c:v>
                </c:pt>
                <c:pt idx="250">
                  <c:v>2.5749194648998275E-2</c:v>
                </c:pt>
                <c:pt idx="251">
                  <c:v>3.5307737204626877E-2</c:v>
                </c:pt>
                <c:pt idx="252">
                  <c:v>6.7540243544905731E-3</c:v>
                </c:pt>
                <c:pt idx="253">
                  <c:v>4.2265403594887507E-2</c:v>
                </c:pt>
                <c:pt idx="254">
                  <c:v>5.8385605685039366E-2</c:v>
                </c:pt>
                <c:pt idx="255">
                  <c:v>5.5766385655484196E-2</c:v>
                </c:pt>
                <c:pt idx="256">
                  <c:v>8.2862520578053989E-2</c:v>
                </c:pt>
                <c:pt idx="257">
                  <c:v>7.7394021155797965E-2</c:v>
                </c:pt>
                <c:pt idx="258">
                  <c:v>7.5743704441654236E-2</c:v>
                </c:pt>
                <c:pt idx="259">
                  <c:v>7.5353366522350251E-2</c:v>
                </c:pt>
                <c:pt idx="260">
                  <c:v>9.0678213588571532E-2</c:v>
                </c:pt>
                <c:pt idx="261">
                  <c:v>9.7839221447200586E-2</c:v>
                </c:pt>
                <c:pt idx="262">
                  <c:v>0.11370023299212706</c:v>
                </c:pt>
                <c:pt idx="263">
                  <c:v>0.12102550742325113</c:v>
                </c:pt>
                <c:pt idx="264">
                  <c:v>0.11444644525482572</c:v>
                </c:pt>
                <c:pt idx="265">
                  <c:v>0.10830313023642835</c:v>
                </c:pt>
                <c:pt idx="266">
                  <c:v>0.13870835868089548</c:v>
                </c:pt>
                <c:pt idx="267">
                  <c:v>0.1703794406654231</c:v>
                </c:pt>
                <c:pt idx="268">
                  <c:v>0.15945343917306687</c:v>
                </c:pt>
                <c:pt idx="269">
                  <c:v>0.13960111247090845</c:v>
                </c:pt>
                <c:pt idx="270">
                  <c:v>0.15815665019541658</c:v>
                </c:pt>
                <c:pt idx="271">
                  <c:v>0.13744555935064096</c:v>
                </c:pt>
                <c:pt idx="272">
                  <c:v>0.14982955608915094</c:v>
                </c:pt>
                <c:pt idx="273">
                  <c:v>0.13148300398065005</c:v>
                </c:pt>
                <c:pt idx="274">
                  <c:v>0.1350525520144561</c:v>
                </c:pt>
                <c:pt idx="275">
                  <c:v>0.11357804723765264</c:v>
                </c:pt>
                <c:pt idx="276">
                  <c:v>9.7700975652783573E-2</c:v>
                </c:pt>
                <c:pt idx="277">
                  <c:v>0.13769922560556203</c:v>
                </c:pt>
                <c:pt idx="278">
                  <c:v>0.14571946913447054</c:v>
                </c:pt>
                <c:pt idx="279">
                  <c:v>0.15562875471453719</c:v>
                </c:pt>
                <c:pt idx="280">
                  <c:v>0.16175271286558246</c:v>
                </c:pt>
                <c:pt idx="281">
                  <c:v>0.18338083884800227</c:v>
                </c:pt>
                <c:pt idx="282">
                  <c:v>0.16579919998754455</c:v>
                </c:pt>
                <c:pt idx="283">
                  <c:v>0.20712004417764285</c:v>
                </c:pt>
                <c:pt idx="284">
                  <c:v>0.21168684126353332</c:v>
                </c:pt>
                <c:pt idx="285">
                  <c:v>0.22011057967175085</c:v>
                </c:pt>
                <c:pt idx="286">
                  <c:v>0.22334629955123253</c:v>
                </c:pt>
                <c:pt idx="287">
                  <c:v>0.23197640464832148</c:v>
                </c:pt>
                <c:pt idx="288">
                  <c:v>0.22640221415964734</c:v>
                </c:pt>
                <c:pt idx="289">
                  <c:v>0.22878441102519398</c:v>
                </c:pt>
                <c:pt idx="290">
                  <c:v>0.22522374331370543</c:v>
                </c:pt>
                <c:pt idx="291">
                  <c:v>0.22245422305195683</c:v>
                </c:pt>
                <c:pt idx="292">
                  <c:v>0.24835896615240416</c:v>
                </c:pt>
                <c:pt idx="293">
                  <c:v>0.25376822471666238</c:v>
                </c:pt>
                <c:pt idx="294">
                  <c:v>0.24153645840703919</c:v>
                </c:pt>
                <c:pt idx="295">
                  <c:v>0.24891855076469183</c:v>
                </c:pt>
                <c:pt idx="296">
                  <c:v>0.23797515125880842</c:v>
                </c:pt>
                <c:pt idx="297">
                  <c:v>0.26405801985021715</c:v>
                </c:pt>
                <c:pt idx="298">
                  <c:v>0.24160862677151007</c:v>
                </c:pt>
                <c:pt idx="299">
                  <c:v>0.25828726617644215</c:v>
                </c:pt>
                <c:pt idx="300">
                  <c:v>0.28229279407683272</c:v>
                </c:pt>
                <c:pt idx="301">
                  <c:v>0.29298902732082044</c:v>
                </c:pt>
                <c:pt idx="302">
                  <c:v>0.30936508506333893</c:v>
                </c:pt>
                <c:pt idx="303">
                  <c:v>0.28695550620149102</c:v>
                </c:pt>
                <c:pt idx="304">
                  <c:v>0.26753958145046397</c:v>
                </c:pt>
                <c:pt idx="305">
                  <c:v>0.27148964907545592</c:v>
                </c:pt>
                <c:pt idx="306">
                  <c:v>0.25853864653844583</c:v>
                </c:pt>
                <c:pt idx="307">
                  <c:v>0.22512033591494185</c:v>
                </c:pt>
                <c:pt idx="308">
                  <c:v>0.24018058066189307</c:v>
                </c:pt>
                <c:pt idx="309">
                  <c:v>0.25126914941432599</c:v>
                </c:pt>
                <c:pt idx="310">
                  <c:v>0.28894827672662782</c:v>
                </c:pt>
                <c:pt idx="311">
                  <c:v>0.30288818461057443</c:v>
                </c:pt>
                <c:pt idx="312">
                  <c:v>0.29297083458104289</c:v>
                </c:pt>
                <c:pt idx="313">
                  <c:v>0.30618161567772262</c:v>
                </c:pt>
                <c:pt idx="314">
                  <c:v>0.29987444613114467</c:v>
                </c:pt>
                <c:pt idx="315">
                  <c:v>0.28458660001301928</c:v>
                </c:pt>
                <c:pt idx="316">
                  <c:v>0.28540305909560626</c:v>
                </c:pt>
                <c:pt idx="317">
                  <c:v>0.25282298142612669</c:v>
                </c:pt>
                <c:pt idx="318">
                  <c:v>0.28155492433200391</c:v>
                </c:pt>
                <c:pt idx="319">
                  <c:v>0.31110357701081592</c:v>
                </c:pt>
                <c:pt idx="320">
                  <c:v>0.3325857180294407</c:v>
                </c:pt>
                <c:pt idx="321">
                  <c:v>0.32448651806830409</c:v>
                </c:pt>
                <c:pt idx="322">
                  <c:v>0.32596867789248574</c:v>
                </c:pt>
                <c:pt idx="323">
                  <c:v>0.33831329576703828</c:v>
                </c:pt>
                <c:pt idx="324">
                  <c:v>0.36636734175808772</c:v>
                </c:pt>
                <c:pt idx="325">
                  <c:v>0.35822265379144125</c:v>
                </c:pt>
                <c:pt idx="326">
                  <c:v>0.35023922808337615</c:v>
                </c:pt>
                <c:pt idx="327">
                  <c:v>0.34766401136891112</c:v>
                </c:pt>
                <c:pt idx="328">
                  <c:v>0.36926170074596176</c:v>
                </c:pt>
                <c:pt idx="329">
                  <c:v>0.37084642082156072</c:v>
                </c:pt>
                <c:pt idx="330">
                  <c:v>0.37231668065575274</c:v>
                </c:pt>
                <c:pt idx="331">
                  <c:v>0.36498997792863674</c:v>
                </c:pt>
                <c:pt idx="332">
                  <c:v>0.34224538366579083</c:v>
                </c:pt>
                <c:pt idx="333">
                  <c:v>0.3641414130131535</c:v>
                </c:pt>
                <c:pt idx="334">
                  <c:v>0.39001870730538113</c:v>
                </c:pt>
                <c:pt idx="335">
                  <c:v>0.37886978495683898</c:v>
                </c:pt>
                <c:pt idx="336">
                  <c:v>0.39078471315176744</c:v>
                </c:pt>
                <c:pt idx="337">
                  <c:v>0.38762654900970128</c:v>
                </c:pt>
                <c:pt idx="338">
                  <c:v>0.33810574585518061</c:v>
                </c:pt>
                <c:pt idx="339">
                  <c:v>0.32656046646652293</c:v>
                </c:pt>
                <c:pt idx="340">
                  <c:v>0.34139318800788865</c:v>
                </c:pt>
                <c:pt idx="341">
                  <c:v>0.37009349872447639</c:v>
                </c:pt>
                <c:pt idx="342">
                  <c:v>0.37525835779313788</c:v>
                </c:pt>
                <c:pt idx="343">
                  <c:v>0.38784823300478943</c:v>
                </c:pt>
                <c:pt idx="344">
                  <c:v>0.39714411923509219</c:v>
                </c:pt>
                <c:pt idx="345">
                  <c:v>0.3636765120130494</c:v>
                </c:pt>
                <c:pt idx="346">
                  <c:v>0.37610580898105717</c:v>
                </c:pt>
                <c:pt idx="347">
                  <c:v>0.39090138250592354</c:v>
                </c:pt>
                <c:pt idx="348">
                  <c:v>0.40200003700402265</c:v>
                </c:pt>
                <c:pt idx="349">
                  <c:v>0.3772396160187228</c:v>
                </c:pt>
                <c:pt idx="350">
                  <c:v>0.40349062337798491</c:v>
                </c:pt>
                <c:pt idx="351">
                  <c:v>0.38457141973258913</c:v>
                </c:pt>
                <c:pt idx="352">
                  <c:v>0.39963218440629911</c:v>
                </c:pt>
                <c:pt idx="353">
                  <c:v>0.39659846351487849</c:v>
                </c:pt>
                <c:pt idx="354">
                  <c:v>0.40216659225414064</c:v>
                </c:pt>
                <c:pt idx="355">
                  <c:v>0.41297358355439773</c:v>
                </c:pt>
                <c:pt idx="356">
                  <c:v>0.42310948304791918</c:v>
                </c:pt>
                <c:pt idx="357">
                  <c:v>0.44452376152984785</c:v>
                </c:pt>
                <c:pt idx="358">
                  <c:v>0.43724517448283162</c:v>
                </c:pt>
                <c:pt idx="359">
                  <c:v>0.45409623531095034</c:v>
                </c:pt>
                <c:pt idx="360">
                  <c:v>0.44990984503893072</c:v>
                </c:pt>
                <c:pt idx="361">
                  <c:v>0.46665984168864871</c:v>
                </c:pt>
                <c:pt idx="362">
                  <c:v>0.44650476311066534</c:v>
                </c:pt>
                <c:pt idx="363">
                  <c:v>0.45391753120466771</c:v>
                </c:pt>
                <c:pt idx="364">
                  <c:v>0.44124405201511907</c:v>
                </c:pt>
                <c:pt idx="365">
                  <c:v>0.40749646458916078</c:v>
                </c:pt>
                <c:pt idx="366">
                  <c:v>0.40294189314749573</c:v>
                </c:pt>
                <c:pt idx="367">
                  <c:v>0.42034693290981795</c:v>
                </c:pt>
                <c:pt idx="368">
                  <c:v>0.43531822468787418</c:v>
                </c:pt>
                <c:pt idx="369">
                  <c:v>0.44491470891194629</c:v>
                </c:pt>
                <c:pt idx="370">
                  <c:v>0.45173531851308546</c:v>
                </c:pt>
                <c:pt idx="371">
                  <c:v>0.42946761729912453</c:v>
                </c:pt>
                <c:pt idx="372">
                  <c:v>0.43396495183634198</c:v>
                </c:pt>
                <c:pt idx="373">
                  <c:v>0.41023581844563894</c:v>
                </c:pt>
                <c:pt idx="374">
                  <c:v>0.38593780800248312</c:v>
                </c:pt>
                <c:pt idx="375">
                  <c:v>0.34483918640367639</c:v>
                </c:pt>
                <c:pt idx="376">
                  <c:v>0.34370876193883504</c:v>
                </c:pt>
                <c:pt idx="377">
                  <c:v>0.37065881036313719</c:v>
                </c:pt>
                <c:pt idx="378">
                  <c:v>0.40547129400420046</c:v>
                </c:pt>
                <c:pt idx="379">
                  <c:v>0.40120833394957978</c:v>
                </c:pt>
                <c:pt idx="380">
                  <c:v>0.40717509907391469</c:v>
                </c:pt>
                <c:pt idx="381">
                  <c:v>0.42168586821220244</c:v>
                </c:pt>
                <c:pt idx="382">
                  <c:v>0.42055086014995524</c:v>
                </c:pt>
                <c:pt idx="383">
                  <c:v>0.42247756852896901</c:v>
                </c:pt>
                <c:pt idx="384">
                  <c:v>0.36792884564159634</c:v>
                </c:pt>
                <c:pt idx="385">
                  <c:v>0.4052270656429835</c:v>
                </c:pt>
                <c:pt idx="386">
                  <c:v>0.41835132602743852</c:v>
                </c:pt>
                <c:pt idx="387">
                  <c:v>0.39998027998944918</c:v>
                </c:pt>
                <c:pt idx="388">
                  <c:v>0.38657267243576521</c:v>
                </c:pt>
                <c:pt idx="389">
                  <c:v>0.3868537168043491</c:v>
                </c:pt>
                <c:pt idx="390">
                  <c:v>0.39235001121562374</c:v>
                </c:pt>
                <c:pt idx="391">
                  <c:v>0.36698210626980932</c:v>
                </c:pt>
                <c:pt idx="392">
                  <c:v>0.40154801875017498</c:v>
                </c:pt>
                <c:pt idx="393">
                  <c:v>0.42659163394323962</c:v>
                </c:pt>
                <c:pt idx="394">
                  <c:v>0.44005998152915105</c:v>
                </c:pt>
                <c:pt idx="395">
                  <c:v>0.43783989740598805</c:v>
                </c:pt>
                <c:pt idx="396">
                  <c:v>0.41260169429614435</c:v>
                </c:pt>
                <c:pt idx="397">
                  <c:v>0.40066371824272595</c:v>
                </c:pt>
                <c:pt idx="398">
                  <c:v>0.44220407934647188</c:v>
                </c:pt>
                <c:pt idx="399">
                  <c:v>0.42245188195630257</c:v>
                </c:pt>
                <c:pt idx="400">
                  <c:v>0.43403318213362208</c:v>
                </c:pt>
                <c:pt idx="401">
                  <c:v>0.45846354746274676</c:v>
                </c:pt>
                <c:pt idx="402">
                  <c:v>0.45011799235135808</c:v>
                </c:pt>
                <c:pt idx="403">
                  <c:v>0.45987658262437203</c:v>
                </c:pt>
                <c:pt idx="404">
                  <c:v>0.45199639457588736</c:v>
                </c:pt>
                <c:pt idx="405">
                  <c:v>0.45740093276175364</c:v>
                </c:pt>
                <c:pt idx="406">
                  <c:v>0.46732192672157158</c:v>
                </c:pt>
                <c:pt idx="407">
                  <c:v>0.46504949807652207</c:v>
                </c:pt>
                <c:pt idx="408">
                  <c:v>0.44419228419636814</c:v>
                </c:pt>
                <c:pt idx="409">
                  <c:v>0.42972296968474644</c:v>
                </c:pt>
                <c:pt idx="410">
                  <c:v>0.43597252083057225</c:v>
                </c:pt>
                <c:pt idx="411">
                  <c:v>0.44018853010413683</c:v>
                </c:pt>
                <c:pt idx="412">
                  <c:v>0.44288106949707307</c:v>
                </c:pt>
                <c:pt idx="413">
                  <c:v>0.4218522902704942</c:v>
                </c:pt>
                <c:pt idx="414">
                  <c:v>0.41709668083318729</c:v>
                </c:pt>
                <c:pt idx="415">
                  <c:v>0.43587380334592396</c:v>
                </c:pt>
                <c:pt idx="416">
                  <c:v>0.39163064563652994</c:v>
                </c:pt>
                <c:pt idx="417">
                  <c:v>0.40688858658781446</c:v>
                </c:pt>
                <c:pt idx="418">
                  <c:v>0.39553564904156047</c:v>
                </c:pt>
                <c:pt idx="419">
                  <c:v>0.39518424870798441</c:v>
                </c:pt>
                <c:pt idx="420">
                  <c:v>0.31864648023107378</c:v>
                </c:pt>
                <c:pt idx="421">
                  <c:v>0.32902501133026596</c:v>
                </c:pt>
                <c:pt idx="422">
                  <c:v>0.28298472095710303</c:v>
                </c:pt>
                <c:pt idx="423">
                  <c:v>0.3124609657407833</c:v>
                </c:pt>
                <c:pt idx="424">
                  <c:v>0.30883091767863591</c:v>
                </c:pt>
                <c:pt idx="425">
                  <c:v>0.28583266242712391</c:v>
                </c:pt>
                <c:pt idx="426">
                  <c:v>0.3025509335679466</c:v>
                </c:pt>
                <c:pt idx="427">
                  <c:v>0.35171548952688925</c:v>
                </c:pt>
                <c:pt idx="428">
                  <c:v>0.35848351231499942</c:v>
                </c:pt>
                <c:pt idx="429">
                  <c:v>0.36414184919014936</c:v>
                </c:pt>
                <c:pt idx="430">
                  <c:v>0.35195207544684326</c:v>
                </c:pt>
                <c:pt idx="431">
                  <c:v>0.36052706359145614</c:v>
                </c:pt>
                <c:pt idx="432">
                  <c:v>0.31952351287971381</c:v>
                </c:pt>
                <c:pt idx="433">
                  <c:v>0.35536120902200841</c:v>
                </c:pt>
                <c:pt idx="434">
                  <c:v>0.3529848989410751</c:v>
                </c:pt>
                <c:pt idx="435">
                  <c:v>0.35205798651689135</c:v>
                </c:pt>
                <c:pt idx="436">
                  <c:v>0.29874663525114853</c:v>
                </c:pt>
                <c:pt idx="437">
                  <c:v>0.30249542022476072</c:v>
                </c:pt>
                <c:pt idx="438">
                  <c:v>0.33650303917168101</c:v>
                </c:pt>
                <c:pt idx="439">
                  <c:v>0.32263417236690484</c:v>
                </c:pt>
                <c:pt idx="440">
                  <c:v>0.24688964207961628</c:v>
                </c:pt>
                <c:pt idx="441">
                  <c:v>0.21500796267207001</c:v>
                </c:pt>
                <c:pt idx="442">
                  <c:v>0.2255407649177108</c:v>
                </c:pt>
                <c:pt idx="443">
                  <c:v>0.24976230492601248</c:v>
                </c:pt>
                <c:pt idx="444">
                  <c:v>0.22083133602596838</c:v>
                </c:pt>
                <c:pt idx="445">
                  <c:v>0.20109770313803765</c:v>
                </c:pt>
                <c:pt idx="446">
                  <c:v>0.23414482849481</c:v>
                </c:pt>
                <c:pt idx="447">
                  <c:v>0.24537922347988328</c:v>
                </c:pt>
                <c:pt idx="448">
                  <c:v>0.29408632737626372</c:v>
                </c:pt>
                <c:pt idx="449">
                  <c:v>0.30958717644590505</c:v>
                </c:pt>
                <c:pt idx="450">
                  <c:v>0.32523142747536626</c:v>
                </c:pt>
                <c:pt idx="451">
                  <c:v>0.30717759387459065</c:v>
                </c:pt>
                <c:pt idx="452">
                  <c:v>0.32425373856063788</c:v>
                </c:pt>
                <c:pt idx="453">
                  <c:v>0.3118040175071497</c:v>
                </c:pt>
                <c:pt idx="454">
                  <c:v>0.34161634996224888</c:v>
                </c:pt>
                <c:pt idx="455">
                  <c:v>0.34688770730130347</c:v>
                </c:pt>
                <c:pt idx="456">
                  <c:v>0.33416575912690427</c:v>
                </c:pt>
                <c:pt idx="457">
                  <c:v>0.31639761802034827</c:v>
                </c:pt>
                <c:pt idx="458">
                  <c:v>0.30718140222961954</c:v>
                </c:pt>
                <c:pt idx="459">
                  <c:v>0.31360234613857307</c:v>
                </c:pt>
                <c:pt idx="460">
                  <c:v>0.33996798655819949</c:v>
                </c:pt>
                <c:pt idx="461">
                  <c:v>0.34673712742348983</c:v>
                </c:pt>
                <c:pt idx="462">
                  <c:v>0.33628266696455689</c:v>
                </c:pt>
                <c:pt idx="463">
                  <c:v>0.32360076029054108</c:v>
                </c:pt>
                <c:pt idx="464">
                  <c:v>0.29961389802671601</c:v>
                </c:pt>
                <c:pt idx="465">
                  <c:v>0.34231906412162028</c:v>
                </c:pt>
                <c:pt idx="466">
                  <c:v>0.34551145855296439</c:v>
                </c:pt>
                <c:pt idx="467">
                  <c:v>0.37415016004681223</c:v>
                </c:pt>
                <c:pt idx="468">
                  <c:v>0.36942802240832884</c:v>
                </c:pt>
                <c:pt idx="469">
                  <c:v>0.37701108078737544</c:v>
                </c:pt>
                <c:pt idx="470">
                  <c:v>0.37911311921818336</c:v>
                </c:pt>
                <c:pt idx="471">
                  <c:v>0.39053245268611159</c:v>
                </c:pt>
                <c:pt idx="472">
                  <c:v>0.39269592986974611</c:v>
                </c:pt>
                <c:pt idx="473">
                  <c:v>0.38275373718956818</c:v>
                </c:pt>
                <c:pt idx="474">
                  <c:v>0.39767609048075792</c:v>
                </c:pt>
                <c:pt idx="475">
                  <c:v>0.37310207210473512</c:v>
                </c:pt>
                <c:pt idx="476">
                  <c:v>0.36653954311089376</c:v>
                </c:pt>
                <c:pt idx="477">
                  <c:v>0.39124873848782582</c:v>
                </c:pt>
                <c:pt idx="478">
                  <c:v>0.39265923500429589</c:v>
                </c:pt>
                <c:pt idx="479">
                  <c:v>0.3838877057319412</c:v>
                </c:pt>
                <c:pt idx="480">
                  <c:v>0.36865745537451011</c:v>
                </c:pt>
                <c:pt idx="481">
                  <c:v>0.36823399397682133</c:v>
                </c:pt>
                <c:pt idx="482">
                  <c:v>0.35799724502480945</c:v>
                </c:pt>
                <c:pt idx="483">
                  <c:v>0.33560224724038301</c:v>
                </c:pt>
                <c:pt idx="484">
                  <c:v>0.36599986018731046</c:v>
                </c:pt>
                <c:pt idx="485">
                  <c:v>0.37287276066595521</c:v>
                </c:pt>
                <c:pt idx="486">
                  <c:v>0.39113676852536772</c:v>
                </c:pt>
                <c:pt idx="487">
                  <c:v>0.38636192635472866</c:v>
                </c:pt>
                <c:pt idx="488">
                  <c:v>0.42760871670603007</c:v>
                </c:pt>
                <c:pt idx="489">
                  <c:v>0.41583561722144902</c:v>
                </c:pt>
                <c:pt idx="490">
                  <c:v>0.41744067512169725</c:v>
                </c:pt>
                <c:pt idx="491">
                  <c:v>0.41379345421550884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39-4977-9ED9-B28BAEE96057}"/>
            </c:ext>
          </c:extLst>
        </c:ser>
        <c:ser>
          <c:idx val="2"/>
          <c:order val="2"/>
          <c:tx>
            <c:v>Total Return (w/ div)</c:v>
          </c:tx>
          <c:spPr>
            <a:ln w="95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'Dollar Average (Model)'!$BL$35:$BL$526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2.118555084293483E-3</c:v>
                </c:pt>
                <c:pt idx="2">
                  <c:v>-1.5606697148508486E-2</c:v>
                </c:pt>
                <c:pt idx="3">
                  <c:v>2.3366662123260884E-2</c:v>
                </c:pt>
                <c:pt idx="4">
                  <c:v>2.6574605259442663E-2</c:v>
                </c:pt>
                <c:pt idx="5">
                  <c:v>1.0057656099597079E-2</c:v>
                </c:pt>
                <c:pt idx="6">
                  <c:v>2.8038444837497511E-2</c:v>
                </c:pt>
                <c:pt idx="7">
                  <c:v>6.1861959956019508E-2</c:v>
                </c:pt>
                <c:pt idx="8">
                  <c:v>7.4613944315443881E-2</c:v>
                </c:pt>
                <c:pt idx="9">
                  <c:v>0.10406867466402203</c:v>
                </c:pt>
                <c:pt idx="10">
                  <c:v>0.10977968418745654</c:v>
                </c:pt>
                <c:pt idx="11">
                  <c:v>6.6794917711410884E-2</c:v>
                </c:pt>
                <c:pt idx="12">
                  <c:v>0.10438257016126307</c:v>
                </c:pt>
                <c:pt idx="13">
                  <c:v>5.960004761397375E-2</c:v>
                </c:pt>
                <c:pt idx="14">
                  <c:v>2.3351091024615078E-2</c:v>
                </c:pt>
                <c:pt idx="15">
                  <c:v>1.9776503522839217E-2</c:v>
                </c:pt>
                <c:pt idx="16">
                  <c:v>3.9870102562706844E-3</c:v>
                </c:pt>
                <c:pt idx="17">
                  <c:v>3.2649376021348431E-2</c:v>
                </c:pt>
                <c:pt idx="18">
                  <c:v>5.0937512529822149E-2</c:v>
                </c:pt>
                <c:pt idx="19">
                  <c:v>9.1935467076762478E-3</c:v>
                </c:pt>
                <c:pt idx="20">
                  <c:v>1.2606463522723654E-2</c:v>
                </c:pt>
                <c:pt idx="21">
                  <c:v>1.8890275642641896E-2</c:v>
                </c:pt>
                <c:pt idx="22">
                  <c:v>-1.9582564303392114E-2</c:v>
                </c:pt>
                <c:pt idx="23">
                  <c:v>-2.8465144299114842E-2</c:v>
                </c:pt>
                <c:pt idx="24">
                  <c:v>-8.2394443017322239E-2</c:v>
                </c:pt>
                <c:pt idx="25">
                  <c:v>-8.3835674149167483E-2</c:v>
                </c:pt>
                <c:pt idx="26">
                  <c:v>-2.8397945439023631E-2</c:v>
                </c:pt>
                <c:pt idx="27">
                  <c:v>-8.2141761376273381E-2</c:v>
                </c:pt>
                <c:pt idx="28">
                  <c:v>-6.1333240196675742E-2</c:v>
                </c:pt>
                <c:pt idx="29">
                  <c:v>-5.0838992724095644E-2</c:v>
                </c:pt>
                <c:pt idx="30">
                  <c:v>-5.9721544666848203E-2</c:v>
                </c:pt>
                <c:pt idx="31">
                  <c:v>-8.8424489364669179E-2</c:v>
                </c:pt>
                <c:pt idx="32">
                  <c:v>-9.1498674214460674E-2</c:v>
                </c:pt>
                <c:pt idx="33">
                  <c:v>-8.6309239471754062E-2</c:v>
                </c:pt>
                <c:pt idx="34">
                  <c:v>-7.3385765370422074E-2</c:v>
                </c:pt>
                <c:pt idx="35">
                  <c:v>-3.175385855375723E-2</c:v>
                </c:pt>
                <c:pt idx="36">
                  <c:v>-5.4465648929089006E-2</c:v>
                </c:pt>
                <c:pt idx="37">
                  <c:v>-1.7402853318262412E-2</c:v>
                </c:pt>
                <c:pt idx="38">
                  <c:v>-9.6705714097743423E-3</c:v>
                </c:pt>
                <c:pt idx="39">
                  <c:v>8.4213580627245932E-4</c:v>
                </c:pt>
                <c:pt idx="40">
                  <c:v>-1.280816174609678E-2</c:v>
                </c:pt>
                <c:pt idx="41">
                  <c:v>1.9667944366556833E-2</c:v>
                </c:pt>
                <c:pt idx="42">
                  <c:v>-1.2055136892524354E-2</c:v>
                </c:pt>
                <c:pt idx="43">
                  <c:v>-1.5596611795973825E-3</c:v>
                </c:pt>
                <c:pt idx="44">
                  <c:v>-3.157458212818165E-2</c:v>
                </c:pt>
                <c:pt idx="45">
                  <c:v>-4.8195936915553794E-2</c:v>
                </c:pt>
                <c:pt idx="46">
                  <c:v>-7.5357753738139244E-2</c:v>
                </c:pt>
                <c:pt idx="47">
                  <c:v>-9.5222842090423199E-2</c:v>
                </c:pt>
                <c:pt idx="48">
                  <c:v>-0.11440976750450205</c:v>
                </c:pt>
                <c:pt idx="49">
                  <c:v>-0.13000456407669025</c:v>
                </c:pt>
                <c:pt idx="50">
                  <c:v>-0.11076339319495421</c:v>
                </c:pt>
                <c:pt idx="51">
                  <c:v>-0.11465108963639037</c:v>
                </c:pt>
                <c:pt idx="52">
                  <c:v>-9.8369177033645561E-2</c:v>
                </c:pt>
                <c:pt idx="53">
                  <c:v>-9.2380204383130438E-2</c:v>
                </c:pt>
                <c:pt idx="54">
                  <c:v>-0.10472825989879142</c:v>
                </c:pt>
                <c:pt idx="55">
                  <c:v>-0.10911950052219377</c:v>
                </c:pt>
                <c:pt idx="56">
                  <c:v>-0.10878367391642285</c:v>
                </c:pt>
                <c:pt idx="57">
                  <c:v>-0.15004640593747276</c:v>
                </c:pt>
                <c:pt idx="58">
                  <c:v>-0.14304142589659352</c:v>
                </c:pt>
                <c:pt idx="59">
                  <c:v>-0.12883319705792229</c:v>
                </c:pt>
                <c:pt idx="60">
                  <c:v>-0.16171217640261026</c:v>
                </c:pt>
                <c:pt idx="61">
                  <c:v>-0.24932781325769349</c:v>
                </c:pt>
                <c:pt idx="62">
                  <c:v>-0.39374030261532067</c:v>
                </c:pt>
                <c:pt idx="63">
                  <c:v>-0.37326425424980725</c:v>
                </c:pt>
                <c:pt idx="64">
                  <c:v>-0.43557523592534553</c:v>
                </c:pt>
                <c:pt idx="65">
                  <c:v>-0.3103903426850505</c:v>
                </c:pt>
                <c:pt idx="66">
                  <c:v>-0.32539258571967056</c:v>
                </c:pt>
                <c:pt idx="67">
                  <c:v>-0.37680275041107858</c:v>
                </c:pt>
                <c:pt idx="68">
                  <c:v>-0.42930019277164433</c:v>
                </c:pt>
                <c:pt idx="69">
                  <c:v>-0.36100748232457991</c:v>
                </c:pt>
                <c:pt idx="70">
                  <c:v>-0.37722150936053156</c:v>
                </c:pt>
                <c:pt idx="71">
                  <c:v>-0.35222647408952645</c:v>
                </c:pt>
                <c:pt idx="72">
                  <c:v>-0.34538517791382717</c:v>
                </c:pt>
                <c:pt idx="73">
                  <c:v>-0.35149783862145723</c:v>
                </c:pt>
                <c:pt idx="74">
                  <c:v>-0.31096107201058143</c:v>
                </c:pt>
                <c:pt idx="75">
                  <c:v>-0.33883126319714285</c:v>
                </c:pt>
                <c:pt idx="76">
                  <c:v>-0.37724411469911889</c:v>
                </c:pt>
                <c:pt idx="77">
                  <c:v>-0.40402304533994848</c:v>
                </c:pt>
                <c:pt idx="78">
                  <c:v>-0.35230089582937141</c:v>
                </c:pt>
                <c:pt idx="79">
                  <c:v>-0.31611330353042066</c:v>
                </c:pt>
                <c:pt idx="80">
                  <c:v>-0.35034156797480143</c:v>
                </c:pt>
                <c:pt idx="81">
                  <c:v>-0.39988777043266688</c:v>
                </c:pt>
                <c:pt idx="82">
                  <c:v>-0.41829163323790963</c:v>
                </c:pt>
                <c:pt idx="83">
                  <c:v>-0.45895948312090984</c:v>
                </c:pt>
                <c:pt idx="84">
                  <c:v>-0.40591338621343465</c:v>
                </c:pt>
                <c:pt idx="85">
                  <c:v>-0.38565017467401741</c:v>
                </c:pt>
                <c:pt idx="86">
                  <c:v>-0.35211639902208025</c:v>
                </c:pt>
                <c:pt idx="87">
                  <c:v>-0.31601861041006152</c:v>
                </c:pt>
                <c:pt idx="88">
                  <c:v>-0.30806656541951172</c:v>
                </c:pt>
                <c:pt idx="89">
                  <c:v>-0.29444374141457996</c:v>
                </c:pt>
                <c:pt idx="90">
                  <c:v>-0.29223393813317156</c:v>
                </c:pt>
                <c:pt idx="91">
                  <c:v>-0.24644721449696871</c:v>
                </c:pt>
                <c:pt idx="92">
                  <c:v>-0.18800653950465884</c:v>
                </c:pt>
                <c:pt idx="93">
                  <c:v>-0.23219487074778866</c:v>
                </c:pt>
                <c:pt idx="94">
                  <c:v>-0.20646524089233165</c:v>
                </c:pt>
                <c:pt idx="95">
                  <c:v>-0.17711523412633945</c:v>
                </c:pt>
                <c:pt idx="96">
                  <c:v>-0.1682482328545325</c:v>
                </c:pt>
                <c:pt idx="97">
                  <c:v>-0.15875474642804366</c:v>
                </c:pt>
                <c:pt idx="98">
                  <c:v>-0.18865831566428459</c:v>
                </c:pt>
                <c:pt idx="99">
                  <c:v>-0.18589927203143386</c:v>
                </c:pt>
                <c:pt idx="100">
                  <c:v>-0.19904766615220637</c:v>
                </c:pt>
                <c:pt idx="101">
                  <c:v>-0.22172191546766007</c:v>
                </c:pt>
                <c:pt idx="102">
                  <c:v>-0.1654230815673241</c:v>
                </c:pt>
                <c:pt idx="103">
                  <c:v>-0.12381098283264969</c:v>
                </c:pt>
                <c:pt idx="104">
                  <c:v>-9.8005993194687058E-2</c:v>
                </c:pt>
                <c:pt idx="105">
                  <c:v>-7.5889394865732318E-2</c:v>
                </c:pt>
                <c:pt idx="106">
                  <c:v>-7.8264458559997863E-2</c:v>
                </c:pt>
                <c:pt idx="107">
                  <c:v>-5.9368682706575582E-2</c:v>
                </c:pt>
                <c:pt idx="108">
                  <c:v>-5.315006227860064E-2</c:v>
                </c:pt>
                <c:pt idx="109">
                  <c:v>-6.2890284466036617E-2</c:v>
                </c:pt>
                <c:pt idx="110">
                  <c:v>-3.0031823261146617E-2</c:v>
                </c:pt>
                <c:pt idx="111">
                  <c:v>-3.3041383395484569E-3</c:v>
                </c:pt>
                <c:pt idx="112">
                  <c:v>-2.666082196733166E-2</c:v>
                </c:pt>
                <c:pt idx="113">
                  <c:v>-5.0423226872267524E-2</c:v>
                </c:pt>
                <c:pt idx="114">
                  <c:v>-2.1449121709523622E-3</c:v>
                </c:pt>
                <c:pt idx="115">
                  <c:v>1.3807856428674548E-2</c:v>
                </c:pt>
                <c:pt idx="116">
                  <c:v>8.4380174456741841E-3</c:v>
                </c:pt>
                <c:pt idx="117">
                  <c:v>-4.179705657895616E-2</c:v>
                </c:pt>
                <c:pt idx="118">
                  <c:v>-7.8949447606609935E-3</c:v>
                </c:pt>
                <c:pt idx="119">
                  <c:v>1.6897547427108028E-2</c:v>
                </c:pt>
                <c:pt idx="120">
                  <c:v>6.8147442121484492E-3</c:v>
                </c:pt>
                <c:pt idx="121">
                  <c:v>2.3506764904812627E-3</c:v>
                </c:pt>
                <c:pt idx="122">
                  <c:v>2.8544494386028241E-2</c:v>
                </c:pt>
                <c:pt idx="123">
                  <c:v>1.984683842559809E-2</c:v>
                </c:pt>
                <c:pt idx="124">
                  <c:v>1.0874856272053979E-2</c:v>
                </c:pt>
                <c:pt idx="125">
                  <c:v>1.960584788485864E-2</c:v>
                </c:pt>
                <c:pt idx="126">
                  <c:v>2.9199025919667498E-2</c:v>
                </c:pt>
                <c:pt idx="127">
                  <c:v>6.5056620385889552E-2</c:v>
                </c:pt>
                <c:pt idx="128">
                  <c:v>5.4726484683586207E-2</c:v>
                </c:pt>
                <c:pt idx="129">
                  <c:v>4.9046305918101218E-3</c:v>
                </c:pt>
                <c:pt idx="130">
                  <c:v>-1.5682609429006344E-2</c:v>
                </c:pt>
                <c:pt idx="131">
                  <c:v>-3.2296297218730063E-2</c:v>
                </c:pt>
                <c:pt idx="132">
                  <c:v>-1.5077526004724229E-2</c:v>
                </c:pt>
                <c:pt idx="133">
                  <c:v>1.0031973915755721E-2</c:v>
                </c:pt>
                <c:pt idx="134">
                  <c:v>5.571427003087992E-3</c:v>
                </c:pt>
                <c:pt idx="135">
                  <c:v>4.8210932139134854E-2</c:v>
                </c:pt>
                <c:pt idx="136">
                  <c:v>5.8969771008924976E-2</c:v>
                </c:pt>
                <c:pt idx="137">
                  <c:v>6.0279485028934099E-2</c:v>
                </c:pt>
                <c:pt idx="138">
                  <c:v>6.1141555438331663E-2</c:v>
                </c:pt>
                <c:pt idx="139">
                  <c:v>8.7187810764319362E-2</c:v>
                </c:pt>
                <c:pt idx="140">
                  <c:v>0.10028368192280968</c:v>
                </c:pt>
                <c:pt idx="141">
                  <c:v>9.273992528103725E-2</c:v>
                </c:pt>
                <c:pt idx="142">
                  <c:v>0.10675839272801313</c:v>
                </c:pt>
                <c:pt idx="143">
                  <c:v>6.890817598007537E-2</c:v>
                </c:pt>
                <c:pt idx="144">
                  <c:v>-1.9830592214596821E-2</c:v>
                </c:pt>
                <c:pt idx="145">
                  <c:v>6.7165019460941888E-3</c:v>
                </c:pt>
                <c:pt idx="146">
                  <c:v>-3.6366280341533219E-2</c:v>
                </c:pt>
                <c:pt idx="147">
                  <c:v>-3.1753890945258045E-2</c:v>
                </c:pt>
                <c:pt idx="148">
                  <c:v>-5.8625898489585104E-2</c:v>
                </c:pt>
                <c:pt idx="149">
                  <c:v>-2.5357621318697232E-2</c:v>
                </c:pt>
                <c:pt idx="150">
                  <c:v>2.8954192627441699E-3</c:v>
                </c:pt>
                <c:pt idx="151">
                  <c:v>-2.2587130299240754E-2</c:v>
                </c:pt>
                <c:pt idx="152">
                  <c:v>-6.6993273442849666E-2</c:v>
                </c:pt>
                <c:pt idx="153">
                  <c:v>-1.1038036805757323E-2</c:v>
                </c:pt>
                <c:pt idx="154">
                  <c:v>-2.6721531509919183E-2</c:v>
                </c:pt>
                <c:pt idx="155">
                  <c:v>1.4789303803077747E-2</c:v>
                </c:pt>
                <c:pt idx="156">
                  <c:v>1.7909582715008421E-2</c:v>
                </c:pt>
                <c:pt idx="157">
                  <c:v>4.1635486235233943E-2</c:v>
                </c:pt>
                <c:pt idx="158">
                  <c:v>-5.0872540485747964E-3</c:v>
                </c:pt>
                <c:pt idx="159">
                  <c:v>-9.2322409952653173E-3</c:v>
                </c:pt>
                <c:pt idx="160">
                  <c:v>-1.0736633416173369E-2</c:v>
                </c:pt>
                <c:pt idx="161">
                  <c:v>2.7788370747072522E-2</c:v>
                </c:pt>
                <c:pt idx="162">
                  <c:v>3.1770216273192098E-2</c:v>
                </c:pt>
                <c:pt idx="163">
                  <c:v>4.5906565342283656E-2</c:v>
                </c:pt>
                <c:pt idx="164">
                  <c:v>7.3213817773427392E-2</c:v>
                </c:pt>
                <c:pt idx="165">
                  <c:v>8.031477038996182E-2</c:v>
                </c:pt>
                <c:pt idx="166">
                  <c:v>0.10263406777976014</c:v>
                </c:pt>
                <c:pt idx="167">
                  <c:v>0.11326133355186108</c:v>
                </c:pt>
                <c:pt idx="168">
                  <c:v>0.11127826669049035</c:v>
                </c:pt>
                <c:pt idx="169">
                  <c:v>0.10200430293078044</c:v>
                </c:pt>
                <c:pt idx="170">
                  <c:v>0.14636427162511034</c:v>
                </c:pt>
                <c:pt idx="171">
                  <c:v>0.11469859688551964</c:v>
                </c:pt>
                <c:pt idx="172">
                  <c:v>0.11811310002371789</c:v>
                </c:pt>
                <c:pt idx="173">
                  <c:v>9.1174435482261895E-2</c:v>
                </c:pt>
                <c:pt idx="174">
                  <c:v>0.12986118856428108</c:v>
                </c:pt>
                <c:pt idx="175">
                  <c:v>0.13863024169778271</c:v>
                </c:pt>
                <c:pt idx="176">
                  <c:v>0.13895204121590798</c:v>
                </c:pt>
                <c:pt idx="177">
                  <c:v>0.15606146083213446</c:v>
                </c:pt>
                <c:pt idx="178">
                  <c:v>0.16114960856456251</c:v>
                </c:pt>
                <c:pt idx="179">
                  <c:v>0.15892432636240583</c:v>
                </c:pt>
                <c:pt idx="180">
                  <c:v>0.18706788866128599</c:v>
                </c:pt>
                <c:pt idx="181">
                  <c:v>0.17565912765404557</c:v>
                </c:pt>
                <c:pt idx="182">
                  <c:v>0.15640618924908689</c:v>
                </c:pt>
                <c:pt idx="183">
                  <c:v>0.18933279474911857</c:v>
                </c:pt>
                <c:pt idx="184">
                  <c:v>0.1945042598938207</c:v>
                </c:pt>
                <c:pt idx="185">
                  <c:v>0.21444978848163276</c:v>
                </c:pt>
                <c:pt idx="186">
                  <c:v>0.19435689116486721</c:v>
                </c:pt>
                <c:pt idx="187">
                  <c:v>0.20173771877160385</c:v>
                </c:pt>
                <c:pt idx="188">
                  <c:v>0.17655071252296195</c:v>
                </c:pt>
                <c:pt idx="189">
                  <c:v>0.15504219983560774</c:v>
                </c:pt>
                <c:pt idx="190">
                  <c:v>0.18471278226006937</c:v>
                </c:pt>
                <c:pt idx="191">
                  <c:v>0.21471364926043157</c:v>
                </c:pt>
                <c:pt idx="192">
                  <c:v>0.21972071618675293</c:v>
                </c:pt>
                <c:pt idx="193">
                  <c:v>0.21066715133982283</c:v>
                </c:pt>
                <c:pt idx="194">
                  <c:v>0.22960198896002937</c:v>
                </c:pt>
                <c:pt idx="195">
                  <c:v>0.23965557359125711</c:v>
                </c:pt>
                <c:pt idx="196">
                  <c:v>0.20536588914582254</c:v>
                </c:pt>
                <c:pt idx="197">
                  <c:v>0.19261545516693568</c:v>
                </c:pt>
                <c:pt idx="198">
                  <c:v>0.19107033826519659</c:v>
                </c:pt>
                <c:pt idx="199">
                  <c:v>0.19623143565870604</c:v>
                </c:pt>
                <c:pt idx="200">
                  <c:v>0.18373678587232112</c:v>
                </c:pt>
                <c:pt idx="201">
                  <c:v>0.1516836830270869</c:v>
                </c:pt>
                <c:pt idx="202">
                  <c:v>0.14773264577871181</c:v>
                </c:pt>
                <c:pt idx="203">
                  <c:v>0.14374647164544041</c:v>
                </c:pt>
                <c:pt idx="204">
                  <c:v>0.20992529500306345</c:v>
                </c:pt>
                <c:pt idx="205">
                  <c:v>0.20305207846972051</c:v>
                </c:pt>
                <c:pt idx="206">
                  <c:v>0.17318765195499686</c:v>
                </c:pt>
                <c:pt idx="207">
                  <c:v>0.20313940662035557</c:v>
                </c:pt>
                <c:pt idx="208">
                  <c:v>0.15626479505877322</c:v>
                </c:pt>
                <c:pt idx="209">
                  <c:v>5.8010353238819423E-2</c:v>
                </c:pt>
                <c:pt idx="210">
                  <c:v>3.8822254274423207E-2</c:v>
                </c:pt>
                <c:pt idx="211">
                  <c:v>-1.0192741818837669E-2</c:v>
                </c:pt>
                <c:pt idx="212">
                  <c:v>2.5804452149219781E-2</c:v>
                </c:pt>
                <c:pt idx="213">
                  <c:v>2.9227316411422288E-2</c:v>
                </c:pt>
                <c:pt idx="214">
                  <c:v>-6.2515584952654857E-3</c:v>
                </c:pt>
                <c:pt idx="215">
                  <c:v>3.4622306124112656E-2</c:v>
                </c:pt>
                <c:pt idx="216">
                  <c:v>-4.7767701102888749E-2</c:v>
                </c:pt>
                <c:pt idx="217">
                  <c:v>-4.6062080859914811E-2</c:v>
                </c:pt>
                <c:pt idx="218">
                  <c:v>-2.3712164284814374E-2</c:v>
                </c:pt>
                <c:pt idx="219">
                  <c:v>4.0062437109326554E-2</c:v>
                </c:pt>
                <c:pt idx="220">
                  <c:v>4.5006101175420365E-2</c:v>
                </c:pt>
                <c:pt idx="221">
                  <c:v>9.8448086020886727E-2</c:v>
                </c:pt>
                <c:pt idx="222">
                  <c:v>5.5648469365920272E-2</c:v>
                </c:pt>
                <c:pt idx="223">
                  <c:v>5.8228397436324686E-2</c:v>
                </c:pt>
                <c:pt idx="224">
                  <c:v>1.2912698179939008E-2</c:v>
                </c:pt>
                <c:pt idx="225">
                  <c:v>-4.276924960684636E-2</c:v>
                </c:pt>
                <c:pt idx="226">
                  <c:v>4.0549373124968424E-2</c:v>
                </c:pt>
                <c:pt idx="227">
                  <c:v>4.4836142146484903E-2</c:v>
                </c:pt>
                <c:pt idx="228">
                  <c:v>4.7543623244907796E-3</c:v>
                </c:pt>
                <c:pt idx="229">
                  <c:v>4.2809246700117098E-2</c:v>
                </c:pt>
                <c:pt idx="230">
                  <c:v>3.6909054322511681E-2</c:v>
                </c:pt>
                <c:pt idx="231">
                  <c:v>4.4501233248031902E-2</c:v>
                </c:pt>
                <c:pt idx="232">
                  <c:v>5.8227080501384698E-2</c:v>
                </c:pt>
                <c:pt idx="233">
                  <c:v>9.3920677922763485E-2</c:v>
                </c:pt>
                <c:pt idx="234">
                  <c:v>9.8859395284028873E-2</c:v>
                </c:pt>
                <c:pt idx="235">
                  <c:v>0.12843639229066173</c:v>
                </c:pt>
                <c:pt idx="236">
                  <c:v>0.1180228494149409</c:v>
                </c:pt>
                <c:pt idx="237">
                  <c:v>0.14001111898806862</c:v>
                </c:pt>
                <c:pt idx="238">
                  <c:v>0.14609874799609357</c:v>
                </c:pt>
                <c:pt idx="239">
                  <c:v>0.14307292096990509</c:v>
                </c:pt>
                <c:pt idx="240">
                  <c:v>0.13860595574375179</c:v>
                </c:pt>
                <c:pt idx="241">
                  <c:v>0.16217276529089619</c:v>
                </c:pt>
                <c:pt idx="242">
                  <c:v>0.14823924443944603</c:v>
                </c:pt>
                <c:pt idx="243">
                  <c:v>0.15340231049867215</c:v>
                </c:pt>
                <c:pt idx="244">
                  <c:v>0.13155105922579913</c:v>
                </c:pt>
                <c:pt idx="245">
                  <c:v>0.11217899243267815</c:v>
                </c:pt>
                <c:pt idx="246">
                  <c:v>0.12669492594744991</c:v>
                </c:pt>
                <c:pt idx="247">
                  <c:v>0.13443583255906089</c:v>
                </c:pt>
                <c:pt idx="248">
                  <c:v>0.10317846325815716</c:v>
                </c:pt>
                <c:pt idx="249">
                  <c:v>8.5112574773222649E-2</c:v>
                </c:pt>
                <c:pt idx="250">
                  <c:v>2.5771477749072735E-2</c:v>
                </c:pt>
                <c:pt idx="251">
                  <c:v>3.5880846263612654E-2</c:v>
                </c:pt>
                <c:pt idx="252">
                  <c:v>5.4916849844264259E-3</c:v>
                </c:pt>
                <c:pt idx="253">
                  <c:v>4.3289226023778493E-2</c:v>
                </c:pt>
                <c:pt idx="254">
                  <c:v>6.0482594005809354E-2</c:v>
                </c:pt>
                <c:pt idx="255">
                  <c:v>5.772186357820952E-2</c:v>
                </c:pt>
                <c:pt idx="256">
                  <c:v>8.6419405085189416E-2</c:v>
                </c:pt>
                <c:pt idx="257">
                  <c:v>8.0557505598529255E-2</c:v>
                </c:pt>
                <c:pt idx="258">
                  <c:v>7.8815139941841972E-2</c:v>
                </c:pt>
                <c:pt idx="259">
                  <c:v>7.8385926395964756E-2</c:v>
                </c:pt>
                <c:pt idx="260">
                  <c:v>9.4841230305189539E-2</c:v>
                </c:pt>
                <c:pt idx="261">
                  <c:v>0.10247456714088865</c:v>
                </c:pt>
                <c:pt idx="262">
                  <c:v>0.119338541162745</c:v>
                </c:pt>
                <c:pt idx="263">
                  <c:v>0.12712444799168399</c:v>
                </c:pt>
                <c:pt idx="264">
                  <c:v>0.12013552410294381</c:v>
                </c:pt>
                <c:pt idx="265">
                  <c:v>0.1136034698206605</c:v>
                </c:pt>
                <c:pt idx="266">
                  <c:v>0.14593909437654018</c:v>
                </c:pt>
                <c:pt idx="267">
                  <c:v>0.17962728155069341</c:v>
                </c:pt>
                <c:pt idx="268">
                  <c:v>0.16801514189122968</c:v>
                </c:pt>
                <c:pt idx="269">
                  <c:v>0.14606016682213752</c:v>
                </c:pt>
                <c:pt idx="270">
                  <c:v>0.16605125059165693</c:v>
                </c:pt>
                <c:pt idx="271">
                  <c:v>0.14380760505860546</c:v>
                </c:pt>
                <c:pt idx="272">
                  <c:v>0.15719965040322337</c:v>
                </c:pt>
                <c:pt idx="273">
                  <c:v>0.13766351665724219</c:v>
                </c:pt>
                <c:pt idx="274">
                  <c:v>0.1414576152933178</c:v>
                </c:pt>
                <c:pt idx="275">
                  <c:v>0.11845678695056905</c:v>
                </c:pt>
                <c:pt idx="276">
                  <c:v>0.10145301959691433</c:v>
                </c:pt>
                <c:pt idx="277">
                  <c:v>0.14438840368269434</c:v>
                </c:pt>
                <c:pt idx="278">
                  <c:v>0.15298848951509703</c:v>
                </c:pt>
                <c:pt idx="279">
                  <c:v>0.16361986772448955</c:v>
                </c:pt>
                <c:pt idx="280">
                  <c:v>0.17024128848411979</c:v>
                </c:pt>
                <c:pt idx="281">
                  <c:v>0.19257834245419203</c:v>
                </c:pt>
                <c:pt idx="282">
                  <c:v>0.17358488356968338</c:v>
                </c:pt>
                <c:pt idx="283">
                  <c:v>0.21821690522672998</c:v>
                </c:pt>
                <c:pt idx="284">
                  <c:v>0.22320710681937173</c:v>
                </c:pt>
                <c:pt idx="285">
                  <c:v>0.23227663700586421</c:v>
                </c:pt>
                <c:pt idx="286">
                  <c:v>0.23606698489872291</c:v>
                </c:pt>
                <c:pt idx="287">
                  <c:v>0.24538503774610843</c:v>
                </c:pt>
                <c:pt idx="288">
                  <c:v>0.23926922822191754</c:v>
                </c:pt>
                <c:pt idx="289">
                  <c:v>0.24180910473562101</c:v>
                </c:pt>
                <c:pt idx="290">
                  <c:v>0.23801615480699434</c:v>
                </c:pt>
                <c:pt idx="291">
                  <c:v>0.23498611402549985</c:v>
                </c:pt>
                <c:pt idx="292">
                  <c:v>0.26294082414611664</c:v>
                </c:pt>
                <c:pt idx="293">
                  <c:v>0.26880984090594806</c:v>
                </c:pt>
                <c:pt idx="294">
                  <c:v>0.2555928418789204</c:v>
                </c:pt>
                <c:pt idx="295">
                  <c:v>0.26310321649043655</c:v>
                </c:pt>
                <c:pt idx="296">
                  <c:v>0.25133769223111746</c:v>
                </c:pt>
                <c:pt idx="297">
                  <c:v>0.27964397035863353</c:v>
                </c:pt>
                <c:pt idx="298">
                  <c:v>0.25529984423570595</c:v>
                </c:pt>
                <c:pt idx="299">
                  <c:v>0.27371611842127375</c:v>
                </c:pt>
                <c:pt idx="300">
                  <c:v>0.29965076864595841</c:v>
                </c:pt>
                <c:pt idx="301">
                  <c:v>0.31114518738295538</c:v>
                </c:pt>
                <c:pt idx="302">
                  <c:v>0.32879705331721487</c:v>
                </c:pt>
                <c:pt idx="303">
                  <c:v>0.30453666067680518</c:v>
                </c:pt>
                <c:pt idx="304">
                  <c:v>0.2835088642296355</c:v>
                </c:pt>
                <c:pt idx="305">
                  <c:v>0.28779122068326624</c:v>
                </c:pt>
                <c:pt idx="306">
                  <c:v>0.27381941043997582</c:v>
                </c:pt>
                <c:pt idx="307">
                  <c:v>0.23769057913058167</c:v>
                </c:pt>
                <c:pt idx="308">
                  <c:v>0.25302986255664095</c:v>
                </c:pt>
                <c:pt idx="309">
                  <c:v>0.2650562602111397</c:v>
                </c:pt>
                <c:pt idx="310">
                  <c:v>0.30614577891756345</c:v>
                </c:pt>
                <c:pt idx="311">
                  <c:v>0.32135987112790554</c:v>
                </c:pt>
                <c:pt idx="312">
                  <c:v>0.31089109748080812</c:v>
                </c:pt>
                <c:pt idx="313">
                  <c:v>0.3252635727355202</c:v>
                </c:pt>
                <c:pt idx="314">
                  <c:v>0.31848253138156224</c:v>
                </c:pt>
                <c:pt idx="315">
                  <c:v>0.3020350618703509</c:v>
                </c:pt>
                <c:pt idx="316">
                  <c:v>0.30286758199212227</c:v>
                </c:pt>
                <c:pt idx="317">
                  <c:v>0.26735213744501762</c:v>
                </c:pt>
                <c:pt idx="318">
                  <c:v>0.29868948640329518</c:v>
                </c:pt>
                <c:pt idx="319">
                  <c:v>0.33083665154280362</c:v>
                </c:pt>
                <c:pt idx="320">
                  <c:v>0.35425066378189185</c:v>
                </c:pt>
                <c:pt idx="321">
                  <c:v>0.3450263897206276</c:v>
                </c:pt>
                <c:pt idx="322">
                  <c:v>0.346554997873042</c:v>
                </c:pt>
                <c:pt idx="323">
                  <c:v>0.36006787686782271</c:v>
                </c:pt>
                <c:pt idx="324">
                  <c:v>0.39068123092802143</c:v>
                </c:pt>
                <c:pt idx="325">
                  <c:v>0.38210361309795959</c:v>
                </c:pt>
                <c:pt idx="326">
                  <c:v>0.37333194038081108</c:v>
                </c:pt>
                <c:pt idx="327">
                  <c:v>0.37046915841004879</c:v>
                </c:pt>
                <c:pt idx="328">
                  <c:v>0.39395374218868073</c:v>
                </c:pt>
                <c:pt idx="329">
                  <c:v>0.39566365346935095</c:v>
                </c:pt>
                <c:pt idx="330">
                  <c:v>0.39725863848620824</c:v>
                </c:pt>
                <c:pt idx="331">
                  <c:v>0.38916960886044394</c:v>
                </c:pt>
                <c:pt idx="332">
                  <c:v>0.36437582797157964</c:v>
                </c:pt>
                <c:pt idx="333">
                  <c:v>0.38818654921926909</c:v>
                </c:pt>
                <c:pt idx="334">
                  <c:v>0.41569391264401245</c:v>
                </c:pt>
                <c:pt idx="335">
                  <c:v>0.40345264592082386</c:v>
                </c:pt>
                <c:pt idx="336">
                  <c:v>0.41651953309628276</c:v>
                </c:pt>
                <c:pt idx="337">
                  <c:v>0.41307065189831871</c:v>
                </c:pt>
                <c:pt idx="338">
                  <c:v>0.35920707400809859</c:v>
                </c:pt>
                <c:pt idx="339">
                  <c:v>0.3465048538985509</c:v>
                </c:pt>
                <c:pt idx="340">
                  <c:v>0.36281630914671847</c:v>
                </c:pt>
                <c:pt idx="341">
                  <c:v>0.39414442805726746</c:v>
                </c:pt>
                <c:pt idx="342">
                  <c:v>0.39980299423789156</c:v>
                </c:pt>
                <c:pt idx="343">
                  <c:v>0.41353341117580467</c:v>
                </c:pt>
                <c:pt idx="344">
                  <c:v>0.42365027267112465</c:v>
                </c:pt>
                <c:pt idx="345">
                  <c:v>0.386947588921142</c:v>
                </c:pt>
                <c:pt idx="346">
                  <c:v>0.40044467879523094</c:v>
                </c:pt>
                <c:pt idx="347">
                  <c:v>0.41604459160028373</c:v>
                </c:pt>
                <c:pt idx="348">
                  <c:v>0.42824916007649416</c:v>
                </c:pt>
                <c:pt idx="349">
                  <c:v>0.40113163099121052</c:v>
                </c:pt>
                <c:pt idx="350">
                  <c:v>0.42992070773236324</c:v>
                </c:pt>
                <c:pt idx="351">
                  <c:v>0.40961510690543612</c:v>
                </c:pt>
                <c:pt idx="352">
                  <c:v>0.42615254120245982</c:v>
                </c:pt>
                <c:pt idx="353">
                  <c:v>0.4228278695473755</c:v>
                </c:pt>
                <c:pt idx="354">
                  <c:v>0.42894023012938032</c:v>
                </c:pt>
                <c:pt idx="355">
                  <c:v>0.44071600930385979</c:v>
                </c:pt>
                <c:pt idx="356">
                  <c:v>0.45184620904770156</c:v>
                </c:pt>
                <c:pt idx="357">
                  <c:v>0.4752542429913984</c:v>
                </c:pt>
                <c:pt idx="358">
                  <c:v>0.46725382781847613</c:v>
                </c:pt>
                <c:pt idx="359">
                  <c:v>0.48569928567903697</c:v>
                </c:pt>
                <c:pt idx="360">
                  <c:v>0.4800309335342019</c:v>
                </c:pt>
                <c:pt idx="361">
                  <c:v>0.49852008569941675</c:v>
                </c:pt>
                <c:pt idx="362">
                  <c:v>0.47614839916200746</c:v>
                </c:pt>
                <c:pt idx="363">
                  <c:v>0.48436904464550068</c:v>
                </c:pt>
                <c:pt idx="364">
                  <c:v>0.47094440272791105</c:v>
                </c:pt>
                <c:pt idx="365">
                  <c:v>0.43381577521732306</c:v>
                </c:pt>
                <c:pt idx="366">
                  <c:v>0.42863355568756667</c:v>
                </c:pt>
                <c:pt idx="367">
                  <c:v>0.44778296754721447</c:v>
                </c:pt>
                <c:pt idx="368">
                  <c:v>0.46412853904169249</c:v>
                </c:pt>
                <c:pt idx="369">
                  <c:v>0.4746355720190818</c:v>
                </c:pt>
                <c:pt idx="370">
                  <c:v>0.48213276478105649</c:v>
                </c:pt>
                <c:pt idx="371">
                  <c:v>0.4576150449861125</c:v>
                </c:pt>
                <c:pt idx="372">
                  <c:v>0.46250757807717502</c:v>
                </c:pt>
                <c:pt idx="373">
                  <c:v>0.43571817626815812</c:v>
                </c:pt>
                <c:pt idx="374">
                  <c:v>0.4086223094251682</c:v>
                </c:pt>
                <c:pt idx="375">
                  <c:v>0.36318021193231065</c:v>
                </c:pt>
                <c:pt idx="376">
                  <c:v>0.36196761193913973</c:v>
                </c:pt>
                <c:pt idx="377">
                  <c:v>0.39219275201604553</c:v>
                </c:pt>
                <c:pt idx="378">
                  <c:v>0.43053866845088518</c:v>
                </c:pt>
                <c:pt idx="379">
                  <c:v>0.42560925311852515</c:v>
                </c:pt>
                <c:pt idx="380">
                  <c:v>0.43224439721504937</c:v>
                </c:pt>
                <c:pt idx="381">
                  <c:v>0.44818172924697586</c:v>
                </c:pt>
                <c:pt idx="382">
                  <c:v>0.44693817926961743</c:v>
                </c:pt>
                <c:pt idx="383">
                  <c:v>0.44903458780486338</c:v>
                </c:pt>
                <c:pt idx="384">
                  <c:v>0.38878332521449099</c:v>
                </c:pt>
                <c:pt idx="385">
                  <c:v>0.42976616022228487</c:v>
                </c:pt>
                <c:pt idx="386">
                  <c:v>0.44328051808836477</c:v>
                </c:pt>
                <c:pt idx="387">
                  <c:v>0.42281374731308574</c:v>
                </c:pt>
                <c:pt idx="388">
                  <c:v>0.40785189346624251</c:v>
                </c:pt>
                <c:pt idx="389">
                  <c:v>0.40841931840563439</c:v>
                </c:pt>
                <c:pt idx="390">
                  <c:v>0.41510210218020172</c:v>
                </c:pt>
                <c:pt idx="391">
                  <c:v>0.38721166151293507</c:v>
                </c:pt>
                <c:pt idx="392">
                  <c:v>0.42535644306890119</c:v>
                </c:pt>
                <c:pt idx="393">
                  <c:v>0.45308408363783226</c:v>
                </c:pt>
                <c:pt idx="394">
                  <c:v>0.46809423600873679</c:v>
                </c:pt>
                <c:pt idx="395">
                  <c:v>0.46567537280723914</c:v>
                </c:pt>
                <c:pt idx="396">
                  <c:v>0.4377147092009932</c:v>
                </c:pt>
                <c:pt idx="397">
                  <c:v>0.42445003922024749</c:v>
                </c:pt>
                <c:pt idx="398">
                  <c:v>0.47052436313059598</c:v>
                </c:pt>
                <c:pt idx="399">
                  <c:v>0.44820814450271551</c:v>
                </c:pt>
                <c:pt idx="400">
                  <c:v>0.46098148030301456</c:v>
                </c:pt>
                <c:pt idx="401">
                  <c:v>0.48813751296001184</c:v>
                </c:pt>
                <c:pt idx="402">
                  <c:v>0.4789232595700903</c:v>
                </c:pt>
                <c:pt idx="403">
                  <c:v>0.4904708868003631</c:v>
                </c:pt>
                <c:pt idx="404">
                  <c:v>0.48177987467160577</c:v>
                </c:pt>
                <c:pt idx="405">
                  <c:v>0.48779757651218958</c:v>
                </c:pt>
                <c:pt idx="406">
                  <c:v>0.49884570891952018</c:v>
                </c:pt>
                <c:pt idx="407">
                  <c:v>0.49624915147871596</c:v>
                </c:pt>
                <c:pt idx="408">
                  <c:v>0.47305832070588738</c:v>
                </c:pt>
                <c:pt idx="409">
                  <c:v>0.45692508974897272</c:v>
                </c:pt>
                <c:pt idx="410">
                  <c:v>0.46391522345547975</c:v>
                </c:pt>
                <c:pt idx="411">
                  <c:v>0.46850783896270465</c:v>
                </c:pt>
                <c:pt idx="412">
                  <c:v>0.47047925070860153</c:v>
                </c:pt>
                <c:pt idx="413">
                  <c:v>0.44691379058590064</c:v>
                </c:pt>
                <c:pt idx="414">
                  <c:v>0.44164856989963774</c:v>
                </c:pt>
                <c:pt idx="415">
                  <c:v>0.46258834960910455</c:v>
                </c:pt>
                <c:pt idx="416">
                  <c:v>0.413925147704582</c:v>
                </c:pt>
                <c:pt idx="417">
                  <c:v>0.43090981452457466</c:v>
                </c:pt>
                <c:pt idx="418">
                  <c:v>0.41838058403584921</c:v>
                </c:pt>
                <c:pt idx="419">
                  <c:v>0.41782284664051983</c:v>
                </c:pt>
                <c:pt idx="420">
                  <c:v>0.33250382776963039</c:v>
                </c:pt>
                <c:pt idx="421">
                  <c:v>0.34410207531821402</c:v>
                </c:pt>
                <c:pt idx="422">
                  <c:v>0.29271915345889687</c:v>
                </c:pt>
                <c:pt idx="423">
                  <c:v>0.32562036191714583</c:v>
                </c:pt>
                <c:pt idx="424">
                  <c:v>0.32148047182185358</c:v>
                </c:pt>
                <c:pt idx="425">
                  <c:v>0.29497310954389677</c:v>
                </c:pt>
                <c:pt idx="426">
                  <c:v>0.31380237798212995</c:v>
                </c:pt>
                <c:pt idx="427">
                  <c:v>0.36892614885090369</c:v>
                </c:pt>
                <c:pt idx="428">
                  <c:v>0.37652537846701217</c:v>
                </c:pt>
                <c:pt idx="429">
                  <c:v>0.38355911932252806</c:v>
                </c:pt>
                <c:pt idx="430">
                  <c:v>0.36979643141665375</c:v>
                </c:pt>
                <c:pt idx="431">
                  <c:v>0.37925408324340815</c:v>
                </c:pt>
                <c:pt idx="432">
                  <c:v>0.33354945266898683</c:v>
                </c:pt>
                <c:pt idx="433">
                  <c:v>0.37354494952688322</c:v>
                </c:pt>
                <c:pt idx="434">
                  <c:v>0.37080682187989633</c:v>
                </c:pt>
                <c:pt idx="435">
                  <c:v>0.36981649740395373</c:v>
                </c:pt>
                <c:pt idx="436">
                  <c:v>0.31024217909178553</c:v>
                </c:pt>
                <c:pt idx="437">
                  <c:v>0.31444362909340717</c:v>
                </c:pt>
                <c:pt idx="438">
                  <c:v>0.35162441618518447</c:v>
                </c:pt>
                <c:pt idx="439">
                  <c:v>0.33603323728612522</c:v>
                </c:pt>
                <c:pt idx="440">
                  <c:v>0.25094450815048175</c:v>
                </c:pt>
                <c:pt idx="441">
                  <c:v>0.21512619582878223</c:v>
                </c:pt>
                <c:pt idx="442">
                  <c:v>0.22775149004489892</c:v>
                </c:pt>
                <c:pt idx="443">
                  <c:v>0.25488613365305701</c:v>
                </c:pt>
                <c:pt idx="444">
                  <c:v>0.22248697923178407</c:v>
                </c:pt>
                <c:pt idx="445">
                  <c:v>0.20026887025959783</c:v>
                </c:pt>
                <c:pt idx="446">
                  <c:v>0.23727002680795461</c:v>
                </c:pt>
                <c:pt idx="447">
                  <c:v>0.24970957583041931</c:v>
                </c:pt>
                <c:pt idx="448">
                  <c:v>0.30434457492295208</c:v>
                </c:pt>
                <c:pt idx="449">
                  <c:v>0.32175062992919146</c:v>
                </c:pt>
                <c:pt idx="450">
                  <c:v>0.33856682136134753</c:v>
                </c:pt>
                <c:pt idx="451">
                  <c:v>0.31817880439372126</c:v>
                </c:pt>
                <c:pt idx="452">
                  <c:v>0.33724992439905188</c:v>
                </c:pt>
                <c:pt idx="453">
                  <c:v>0.32336073229791196</c:v>
                </c:pt>
                <c:pt idx="454">
                  <c:v>0.35695232648499897</c:v>
                </c:pt>
                <c:pt idx="455">
                  <c:v>0.36371277703473837</c:v>
                </c:pt>
                <c:pt idx="456">
                  <c:v>0.34940458809257069</c:v>
                </c:pt>
                <c:pt idx="457">
                  <c:v>0.32940543164282121</c:v>
                </c:pt>
                <c:pt idx="458">
                  <c:v>0.31906383378802006</c:v>
                </c:pt>
                <c:pt idx="459">
                  <c:v>0.32629140140397528</c:v>
                </c:pt>
                <c:pt idx="460">
                  <c:v>0.35582676444505457</c:v>
                </c:pt>
                <c:pt idx="461">
                  <c:v>0.36339643371739205</c:v>
                </c:pt>
                <c:pt idx="462">
                  <c:v>0.35153207994117119</c:v>
                </c:pt>
                <c:pt idx="463">
                  <c:v>0.33608582680403276</c:v>
                </c:pt>
                <c:pt idx="464">
                  <c:v>0.30886721963772645</c:v>
                </c:pt>
                <c:pt idx="465">
                  <c:v>0.35715989316205721</c:v>
                </c:pt>
                <c:pt idx="466">
                  <c:v>0.36056233339705268</c:v>
                </c:pt>
                <c:pt idx="467">
                  <c:v>0.39301647073229362</c:v>
                </c:pt>
                <c:pt idx="468">
                  <c:v>0.38838643855264854</c:v>
                </c:pt>
                <c:pt idx="469">
                  <c:v>0.39707526845319685</c:v>
                </c:pt>
                <c:pt idx="470">
                  <c:v>0.3993582672052296</c:v>
                </c:pt>
                <c:pt idx="471">
                  <c:v>0.41237651243701445</c:v>
                </c:pt>
                <c:pt idx="472">
                  <c:v>0.41478155542323658</c:v>
                </c:pt>
                <c:pt idx="473">
                  <c:v>0.40356983036526084</c:v>
                </c:pt>
                <c:pt idx="474">
                  <c:v>0.42045630000493417</c:v>
                </c:pt>
                <c:pt idx="475">
                  <c:v>0.39286663792525855</c:v>
                </c:pt>
                <c:pt idx="476">
                  <c:v>0.38434026980459013</c:v>
                </c:pt>
                <c:pt idx="477">
                  <c:v>0.41246320470000342</c:v>
                </c:pt>
                <c:pt idx="478">
                  <c:v>0.41403445582620013</c:v>
                </c:pt>
                <c:pt idx="479">
                  <c:v>0.4040769930501491</c:v>
                </c:pt>
                <c:pt idx="480">
                  <c:v>0.38680880816453889</c:v>
                </c:pt>
                <c:pt idx="481">
                  <c:v>0.38715949685815021</c:v>
                </c:pt>
                <c:pt idx="482">
                  <c:v>0.37562172264524762</c:v>
                </c:pt>
                <c:pt idx="483">
                  <c:v>0.35030442390205252</c:v>
                </c:pt>
                <c:pt idx="484">
                  <c:v>0.38432877160128109</c:v>
                </c:pt>
                <c:pt idx="485">
                  <c:v>0.39188280896042182</c:v>
                </c:pt>
                <c:pt idx="486">
                  <c:v>0.41245174373588767</c:v>
                </c:pt>
                <c:pt idx="487">
                  <c:v>0.40716087346354235</c:v>
                </c:pt>
                <c:pt idx="488">
                  <c:v>0.45371167600826179</c:v>
                </c:pt>
                <c:pt idx="489">
                  <c:v>0.44040237927467674</c:v>
                </c:pt>
                <c:pt idx="490">
                  <c:v>0.44102627231076874</c:v>
                </c:pt>
                <c:pt idx="491">
                  <c:v>0.43697166352937633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39-4977-9ED9-B28BAEE9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39760"/>
        <c:axId val="185840320"/>
      </c:scatterChart>
      <c:valAx>
        <c:axId val="185839760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0320"/>
        <c:crosses val="autoZero"/>
        <c:crossBetween val="midCat"/>
        <c:majorUnit val="52"/>
      </c:valAx>
      <c:valAx>
        <c:axId val="1858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3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20975081571758"/>
          <c:y val="0.9305423436605843"/>
          <c:w val="0.82399539188463722"/>
          <c:h val="6.2097950727640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/>
              <a:t>%</a:t>
            </a:r>
            <a:r>
              <a:rPr lang="en-US" sz="1100" b="0" baseline="0"/>
              <a:t> Return Performance</a:t>
            </a:r>
            <a:endParaRPr lang="en-US" sz="1100" b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56297951638709"/>
          <c:y val="0.11449957183733996"/>
          <c:w val="0.85539594161340593"/>
          <c:h val="0.78532080870527787"/>
        </c:manualLayout>
      </c:layout>
      <c:scatterChart>
        <c:scatterStyle val="smoothMarker"/>
        <c:varyColors val="0"/>
        <c:ser>
          <c:idx val="2"/>
          <c:order val="0"/>
          <c:tx>
            <c:v>Base Return</c:v>
          </c:tx>
          <c:spPr>
            <a:ln w="15875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yVal>
            <c:numRef>
              <c:f>'Value Average (Model)'!$BL$35:$BL$526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2.1185550842937051E-3</c:v>
                </c:pt>
                <c:pt idx="2">
                  <c:v>-1.5606697148508597E-2</c:v>
                </c:pt>
                <c:pt idx="3">
                  <c:v>2.3366662123260884E-2</c:v>
                </c:pt>
                <c:pt idx="4">
                  <c:v>2.6750479100026148E-2</c:v>
                </c:pt>
                <c:pt idx="5">
                  <c:v>1.0204191196660384E-2</c:v>
                </c:pt>
                <c:pt idx="6">
                  <c:v>2.8134947540330746E-2</c:v>
                </c:pt>
                <c:pt idx="7">
                  <c:v>6.1918772033633607E-2</c:v>
                </c:pt>
                <c:pt idx="8">
                  <c:v>7.5080638552312617E-2</c:v>
                </c:pt>
                <c:pt idx="9">
                  <c:v>0.10423028555895542</c:v>
                </c:pt>
                <c:pt idx="10">
                  <c:v>0.10976868011713803</c:v>
                </c:pt>
                <c:pt idx="11">
                  <c:v>6.6863993860469595E-2</c:v>
                </c:pt>
                <c:pt idx="12">
                  <c:v>0.10476569367962796</c:v>
                </c:pt>
                <c:pt idx="13">
                  <c:v>8.9611038955703881E-2</c:v>
                </c:pt>
                <c:pt idx="14">
                  <c:v>5.2543839021369942E-2</c:v>
                </c:pt>
                <c:pt idx="15">
                  <c:v>4.8914719526421235E-2</c:v>
                </c:pt>
                <c:pt idx="16">
                  <c:v>3.0312491508282857E-2</c:v>
                </c:pt>
                <c:pt idx="17">
                  <c:v>5.9651390149797701E-2</c:v>
                </c:pt>
                <c:pt idx="18">
                  <c:v>7.8278862282381567E-2</c:v>
                </c:pt>
                <c:pt idx="19">
                  <c:v>3.5746215452602259E-2</c:v>
                </c:pt>
                <c:pt idx="20">
                  <c:v>3.8727838658657587E-2</c:v>
                </c:pt>
                <c:pt idx="21">
                  <c:v>3.0461442653321846E-2</c:v>
                </c:pt>
                <c:pt idx="22">
                  <c:v>-8.5582199743916565E-3</c:v>
                </c:pt>
                <c:pt idx="23">
                  <c:v>-1.7797594875491374E-2</c:v>
                </c:pt>
                <c:pt idx="24">
                  <c:v>-6.3812374149248563E-2</c:v>
                </c:pt>
                <c:pt idx="25">
                  <c:v>-6.461845409016842E-2</c:v>
                </c:pt>
                <c:pt idx="26">
                  <c:v>-1.7561297068570569E-2</c:v>
                </c:pt>
                <c:pt idx="27">
                  <c:v>-7.178630958098009E-2</c:v>
                </c:pt>
                <c:pt idx="28">
                  <c:v>-5.0906597086321836E-2</c:v>
                </c:pt>
                <c:pt idx="29">
                  <c:v>-4.0334482634253654E-2</c:v>
                </c:pt>
                <c:pt idx="30">
                  <c:v>-4.929400276045337E-2</c:v>
                </c:pt>
                <c:pt idx="31">
                  <c:v>-7.8249133073700738E-2</c:v>
                </c:pt>
                <c:pt idx="32">
                  <c:v>-7.7504836638891628E-2</c:v>
                </c:pt>
                <c:pt idx="33">
                  <c:v>-7.1794386850262071E-2</c:v>
                </c:pt>
                <c:pt idx="34">
                  <c:v>-5.9132753348793088E-2</c:v>
                </c:pt>
                <c:pt idx="35">
                  <c:v>-1.6863041336976248E-2</c:v>
                </c:pt>
                <c:pt idx="36">
                  <c:v>-4.2696432552104979E-2</c:v>
                </c:pt>
                <c:pt idx="37">
                  <c:v>-5.1920884021886549E-3</c:v>
                </c:pt>
                <c:pt idx="38">
                  <c:v>2.5439232376651688E-3</c:v>
                </c:pt>
                <c:pt idx="39">
                  <c:v>1.3401451617734983E-2</c:v>
                </c:pt>
                <c:pt idx="40">
                  <c:v>-4.4545437486909201E-4</c:v>
                </c:pt>
                <c:pt idx="41">
                  <c:v>3.2280950432951094E-2</c:v>
                </c:pt>
                <c:pt idx="42">
                  <c:v>1.9866726642070454E-4</c:v>
                </c:pt>
                <c:pt idx="43">
                  <c:v>1.0870625212309193E-2</c:v>
                </c:pt>
                <c:pt idx="44">
                  <c:v>-1.8731993199550101E-2</c:v>
                </c:pt>
                <c:pt idx="45">
                  <c:v>-3.5400494714654451E-2</c:v>
                </c:pt>
                <c:pt idx="46">
                  <c:v>-6.2224745253345648E-2</c:v>
                </c:pt>
                <c:pt idx="47">
                  <c:v>-8.4496533774371718E-2</c:v>
                </c:pt>
                <c:pt idx="48">
                  <c:v>-9.4173966236560158E-2</c:v>
                </c:pt>
                <c:pt idx="49">
                  <c:v>-0.11011164349967184</c:v>
                </c:pt>
                <c:pt idx="50">
                  <c:v>-9.0369730242915836E-2</c:v>
                </c:pt>
                <c:pt idx="51">
                  <c:v>-9.4283050976097127E-2</c:v>
                </c:pt>
                <c:pt idx="52">
                  <c:v>-9.5857810896392448E-2</c:v>
                </c:pt>
                <c:pt idx="53">
                  <c:v>-8.9764170535645005E-2</c:v>
                </c:pt>
                <c:pt idx="54">
                  <c:v>-0.10224900765669387</c:v>
                </c:pt>
                <c:pt idx="55">
                  <c:v>-0.1066175171885837</c:v>
                </c:pt>
                <c:pt idx="56">
                  <c:v>-0.10363093151025549</c:v>
                </c:pt>
                <c:pt idx="57">
                  <c:v>-0.14576360629782859</c:v>
                </c:pt>
                <c:pt idx="58">
                  <c:v>-0.13882481678366065</c:v>
                </c:pt>
                <c:pt idx="59">
                  <c:v>-0.12438089165654798</c:v>
                </c:pt>
                <c:pt idx="60">
                  <c:v>-0.14898950740682626</c:v>
                </c:pt>
                <c:pt idx="61">
                  <c:v>-0.2384428135259431</c:v>
                </c:pt>
                <c:pt idx="62">
                  <c:v>-0.38534329815541279</c:v>
                </c:pt>
                <c:pt idx="63">
                  <c:v>-0.36465731130891521</c:v>
                </c:pt>
                <c:pt idx="64">
                  <c:v>-0.33173487144236347</c:v>
                </c:pt>
                <c:pt idx="65">
                  <c:v>-0.24189391050205611</c:v>
                </c:pt>
                <c:pt idx="66">
                  <c:v>-0.25734494286065679</c:v>
                </c:pt>
                <c:pt idx="67">
                  <c:v>-0.31474625682198532</c:v>
                </c:pt>
                <c:pt idx="68">
                  <c:v>-0.3539998916032</c:v>
                </c:pt>
                <c:pt idx="69">
                  <c:v>-0.27719266216134153</c:v>
                </c:pt>
                <c:pt idx="70">
                  <c:v>-0.2955597432489262</c:v>
                </c:pt>
                <c:pt idx="71">
                  <c:v>-0.26611745371153483</c:v>
                </c:pt>
                <c:pt idx="72">
                  <c:v>-0.28250048112029502</c:v>
                </c:pt>
                <c:pt idx="73">
                  <c:v>-0.30803140794157335</c:v>
                </c:pt>
                <c:pt idx="74">
                  <c:v>-0.26469179893891748</c:v>
                </c:pt>
                <c:pt idx="75">
                  <c:v>-0.29448862967904854</c:v>
                </c:pt>
                <c:pt idx="76">
                  <c:v>-0.31550731883463889</c:v>
                </c:pt>
                <c:pt idx="77">
                  <c:v>-0.34522516299490269</c:v>
                </c:pt>
                <c:pt idx="78">
                  <c:v>-0.34337366478853892</c:v>
                </c:pt>
                <c:pt idx="79">
                  <c:v>-0.30620742737075612</c:v>
                </c:pt>
                <c:pt idx="80">
                  <c:v>-0.32919188085185103</c:v>
                </c:pt>
                <c:pt idx="81">
                  <c:v>-0.3803763600127027</c:v>
                </c:pt>
                <c:pt idx="82">
                  <c:v>-0.39913651440459585</c:v>
                </c:pt>
                <c:pt idx="83">
                  <c:v>-0.44087277618248721</c:v>
                </c:pt>
                <c:pt idx="84">
                  <c:v>-0.36218871934327801</c:v>
                </c:pt>
                <c:pt idx="85">
                  <c:v>-0.3401192189602732</c:v>
                </c:pt>
                <c:pt idx="86">
                  <c:v>-0.30675930657698369</c:v>
                </c:pt>
                <c:pt idx="87">
                  <c:v>-0.26785734239977799</c:v>
                </c:pt>
                <c:pt idx="88">
                  <c:v>-0.28641960874365258</c:v>
                </c:pt>
                <c:pt idx="89">
                  <c:v>-0.27233227693210915</c:v>
                </c:pt>
                <c:pt idx="90">
                  <c:v>-0.26992078440961564</c:v>
                </c:pt>
                <c:pt idx="91">
                  <c:v>-0.25449948358505559</c:v>
                </c:pt>
                <c:pt idx="92">
                  <c:v>-0.2136493044834743</c:v>
                </c:pt>
                <c:pt idx="93">
                  <c:v>-0.25640952955047136</c:v>
                </c:pt>
                <c:pt idx="94">
                  <c:v>-0.23159664564915505</c:v>
                </c:pt>
                <c:pt idx="95">
                  <c:v>-0.20331196149983566</c:v>
                </c:pt>
                <c:pt idx="96">
                  <c:v>-0.19644155269965458</c:v>
                </c:pt>
                <c:pt idx="97">
                  <c:v>-0.18708377235767704</c:v>
                </c:pt>
                <c:pt idx="98">
                  <c:v>-0.21569904292551156</c:v>
                </c:pt>
                <c:pt idx="99">
                  <c:v>-0.21491271512478027</c:v>
                </c:pt>
                <c:pt idx="100">
                  <c:v>-0.21846309753953985</c:v>
                </c:pt>
                <c:pt idx="101">
                  <c:v>-0.24056932701869449</c:v>
                </c:pt>
                <c:pt idx="102">
                  <c:v>-0.18573201536479933</c:v>
                </c:pt>
                <c:pt idx="103">
                  <c:v>-0.14517167750410498</c:v>
                </c:pt>
                <c:pt idx="104">
                  <c:v>-0.14156183936405087</c:v>
                </c:pt>
                <c:pt idx="105">
                  <c:v>-0.1203427664776392</c:v>
                </c:pt>
                <c:pt idx="106">
                  <c:v>-0.12252410610038544</c:v>
                </c:pt>
                <c:pt idx="107">
                  <c:v>-0.10438078142187912</c:v>
                </c:pt>
                <c:pt idx="108">
                  <c:v>-0.10155964715970012</c:v>
                </c:pt>
                <c:pt idx="109">
                  <c:v>-0.11104633968549593</c:v>
                </c:pt>
                <c:pt idx="110">
                  <c:v>-7.9955235860794782E-2</c:v>
                </c:pt>
                <c:pt idx="111">
                  <c:v>-5.466994020283078E-2</c:v>
                </c:pt>
                <c:pt idx="112">
                  <c:v>-7.948895214170415E-2</c:v>
                </c:pt>
                <c:pt idx="113">
                  <c:v>-0.10211989040276503</c:v>
                </c:pt>
                <c:pt idx="114">
                  <c:v>-5.6604004537951114E-2</c:v>
                </c:pt>
                <c:pt idx="115">
                  <c:v>-4.1545223365542228E-2</c:v>
                </c:pt>
                <c:pt idx="116">
                  <c:v>-4.7717328778511092E-2</c:v>
                </c:pt>
                <c:pt idx="117">
                  <c:v>-9.8654901669561146E-2</c:v>
                </c:pt>
                <c:pt idx="118">
                  <c:v>-6.7073900228681316E-2</c:v>
                </c:pt>
                <c:pt idx="119">
                  <c:v>-4.3874061347023985E-2</c:v>
                </c:pt>
                <c:pt idx="120">
                  <c:v>-5.2364674324118843E-2</c:v>
                </c:pt>
                <c:pt idx="121">
                  <c:v>-5.6334331398188331E-2</c:v>
                </c:pt>
                <c:pt idx="122">
                  <c:v>-3.1970555387866417E-2</c:v>
                </c:pt>
                <c:pt idx="123">
                  <c:v>-4.010024500029874E-2</c:v>
                </c:pt>
                <c:pt idx="124">
                  <c:v>-4.7931884116010237E-2</c:v>
                </c:pt>
                <c:pt idx="125">
                  <c:v>-3.9839321338684841E-2</c:v>
                </c:pt>
                <c:pt idx="126">
                  <c:v>-4.5796717707489942E-2</c:v>
                </c:pt>
                <c:pt idx="127">
                  <c:v>-1.2680523962742885E-2</c:v>
                </c:pt>
                <c:pt idx="128">
                  <c:v>-2.232530505390995E-2</c:v>
                </c:pt>
                <c:pt idx="129">
                  <c:v>-6.8341103461481145E-2</c:v>
                </c:pt>
                <c:pt idx="130">
                  <c:v>-8.8621693545872793E-2</c:v>
                </c:pt>
                <c:pt idx="131">
                  <c:v>-0.10398903017678462</c:v>
                </c:pt>
                <c:pt idx="132">
                  <c:v>-8.1807307902102777E-2</c:v>
                </c:pt>
                <c:pt idx="133">
                  <c:v>-5.8591319818517507E-2</c:v>
                </c:pt>
                <c:pt idx="134">
                  <c:v>-6.2678466470354244E-2</c:v>
                </c:pt>
                <c:pt idx="135">
                  <c:v>-2.3079999285863684E-2</c:v>
                </c:pt>
                <c:pt idx="136">
                  <c:v>-1.3874252152821898E-2</c:v>
                </c:pt>
                <c:pt idx="137">
                  <c:v>-1.2709030341918948E-2</c:v>
                </c:pt>
                <c:pt idx="138">
                  <c:v>-1.1954579243740659E-2</c:v>
                </c:pt>
                <c:pt idx="139">
                  <c:v>1.0262560561242307E-2</c:v>
                </c:pt>
                <c:pt idx="140">
                  <c:v>2.2730672962061549E-2</c:v>
                </c:pt>
                <c:pt idx="141">
                  <c:v>1.5918584316163331E-2</c:v>
                </c:pt>
                <c:pt idx="142">
                  <c:v>2.8235877624634087E-2</c:v>
                </c:pt>
                <c:pt idx="143">
                  <c:v>-1.7232448873399919E-3</c:v>
                </c:pt>
                <c:pt idx="144">
                  <c:v>-7.5701935982584567E-2</c:v>
                </c:pt>
                <c:pt idx="145">
                  <c:v>-5.12407218087364E-2</c:v>
                </c:pt>
                <c:pt idx="146">
                  <c:v>-9.10894530557258E-2</c:v>
                </c:pt>
                <c:pt idx="147">
                  <c:v>-8.7484680104648604E-2</c:v>
                </c:pt>
                <c:pt idx="148">
                  <c:v>-0.10759275655265987</c:v>
                </c:pt>
                <c:pt idx="149">
                  <c:v>-7.5735837810552487E-2</c:v>
                </c:pt>
                <c:pt idx="150">
                  <c:v>-4.8659649931709459E-2</c:v>
                </c:pt>
                <c:pt idx="151">
                  <c:v>-7.2618401828895229E-2</c:v>
                </c:pt>
                <c:pt idx="152">
                  <c:v>-0.11390372955807548</c:v>
                </c:pt>
                <c:pt idx="153">
                  <c:v>-6.0568785894624777E-2</c:v>
                </c:pt>
                <c:pt idx="154">
                  <c:v>-7.5055119033658579E-2</c:v>
                </c:pt>
                <c:pt idx="155">
                  <c:v>-3.6030101933691938E-2</c:v>
                </c:pt>
                <c:pt idx="156">
                  <c:v>-3.4084534666548261E-2</c:v>
                </c:pt>
                <c:pt idx="157">
                  <c:v>-1.1172459041826843E-2</c:v>
                </c:pt>
                <c:pt idx="158">
                  <c:v>-5.5893165036217995E-2</c:v>
                </c:pt>
                <c:pt idx="159">
                  <c:v>-6.013765799388382E-2</c:v>
                </c:pt>
                <c:pt idx="160">
                  <c:v>-5.9086652588129396E-2</c:v>
                </c:pt>
                <c:pt idx="161">
                  <c:v>-2.2388483582712615E-2</c:v>
                </c:pt>
                <c:pt idx="162">
                  <c:v>-1.8531600233751999E-2</c:v>
                </c:pt>
                <c:pt idx="163">
                  <c:v>-5.2137122701925165E-3</c:v>
                </c:pt>
                <c:pt idx="164">
                  <c:v>2.0154276092055223E-2</c:v>
                </c:pt>
                <c:pt idx="165">
                  <c:v>2.6274869761093056E-2</c:v>
                </c:pt>
                <c:pt idx="166">
                  <c:v>4.763333875066933E-2</c:v>
                </c:pt>
                <c:pt idx="167">
                  <c:v>5.7677186579182305E-2</c:v>
                </c:pt>
                <c:pt idx="168">
                  <c:v>5.7453246366566901E-2</c:v>
                </c:pt>
                <c:pt idx="169">
                  <c:v>5.5443665439195877E-2</c:v>
                </c:pt>
                <c:pt idx="170">
                  <c:v>9.7628118612423265E-2</c:v>
                </c:pt>
                <c:pt idx="171">
                  <c:v>6.766700136771453E-2</c:v>
                </c:pt>
                <c:pt idx="172">
                  <c:v>7.1177102605963771E-2</c:v>
                </c:pt>
                <c:pt idx="173">
                  <c:v>4.5205520536975019E-2</c:v>
                </c:pt>
                <c:pt idx="174">
                  <c:v>8.1973561093217073E-2</c:v>
                </c:pt>
                <c:pt idx="175">
                  <c:v>9.0720515201007101E-2</c:v>
                </c:pt>
                <c:pt idx="176">
                  <c:v>9.189187530473153E-2</c:v>
                </c:pt>
                <c:pt idx="177">
                  <c:v>9.0875131718236135E-2</c:v>
                </c:pt>
                <c:pt idx="178">
                  <c:v>9.5604754166448647E-2</c:v>
                </c:pt>
                <c:pt idx="179">
                  <c:v>9.3403796911419645E-2</c:v>
                </c:pt>
                <c:pt idx="180">
                  <c:v>0.12243447570965738</c:v>
                </c:pt>
                <c:pt idx="181">
                  <c:v>0.11237868947667651</c:v>
                </c:pt>
                <c:pt idx="182">
                  <c:v>0.10418882875527746</c:v>
                </c:pt>
                <c:pt idx="183">
                  <c:v>0.13586481062874056</c:v>
                </c:pt>
                <c:pt idx="184">
                  <c:v>0.14199888596948163</c:v>
                </c:pt>
                <c:pt idx="185">
                  <c:v>0.16113067223316224</c:v>
                </c:pt>
                <c:pt idx="186">
                  <c:v>0.14199874691460868</c:v>
                </c:pt>
                <c:pt idx="187">
                  <c:v>0.14892347811830442</c:v>
                </c:pt>
                <c:pt idx="188">
                  <c:v>0.12094935398298268</c:v>
                </c:pt>
                <c:pt idx="189">
                  <c:v>0.10017664312397834</c:v>
                </c:pt>
                <c:pt idx="190">
                  <c:v>0.12813201851469347</c:v>
                </c:pt>
                <c:pt idx="191">
                  <c:v>0.15433005752661688</c:v>
                </c:pt>
                <c:pt idx="192">
                  <c:v>0.16367731186394008</c:v>
                </c:pt>
                <c:pt idx="193">
                  <c:v>0.15526325395442697</c:v>
                </c:pt>
                <c:pt idx="194">
                  <c:v>0.17332898955480425</c:v>
                </c:pt>
                <c:pt idx="195">
                  <c:v>0.19789991063456136</c:v>
                </c:pt>
                <c:pt idx="196">
                  <c:v>0.16291601100887365</c:v>
                </c:pt>
                <c:pt idx="197">
                  <c:v>0.15051309994165951</c:v>
                </c:pt>
                <c:pt idx="198">
                  <c:v>0.14894547678405412</c:v>
                </c:pt>
                <c:pt idx="199">
                  <c:v>0.15389881390121252</c:v>
                </c:pt>
                <c:pt idx="200">
                  <c:v>0.13778992466728801</c:v>
                </c:pt>
                <c:pt idx="201">
                  <c:v>0.10691429990794288</c:v>
                </c:pt>
                <c:pt idx="202">
                  <c:v>0.10314651221662774</c:v>
                </c:pt>
                <c:pt idx="203">
                  <c:v>9.7091661853394795E-2</c:v>
                </c:pt>
                <c:pt idx="204">
                  <c:v>0.16274239063170448</c:v>
                </c:pt>
                <c:pt idx="205">
                  <c:v>0.15565384198244336</c:v>
                </c:pt>
                <c:pt idx="206">
                  <c:v>0.12697282761515627</c:v>
                </c:pt>
                <c:pt idx="207">
                  <c:v>0.15618831455454307</c:v>
                </c:pt>
                <c:pt idx="208">
                  <c:v>0.11375467943810413</c:v>
                </c:pt>
                <c:pt idx="209">
                  <c:v>1.9490927238195566E-2</c:v>
                </c:pt>
                <c:pt idx="210">
                  <c:v>1.1421469557755248E-3</c:v>
                </c:pt>
                <c:pt idx="211">
                  <c:v>-4.6182529605407252E-2</c:v>
                </c:pt>
                <c:pt idx="212">
                  <c:v>-1.0156321098006793E-2</c:v>
                </c:pt>
                <c:pt idx="213">
                  <c:v>-7.0914441719226451E-3</c:v>
                </c:pt>
                <c:pt idx="214">
                  <c:v>-4.2051110068936359E-2</c:v>
                </c:pt>
                <c:pt idx="215">
                  <c:v>-2.5354677928263181E-3</c:v>
                </c:pt>
                <c:pt idx="216">
                  <c:v>-7.7241814586599844E-2</c:v>
                </c:pt>
                <c:pt idx="217">
                  <c:v>-7.4998633388676517E-2</c:v>
                </c:pt>
                <c:pt idx="218">
                  <c:v>-5.30991130600863E-2</c:v>
                </c:pt>
                <c:pt idx="219">
                  <c:v>8.7195852663690676E-3</c:v>
                </c:pt>
                <c:pt idx="220">
                  <c:v>1.4337539503907815E-2</c:v>
                </c:pt>
                <c:pt idx="221">
                  <c:v>7.1867462334919807E-2</c:v>
                </c:pt>
                <c:pt idx="222">
                  <c:v>2.8927840224775236E-2</c:v>
                </c:pt>
                <c:pt idx="223">
                  <c:v>3.1349805040459477E-2</c:v>
                </c:pt>
                <c:pt idx="224">
                  <c:v>-1.2676782003913756E-2</c:v>
                </c:pt>
                <c:pt idx="225">
                  <c:v>-6.7177684372634938E-2</c:v>
                </c:pt>
                <c:pt idx="226">
                  <c:v>1.4500775944662925E-2</c:v>
                </c:pt>
                <c:pt idx="227">
                  <c:v>1.852853423771661E-2</c:v>
                </c:pt>
                <c:pt idx="228">
                  <c:v>-2.1013665338242005E-2</c:v>
                </c:pt>
                <c:pt idx="229">
                  <c:v>-4.6795029507491481E-3</c:v>
                </c:pt>
                <c:pt idx="230">
                  <c:v>-1.0072423869804781E-2</c:v>
                </c:pt>
                <c:pt idx="231">
                  <c:v>-3.6214159673144675E-3</c:v>
                </c:pt>
                <c:pt idx="232">
                  <c:v>9.4780750041953965E-3</c:v>
                </c:pt>
                <c:pt idx="233">
                  <c:v>4.4634392690861446E-2</c:v>
                </c:pt>
                <c:pt idx="234">
                  <c:v>5.4722197948220197E-2</c:v>
                </c:pt>
                <c:pt idx="235">
                  <c:v>8.3106738243044598E-2</c:v>
                </c:pt>
                <c:pt idx="236">
                  <c:v>7.7054610734913265E-2</c:v>
                </c:pt>
                <c:pt idx="237">
                  <c:v>9.8498259742969552E-2</c:v>
                </c:pt>
                <c:pt idx="238">
                  <c:v>0.10496276983139441</c:v>
                </c:pt>
                <c:pt idx="239">
                  <c:v>0.10179653250883547</c:v>
                </c:pt>
                <c:pt idx="240">
                  <c:v>9.8039679602889951E-2</c:v>
                </c:pt>
                <c:pt idx="241">
                  <c:v>0.12082904154084928</c:v>
                </c:pt>
                <c:pt idx="242">
                  <c:v>0.10715066288318087</c:v>
                </c:pt>
                <c:pt idx="243">
                  <c:v>0.10997799980267642</c:v>
                </c:pt>
                <c:pt idx="244">
                  <c:v>8.6094680004002555E-2</c:v>
                </c:pt>
                <c:pt idx="245">
                  <c:v>6.7790909845033775E-2</c:v>
                </c:pt>
                <c:pt idx="246">
                  <c:v>8.236369334622351E-2</c:v>
                </c:pt>
                <c:pt idx="247">
                  <c:v>9.5816031293837645E-2</c:v>
                </c:pt>
                <c:pt idx="248">
                  <c:v>6.3323127922698896E-2</c:v>
                </c:pt>
                <c:pt idx="249">
                  <c:v>4.5267062454619644E-2</c:v>
                </c:pt>
                <c:pt idx="250">
                  <c:v>-1.2306282292427362E-2</c:v>
                </c:pt>
                <c:pt idx="251">
                  <c:v>-3.5041702705347344E-3</c:v>
                </c:pt>
                <c:pt idx="252">
                  <c:v>-2.9626069085167961E-2</c:v>
                </c:pt>
                <c:pt idx="253">
                  <c:v>7.0438905972254329E-3</c:v>
                </c:pt>
                <c:pt idx="254">
                  <c:v>2.4343463556472544E-2</c:v>
                </c:pt>
                <c:pt idx="255">
                  <c:v>2.2012638985911437E-2</c:v>
                </c:pt>
                <c:pt idx="256">
                  <c:v>5.1451077056448025E-2</c:v>
                </c:pt>
                <c:pt idx="257">
                  <c:v>4.536973503584707E-2</c:v>
                </c:pt>
                <c:pt idx="258">
                  <c:v>4.3558856497478038E-2</c:v>
                </c:pt>
                <c:pt idx="259">
                  <c:v>4.2913043964414532E-2</c:v>
                </c:pt>
                <c:pt idx="260">
                  <c:v>6.4043602841751479E-2</c:v>
                </c:pt>
                <c:pt idx="261">
                  <c:v>7.195650593018188E-2</c:v>
                </c:pt>
                <c:pt idx="262">
                  <c:v>8.8552037256815375E-2</c:v>
                </c:pt>
                <c:pt idx="263">
                  <c:v>9.6024296556317168E-2</c:v>
                </c:pt>
                <c:pt idx="264">
                  <c:v>9.0694180764776755E-2</c:v>
                </c:pt>
                <c:pt idx="265">
                  <c:v>8.3949876303688997E-2</c:v>
                </c:pt>
                <c:pt idx="266">
                  <c:v>0.11569066620721724</c:v>
                </c:pt>
                <c:pt idx="267">
                  <c:v>0.14917954608492501</c:v>
                </c:pt>
                <c:pt idx="268">
                  <c:v>0.14311303680117482</c:v>
                </c:pt>
                <c:pt idx="269">
                  <c:v>0.10831435528965616</c:v>
                </c:pt>
                <c:pt idx="270">
                  <c:v>0.12787430059601435</c:v>
                </c:pt>
                <c:pt idx="271">
                  <c:v>0.10653002637144504</c:v>
                </c:pt>
                <c:pt idx="272">
                  <c:v>0.11607945976015577</c:v>
                </c:pt>
                <c:pt idx="273">
                  <c:v>0.10355287118421064</c:v>
                </c:pt>
                <c:pt idx="274">
                  <c:v>0.10705871582792525</c:v>
                </c:pt>
                <c:pt idx="275">
                  <c:v>8.5045518637599349E-2</c:v>
                </c:pt>
                <c:pt idx="276">
                  <c:v>6.4988161741758699E-2</c:v>
                </c:pt>
                <c:pt idx="277">
                  <c:v>0.10694087849907175</c:v>
                </c:pt>
                <c:pt idx="278">
                  <c:v>0.11534629013419107</c:v>
                </c:pt>
                <c:pt idx="279">
                  <c:v>0.12572498370011642</c:v>
                </c:pt>
                <c:pt idx="280">
                  <c:v>0.14091577809942235</c:v>
                </c:pt>
                <c:pt idx="281">
                  <c:v>0.15111912442193121</c:v>
                </c:pt>
                <c:pt idx="282">
                  <c:v>0.1335309064734731</c:v>
                </c:pt>
                <c:pt idx="283">
                  <c:v>0.1758068937320616</c:v>
                </c:pt>
                <c:pt idx="284">
                  <c:v>0.18657311169237567</c:v>
                </c:pt>
                <c:pt idx="285">
                  <c:v>0.19493850452726313</c:v>
                </c:pt>
                <c:pt idx="286">
                  <c:v>0.20856811255074792</c:v>
                </c:pt>
                <c:pt idx="287">
                  <c:v>0.21762244518108043</c:v>
                </c:pt>
                <c:pt idx="288">
                  <c:v>0.21394399554222354</c:v>
                </c:pt>
                <c:pt idx="289">
                  <c:v>0.21604887708104159</c:v>
                </c:pt>
                <c:pt idx="290">
                  <c:v>0.21256235176617921</c:v>
                </c:pt>
                <c:pt idx="291">
                  <c:v>0.20926547717432187</c:v>
                </c:pt>
                <c:pt idx="292">
                  <c:v>0.23950013547158511</c:v>
                </c:pt>
                <c:pt idx="293">
                  <c:v>0.24477228617002833</c:v>
                </c:pt>
                <c:pt idx="294">
                  <c:v>0.2314949164767528</c:v>
                </c:pt>
                <c:pt idx="295">
                  <c:v>0.23374547020396252</c:v>
                </c:pt>
                <c:pt idx="296">
                  <c:v>0.21688579906760719</c:v>
                </c:pt>
                <c:pt idx="297">
                  <c:v>0.24451137489916941</c:v>
                </c:pt>
                <c:pt idx="298">
                  <c:v>0.22103910975130003</c:v>
                </c:pt>
                <c:pt idx="299">
                  <c:v>0.25063034610573265</c:v>
                </c:pt>
                <c:pt idx="300">
                  <c:v>0.29091285490031926</c:v>
                </c:pt>
                <c:pt idx="301">
                  <c:v>0.30173223813892291</c:v>
                </c:pt>
                <c:pt idx="302">
                  <c:v>0.31817128150680007</c:v>
                </c:pt>
                <c:pt idx="303">
                  <c:v>0.29334552811603576</c:v>
                </c:pt>
                <c:pt idx="304">
                  <c:v>0.26374459059641886</c:v>
                </c:pt>
                <c:pt idx="305">
                  <c:v>0.26750607155059414</c:v>
                </c:pt>
                <c:pt idx="306">
                  <c:v>0.25309565581057969</c:v>
                </c:pt>
                <c:pt idx="307">
                  <c:v>0.21643747361404375</c:v>
                </c:pt>
                <c:pt idx="308">
                  <c:v>0.20988352685803857</c:v>
                </c:pt>
                <c:pt idx="309">
                  <c:v>0.21983050136152649</c:v>
                </c:pt>
                <c:pt idx="310">
                  <c:v>0.26003015868246071</c:v>
                </c:pt>
                <c:pt idx="311">
                  <c:v>0.2747692082176445</c:v>
                </c:pt>
                <c:pt idx="312">
                  <c:v>0.29409154654175196</c:v>
                </c:pt>
                <c:pt idx="313">
                  <c:v>0.30780085488932518</c:v>
                </c:pt>
                <c:pt idx="314">
                  <c:v>0.30172128228385664</c:v>
                </c:pt>
                <c:pt idx="315">
                  <c:v>0.28706402568159617</c:v>
                </c:pt>
                <c:pt idx="316">
                  <c:v>0.28197240948739322</c:v>
                </c:pt>
                <c:pt idx="317">
                  <c:v>0.24637688044590367</c:v>
                </c:pt>
                <c:pt idx="318">
                  <c:v>0.27919578798438494</c:v>
                </c:pt>
                <c:pt idx="319">
                  <c:v>0.31146392529099876</c:v>
                </c:pt>
                <c:pt idx="320">
                  <c:v>0.35050641888248291</c:v>
                </c:pt>
                <c:pt idx="321">
                  <c:v>0.33543196055486257</c:v>
                </c:pt>
                <c:pt idx="322">
                  <c:v>0.33718950519248891</c:v>
                </c:pt>
                <c:pt idx="323">
                  <c:v>0.3509698304761395</c:v>
                </c:pt>
                <c:pt idx="324">
                  <c:v>0.38867046083181189</c:v>
                </c:pt>
                <c:pt idx="325">
                  <c:v>0.39411812421019721</c:v>
                </c:pt>
                <c:pt idx="326">
                  <c:v>0.38468042220840037</c:v>
                </c:pt>
                <c:pt idx="327">
                  <c:v>0.38027415233397011</c:v>
                </c:pt>
                <c:pt idx="328">
                  <c:v>0.40605176253867681</c:v>
                </c:pt>
                <c:pt idx="329">
                  <c:v>0.407266287306699</c:v>
                </c:pt>
                <c:pt idx="330">
                  <c:v>0.4090082617537405</c:v>
                </c:pt>
                <c:pt idx="331">
                  <c:v>0.40008194866766122</c:v>
                </c:pt>
                <c:pt idx="332">
                  <c:v>0.35943773197626872</c:v>
                </c:pt>
                <c:pt idx="333">
                  <c:v>0.38175108013847558</c:v>
                </c:pt>
                <c:pt idx="334">
                  <c:v>0.40165399059736995</c:v>
                </c:pt>
                <c:pt idx="335">
                  <c:v>0.38849640664978602</c:v>
                </c:pt>
                <c:pt idx="336">
                  <c:v>0.41459799193095326</c:v>
                </c:pt>
                <c:pt idx="337">
                  <c:v>0.41085657087650862</c:v>
                </c:pt>
                <c:pt idx="338">
                  <c:v>0.36965852657828036</c:v>
                </c:pt>
                <c:pt idx="339">
                  <c:v>0.35607355656602069</c:v>
                </c:pt>
                <c:pt idx="340">
                  <c:v>0.35566723942636203</c:v>
                </c:pt>
                <c:pt idx="341">
                  <c:v>0.3864429901283104</c:v>
                </c:pt>
                <c:pt idx="342">
                  <c:v>0.39194826407203531</c:v>
                </c:pt>
                <c:pt idx="343">
                  <c:v>0.40457260930593453</c:v>
                </c:pt>
                <c:pt idx="344">
                  <c:v>0.43478854898347019</c:v>
                </c:pt>
                <c:pt idx="345">
                  <c:v>0.3964847190638825</c:v>
                </c:pt>
                <c:pt idx="346">
                  <c:v>0.40949702911689667</c:v>
                </c:pt>
                <c:pt idx="347">
                  <c:v>0.42096469585520846</c:v>
                </c:pt>
                <c:pt idx="348">
                  <c:v>0.42840190357268559</c:v>
                </c:pt>
                <c:pt idx="349">
                  <c:v>0.40372598776011936</c:v>
                </c:pt>
                <c:pt idx="350">
                  <c:v>0.43132096517150731</c:v>
                </c:pt>
                <c:pt idx="351">
                  <c:v>0.42449157549556871</c:v>
                </c:pt>
                <c:pt idx="352">
                  <c:v>0.44332974631031341</c:v>
                </c:pt>
                <c:pt idx="353">
                  <c:v>0.44018977765415146</c:v>
                </c:pt>
                <c:pt idx="354">
                  <c:v>0.44799355160567012</c:v>
                </c:pt>
                <c:pt idx="355">
                  <c:v>0.45937437382565838</c:v>
                </c:pt>
                <c:pt idx="356">
                  <c:v>0.47688011407087294</c:v>
                </c:pt>
                <c:pt idx="357">
                  <c:v>0.50079266321300486</c:v>
                </c:pt>
                <c:pt idx="358">
                  <c:v>0.49310277258788138</c:v>
                </c:pt>
                <c:pt idx="359">
                  <c:v>0.51090668668965233</c:v>
                </c:pt>
                <c:pt idx="360">
                  <c:v>0.49750763507306783</c:v>
                </c:pt>
                <c:pt idx="361">
                  <c:v>0.51663593038667077</c:v>
                </c:pt>
                <c:pt idx="362">
                  <c:v>0.49373949653583526</c:v>
                </c:pt>
                <c:pt idx="363">
                  <c:v>0.50227498862995157</c:v>
                </c:pt>
                <c:pt idx="364">
                  <c:v>0.50474259832010282</c:v>
                </c:pt>
                <c:pt idx="365">
                  <c:v>0.46714692327100149</c:v>
                </c:pt>
                <c:pt idx="366">
                  <c:v>0.46058403976552409</c:v>
                </c:pt>
                <c:pt idx="367">
                  <c:v>0.4804012716619579</c:v>
                </c:pt>
                <c:pt idx="368">
                  <c:v>0.48666625525966012</c:v>
                </c:pt>
                <c:pt idx="369">
                  <c:v>0.49696982508579102</c:v>
                </c:pt>
                <c:pt idx="370">
                  <c:v>0.50531765344153134</c:v>
                </c:pt>
                <c:pt idx="371">
                  <c:v>0.47884636348363663</c:v>
                </c:pt>
                <c:pt idx="372">
                  <c:v>0.47594047928031258</c:v>
                </c:pt>
                <c:pt idx="373">
                  <c:v>0.44168955224523332</c:v>
                </c:pt>
                <c:pt idx="374">
                  <c:v>0.41224833003757722</c:v>
                </c:pt>
                <c:pt idx="375">
                  <c:v>0.36706048297724703</c:v>
                </c:pt>
                <c:pt idx="376">
                  <c:v>0.32749303552044307</c:v>
                </c:pt>
                <c:pt idx="377">
                  <c:v>0.36777144966363817</c:v>
                </c:pt>
                <c:pt idx="378">
                  <c:v>0.40528307672648101</c:v>
                </c:pt>
                <c:pt idx="379">
                  <c:v>0.39766368215204739</c:v>
                </c:pt>
                <c:pt idx="380">
                  <c:v>0.43435692539693527</c:v>
                </c:pt>
                <c:pt idx="381">
                  <c:v>0.45025898719718072</c:v>
                </c:pt>
                <c:pt idx="382">
                  <c:v>0.4483230160468421</c:v>
                </c:pt>
                <c:pt idx="383">
                  <c:v>0.44921828595125013</c:v>
                </c:pt>
                <c:pt idx="384">
                  <c:v>0.36578207394133733</c:v>
                </c:pt>
                <c:pt idx="385">
                  <c:v>0.40433868074789925</c:v>
                </c:pt>
                <c:pt idx="386">
                  <c:v>0.40871576236467488</c:v>
                </c:pt>
                <c:pt idx="387">
                  <c:v>0.38845363556110102</c:v>
                </c:pt>
                <c:pt idx="388">
                  <c:v>0.37295024255926701</c:v>
                </c:pt>
                <c:pt idx="389">
                  <c:v>0.37705874550720342</c:v>
                </c:pt>
                <c:pt idx="390">
                  <c:v>0.39692802967085217</c:v>
                </c:pt>
                <c:pt idx="391">
                  <c:v>0.37103662905258661</c:v>
                </c:pt>
                <c:pt idx="392">
                  <c:v>0.41678803311690982</c:v>
                </c:pt>
                <c:pt idx="393">
                  <c:v>0.44504899917462293</c:v>
                </c:pt>
                <c:pt idx="394">
                  <c:v>0.46082362362259577</c:v>
                </c:pt>
                <c:pt idx="395">
                  <c:v>0.45905608985122281</c:v>
                </c:pt>
                <c:pt idx="396">
                  <c:v>0.43138785280953096</c:v>
                </c:pt>
                <c:pt idx="397">
                  <c:v>0.41676462448533647</c:v>
                </c:pt>
                <c:pt idx="398">
                  <c:v>0.46424634635966844</c:v>
                </c:pt>
                <c:pt idx="399">
                  <c:v>0.43807709326869237</c:v>
                </c:pt>
                <c:pt idx="400">
                  <c:v>0.45728597902765622</c:v>
                </c:pt>
                <c:pt idx="401">
                  <c:v>0.48581517133761487</c:v>
                </c:pt>
                <c:pt idx="402">
                  <c:v>0.47714580759436664</c:v>
                </c:pt>
                <c:pt idx="403">
                  <c:v>0.50528212666665162</c:v>
                </c:pt>
                <c:pt idx="404">
                  <c:v>0.51142102786687049</c:v>
                </c:pt>
                <c:pt idx="405">
                  <c:v>0.51734396406471217</c:v>
                </c:pt>
                <c:pt idx="406">
                  <c:v>0.5293436575913828</c:v>
                </c:pt>
                <c:pt idx="407">
                  <c:v>0.52554315176394795</c:v>
                </c:pt>
                <c:pt idx="408">
                  <c:v>0.48937680184673615</c:v>
                </c:pt>
                <c:pt idx="409">
                  <c:v>0.47155916071639226</c:v>
                </c:pt>
                <c:pt idx="410">
                  <c:v>0.47911449322812105</c:v>
                </c:pt>
                <c:pt idx="411">
                  <c:v>0.48264552220595403</c:v>
                </c:pt>
                <c:pt idx="412">
                  <c:v>0.4642772536512636</c:v>
                </c:pt>
                <c:pt idx="413">
                  <c:v>0.44058797272042227</c:v>
                </c:pt>
                <c:pt idx="414">
                  <c:v>0.43407778158886878</c:v>
                </c:pt>
                <c:pt idx="415">
                  <c:v>0.45453766927502093</c:v>
                </c:pt>
                <c:pt idx="416">
                  <c:v>0.39565740045018405</c:v>
                </c:pt>
                <c:pt idx="417">
                  <c:v>0.41169802860737259</c:v>
                </c:pt>
                <c:pt idx="418">
                  <c:v>0.39954012635716563</c:v>
                </c:pt>
                <c:pt idx="419">
                  <c:v>0.3964552663273968</c:v>
                </c:pt>
                <c:pt idx="420">
                  <c:v>0.28337872867813885</c:v>
                </c:pt>
                <c:pt idx="421">
                  <c:v>0.29594613645301826</c:v>
                </c:pt>
                <c:pt idx="422">
                  <c:v>0.24423093972492493</c:v>
                </c:pt>
                <c:pt idx="423">
                  <c:v>0.27770316640618198</c:v>
                </c:pt>
                <c:pt idx="424">
                  <c:v>0.26874616985240496</c:v>
                </c:pt>
                <c:pt idx="425">
                  <c:v>0.23399498396519602</c:v>
                </c:pt>
                <c:pt idx="426">
                  <c:v>0.25427124357017017</c:v>
                </c:pt>
                <c:pt idx="427">
                  <c:v>0.30816989448907539</c:v>
                </c:pt>
                <c:pt idx="428">
                  <c:v>0.32862072544980037</c:v>
                </c:pt>
                <c:pt idx="429">
                  <c:v>0.34544302955281281</c:v>
                </c:pt>
                <c:pt idx="430">
                  <c:v>0.32907450805013494</c:v>
                </c:pt>
                <c:pt idx="431">
                  <c:v>0.33741014739559194</c:v>
                </c:pt>
                <c:pt idx="432">
                  <c:v>0.28097249031124139</c:v>
                </c:pt>
                <c:pt idx="433">
                  <c:v>0.31989621379300459</c:v>
                </c:pt>
                <c:pt idx="434">
                  <c:v>0.31455317643563796</c:v>
                </c:pt>
                <c:pt idx="435">
                  <c:v>0.31389450749982628</c:v>
                </c:pt>
                <c:pt idx="436">
                  <c:v>0.24658132655787268</c:v>
                </c:pt>
                <c:pt idx="437">
                  <c:v>0.25262088251199577</c:v>
                </c:pt>
                <c:pt idx="438">
                  <c:v>0.28118666746510268</c:v>
                </c:pt>
                <c:pt idx="439">
                  <c:v>0.26583617105017332</c:v>
                </c:pt>
                <c:pt idx="440">
                  <c:v>0.17160705412113542</c:v>
                </c:pt>
                <c:pt idx="441">
                  <c:v>0.13703631871062449</c:v>
                </c:pt>
                <c:pt idx="442">
                  <c:v>0.15659393341540384</c:v>
                </c:pt>
                <c:pt idx="443">
                  <c:v>0.1830400308617306</c:v>
                </c:pt>
                <c:pt idx="444">
                  <c:v>0.14882444839885256</c:v>
                </c:pt>
                <c:pt idx="445">
                  <c:v>0.12633945817763115</c:v>
                </c:pt>
                <c:pt idx="446">
                  <c:v>0.161329900231441</c:v>
                </c:pt>
                <c:pt idx="447">
                  <c:v>0.1707324858960364</c:v>
                </c:pt>
                <c:pt idx="448">
                  <c:v>0.24259713765771074</c:v>
                </c:pt>
                <c:pt idx="449">
                  <c:v>0.2592845287193577</c:v>
                </c:pt>
                <c:pt idx="450">
                  <c:v>0.27004452578982452</c:v>
                </c:pt>
                <c:pt idx="451">
                  <c:v>0.24975636181694894</c:v>
                </c:pt>
                <c:pt idx="452">
                  <c:v>0.27176518479558465</c:v>
                </c:pt>
                <c:pt idx="453">
                  <c:v>0.25934119606420203</c:v>
                </c:pt>
                <c:pt idx="454">
                  <c:v>0.29289810263341409</c:v>
                </c:pt>
                <c:pt idx="455">
                  <c:v>0.30924695067092878</c:v>
                </c:pt>
                <c:pt idx="456">
                  <c:v>0.29996252885799901</c:v>
                </c:pt>
                <c:pt idx="457">
                  <c:v>0.27818701828158221</c:v>
                </c:pt>
                <c:pt idx="458">
                  <c:v>0.26756696502940036</c:v>
                </c:pt>
                <c:pt idx="459">
                  <c:v>0.27443921606044608</c:v>
                </c:pt>
                <c:pt idx="460">
                  <c:v>0.30120939928350121</c:v>
                </c:pt>
                <c:pt idx="461">
                  <c:v>0.30965101240853743</c:v>
                </c:pt>
                <c:pt idx="462">
                  <c:v>0.29589970924469022</c:v>
                </c:pt>
                <c:pt idx="463">
                  <c:v>0.27140503375503866</c:v>
                </c:pt>
                <c:pt idx="464">
                  <c:v>0.22999458035344067</c:v>
                </c:pt>
                <c:pt idx="465">
                  <c:v>0.27747324361117109</c:v>
                </c:pt>
                <c:pt idx="466">
                  <c:v>0.2781199991272254</c:v>
                </c:pt>
                <c:pt idx="467">
                  <c:v>0.31041276602490586</c:v>
                </c:pt>
                <c:pt idx="468">
                  <c:v>0.342115108350177</c:v>
                </c:pt>
                <c:pt idx="469">
                  <c:v>0.35265948294723071</c:v>
                </c:pt>
                <c:pt idx="470">
                  <c:v>0.35435380247751258</c:v>
                </c:pt>
                <c:pt idx="471">
                  <c:v>0.36956073660129007</c:v>
                </c:pt>
                <c:pt idx="472">
                  <c:v>0.37977168015967444</c:v>
                </c:pt>
                <c:pt idx="473">
                  <c:v>0.36781600398722536</c:v>
                </c:pt>
                <c:pt idx="474">
                  <c:v>0.38540837975451048</c:v>
                </c:pt>
                <c:pt idx="475">
                  <c:v>0.35963939028979319</c:v>
                </c:pt>
                <c:pt idx="476">
                  <c:v>0.3267419811597565</c:v>
                </c:pt>
                <c:pt idx="477">
                  <c:v>0.35570588839923434</c:v>
                </c:pt>
                <c:pt idx="478">
                  <c:v>0.3566822732724253</c:v>
                </c:pt>
                <c:pt idx="479">
                  <c:v>0.34746917644402631</c:v>
                </c:pt>
                <c:pt idx="480">
                  <c:v>0.32900920182959803</c:v>
                </c:pt>
                <c:pt idx="481">
                  <c:v>0.34036552226648076</c:v>
                </c:pt>
                <c:pt idx="482">
                  <c:v>0.32872561355059338</c:v>
                </c:pt>
                <c:pt idx="483">
                  <c:v>0.3037132955303754</c:v>
                </c:pt>
                <c:pt idx="484">
                  <c:v>0.32655627927033581</c:v>
                </c:pt>
                <c:pt idx="485">
                  <c:v>0.33077028236505335</c:v>
                </c:pt>
                <c:pt idx="486">
                  <c:v>0.34966170665044571</c:v>
                </c:pt>
                <c:pt idx="487">
                  <c:v>0.34537204394336718</c:v>
                </c:pt>
                <c:pt idx="488">
                  <c:v>0.41161703597087596</c:v>
                </c:pt>
                <c:pt idx="489">
                  <c:v>0.39702629583195193</c:v>
                </c:pt>
                <c:pt idx="490">
                  <c:v>0.38775011032970363</c:v>
                </c:pt>
                <c:pt idx="491">
                  <c:v>0.38670859219205056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71B-42D1-B202-34E30232B466}"/>
            </c:ext>
          </c:extLst>
        </c:ser>
        <c:ser>
          <c:idx val="1"/>
          <c:order val="1"/>
          <c:tx>
            <c:v>Total Return (w/o div)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yVal>
            <c:numRef>
              <c:f>'Value Average (Model)'!$BO$35:$BO$526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2.1185550842937051E-3</c:v>
                </c:pt>
                <c:pt idx="2">
                  <c:v>-1.5606697148508597E-2</c:v>
                </c:pt>
                <c:pt idx="3">
                  <c:v>2.3366662123260884E-2</c:v>
                </c:pt>
                <c:pt idx="4">
                  <c:v>2.6750479100026148E-2</c:v>
                </c:pt>
                <c:pt idx="5">
                  <c:v>1.0204191196660384E-2</c:v>
                </c:pt>
                <c:pt idx="6">
                  <c:v>2.8134947540330746E-2</c:v>
                </c:pt>
                <c:pt idx="7">
                  <c:v>6.1918772033633607E-2</c:v>
                </c:pt>
                <c:pt idx="8">
                  <c:v>7.6699495105931659E-2</c:v>
                </c:pt>
                <c:pt idx="9">
                  <c:v>0.10584914211257468</c:v>
                </c:pt>
                <c:pt idx="10">
                  <c:v>0.11138753667075707</c:v>
                </c:pt>
                <c:pt idx="11">
                  <c:v>6.8482850414088858E-2</c:v>
                </c:pt>
                <c:pt idx="12">
                  <c:v>0.10639786213782898</c:v>
                </c:pt>
                <c:pt idx="13">
                  <c:v>9.1243207413905125E-2</c:v>
                </c:pt>
                <c:pt idx="14">
                  <c:v>5.4176007479570965E-2</c:v>
                </c:pt>
                <c:pt idx="15">
                  <c:v>5.0546887984622257E-2</c:v>
                </c:pt>
                <c:pt idx="16">
                  <c:v>3.1806475266954237E-2</c:v>
                </c:pt>
                <c:pt idx="17">
                  <c:v>6.1145373908469081E-2</c:v>
                </c:pt>
                <c:pt idx="18">
                  <c:v>7.9772846041052947E-2</c:v>
                </c:pt>
                <c:pt idx="19">
                  <c:v>3.7240199211273639E-2</c:v>
                </c:pt>
                <c:pt idx="20">
                  <c:v>4.020663971623617E-2</c:v>
                </c:pt>
                <c:pt idx="21">
                  <c:v>4.6775318614439731E-2</c:v>
                </c:pt>
                <c:pt idx="22">
                  <c:v>7.7556559867262287E-3</c:v>
                </c:pt>
                <c:pt idx="23">
                  <c:v>-1.4837189143734886E-3</c:v>
                </c:pt>
                <c:pt idx="24">
                  <c:v>-4.9371517937195963E-2</c:v>
                </c:pt>
                <c:pt idx="25">
                  <c:v>-5.0177597878115932E-2</c:v>
                </c:pt>
                <c:pt idx="26">
                  <c:v>-3.1204408565180808E-3</c:v>
                </c:pt>
                <c:pt idx="27">
                  <c:v>-5.7345453368927601E-2</c:v>
                </c:pt>
                <c:pt idx="28">
                  <c:v>-3.6523507906884967E-2</c:v>
                </c:pt>
                <c:pt idx="29">
                  <c:v>-2.5951393454816674E-2</c:v>
                </c:pt>
                <c:pt idx="30">
                  <c:v>-3.4910913581016501E-2</c:v>
                </c:pt>
                <c:pt idx="31">
                  <c:v>-6.3866043894263869E-2</c:v>
                </c:pt>
                <c:pt idx="32">
                  <c:v>-6.3765866535043347E-2</c:v>
                </c:pt>
                <c:pt idx="33">
                  <c:v>-5.805541674641379E-2</c:v>
                </c:pt>
                <c:pt idx="34">
                  <c:v>-4.5393783244944919E-2</c:v>
                </c:pt>
                <c:pt idx="35">
                  <c:v>-3.1240712331280784E-3</c:v>
                </c:pt>
                <c:pt idx="36">
                  <c:v>-2.6831213177495261E-2</c:v>
                </c:pt>
                <c:pt idx="37">
                  <c:v>1.0673130972421063E-2</c:v>
                </c:pt>
                <c:pt idx="38">
                  <c:v>1.8409142612274776E-2</c:v>
                </c:pt>
                <c:pt idx="39">
                  <c:v>2.9266670992344812E-2</c:v>
                </c:pt>
                <c:pt idx="40">
                  <c:v>1.5843892220884781E-2</c:v>
                </c:pt>
                <c:pt idx="41">
                  <c:v>4.8570297028705189E-2</c:v>
                </c:pt>
                <c:pt idx="42">
                  <c:v>1.6488013862174578E-2</c:v>
                </c:pt>
                <c:pt idx="43">
                  <c:v>2.7159971808063066E-2</c:v>
                </c:pt>
                <c:pt idx="44">
                  <c:v>-3.0028082051857252E-3</c:v>
                </c:pt>
                <c:pt idx="45">
                  <c:v>-1.9671309720290076E-2</c:v>
                </c:pt>
                <c:pt idx="46">
                  <c:v>-4.6495560258981272E-2</c:v>
                </c:pt>
                <c:pt idx="47">
                  <c:v>-6.6786699771942959E-2</c:v>
                </c:pt>
                <c:pt idx="48">
                  <c:v>-7.8089383650180255E-2</c:v>
                </c:pt>
                <c:pt idx="49">
                  <c:v>-9.4027060913291938E-2</c:v>
                </c:pt>
                <c:pt idx="50">
                  <c:v>-7.4285147656535933E-2</c:v>
                </c:pt>
                <c:pt idx="51">
                  <c:v>-7.8198468389717224E-2</c:v>
                </c:pt>
                <c:pt idx="52">
                  <c:v>-8.0057964259159009E-2</c:v>
                </c:pt>
                <c:pt idx="53">
                  <c:v>-7.3964323898411677E-2</c:v>
                </c:pt>
                <c:pt idx="54">
                  <c:v>-8.644916101946043E-2</c:v>
                </c:pt>
                <c:pt idx="55">
                  <c:v>-9.081767055135026E-2</c:v>
                </c:pt>
                <c:pt idx="56">
                  <c:v>-8.8211670010580168E-2</c:v>
                </c:pt>
                <c:pt idx="57">
                  <c:v>-0.13034434479815316</c:v>
                </c:pt>
                <c:pt idx="58">
                  <c:v>-0.12340555528398534</c:v>
                </c:pt>
                <c:pt idx="59">
                  <c:v>-0.10896163015687266</c:v>
                </c:pt>
                <c:pt idx="60">
                  <c:v>-0.132589702344589</c:v>
                </c:pt>
                <c:pt idx="61">
                  <c:v>-0.22204300846370573</c:v>
                </c:pt>
                <c:pt idx="62">
                  <c:v>-0.36894349309317553</c:v>
                </c:pt>
                <c:pt idx="63">
                  <c:v>-0.34825750624667784</c:v>
                </c:pt>
                <c:pt idx="64">
                  <c:v>-0.31905187147144753</c:v>
                </c:pt>
                <c:pt idx="65">
                  <c:v>-0.22921091053114018</c:v>
                </c:pt>
                <c:pt idx="66">
                  <c:v>-0.24466194288974086</c:v>
                </c:pt>
                <c:pt idx="67">
                  <c:v>-0.30206325685106938</c:v>
                </c:pt>
                <c:pt idx="68">
                  <c:v>-0.34192245084646244</c:v>
                </c:pt>
                <c:pt idx="69">
                  <c:v>-0.26511522140460397</c:v>
                </c:pt>
                <c:pt idx="70">
                  <c:v>-0.28348230249218864</c:v>
                </c:pt>
                <c:pt idx="71">
                  <c:v>-0.25404001295479728</c:v>
                </c:pt>
                <c:pt idx="72">
                  <c:v>-0.26928357427182348</c:v>
                </c:pt>
                <c:pt idx="73">
                  <c:v>-0.27600739812508601</c:v>
                </c:pt>
                <c:pt idx="74">
                  <c:v>-0.23266778912243002</c:v>
                </c:pt>
                <c:pt idx="75">
                  <c:v>-0.26246461986256109</c:v>
                </c:pt>
                <c:pt idx="76">
                  <c:v>-0.28539926202120602</c:v>
                </c:pt>
                <c:pt idx="77">
                  <c:v>-0.31511710618146971</c:v>
                </c:pt>
                <c:pt idx="78">
                  <c:v>-0.31326560797510594</c:v>
                </c:pt>
                <c:pt idx="79">
                  <c:v>-0.27609937055732325</c:v>
                </c:pt>
                <c:pt idx="80">
                  <c:v>-0.30010726853887471</c:v>
                </c:pt>
                <c:pt idx="81">
                  <c:v>-0.35129174769972649</c:v>
                </c:pt>
                <c:pt idx="82">
                  <c:v>-0.37005190209161964</c:v>
                </c:pt>
                <c:pt idx="83">
                  <c:v>-0.411788163869511</c:v>
                </c:pt>
                <c:pt idx="84">
                  <c:v>-0.33492426212557347</c:v>
                </c:pt>
                <c:pt idx="85">
                  <c:v>-0.31285476174256865</c:v>
                </c:pt>
                <c:pt idx="86">
                  <c:v>-0.27705366053369296</c:v>
                </c:pt>
                <c:pt idx="87">
                  <c:v>-0.23815169635648725</c:v>
                </c:pt>
                <c:pt idx="88">
                  <c:v>-0.25364665647452178</c:v>
                </c:pt>
                <c:pt idx="89">
                  <c:v>-0.23955932466297825</c:v>
                </c:pt>
                <c:pt idx="90">
                  <c:v>-0.23714783214048474</c:v>
                </c:pt>
                <c:pt idx="91">
                  <c:v>-0.22172653131592479</c:v>
                </c:pt>
                <c:pt idx="92">
                  <c:v>-0.17802892272692794</c:v>
                </c:pt>
                <c:pt idx="93">
                  <c:v>-0.220789147793925</c:v>
                </c:pt>
                <c:pt idx="94">
                  <c:v>-0.19597626389260858</c:v>
                </c:pt>
                <c:pt idx="95">
                  <c:v>-0.16769157974328919</c:v>
                </c:pt>
                <c:pt idx="96">
                  <c:v>-0.16053357839814353</c:v>
                </c:pt>
                <c:pt idx="97">
                  <c:v>-0.15117579805616588</c:v>
                </c:pt>
                <c:pt idx="98">
                  <c:v>-0.17979106862400041</c:v>
                </c:pt>
                <c:pt idx="99">
                  <c:v>-0.17740928835984748</c:v>
                </c:pt>
                <c:pt idx="100">
                  <c:v>-0.18247379530163776</c:v>
                </c:pt>
                <c:pt idx="101">
                  <c:v>-0.2045800247807924</c:v>
                </c:pt>
                <c:pt idx="102">
                  <c:v>-0.14974271312689724</c:v>
                </c:pt>
                <c:pt idx="103">
                  <c:v>-0.10918237526620289</c:v>
                </c:pt>
                <c:pt idx="104">
                  <c:v>-0.10255141957316827</c:v>
                </c:pt>
                <c:pt idx="105">
                  <c:v>-8.1332346686756707E-2</c:v>
                </c:pt>
                <c:pt idx="106">
                  <c:v>-8.3513686309502844E-2</c:v>
                </c:pt>
                <c:pt idx="107">
                  <c:v>-6.5370361630996632E-2</c:v>
                </c:pt>
                <c:pt idx="108">
                  <c:v>-6.1261625561561006E-2</c:v>
                </c:pt>
                <c:pt idx="109">
                  <c:v>-7.0748318087356821E-2</c:v>
                </c:pt>
                <c:pt idx="110">
                  <c:v>-3.965721426265556E-2</c:v>
                </c:pt>
                <c:pt idx="111">
                  <c:v>-1.437191860469178E-2</c:v>
                </c:pt>
                <c:pt idx="112">
                  <c:v>-3.6904570130581682E-2</c:v>
                </c:pt>
                <c:pt idx="113">
                  <c:v>-5.9535508391642566E-2</c:v>
                </c:pt>
                <c:pt idx="114">
                  <c:v>-1.4019622526828868E-2</c:v>
                </c:pt>
                <c:pt idx="115">
                  <c:v>1.0391586455800184E-3</c:v>
                </c:pt>
                <c:pt idx="116">
                  <c:v>-4.2207862657834827E-3</c:v>
                </c:pt>
                <c:pt idx="117">
                  <c:v>-5.5158359156833536E-2</c:v>
                </c:pt>
                <c:pt idx="118">
                  <c:v>-2.3577357715953706E-2</c:v>
                </c:pt>
                <c:pt idx="119">
                  <c:v>-3.7751883429637534E-4</c:v>
                </c:pt>
                <c:pt idx="120">
                  <c:v>-9.6214577277901059E-3</c:v>
                </c:pt>
                <c:pt idx="121">
                  <c:v>-1.3591114801859705E-2</c:v>
                </c:pt>
                <c:pt idx="122">
                  <c:v>1.0772661208462209E-2</c:v>
                </c:pt>
                <c:pt idx="123">
                  <c:v>2.6429715960301081E-3</c:v>
                </c:pt>
                <c:pt idx="124">
                  <c:v>-5.5188883782654186E-3</c:v>
                </c:pt>
                <c:pt idx="125">
                  <c:v>2.5736743990598665E-3</c:v>
                </c:pt>
                <c:pt idx="126">
                  <c:v>1.1811575991349299E-2</c:v>
                </c:pt>
                <c:pt idx="127">
                  <c:v>4.4927769736096579E-2</c:v>
                </c:pt>
                <c:pt idx="128">
                  <c:v>3.6110970982079049E-2</c:v>
                </c:pt>
                <c:pt idx="129">
                  <c:v>-9.9048274254922575E-3</c:v>
                </c:pt>
                <c:pt idx="130">
                  <c:v>-3.0185417509884016E-2</c:v>
                </c:pt>
                <c:pt idx="131">
                  <c:v>-4.5552754140795848E-2</c:v>
                </c:pt>
                <c:pt idx="132">
                  <c:v>-2.7587528128186323E-2</c:v>
                </c:pt>
                <c:pt idx="133">
                  <c:v>-4.3715400446009411E-3</c:v>
                </c:pt>
                <c:pt idx="134">
                  <c:v>-8.4586866964377894E-3</c:v>
                </c:pt>
                <c:pt idx="135">
                  <c:v>3.1139780488052882E-2</c:v>
                </c:pt>
                <c:pt idx="136">
                  <c:v>4.3663782321474942E-2</c:v>
                </c:pt>
                <c:pt idx="137">
                  <c:v>4.4829004132378003E-2</c:v>
                </c:pt>
                <c:pt idx="138">
                  <c:v>4.5583455230556069E-2</c:v>
                </c:pt>
                <c:pt idx="139">
                  <c:v>6.9735434720209932E-2</c:v>
                </c:pt>
                <c:pt idx="140">
                  <c:v>8.3685523449705368E-2</c:v>
                </c:pt>
                <c:pt idx="141">
                  <c:v>7.6873434803807372E-2</c:v>
                </c:pt>
                <c:pt idx="142">
                  <c:v>8.9190728112277906E-2</c:v>
                </c:pt>
                <c:pt idx="143">
                  <c:v>5.9231605600303938E-2</c:v>
                </c:pt>
                <c:pt idx="144">
                  <c:v>-2.1254239971055466E-2</c:v>
                </c:pt>
                <c:pt idx="145">
                  <c:v>3.2069742027927006E-3</c:v>
                </c:pt>
                <c:pt idx="146">
                  <c:v>-3.6641757044196699E-2</c:v>
                </c:pt>
                <c:pt idx="147">
                  <c:v>-3.3036984093119615E-2</c:v>
                </c:pt>
                <c:pt idx="148">
                  <c:v>-5.5627898062654446E-2</c:v>
                </c:pt>
                <c:pt idx="149">
                  <c:v>-2.3770979320547059E-2</c:v>
                </c:pt>
                <c:pt idx="150">
                  <c:v>3.30520855829608E-3</c:v>
                </c:pt>
                <c:pt idx="151">
                  <c:v>-2.0653543338889691E-2</c:v>
                </c:pt>
                <c:pt idx="152">
                  <c:v>-6.0932622189521446E-2</c:v>
                </c:pt>
                <c:pt idx="153">
                  <c:v>-7.5976785260708501E-3</c:v>
                </c:pt>
                <c:pt idx="154">
                  <c:v>-2.2084011665104541E-2</c:v>
                </c:pt>
                <c:pt idx="155">
                  <c:v>1.6941005434861989E-2</c:v>
                </c:pt>
                <c:pt idx="156">
                  <c:v>2.3009394058630894E-2</c:v>
                </c:pt>
                <c:pt idx="157">
                  <c:v>4.5921469683352534E-2</c:v>
                </c:pt>
                <c:pt idx="158">
                  <c:v>1.2007636889612705E-3</c:v>
                </c:pt>
                <c:pt idx="159">
                  <c:v>-3.0437292687045536E-3</c:v>
                </c:pt>
                <c:pt idx="160">
                  <c:v>-4.0885210465656519E-3</c:v>
                </c:pt>
                <c:pt idx="161">
                  <c:v>3.2609647958851129E-2</c:v>
                </c:pt>
                <c:pt idx="162">
                  <c:v>3.6466531307811634E-2</c:v>
                </c:pt>
                <c:pt idx="163">
                  <c:v>4.9784419271371227E-2</c:v>
                </c:pt>
                <c:pt idx="164">
                  <c:v>8.1334413517844872E-2</c:v>
                </c:pt>
                <c:pt idx="165">
                  <c:v>8.7455007186882483E-2</c:v>
                </c:pt>
                <c:pt idx="166">
                  <c:v>0.10881347617645876</c:v>
                </c:pt>
                <c:pt idx="167">
                  <c:v>0.11885732400497173</c:v>
                </c:pt>
                <c:pt idx="168">
                  <c:v>0.12018094201548046</c:v>
                </c:pt>
                <c:pt idx="169">
                  <c:v>0.11817136108810922</c:v>
                </c:pt>
                <c:pt idx="170">
                  <c:v>0.16035581426133683</c:v>
                </c:pt>
                <c:pt idx="171">
                  <c:v>0.13039469701662809</c:v>
                </c:pt>
                <c:pt idx="172">
                  <c:v>0.13403564676910218</c:v>
                </c:pt>
                <c:pt idx="173">
                  <c:v>0.10806406470011343</c:v>
                </c:pt>
                <c:pt idx="174">
                  <c:v>0.14483210525635526</c:v>
                </c:pt>
                <c:pt idx="175">
                  <c:v>0.15357905936414551</c:v>
                </c:pt>
                <c:pt idx="176">
                  <c:v>0.15528435891822223</c:v>
                </c:pt>
                <c:pt idx="177">
                  <c:v>0.17205098332468571</c:v>
                </c:pt>
                <c:pt idx="178">
                  <c:v>0.17678060577289822</c:v>
                </c:pt>
                <c:pt idx="179">
                  <c:v>0.17457964851786922</c:v>
                </c:pt>
                <c:pt idx="180">
                  <c:v>0.20500260877635812</c:v>
                </c:pt>
                <c:pt idx="181">
                  <c:v>0.19494682254337747</c:v>
                </c:pt>
                <c:pt idx="182">
                  <c:v>0.18675696182197843</c:v>
                </c:pt>
                <c:pt idx="183">
                  <c:v>0.21843294369544153</c:v>
                </c:pt>
                <c:pt idx="184">
                  <c:v>0.22513113306863763</c:v>
                </c:pt>
                <c:pt idx="185">
                  <c:v>0.24426291933231825</c:v>
                </c:pt>
                <c:pt idx="186">
                  <c:v>0.22513099401376491</c:v>
                </c:pt>
                <c:pt idx="187">
                  <c:v>0.23205572521746043</c:v>
                </c:pt>
                <c:pt idx="188">
                  <c:v>0.20170805584654583</c:v>
                </c:pt>
                <c:pt idx="189">
                  <c:v>0.18093534498754149</c:v>
                </c:pt>
                <c:pt idx="190">
                  <c:v>0.20889072037825662</c:v>
                </c:pt>
                <c:pt idx="191">
                  <c:v>0.23733991211076955</c:v>
                </c:pt>
                <c:pt idx="192">
                  <c:v>0.24897198075107552</c:v>
                </c:pt>
                <c:pt idx="193">
                  <c:v>0.24055792284156241</c:v>
                </c:pt>
                <c:pt idx="194">
                  <c:v>0.25862365844193969</c:v>
                </c:pt>
                <c:pt idx="195">
                  <c:v>0.2831945795216968</c:v>
                </c:pt>
                <c:pt idx="196">
                  <c:v>0.24729387976544359</c:v>
                </c:pt>
                <c:pt idx="197">
                  <c:v>0.23489096869822945</c:v>
                </c:pt>
                <c:pt idx="198">
                  <c:v>0.23332334554062406</c:v>
                </c:pt>
                <c:pt idx="199">
                  <c:v>0.23827668265778246</c:v>
                </c:pt>
                <c:pt idx="200">
                  <c:v>0.21951916835042251</c:v>
                </c:pt>
                <c:pt idx="201">
                  <c:v>0.18864354359107738</c:v>
                </c:pt>
                <c:pt idx="202">
                  <c:v>0.18487575589976224</c:v>
                </c:pt>
                <c:pt idx="203">
                  <c:v>0.1808113850482469</c:v>
                </c:pt>
                <c:pt idx="204">
                  <c:v>0.24745105464481654</c:v>
                </c:pt>
                <c:pt idx="205">
                  <c:v>0.24036250599555542</c:v>
                </c:pt>
                <c:pt idx="206">
                  <c:v>0.21168149162826833</c:v>
                </c:pt>
                <c:pt idx="207">
                  <c:v>0.24089697856765513</c:v>
                </c:pt>
                <c:pt idx="208">
                  <c:v>0.19409897920045238</c:v>
                </c:pt>
                <c:pt idx="209">
                  <c:v>9.9835227000543814E-2</c:v>
                </c:pt>
                <c:pt idx="210">
                  <c:v>8.1486446718123995E-2</c:v>
                </c:pt>
                <c:pt idx="211">
                  <c:v>3.4161770156941218E-2</c:v>
                </c:pt>
                <c:pt idx="212">
                  <c:v>6.0555999414504624E-2</c:v>
                </c:pt>
                <c:pt idx="213">
                  <c:v>6.3620876340588772E-2</c:v>
                </c:pt>
                <c:pt idx="214">
                  <c:v>2.8661210443575058E-2</c:v>
                </c:pt>
                <c:pt idx="215">
                  <c:v>6.8176852719685099E-2</c:v>
                </c:pt>
                <c:pt idx="216">
                  <c:v>-9.8507550850062131E-3</c:v>
                </c:pt>
                <c:pt idx="217">
                  <c:v>-7.6075738870828857E-3</c:v>
                </c:pt>
                <c:pt idx="218">
                  <c:v>1.4291946441507442E-2</c:v>
                </c:pt>
                <c:pt idx="219">
                  <c:v>7.6110644767962699E-2</c:v>
                </c:pt>
                <c:pt idx="220">
                  <c:v>8.7711323471697522E-2</c:v>
                </c:pt>
                <c:pt idx="221">
                  <c:v>0.14524124630270951</c:v>
                </c:pt>
                <c:pt idx="222">
                  <c:v>0.10230162419256517</c:v>
                </c:pt>
                <c:pt idx="223">
                  <c:v>0.10472358900824941</c:v>
                </c:pt>
                <c:pt idx="224">
                  <c:v>5.8069105965425916E-2</c:v>
                </c:pt>
                <c:pt idx="225">
                  <c:v>3.5682035967046222E-3</c:v>
                </c:pt>
                <c:pt idx="226">
                  <c:v>8.5246663914002596E-2</c:v>
                </c:pt>
                <c:pt idx="227">
                  <c:v>8.9274422207056059E-2</c:v>
                </c:pt>
                <c:pt idx="228">
                  <c:v>4.8479256051635167E-2</c:v>
                </c:pt>
                <c:pt idx="229">
                  <c:v>8.6267774571197053E-2</c:v>
                </c:pt>
                <c:pt idx="230">
                  <c:v>8.0874853652141088E-2</c:v>
                </c:pt>
                <c:pt idx="231">
                  <c:v>8.7325861554631734E-2</c:v>
                </c:pt>
                <c:pt idx="232">
                  <c:v>0.10238968517573577</c:v>
                </c:pt>
                <c:pt idx="233">
                  <c:v>0.13754600286240182</c:v>
                </c:pt>
                <c:pt idx="234">
                  <c:v>0.14763380811976079</c:v>
                </c:pt>
                <c:pt idx="235">
                  <c:v>0.17601834841458519</c:v>
                </c:pt>
                <c:pt idx="236">
                  <c:v>0.17527645341827491</c:v>
                </c:pt>
                <c:pt idx="237">
                  <c:v>0.19672010242633142</c:v>
                </c:pt>
                <c:pt idx="238">
                  <c:v>0.20318461251475606</c:v>
                </c:pt>
                <c:pt idx="239">
                  <c:v>0.20001837519219712</c:v>
                </c:pt>
                <c:pt idx="240">
                  <c:v>0.19726492927804884</c:v>
                </c:pt>
                <c:pt idx="241">
                  <c:v>0.22005429121600795</c:v>
                </c:pt>
                <c:pt idx="242">
                  <c:v>0.20637591255833954</c:v>
                </c:pt>
                <c:pt idx="243">
                  <c:v>0.21138812788608896</c:v>
                </c:pt>
                <c:pt idx="244">
                  <c:v>0.18549795419409087</c:v>
                </c:pt>
                <c:pt idx="245">
                  <c:v>0.1671941840351221</c:v>
                </c:pt>
                <c:pt idx="246">
                  <c:v>0.18176696753631205</c:v>
                </c:pt>
                <c:pt idx="247">
                  <c:v>0.19521930548392619</c:v>
                </c:pt>
                <c:pt idx="248">
                  <c:v>0.15977334723150416</c:v>
                </c:pt>
                <c:pt idx="249">
                  <c:v>0.14171728176342491</c:v>
                </c:pt>
                <c:pt idx="250">
                  <c:v>8.4143937016378123E-2</c:v>
                </c:pt>
                <c:pt idx="251">
                  <c:v>9.294604903827075E-2</c:v>
                </c:pt>
                <c:pt idx="252">
                  <c:v>5.7614132256990302E-2</c:v>
                </c:pt>
                <c:pt idx="253">
                  <c:v>9.4284091939383474E-2</c:v>
                </c:pt>
                <c:pt idx="254">
                  <c:v>0.11158366489863081</c:v>
                </c:pt>
                <c:pt idx="255">
                  <c:v>0.1092528403280697</c:v>
                </c:pt>
                <c:pt idx="256">
                  <c:v>0.14735339281776239</c:v>
                </c:pt>
                <c:pt idx="257">
                  <c:v>0.14127205079716143</c:v>
                </c:pt>
                <c:pt idx="258">
                  <c:v>0.1394611722587924</c:v>
                </c:pt>
                <c:pt idx="259">
                  <c:v>0.13881535972572911</c:v>
                </c:pt>
                <c:pt idx="260">
                  <c:v>0.16025055580886693</c:v>
                </c:pt>
                <c:pt idx="261">
                  <c:v>0.16816345889729734</c:v>
                </c:pt>
                <c:pt idx="262">
                  <c:v>0.18475899022393083</c:v>
                </c:pt>
                <c:pt idx="263">
                  <c:v>0.1922312495234324</c:v>
                </c:pt>
                <c:pt idx="264">
                  <c:v>0.18846063895299392</c:v>
                </c:pt>
                <c:pt idx="265">
                  <c:v>0.18171633449190594</c:v>
                </c:pt>
                <c:pt idx="266">
                  <c:v>0.21345712439543441</c:v>
                </c:pt>
                <c:pt idx="267">
                  <c:v>0.24694600427314217</c:v>
                </c:pt>
                <c:pt idx="268">
                  <c:v>0.24470238909132558</c:v>
                </c:pt>
                <c:pt idx="269">
                  <c:v>0.22342308444093417</c:v>
                </c:pt>
                <c:pt idx="270">
                  <c:v>0.24298302974729258</c:v>
                </c:pt>
                <c:pt idx="271">
                  <c:v>0.22163875552272327</c:v>
                </c:pt>
                <c:pt idx="272">
                  <c:v>0.22751354474799501</c:v>
                </c:pt>
                <c:pt idx="273">
                  <c:v>0.21498695617204988</c:v>
                </c:pt>
                <c:pt idx="274">
                  <c:v>0.2184928008157645</c:v>
                </c:pt>
                <c:pt idx="275">
                  <c:v>0.19647960362543859</c:v>
                </c:pt>
                <c:pt idx="276">
                  <c:v>0.17042752194453326</c:v>
                </c:pt>
                <c:pt idx="277">
                  <c:v>0.2123802387018463</c:v>
                </c:pt>
                <c:pt idx="278">
                  <c:v>0.2207856503369654</c:v>
                </c:pt>
                <c:pt idx="279">
                  <c:v>0.23116434390289098</c:v>
                </c:pt>
                <c:pt idx="280">
                  <c:v>0.25293106183010372</c:v>
                </c:pt>
                <c:pt idx="281">
                  <c:v>0.27519991509432429</c:v>
                </c:pt>
                <c:pt idx="282">
                  <c:v>0.25761169714586618</c:v>
                </c:pt>
                <c:pt idx="283">
                  <c:v>0.29988768440445468</c:v>
                </c:pt>
                <c:pt idx="284">
                  <c:v>0.31455288736704179</c:v>
                </c:pt>
                <c:pt idx="285">
                  <c:v>0.32291828020192925</c:v>
                </c:pt>
                <c:pt idx="286">
                  <c:v>0.33654788822541426</c:v>
                </c:pt>
                <c:pt idx="287">
                  <c:v>0.34560222085574654</c:v>
                </c:pt>
                <c:pt idx="288">
                  <c:v>0.34380269012481435</c:v>
                </c:pt>
                <c:pt idx="289">
                  <c:v>0.34590757166363262</c:v>
                </c:pt>
                <c:pt idx="290">
                  <c:v>0.34242104634877002</c:v>
                </c:pt>
                <c:pt idx="291">
                  <c:v>0.3391241717569129</c:v>
                </c:pt>
                <c:pt idx="292">
                  <c:v>0.37101464791047989</c:v>
                </c:pt>
                <c:pt idx="293">
                  <c:v>0.37628679860892333</c:v>
                </c:pt>
                <c:pt idx="294">
                  <c:v>0.3630094289156478</c:v>
                </c:pt>
                <c:pt idx="295">
                  <c:v>0.37002356691600125</c:v>
                </c:pt>
                <c:pt idx="296">
                  <c:v>0.34959857402894112</c:v>
                </c:pt>
                <c:pt idx="297">
                  <c:v>0.37722414986050357</c:v>
                </c:pt>
                <c:pt idx="298">
                  <c:v>0.35375188471263419</c:v>
                </c:pt>
                <c:pt idx="299">
                  <c:v>0.38334312106706658</c:v>
                </c:pt>
                <c:pt idx="300">
                  <c:v>0.43057268355444656</c:v>
                </c:pt>
                <c:pt idx="301">
                  <c:v>0.44139206679305021</c:v>
                </c:pt>
                <c:pt idx="302">
                  <c:v>0.45783111016092737</c:v>
                </c:pt>
                <c:pt idx="303">
                  <c:v>0.43300535677016305</c:v>
                </c:pt>
                <c:pt idx="304">
                  <c:v>0.39938008565513061</c:v>
                </c:pt>
                <c:pt idx="305">
                  <c:v>0.40314156660930567</c:v>
                </c:pt>
                <c:pt idx="306">
                  <c:v>0.38873115086929144</c:v>
                </c:pt>
                <c:pt idx="307">
                  <c:v>0.3520729686727555</c:v>
                </c:pt>
                <c:pt idx="308">
                  <c:v>0.35063730890153777</c:v>
                </c:pt>
                <c:pt idx="309">
                  <c:v>0.36058428340502569</c:v>
                </c:pt>
                <c:pt idx="310">
                  <c:v>0.40078394072595991</c:v>
                </c:pt>
                <c:pt idx="311">
                  <c:v>0.4155229902611437</c:v>
                </c:pt>
                <c:pt idx="312">
                  <c:v>0.44346563259292227</c:v>
                </c:pt>
                <c:pt idx="313">
                  <c:v>0.45717494094049549</c:v>
                </c:pt>
                <c:pt idx="314">
                  <c:v>0.45109536833502695</c:v>
                </c:pt>
                <c:pt idx="315">
                  <c:v>0.43643811173276648</c:v>
                </c:pt>
                <c:pt idx="316">
                  <c:v>0.42880051613455117</c:v>
                </c:pt>
                <c:pt idx="317">
                  <c:v>0.39320498709306162</c:v>
                </c:pt>
                <c:pt idx="318">
                  <c:v>0.42602389463154267</c:v>
                </c:pt>
                <c:pt idx="319">
                  <c:v>0.45829203193815649</c:v>
                </c:pt>
                <c:pt idx="320">
                  <c:v>0.50399410212331852</c:v>
                </c:pt>
                <c:pt idx="321">
                  <c:v>0.49519547302988376</c:v>
                </c:pt>
                <c:pt idx="322">
                  <c:v>0.49695301766751032</c:v>
                </c:pt>
                <c:pt idx="323">
                  <c:v>0.51073334295116068</c:v>
                </c:pt>
                <c:pt idx="324">
                  <c:v>0.55169470732958992</c:v>
                </c:pt>
                <c:pt idx="325">
                  <c:v>0.55714237070797545</c:v>
                </c:pt>
                <c:pt idx="326">
                  <c:v>0.54770466870617862</c:v>
                </c:pt>
                <c:pt idx="327">
                  <c:v>0.54329839883174813</c:v>
                </c:pt>
                <c:pt idx="328">
                  <c:v>0.56986601248566715</c:v>
                </c:pt>
                <c:pt idx="329">
                  <c:v>0.57108053725368935</c:v>
                </c:pt>
                <c:pt idx="330">
                  <c:v>0.57282251170073084</c:v>
                </c:pt>
                <c:pt idx="331">
                  <c:v>0.56389619861465179</c:v>
                </c:pt>
                <c:pt idx="332">
                  <c:v>0.51663028900546948</c:v>
                </c:pt>
                <c:pt idx="333">
                  <c:v>0.53894363716767635</c:v>
                </c:pt>
                <c:pt idx="334">
                  <c:v>0.56811041734239565</c:v>
                </c:pt>
                <c:pt idx="335">
                  <c:v>0.55495283339481194</c:v>
                </c:pt>
                <c:pt idx="336">
                  <c:v>0.58651590381583296</c:v>
                </c:pt>
                <c:pt idx="337">
                  <c:v>0.58277448276138855</c:v>
                </c:pt>
                <c:pt idx="338">
                  <c:v>0.54157643846316028</c:v>
                </c:pt>
                <c:pt idx="339">
                  <c:v>0.52799146845090061</c:v>
                </c:pt>
                <c:pt idx="340">
                  <c:v>0.51920280654638096</c:v>
                </c:pt>
                <c:pt idx="341">
                  <c:v>0.54997855724832934</c:v>
                </c:pt>
                <c:pt idx="342">
                  <c:v>0.55548383119205424</c:v>
                </c:pt>
                <c:pt idx="343">
                  <c:v>0.56810817642595346</c:v>
                </c:pt>
                <c:pt idx="344">
                  <c:v>0.60659595556374124</c:v>
                </c:pt>
                <c:pt idx="345">
                  <c:v>0.56829212564415377</c:v>
                </c:pt>
                <c:pt idx="346">
                  <c:v>0.58130443569716794</c:v>
                </c:pt>
                <c:pt idx="347">
                  <c:v>0.60183079989406485</c:v>
                </c:pt>
                <c:pt idx="348">
                  <c:v>0.60714860795748948</c:v>
                </c:pt>
                <c:pt idx="349">
                  <c:v>0.58247269214492303</c:v>
                </c:pt>
                <c:pt idx="350">
                  <c:v>0.61006766955631098</c:v>
                </c:pt>
                <c:pt idx="351">
                  <c:v>0.60323827988037237</c:v>
                </c:pt>
                <c:pt idx="352">
                  <c:v>0.62263568180616113</c:v>
                </c:pt>
                <c:pt idx="353">
                  <c:v>0.61949571314999918</c:v>
                </c:pt>
                <c:pt idx="354">
                  <c:v>0.62729948710151762</c:v>
                </c:pt>
                <c:pt idx="355">
                  <c:v>0.63868030932150588</c:v>
                </c:pt>
                <c:pt idx="356">
                  <c:v>0.65903408060494972</c:v>
                </c:pt>
                <c:pt idx="357">
                  <c:v>0.68294662974708165</c:v>
                </c:pt>
                <c:pt idx="358">
                  <c:v>0.67525673912195838</c:v>
                </c:pt>
                <c:pt idx="359">
                  <c:v>0.69306065322372934</c:v>
                </c:pt>
                <c:pt idx="360">
                  <c:v>0.69278593210347839</c:v>
                </c:pt>
                <c:pt idx="361">
                  <c:v>0.71191422741708132</c:v>
                </c:pt>
                <c:pt idx="362">
                  <c:v>0.68901779356624582</c:v>
                </c:pt>
                <c:pt idx="363">
                  <c:v>0.6975532856603619</c:v>
                </c:pt>
                <c:pt idx="364">
                  <c:v>0.69957270687564299</c:v>
                </c:pt>
                <c:pt idx="365">
                  <c:v>0.66197703182654144</c:v>
                </c:pt>
                <c:pt idx="366">
                  <c:v>0.65541414832106448</c:v>
                </c:pt>
                <c:pt idx="367">
                  <c:v>0.67523138021749807</c:v>
                </c:pt>
                <c:pt idx="368">
                  <c:v>0.67780032574026161</c:v>
                </c:pt>
                <c:pt idx="369">
                  <c:v>0.68810389556639229</c:v>
                </c:pt>
                <c:pt idx="370">
                  <c:v>0.69645172392213239</c:v>
                </c:pt>
                <c:pt idx="371">
                  <c:v>0.6699804339642379</c:v>
                </c:pt>
                <c:pt idx="372">
                  <c:v>0.66436862565449739</c:v>
                </c:pt>
                <c:pt idx="373">
                  <c:v>0.6378649877597895</c:v>
                </c:pt>
                <c:pt idx="374">
                  <c:v>0.6084237655521334</c:v>
                </c:pt>
                <c:pt idx="375">
                  <c:v>0.56323591849180321</c:v>
                </c:pt>
                <c:pt idx="376">
                  <c:v>0.50271218914351579</c:v>
                </c:pt>
                <c:pt idx="377">
                  <c:v>0.54299060328671089</c:v>
                </c:pt>
                <c:pt idx="378">
                  <c:v>0.58050223034955351</c:v>
                </c:pt>
                <c:pt idx="379">
                  <c:v>0.57288283577512011</c:v>
                </c:pt>
                <c:pt idx="380">
                  <c:v>0.62237562791552659</c:v>
                </c:pt>
                <c:pt idx="381">
                  <c:v>0.63827768971577181</c:v>
                </c:pt>
                <c:pt idx="382">
                  <c:v>0.63634171856543342</c:v>
                </c:pt>
                <c:pt idx="383">
                  <c:v>0.63723698846984123</c:v>
                </c:pt>
                <c:pt idx="384">
                  <c:v>0.5435856008787554</c:v>
                </c:pt>
                <c:pt idx="385">
                  <c:v>0.5821422076853171</c:v>
                </c:pt>
                <c:pt idx="386">
                  <c:v>0.59617898014154891</c:v>
                </c:pt>
                <c:pt idx="387">
                  <c:v>0.57591685333797504</c:v>
                </c:pt>
                <c:pt idx="388">
                  <c:v>0.56011538895371094</c:v>
                </c:pt>
                <c:pt idx="389">
                  <c:v>0.56422389190164712</c:v>
                </c:pt>
                <c:pt idx="390">
                  <c:v>0.58409317606529587</c:v>
                </c:pt>
                <c:pt idx="391">
                  <c:v>0.55820177544703031</c:v>
                </c:pt>
                <c:pt idx="392">
                  <c:v>0.60862428450429973</c:v>
                </c:pt>
                <c:pt idx="393">
                  <c:v>0.63688525056201284</c:v>
                </c:pt>
                <c:pt idx="394">
                  <c:v>0.65265987500998568</c:v>
                </c:pt>
                <c:pt idx="395">
                  <c:v>0.65089234123861273</c:v>
                </c:pt>
                <c:pt idx="396">
                  <c:v>0.62390019320447965</c:v>
                </c:pt>
                <c:pt idx="397">
                  <c:v>0.60927696488028515</c:v>
                </c:pt>
                <c:pt idx="398">
                  <c:v>0.65675868675461735</c:v>
                </c:pt>
                <c:pt idx="399">
                  <c:v>0.636369682789935</c:v>
                </c:pt>
                <c:pt idx="400">
                  <c:v>0.65782041127206115</c:v>
                </c:pt>
                <c:pt idx="401">
                  <c:v>0.68634960358202002</c:v>
                </c:pt>
                <c:pt idx="402">
                  <c:v>0.67768023983877157</c:v>
                </c:pt>
                <c:pt idx="403">
                  <c:v>0.70581655891105677</c:v>
                </c:pt>
                <c:pt idx="404">
                  <c:v>0.71802750767287726</c:v>
                </c:pt>
                <c:pt idx="405">
                  <c:v>0.72395044387071916</c:v>
                </c:pt>
                <c:pt idx="406">
                  <c:v>0.73595013739738957</c:v>
                </c:pt>
                <c:pt idx="407">
                  <c:v>0.7321496315699545</c:v>
                </c:pt>
                <c:pt idx="408">
                  <c:v>0.69163047728117921</c:v>
                </c:pt>
                <c:pt idx="409">
                  <c:v>0.67381283615083531</c:v>
                </c:pt>
                <c:pt idx="410">
                  <c:v>0.68136816866256367</c:v>
                </c:pt>
                <c:pt idx="411">
                  <c:v>0.68489919764039708</c:v>
                </c:pt>
                <c:pt idx="412">
                  <c:v>0.67382583674295615</c:v>
                </c:pt>
                <c:pt idx="413">
                  <c:v>0.65013655581211482</c:v>
                </c:pt>
                <c:pt idx="414">
                  <c:v>0.64362636468056134</c:v>
                </c:pt>
                <c:pt idx="415">
                  <c:v>0.6640862523667137</c:v>
                </c:pt>
                <c:pt idx="416">
                  <c:v>0.59408905121817845</c:v>
                </c:pt>
                <c:pt idx="417">
                  <c:v>0.61012967937536677</c:v>
                </c:pt>
                <c:pt idx="418">
                  <c:v>0.59797177712515981</c:v>
                </c:pt>
                <c:pt idx="419">
                  <c:v>0.59488691709539099</c:v>
                </c:pt>
                <c:pt idx="420">
                  <c:v>0.46466961910282012</c:v>
                </c:pt>
                <c:pt idx="421">
                  <c:v>0.47723702687769953</c:v>
                </c:pt>
                <c:pt idx="422">
                  <c:v>0.42552183014960598</c:v>
                </c:pt>
                <c:pt idx="423">
                  <c:v>0.45899405683086303</c:v>
                </c:pt>
                <c:pt idx="424">
                  <c:v>0.44682118470469678</c:v>
                </c:pt>
                <c:pt idx="425">
                  <c:v>0.4207734832001564</c:v>
                </c:pt>
                <c:pt idx="426">
                  <c:v>0.44104974280513032</c:v>
                </c:pt>
                <c:pt idx="427">
                  <c:v>0.49494839372403576</c:v>
                </c:pt>
                <c:pt idx="428">
                  <c:v>0.52296784402695384</c:v>
                </c:pt>
                <c:pt idx="429">
                  <c:v>0.53979014812996651</c:v>
                </c:pt>
                <c:pt idx="430">
                  <c:v>0.52342162662728864</c:v>
                </c:pt>
                <c:pt idx="431">
                  <c:v>0.53175726597274564</c:v>
                </c:pt>
                <c:pt idx="432">
                  <c:v>0.46716381929902173</c:v>
                </c:pt>
                <c:pt idx="433">
                  <c:v>0.50608754278078494</c:v>
                </c:pt>
                <c:pt idx="434">
                  <c:v>0.50074450542341831</c:v>
                </c:pt>
                <c:pt idx="435">
                  <c:v>0.50008583648760663</c:v>
                </c:pt>
                <c:pt idx="436">
                  <c:v>0.42663427120319053</c:v>
                </c:pt>
                <c:pt idx="437">
                  <c:v>0.43350282746500679</c:v>
                </c:pt>
                <c:pt idx="438">
                  <c:v>0.46894091446283093</c:v>
                </c:pt>
                <c:pt idx="439">
                  <c:v>0.45359041804790134</c:v>
                </c:pt>
                <c:pt idx="440">
                  <c:v>0.34696613965785694</c:v>
                </c:pt>
                <c:pt idx="441">
                  <c:v>0.31239540424734624</c:v>
                </c:pt>
                <c:pt idx="442">
                  <c:v>0.33195301895212537</c:v>
                </c:pt>
                <c:pt idx="443">
                  <c:v>0.35839911639845212</c:v>
                </c:pt>
                <c:pt idx="444">
                  <c:v>0.31970556379321735</c:v>
                </c:pt>
                <c:pt idx="445">
                  <c:v>0.29722057357199594</c:v>
                </c:pt>
                <c:pt idx="446">
                  <c:v>0.33221101562580579</c:v>
                </c:pt>
                <c:pt idx="447">
                  <c:v>0.34161360129040119</c:v>
                </c:pt>
                <c:pt idx="448">
                  <c:v>0.42628548685483225</c:v>
                </c:pt>
                <c:pt idx="449">
                  <c:v>0.44297287791647921</c:v>
                </c:pt>
                <c:pt idx="450">
                  <c:v>0.45923783829603049</c:v>
                </c:pt>
                <c:pt idx="451">
                  <c:v>0.43894967432315468</c:v>
                </c:pt>
                <c:pt idx="452">
                  <c:v>0.46421157718510231</c:v>
                </c:pt>
                <c:pt idx="453">
                  <c:v>0.45178758845371991</c:v>
                </c:pt>
                <c:pt idx="454">
                  <c:v>0.48534449502293175</c:v>
                </c:pt>
                <c:pt idx="455">
                  <c:v>0.50169334306044644</c:v>
                </c:pt>
                <c:pt idx="456">
                  <c:v>0.49547633609838093</c:v>
                </c:pt>
                <c:pt idx="457">
                  <c:v>0.47370082552196413</c:v>
                </c:pt>
                <c:pt idx="458">
                  <c:v>0.46308077226978228</c:v>
                </c:pt>
                <c:pt idx="459">
                  <c:v>0.469953023300828</c:v>
                </c:pt>
                <c:pt idx="460">
                  <c:v>0.49572466659839187</c:v>
                </c:pt>
                <c:pt idx="461">
                  <c:v>0.50416627972342809</c:v>
                </c:pt>
                <c:pt idx="462">
                  <c:v>0.49041497655958088</c:v>
                </c:pt>
                <c:pt idx="463">
                  <c:v>0.47694362611577512</c:v>
                </c:pt>
                <c:pt idx="464">
                  <c:v>0.42311368541657357</c:v>
                </c:pt>
                <c:pt idx="465">
                  <c:v>0.47059234867430444</c:v>
                </c:pt>
                <c:pt idx="466">
                  <c:v>0.47123910419035853</c:v>
                </c:pt>
                <c:pt idx="467">
                  <c:v>0.50353187108803898</c:v>
                </c:pt>
                <c:pt idx="468">
                  <c:v>0.55157622986120991</c:v>
                </c:pt>
                <c:pt idx="469">
                  <c:v>0.56212060445826362</c:v>
                </c:pt>
                <c:pt idx="470">
                  <c:v>0.56381492398854571</c:v>
                </c:pt>
                <c:pt idx="471">
                  <c:v>0.57902185811232321</c:v>
                </c:pt>
                <c:pt idx="472">
                  <c:v>0.59382801030402121</c:v>
                </c:pt>
                <c:pt idx="473">
                  <c:v>0.58187233413157191</c:v>
                </c:pt>
                <c:pt idx="474">
                  <c:v>0.59946470989885703</c:v>
                </c:pt>
                <c:pt idx="475">
                  <c:v>0.57369572043413997</c:v>
                </c:pt>
                <c:pt idx="476">
                  <c:v>0.53958084042389687</c:v>
                </c:pt>
                <c:pt idx="477">
                  <c:v>0.56854474766337471</c:v>
                </c:pt>
                <c:pt idx="478">
                  <c:v>0.56952113253656567</c:v>
                </c:pt>
                <c:pt idx="479">
                  <c:v>0.56030803570816667</c:v>
                </c:pt>
                <c:pt idx="480">
                  <c:v>0.54095764083232711</c:v>
                </c:pt>
                <c:pt idx="481">
                  <c:v>0.55231396126921006</c:v>
                </c:pt>
                <c:pt idx="482">
                  <c:v>0.54067405255332268</c:v>
                </c:pt>
                <c:pt idx="483">
                  <c:v>0.51566173453310449</c:v>
                </c:pt>
                <c:pt idx="484">
                  <c:v>0.53687635287606317</c:v>
                </c:pt>
                <c:pt idx="485">
                  <c:v>0.54109035597078048</c:v>
                </c:pt>
                <c:pt idx="486">
                  <c:v>0.55998178025617285</c:v>
                </c:pt>
                <c:pt idx="487">
                  <c:v>0.55569211754909453</c:v>
                </c:pt>
                <c:pt idx="488">
                  <c:v>0.63412194641952691</c:v>
                </c:pt>
                <c:pt idx="489">
                  <c:v>0.61953120628060288</c:v>
                </c:pt>
                <c:pt idx="490">
                  <c:v>0.62010960707497254</c:v>
                </c:pt>
                <c:pt idx="491">
                  <c:v>0.61906808893731946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B-42D1-B202-34E30232B466}"/>
            </c:ext>
          </c:extLst>
        </c:ser>
        <c:ser>
          <c:idx val="0"/>
          <c:order val="2"/>
          <c:tx>
            <c:v>Total Return (w/ div)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'Value Average (Model)'!$BR$35:$BR$526</c:f>
              <c:numCache>
                <c:formatCode>0.00%</c:formatCode>
                <c:ptCount val="492"/>
                <c:pt idx="0">
                  <c:v>0</c:v>
                </c:pt>
                <c:pt idx="1">
                  <c:v>2.1185550842937051E-3</c:v>
                </c:pt>
                <c:pt idx="2">
                  <c:v>-1.5606697148508597E-2</c:v>
                </c:pt>
                <c:pt idx="3">
                  <c:v>2.3366662123260884E-2</c:v>
                </c:pt>
                <c:pt idx="4">
                  <c:v>2.6750479100026148E-2</c:v>
                </c:pt>
                <c:pt idx="5">
                  <c:v>1.0204191196660384E-2</c:v>
                </c:pt>
                <c:pt idx="6">
                  <c:v>2.8134947540330746E-2</c:v>
                </c:pt>
                <c:pt idx="7">
                  <c:v>6.1918772033633607E-2</c:v>
                </c:pt>
                <c:pt idx="8">
                  <c:v>7.6699495105931437E-2</c:v>
                </c:pt>
                <c:pt idx="9">
                  <c:v>0.10588560511255096</c:v>
                </c:pt>
                <c:pt idx="10">
                  <c:v>0.11142201437068722</c:v>
                </c:pt>
                <c:pt idx="11">
                  <c:v>6.8444155519634231E-2</c:v>
                </c:pt>
                <c:pt idx="12">
                  <c:v>0.10639544023210412</c:v>
                </c:pt>
                <c:pt idx="13">
                  <c:v>9.120132795260294E-2</c:v>
                </c:pt>
                <c:pt idx="14">
                  <c:v>5.4081395088726003E-2</c:v>
                </c:pt>
                <c:pt idx="15">
                  <c:v>5.0451888870311379E-2</c:v>
                </c:pt>
                <c:pt idx="16">
                  <c:v>3.1696326096095628E-2</c:v>
                </c:pt>
                <c:pt idx="17">
                  <c:v>6.1079976261757096E-2</c:v>
                </c:pt>
                <c:pt idx="18">
                  <c:v>7.9731067244075193E-2</c:v>
                </c:pt>
                <c:pt idx="19">
                  <c:v>3.715838515880332E-2</c:v>
                </c:pt>
                <c:pt idx="20">
                  <c:v>4.0125863224754976E-2</c:v>
                </c:pt>
                <c:pt idx="21">
                  <c:v>4.668917551081786E-2</c:v>
                </c:pt>
                <c:pt idx="22">
                  <c:v>7.0734228839846036E-3</c:v>
                </c:pt>
                <c:pt idx="23">
                  <c:v>-2.3625018085812188E-3</c:v>
                </c:pt>
                <c:pt idx="24">
                  <c:v>-5.0871490503687666E-2</c:v>
                </c:pt>
                <c:pt idx="25">
                  <c:v>-5.167620646165505E-2</c:v>
                </c:pt>
                <c:pt idx="26">
                  <c:v>-3.9949808912164153E-3</c:v>
                </c:pt>
                <c:pt idx="27">
                  <c:v>-5.9012988394189225E-2</c:v>
                </c:pt>
                <c:pt idx="28">
                  <c:v>-3.7893224756937349E-2</c:v>
                </c:pt>
                <c:pt idx="29">
                  <c:v>-2.7154264454749666E-2</c:v>
                </c:pt>
                <c:pt idx="30">
                  <c:v>-3.6223256635758649E-2</c:v>
                </c:pt>
                <c:pt idx="31">
                  <c:v>-6.5562436236348942E-2</c:v>
                </c:pt>
                <c:pt idx="32">
                  <c:v>-6.5400605298926773E-2</c:v>
                </c:pt>
                <c:pt idx="33">
                  <c:v>-5.9659077349736633E-2</c:v>
                </c:pt>
                <c:pt idx="34">
                  <c:v>-4.6775839637602568E-2</c:v>
                </c:pt>
                <c:pt idx="35">
                  <c:v>-3.9410991831883013E-3</c:v>
                </c:pt>
                <c:pt idx="36">
                  <c:v>-2.8020241754574404E-2</c:v>
                </c:pt>
                <c:pt idx="37">
                  <c:v>1.0047806481816135E-2</c:v>
                </c:pt>
                <c:pt idx="38">
                  <c:v>1.7893261661676707E-2</c:v>
                </c:pt>
                <c:pt idx="39">
                  <c:v>2.8914614648098524E-2</c:v>
                </c:pt>
                <c:pt idx="40">
                  <c:v>1.5272892290633555E-2</c:v>
                </c:pt>
                <c:pt idx="41">
                  <c:v>4.850759024883855E-2</c:v>
                </c:pt>
                <c:pt idx="42">
                  <c:v>1.5945048391152072E-2</c:v>
                </c:pt>
                <c:pt idx="43">
                  <c:v>2.6757057930623329E-2</c:v>
                </c:pt>
                <c:pt idx="44">
                  <c:v>-3.8486031118306618E-3</c:v>
                </c:pt>
                <c:pt idx="45">
                  <c:v>-2.0796156080974293E-2</c:v>
                </c:pt>
                <c:pt idx="46">
                  <c:v>-4.9023143181322726E-2</c:v>
                </c:pt>
                <c:pt idx="47">
                  <c:v>-6.9629297881219632E-2</c:v>
                </c:pt>
                <c:pt idx="48">
                  <c:v>-8.0908557723871288E-2</c:v>
                </c:pt>
                <c:pt idx="49">
                  <c:v>-9.710705562986921E-2</c:v>
                </c:pt>
                <c:pt idx="50">
                  <c:v>-7.7054675025249986E-2</c:v>
                </c:pt>
                <c:pt idx="51">
                  <c:v>-8.1009477381441042E-2</c:v>
                </c:pt>
                <c:pt idx="52">
                  <c:v>-8.2882968267574686E-2</c:v>
                </c:pt>
                <c:pt idx="53">
                  <c:v>-7.6647093041639636E-2</c:v>
                </c:pt>
                <c:pt idx="54">
                  <c:v>-8.9308161497011818E-2</c:v>
                </c:pt>
                <c:pt idx="55">
                  <c:v>-9.3746723107922869E-2</c:v>
                </c:pt>
                <c:pt idx="56">
                  <c:v>-9.1020725094330457E-2</c:v>
                </c:pt>
                <c:pt idx="57">
                  <c:v>-0.13368171252914929</c:v>
                </c:pt>
                <c:pt idx="58">
                  <c:v>-0.12662862779264961</c:v>
                </c:pt>
                <c:pt idx="59">
                  <c:v>-0.11199210485877054</c:v>
                </c:pt>
                <c:pt idx="60">
                  <c:v>-0.13584123657158953</c:v>
                </c:pt>
                <c:pt idx="61">
                  <c:v>-0.22658449278869841</c:v>
                </c:pt>
                <c:pt idx="62">
                  <c:v>-0.37572251039212146</c:v>
                </c:pt>
                <c:pt idx="63">
                  <c:v>-0.35471227970387442</c:v>
                </c:pt>
                <c:pt idx="64">
                  <c:v>-0.3247076937013289</c:v>
                </c:pt>
                <c:pt idx="65">
                  <c:v>-0.23403486418430375</c:v>
                </c:pt>
                <c:pt idx="66">
                  <c:v>-0.24968384717042991</c:v>
                </c:pt>
                <c:pt idx="67">
                  <c:v>-0.30763928834809073</c:v>
                </c:pt>
                <c:pt idx="68">
                  <c:v>-0.34782054478797197</c:v>
                </c:pt>
                <c:pt idx="69">
                  <c:v>-0.27023966542213007</c:v>
                </c:pt>
                <c:pt idx="70">
                  <c:v>-0.2887741196181477</c:v>
                </c:pt>
                <c:pt idx="71">
                  <c:v>-0.25912564411892169</c:v>
                </c:pt>
                <c:pt idx="72">
                  <c:v>-0.27478706604096714</c:v>
                </c:pt>
                <c:pt idx="73">
                  <c:v>-0.28173567833821345</c:v>
                </c:pt>
                <c:pt idx="74">
                  <c:v>-0.23674665753646973</c:v>
                </c:pt>
                <c:pt idx="75">
                  <c:v>-0.26767850273533433</c:v>
                </c:pt>
                <c:pt idx="76">
                  <c:v>-0.29182689399068096</c:v>
                </c:pt>
                <c:pt idx="77">
                  <c:v>-0.32265856167506546</c:v>
                </c:pt>
                <c:pt idx="78">
                  <c:v>-0.32069961496131738</c:v>
                </c:pt>
                <c:pt idx="79">
                  <c:v>-0.28219532122416746</c:v>
                </c:pt>
                <c:pt idx="80">
                  <c:v>-0.30714528853507461</c:v>
                </c:pt>
                <c:pt idx="81">
                  <c:v>-0.36003957956756594</c:v>
                </c:pt>
                <c:pt idx="82">
                  <c:v>-0.3793364935359399</c:v>
                </c:pt>
                <c:pt idx="83">
                  <c:v>-0.42239257973386068</c:v>
                </c:pt>
                <c:pt idx="84">
                  <c:v>-0.3432352273596303</c:v>
                </c:pt>
                <c:pt idx="85">
                  <c:v>-0.32045193392425286</c:v>
                </c:pt>
                <c:pt idx="86">
                  <c:v>-0.28366830819464672</c:v>
                </c:pt>
                <c:pt idx="87">
                  <c:v>-0.24342044837982713</c:v>
                </c:pt>
                <c:pt idx="88">
                  <c:v>-0.25915694178287396</c:v>
                </c:pt>
                <c:pt idx="89">
                  <c:v>-0.24454193527667389</c:v>
                </c:pt>
                <c:pt idx="90">
                  <c:v>-0.24202227683172972</c:v>
                </c:pt>
                <c:pt idx="91">
                  <c:v>-0.22597804204269134</c:v>
                </c:pt>
                <c:pt idx="92">
                  <c:v>-0.18016851366617148</c:v>
                </c:pt>
                <c:pt idx="93">
                  <c:v>-0.22474487791343822</c:v>
                </c:pt>
                <c:pt idx="94">
                  <c:v>-0.19874557607286802</c:v>
                </c:pt>
                <c:pt idx="95">
                  <c:v>-0.1692389134103176</c:v>
                </c:pt>
                <c:pt idx="96">
                  <c:v>-0.16177816501440423</c:v>
                </c:pt>
                <c:pt idx="97">
                  <c:v>-0.15201850476432233</c:v>
                </c:pt>
                <c:pt idx="98">
                  <c:v>-0.18192208797637388</c:v>
                </c:pt>
                <c:pt idx="99">
                  <c:v>-0.17943431865245441</c:v>
                </c:pt>
                <c:pt idx="100">
                  <c:v>-0.18496558857826084</c:v>
                </c:pt>
                <c:pt idx="101">
                  <c:v>-0.2080235333941054</c:v>
                </c:pt>
                <c:pt idx="102">
                  <c:v>-0.15082299369442898</c:v>
                </c:pt>
                <c:pt idx="103">
                  <c:v>-0.10851064413432188</c:v>
                </c:pt>
                <c:pt idx="104">
                  <c:v>-0.10113683764443593</c:v>
                </c:pt>
                <c:pt idx="105">
                  <c:v>-7.8939874532521048E-2</c:v>
                </c:pt>
                <c:pt idx="106">
                  <c:v>-8.1237218503850461E-2</c:v>
                </c:pt>
                <c:pt idx="107">
                  <c:v>-6.226086347722537E-2</c:v>
                </c:pt>
                <c:pt idx="108">
                  <c:v>-5.7782427485873478E-2</c:v>
                </c:pt>
                <c:pt idx="109">
                  <c:v>-6.7667509273264925E-2</c:v>
                </c:pt>
                <c:pt idx="110">
                  <c:v>-3.5055172884464247E-2</c:v>
                </c:pt>
                <c:pt idx="111">
                  <c:v>-8.5265467731800992E-3</c:v>
                </c:pt>
                <c:pt idx="112">
                  <c:v>-3.2148933130050072E-2</c:v>
                </c:pt>
                <c:pt idx="113">
                  <c:v>-5.5911944053966489E-2</c:v>
                </c:pt>
                <c:pt idx="114">
                  <c:v>-8.0390288055753878E-3</c:v>
                </c:pt>
                <c:pt idx="115">
                  <c:v>7.8077349234002558E-3</c:v>
                </c:pt>
                <c:pt idx="116">
                  <c:v>2.4360585382177113E-3</c:v>
                </c:pt>
                <c:pt idx="117">
                  <c:v>-5.1240614567825471E-2</c:v>
                </c:pt>
                <c:pt idx="118">
                  <c:v>-1.795240760288086E-2</c:v>
                </c:pt>
                <c:pt idx="119">
                  <c:v>6.4848274346640533E-3</c:v>
                </c:pt>
                <c:pt idx="120">
                  <c:v>-3.3586072977320747E-3</c:v>
                </c:pt>
                <c:pt idx="121">
                  <c:v>-7.5673311034394342E-3</c:v>
                </c:pt>
                <c:pt idx="122">
                  <c:v>1.8094025238462486E-2</c:v>
                </c:pt>
                <c:pt idx="123">
                  <c:v>9.5289855476670127E-3</c:v>
                </c:pt>
                <c:pt idx="124">
                  <c:v>8.2760571570195118E-4</c:v>
                </c:pt>
                <c:pt idx="125">
                  <c:v>9.3246475765100811E-3</c:v>
                </c:pt>
                <c:pt idx="126">
                  <c:v>1.8304322306982312E-2</c:v>
                </c:pt>
                <c:pt idx="127">
                  <c:v>5.3684286191446606E-2</c:v>
                </c:pt>
                <c:pt idx="128">
                  <c:v>4.4329310602191363E-2</c:v>
                </c:pt>
                <c:pt idx="129">
                  <c:v>-4.9176228811613765E-3</c:v>
                </c:pt>
                <c:pt idx="130">
                  <c:v>-2.6609144511864913E-2</c:v>
                </c:pt>
                <c:pt idx="131">
                  <c:v>-4.3081862902950019E-2</c:v>
                </c:pt>
                <c:pt idx="132">
                  <c:v>-2.4274824014773766E-2</c:v>
                </c:pt>
                <c:pt idx="133">
                  <c:v>3.6240369969653408E-4</c:v>
                </c:pt>
                <c:pt idx="134">
                  <c:v>-3.9853466496557743E-3</c:v>
                </c:pt>
                <c:pt idx="135">
                  <c:v>3.8144491796561431E-2</c:v>
                </c:pt>
                <c:pt idx="136">
                  <c:v>5.1749467835402685E-2</c:v>
                </c:pt>
                <c:pt idx="137">
                  <c:v>5.2959903550177323E-2</c:v>
                </c:pt>
                <c:pt idx="138">
                  <c:v>5.3752880236467737E-2</c:v>
                </c:pt>
                <c:pt idx="139">
                  <c:v>7.9486649641526297E-2</c:v>
                </c:pt>
                <c:pt idx="140">
                  <c:v>9.449969205065134E-2</c:v>
                </c:pt>
                <c:pt idx="141">
                  <c:v>8.7139378446716265E-2</c:v>
                </c:pt>
                <c:pt idx="142">
                  <c:v>0.10028556041602887</c:v>
                </c:pt>
                <c:pt idx="143">
                  <c:v>6.8228951405683302E-2</c:v>
                </c:pt>
                <c:pt idx="144">
                  <c:v>-1.8451846934882887E-2</c:v>
                </c:pt>
                <c:pt idx="145">
                  <c:v>7.5338336940204975E-3</c:v>
                </c:pt>
                <c:pt idx="146">
                  <c:v>-3.4816811798644709E-2</c:v>
                </c:pt>
                <c:pt idx="147">
                  <c:v>-3.0957369681758218E-2</c:v>
                </c:pt>
                <c:pt idx="148">
                  <c:v>-5.5136180335548568E-2</c:v>
                </c:pt>
                <c:pt idx="149">
                  <c:v>-2.1384035626828557E-2</c:v>
                </c:pt>
                <c:pt idx="150">
                  <c:v>7.2874805367015849E-3</c:v>
                </c:pt>
                <c:pt idx="151">
                  <c:v>-1.8022765654131745E-2</c:v>
                </c:pt>
                <c:pt idx="152">
                  <c:v>-6.0854831145393029E-2</c:v>
                </c:pt>
                <c:pt idx="153">
                  <c:v>-4.3271360502394884E-3</c:v>
                </c:pt>
                <c:pt idx="154">
                  <c:v>-1.9717499997399912E-2</c:v>
                </c:pt>
                <c:pt idx="155">
                  <c:v>2.1666709726635203E-2</c:v>
                </c:pt>
                <c:pt idx="156">
                  <c:v>2.8397319820988143E-2</c:v>
                </c:pt>
                <c:pt idx="157">
                  <c:v>5.2779698029490785E-2</c:v>
                </c:pt>
                <c:pt idx="158">
                  <c:v>5.2061484230927491E-3</c:v>
                </c:pt>
                <c:pt idx="159">
                  <c:v>7.0442506831680518E-4</c:v>
                </c:pt>
                <c:pt idx="160">
                  <c:v>-5.640895460661266E-4</c:v>
                </c:pt>
                <c:pt idx="161">
                  <c:v>3.840671062812695E-2</c:v>
                </c:pt>
                <c:pt idx="162">
                  <c:v>4.2512620133457801E-2</c:v>
                </c:pt>
                <c:pt idx="163">
                  <c:v>5.6651129709738512E-2</c:v>
                </c:pt>
                <c:pt idx="164">
                  <c:v>9.0295628622850233E-2</c:v>
                </c:pt>
                <c:pt idx="165">
                  <c:v>9.6887430862631962E-2</c:v>
                </c:pt>
                <c:pt idx="166">
                  <c:v>0.11970530088786724</c:v>
                </c:pt>
                <c:pt idx="167">
                  <c:v>0.13040487564312353</c:v>
                </c:pt>
                <c:pt idx="168">
                  <c:v>0.13187939106004665</c:v>
                </c:pt>
                <c:pt idx="169">
                  <c:v>0.1297286871197143</c:v>
                </c:pt>
                <c:pt idx="170">
                  <c:v>0.17491136455913381</c:v>
                </c:pt>
                <c:pt idx="171">
                  <c:v>0.1428071467123504</c:v>
                </c:pt>
                <c:pt idx="172">
                  <c:v>0.14668810475396787</c:v>
                </c:pt>
                <c:pt idx="173">
                  <c:v>0.11884444318769871</c:v>
                </c:pt>
                <c:pt idx="174">
                  <c:v>0.15824230399925443</c:v>
                </c:pt>
                <c:pt idx="175">
                  <c:v>0.16757842484465635</c:v>
                </c:pt>
                <c:pt idx="176">
                  <c:v>0.16942089637710112</c:v>
                </c:pt>
                <c:pt idx="177">
                  <c:v>0.18615965941917079</c:v>
                </c:pt>
                <c:pt idx="178">
                  <c:v>0.19136031423181876</c:v>
                </c:pt>
                <c:pt idx="179">
                  <c:v>0.18889522780875945</c:v>
                </c:pt>
                <c:pt idx="180">
                  <c:v>0.22197386620408399</c:v>
                </c:pt>
                <c:pt idx="181">
                  <c:v>0.21100622743607289</c:v>
                </c:pt>
                <c:pt idx="182">
                  <c:v>0.20203211853708436</c:v>
                </c:pt>
                <c:pt idx="183">
                  <c:v>0.23651131246425217</c:v>
                </c:pt>
                <c:pt idx="184">
                  <c:v>0.24367493649507366</c:v>
                </c:pt>
                <c:pt idx="185">
                  <c:v>0.26454042538160438</c:v>
                </c:pt>
                <c:pt idx="186">
                  <c:v>0.24370880757562041</c:v>
                </c:pt>
                <c:pt idx="187">
                  <c:v>0.25129173938164451</c:v>
                </c:pt>
                <c:pt idx="188">
                  <c:v>0.21825115241351911</c:v>
                </c:pt>
                <c:pt idx="189">
                  <c:v>0.19568156357806088</c:v>
                </c:pt>
                <c:pt idx="190">
                  <c:v>0.22608594289272665</c:v>
                </c:pt>
                <c:pt idx="191">
                  <c:v>0.25685563100343467</c:v>
                </c:pt>
                <c:pt idx="192">
                  <c:v>0.26951472233443208</c:v>
                </c:pt>
                <c:pt idx="193">
                  <c:v>0.26030825688956272</c:v>
                </c:pt>
                <c:pt idx="194">
                  <c:v>0.28002844007868566</c:v>
                </c:pt>
                <c:pt idx="195">
                  <c:v>0.30679511066511433</c:v>
                </c:pt>
                <c:pt idx="196">
                  <c:v>0.26760646800850774</c:v>
                </c:pt>
                <c:pt idx="197">
                  <c:v>0.25402823308392164</c:v>
                </c:pt>
                <c:pt idx="198">
                  <c:v>0.2523376980393397</c:v>
                </c:pt>
                <c:pt idx="199">
                  <c:v>0.25775508810159353</c:v>
                </c:pt>
                <c:pt idx="200">
                  <c:v>0.23743281973758656</c:v>
                </c:pt>
                <c:pt idx="201">
                  <c:v>0.20385226670886647</c:v>
                </c:pt>
                <c:pt idx="202">
                  <c:v>0.19973084465620095</c:v>
                </c:pt>
                <c:pt idx="203">
                  <c:v>0.19511966488924326</c:v>
                </c:pt>
                <c:pt idx="204">
                  <c:v>0.26767806333394928</c:v>
                </c:pt>
                <c:pt idx="205">
                  <c:v>0.2599178170693115</c:v>
                </c:pt>
                <c:pt idx="206">
                  <c:v>0.22864283129441221</c:v>
                </c:pt>
                <c:pt idx="207">
                  <c:v>0.26048304009589929</c:v>
                </c:pt>
                <c:pt idx="208">
                  <c:v>0.2096167519932759</c:v>
                </c:pt>
                <c:pt idx="209">
                  <c:v>0.10722919419869448</c:v>
                </c:pt>
                <c:pt idx="210">
                  <c:v>8.7260282340670514E-2</c:v>
                </c:pt>
                <c:pt idx="211">
                  <c:v>3.5911939100761847E-2</c:v>
                </c:pt>
                <c:pt idx="212">
                  <c:v>6.4672510042985909E-2</c:v>
                </c:pt>
                <c:pt idx="213">
                  <c:v>6.7995771267627569E-2</c:v>
                </c:pt>
                <c:pt idx="214">
                  <c:v>3.0371521106230315E-2</c:v>
                </c:pt>
                <c:pt idx="215">
                  <c:v>7.2824534129383833E-2</c:v>
                </c:pt>
                <c:pt idx="216">
                  <c:v>-1.125728764891254E-2</c:v>
                </c:pt>
                <c:pt idx="217">
                  <c:v>-8.837441995501405E-3</c:v>
                </c:pt>
                <c:pt idx="218">
                  <c:v>1.460190426655994E-2</c:v>
                </c:pt>
                <c:pt idx="219">
                  <c:v>8.0808354397805982E-2</c:v>
                </c:pt>
                <c:pt idx="220">
                  <c:v>9.3222259310362876E-2</c:v>
                </c:pt>
                <c:pt idx="221">
                  <c:v>0.15518723238566468</c:v>
                </c:pt>
                <c:pt idx="222">
                  <c:v>0.10894137167863915</c:v>
                </c:pt>
                <c:pt idx="223">
                  <c:v>0.11158002139991807</c:v>
                </c:pt>
                <c:pt idx="224">
                  <c:v>6.1356540064317011E-2</c:v>
                </c:pt>
                <c:pt idx="225">
                  <c:v>2.7848186200487568E-3</c:v>
                </c:pt>
                <c:pt idx="226">
                  <c:v>9.0555454865424156E-2</c:v>
                </c:pt>
                <c:pt idx="227">
                  <c:v>9.4903717814657895E-2</c:v>
                </c:pt>
                <c:pt idx="228">
                  <c:v>5.114186446178004E-2</c:v>
                </c:pt>
                <c:pt idx="229">
                  <c:v>9.0229813329050668E-2</c:v>
                </c:pt>
                <c:pt idx="230">
                  <c:v>8.4335777007587875E-2</c:v>
                </c:pt>
                <c:pt idx="231">
                  <c:v>9.1343436904423037E-2</c:v>
                </c:pt>
                <c:pt idx="232">
                  <c:v>0.10774556364402121</c:v>
                </c:pt>
                <c:pt idx="233">
                  <c:v>0.14636586182630795</c:v>
                </c:pt>
                <c:pt idx="234">
                  <c:v>0.15743042359681225</c:v>
                </c:pt>
                <c:pt idx="235">
                  <c:v>0.18857912654559006</c:v>
                </c:pt>
                <c:pt idx="236">
                  <c:v>0.18747992333606067</c:v>
                </c:pt>
                <c:pt idx="237">
                  <c:v>0.21114737257662086</c:v>
                </c:pt>
                <c:pt idx="238">
                  <c:v>0.21829070170362641</c:v>
                </c:pt>
                <c:pt idx="239">
                  <c:v>0.21479204566349064</c:v>
                </c:pt>
                <c:pt idx="240">
                  <c:v>0.21165127656662297</c:v>
                </c:pt>
                <c:pt idx="241">
                  <c:v>0.23678970759827611</c:v>
                </c:pt>
                <c:pt idx="242">
                  <c:v>0.22165372803932337</c:v>
                </c:pt>
                <c:pt idx="243">
                  <c:v>0.2269579516964777</c:v>
                </c:pt>
                <c:pt idx="244">
                  <c:v>0.19841282961757001</c:v>
                </c:pt>
                <c:pt idx="245">
                  <c:v>0.17821822730190728</c:v>
                </c:pt>
                <c:pt idx="246">
                  <c:v>0.19432447441196188</c:v>
                </c:pt>
                <c:pt idx="247">
                  <c:v>0.20914889842479489</c:v>
                </c:pt>
                <c:pt idx="248">
                  <c:v>0.17023253441562458</c:v>
                </c:pt>
                <c:pt idx="249">
                  <c:v>0.15034905127733711</c:v>
                </c:pt>
                <c:pt idx="250">
                  <c:v>8.6987617874776602E-2</c:v>
                </c:pt>
                <c:pt idx="251">
                  <c:v>9.6636812355222368E-2</c:v>
                </c:pt>
                <c:pt idx="252">
                  <c:v>5.8303165457989081E-2</c:v>
                </c:pt>
                <c:pt idx="253">
                  <c:v>9.8295168153581081E-2</c:v>
                </c:pt>
                <c:pt idx="254">
                  <c:v>0.11717990523290434</c:v>
                </c:pt>
                <c:pt idx="255">
                  <c:v>0.11463162207137279</c:v>
                </c:pt>
                <c:pt idx="256">
                  <c:v>0.15564764448688484</c:v>
                </c:pt>
                <c:pt idx="257">
                  <c:v>0.14894610709288569</c:v>
                </c:pt>
                <c:pt idx="258">
                  <c:v>0.1469833350138281</c:v>
                </c:pt>
                <c:pt idx="259">
                  <c:v>0.14626955370707484</c:v>
                </c:pt>
                <c:pt idx="260">
                  <c:v>0.16980735688258641</c:v>
                </c:pt>
                <c:pt idx="261">
                  <c:v>0.17850292176969562</c:v>
                </c:pt>
                <c:pt idx="262">
                  <c:v>0.19673650887891636</c:v>
                </c:pt>
                <c:pt idx="263">
                  <c:v>0.20493215604451631</c:v>
                </c:pt>
                <c:pt idx="264">
                  <c:v>0.20068768980666052</c:v>
                </c:pt>
                <c:pt idx="265">
                  <c:v>0.19327129369485707</c:v>
                </c:pt>
                <c:pt idx="266">
                  <c:v>0.22820720105522629</c:v>
                </c:pt>
                <c:pt idx="267">
                  <c:v>0.26505603184866589</c:v>
                </c:pt>
                <c:pt idx="268">
                  <c:v>0.26233435526980009</c:v>
                </c:pt>
                <c:pt idx="269">
                  <c:v>0.23742061410558213</c:v>
                </c:pt>
                <c:pt idx="270">
                  <c:v>0.25930242937591297</c:v>
                </c:pt>
                <c:pt idx="271">
                  <c:v>0.2354867353648491</c:v>
                </c:pt>
                <c:pt idx="272">
                  <c:v>0.24250216628874366</c:v>
                </c:pt>
                <c:pt idx="273">
                  <c:v>0.22855940431622601</c:v>
                </c:pt>
                <c:pt idx="274">
                  <c:v>0.23244000992768998</c:v>
                </c:pt>
                <c:pt idx="275">
                  <c:v>0.2079372303493312</c:v>
                </c:pt>
                <c:pt idx="276">
                  <c:v>0.1795191889414931</c:v>
                </c:pt>
                <c:pt idx="277">
                  <c:v>0.22601340827245164</c:v>
                </c:pt>
                <c:pt idx="278">
                  <c:v>0.23531429168651896</c:v>
                </c:pt>
                <c:pt idx="279">
                  <c:v>0.24683745923882361</c:v>
                </c:pt>
                <c:pt idx="280">
                  <c:v>0.27042048192300139</c:v>
                </c:pt>
                <c:pt idx="281">
                  <c:v>0.29384692528235767</c:v>
                </c:pt>
                <c:pt idx="282">
                  <c:v>0.27410279164898377</c:v>
                </c:pt>
                <c:pt idx="283">
                  <c:v>0.32153222363103651</c:v>
                </c:pt>
                <c:pt idx="284">
                  <c:v>0.33755601341005015</c:v>
                </c:pt>
                <c:pt idx="285">
                  <c:v>0.346948392791951</c:v>
                </c:pt>
                <c:pt idx="286">
                  <c:v>0.36234264662299909</c:v>
                </c:pt>
                <c:pt idx="287">
                  <c:v>0.37255670059008761</c:v>
                </c:pt>
                <c:pt idx="288">
                  <c:v>0.37017891972732042</c:v>
                </c:pt>
                <c:pt idx="289">
                  <c:v>0.3725412976476925</c:v>
                </c:pt>
                <c:pt idx="290">
                  <c:v>0.36865635004152275</c:v>
                </c:pt>
                <c:pt idx="291">
                  <c:v>0.36490292708984651</c:v>
                </c:pt>
                <c:pt idx="292">
                  <c:v>0.40066386295120937</c:v>
                </c:pt>
                <c:pt idx="293">
                  <c:v>0.40668620660591914</c:v>
                </c:pt>
                <c:pt idx="294">
                  <c:v>0.39167801336105823</c:v>
                </c:pt>
                <c:pt idx="295">
                  <c:v>0.39889945991261233</c:v>
                </c:pt>
                <c:pt idx="296">
                  <c:v>0.37636590082238053</c:v>
                </c:pt>
                <c:pt idx="297">
                  <c:v>0.40766787789036441</c:v>
                </c:pt>
                <c:pt idx="298">
                  <c:v>0.38108314321044312</c:v>
                </c:pt>
                <c:pt idx="299">
                  <c:v>0.41463072566074954</c:v>
                </c:pt>
                <c:pt idx="300">
                  <c:v>0.46701739041957491</c:v>
                </c:pt>
                <c:pt idx="301">
                  <c:v>0.47925313801008285</c:v>
                </c:pt>
                <c:pt idx="302">
                  <c:v>0.49795284808680185</c:v>
                </c:pt>
                <c:pt idx="303">
                  <c:v>0.46973010142045024</c:v>
                </c:pt>
                <c:pt idx="304">
                  <c:v>0.43215352836869148</c:v>
                </c:pt>
                <c:pt idx="305">
                  <c:v>0.4364810517943003</c:v>
                </c:pt>
                <c:pt idx="306">
                  <c:v>0.42023717472436806</c:v>
                </c:pt>
                <c:pt idx="307">
                  <c:v>0.37875403608888347</c:v>
                </c:pt>
                <c:pt idx="308">
                  <c:v>0.37644710379570956</c:v>
                </c:pt>
                <c:pt idx="309">
                  <c:v>0.38785358313151486</c:v>
                </c:pt>
                <c:pt idx="310">
                  <c:v>0.43359130921521682</c:v>
                </c:pt>
                <c:pt idx="311">
                  <c:v>0.45039666916037002</c:v>
                </c:pt>
                <c:pt idx="312">
                  <c:v>0.48077458472582091</c:v>
                </c:pt>
                <c:pt idx="313">
                  <c:v>0.49653876978644584</c:v>
                </c:pt>
                <c:pt idx="314">
                  <c:v>0.48962373456002961</c:v>
                </c:pt>
                <c:pt idx="315">
                  <c:v>0.47292788998231616</c:v>
                </c:pt>
                <c:pt idx="316">
                  <c:v>0.46466213829368064</c:v>
                </c:pt>
                <c:pt idx="317">
                  <c:v>0.42389251755383972</c:v>
                </c:pt>
                <c:pt idx="318">
                  <c:v>0.46133504253207502</c:v>
                </c:pt>
                <c:pt idx="319">
                  <c:v>0.49818780233958915</c:v>
                </c:pt>
                <c:pt idx="320">
                  <c:v>0.5492623300116557</c:v>
                </c:pt>
                <c:pt idx="321">
                  <c:v>0.53837649958936229</c:v>
                </c:pt>
                <c:pt idx="322">
                  <c:v>0.54023089820604575</c:v>
                </c:pt>
                <c:pt idx="323">
                  <c:v>0.55613312402566684</c:v>
                </c:pt>
                <c:pt idx="324">
                  <c:v>0.60270475324786843</c:v>
                </c:pt>
                <c:pt idx="325">
                  <c:v>0.60902037256658659</c:v>
                </c:pt>
                <c:pt idx="326">
                  <c:v>0.59805655043207318</c:v>
                </c:pt>
                <c:pt idx="327">
                  <c:v>0.5930512187459327</c:v>
                </c:pt>
                <c:pt idx="328">
                  <c:v>0.62348404783606171</c:v>
                </c:pt>
                <c:pt idx="329">
                  <c:v>0.62492366667383292</c:v>
                </c:pt>
                <c:pt idx="330">
                  <c:v>0.6269060345766686</c:v>
                </c:pt>
                <c:pt idx="331">
                  <c:v>0.6164926973244127</c:v>
                </c:pt>
                <c:pt idx="332">
                  <c:v>0.56331505044428454</c:v>
                </c:pt>
                <c:pt idx="333">
                  <c:v>0.58911719006837826</c:v>
                </c:pt>
                <c:pt idx="334">
                  <c:v>0.62129737313878985</c:v>
                </c:pt>
                <c:pt idx="335">
                  <c:v>0.60614899861883198</c:v>
                </c:pt>
                <c:pt idx="336">
                  <c:v>0.6415109401689012</c:v>
                </c:pt>
                <c:pt idx="337">
                  <c:v>0.63722337754134561</c:v>
                </c:pt>
                <c:pt idx="338">
                  <c:v>0.58944277427053771</c:v>
                </c:pt>
                <c:pt idx="339">
                  <c:v>0.57360594939262555</c:v>
                </c:pt>
                <c:pt idx="340">
                  <c:v>0.56534652148190401</c:v>
                </c:pt>
                <c:pt idx="341">
                  <c:v>0.600865365719911</c:v>
                </c:pt>
                <c:pt idx="342">
                  <c:v>0.60726239556436834</c:v>
                </c:pt>
                <c:pt idx="343">
                  <c:v>0.62191129479535268</c:v>
                </c:pt>
                <c:pt idx="344">
                  <c:v>0.66464879472937954</c:v>
                </c:pt>
                <c:pt idx="345">
                  <c:v>0.62010738683245603</c:v>
                </c:pt>
                <c:pt idx="346">
                  <c:v>0.63511820816161046</c:v>
                </c:pt>
                <c:pt idx="347">
                  <c:v>0.6573468828206892</c:v>
                </c:pt>
                <c:pt idx="348">
                  <c:v>0.66406364473689261</c:v>
                </c:pt>
                <c:pt idx="349">
                  <c:v>0.63516886065266287</c:v>
                </c:pt>
                <c:pt idx="350">
                  <c:v>0.66737120891483026</c:v>
                </c:pt>
                <c:pt idx="351">
                  <c:v>0.65959062661581247</c:v>
                </c:pt>
                <c:pt idx="352">
                  <c:v>0.68201149721863064</c:v>
                </c:pt>
                <c:pt idx="353">
                  <c:v>0.67833161084967308</c:v>
                </c:pt>
                <c:pt idx="354">
                  <c:v>0.68724495536745844</c:v>
                </c:pt>
                <c:pt idx="355">
                  <c:v>0.70044004983858921</c:v>
                </c:pt>
                <c:pt idx="356">
                  <c:v>0.72364718140412143</c:v>
                </c:pt>
                <c:pt idx="357">
                  <c:v>0.75142677167845151</c:v>
                </c:pt>
                <c:pt idx="358">
                  <c:v>0.74235743769853357</c:v>
                </c:pt>
                <c:pt idx="359">
                  <c:v>0.76320942800157598</c:v>
                </c:pt>
                <c:pt idx="360">
                  <c:v>0.76045994486832358</c:v>
                </c:pt>
                <c:pt idx="361">
                  <c:v>0.78290278018813386</c:v>
                </c:pt>
                <c:pt idx="362">
                  <c:v>0.75580704251289221</c:v>
                </c:pt>
                <c:pt idx="363">
                  <c:v>0.76588865575210963</c:v>
                </c:pt>
                <c:pt idx="364">
                  <c:v>0.76830421648045322</c:v>
                </c:pt>
                <c:pt idx="365">
                  <c:v>0.72409557378157285</c:v>
                </c:pt>
                <c:pt idx="366">
                  <c:v>0.71625356925164141</c:v>
                </c:pt>
                <c:pt idx="367">
                  <c:v>0.73949739919697954</c:v>
                </c:pt>
                <c:pt idx="368">
                  <c:v>0.7434511877476333</c:v>
                </c:pt>
                <c:pt idx="369">
                  <c:v>0.75549874211309276</c:v>
                </c:pt>
                <c:pt idx="370">
                  <c:v>0.76519356876544586</c:v>
                </c:pt>
                <c:pt idx="371">
                  <c:v>0.73430986126873488</c:v>
                </c:pt>
                <c:pt idx="372">
                  <c:v>0.72849918146381887</c:v>
                </c:pt>
                <c:pt idx="373">
                  <c:v>0.69616986128199221</c:v>
                </c:pt>
                <c:pt idx="374">
                  <c:v>0.66144868415420155</c:v>
                </c:pt>
                <c:pt idx="375">
                  <c:v>0.60821516495360428</c:v>
                </c:pt>
                <c:pt idx="376">
                  <c:v>0.54277976942945028</c:v>
                </c:pt>
                <c:pt idx="377">
                  <c:v>0.5896136782634851</c:v>
                </c:pt>
                <c:pt idx="378">
                  <c:v>0.63318012919879529</c:v>
                </c:pt>
                <c:pt idx="379">
                  <c:v>0.62433090012437598</c:v>
                </c:pt>
                <c:pt idx="380">
                  <c:v>0.67882592321013835</c:v>
                </c:pt>
                <c:pt idx="381">
                  <c:v>0.69736130504595417</c:v>
                </c:pt>
                <c:pt idx="382">
                  <c:v>0.69518947245154994</c:v>
                </c:pt>
                <c:pt idx="383">
                  <c:v>0.69636096306096618</c:v>
                </c:pt>
                <c:pt idx="384">
                  <c:v>0.5895083296477146</c:v>
                </c:pt>
                <c:pt idx="385">
                  <c:v>0.63442923002589557</c:v>
                </c:pt>
                <c:pt idx="386">
                  <c:v>0.64914605512649937</c:v>
                </c:pt>
                <c:pt idx="387">
                  <c:v>0.62532456709242656</c:v>
                </c:pt>
                <c:pt idx="388">
                  <c:v>0.60681043255286471</c:v>
                </c:pt>
                <c:pt idx="389">
                  <c:v>0.6115372876952343</c:v>
                </c:pt>
                <c:pt idx="390">
                  <c:v>0.63466143518125406</c:v>
                </c:pt>
                <c:pt idx="391">
                  <c:v>0.60440079564781057</c:v>
                </c:pt>
                <c:pt idx="392">
                  <c:v>0.66230293799857787</c:v>
                </c:pt>
                <c:pt idx="393">
                  <c:v>0.69538623845095926</c:v>
                </c:pt>
                <c:pt idx="394">
                  <c:v>0.7139439636717464</c:v>
                </c:pt>
                <c:pt idx="395">
                  <c:v>0.71184462600936738</c:v>
                </c:pt>
                <c:pt idx="396">
                  <c:v>0.68011381099276069</c:v>
                </c:pt>
                <c:pt idx="397">
                  <c:v>0.6630430878305118</c:v>
                </c:pt>
                <c:pt idx="398">
                  <c:v>0.71872347457767871</c:v>
                </c:pt>
                <c:pt idx="399">
                  <c:v>0.69379365067376142</c:v>
                </c:pt>
                <c:pt idx="400">
                  <c:v>0.71809574831616541</c:v>
                </c:pt>
                <c:pt idx="401">
                  <c:v>0.7515826206914531</c:v>
                </c:pt>
                <c:pt idx="402">
                  <c:v>0.74139089020843163</c:v>
                </c:pt>
                <c:pt idx="403">
                  <c:v>0.77450557778595286</c:v>
                </c:pt>
                <c:pt idx="404">
                  <c:v>0.78726096213635</c:v>
                </c:pt>
                <c:pt idx="405">
                  <c:v>0.79433558633599066</c:v>
                </c:pt>
                <c:pt idx="406">
                  <c:v>0.80852097497339348</c:v>
                </c:pt>
                <c:pt idx="407">
                  <c:v>0.80402990433928712</c:v>
                </c:pt>
                <c:pt idx="408">
                  <c:v>0.7575318480353197</c:v>
                </c:pt>
                <c:pt idx="409">
                  <c:v>0.73652232210141388</c:v>
                </c:pt>
                <c:pt idx="410">
                  <c:v>0.74548833956346439</c:v>
                </c:pt>
                <c:pt idx="411">
                  <c:v>0.74965539971280148</c:v>
                </c:pt>
                <c:pt idx="412">
                  <c:v>0.73579817212447396</c:v>
                </c:pt>
                <c:pt idx="413">
                  <c:v>0.707584072454295</c:v>
                </c:pt>
                <c:pt idx="414">
                  <c:v>0.70009606344400388</c:v>
                </c:pt>
                <c:pt idx="415">
                  <c:v>0.72436136772805915</c:v>
                </c:pt>
                <c:pt idx="416">
                  <c:v>0.64481862928018896</c:v>
                </c:pt>
                <c:pt idx="417">
                  <c:v>0.66382756222198802</c:v>
                </c:pt>
                <c:pt idx="418">
                  <c:v>0.64964907818817075</c:v>
                </c:pt>
                <c:pt idx="419">
                  <c:v>0.64609326464920969</c:v>
                </c:pt>
                <c:pt idx="420">
                  <c:v>0.49745199795704398</c:v>
                </c:pt>
                <c:pt idx="421">
                  <c:v>0.51199418440290967</c:v>
                </c:pt>
                <c:pt idx="422">
                  <c:v>0.45173318428159459</c:v>
                </c:pt>
                <c:pt idx="423">
                  <c:v>0.49069196134969162</c:v>
                </c:pt>
                <c:pt idx="424">
                  <c:v>0.47715033208086499</c:v>
                </c:pt>
                <c:pt idx="425">
                  <c:v>0.4455910139694208</c:v>
                </c:pt>
                <c:pt idx="426">
                  <c:v>0.46920312497341854</c:v>
                </c:pt>
                <c:pt idx="427">
                  <c:v>0.53226350550969026</c:v>
                </c:pt>
                <c:pt idx="428">
                  <c:v>0.56313603436279602</c:v>
                </c:pt>
                <c:pt idx="429">
                  <c:v>0.58301193706938093</c:v>
                </c:pt>
                <c:pt idx="430">
                  <c:v>0.56390457984971532</c:v>
                </c:pt>
                <c:pt idx="431">
                  <c:v>0.57362466072278995</c:v>
                </c:pt>
                <c:pt idx="432">
                  <c:v>0.49994094196545547</c:v>
                </c:pt>
                <c:pt idx="433">
                  <c:v>0.54538393630863702</c:v>
                </c:pt>
                <c:pt idx="434">
                  <c:v>0.53935229871633572</c:v>
                </c:pt>
                <c:pt idx="435">
                  <c:v>0.53861856688213394</c:v>
                </c:pt>
                <c:pt idx="436">
                  <c:v>0.45435056126243212</c:v>
                </c:pt>
                <c:pt idx="437">
                  <c:v>0.46200582965808978</c:v>
                </c:pt>
                <c:pt idx="438">
                  <c:v>0.50223231345221753</c:v>
                </c:pt>
                <c:pt idx="439">
                  <c:v>0.48428878672103326</c:v>
                </c:pt>
                <c:pt idx="440">
                  <c:v>0.36257579836229303</c:v>
                </c:pt>
                <c:pt idx="441">
                  <c:v>0.32249032124109278</c:v>
                </c:pt>
                <c:pt idx="442">
                  <c:v>0.3451201201527232</c:v>
                </c:pt>
                <c:pt idx="443">
                  <c:v>0.37577461637013743</c:v>
                </c:pt>
                <c:pt idx="444">
                  <c:v>0.33181250736405188</c:v>
                </c:pt>
                <c:pt idx="445">
                  <c:v>0.30577419453540067</c:v>
                </c:pt>
                <c:pt idx="446">
                  <c:v>0.34628542896284853</c:v>
                </c:pt>
                <c:pt idx="447">
                  <c:v>0.35724363069364529</c:v>
                </c:pt>
                <c:pt idx="448">
                  <c:v>0.45214915381222043</c:v>
                </c:pt>
                <c:pt idx="449">
                  <c:v>0.47170712671602444</c:v>
                </c:pt>
                <c:pt idx="450">
                  <c:v>0.4897168656135964</c:v>
                </c:pt>
                <c:pt idx="451">
                  <c:v>0.46589932788033428</c:v>
                </c:pt>
                <c:pt idx="452">
                  <c:v>0.49457175705292244</c:v>
                </c:pt>
                <c:pt idx="453">
                  <c:v>0.48002656349969497</c:v>
                </c:pt>
                <c:pt idx="454">
                  <c:v>0.51937633879726497</c:v>
                </c:pt>
                <c:pt idx="455">
                  <c:v>0.53870402573436293</c:v>
                </c:pt>
                <c:pt idx="456">
                  <c:v>0.53056590649082769</c:v>
                </c:pt>
                <c:pt idx="457">
                  <c:v>0.50512049500349576</c:v>
                </c:pt>
                <c:pt idx="458">
                  <c:v>0.49269018911216955</c:v>
                </c:pt>
                <c:pt idx="459">
                  <c:v>0.50083158107227144</c:v>
                </c:pt>
                <c:pt idx="460">
                  <c:v>0.53139683908385038</c:v>
                </c:pt>
                <c:pt idx="461">
                  <c:v>0.54114560667692002</c:v>
                </c:pt>
                <c:pt idx="462">
                  <c:v>0.5250427557521502</c:v>
                </c:pt>
                <c:pt idx="463">
                  <c:v>0.50720084152996825</c:v>
                </c:pt>
                <c:pt idx="464">
                  <c:v>0.44681563278277991</c:v>
                </c:pt>
                <c:pt idx="465">
                  <c:v>0.50249872664470341</c:v>
                </c:pt>
                <c:pt idx="466">
                  <c:v>0.50330026269814732</c:v>
                </c:pt>
                <c:pt idx="467">
                  <c:v>0.54121840910071839</c:v>
                </c:pt>
                <c:pt idx="468">
                  <c:v>0.59336785250127133</c:v>
                </c:pt>
                <c:pt idx="469">
                  <c:v>0.60580929265779515</c:v>
                </c:pt>
                <c:pt idx="470">
                  <c:v>0.60777271443274472</c:v>
                </c:pt>
                <c:pt idx="471">
                  <c:v>0.62571652503157127</c:v>
                </c:pt>
                <c:pt idx="472">
                  <c:v>0.64193179405210721</c:v>
                </c:pt>
                <c:pt idx="473">
                  <c:v>0.62780807296797558</c:v>
                </c:pt>
                <c:pt idx="474">
                  <c:v>0.64871650312030904</c:v>
                </c:pt>
                <c:pt idx="475">
                  <c:v>0.61805316407067656</c:v>
                </c:pt>
                <c:pt idx="476">
                  <c:v>0.57873042113930406</c:v>
                </c:pt>
                <c:pt idx="477">
                  <c:v>0.61313858058219273</c:v>
                </c:pt>
                <c:pt idx="478">
                  <c:v>0.61432944265742151</c:v>
                </c:pt>
                <c:pt idx="479">
                  <c:v>0.60330345332722635</c:v>
                </c:pt>
                <c:pt idx="480">
                  <c:v>0.58058291818616237</c:v>
                </c:pt>
                <c:pt idx="481">
                  <c:v>0.5939989038095892</c:v>
                </c:pt>
                <c:pt idx="482">
                  <c:v>0.58026483629914249</c:v>
                </c:pt>
                <c:pt idx="483">
                  <c:v>0.55057008460721857</c:v>
                </c:pt>
                <c:pt idx="484">
                  <c:v>0.57669545522489174</c:v>
                </c:pt>
                <c:pt idx="485">
                  <c:v>0.58178716112492324</c:v>
                </c:pt>
                <c:pt idx="486">
                  <c:v>0.60425417252955671</c:v>
                </c:pt>
                <c:pt idx="487">
                  <c:v>0.59921943894635743</c:v>
                </c:pt>
                <c:pt idx="488">
                  <c:v>0.68893781053212089</c:v>
                </c:pt>
                <c:pt idx="489">
                  <c:v>0.67168890852336816</c:v>
                </c:pt>
                <c:pt idx="490">
                  <c:v>0.67055760625564642</c:v>
                </c:pt>
                <c:pt idx="491">
                  <c:v>0.66905465462762392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1B-42D1-B202-34E30232B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21920"/>
        <c:axId val="186322480"/>
      </c:scatterChart>
      <c:valAx>
        <c:axId val="186321920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2480"/>
        <c:crosses val="autoZero"/>
        <c:crossBetween val="midCat"/>
        <c:majorUnit val="52"/>
      </c:valAx>
      <c:valAx>
        <c:axId val="1863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272271798069058"/>
          <c:y val="0.92677896363750289"/>
          <c:w val="0.71455436141714268"/>
          <c:h val="6.2168870137917109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$ Value Performance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1751548297842"/>
          <c:y val="0.1319148610073376"/>
          <c:w val="0.81155413987900138"/>
          <c:h val="0.76198420323454263"/>
        </c:manualLayout>
      </c:layout>
      <c:areaChart>
        <c:grouping val="standard"/>
        <c:varyColors val="0"/>
        <c:ser>
          <c:idx val="0"/>
          <c:order val="0"/>
          <c:tx>
            <c:v>Total Invested</c:v>
          </c:tx>
          <c:spPr>
            <a:solidFill>
              <a:schemeClr val="accent5">
                <a:lumMod val="40000"/>
                <a:lumOff val="60000"/>
              </a:schemeClr>
            </a:solidFill>
            <a:ln w="15875">
              <a:solidFill>
                <a:srgbClr val="002060"/>
              </a:solidFill>
            </a:ln>
          </c:spPr>
          <c:val>
            <c:numRef>
              <c:f>'Value Average (Model)'!$BX$35:$BX$526</c:f>
              <c:numCache>
                <c:formatCode>_("$"* #,##0.00_);_("$"* \(#,##0.00\);_("$"* "-"??_);_(@_)</c:formatCode>
                <c:ptCount val="492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4967.1269737027869</c:v>
                </c:pt>
                <c:pt idx="5">
                  <c:v>4967.1269737027869</c:v>
                </c:pt>
                <c:pt idx="6">
                  <c:v>4967.1269737027869</c:v>
                </c:pt>
                <c:pt idx="7">
                  <c:v>4967.1269737027869</c:v>
                </c:pt>
                <c:pt idx="8">
                  <c:v>4836.8464778625739</c:v>
                </c:pt>
                <c:pt idx="9">
                  <c:v>4836.8464778625739</c:v>
                </c:pt>
                <c:pt idx="10">
                  <c:v>4836.8464778625739</c:v>
                </c:pt>
                <c:pt idx="11">
                  <c:v>4836.8464778625739</c:v>
                </c:pt>
                <c:pt idx="12">
                  <c:v>4797.3973398353482</c:v>
                </c:pt>
                <c:pt idx="13">
                  <c:v>4797.3973398353482</c:v>
                </c:pt>
                <c:pt idx="14">
                  <c:v>4797.3973398353482</c:v>
                </c:pt>
                <c:pt idx="15">
                  <c:v>4797.3973398353482</c:v>
                </c:pt>
                <c:pt idx="16">
                  <c:v>5241.1283416499173</c:v>
                </c:pt>
                <c:pt idx="17">
                  <c:v>5241.1283416499173</c:v>
                </c:pt>
                <c:pt idx="18">
                  <c:v>5241.1283416499173</c:v>
                </c:pt>
                <c:pt idx="19">
                  <c:v>5241.1283416499173</c:v>
                </c:pt>
                <c:pt idx="20">
                  <c:v>5294.9384769568951</c:v>
                </c:pt>
                <c:pt idx="21">
                  <c:v>5294.9384769568951</c:v>
                </c:pt>
                <c:pt idx="22">
                  <c:v>5294.9384769568951</c:v>
                </c:pt>
                <c:pt idx="23">
                  <c:v>5294.9384769568951</c:v>
                </c:pt>
                <c:pt idx="24">
                  <c:v>5981.7069200322458</c:v>
                </c:pt>
                <c:pt idx="25">
                  <c:v>5981.7069200322458</c:v>
                </c:pt>
                <c:pt idx="26">
                  <c:v>5981.7069200322458</c:v>
                </c:pt>
                <c:pt idx="27">
                  <c:v>5981.7069200322458</c:v>
                </c:pt>
                <c:pt idx="28">
                  <c:v>6005.7313458309072</c:v>
                </c:pt>
                <c:pt idx="29">
                  <c:v>6005.7313458309072</c:v>
                </c:pt>
                <c:pt idx="30">
                  <c:v>6005.7313458309072</c:v>
                </c:pt>
                <c:pt idx="31">
                  <c:v>6005.7313458309072</c:v>
                </c:pt>
                <c:pt idx="32">
                  <c:v>6287.2958367258179</c:v>
                </c:pt>
                <c:pt idx="33">
                  <c:v>6287.2958367258179</c:v>
                </c:pt>
                <c:pt idx="34">
                  <c:v>6287.2958367258179</c:v>
                </c:pt>
                <c:pt idx="35">
                  <c:v>6287.2958367258179</c:v>
                </c:pt>
                <c:pt idx="36">
                  <c:v>6163.1442737949783</c:v>
                </c:pt>
                <c:pt idx="37">
                  <c:v>6163.1442737949783</c:v>
                </c:pt>
                <c:pt idx="38">
                  <c:v>6163.1442737949783</c:v>
                </c:pt>
                <c:pt idx="39">
                  <c:v>6163.1442737949783</c:v>
                </c:pt>
                <c:pt idx="40">
                  <c:v>6002.6739173573997</c:v>
                </c:pt>
                <c:pt idx="41">
                  <c:v>6002.6739173573997</c:v>
                </c:pt>
                <c:pt idx="42">
                  <c:v>6002.6739173573997</c:v>
                </c:pt>
                <c:pt idx="43">
                  <c:v>6002.6739173573997</c:v>
                </c:pt>
                <c:pt idx="44">
                  <c:v>6216.4464322951189</c:v>
                </c:pt>
                <c:pt idx="45">
                  <c:v>6216.4464322951189</c:v>
                </c:pt>
                <c:pt idx="46">
                  <c:v>6216.4464322951189</c:v>
                </c:pt>
                <c:pt idx="47">
                  <c:v>6216.4464322951189</c:v>
                </c:pt>
                <c:pt idx="48">
                  <c:v>6844.5813753451421</c:v>
                </c:pt>
                <c:pt idx="49">
                  <c:v>6844.5813753451421</c:v>
                </c:pt>
                <c:pt idx="50">
                  <c:v>6844.5813753451421</c:v>
                </c:pt>
                <c:pt idx="51">
                  <c:v>6844.5813753451421</c:v>
                </c:pt>
                <c:pt idx="52">
                  <c:v>6967.9305710156059</c:v>
                </c:pt>
                <c:pt idx="53">
                  <c:v>6967.9305710156059</c:v>
                </c:pt>
                <c:pt idx="54">
                  <c:v>6967.9305710156059</c:v>
                </c:pt>
                <c:pt idx="55">
                  <c:v>6967.9305710156059</c:v>
                </c:pt>
                <c:pt idx="56">
                  <c:v>7139.916162862577</c:v>
                </c:pt>
                <c:pt idx="57">
                  <c:v>7139.916162862577</c:v>
                </c:pt>
                <c:pt idx="58">
                  <c:v>7139.916162862577</c:v>
                </c:pt>
                <c:pt idx="59">
                  <c:v>7139.916162862577</c:v>
                </c:pt>
                <c:pt idx="60">
                  <c:v>7637.9786813126057</c:v>
                </c:pt>
                <c:pt idx="61">
                  <c:v>7637.9786813126057</c:v>
                </c:pt>
                <c:pt idx="62">
                  <c:v>7637.9786813126057</c:v>
                </c:pt>
                <c:pt idx="63">
                  <c:v>7637.9786813126057</c:v>
                </c:pt>
                <c:pt idx="64">
                  <c:v>9876.319619198508</c:v>
                </c:pt>
                <c:pt idx="65">
                  <c:v>9876.319619198508</c:v>
                </c:pt>
                <c:pt idx="66">
                  <c:v>9876.319619198508</c:v>
                </c:pt>
                <c:pt idx="67">
                  <c:v>9876.319619198508</c:v>
                </c:pt>
                <c:pt idx="68">
                  <c:v>10371.515287555621</c:v>
                </c:pt>
                <c:pt idx="69">
                  <c:v>10371.515287555621</c:v>
                </c:pt>
                <c:pt idx="70">
                  <c:v>10371.515287555621</c:v>
                </c:pt>
                <c:pt idx="71">
                  <c:v>10371.515287555621</c:v>
                </c:pt>
                <c:pt idx="72">
                  <c:v>9477.3582714277454</c:v>
                </c:pt>
                <c:pt idx="73">
                  <c:v>9477.3582714277454</c:v>
                </c:pt>
                <c:pt idx="74">
                  <c:v>9477.3582714277454</c:v>
                </c:pt>
                <c:pt idx="75">
                  <c:v>9477.3582714277454</c:v>
                </c:pt>
                <c:pt idx="76">
                  <c:v>10080.4584035181</c:v>
                </c:pt>
                <c:pt idx="77">
                  <c:v>10080.4584035181</c:v>
                </c:pt>
                <c:pt idx="78">
                  <c:v>10080.4584035181</c:v>
                </c:pt>
                <c:pt idx="79">
                  <c:v>10080.4584035181</c:v>
                </c:pt>
                <c:pt idx="80">
                  <c:v>10435.174828964822</c:v>
                </c:pt>
                <c:pt idx="81">
                  <c:v>10435.174828964822</c:v>
                </c:pt>
                <c:pt idx="82">
                  <c:v>10435.174828964822</c:v>
                </c:pt>
                <c:pt idx="83">
                  <c:v>10435.174828964822</c:v>
                </c:pt>
                <c:pt idx="84">
                  <c:v>11131.819419514641</c:v>
                </c:pt>
                <c:pt idx="85">
                  <c:v>11131.819419514641</c:v>
                </c:pt>
                <c:pt idx="86">
                  <c:v>11131.819419514641</c:v>
                </c:pt>
                <c:pt idx="87">
                  <c:v>11131.819419514641</c:v>
                </c:pt>
                <c:pt idx="88">
                  <c:v>10089.963356929555</c:v>
                </c:pt>
                <c:pt idx="89">
                  <c:v>10089.963356929555</c:v>
                </c:pt>
                <c:pt idx="90">
                  <c:v>10089.963356929555</c:v>
                </c:pt>
                <c:pt idx="91">
                  <c:v>10089.963356929555</c:v>
                </c:pt>
                <c:pt idx="92">
                  <c:v>9283.3897669600083</c:v>
                </c:pt>
                <c:pt idx="93">
                  <c:v>9283.3897669600083</c:v>
                </c:pt>
                <c:pt idx="94">
                  <c:v>9283.3897669600083</c:v>
                </c:pt>
                <c:pt idx="95">
                  <c:v>9283.3897669600083</c:v>
                </c:pt>
                <c:pt idx="96">
                  <c:v>9209.0376560177046</c:v>
                </c:pt>
                <c:pt idx="97">
                  <c:v>9209.0376560177046</c:v>
                </c:pt>
                <c:pt idx="98">
                  <c:v>9209.0376560177046</c:v>
                </c:pt>
                <c:pt idx="99">
                  <c:v>9209.0376560177046</c:v>
                </c:pt>
                <c:pt idx="100">
                  <c:v>9596.4758367624781</c:v>
                </c:pt>
                <c:pt idx="101">
                  <c:v>9596.4758367624781</c:v>
                </c:pt>
                <c:pt idx="102">
                  <c:v>9596.4758367624781</c:v>
                </c:pt>
                <c:pt idx="103">
                  <c:v>9596.4758367624781</c:v>
                </c:pt>
                <c:pt idx="104">
                  <c:v>8853.2876897850838</c:v>
                </c:pt>
                <c:pt idx="105">
                  <c:v>8853.2876897850838</c:v>
                </c:pt>
                <c:pt idx="106">
                  <c:v>8853.2876897850838</c:v>
                </c:pt>
                <c:pt idx="107">
                  <c:v>8853.2876897850838</c:v>
                </c:pt>
                <c:pt idx="108">
                  <c:v>8570.407568691091</c:v>
                </c:pt>
                <c:pt idx="109">
                  <c:v>8570.407568691091</c:v>
                </c:pt>
                <c:pt idx="110">
                  <c:v>8570.407568691091</c:v>
                </c:pt>
                <c:pt idx="111">
                  <c:v>8570.407568691091</c:v>
                </c:pt>
                <c:pt idx="112">
                  <c:v>8473.5539221912059</c:v>
                </c:pt>
                <c:pt idx="113">
                  <c:v>8473.5539221912059</c:v>
                </c:pt>
                <c:pt idx="114">
                  <c:v>8473.5539221912059</c:v>
                </c:pt>
                <c:pt idx="115">
                  <c:v>8473.5539221912059</c:v>
                </c:pt>
                <c:pt idx="116">
                  <c:v>8295.8560926733062</c:v>
                </c:pt>
                <c:pt idx="117">
                  <c:v>8295.8560926733062</c:v>
                </c:pt>
                <c:pt idx="118">
                  <c:v>8295.8560926733062</c:v>
                </c:pt>
                <c:pt idx="119">
                  <c:v>8295.8560926733062</c:v>
                </c:pt>
                <c:pt idx="120">
                  <c:v>8442.0660387413973</c:v>
                </c:pt>
                <c:pt idx="121">
                  <c:v>8442.0660387413973</c:v>
                </c:pt>
                <c:pt idx="122">
                  <c:v>8442.0660387413973</c:v>
                </c:pt>
                <c:pt idx="123">
                  <c:v>8442.0660387413973</c:v>
                </c:pt>
                <c:pt idx="124">
                  <c:v>8507.7946261010911</c:v>
                </c:pt>
                <c:pt idx="125">
                  <c:v>8507.7946261010911</c:v>
                </c:pt>
                <c:pt idx="126">
                  <c:v>8507.7946261010911</c:v>
                </c:pt>
                <c:pt idx="127">
                  <c:v>8507.7946261010911</c:v>
                </c:pt>
                <c:pt idx="128">
                  <c:v>8387.2478671979479</c:v>
                </c:pt>
                <c:pt idx="129">
                  <c:v>8387.2478671979479</c:v>
                </c:pt>
                <c:pt idx="130">
                  <c:v>8387.2478671979479</c:v>
                </c:pt>
                <c:pt idx="131">
                  <c:v>8387.2478671979479</c:v>
                </c:pt>
                <c:pt idx="132">
                  <c:v>9039.4969067288748</c:v>
                </c:pt>
                <c:pt idx="133">
                  <c:v>9039.4969067288748</c:v>
                </c:pt>
                <c:pt idx="134">
                  <c:v>9039.4969067288748</c:v>
                </c:pt>
                <c:pt idx="135">
                  <c:v>9039.4969067288748</c:v>
                </c:pt>
                <c:pt idx="136">
                  <c:v>8518.1834247185325</c:v>
                </c:pt>
                <c:pt idx="137">
                  <c:v>8518.1834247185325</c:v>
                </c:pt>
                <c:pt idx="138">
                  <c:v>8518.1834247185325</c:v>
                </c:pt>
                <c:pt idx="139">
                  <c:v>8518.1834247185325</c:v>
                </c:pt>
                <c:pt idx="140">
                  <c:v>8311.0834794678249</c:v>
                </c:pt>
                <c:pt idx="141">
                  <c:v>8311.0834794678249</c:v>
                </c:pt>
                <c:pt idx="142">
                  <c:v>8311.0834794678249</c:v>
                </c:pt>
                <c:pt idx="143">
                  <c:v>8311.0834794678249</c:v>
                </c:pt>
                <c:pt idx="144">
                  <c:v>9304.3579066048551</c:v>
                </c:pt>
                <c:pt idx="145">
                  <c:v>9304.3579066048551</c:v>
                </c:pt>
                <c:pt idx="146">
                  <c:v>9304.3579066048551</c:v>
                </c:pt>
                <c:pt idx="147">
                  <c:v>9304.3579066048551</c:v>
                </c:pt>
                <c:pt idx="148">
                  <c:v>9748.912353503747</c:v>
                </c:pt>
                <c:pt idx="149">
                  <c:v>9748.912353503747</c:v>
                </c:pt>
                <c:pt idx="150">
                  <c:v>9748.912353503747</c:v>
                </c:pt>
                <c:pt idx="151">
                  <c:v>9748.912353503747</c:v>
                </c:pt>
                <c:pt idx="152">
                  <c:v>9931.2008114097571</c:v>
                </c:pt>
                <c:pt idx="153">
                  <c:v>9931.2008114097571</c:v>
                </c:pt>
                <c:pt idx="154">
                  <c:v>9931.2008114097571</c:v>
                </c:pt>
                <c:pt idx="155">
                  <c:v>9931.2008114097571</c:v>
                </c:pt>
                <c:pt idx="156">
                  <c:v>9214.0568397748502</c:v>
                </c:pt>
                <c:pt idx="157">
                  <c:v>9214.0568397748502</c:v>
                </c:pt>
                <c:pt idx="158">
                  <c:v>9214.0568397748502</c:v>
                </c:pt>
                <c:pt idx="159">
                  <c:v>9214.0568397748502</c:v>
                </c:pt>
                <c:pt idx="160">
                  <c:v>9565.174120184296</c:v>
                </c:pt>
                <c:pt idx="161">
                  <c:v>9565.174120184296</c:v>
                </c:pt>
                <c:pt idx="162">
                  <c:v>9565.174120184296</c:v>
                </c:pt>
                <c:pt idx="163">
                  <c:v>9565.174120184296</c:v>
                </c:pt>
                <c:pt idx="164">
                  <c:v>8920.2194347111144</c:v>
                </c:pt>
                <c:pt idx="165">
                  <c:v>8920.2194347111144</c:v>
                </c:pt>
                <c:pt idx="166">
                  <c:v>8920.2194347111144</c:v>
                </c:pt>
                <c:pt idx="167">
                  <c:v>8920.2194347111144</c:v>
                </c:pt>
                <c:pt idx="168">
                  <c:v>8700.1482397556647</c:v>
                </c:pt>
                <c:pt idx="169">
                  <c:v>8700.1482397556647</c:v>
                </c:pt>
                <c:pt idx="170">
                  <c:v>8700.1482397556647</c:v>
                </c:pt>
                <c:pt idx="171">
                  <c:v>8700.1482397556647</c:v>
                </c:pt>
                <c:pt idx="172">
                  <c:v>8682.037711014289</c:v>
                </c:pt>
                <c:pt idx="173">
                  <c:v>8682.037711014289</c:v>
                </c:pt>
                <c:pt idx="174">
                  <c:v>8682.037711014289</c:v>
                </c:pt>
                <c:pt idx="175">
                  <c:v>8682.037711014289</c:v>
                </c:pt>
                <c:pt idx="176">
                  <c:v>8608.9110218688947</c:v>
                </c:pt>
                <c:pt idx="177">
                  <c:v>8608.9110218688947</c:v>
                </c:pt>
                <c:pt idx="178">
                  <c:v>8608.9110218688947</c:v>
                </c:pt>
                <c:pt idx="179">
                  <c:v>8608.9110218688947</c:v>
                </c:pt>
                <c:pt idx="180">
                  <c:v>8463.7457291158498</c:v>
                </c:pt>
                <c:pt idx="181">
                  <c:v>8463.7457291158498</c:v>
                </c:pt>
                <c:pt idx="182">
                  <c:v>8463.7457291158498</c:v>
                </c:pt>
                <c:pt idx="183">
                  <c:v>8463.7457291158498</c:v>
                </c:pt>
                <c:pt idx="184">
                  <c:v>8406.3129289747376</c:v>
                </c:pt>
                <c:pt idx="185">
                  <c:v>8406.3129289747376</c:v>
                </c:pt>
                <c:pt idx="186">
                  <c:v>8406.3129289747376</c:v>
                </c:pt>
                <c:pt idx="187">
                  <c:v>8406.3129289747376</c:v>
                </c:pt>
                <c:pt idx="188">
                  <c:v>8653.3793570010439</c:v>
                </c:pt>
                <c:pt idx="189">
                  <c:v>8653.3793570010439</c:v>
                </c:pt>
                <c:pt idx="190">
                  <c:v>8653.3793570010439</c:v>
                </c:pt>
                <c:pt idx="191">
                  <c:v>8653.3793570010439</c:v>
                </c:pt>
                <c:pt idx="192">
                  <c:v>8421.5786456321675</c:v>
                </c:pt>
                <c:pt idx="193">
                  <c:v>8421.5786456321675</c:v>
                </c:pt>
                <c:pt idx="194">
                  <c:v>8421.5786456321675</c:v>
                </c:pt>
                <c:pt idx="195">
                  <c:v>8421.5786456321675</c:v>
                </c:pt>
                <c:pt idx="196">
                  <c:v>8513.0825496257257</c:v>
                </c:pt>
                <c:pt idx="197">
                  <c:v>8513.0825496257257</c:v>
                </c:pt>
                <c:pt idx="198">
                  <c:v>8513.0825496257257</c:v>
                </c:pt>
                <c:pt idx="199">
                  <c:v>8513.0825496257257</c:v>
                </c:pt>
                <c:pt idx="200">
                  <c:v>8788.9686691716797</c:v>
                </c:pt>
                <c:pt idx="201">
                  <c:v>8788.9686691716797</c:v>
                </c:pt>
                <c:pt idx="202">
                  <c:v>8788.9686691716797</c:v>
                </c:pt>
                <c:pt idx="203">
                  <c:v>8788.9686691716797</c:v>
                </c:pt>
                <c:pt idx="204">
                  <c:v>8686.3608666686578</c:v>
                </c:pt>
                <c:pt idx="205">
                  <c:v>8686.3608666686578</c:v>
                </c:pt>
                <c:pt idx="206">
                  <c:v>8686.3608666686578</c:v>
                </c:pt>
                <c:pt idx="207">
                  <c:v>8686.3608666686578</c:v>
                </c:pt>
                <c:pt idx="208">
                  <c:v>9158.2106798832574</c:v>
                </c:pt>
                <c:pt idx="209">
                  <c:v>9158.2106798832574</c:v>
                </c:pt>
                <c:pt idx="210">
                  <c:v>9158.2106798832574</c:v>
                </c:pt>
                <c:pt idx="211">
                  <c:v>9158.2106798832574</c:v>
                </c:pt>
                <c:pt idx="212">
                  <c:v>10405.68346248926</c:v>
                </c:pt>
                <c:pt idx="213">
                  <c:v>10405.68346248926</c:v>
                </c:pt>
                <c:pt idx="214">
                  <c:v>10405.68346248926</c:v>
                </c:pt>
                <c:pt idx="215">
                  <c:v>10405.68346248926</c:v>
                </c:pt>
                <c:pt idx="216">
                  <c:v>11270.558380731944</c:v>
                </c:pt>
                <c:pt idx="217">
                  <c:v>11270.558380731944</c:v>
                </c:pt>
                <c:pt idx="218">
                  <c:v>11270.558380731944</c:v>
                </c:pt>
                <c:pt idx="219">
                  <c:v>11270.558380731944</c:v>
                </c:pt>
                <c:pt idx="220">
                  <c:v>10351.583758928355</c:v>
                </c:pt>
                <c:pt idx="221">
                  <c:v>10351.583758928355</c:v>
                </c:pt>
                <c:pt idx="222">
                  <c:v>10351.583758928355</c:v>
                </c:pt>
                <c:pt idx="223">
                  <c:v>10351.583758928355</c:v>
                </c:pt>
                <c:pt idx="224">
                  <c:v>10736.099188991237</c:v>
                </c:pt>
                <c:pt idx="225">
                  <c:v>10736.099188991237</c:v>
                </c:pt>
                <c:pt idx="226">
                  <c:v>10736.099188991237</c:v>
                </c:pt>
                <c:pt idx="227">
                  <c:v>10736.099188991237</c:v>
                </c:pt>
                <c:pt idx="228">
                  <c:v>10929.672479745974</c:v>
                </c:pt>
                <c:pt idx="229">
                  <c:v>10929.672479745974</c:v>
                </c:pt>
                <c:pt idx="230">
                  <c:v>10929.672479745974</c:v>
                </c:pt>
                <c:pt idx="231">
                  <c:v>10929.672479745974</c:v>
                </c:pt>
                <c:pt idx="232">
                  <c:v>10698.597886789286</c:v>
                </c:pt>
                <c:pt idx="233">
                  <c:v>10698.597886789286</c:v>
                </c:pt>
                <c:pt idx="234">
                  <c:v>10698.597886789286</c:v>
                </c:pt>
                <c:pt idx="235">
                  <c:v>10698.597886789286</c:v>
                </c:pt>
                <c:pt idx="236">
                  <c:v>10120.19250589581</c:v>
                </c:pt>
                <c:pt idx="237">
                  <c:v>10120.19250589581</c:v>
                </c:pt>
                <c:pt idx="238">
                  <c:v>10120.19250589581</c:v>
                </c:pt>
                <c:pt idx="239">
                  <c:v>10120.19250589581</c:v>
                </c:pt>
                <c:pt idx="240">
                  <c:v>10017.852910359477</c:v>
                </c:pt>
                <c:pt idx="241">
                  <c:v>10017.852910359477</c:v>
                </c:pt>
                <c:pt idx="242">
                  <c:v>10017.852910359477</c:v>
                </c:pt>
                <c:pt idx="243">
                  <c:v>10017.852910359477</c:v>
                </c:pt>
                <c:pt idx="244">
                  <c:v>10220.103462765413</c:v>
                </c:pt>
                <c:pt idx="245">
                  <c:v>10220.103462765413</c:v>
                </c:pt>
                <c:pt idx="246">
                  <c:v>10220.103462765413</c:v>
                </c:pt>
                <c:pt idx="247">
                  <c:v>10220.103462765413</c:v>
                </c:pt>
                <c:pt idx="248">
                  <c:v>10533.016451810134</c:v>
                </c:pt>
                <c:pt idx="249">
                  <c:v>10533.016451810134</c:v>
                </c:pt>
                <c:pt idx="250">
                  <c:v>10533.016451810134</c:v>
                </c:pt>
                <c:pt idx="251">
                  <c:v>10533.016451810134</c:v>
                </c:pt>
                <c:pt idx="252">
                  <c:v>11644.995439383645</c:v>
                </c:pt>
                <c:pt idx="253">
                  <c:v>11644.995439383645</c:v>
                </c:pt>
                <c:pt idx="254">
                  <c:v>11644.995439383645</c:v>
                </c:pt>
                <c:pt idx="255">
                  <c:v>11644.995439383645</c:v>
                </c:pt>
                <c:pt idx="256">
                  <c:v>10842.159229999041</c:v>
                </c:pt>
                <c:pt idx="257">
                  <c:v>10842.159229999041</c:v>
                </c:pt>
                <c:pt idx="258">
                  <c:v>10842.159229999041</c:v>
                </c:pt>
                <c:pt idx="259">
                  <c:v>10842.159229999041</c:v>
                </c:pt>
                <c:pt idx="260">
                  <c:v>10807.827770672968</c:v>
                </c:pt>
                <c:pt idx="261">
                  <c:v>10807.827770672968</c:v>
                </c:pt>
                <c:pt idx="262">
                  <c:v>10807.827770672968</c:v>
                </c:pt>
                <c:pt idx="263">
                  <c:v>10807.827770672968</c:v>
                </c:pt>
                <c:pt idx="264">
                  <c:v>10635.428523022165</c:v>
                </c:pt>
                <c:pt idx="265">
                  <c:v>10635.428523022165</c:v>
                </c:pt>
                <c:pt idx="266">
                  <c:v>10635.428523022165</c:v>
                </c:pt>
                <c:pt idx="267">
                  <c:v>10635.428523022165</c:v>
                </c:pt>
                <c:pt idx="268">
                  <c:v>10235.208263165854</c:v>
                </c:pt>
                <c:pt idx="269">
                  <c:v>10235.208263165854</c:v>
                </c:pt>
                <c:pt idx="270">
                  <c:v>10235.208263165854</c:v>
                </c:pt>
                <c:pt idx="271">
                  <c:v>10235.208263165854</c:v>
                </c:pt>
                <c:pt idx="272">
                  <c:v>10572.723919259122</c:v>
                </c:pt>
                <c:pt idx="273">
                  <c:v>10572.723919259122</c:v>
                </c:pt>
                <c:pt idx="274">
                  <c:v>10572.723919259122</c:v>
                </c:pt>
                <c:pt idx="275">
                  <c:v>10572.723919259122</c:v>
                </c:pt>
                <c:pt idx="276">
                  <c:v>11173.833125560643</c:v>
                </c:pt>
                <c:pt idx="277">
                  <c:v>11173.833125560643</c:v>
                </c:pt>
                <c:pt idx="278">
                  <c:v>11173.833125560643</c:v>
                </c:pt>
                <c:pt idx="279">
                  <c:v>11173.833125560643</c:v>
                </c:pt>
                <c:pt idx="280">
                  <c:v>10517.866638666372</c:v>
                </c:pt>
                <c:pt idx="281">
                  <c:v>10517.866638666372</c:v>
                </c:pt>
                <c:pt idx="282">
                  <c:v>10517.866638666372</c:v>
                </c:pt>
                <c:pt idx="283">
                  <c:v>10517.866638666372</c:v>
                </c:pt>
                <c:pt idx="284">
                  <c:v>10197.433163424808</c:v>
                </c:pt>
                <c:pt idx="285">
                  <c:v>10197.433163424808</c:v>
                </c:pt>
                <c:pt idx="286">
                  <c:v>10197.433163424808</c:v>
                </c:pt>
                <c:pt idx="287">
                  <c:v>10197.433163424808</c:v>
                </c:pt>
                <c:pt idx="288">
                  <c:v>10049.887016864162</c:v>
                </c:pt>
                <c:pt idx="289">
                  <c:v>10049.887016864162</c:v>
                </c:pt>
                <c:pt idx="290">
                  <c:v>10049.887016864162</c:v>
                </c:pt>
                <c:pt idx="291">
                  <c:v>10049.887016864162</c:v>
                </c:pt>
                <c:pt idx="292">
                  <c:v>9923.3551074363477</c:v>
                </c:pt>
                <c:pt idx="293">
                  <c:v>9923.3551074363477</c:v>
                </c:pt>
                <c:pt idx="294">
                  <c:v>9923.3551074363477</c:v>
                </c:pt>
                <c:pt idx="295">
                  <c:v>9923.3551074363477</c:v>
                </c:pt>
                <c:pt idx="296">
                  <c:v>10189.945522826409</c:v>
                </c:pt>
                <c:pt idx="297">
                  <c:v>10189.945522826409</c:v>
                </c:pt>
                <c:pt idx="298">
                  <c:v>10189.945522826409</c:v>
                </c:pt>
                <c:pt idx="299">
                  <c:v>10189.945522826409</c:v>
                </c:pt>
                <c:pt idx="300">
                  <c:v>9683.0703579640285</c:v>
                </c:pt>
                <c:pt idx="301">
                  <c:v>9683.0703579640285</c:v>
                </c:pt>
                <c:pt idx="302">
                  <c:v>9683.0703579640285</c:v>
                </c:pt>
                <c:pt idx="303">
                  <c:v>9683.0703579640285</c:v>
                </c:pt>
                <c:pt idx="304">
                  <c:v>9970.3690870427254</c:v>
                </c:pt>
                <c:pt idx="305">
                  <c:v>9970.3690870427254</c:v>
                </c:pt>
                <c:pt idx="306">
                  <c:v>9970.3690870427254</c:v>
                </c:pt>
                <c:pt idx="307">
                  <c:v>9970.3690870427254</c:v>
                </c:pt>
                <c:pt idx="308">
                  <c:v>10496.878185440532</c:v>
                </c:pt>
                <c:pt idx="309">
                  <c:v>10496.878185440532</c:v>
                </c:pt>
                <c:pt idx="310">
                  <c:v>10496.878185440532</c:v>
                </c:pt>
                <c:pt idx="311">
                  <c:v>10496.878185440532</c:v>
                </c:pt>
                <c:pt idx="312">
                  <c:v>9891.1085805373696</c:v>
                </c:pt>
                <c:pt idx="313">
                  <c:v>9891.1085805373696</c:v>
                </c:pt>
                <c:pt idx="314">
                  <c:v>9891.1085805373696</c:v>
                </c:pt>
                <c:pt idx="315">
                  <c:v>9891.1085805373696</c:v>
                </c:pt>
                <c:pt idx="316">
                  <c:v>10062.619058360364</c:v>
                </c:pt>
                <c:pt idx="317">
                  <c:v>10062.619058360364</c:v>
                </c:pt>
                <c:pt idx="318">
                  <c:v>10062.619058360364</c:v>
                </c:pt>
                <c:pt idx="319">
                  <c:v>10062.619058360364</c:v>
                </c:pt>
                <c:pt idx="320">
                  <c:v>9626.0186684319797</c:v>
                </c:pt>
                <c:pt idx="321">
                  <c:v>9626.0186684319797</c:v>
                </c:pt>
                <c:pt idx="322">
                  <c:v>9626.0186684319797</c:v>
                </c:pt>
                <c:pt idx="323">
                  <c:v>9626.0186684319797</c:v>
                </c:pt>
                <c:pt idx="324">
                  <c:v>9433.4835869937906</c:v>
                </c:pt>
                <c:pt idx="325">
                  <c:v>9433.4835869937906</c:v>
                </c:pt>
                <c:pt idx="326">
                  <c:v>9433.4835869937906</c:v>
                </c:pt>
                <c:pt idx="327">
                  <c:v>9433.4835869937906</c:v>
                </c:pt>
                <c:pt idx="328">
                  <c:v>9387.9900809390729</c:v>
                </c:pt>
                <c:pt idx="329">
                  <c:v>9387.9900809390729</c:v>
                </c:pt>
                <c:pt idx="330">
                  <c:v>9387.9900809390729</c:v>
                </c:pt>
                <c:pt idx="331">
                  <c:v>9387.9900809390729</c:v>
                </c:pt>
                <c:pt idx="332">
                  <c:v>9783.4565623430644</c:v>
                </c:pt>
                <c:pt idx="333">
                  <c:v>9783.4565623430644</c:v>
                </c:pt>
                <c:pt idx="334">
                  <c:v>9783.4565623430644</c:v>
                </c:pt>
                <c:pt idx="335">
                  <c:v>9783.4565623430644</c:v>
                </c:pt>
                <c:pt idx="336">
                  <c:v>9472.6558898254516</c:v>
                </c:pt>
                <c:pt idx="337">
                  <c:v>9472.6558898254516</c:v>
                </c:pt>
                <c:pt idx="338">
                  <c:v>9472.6558898254516</c:v>
                </c:pt>
                <c:pt idx="339">
                  <c:v>9472.6558898254516</c:v>
                </c:pt>
                <c:pt idx="340">
                  <c:v>9958.195940260679</c:v>
                </c:pt>
                <c:pt idx="341">
                  <c:v>9958.195940260679</c:v>
                </c:pt>
                <c:pt idx="342">
                  <c:v>9958.195940260679</c:v>
                </c:pt>
                <c:pt idx="343">
                  <c:v>9958.195940260679</c:v>
                </c:pt>
                <c:pt idx="344">
                  <c:v>9478.74863486709</c:v>
                </c:pt>
                <c:pt idx="345">
                  <c:v>9478.74863486709</c:v>
                </c:pt>
                <c:pt idx="346">
                  <c:v>9478.74863486709</c:v>
                </c:pt>
                <c:pt idx="347">
                  <c:v>9478.74863486709</c:v>
                </c:pt>
                <c:pt idx="348">
                  <c:v>9591.1381563787309</c:v>
                </c:pt>
                <c:pt idx="349">
                  <c:v>9591.1381563787309</c:v>
                </c:pt>
                <c:pt idx="350">
                  <c:v>9591.1381563787309</c:v>
                </c:pt>
                <c:pt idx="351">
                  <c:v>9591.1381563787309</c:v>
                </c:pt>
                <c:pt idx="352">
                  <c:v>9561.2246856810925</c:v>
                </c:pt>
                <c:pt idx="353">
                  <c:v>9561.2246856810925</c:v>
                </c:pt>
                <c:pt idx="354">
                  <c:v>9561.2246856810925</c:v>
                </c:pt>
                <c:pt idx="355">
                  <c:v>9561.2246856810925</c:v>
                </c:pt>
                <c:pt idx="356">
                  <c:v>9411.7321152669829</c:v>
                </c:pt>
                <c:pt idx="357">
                  <c:v>9411.7321152669829</c:v>
                </c:pt>
                <c:pt idx="358">
                  <c:v>9411.7321152669829</c:v>
                </c:pt>
                <c:pt idx="359">
                  <c:v>9411.7321152669829</c:v>
                </c:pt>
                <c:pt idx="360">
                  <c:v>9348.8671924646969</c:v>
                </c:pt>
                <c:pt idx="361">
                  <c:v>9348.8671924646969</c:v>
                </c:pt>
                <c:pt idx="362">
                  <c:v>9348.8671924646969</c:v>
                </c:pt>
                <c:pt idx="363">
                  <c:v>9348.8671924646969</c:v>
                </c:pt>
                <c:pt idx="364">
                  <c:v>9370.3733886056416</c:v>
                </c:pt>
                <c:pt idx="365">
                  <c:v>9370.3733886056416</c:v>
                </c:pt>
                <c:pt idx="366">
                  <c:v>9370.3733886056416</c:v>
                </c:pt>
                <c:pt idx="367">
                  <c:v>9370.3733886056416</c:v>
                </c:pt>
                <c:pt idx="368">
                  <c:v>9551.5721499441952</c:v>
                </c:pt>
                <c:pt idx="369">
                  <c:v>9551.5721499441952</c:v>
                </c:pt>
                <c:pt idx="370">
                  <c:v>9551.5721499441952</c:v>
                </c:pt>
                <c:pt idx="371">
                  <c:v>9551.5721499441952</c:v>
                </c:pt>
                <c:pt idx="372">
                  <c:v>9688.737588505508</c:v>
                </c:pt>
                <c:pt idx="373">
                  <c:v>9688.737588505508</c:v>
                </c:pt>
                <c:pt idx="374">
                  <c:v>9688.737588505508</c:v>
                </c:pt>
                <c:pt idx="375">
                  <c:v>9688.737588505508</c:v>
                </c:pt>
                <c:pt idx="376">
                  <c:v>10847.514536567407</c:v>
                </c:pt>
                <c:pt idx="377">
                  <c:v>10847.514536567407</c:v>
                </c:pt>
                <c:pt idx="378">
                  <c:v>10847.514536567407</c:v>
                </c:pt>
                <c:pt idx="379">
                  <c:v>10847.514536567407</c:v>
                </c:pt>
                <c:pt idx="380">
                  <c:v>10109.059846444676</c:v>
                </c:pt>
                <c:pt idx="381">
                  <c:v>10109.059846444676</c:v>
                </c:pt>
                <c:pt idx="382">
                  <c:v>10109.059846444676</c:v>
                </c:pt>
                <c:pt idx="383">
                  <c:v>10109.059846444676</c:v>
                </c:pt>
                <c:pt idx="384">
                  <c:v>10689.845970717502</c:v>
                </c:pt>
                <c:pt idx="385">
                  <c:v>10689.845970717502</c:v>
                </c:pt>
                <c:pt idx="386">
                  <c:v>10689.845970717502</c:v>
                </c:pt>
                <c:pt idx="387">
                  <c:v>10689.845970717502</c:v>
                </c:pt>
                <c:pt idx="388">
                  <c:v>10706.870172219977</c:v>
                </c:pt>
                <c:pt idx="389">
                  <c:v>10706.870172219977</c:v>
                </c:pt>
                <c:pt idx="390">
                  <c:v>10706.870172219977</c:v>
                </c:pt>
                <c:pt idx="391">
                  <c:v>10706.870172219977</c:v>
                </c:pt>
                <c:pt idx="392">
                  <c:v>10446.163896119484</c:v>
                </c:pt>
                <c:pt idx="393">
                  <c:v>10446.163896119484</c:v>
                </c:pt>
                <c:pt idx="394">
                  <c:v>10446.163896119484</c:v>
                </c:pt>
                <c:pt idx="395">
                  <c:v>10446.163896119484</c:v>
                </c:pt>
                <c:pt idx="396">
                  <c:v>10409.477746198732</c:v>
                </c:pt>
                <c:pt idx="397">
                  <c:v>10409.477746198732</c:v>
                </c:pt>
                <c:pt idx="398">
                  <c:v>10409.477746198732</c:v>
                </c:pt>
                <c:pt idx="399">
                  <c:v>10409.477746198732</c:v>
                </c:pt>
                <c:pt idx="400">
                  <c:v>10293.10664884626</c:v>
                </c:pt>
                <c:pt idx="401">
                  <c:v>10293.10664884626</c:v>
                </c:pt>
                <c:pt idx="402">
                  <c:v>10293.10664884626</c:v>
                </c:pt>
                <c:pt idx="403">
                  <c:v>10293.10664884626</c:v>
                </c:pt>
                <c:pt idx="404">
                  <c:v>9990.5980673771883</c:v>
                </c:pt>
                <c:pt idx="405">
                  <c:v>9990.5980673771883</c:v>
                </c:pt>
                <c:pt idx="406">
                  <c:v>9990.5980673771883</c:v>
                </c:pt>
                <c:pt idx="407">
                  <c:v>9990.5980673771883</c:v>
                </c:pt>
                <c:pt idx="408">
                  <c:v>10205.610817325023</c:v>
                </c:pt>
                <c:pt idx="409">
                  <c:v>10205.610817325023</c:v>
                </c:pt>
                <c:pt idx="410">
                  <c:v>10205.610817325023</c:v>
                </c:pt>
                <c:pt idx="411">
                  <c:v>10205.610817325023</c:v>
                </c:pt>
                <c:pt idx="412">
                  <c:v>10448.840861147386</c:v>
                </c:pt>
                <c:pt idx="413">
                  <c:v>10448.840861147386</c:v>
                </c:pt>
                <c:pt idx="414">
                  <c:v>10448.840861147386</c:v>
                </c:pt>
                <c:pt idx="415">
                  <c:v>10448.840861147386</c:v>
                </c:pt>
                <c:pt idx="416">
                  <c:v>11034.226591019091</c:v>
                </c:pt>
                <c:pt idx="417">
                  <c:v>11034.226591019091</c:v>
                </c:pt>
                <c:pt idx="418">
                  <c:v>11034.226591019091</c:v>
                </c:pt>
                <c:pt idx="419">
                  <c:v>11034.226591019091</c:v>
                </c:pt>
                <c:pt idx="420">
                  <c:v>12077.494860745253</c:v>
                </c:pt>
                <c:pt idx="421">
                  <c:v>12077.494860745253</c:v>
                </c:pt>
                <c:pt idx="422">
                  <c:v>12077.494860745253</c:v>
                </c:pt>
                <c:pt idx="423">
                  <c:v>12077.494860745253</c:v>
                </c:pt>
                <c:pt idx="424">
                  <c:v>12295.603620868285</c:v>
                </c:pt>
                <c:pt idx="425">
                  <c:v>12295.603620868285</c:v>
                </c:pt>
                <c:pt idx="426">
                  <c:v>12295.603620868285</c:v>
                </c:pt>
                <c:pt idx="427">
                  <c:v>12295.603620868285</c:v>
                </c:pt>
                <c:pt idx="428">
                  <c:v>11816.765837884106</c:v>
                </c:pt>
                <c:pt idx="429">
                  <c:v>11816.765837884106</c:v>
                </c:pt>
                <c:pt idx="430">
                  <c:v>11816.765837884106</c:v>
                </c:pt>
                <c:pt idx="431">
                  <c:v>11816.765837884106</c:v>
                </c:pt>
                <c:pt idx="432">
                  <c:v>12334.378856302394</c:v>
                </c:pt>
                <c:pt idx="433">
                  <c:v>12334.378856302394</c:v>
                </c:pt>
                <c:pt idx="434">
                  <c:v>12334.378856302394</c:v>
                </c:pt>
                <c:pt idx="435">
                  <c:v>12334.378856302394</c:v>
                </c:pt>
                <c:pt idx="436">
                  <c:v>12754.883826074896</c:v>
                </c:pt>
                <c:pt idx="437">
                  <c:v>12754.883826074896</c:v>
                </c:pt>
                <c:pt idx="438">
                  <c:v>12754.883826074896</c:v>
                </c:pt>
                <c:pt idx="439">
                  <c:v>12754.883826074896</c:v>
                </c:pt>
                <c:pt idx="440">
                  <c:v>13656.45584304046</c:v>
                </c:pt>
                <c:pt idx="441">
                  <c:v>13656.45584304046</c:v>
                </c:pt>
                <c:pt idx="442">
                  <c:v>13656.45584304046</c:v>
                </c:pt>
                <c:pt idx="443">
                  <c:v>13656.45584304046</c:v>
                </c:pt>
                <c:pt idx="444">
                  <c:v>14014.325706977252</c:v>
                </c:pt>
                <c:pt idx="445">
                  <c:v>14014.325706977252</c:v>
                </c:pt>
                <c:pt idx="446">
                  <c:v>14014.325706977252</c:v>
                </c:pt>
                <c:pt idx="447">
                  <c:v>14014.325706977252</c:v>
                </c:pt>
                <c:pt idx="448">
                  <c:v>13037.210137580805</c:v>
                </c:pt>
                <c:pt idx="449">
                  <c:v>13037.210137580805</c:v>
                </c:pt>
                <c:pt idx="450">
                  <c:v>13037.210137580805</c:v>
                </c:pt>
                <c:pt idx="451">
                  <c:v>13037.210137580805</c:v>
                </c:pt>
                <c:pt idx="452">
                  <c:v>12816.831436237151</c:v>
                </c:pt>
                <c:pt idx="453">
                  <c:v>12816.831436237151</c:v>
                </c:pt>
                <c:pt idx="454">
                  <c:v>12816.831436237151</c:v>
                </c:pt>
                <c:pt idx="455">
                  <c:v>12816.831436237151</c:v>
                </c:pt>
                <c:pt idx="456">
                  <c:v>12615.74825114936</c:v>
                </c:pt>
                <c:pt idx="457">
                  <c:v>12615.74825114936</c:v>
                </c:pt>
                <c:pt idx="458">
                  <c:v>12615.74825114936</c:v>
                </c:pt>
                <c:pt idx="459">
                  <c:v>12615.74825114936</c:v>
                </c:pt>
                <c:pt idx="460">
                  <c:v>12680.510922443053</c:v>
                </c:pt>
                <c:pt idx="461">
                  <c:v>12680.510922443053</c:v>
                </c:pt>
                <c:pt idx="462">
                  <c:v>12680.510922443053</c:v>
                </c:pt>
                <c:pt idx="463">
                  <c:v>12680.510922443053</c:v>
                </c:pt>
                <c:pt idx="464">
                  <c:v>13495.994425625815</c:v>
                </c:pt>
                <c:pt idx="465">
                  <c:v>13495.994425625815</c:v>
                </c:pt>
                <c:pt idx="466">
                  <c:v>13495.994425625815</c:v>
                </c:pt>
                <c:pt idx="467">
                  <c:v>13495.994425625815</c:v>
                </c:pt>
                <c:pt idx="468">
                  <c:v>12443.045977277481</c:v>
                </c:pt>
                <c:pt idx="469">
                  <c:v>12443.045977277481</c:v>
                </c:pt>
                <c:pt idx="470">
                  <c:v>12443.045977277481</c:v>
                </c:pt>
                <c:pt idx="471">
                  <c:v>12443.045977277481</c:v>
                </c:pt>
                <c:pt idx="472">
                  <c:v>12175.927540457862</c:v>
                </c:pt>
                <c:pt idx="473">
                  <c:v>12175.927540457862</c:v>
                </c:pt>
                <c:pt idx="474">
                  <c:v>12175.927540457862</c:v>
                </c:pt>
                <c:pt idx="475">
                  <c:v>12175.927540457862</c:v>
                </c:pt>
                <c:pt idx="476">
                  <c:v>12737.970336347582</c:v>
                </c:pt>
                <c:pt idx="477">
                  <c:v>12737.970336347582</c:v>
                </c:pt>
                <c:pt idx="478">
                  <c:v>12737.970336347582</c:v>
                </c:pt>
                <c:pt idx="479">
                  <c:v>12737.970336347582</c:v>
                </c:pt>
                <c:pt idx="480">
                  <c:v>12791.484044351782</c:v>
                </c:pt>
                <c:pt idx="481">
                  <c:v>12791.484044351782</c:v>
                </c:pt>
                <c:pt idx="482">
                  <c:v>12791.484044351782</c:v>
                </c:pt>
                <c:pt idx="483">
                  <c:v>12791.484044351782</c:v>
                </c:pt>
                <c:pt idx="484">
                  <c:v>12890.519812250823</c:v>
                </c:pt>
                <c:pt idx="485">
                  <c:v>12890.519812250823</c:v>
                </c:pt>
                <c:pt idx="486">
                  <c:v>12890.519812250823</c:v>
                </c:pt>
                <c:pt idx="487">
                  <c:v>12890.519812250823</c:v>
                </c:pt>
                <c:pt idx="488">
                  <c:v>12184.607837472191</c:v>
                </c:pt>
                <c:pt idx="489">
                  <c:v>12184.607837472191</c:v>
                </c:pt>
                <c:pt idx="490">
                  <c:v>12184.607837472191</c:v>
                </c:pt>
                <c:pt idx="491">
                  <c:v>12184.607837472191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B9-4FC0-B8AF-E9F1675DCF62}"/>
            </c:ext>
          </c:extLst>
        </c:ser>
        <c:ser>
          <c:idx val="4"/>
          <c:order val="1"/>
          <c:tx>
            <c:v>Total Value (w/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 w="12700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val>
            <c:numRef>
              <c:f>'Value Average (Model)'!$BQ$35:$BQ$526</c:f>
              <c:numCache>
                <c:formatCode>_("$"* #,##0.00_);_("$"* \(#,##0.00\);_("$"* "-"??_);_(@_)</c:formatCode>
                <c:ptCount val="492"/>
                <c:pt idx="0">
                  <c:v>5000</c:v>
                </c:pt>
                <c:pt idx="1">
                  <c:v>5010.5927754214681</c:v>
                </c:pt>
                <c:pt idx="2">
                  <c:v>4921.9665142574568</c:v>
                </c:pt>
                <c:pt idx="3">
                  <c:v>5116.8333106163045</c:v>
                </c:pt>
                <c:pt idx="4">
                  <c:v>5099.9999999999991</c:v>
                </c:pt>
                <c:pt idx="5">
                  <c:v>5017.8124870405391</c:v>
                </c:pt>
                <c:pt idx="6">
                  <c:v>5106.8768305340764</c:v>
                </c:pt>
                <c:pt idx="7">
                  <c:v>5274.6853764496027</c:v>
                </c:pt>
                <c:pt idx="8">
                  <c:v>5207.8301606195364</c:v>
                </c:pt>
                <c:pt idx="9">
                  <c:v>5348.9988940075636</c:v>
                </c:pt>
                <c:pt idx="10">
                  <c:v>5375.777655627785</c:v>
                </c:pt>
                <c:pt idx="11">
                  <c:v>5167.9003504179955</c:v>
                </c:pt>
                <c:pt idx="12">
                  <c:v>5307.8185417754557</c:v>
                </c:pt>
                <c:pt idx="13">
                  <c:v>5234.9263479446163</c:v>
                </c:pt>
                <c:pt idx="14">
                  <c:v>5056.8472807685866</c:v>
                </c:pt>
                <c:pt idx="15">
                  <c:v>5039.435097291449</c:v>
                </c:pt>
                <c:pt idx="16">
                  <c:v>5407.2528546783424</c:v>
                </c:pt>
                <c:pt idx="17">
                  <c:v>5561.2563363427162</c:v>
                </c:pt>
                <c:pt idx="18">
                  <c:v>5659.0090978928356</c:v>
                </c:pt>
                <c:pt idx="19">
                  <c:v>5435.8802072356648</c:v>
                </c:pt>
                <c:pt idx="20">
                  <c:v>5507.4024540667597</c:v>
                </c:pt>
                <c:pt idx="21">
                  <c:v>5542.1547888265186</c:v>
                </c:pt>
                <c:pt idx="22">
                  <c:v>5332.3918159490922</c:v>
                </c:pt>
                <c:pt idx="23">
                  <c:v>5282.4291752287581</c:v>
                </c:pt>
                <c:pt idx="24">
                  <c:v>5677.4085732539825</c:v>
                </c:pt>
                <c:pt idx="25">
                  <c:v>5672.5949982395487</c:v>
                </c:pt>
                <c:pt idx="26">
                  <c:v>5957.81011518986</c:v>
                </c:pt>
                <c:pt idx="27">
                  <c:v>5628.7085189829413</c:v>
                </c:pt>
                <c:pt idx="28">
                  <c:v>5778.1548181135531</c:v>
                </c:pt>
                <c:pt idx="29">
                  <c:v>5842.6501286220355</c:v>
                </c:pt>
                <c:pt idx="30">
                  <c:v>5788.1841980054542</c:v>
                </c:pt>
                <c:pt idx="31">
                  <c:v>5611.9809674172266</c:v>
                </c:pt>
                <c:pt idx="32">
                  <c:v>5876.1028833105274</c:v>
                </c:pt>
                <c:pt idx="33">
                  <c:v>5912.201568081915</c:v>
                </c:pt>
                <c:pt idx="34">
                  <c:v>5993.202294912965</c:v>
                </c:pt>
                <c:pt idx="35">
                  <c:v>6262.5169802392347</c:v>
                </c:pt>
                <c:pt idx="36">
                  <c:v>5990.4514812749221</c:v>
                </c:pt>
                <c:pt idx="37">
                  <c:v>6225.0703547775829</c:v>
                </c:pt>
                <c:pt idx="38">
                  <c:v>6273.4230269446562</c:v>
                </c:pt>
                <c:pt idx="39">
                  <c:v>6341.3492154923952</c:v>
                </c:pt>
                <c:pt idx="40">
                  <c:v>6094.3521095529941</c:v>
                </c:pt>
                <c:pt idx="41">
                  <c:v>6293.8491641379633</c:v>
                </c:pt>
                <c:pt idx="42">
                  <c:v>6098.38684344597</c:v>
                </c:pt>
                <c:pt idx="43">
                  <c:v>6163.287811102773</c:v>
                </c:pt>
                <c:pt idx="44">
                  <c:v>6192.5217972112596</c:v>
                </c:pt>
                <c:pt idx="45">
                  <c:v>6087.1682420200941</c:v>
                </c:pt>
                <c:pt idx="46">
                  <c:v>5911.6966887656927</c:v>
                </c:pt>
                <c:pt idx="47">
                  <c:v>5783.599631898197</c:v>
                </c:pt>
                <c:pt idx="48">
                  <c:v>6290.796168042295</c:v>
                </c:pt>
                <c:pt idx="49">
                  <c:v>6179.924230966335</c:v>
                </c:pt>
                <c:pt idx="50">
                  <c:v>6317.1743817840434</c:v>
                </c:pt>
                <c:pt idx="51">
                  <c:v>6290.1054152336874</c:v>
                </c:pt>
                <c:pt idx="52">
                  <c:v>6390.4078026074558</c:v>
                </c:pt>
                <c:pt idx="53">
                  <c:v>6433.8589482312873</c:v>
                </c:pt>
                <c:pt idx="54">
                  <c:v>6345.6375022793782</c:v>
                </c:pt>
                <c:pt idx="55">
                  <c:v>6314.7099131393752</c:v>
                </c:pt>
                <c:pt idx="56">
                  <c:v>6490.035816606096</c:v>
                </c:pt>
                <c:pt idx="57">
                  <c:v>6185.4399428965553</c:v>
                </c:pt>
                <c:pt idx="58">
                  <c:v>6235.7983766047291</c:v>
                </c:pt>
                <c:pt idx="59">
                  <c:v>6340.301923268441</c:v>
                </c:pt>
                <c:pt idx="60">
                  <c:v>6600.426212335663</c:v>
                </c:pt>
                <c:pt idx="61">
                  <c:v>5907.3311558764972</c:v>
                </c:pt>
                <c:pt idx="62">
                  <c:v>4768.2181568483284</c:v>
                </c:pt>
                <c:pt idx="63">
                  <c:v>4928.6938509346191</c:v>
                </c:pt>
                <c:pt idx="64">
                  <c:v>6669.4026533913739</c:v>
                </c:pt>
                <c:pt idx="65">
                  <c:v>7564.9164984786103</c:v>
                </c:pt>
                <c:pt idx="66">
                  <c:v>7410.3621407922292</c:v>
                </c:pt>
                <c:pt idx="67">
                  <c:v>6837.9756800499927</c:v>
                </c:pt>
                <c:pt idx="68">
                  <c:v>6764.0891899612452</c:v>
                </c:pt>
                <c:pt idx="69">
                  <c:v>7568.7204663260836</c:v>
                </c:pt>
                <c:pt idx="70">
                  <c:v>7376.4900912855865</c:v>
                </c:pt>
                <c:pt idx="71">
                  <c:v>7683.9897081785275</c:v>
                </c:pt>
                <c:pt idx="72">
                  <c:v>6873.1027982030237</c:v>
                </c:pt>
                <c:pt idx="73">
                  <c:v>6807.2483099727715</c:v>
                </c:pt>
                <c:pt idx="74">
                  <c:v>7233.6253783916127</c:v>
                </c:pt>
                <c:pt idx="75">
                  <c:v>6940.4731994456306</c:v>
                </c:pt>
                <c:pt idx="76">
                  <c:v>7138.7095376171546</c:v>
                </c:pt>
                <c:pt idx="77">
                  <c:v>6827.9121940136229</c:v>
                </c:pt>
                <c:pt idx="78">
                  <c:v>6847.6592748762687</c:v>
                </c:pt>
                <c:pt idx="79">
                  <c:v>7235.8002062504511</c:v>
                </c:pt>
                <c:pt idx="80">
                  <c:v>7230.0600452084745</c:v>
                </c:pt>
                <c:pt idx="81">
                  <c:v>6678.0988708302812</c:v>
                </c:pt>
                <c:pt idx="82">
                  <c:v>6476.7321999108053</c:v>
                </c:pt>
                <c:pt idx="83">
                  <c:v>6027.4344129845222</c:v>
                </c:pt>
                <c:pt idx="84">
                  <c:v>7310.9868501311848</c:v>
                </c:pt>
                <c:pt idx="85">
                  <c:v>7564.6063584356198</c:v>
                </c:pt>
                <c:pt idx="86">
                  <c:v>7974.0750376526084</c:v>
                </c:pt>
                <c:pt idx="87">
                  <c:v>8422.1069451331205</c:v>
                </c:pt>
                <c:pt idx="88">
                  <c:v>7475.0793106464307</c:v>
                </c:pt>
                <c:pt idx="89">
                  <c:v>7622.5441907552768</c:v>
                </c:pt>
                <c:pt idx="90">
                  <c:v>7647.9674521367406</c:v>
                </c:pt>
                <c:pt idx="91">
                  <c:v>7809.8531932481128</c:v>
                </c:pt>
                <c:pt idx="92">
                  <c:v>7610.8152308630779</c:v>
                </c:pt>
                <c:pt idx="93">
                  <c:v>7196.9954671617197</c:v>
                </c:pt>
                <c:pt idx="94">
                  <c:v>7438.3571198165737</c:v>
                </c:pt>
                <c:pt idx="95">
                  <c:v>7712.278970035235</c:v>
                </c:pt>
                <c:pt idx="96">
                  <c:v>7719.2164424786097</c:v>
                </c:pt>
                <c:pt idx="97">
                  <c:v>7809.0935212315535</c:v>
                </c:pt>
                <c:pt idx="98">
                  <c:v>7533.7102973819119</c:v>
                </c:pt>
                <c:pt idx="99">
                  <c:v>7556.6202587653725</c:v>
                </c:pt>
                <c:pt idx="100">
                  <c:v>7821.4580353386482</c:v>
                </c:pt>
                <c:pt idx="101">
                  <c:v>7600.1830250679932</c:v>
                </c:pt>
                <c:pt idx="102">
                  <c:v>8149.1066221457104</c:v>
                </c:pt>
                <c:pt idx="103">
                  <c:v>8555.1560622959259</c:v>
                </c:pt>
                <c:pt idx="104">
                  <c:v>7957.8941700838068</c:v>
                </c:pt>
                <c:pt idx="105">
                  <c:v>8154.4102703531362</c:v>
                </c:pt>
                <c:pt idx="106">
                  <c:v>8134.0712232525639</c:v>
                </c:pt>
                <c:pt idx="107">
                  <c:v>8302.0743536067748</c:v>
                </c:pt>
                <c:pt idx="108">
                  <c:v>8075.1886148288168</c:v>
                </c:pt>
                <c:pt idx="109">
                  <c:v>7990.4694350610271</c:v>
                </c:pt>
                <c:pt idx="110">
                  <c:v>8269.9704496803042</c:v>
                </c:pt>
                <c:pt idx="111">
                  <c:v>8497.3315876914294</c:v>
                </c:pt>
                <c:pt idx="112">
                  <c:v>8201.1382037728072</c:v>
                </c:pt>
                <c:pt idx="113">
                  <c:v>7999.7810493553825</c:v>
                </c:pt>
                <c:pt idx="114">
                  <c:v>8405.4347781251145</c:v>
                </c:pt>
                <c:pt idx="115">
                  <c:v>8539.7131850748137</c:v>
                </c:pt>
                <c:pt idx="116">
                  <c:v>8316.0652837396883</c:v>
                </c:pt>
                <c:pt idx="117">
                  <c:v>7870.771328118487</c:v>
                </c:pt>
                <c:pt idx="118">
                  <c:v>8146.9255026827923</c:v>
                </c:pt>
                <c:pt idx="119">
                  <c:v>8349.6532878570997</c:v>
                </c:pt>
                <c:pt idx="120">
                  <c:v>8413.7124541357443</c:v>
                </c:pt>
                <c:pt idx="121">
                  <c:v>8378.1821298291397</c:v>
                </c:pt>
                <c:pt idx="122">
                  <c:v>8594.816994711151</c:v>
                </c:pt>
                <c:pt idx="123">
                  <c:v>8522.5103640170146</c:v>
                </c:pt>
                <c:pt idx="124">
                  <c:v>8514.8357255616702</c:v>
                </c:pt>
                <c:pt idx="125">
                  <c:v>8587.1268126428095</c:v>
                </c:pt>
                <c:pt idx="126">
                  <c:v>8663.5240410588576</c:v>
                </c:pt>
                <c:pt idx="127">
                  <c:v>8964.5295076667535</c:v>
                </c:pt>
                <c:pt idx="128">
                  <c:v>8759.0487830005331</c:v>
                </c:pt>
                <c:pt idx="129">
                  <c:v>8346.0025451762431</c:v>
                </c:pt>
                <c:pt idx="130">
                  <c:v>8164.0703766428469</c:v>
                </c:pt>
                <c:pt idx="131">
                  <c:v>8025.9096044502658</c:v>
                </c:pt>
                <c:pt idx="132">
                  <c:v>8820.0647101359391</c:v>
                </c:pt>
                <c:pt idx="133">
                  <c:v>9042.7728538512692</c:v>
                </c:pt>
                <c:pt idx="134">
                  <c:v>9003.4713780170696</c:v>
                </c:pt>
                <c:pt idx="135">
                  <c:v>9384.3039223326359</c:v>
                </c:pt>
                <c:pt idx="136">
                  <c:v>8958.9948838720647</c:v>
                </c:pt>
                <c:pt idx="137">
                  <c:v>8969.3055973143455</c:v>
                </c:pt>
                <c:pt idx="138">
                  <c:v>8976.0603181796923</c:v>
                </c:pt>
                <c:pt idx="139">
                  <c:v>9195.2652861813913</c:v>
                </c:pt>
                <c:pt idx="140">
                  <c:v>9096.4783088847907</c:v>
                </c:pt>
                <c:pt idx="141">
                  <c:v>9035.3061280874226</c:v>
                </c:pt>
                <c:pt idx="142">
                  <c:v>9144.5651438706554</c:v>
                </c:pt>
                <c:pt idx="143">
                  <c:v>8878.1399903170131</c:v>
                </c:pt>
                <c:pt idx="144">
                  <c:v>9132.6753186848146</c:v>
                </c:pt>
                <c:pt idx="145">
                  <c:v>9374.4553917028607</c:v>
                </c:pt>
                <c:pt idx="146">
                  <c:v>8980.4098284633619</c:v>
                </c:pt>
                <c:pt idx="147">
                  <c:v>9016.319459238699</c:v>
                </c:pt>
                <c:pt idx="148">
                  <c:v>9211.3945639055073</c:v>
                </c:pt>
                <c:pt idx="149">
                  <c:v>9540.4412644135937</c:v>
                </c:pt>
                <c:pt idx="150">
                  <c:v>9819.9573625339162</c:v>
                </c:pt>
                <c:pt idx="151">
                  <c:v>9573.2099907738793</c:v>
                </c:pt>
                <c:pt idx="152">
                  <c:v>9326.8392629604259</c:v>
                </c:pt>
                <c:pt idx="153">
                  <c:v>9888.2271543565384</c:v>
                </c:pt>
                <c:pt idx="154">
                  <c:v>9735.3823594366077</c:v>
                </c:pt>
                <c:pt idx="155">
                  <c:v>10146.377256627497</c:v>
                </c:pt>
                <c:pt idx="156">
                  <c:v>9475.7113587026997</c:v>
                </c:pt>
                <c:pt idx="157">
                  <c:v>9700.3719774047313</c:v>
                </c:pt>
                <c:pt idx="158">
                  <c:v>9262.0265872615309</c:v>
                </c:pt>
                <c:pt idx="159">
                  <c:v>9220.5474523936828</c:v>
                </c:pt>
                <c:pt idx="160">
                  <c:v>9559.7785054567976</c:v>
                </c:pt>
                <c:pt idx="161">
                  <c:v>9932.5409947258631</c:v>
                </c:pt>
                <c:pt idx="162">
                  <c:v>9971.8147340660726</c:v>
                </c:pt>
                <c:pt idx="163">
                  <c:v>10107.05203996309</c:v>
                </c:pt>
                <c:pt idx="164">
                  <c:v>9725.6762560221196</c:v>
                </c:pt>
                <c:pt idx="165">
                  <c:v>9784.4765784711944</c:v>
                </c:pt>
                <c:pt idx="166">
                  <c:v>9988.0169861290087</c:v>
                </c:pt>
                <c:pt idx="167">
                  <c:v>10083.459540803991</c:v>
                </c:pt>
                <c:pt idx="168">
                  <c:v>9847.5184917467777</c:v>
                </c:pt>
                <c:pt idx="169">
                  <c:v>9828.8070486460601</c:v>
                </c:pt>
                <c:pt idx="170">
                  <c:v>10221.903040238074</c:v>
                </c:pt>
                <c:pt idx="171">
                  <c:v>9942.5915858496483</c:v>
                </c:pt>
                <c:pt idx="172">
                  <c:v>9955.5893682454534</c:v>
                </c:pt>
                <c:pt idx="173">
                  <c:v>9713.8496485143842</c:v>
                </c:pt>
                <c:pt idx="174">
                  <c:v>10055.903361813604</c:v>
                </c:pt>
                <c:pt idx="175">
                  <c:v>10136.95991506797</c:v>
                </c:pt>
                <c:pt idx="176">
                  <c:v>10067.440444024629</c:v>
                </c:pt>
                <c:pt idx="177">
                  <c:v>10211.542965669954</c:v>
                </c:pt>
                <c:pt idx="178">
                  <c:v>10256.314940207494</c:v>
                </c:pt>
                <c:pt idx="179">
                  <c:v>10235.093230530159</c:v>
                </c:pt>
                <c:pt idx="180">
                  <c:v>10342.476091175999</c:v>
                </c:pt>
                <c:pt idx="181">
                  <c:v>10249.64878539476</c:v>
                </c:pt>
                <c:pt idx="182">
                  <c:v>10173.694209528325</c:v>
                </c:pt>
                <c:pt idx="183">
                  <c:v>10465.517339872749</c:v>
                </c:pt>
                <c:pt idx="184">
                  <c:v>10454.720698100373</c:v>
                </c:pt>
                <c:pt idx="185">
                  <c:v>10630.122527096595</c:v>
                </c:pt>
                <c:pt idx="186">
                  <c:v>10455.005429002693</c:v>
                </c:pt>
                <c:pt idx="187">
                  <c:v>10518.749926683206</c:v>
                </c:pt>
                <c:pt idx="188">
                  <c:v>10541.989373937879</c:v>
                </c:pt>
                <c:pt idx="189">
                  <c:v>10346.686159813124</c:v>
                </c:pt>
                <c:pt idx="190">
                  <c:v>10609.786788137082</c:v>
                </c:pt>
                <c:pt idx="191">
                  <c:v>10876.048572055643</c:v>
                </c:pt>
                <c:pt idx="192">
                  <c:v>10691.318075927304</c:v>
                </c:pt>
                <c:pt idx="193">
                  <c:v>10613.785103135042</c:v>
                </c:pt>
                <c:pt idx="194">
                  <c:v>10779.860176768514</c:v>
                </c:pt>
                <c:pt idx="195">
                  <c:v>11005.277798193853</c:v>
                </c:pt>
                <c:pt idx="196">
                  <c:v>10791.238502595928</c:v>
                </c:pt>
                <c:pt idx="197">
                  <c:v>10675.645867804715</c:v>
                </c:pt>
                <c:pt idx="198">
                  <c:v>10661.254203417155</c:v>
                </c:pt>
                <c:pt idx="199">
                  <c:v>10707.372892220643</c:v>
                </c:pt>
                <c:pt idx="200">
                  <c:v>10875.758282878414</c:v>
                </c:pt>
                <c:pt idx="201">
                  <c:v>10580.619854415536</c:v>
                </c:pt>
                <c:pt idx="202">
                  <c:v>10544.396805122225</c:v>
                </c:pt>
                <c:pt idx="203">
                  <c:v>10503.869290622517</c:v>
                </c:pt>
                <c:pt idx="204">
                  <c:v>11011.509120878329</c:v>
                </c:pt>
                <c:pt idx="205">
                  <c:v>10944.100821409467</c:v>
                </c:pt>
                <c:pt idx="206">
                  <c:v>10672.435008868764</c:v>
                </c:pt>
                <c:pt idx="207">
                  <c:v>10949.010552588561</c:v>
                </c:pt>
                <c:pt idx="208">
                  <c:v>11077.925056670516</c:v>
                </c:pt>
                <c:pt idx="209">
                  <c:v>10140.238231389018</c:v>
                </c:pt>
                <c:pt idx="210">
                  <c:v>9957.3587295452144</c:v>
                </c:pt>
                <c:pt idx="211">
                  <c:v>9487.0997840911714</c:v>
                </c:pt>
                <c:pt idx="212">
                  <c:v>11078.645130721228</c:v>
                </c:pt>
                <c:pt idx="213">
                  <c:v>11113.225935088014</c:v>
                </c:pt>
                <c:pt idx="214">
                  <c:v>10721.719897395005</c:v>
                </c:pt>
                <c:pt idx="215">
                  <c:v>11163.472512942873</c:v>
                </c:pt>
                <c:pt idx="216">
                  <c:v>11143.682463076182</c:v>
                </c:pt>
                <c:pt idx="217">
                  <c:v>11170.955474785313</c:v>
                </c:pt>
                <c:pt idx="218">
                  <c:v>11435.129995238065</c:v>
                </c:pt>
                <c:pt idx="219">
                  <c:v>12181.313656623292</c:v>
                </c:pt>
                <c:pt idx="220">
                  <c:v>11316.581784376114</c:v>
                </c:pt>
                <c:pt idx="221">
                  <c:v>11958.017393284841</c:v>
                </c:pt>
                <c:pt idx="222">
                  <c:v>11479.299492672333</c:v>
                </c:pt>
                <c:pt idx="223">
                  <c:v>11506.613696272625</c:v>
                </c:pt>
                <c:pt idx="224">
                  <c:v>11394.829089015058</c:v>
                </c:pt>
                <c:pt idx="225">
                  <c:v>10765.997277919429</c:v>
                </c:pt>
                <c:pt idx="226">
                  <c:v>11708.311534530651</c:v>
                </c:pt>
                <c:pt idx="227">
                  <c:v>11754.994916853439</c:v>
                </c:pt>
                <c:pt idx="228">
                  <c:v>11488.636308316789</c:v>
                </c:pt>
                <c:pt idx="229">
                  <c:v>11915.854787341115</c:v>
                </c:pt>
                <c:pt idx="230">
                  <c:v>11851.434900763801</c:v>
                </c:pt>
                <c:pt idx="231">
                  <c:v>11928.026328285659</c:v>
                </c:pt>
                <c:pt idx="232">
                  <c:v>11851.324346302132</c:v>
                </c:pt>
                <c:pt idx="233">
                  <c:v>12264.507386822317</c:v>
                </c:pt>
                <c:pt idx="234">
                  <c:v>12382.882683998485</c:v>
                </c:pt>
                <c:pt idx="235">
                  <c:v>12716.130131542506</c:v>
                </c:pt>
                <c:pt idx="236">
                  <c:v>12017.525421047332</c:v>
                </c:pt>
                <c:pt idx="237">
                  <c:v>12257.044563485319</c:v>
                </c:pt>
                <c:pt idx="238">
                  <c:v>12329.336429383588</c:v>
                </c:pt>
                <c:pt idx="239">
                  <c:v>12293.929356745499</c:v>
                </c:pt>
                <c:pt idx="240">
                  <c:v>12138.144267293721</c:v>
                </c:pt>
                <c:pt idx="241">
                  <c:v>12389.977371766037</c:v>
                </c:pt>
                <c:pt idx="242">
                  <c:v>12238.347354890242</c:v>
                </c:pt>
                <c:pt idx="243">
                  <c:v>12291.484287291261</c:v>
                </c:pt>
                <c:pt idx="244">
                  <c:v>12247.903109797026</c:v>
                </c:pt>
                <c:pt idx="245">
                  <c:v>12041.51218474155</c:v>
                </c:pt>
                <c:pt idx="246">
                  <c:v>12206.119696603175</c:v>
                </c:pt>
                <c:pt idx="247">
                  <c:v>12357.626843790231</c:v>
                </c:pt>
                <c:pt idx="248">
                  <c:v>12326.078537443242</c:v>
                </c:pt>
                <c:pt idx="249">
                  <c:v>12116.645482428372</c:v>
                </c:pt>
                <c:pt idx="250">
                  <c:v>11449.258461988929</c:v>
                </c:pt>
                <c:pt idx="251">
                  <c:v>11550.893586198179</c:v>
                </c:pt>
                <c:pt idx="252">
                  <c:v>12323.935535243558</c:v>
                </c:pt>
                <c:pt idx="253">
                  <c:v>12789.642224245545</c:v>
                </c:pt>
                <c:pt idx="254">
                  <c:v>13009.554901408223</c:v>
                </c:pt>
                <c:pt idx="255">
                  <c:v>12979.880155613931</c:v>
                </c:pt>
                <c:pt idx="256">
                  <c:v>12529.715775300128</c:v>
                </c:pt>
                <c:pt idx="257">
                  <c:v>12457.056639788598</c:v>
                </c:pt>
                <c:pt idx="258">
                  <c:v>12435.775952375259</c:v>
                </c:pt>
                <c:pt idx="259">
                  <c:v>12428.037021792043</c:v>
                </c:pt>
                <c:pt idx="260">
                  <c:v>12643.076438053162</c:v>
                </c:pt>
                <c:pt idx="261">
                  <c:v>12737.056605721747</c:v>
                </c:pt>
                <c:pt idx="262">
                  <c:v>12934.122074839768</c:v>
                </c:pt>
                <c:pt idx="263">
                  <c:v>13022.699217874777</c:v>
                </c:pt>
                <c:pt idx="264">
                  <c:v>12769.828103411346</c:v>
                </c:pt>
                <c:pt idx="265">
                  <c:v>12690.951552665842</c:v>
                </c:pt>
                <c:pt idx="266">
                  <c:v>13062.509898283972</c:v>
                </c:pt>
                <c:pt idx="267">
                  <c:v>13454.413004344537</c:v>
                </c:pt>
                <c:pt idx="268">
                  <c:v>12920.255023935599</c:v>
                </c:pt>
                <c:pt idx="269">
                  <c:v>12665.257694505219</c:v>
                </c:pt>
                <c:pt idx="270">
                  <c:v>12889.22263097318</c:v>
                </c:pt>
                <c:pt idx="271">
                  <c:v>12645.464042838108</c:v>
                </c:pt>
                <c:pt idx="272">
                  <c:v>13136.632373252276</c:v>
                </c:pt>
                <c:pt idx="273">
                  <c:v>12989.219400244901</c:v>
                </c:pt>
                <c:pt idx="274">
                  <c:v>13030.247972014438</c:v>
                </c:pt>
                <c:pt idx="275">
                  <c:v>12771.18684827799</c:v>
                </c:pt>
                <c:pt idx="276">
                  <c:v>13179.750585628879</c:v>
                </c:pt>
                <c:pt idx="277">
                  <c:v>13699.269233736224</c:v>
                </c:pt>
                <c:pt idx="278">
                  <c:v>13803.195752925307</c:v>
                </c:pt>
                <c:pt idx="279">
                  <c:v>13931.953704232636</c:v>
                </c:pt>
                <c:pt idx="280">
                  <c:v>13362.113203896391</c:v>
                </c:pt>
                <c:pt idx="281">
                  <c:v>13608.509410968371</c:v>
                </c:pt>
                <c:pt idx="282">
                  <c:v>13400.843246516537</c:v>
                </c:pt>
                <c:pt idx="283">
                  <c:v>13899.699686851465</c:v>
                </c:pt>
                <c:pt idx="284">
                  <c:v>13639.638049085923</c:v>
                </c:pt>
                <c:pt idx="285">
                  <c:v>13735.416210078385</c:v>
                </c:pt>
                <c:pt idx="286">
                  <c:v>13892.398084621294</c:v>
                </c:pt>
                <c:pt idx="287">
                  <c:v>13996.555217278294</c:v>
                </c:pt>
                <c:pt idx="288">
                  <c:v>13770.143336148562</c:v>
                </c:pt>
                <c:pt idx="289">
                  <c:v>13793.884967339434</c:v>
                </c:pt>
                <c:pt idx="290">
                  <c:v>13754.841682830993</c:v>
                </c:pt>
                <c:pt idx="291">
                  <c:v>13717.120206240141</c:v>
                </c:pt>
                <c:pt idx="292">
                  <c:v>13899.284898218408</c:v>
                </c:pt>
                <c:pt idx="293">
                  <c:v>13959.046752883109</c:v>
                </c:pt>
                <c:pt idx="294">
                  <c:v>13810.115121793327</c:v>
                </c:pt>
                <c:pt idx="295">
                  <c:v>13881.776100313769</c:v>
                </c:pt>
                <c:pt idx="296">
                  <c:v>14025.093548855953</c:v>
                </c:pt>
                <c:pt idx="297">
                  <c:v>14344.058989935471</c:v>
                </c:pt>
                <c:pt idx="298">
                  <c:v>14073.161991808278</c:v>
                </c:pt>
                <c:pt idx="299">
                  <c:v>14415.010029399429</c:v>
                </c:pt>
                <c:pt idx="300">
                  <c:v>14205.232607789529</c:v>
                </c:pt>
                <c:pt idx="301">
                  <c:v>14323.712212590704</c:v>
                </c:pt>
                <c:pt idx="302">
                  <c:v>14504.782820937104</c:v>
                </c:pt>
                <c:pt idx="303">
                  <c:v>14231.499979271826</c:v>
                </c:pt>
                <c:pt idx="304">
                  <c:v>14279.099267146368</c:v>
                </c:pt>
                <c:pt idx="305">
                  <c:v>14322.246272932513</c:v>
                </c:pt>
                <c:pt idx="306">
                  <c:v>14160.288823140738</c:v>
                </c:pt>
                <c:pt idx="307">
                  <c:v>13746.686620055994</c:v>
                </c:pt>
                <c:pt idx="308">
                  <c:v>14448.397577245982</c:v>
                </c:pt>
                <c:pt idx="309">
                  <c:v>14568.130001358675</c:v>
                </c:pt>
                <c:pt idx="310">
                  <c:v>15048.233340538342</c:v>
                </c:pt>
                <c:pt idx="311">
                  <c:v>15224.637156745097</c:v>
                </c:pt>
                <c:pt idx="312">
                  <c:v>14646.502200823228</c:v>
                </c:pt>
                <c:pt idx="313">
                  <c:v>14802.427466941554</c:v>
                </c:pt>
                <c:pt idx="314">
                  <c:v>14734.030102678829</c:v>
                </c:pt>
                <c:pt idx="315">
                  <c:v>14568.88969111689</c:v>
                </c:pt>
                <c:pt idx="316">
                  <c:v>14738.337146852833</c:v>
                </c:pt>
                <c:pt idx="317">
                  <c:v>14328.087984193986</c:v>
                </c:pt>
                <c:pt idx="318">
                  <c:v>14704.857849633112</c:v>
                </c:pt>
                <c:pt idx="319">
                  <c:v>15075.69313282538</c:v>
                </c:pt>
                <c:pt idx="320">
                  <c:v>14913.228110990625</c:v>
                </c:pt>
                <c:pt idx="321">
                  <c:v>14808.440904124243</c:v>
                </c:pt>
                <c:pt idx="322">
                  <c:v>14826.291379827153</c:v>
                </c:pt>
                <c:pt idx="323">
                  <c:v>14979.366502436445</c:v>
                </c:pt>
                <c:pt idx="324">
                  <c:v>15119.0889845607</c:v>
                </c:pt>
                <c:pt idx="325">
                  <c:v>15178.667275745529</c:v>
                </c:pt>
                <c:pt idx="326">
                  <c:v>15075.240239588877</c:v>
                </c:pt>
                <c:pt idx="327">
                  <c:v>15028.02252528021</c:v>
                </c:pt>
                <c:pt idx="328">
                  <c:v>15241.252137647762</c:v>
                </c:pt>
                <c:pt idx="329">
                  <c:v>15254.767265017092</c:v>
                </c:pt>
                <c:pt idx="330">
                  <c:v>15273.377715225684</c:v>
                </c:pt>
                <c:pt idx="331">
                  <c:v>15175.617408392034</c:v>
                </c:pt>
                <c:pt idx="332">
                  <c:v>15294.624889278815</c:v>
                </c:pt>
                <c:pt idx="333">
                  <c:v>15547.059001506646</c:v>
                </c:pt>
                <c:pt idx="334">
                  <c:v>15861.892424744265</c:v>
                </c:pt>
                <c:pt idx="335">
                  <c:v>15713.688960638154</c:v>
                </c:pt>
                <c:pt idx="336">
                  <c:v>15549.468275603856</c:v>
                </c:pt>
                <c:pt idx="337">
                  <c:v>15508.853670226947</c:v>
                </c:pt>
                <c:pt idx="338">
                  <c:v>15056.244457234316</c:v>
                </c:pt>
                <c:pt idx="339">
                  <c:v>14906.227664778426</c:v>
                </c:pt>
                <c:pt idx="340">
                  <c:v>15588.027375322272</c:v>
                </c:pt>
                <c:pt idx="341">
                  <c:v>15941.730985815944</c:v>
                </c:pt>
                <c:pt idx="342">
                  <c:v>16005.433862442747</c:v>
                </c:pt>
                <c:pt idx="343">
                  <c:v>16151.310471294022</c:v>
                </c:pt>
                <c:pt idx="344">
                  <c:v>15778.787490574254</c:v>
                </c:pt>
                <c:pt idx="345">
                  <c:v>15356.590681276231</c:v>
                </c:pt>
                <c:pt idx="346">
                  <c:v>15498.874483458188</c:v>
                </c:pt>
                <c:pt idx="347">
                  <c:v>15709.574503037835</c:v>
                </c:pt>
                <c:pt idx="348">
                  <c:v>15960.264317678671</c:v>
                </c:pt>
                <c:pt idx="349">
                  <c:v>15683.130451528092</c:v>
                </c:pt>
                <c:pt idx="350">
                  <c:v>15991.987622670362</c:v>
                </c:pt>
                <c:pt idx="351">
                  <c:v>15917.362982903407</c:v>
                </c:pt>
                <c:pt idx="352">
                  <c:v>16082.089848806185</c:v>
                </c:pt>
                <c:pt idx="353">
                  <c:v>16046.905628414808</c:v>
                </c:pt>
                <c:pt idx="354">
                  <c:v>16132.128118050237</c:v>
                </c:pt>
                <c:pt idx="355">
                  <c:v>16258.289381037506</c:v>
                </c:pt>
                <c:pt idx="356">
                  <c:v>16222.505532610585</c:v>
                </c:pt>
                <c:pt idx="357">
                  <c:v>16483.959594544456</c:v>
                </c:pt>
                <c:pt idx="358">
                  <c:v>16398.60145266158</c:v>
                </c:pt>
                <c:pt idx="359">
                  <c:v>16594.854799463959</c:v>
                </c:pt>
                <c:pt idx="360">
                  <c:v>16458.306222227679</c:v>
                </c:pt>
                <c:pt idx="361">
                  <c:v>16668.121309054943</c:v>
                </c:pt>
                <c:pt idx="362">
                  <c:v>16414.806856047246</c:v>
                </c:pt>
                <c:pt idx="363">
                  <c:v>16509.058519306484</c:v>
                </c:pt>
                <c:pt idx="364">
                  <c:v>16569.670773067588</c:v>
                </c:pt>
                <c:pt idx="365">
                  <c:v>16155.419283975625</c:v>
                </c:pt>
                <c:pt idx="366">
                  <c:v>16081.936773415031</c:v>
                </c:pt>
                <c:pt idx="367">
                  <c:v>16299.740138984102</c:v>
                </c:pt>
                <c:pt idx="368">
                  <c:v>16652.699809677422</c:v>
                </c:pt>
                <c:pt idx="369">
                  <c:v>16767.772894429483</c:v>
                </c:pt>
                <c:pt idx="370">
                  <c:v>16860.373730680636</c:v>
                </c:pt>
                <c:pt idx="371">
                  <c:v>16565.385770268029</c:v>
                </c:pt>
                <c:pt idx="372">
                  <c:v>16746.974991149506</c:v>
                </c:pt>
                <c:pt idx="373">
                  <c:v>16433.744691493011</c:v>
                </c:pt>
                <c:pt idx="374">
                  <c:v>16097.340317537828</c:v>
                </c:pt>
                <c:pt idx="375">
                  <c:v>15581.574719090571</c:v>
                </c:pt>
                <c:pt idx="376">
                  <c:v>16735.325975608073</c:v>
                </c:pt>
                <c:pt idx="377">
                  <c:v>17243.35748248954</c:v>
                </c:pt>
                <c:pt idx="378">
                  <c:v>17715.945192316969</c:v>
                </c:pt>
                <c:pt idx="379">
                  <c:v>17619.953051294789</c:v>
                </c:pt>
                <c:pt idx="380">
                  <c:v>16971.351729494021</c:v>
                </c:pt>
                <c:pt idx="381">
                  <c:v>17158.727013748987</c:v>
                </c:pt>
                <c:pt idx="382">
                  <c:v>17136.771828075696</c:v>
                </c:pt>
                <c:pt idx="383">
                  <c:v>17148.614496755832</c:v>
                </c:pt>
                <c:pt idx="384">
                  <c:v>16991.599213106529</c:v>
                </c:pt>
                <c:pt idx="385">
                  <c:v>17471.79671901523</c:v>
                </c:pt>
                <c:pt idx="386">
                  <c:v>17629.117312518672</c:v>
                </c:pt>
                <c:pt idx="387">
                  <c:v>17374.469274641146</c:v>
                </c:pt>
                <c:pt idx="388">
                  <c:v>17203.910692712147</c:v>
                </c:pt>
                <c:pt idx="389">
                  <c:v>17254.520517044388</c:v>
                </c:pt>
                <c:pt idx="390">
                  <c:v>17502.107762020467</c:v>
                </c:pt>
                <c:pt idx="391">
                  <c:v>17178.111023207541</c:v>
                </c:pt>
                <c:pt idx="392">
                  <c:v>17364.688935334088</c:v>
                </c:pt>
                <c:pt idx="393">
                  <c:v>17710.282514084229</c:v>
                </c:pt>
                <c:pt idx="394">
                  <c:v>17904.139553279721</c:v>
                </c:pt>
                <c:pt idx="395">
                  <c:v>17882.209527985215</c:v>
                </c:pt>
                <c:pt idx="396">
                  <c:v>17489.107326610287</c:v>
                </c:pt>
                <c:pt idx="397">
                  <c:v>17311.410013741337</c:v>
                </c:pt>
                <c:pt idx="398">
                  <c:v>17891.013760485708</c:v>
                </c:pt>
                <c:pt idx="399">
                  <c:v>17631.50731334123</c:v>
                </c:pt>
                <c:pt idx="400">
                  <c:v>17684.542770347613</c:v>
                </c:pt>
                <c:pt idx="401">
                  <c:v>18029.226719042752</c:v>
                </c:pt>
                <c:pt idx="402">
                  <c:v>17924.322150244716</c:v>
                </c:pt>
                <c:pt idx="403">
                  <c:v>18265.175161123367</c:v>
                </c:pt>
                <c:pt idx="404">
                  <c:v>17855.805914218112</c:v>
                </c:pt>
                <c:pt idx="405">
                  <c:v>17926.485641074461</c:v>
                </c:pt>
                <c:pt idx="406">
                  <c:v>18068.206157380293</c:v>
                </c:pt>
                <c:pt idx="407">
                  <c:v>18023.337675782735</c:v>
                </c:pt>
                <c:pt idx="408">
                  <c:v>17936.686040102497</c:v>
                </c:pt>
                <c:pt idx="409">
                  <c:v>17722.270994964558</c:v>
                </c:pt>
                <c:pt idx="410">
                  <c:v>17813.774679763585</c:v>
                </c:pt>
                <c:pt idx="411">
                  <c:v>17856.302073900104</c:v>
                </c:pt>
                <c:pt idx="412">
                  <c:v>18137.078867599146</c:v>
                </c:pt>
                <c:pt idx="413">
                  <c:v>17842.274230104897</c:v>
                </c:pt>
                <c:pt idx="414">
                  <c:v>17764.033215589527</c:v>
                </c:pt>
                <c:pt idx="415">
                  <c:v>18017.577518500937</c:v>
                </c:pt>
                <c:pt idx="416">
                  <c:v>18149.301456607034</c:v>
                </c:pt>
                <c:pt idx="417">
                  <c:v>18359.050329940332</c:v>
                </c:pt>
                <c:pt idx="418">
                  <c:v>18202.601724394044</c:v>
                </c:pt>
                <c:pt idx="419">
                  <c:v>18163.366072089735</c:v>
                </c:pt>
                <c:pt idx="420">
                  <c:v>18085.46880953891</c:v>
                </c:pt>
                <c:pt idx="421">
                  <c:v>18261.101991602853</c:v>
                </c:pt>
                <c:pt idx="422">
                  <c:v>17533.300072334299</c:v>
                </c:pt>
                <c:pt idx="423">
                  <c:v>18003.824502155163</c:v>
                </c:pt>
                <c:pt idx="424">
                  <c:v>18162.454971700274</c:v>
                </c:pt>
                <c:pt idx="425">
                  <c:v>17774.414105657066</c:v>
                </c:pt>
                <c:pt idx="426">
                  <c:v>18064.739263214164</c:v>
                </c:pt>
                <c:pt idx="427">
                  <c:v>18840.104706469279</c:v>
                </c:pt>
                <c:pt idx="428">
                  <c:v>18471.212490823924</c:v>
                </c:pt>
                <c:pt idx="429">
                  <c:v>18706.081378924206</c:v>
                </c:pt>
                <c:pt idx="430">
                  <c:v>18480.294212878613</c:v>
                </c:pt>
                <c:pt idx="431">
                  <c:v>18595.154132481031</c:v>
                </c:pt>
                <c:pt idx="432">
                  <c:v>18500.839840281009</c:v>
                </c:pt>
                <c:pt idx="433">
                  <c:v>19061.350948874617</c:v>
                </c:pt>
                <c:pt idx="434">
                  <c:v>18986.954445687257</c:v>
                </c:pt>
                <c:pt idx="435">
                  <c:v>18977.904319265283</c:v>
                </c:pt>
                <c:pt idx="436">
                  <c:v>18550.072451289143</c:v>
                </c:pt>
                <c:pt idx="437">
                  <c:v>18647.714510333179</c:v>
                </c:pt>
                <c:pt idx="438">
                  <c:v>19160.798637858763</c:v>
                </c:pt>
                <c:pt idx="439">
                  <c:v>18931.931038972438</c:v>
                </c:pt>
                <c:pt idx="440">
                  <c:v>18607.956223130255</c:v>
                </c:pt>
                <c:pt idx="441">
                  <c:v>18060.530674877376</c:v>
                </c:pt>
                <c:pt idx="442">
                  <c:v>18369.573524450941</c:v>
                </c:pt>
                <c:pt idx="443">
                  <c:v>18788.20529843471</c:v>
                </c:pt>
                <c:pt idx="444">
                  <c:v>18664.454258825863</c:v>
                </c:pt>
                <c:pt idx="445">
                  <c:v>18299.544861984981</c:v>
                </c:pt>
                <c:pt idx="446">
                  <c:v>18867.282496042946</c:v>
                </c:pt>
                <c:pt idx="447">
                  <c:v>19020.854304261091</c:v>
                </c:pt>
                <c:pt idx="448">
                  <c:v>18931.973669360068</c:v>
                </c:pt>
                <c:pt idx="449">
                  <c:v>19186.955071972072</c:v>
                </c:pt>
                <c:pt idx="450">
                  <c:v>19421.75182250268</c:v>
                </c:pt>
                <c:pt idx="451">
                  <c:v>19111.237578114382</c:v>
                </c:pt>
                <c:pt idx="452">
                  <c:v>19155.67427950809</c:v>
                </c:pt>
                <c:pt idx="453">
                  <c:v>18969.250985528932</c:v>
                </c:pt>
                <c:pt idx="454">
                  <c:v>19473.590422571695</c:v>
                </c:pt>
                <c:pt idx="455">
                  <c:v>19721.31012809684</c:v>
                </c:pt>
                <c:pt idx="456">
                  <c:v>19309.234158080493</c:v>
                </c:pt>
                <c:pt idx="457">
                  <c:v>18988.221252609412</c:v>
                </c:pt>
                <c:pt idx="458">
                  <c:v>18831.403642799662</c:v>
                </c:pt>
                <c:pt idx="459">
                  <c:v>18934.113394182237</c:v>
                </c:pt>
                <c:pt idx="460">
                  <c:v>19418.894344597531</c:v>
                </c:pt>
                <c:pt idx="461">
                  <c:v>19542.51369854181</c:v>
                </c:pt>
                <c:pt idx="462">
                  <c:v>19338.321321507792</c:v>
                </c:pt>
                <c:pt idx="463">
                  <c:v>19112.076733336122</c:v>
                </c:pt>
                <c:pt idx="464">
                  <c:v>19526.215714944683</c:v>
                </c:pt>
                <c:pt idx="465">
                  <c:v>20277.714439306801</c:v>
                </c:pt>
                <c:pt idx="466">
                  <c:v>20288.531965416019</c:v>
                </c:pt>
                <c:pt idx="467">
                  <c:v>20800.275057895182</c:v>
                </c:pt>
                <c:pt idx="468">
                  <c:v>19826.349447389202</c:v>
                </c:pt>
                <c:pt idx="469">
                  <c:v>19981.158859280375</c:v>
                </c:pt>
                <c:pt idx="470">
                  <c:v>20005.589806698859</c:v>
                </c:pt>
                <c:pt idx="471">
                  <c:v>20228.86546698762</c:v>
                </c:pt>
                <c:pt idx="472">
                  <c:v>19992.042550752438</c:v>
                </c:pt>
                <c:pt idx="473">
                  <c:v>19820.073146230414</c:v>
                </c:pt>
                <c:pt idx="474">
                  <c:v>20074.652676749953</c:v>
                </c:pt>
                <c:pt idx="475">
                  <c:v>19701.298082333135</c:v>
                </c:pt>
                <c:pt idx="476">
                  <c:v>20109.821273561982</c:v>
                </c:pt>
                <c:pt idx="477">
                  <c:v>20548.111387873814</c:v>
                </c:pt>
                <c:pt idx="478">
                  <c:v>20563.28055366276</c:v>
                </c:pt>
                <c:pt idx="479">
                  <c:v>20422.831828645849</c:v>
                </c:pt>
                <c:pt idx="480">
                  <c:v>20218.001178753275</c:v>
                </c:pt>
                <c:pt idx="481">
                  <c:v>20389.611544794592</c:v>
                </c:pt>
                <c:pt idx="482">
                  <c:v>20213.932439370663</c:v>
                </c:pt>
                <c:pt idx="483">
                  <c:v>19834.092496902431</c:v>
                </c:pt>
                <c:pt idx="484">
                  <c:v>20324.424003462296</c:v>
                </c:pt>
                <c:pt idx="485">
                  <c:v>20390.058739244807</c:v>
                </c:pt>
                <c:pt idx="486">
                  <c:v>20679.670194878301</c:v>
                </c:pt>
                <c:pt idx="487">
                  <c:v>20614.769861874665</c:v>
                </c:pt>
                <c:pt idx="488">
                  <c:v>20579.044883212802</c:v>
                </c:pt>
                <c:pt idx="489">
                  <c:v>20368.873776609165</c:v>
                </c:pt>
                <c:pt idx="490">
                  <c:v>20355.089302131331</c:v>
                </c:pt>
                <c:pt idx="491">
                  <c:v>20336.776425945187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B9-4FC0-B8AF-E9F1675DCF62}"/>
            </c:ext>
          </c:extLst>
        </c:ser>
        <c:ser>
          <c:idx val="2"/>
          <c:order val="2"/>
          <c:tx>
            <c:v>Total Value (w/o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 w="12700">
              <a:solidFill>
                <a:srgbClr val="002060"/>
              </a:solidFill>
            </a:ln>
          </c:spPr>
          <c:val>
            <c:numRef>
              <c:f>'Value Average (Model)'!$BN$35:$BN$526</c:f>
              <c:numCache>
                <c:formatCode>_("$"* #,##0.00_);_("$"* \(#,##0.00\);_("$"* "-"??_);_(@_)</c:formatCode>
                <c:ptCount val="492"/>
                <c:pt idx="0">
                  <c:v>5000</c:v>
                </c:pt>
                <c:pt idx="1">
                  <c:v>5010.5927754214681</c:v>
                </c:pt>
                <c:pt idx="2">
                  <c:v>4921.9665142574568</c:v>
                </c:pt>
                <c:pt idx="3">
                  <c:v>5116.8333106163045</c:v>
                </c:pt>
                <c:pt idx="4">
                  <c:v>5099.9999999999991</c:v>
                </c:pt>
                <c:pt idx="5">
                  <c:v>5017.8124870405391</c:v>
                </c:pt>
                <c:pt idx="6">
                  <c:v>5106.8768305340764</c:v>
                </c:pt>
                <c:pt idx="7">
                  <c:v>5274.6853764496027</c:v>
                </c:pt>
                <c:pt idx="8">
                  <c:v>5207.8301606195373</c:v>
                </c:pt>
                <c:pt idx="9">
                  <c:v>5348.8225280745555</c:v>
                </c:pt>
                <c:pt idx="10">
                  <c:v>5375.6108922863141</c:v>
                </c:pt>
                <c:pt idx="11">
                  <c:v>5168.0875116819489</c:v>
                </c:pt>
                <c:pt idx="12">
                  <c:v>5307.8301606195373</c:v>
                </c:pt>
                <c:pt idx="13">
                  <c:v>5235.1272603608613</c:v>
                </c:pt>
                <c:pt idx="14">
                  <c:v>5057.3011740007423</c:v>
                </c:pt>
                <c:pt idx="15">
                  <c:v>5039.8908457897305</c:v>
                </c:pt>
                <c:pt idx="16">
                  <c:v>5407.8301606195382</c:v>
                </c:pt>
                <c:pt idx="17">
                  <c:v>5561.599093802376</c:v>
                </c:pt>
                <c:pt idx="18">
                  <c:v>5659.2280659297548</c:v>
                </c:pt>
                <c:pt idx="19">
                  <c:v>5436.3090051848121</c:v>
                </c:pt>
                <c:pt idx="20">
                  <c:v>5507.8301606195373</c:v>
                </c:pt>
                <c:pt idx="21">
                  <c:v>5542.6109112604099</c:v>
                </c:pt>
                <c:pt idx="22">
                  <c:v>5336.0041982550529</c:v>
                </c:pt>
                <c:pt idx="23">
                  <c:v>5287.0822765881903</c:v>
                </c:pt>
                <c:pt idx="24">
                  <c:v>5686.3809695348245</c:v>
                </c:pt>
                <c:pt idx="25">
                  <c:v>5681.5592355741246</c:v>
                </c:pt>
                <c:pt idx="26">
                  <c:v>5963.0413573672604</c:v>
                </c:pt>
                <c:pt idx="27">
                  <c:v>5638.6832247829452</c:v>
                </c:pt>
                <c:pt idx="28">
                  <c:v>5786.3809695348255</c:v>
                </c:pt>
                <c:pt idx="29">
                  <c:v>5849.8742486913234</c:v>
                </c:pt>
                <c:pt idx="30">
                  <c:v>5796.0657778258028</c:v>
                </c:pt>
                <c:pt idx="31">
                  <c:v>5622.1690440809143</c:v>
                </c:pt>
                <c:pt idx="32">
                  <c:v>5886.3809695348255</c:v>
                </c:pt>
                <c:pt idx="33">
                  <c:v>5922.2842567167081</c:v>
                </c:pt>
                <c:pt idx="34">
                  <c:v>6001.8916923166416</c:v>
                </c:pt>
                <c:pt idx="35">
                  <c:v>6267.6538766681369</c:v>
                </c:pt>
                <c:pt idx="36">
                  <c:v>5997.7796359411259</c:v>
                </c:pt>
                <c:pt idx="37">
                  <c:v>6228.9243198311187</c:v>
                </c:pt>
                <c:pt idx="38">
                  <c:v>6276.602475671295</c:v>
                </c:pt>
                <c:pt idx="39">
                  <c:v>6343.5189895344893</c:v>
                </c:pt>
                <c:pt idx="40">
                  <c:v>6097.7796359411268</c:v>
                </c:pt>
                <c:pt idx="41">
                  <c:v>6294.2255724899096</c:v>
                </c:pt>
                <c:pt idx="42">
                  <c:v>6101.6460881169023</c:v>
                </c:pt>
                <c:pt idx="43">
                  <c:v>6165.7063717258225</c:v>
                </c:pt>
                <c:pt idx="44">
                  <c:v>6197.7796359411259</c:v>
                </c:pt>
                <c:pt idx="45">
                  <c:v>6094.1607891658496</c:v>
                </c:pt>
                <c:pt idx="46">
                  <c:v>5927.4092726056124</c:v>
                </c:pt>
                <c:pt idx="47">
                  <c:v>5801.2704907730586</c:v>
                </c:pt>
                <c:pt idx="48">
                  <c:v>6310.0922344009368</c:v>
                </c:pt>
                <c:pt idx="49">
                  <c:v>6201.0055054395807</c:v>
                </c:pt>
                <c:pt idx="50">
                  <c:v>6336.1306372304525</c:v>
                </c:pt>
                <c:pt idx="51">
                  <c:v>6309.3455950243679</c:v>
                </c:pt>
                <c:pt idx="52">
                  <c:v>6410.0922344009368</c:v>
                </c:pt>
                <c:pt idx="53">
                  <c:v>6452.5522973593634</c:v>
                </c:pt>
                <c:pt idx="54">
                  <c:v>6365.5588191094566</c:v>
                </c:pt>
                <c:pt idx="55">
                  <c:v>6335.1193479924286</c:v>
                </c:pt>
                <c:pt idx="56">
                  <c:v>6510.0922344009359</c:v>
                </c:pt>
                <c:pt idx="57">
                  <c:v>6209.2684687005103</c:v>
                </c:pt>
                <c:pt idx="58">
                  <c:v>6258.8108441034192</c:v>
                </c:pt>
                <c:pt idx="59">
                  <c:v>6361.9392585736678</c:v>
                </c:pt>
                <c:pt idx="60">
                  <c:v>6625.2613614430511</c:v>
                </c:pt>
                <c:pt idx="61">
                  <c:v>5942.0189163323066</c:v>
                </c:pt>
                <c:pt idx="62">
                  <c:v>4819.9961464579264</c:v>
                </c:pt>
                <c:pt idx="63">
                  <c:v>4977.9952729933884</c:v>
                </c:pt>
                <c:pt idx="64">
                  <c:v>6725.2613614430502</c:v>
                </c:pt>
                <c:pt idx="65">
                  <c:v>7612.5594065854548</c:v>
                </c:pt>
                <c:pt idx="66">
                  <c:v>7459.9600725653354</c:v>
                </c:pt>
                <c:pt idx="67">
                  <c:v>6893.0463493212928</c:v>
                </c:pt>
                <c:pt idx="68">
                  <c:v>6825.2613614430511</c:v>
                </c:pt>
                <c:pt idx="69">
                  <c:v>7621.8687157940785</c:v>
                </c:pt>
                <c:pt idx="70">
                  <c:v>7431.3742535064202</c:v>
                </c:pt>
                <c:pt idx="71">
                  <c:v>7736.7354095441133</c:v>
                </c:pt>
                <c:pt idx="72">
                  <c:v>6925.2613614430511</c:v>
                </c:pt>
                <c:pt idx="73">
                  <c:v>6861.537273831711</c:v>
                </c:pt>
                <c:pt idx="74">
                  <c:v>7272.2822756934765</c:v>
                </c:pt>
                <c:pt idx="75">
                  <c:v>6989.8870354161627</c:v>
                </c:pt>
                <c:pt idx="76">
                  <c:v>7203.5030143185695</c:v>
                </c:pt>
                <c:pt idx="77">
                  <c:v>6903.933522418798</c:v>
                </c:pt>
                <c:pt idx="78">
                  <c:v>6922.5974730722364</c:v>
                </c:pt>
                <c:pt idx="79">
                  <c:v>7297.2501833774731</c:v>
                </c:pt>
                <c:pt idx="80">
                  <c:v>7303.5030143185704</c:v>
                </c:pt>
                <c:pt idx="81">
                  <c:v>6769.3840257455759</c:v>
                </c:pt>
                <c:pt idx="82">
                  <c:v>6573.6185348477984</c:v>
                </c:pt>
                <c:pt idx="83">
                  <c:v>6138.09334648806</c:v>
                </c:pt>
                <c:pt idx="84">
                  <c:v>7403.5030143185704</c:v>
                </c:pt>
                <c:pt idx="85">
                  <c:v>7649.1767072610892</c:v>
                </c:pt>
                <c:pt idx="86">
                  <c:v>8047.7081009380599</c:v>
                </c:pt>
                <c:pt idx="87">
                  <c:v>8480.7577412231421</c:v>
                </c:pt>
                <c:pt idx="88">
                  <c:v>7530.6778874939318</c:v>
                </c:pt>
                <c:pt idx="89">
                  <c:v>7672.8185492693137</c:v>
                </c:pt>
                <c:pt idx="90">
                  <c:v>7697.1504204567827</c:v>
                </c:pt>
                <c:pt idx="91">
                  <c:v>7852.7507806927806</c:v>
                </c:pt>
                <c:pt idx="92">
                  <c:v>7630.6778874939318</c:v>
                </c:pt>
                <c:pt idx="93">
                  <c:v>7233.7180516740646</c:v>
                </c:pt>
                <c:pt idx="94">
                  <c:v>7464.0657241723111</c:v>
                </c:pt>
                <c:pt idx="95">
                  <c:v>7726.6434715657988</c:v>
                </c:pt>
                <c:pt idx="96">
                  <c:v>7730.6778874939309</c:v>
                </c:pt>
                <c:pt idx="97">
                  <c:v>7816.8540390399448</c:v>
                </c:pt>
                <c:pt idx="98">
                  <c:v>7553.3349348436213</c:v>
                </c:pt>
                <c:pt idx="99">
                  <c:v>7575.2688389845662</c:v>
                </c:pt>
                <c:pt idx="100">
                  <c:v>7845.370469307969</c:v>
                </c:pt>
                <c:pt idx="101">
                  <c:v>7633.228572269335</c:v>
                </c:pt>
                <c:pt idx="102">
                  <c:v>8159.4735085089533</c:v>
                </c:pt>
                <c:pt idx="103">
                  <c:v>8548.7098107200291</c:v>
                </c:pt>
                <c:pt idx="104">
                  <c:v>7945.3704693079681</c:v>
                </c:pt>
                <c:pt idx="105">
                  <c:v>8133.2290260818882</c:v>
                </c:pt>
                <c:pt idx="106">
                  <c:v>8113.9169988525891</c:v>
                </c:pt>
                <c:pt idx="107">
                  <c:v>8274.5450718805823</c:v>
                </c:pt>
                <c:pt idx="108">
                  <c:v>8045.370469307969</c:v>
                </c:pt>
                <c:pt idx="109">
                  <c:v>7964.0656478830433</c:v>
                </c:pt>
                <c:pt idx="110">
                  <c:v>8230.5290794212233</c:v>
                </c:pt>
                <c:pt idx="111">
                  <c:v>8447.2343687048287</c:v>
                </c:pt>
                <c:pt idx="112">
                  <c:v>8160.8410572144348</c:v>
                </c:pt>
                <c:pt idx="113">
                  <c:v>7969.0765815495552</c:v>
                </c:pt>
                <c:pt idx="114">
                  <c:v>8354.7578947413549</c:v>
                </c:pt>
                <c:pt idx="115">
                  <c:v>8482.35928900824</c:v>
                </c:pt>
                <c:pt idx="116">
                  <c:v>8260.8410572144348</c:v>
                </c:pt>
                <c:pt idx="117">
                  <c:v>7838.2702828002266</c:v>
                </c:pt>
                <c:pt idx="118">
                  <c:v>8100.2617260162733</c:v>
                </c:pt>
                <c:pt idx="119">
                  <c:v>8292.7242507517094</c:v>
                </c:pt>
                <c:pt idx="120">
                  <c:v>8360.8410572144348</c:v>
                </c:pt>
                <c:pt idx="121">
                  <c:v>8327.3289500439823</c:v>
                </c:pt>
                <c:pt idx="122">
                  <c:v>8533.0095560762238</c:v>
                </c:pt>
                <c:pt idx="123">
                  <c:v>8464.3781794936003</c:v>
                </c:pt>
                <c:pt idx="124">
                  <c:v>8460.841057214433</c:v>
                </c:pt>
                <c:pt idx="125">
                  <c:v>8529.6909193227475</c:v>
                </c:pt>
                <c:pt idx="126">
                  <c:v>8608.285088846078</c:v>
                </c:pt>
                <c:pt idx="127">
                  <c:v>8890.0308640245603</c:v>
                </c:pt>
                <c:pt idx="128">
                  <c:v>8690.1195315498371</c:v>
                </c:pt>
                <c:pt idx="129">
                  <c:v>8304.1736244985241</c:v>
                </c:pt>
                <c:pt idx="130">
                  <c:v>8134.0752885676939</c:v>
                </c:pt>
                <c:pt idx="131">
                  <c:v>8005.1856271855659</c:v>
                </c:pt>
                <c:pt idx="132">
                  <c:v>8790.1195315498389</c:v>
                </c:pt>
                <c:pt idx="133">
                  <c:v>8999.980384018063</c:v>
                </c:pt>
                <c:pt idx="134">
                  <c:v>8963.0346345014368</c:v>
                </c:pt>
                <c:pt idx="135">
                  <c:v>9320.9848561268445</c:v>
                </c:pt>
                <c:pt idx="136">
                  <c:v>8890.1195315498389</c:v>
                </c:pt>
                <c:pt idx="137">
                  <c:v>8900.0451046655926</c:v>
                </c:pt>
                <c:pt idx="138">
                  <c:v>8906.4716575048551</c:v>
                </c:pt>
                <c:pt idx="139">
                  <c:v>9112.2026488677657</c:v>
                </c:pt>
                <c:pt idx="140">
                  <c:v>9006.6008508812884</c:v>
                </c:pt>
                <c:pt idx="141">
                  <c:v>8949.9850134756944</c:v>
                </c:pt>
                <c:pt idx="142">
                  <c:v>9052.3550664034847</c:v>
                </c:pt>
                <c:pt idx="143">
                  <c:v>8803.3622982348643</c:v>
                </c:pt>
                <c:pt idx="144">
                  <c:v>9106.6008508812884</c:v>
                </c:pt>
                <c:pt idx="145">
                  <c:v>9334.1967423848873</c:v>
                </c:pt>
                <c:pt idx="146">
                  <c:v>8963.429884738789</c:v>
                </c:pt>
                <c:pt idx="147">
                  <c:v>8996.9699824476593</c:v>
                </c:pt>
                <c:pt idx="148">
                  <c:v>9206.6008508812884</c:v>
                </c:pt>
                <c:pt idx="149">
                  <c:v>9517.1711595507841</c:v>
                </c:pt>
                <c:pt idx="150">
                  <c:v>9781.134542048625</c:v>
                </c:pt>
                <c:pt idx="151">
                  <c:v>9547.5627697036198</c:v>
                </c:pt>
                <c:pt idx="152">
                  <c:v>9326.0667044798574</c:v>
                </c:pt>
                <c:pt idx="153">
                  <c:v>9855.7467402668117</c:v>
                </c:pt>
                <c:pt idx="154">
                  <c:v>9711.8800568420884</c:v>
                </c:pt>
                <c:pt idx="155">
                  <c:v>10099.445338330555</c:v>
                </c:pt>
                <c:pt idx="156">
                  <c:v>9426.0667044798538</c:v>
                </c:pt>
                <c:pt idx="157">
                  <c:v>9637.1798716032572</c:v>
                </c:pt>
                <c:pt idx="158">
                  <c:v>9225.1207446560766</c:v>
                </c:pt>
                <c:pt idx="159">
                  <c:v>9186.0117452881204</c:v>
                </c:pt>
                <c:pt idx="160">
                  <c:v>9526.0667044798574</c:v>
                </c:pt>
                <c:pt idx="161">
                  <c:v>9877.0910809086199</c:v>
                </c:pt>
                <c:pt idx="162">
                  <c:v>9913.9828417026656</c:v>
                </c:pt>
                <c:pt idx="163">
                  <c:v>10041.370758987221</c:v>
                </c:pt>
                <c:pt idx="164">
                  <c:v>9645.740250883824</c:v>
                </c:pt>
                <c:pt idx="165">
                  <c:v>9700.3372894823442</c:v>
                </c:pt>
                <c:pt idx="166">
                  <c:v>9890.8595196588358</c:v>
                </c:pt>
                <c:pt idx="167">
                  <c:v>9980.4528462580201</c:v>
                </c:pt>
                <c:pt idx="168">
                  <c:v>9745.740250883824</c:v>
                </c:pt>
                <c:pt idx="169">
                  <c:v>9728.2565989159084</c:v>
                </c:pt>
                <c:pt idx="170">
                  <c:v>10095.26759493602</c:v>
                </c:pt>
                <c:pt idx="171">
                  <c:v>9834.601433478354</c:v>
                </c:pt>
                <c:pt idx="172">
                  <c:v>9845.740250883824</c:v>
                </c:pt>
                <c:pt idx="173">
                  <c:v>9620.253995946161</c:v>
                </c:pt>
                <c:pt idx="174">
                  <c:v>9939.4755106155571</c:v>
                </c:pt>
                <c:pt idx="175">
                  <c:v>10015.416896035902</c:v>
                </c:pt>
                <c:pt idx="176">
                  <c:v>9945.740250883824</c:v>
                </c:pt>
                <c:pt idx="177">
                  <c:v>10090.082628536164</c:v>
                </c:pt>
                <c:pt idx="178">
                  <c:v>10130.799527359859</c:v>
                </c:pt>
                <c:pt idx="179">
                  <c:v>10111.851682188377</c:v>
                </c:pt>
                <c:pt idx="180">
                  <c:v>10198.835683604359</c:v>
                </c:pt>
                <c:pt idx="181">
                  <c:v>10113.726065822066</c:v>
                </c:pt>
                <c:pt idx="182">
                  <c:v>10044.409167119271</c:v>
                </c:pt>
                <c:pt idx="183">
                  <c:v>10312.506623416346</c:v>
                </c:pt>
                <c:pt idx="184">
                  <c:v>10298.835683604359</c:v>
                </c:pt>
                <c:pt idx="185">
                  <c:v>10459.663465827118</c:v>
                </c:pt>
                <c:pt idx="186">
                  <c:v>10298.834514665583</c:v>
                </c:pt>
                <c:pt idx="187">
                  <c:v>10357.045972112885</c:v>
                </c:pt>
                <c:pt idx="188">
                  <c:v>10398.835683604357</c:v>
                </c:pt>
                <c:pt idx="189">
                  <c:v>10219.081536268097</c:v>
                </c:pt>
                <c:pt idx="190">
                  <c:v>10460.990004591327</c:v>
                </c:pt>
                <c:pt idx="191">
                  <c:v>10707.171653052819</c:v>
                </c:pt>
                <c:pt idx="192">
                  <c:v>10518.315762086168</c:v>
                </c:pt>
                <c:pt idx="193">
                  <c:v>10447.4561116723</c:v>
                </c:pt>
                <c:pt idx="194">
                  <c:v>10599.598124822074</c:v>
                </c:pt>
                <c:pt idx="195">
                  <c:v>10806.52406909087</c:v>
                </c:pt>
                <c:pt idx="196">
                  <c:v>10618.315762086166</c:v>
                </c:pt>
                <c:pt idx="197">
                  <c:v>10512.728756315306</c:v>
                </c:pt>
                <c:pt idx="198">
                  <c:v>10499.383450967905</c:v>
                </c:pt>
                <c:pt idx="199">
                  <c:v>10541.5516187424</c:v>
                </c:pt>
                <c:pt idx="200">
                  <c:v>10718.315762086166</c:v>
                </c:pt>
                <c:pt idx="201">
                  <c:v>10446.950863435181</c:v>
                </c:pt>
                <c:pt idx="202">
                  <c:v>10413.835895464121</c:v>
                </c:pt>
                <c:pt idx="203">
                  <c:v>10378.114267390258</c:v>
                </c:pt>
                <c:pt idx="204">
                  <c:v>10835.81002415128</c:v>
                </c:pt>
                <c:pt idx="205">
                  <c:v>10774.236332562861</c:v>
                </c:pt>
                <c:pt idx="206">
                  <c:v>10525.102691746497</c:v>
                </c:pt>
                <c:pt idx="207">
                  <c:v>10778.878954197457</c:v>
                </c:pt>
                <c:pt idx="208">
                  <c:v>10935.810024151278</c:v>
                </c:pt>
                <c:pt idx="209">
                  <c:v>10072.522722028207</c:v>
                </c:pt>
                <c:pt idx="210">
                  <c:v>9904.4807264829178</c:v>
                </c:pt>
                <c:pt idx="211">
                  <c:v>9471.0713681782727</c:v>
                </c:pt>
                <c:pt idx="212">
                  <c:v>11035.81002415128</c:v>
                </c:pt>
                <c:pt idx="213">
                  <c:v>11067.702163295598</c:v>
                </c:pt>
                <c:pt idx="214">
                  <c:v>10703.922946016894</c:v>
                </c:pt>
                <c:pt idx="215">
                  <c:v>11115.110211359053</c:v>
                </c:pt>
                <c:pt idx="216">
                  <c:v>11159.534870452089</c:v>
                </c:pt>
                <c:pt idx="217">
                  <c:v>11184.816775101845</c:v>
                </c:pt>
                <c:pt idx="218">
                  <c:v>11431.636597475246</c:v>
                </c:pt>
                <c:pt idx="219">
                  <c:v>12128.367845984418</c:v>
                </c:pt>
                <c:pt idx="220">
                  <c:v>11259.534870452091</c:v>
                </c:pt>
                <c:pt idx="221">
                  <c:v>11855.060685281996</c:v>
                </c:pt>
                <c:pt idx="222">
                  <c:v>11410.567590432103</c:v>
                </c:pt>
                <c:pt idx="223">
                  <c:v>11435.638762082837</c:v>
                </c:pt>
                <c:pt idx="224">
                  <c:v>11359.534870452091</c:v>
                </c:pt>
                <c:pt idx="225">
                  <c:v>10774.407776731972</c:v>
                </c:pt>
                <c:pt idx="226">
                  <c:v>11651.315828302568</c:v>
                </c:pt>
                <c:pt idx="227">
                  <c:v>11694.558240846072</c:v>
                </c:pt>
                <c:pt idx="228">
                  <c:v>11459.534870452089</c:v>
                </c:pt>
                <c:pt idx="229">
                  <c:v>11872.551001365715</c:v>
                </c:pt>
                <c:pt idx="230">
                  <c:v>11813.608142011264</c:v>
                </c:pt>
                <c:pt idx="231">
                  <c:v>11884.115545549739</c:v>
                </c:pt>
                <c:pt idx="232">
                  <c:v>11794.023956239434</c:v>
                </c:pt>
                <c:pt idx="233">
                  <c:v>12170.147262349292</c:v>
                </c:pt>
                <c:pt idx="234">
                  <c:v>12278.072634358014</c:v>
                </c:pt>
                <c:pt idx="235">
                  <c:v>12581.747417173709</c:v>
                </c:pt>
                <c:pt idx="236">
                  <c:v>11894.023956239431</c:v>
                </c:pt>
                <c:pt idx="237">
                  <c:v>12111.037812229824</c:v>
                </c:pt>
                <c:pt idx="238">
                  <c:v>12176.459898780988</c:v>
                </c:pt>
                <c:pt idx="239">
                  <c:v>12144.416967557339</c:v>
                </c:pt>
                <c:pt idx="240">
                  <c:v>11994.023956239434</c:v>
                </c:pt>
                <c:pt idx="241">
                  <c:v>12222.324432054855</c:v>
                </c:pt>
                <c:pt idx="242">
                  <c:v>12085.296446610133</c:v>
                </c:pt>
                <c:pt idx="243">
                  <c:v>12135.508082518576</c:v>
                </c:pt>
                <c:pt idx="244">
                  <c:v>12115.911746760343</c:v>
                </c:pt>
                <c:pt idx="245">
                  <c:v>11928.845321977004</c:v>
                </c:pt>
                <c:pt idx="246">
                  <c:v>12077.780677099645</c:v>
                </c:pt>
                <c:pt idx="247">
                  <c:v>12215.264962740346</c:v>
                </c:pt>
                <c:pt idx="248">
                  <c:v>12215.911746760341</c:v>
                </c:pt>
                <c:pt idx="249">
                  <c:v>12025.726912130101</c:v>
                </c:pt>
                <c:pt idx="250">
                  <c:v>11419.30592472372</c:v>
                </c:pt>
                <c:pt idx="251">
                  <c:v>11512.01871546099</c:v>
                </c:pt>
                <c:pt idx="252">
                  <c:v>12315.911746760343</c:v>
                </c:pt>
                <c:pt idx="253">
                  <c:v>12742.933260024194</c:v>
                </c:pt>
                <c:pt idx="254">
                  <c:v>12944.386708237913</c:v>
                </c:pt>
                <c:pt idx="255">
                  <c:v>12917.244266743726</c:v>
                </c:pt>
                <c:pt idx="256">
                  <c:v>12439.788178009818</c:v>
                </c:pt>
                <c:pt idx="257">
                  <c:v>12373.853299490378</c:v>
                </c:pt>
                <c:pt idx="258">
                  <c:v>12354.219466031192</c:v>
                </c:pt>
                <c:pt idx="259">
                  <c:v>12347.217463714991</c:v>
                </c:pt>
                <c:pt idx="260">
                  <c:v>12539.788178009818</c:v>
                </c:pt>
                <c:pt idx="261">
                  <c:v>12625.3094717556</c:v>
                </c:pt>
                <c:pt idx="262">
                  <c:v>12804.671116096662</c:v>
                </c:pt>
                <c:pt idx="263">
                  <c:v>12885.430007663486</c:v>
                </c:pt>
                <c:pt idx="264">
                  <c:v>12639.788178009818</c:v>
                </c:pt>
                <c:pt idx="265">
                  <c:v>12568.059609976419</c:v>
                </c:pt>
                <c:pt idx="266">
                  <c:v>12905.636512259658</c:v>
                </c:pt>
                <c:pt idx="267">
                  <c:v>13261.805100515094</c:v>
                </c:pt>
                <c:pt idx="268">
                  <c:v>12739.788178009816</c:v>
                </c:pt>
                <c:pt idx="269">
                  <c:v>12521.990063217707</c:v>
                </c:pt>
                <c:pt idx="270">
                  <c:v>12722.190177044416</c:v>
                </c:pt>
                <c:pt idx="271">
                  <c:v>12503.727085129827</c:v>
                </c:pt>
                <c:pt idx="272">
                  <c:v>12978.16181577168</c:v>
                </c:pt>
                <c:pt idx="273">
                  <c:v>12845.721653108067</c:v>
                </c:pt>
                <c:pt idx="274">
                  <c:v>12882.787980629875</c:v>
                </c:pt>
                <c:pt idx="275">
                  <c:v>12650.048524156349</c:v>
                </c:pt>
                <c:pt idx="276">
                  <c:v>13078.161815771682</c:v>
                </c:pt>
                <c:pt idx="277">
                  <c:v>13546.934471981809</c:v>
                </c:pt>
                <c:pt idx="278">
                  <c:v>13640.855138944276</c:v>
                </c:pt>
                <c:pt idx="279">
                  <c:v>13756.824928911257</c:v>
                </c:pt>
                <c:pt idx="280">
                  <c:v>13178.161815771682</c:v>
                </c:pt>
                <c:pt idx="281">
                  <c:v>13412.382644600782</c:v>
                </c:pt>
                <c:pt idx="282">
                  <c:v>13227.392113807102</c:v>
                </c:pt>
                <c:pt idx="283">
                  <c:v>13672.045309810896</c:v>
                </c:pt>
                <c:pt idx="284">
                  <c:v>13405.065208712509</c:v>
                </c:pt>
                <c:pt idx="285">
                  <c:v>13490.370743032066</c:v>
                </c:pt>
                <c:pt idx="286">
                  <c:v>13629.357759895232</c:v>
                </c:pt>
                <c:pt idx="287">
                  <c:v>13721.688711732464</c:v>
                </c:pt>
                <c:pt idx="288">
                  <c:v>13505.065208712507</c:v>
                </c:pt>
                <c:pt idx="289">
                  <c:v>13526.219030361513</c:v>
                </c:pt>
                <c:pt idx="290">
                  <c:v>13491.179844865708</c:v>
                </c:pt>
                <c:pt idx="291">
                  <c:v>13458.046627708773</c:v>
                </c:pt>
                <c:pt idx="292">
                  <c:v>13605.065208712507</c:v>
                </c:pt>
                <c:pt idx="293">
                  <c:v>13657.382632273078</c:v>
                </c:pt>
                <c:pt idx="294">
                  <c:v>13525.626577913992</c:v>
                </c:pt>
                <c:pt idx="295">
                  <c:v>13595.230360064064</c:v>
                </c:pt>
                <c:pt idx="296">
                  <c:v>13752.335947039115</c:v>
                </c:pt>
                <c:pt idx="297">
                  <c:v>14033.839059799446</c:v>
                </c:pt>
                <c:pt idx="298">
                  <c:v>13794.657956645318</c:v>
                </c:pt>
                <c:pt idx="299">
                  <c:v>14096.191043050067</c:v>
                </c:pt>
                <c:pt idx="300">
                  <c:v>13852.335947039115</c:v>
                </c:pt>
                <c:pt idx="301">
                  <c:v>13957.100796168292</c:v>
                </c:pt>
                <c:pt idx="302">
                  <c:v>14116.281209717068</c:v>
                </c:pt>
                <c:pt idx="303">
                  <c:v>13875.891692944833</c:v>
                </c:pt>
                <c:pt idx="304">
                  <c:v>13952.335947039115</c:v>
                </c:pt>
                <c:pt idx="305">
                  <c:v>13989.839300466123</c:v>
                </c:pt>
                <c:pt idx="306">
                  <c:v>13846.16213684045</c:v>
                </c:pt>
                <c:pt idx="307">
                  <c:v>13480.666530280929</c:v>
                </c:pt>
                <c:pt idx="308">
                  <c:v>14177.475304250656</c:v>
                </c:pt>
                <c:pt idx="309">
                  <c:v>14281.887483927452</c:v>
                </c:pt>
                <c:pt idx="310">
                  <c:v>14703.858389921752</c:v>
                </c:pt>
                <c:pt idx="311">
                  <c:v>14858.57239746175</c:v>
                </c:pt>
                <c:pt idx="312">
                  <c:v>14277.475304250656</c:v>
                </c:pt>
                <c:pt idx="313">
                  <c:v>14413.075561680569</c:v>
                </c:pt>
                <c:pt idx="314">
                  <c:v>14352.94184891662</c:v>
                </c:pt>
                <c:pt idx="315">
                  <c:v>14207.965332370863</c:v>
                </c:pt>
                <c:pt idx="316">
                  <c:v>14377.475304250658</c:v>
                </c:pt>
                <c:pt idx="317">
                  <c:v>14019.291055325346</c:v>
                </c:pt>
                <c:pt idx="318">
                  <c:v>14349.535219796633</c:v>
                </c:pt>
                <c:pt idx="319">
                  <c:v>14674.237193235955</c:v>
                </c:pt>
                <c:pt idx="320">
                  <c:v>14477.475304250658</c:v>
                </c:pt>
                <c:pt idx="321">
                  <c:v>14392.779536340646</c:v>
                </c:pt>
                <c:pt idx="322">
                  <c:v>14409.697693833041</c:v>
                </c:pt>
                <c:pt idx="323">
                  <c:v>14542.347362270526</c:v>
                </c:pt>
                <c:pt idx="324">
                  <c:v>14637.88655361882</c:v>
                </c:pt>
                <c:pt idx="325">
                  <c:v>14689.276996686287</c:v>
                </c:pt>
                <c:pt idx="326">
                  <c:v>14600.246589753398</c:v>
                </c:pt>
                <c:pt idx="327">
                  <c:v>14558.680115213094</c:v>
                </c:pt>
                <c:pt idx="328">
                  <c:v>14737.886553618819</c:v>
                </c:pt>
                <c:pt idx="329">
                  <c:v>14749.288500094066</c:v>
                </c:pt>
                <c:pt idx="330">
                  <c:v>14765.64213892414</c:v>
                </c:pt>
                <c:pt idx="331">
                  <c:v>14681.842000212673</c:v>
                </c:pt>
                <c:pt idx="332">
                  <c:v>14837.886553618819</c:v>
                </c:pt>
                <c:pt idx="333">
                  <c:v>15056.188226124206</c:v>
                </c:pt>
                <c:pt idx="334">
                  <c:v>15341.540153026983</c:v>
                </c:pt>
                <c:pt idx="335">
                  <c:v>15212.813502010415</c:v>
                </c:pt>
                <c:pt idx="336">
                  <c:v>15028.519220582801</c:v>
                </c:pt>
                <c:pt idx="337">
                  <c:v>14993.0780263951</c:v>
                </c:pt>
                <c:pt idx="338">
                  <c:v>14602.823129424198</c:v>
                </c:pt>
                <c:pt idx="339">
                  <c:v>14474.137383224464</c:v>
                </c:pt>
                <c:pt idx="340">
                  <c:v>15128.519220582801</c:v>
                </c:pt>
                <c:pt idx="341">
                  <c:v>15434.990176281417</c:v>
                </c:pt>
                <c:pt idx="342">
                  <c:v>15489.812772917841</c:v>
                </c:pt>
                <c:pt idx="343">
                  <c:v>15615.528476374506</c:v>
                </c:pt>
                <c:pt idx="344">
                  <c:v>15228.519220582801</c:v>
                </c:pt>
                <c:pt idx="345">
                  <c:v>14865.446845022328</c:v>
                </c:pt>
                <c:pt idx="346">
                  <c:v>14988.787261173804</c:v>
                </c:pt>
                <c:pt idx="347">
                  <c:v>15183.351507783926</c:v>
                </c:pt>
                <c:pt idx="348">
                  <c:v>15414.384336752039</c:v>
                </c:pt>
                <c:pt idx="349">
                  <c:v>15177.714219058544</c:v>
                </c:pt>
                <c:pt idx="350">
                  <c:v>15442.381459833316</c:v>
                </c:pt>
                <c:pt idx="351">
                  <c:v>15376.879839927642</c:v>
                </c:pt>
                <c:pt idx="352">
                  <c:v>15514.384336752039</c:v>
                </c:pt>
                <c:pt idx="353">
                  <c:v>15484.362390924478</c:v>
                </c:pt>
                <c:pt idx="354">
                  <c:v>15558.97602707121</c:v>
                </c:pt>
                <c:pt idx="355">
                  <c:v>15667.79062542431</c:v>
                </c:pt>
                <c:pt idx="356">
                  <c:v>15614.384336752039</c:v>
                </c:pt>
                <c:pt idx="357">
                  <c:v>15839.442843470941</c:v>
                </c:pt>
                <c:pt idx="358">
                  <c:v>15767.067652911577</c:v>
                </c:pt>
                <c:pt idx="359">
                  <c:v>15934.633323040671</c:v>
                </c:pt>
                <c:pt idx="360">
                  <c:v>15825.630864507981</c:v>
                </c:pt>
                <c:pt idx="361">
                  <c:v>16004.458757013101</c:v>
                </c:pt>
                <c:pt idx="362">
                  <c:v>15790.403037760585</c:v>
                </c:pt>
                <c:pt idx="363">
                  <c:v>15870.20021977081</c:v>
                </c:pt>
                <c:pt idx="364">
                  <c:v>15925.630864507981</c:v>
                </c:pt>
                <c:pt idx="365">
                  <c:v>15573.345351501215</c:v>
                </c:pt>
                <c:pt idx="366">
                  <c:v>15511.848682548974</c:v>
                </c:pt>
                <c:pt idx="367">
                  <c:v>15697.543544947144</c:v>
                </c:pt>
                <c:pt idx="368">
                  <c:v>16025.630864507981</c:v>
                </c:pt>
                <c:pt idx="369">
                  <c:v>16124.046155104257</c:v>
                </c:pt>
                <c:pt idx="370">
                  <c:v>16203.781039939458</c:v>
                </c:pt>
                <c:pt idx="371">
                  <c:v>15950.938604004536</c:v>
                </c:pt>
                <c:pt idx="372">
                  <c:v>16125.630864507981</c:v>
                </c:pt>
                <c:pt idx="373">
                  <c:v>15868.844071805386</c:v>
                </c:pt>
                <c:pt idx="374">
                  <c:v>15583.595795550526</c:v>
                </c:pt>
                <c:pt idx="375">
                  <c:v>15145.782603193466</c:v>
                </c:pt>
                <c:pt idx="376">
                  <c:v>16300.692316011318</c:v>
                </c:pt>
                <c:pt idx="377">
                  <c:v>16737.612998939509</c:v>
                </c:pt>
                <c:pt idx="378">
                  <c:v>17144.520918793991</c:v>
                </c:pt>
                <c:pt idx="379">
                  <c:v>17061.86942538798</c:v>
                </c:pt>
                <c:pt idx="380">
                  <c:v>16400.692316011318</c:v>
                </c:pt>
                <c:pt idx="381">
                  <c:v>16561.447210431859</c:v>
                </c:pt>
                <c:pt idx="382">
                  <c:v>16541.876362212097</c:v>
                </c:pt>
                <c:pt idx="383">
                  <c:v>16550.926699254476</c:v>
                </c:pt>
                <c:pt idx="384">
                  <c:v>16500.692316011318</c:v>
                </c:pt>
                <c:pt idx="385">
                  <c:v>16912.856503926982</c:v>
                </c:pt>
                <c:pt idx="386">
                  <c:v>17062.907439410108</c:v>
                </c:pt>
                <c:pt idx="387">
                  <c:v>16846.308424840758</c:v>
                </c:pt>
                <c:pt idx="388">
                  <c:v>16703.952923209854</c:v>
                </c:pt>
                <c:pt idx="389">
                  <c:v>16747.942130875592</c:v>
                </c:pt>
                <c:pt idx="390">
                  <c:v>16960.679976830725</c:v>
                </c:pt>
                <c:pt idx="391">
                  <c:v>16683.464111834019</c:v>
                </c:pt>
                <c:pt idx="392">
                  <c:v>16803.952923209854</c:v>
                </c:pt>
                <c:pt idx="393">
                  <c:v>17099.171606511394</c:v>
                </c:pt>
                <c:pt idx="394">
                  <c:v>17263.955918894651</c:v>
                </c:pt>
                <c:pt idx="395">
                  <c:v>17245.491971426964</c:v>
                </c:pt>
                <c:pt idx="396">
                  <c:v>16903.952923209854</c:v>
                </c:pt>
                <c:pt idx="397">
                  <c:v>16751.732753391567</c:v>
                </c:pt>
                <c:pt idx="398">
                  <c:v>17245.992680593627</c:v>
                </c:pt>
                <c:pt idx="399">
                  <c:v>17033.753797556106</c:v>
                </c:pt>
                <c:pt idx="400">
                  <c:v>17064.122297857495</c:v>
                </c:pt>
                <c:pt idx="401">
                  <c:v>17357.776316909345</c:v>
                </c:pt>
                <c:pt idx="402">
                  <c:v>17268.541631322449</c:v>
                </c:pt>
                <c:pt idx="403">
                  <c:v>17558.151764239446</c:v>
                </c:pt>
                <c:pt idx="404">
                  <c:v>17164.122297857495</c:v>
                </c:pt>
                <c:pt idx="405">
                  <c:v>17223.295972788852</c:v>
                </c:pt>
                <c:pt idx="406">
                  <c:v>17343.180087745524</c:v>
                </c:pt>
                <c:pt idx="407">
                  <c:v>17305.210761570896</c:v>
                </c:pt>
                <c:pt idx="408">
                  <c:v>17264.122297857495</c:v>
                </c:pt>
                <c:pt idx="409">
                  <c:v>17082.282386798441</c:v>
                </c:pt>
                <c:pt idx="410">
                  <c:v>17159.389170008624</c:v>
                </c:pt>
                <c:pt idx="411">
                  <c:v>17195.425477541088</c:v>
                </c:pt>
                <c:pt idx="412">
                  <c:v>17489.539797404013</c:v>
                </c:pt>
                <c:pt idx="413">
                  <c:v>17242.014270842639</c:v>
                </c:pt>
                <c:pt idx="414">
                  <c:v>17173.990319733384</c:v>
                </c:pt>
                <c:pt idx="415">
                  <c:v>17387.772430202938</c:v>
                </c:pt>
                <c:pt idx="416">
                  <c:v>17589.539797404017</c:v>
                </c:pt>
                <c:pt idx="417">
                  <c:v>17766.535723152716</c:v>
                </c:pt>
                <c:pt idx="418">
                  <c:v>17632.38267485247</c:v>
                </c:pt>
                <c:pt idx="419">
                  <c:v>17598.343630282423</c:v>
                </c:pt>
                <c:pt idx="420">
                  <c:v>17689.539797404017</c:v>
                </c:pt>
                <c:pt idx="421">
                  <c:v>17841.322600218013</c:v>
                </c:pt>
                <c:pt idx="422">
                  <c:v>17216.732577512033</c:v>
                </c:pt>
                <c:pt idx="423">
                  <c:v>17620.993223232617</c:v>
                </c:pt>
                <c:pt idx="424">
                  <c:v>17789.539797404013</c:v>
                </c:pt>
                <c:pt idx="425">
                  <c:v>17469.26758446949</c:v>
                </c:pt>
                <c:pt idx="426">
                  <c:v>17718.576435486073</c:v>
                </c:pt>
                <c:pt idx="427">
                  <c:v>18381.292882884482</c:v>
                </c:pt>
                <c:pt idx="428">
                  <c:v>17996.554391493719</c:v>
                </c:pt>
                <c:pt idx="429">
                  <c:v>18195.339619932696</c:v>
                </c:pt>
                <c:pt idx="430">
                  <c:v>18001.91663422318</c:v>
                </c:pt>
                <c:pt idx="431">
                  <c:v>18100.416932477499</c:v>
                </c:pt>
                <c:pt idx="432">
                  <c:v>18096.554391493719</c:v>
                </c:pt>
                <c:pt idx="433">
                  <c:v>18576.654343415739</c:v>
                </c:pt>
                <c:pt idx="434">
                  <c:v>18510.751296406605</c:v>
                </c:pt>
                <c:pt idx="435">
                  <c:v>18502.627024211426</c:v>
                </c:pt>
                <c:pt idx="436">
                  <c:v>18196.554391493723</c:v>
                </c:pt>
                <c:pt idx="437">
                  <c:v>18284.162028666047</c:v>
                </c:pt>
                <c:pt idx="438">
                  <c:v>18736.170711341631</c:v>
                </c:pt>
                <c:pt idx="439">
                  <c:v>18540.376912896623</c:v>
                </c:pt>
                <c:pt idx="440">
                  <c:v>18394.783608308193</c:v>
                </c:pt>
                <c:pt idx="441">
                  <c:v>17922.669886713116</c:v>
                </c:pt>
                <c:pt idx="442">
                  <c:v>18189.757588324133</c:v>
                </c:pt>
                <c:pt idx="443">
                  <c:v>18550.917550320639</c:v>
                </c:pt>
                <c:pt idx="444">
                  <c:v>18494.783608308193</c:v>
                </c:pt>
                <c:pt idx="445">
                  <c:v>18179.671631829799</c:v>
                </c:pt>
                <c:pt idx="446">
                  <c:v>18670.039083403004</c:v>
                </c:pt>
                <c:pt idx="447">
                  <c:v>18801.809981394399</c:v>
                </c:pt>
                <c:pt idx="448">
                  <c:v>18594.783608308193</c:v>
                </c:pt>
                <c:pt idx="449">
                  <c:v>18812.340632226871</c:v>
                </c:pt>
                <c:pt idx="450">
                  <c:v>19024.390338574507</c:v>
                </c:pt>
                <c:pt idx="451">
                  <c:v>18759.889281554431</c:v>
                </c:pt>
                <c:pt idx="452">
                  <c:v>18766.5529717684</c:v>
                </c:pt>
                <c:pt idx="453">
                  <c:v>18607.316802432561</c:v>
                </c:pt>
                <c:pt idx="454">
                  <c:v>19037.410017451708</c:v>
                </c:pt>
                <c:pt idx="455">
                  <c:v>19246.950446925191</c:v>
                </c:pt>
                <c:pt idx="456">
                  <c:v>18866.5529717684</c:v>
                </c:pt>
                <c:pt idx="457">
                  <c:v>18591.838612296087</c:v>
                </c:pt>
                <c:pt idx="458">
                  <c:v>18457.85869405276</c:v>
                </c:pt>
                <c:pt idx="459">
                  <c:v>18544.557282979134</c:v>
                </c:pt>
                <c:pt idx="460">
                  <c:v>18966.5529717684</c:v>
                </c:pt>
                <c:pt idx="461">
                  <c:v>19073.59693920346</c:v>
                </c:pt>
                <c:pt idx="462">
                  <c:v>18899.223389236471</c:v>
                </c:pt>
                <c:pt idx="463">
                  <c:v>18728.399782793735</c:v>
                </c:pt>
                <c:pt idx="464">
                  <c:v>19206.334365413888</c:v>
                </c:pt>
                <c:pt idx="465">
                  <c:v>19847.106140076387</c:v>
                </c:pt>
                <c:pt idx="466">
                  <c:v>19855.834748915797</c:v>
                </c:pt>
                <c:pt idx="467">
                  <c:v>20291.657750954924</c:v>
                </c:pt>
                <c:pt idx="468">
                  <c:v>19306.334365413888</c:v>
                </c:pt>
                <c:pt idx="469">
                  <c:v>19437.538503326665</c:v>
                </c:pt>
                <c:pt idx="470">
                  <c:v>19458.620999142164</c:v>
                </c:pt>
                <c:pt idx="471">
                  <c:v>19647.841579617758</c:v>
                </c:pt>
                <c:pt idx="472">
                  <c:v>19406.334365413888</c:v>
                </c:pt>
                <c:pt idx="473">
                  <c:v>19260.762918640969</c:v>
                </c:pt>
                <c:pt idx="474">
                  <c:v>19474.966411247937</c:v>
                </c:pt>
                <c:pt idx="475">
                  <c:v>19161.20506273472</c:v>
                </c:pt>
                <c:pt idx="476">
                  <c:v>19611.135075728678</c:v>
                </c:pt>
                <c:pt idx="477">
                  <c:v>19980.076466969869</c:v>
                </c:pt>
                <c:pt idx="478">
                  <c:v>19992.513628521436</c:v>
                </c:pt>
                <c:pt idx="479">
                  <c:v>19875.157474415391</c:v>
                </c:pt>
                <c:pt idx="480">
                  <c:v>19711.135075728678</c:v>
                </c:pt>
                <c:pt idx="481">
                  <c:v>19856.399267399611</c:v>
                </c:pt>
                <c:pt idx="482">
                  <c:v>19707.507560782626</c:v>
                </c:pt>
                <c:pt idx="483">
                  <c:v>19387.562893914754</c:v>
                </c:pt>
                <c:pt idx="484">
                  <c:v>19811.135075728678</c:v>
                </c:pt>
                <c:pt idx="485">
                  <c:v>19865.455766110019</c:v>
                </c:pt>
                <c:pt idx="486">
                  <c:v>20108.976045142506</c:v>
                </c:pt>
                <c:pt idx="487">
                  <c:v>20053.680063029038</c:v>
                </c:pt>
                <c:pt idx="488">
                  <c:v>19911.135075728678</c:v>
                </c:pt>
                <c:pt idx="489">
                  <c:v>19733.352629077424</c:v>
                </c:pt>
                <c:pt idx="490">
                  <c:v>19740.400215929702</c:v>
                </c:pt>
                <c:pt idx="491">
                  <c:v>19727.709725866785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B9-4FC0-B8AF-E9F1675D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25840"/>
        <c:axId val="186326400"/>
      </c:areaChart>
      <c:catAx>
        <c:axId val="186325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86326400"/>
        <c:crosses val="autoZero"/>
        <c:auto val="1"/>
        <c:lblAlgn val="ctr"/>
        <c:lblOffset val="100"/>
        <c:noMultiLvlLbl val="0"/>
      </c:catAx>
      <c:valAx>
        <c:axId val="1863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5840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$</a:t>
            </a:r>
            <a:r>
              <a:rPr lang="en-US" sz="1100" b="1" baseline="0"/>
              <a:t> Value Performance</a:t>
            </a:r>
            <a:endParaRPr lang="en-US" sz="1100" b="1"/>
          </a:p>
        </c:rich>
      </c:tx>
      <c:layout>
        <c:manualLayout>
          <c:xMode val="edge"/>
          <c:yMode val="edge"/>
          <c:x val="0.39473007420834988"/>
          <c:y val="1.544402170432278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443039489770622"/>
          <c:y val="0.10479418731195186"/>
          <c:w val="0.82881770071900618"/>
          <c:h val="0.80276454772421735"/>
        </c:manualLayout>
      </c:layout>
      <c:areaChart>
        <c:grouping val="standard"/>
        <c:varyColors val="0"/>
        <c:ser>
          <c:idx val="2"/>
          <c:order val="0"/>
          <c:tx>
            <c:v>Total Invested</c:v>
          </c:tx>
          <c:spPr>
            <a:solidFill>
              <a:schemeClr val="accent5">
                <a:lumMod val="40000"/>
                <a:lumOff val="60000"/>
              </a:schemeClr>
            </a:solidFill>
            <a:ln w="15875" cap="flat" cmpd="sng" algn="ctr">
              <a:solidFill>
                <a:srgbClr val="002060"/>
              </a:solidFill>
              <a:round/>
            </a:ln>
            <a:effectLst/>
          </c:spPr>
          <c:val>
            <c:numRef>
              <c:f>'Dollar Average (Model) (2)'!$BB$35:$BB$526</c:f>
              <c:numCache>
                <c:formatCode>_("$"* #,##0.00_);_("$"* \(#,##0.00\);_("$"* "-"??_);_(@_)</c:formatCode>
                <c:ptCount val="492"/>
                <c:pt idx="0">
                  <c:v>489.12</c:v>
                </c:pt>
                <c:pt idx="1">
                  <c:v>489.12</c:v>
                </c:pt>
                <c:pt idx="2">
                  <c:v>489.12</c:v>
                </c:pt>
                <c:pt idx="3">
                  <c:v>489.12</c:v>
                </c:pt>
                <c:pt idx="4">
                  <c:v>489.12</c:v>
                </c:pt>
                <c:pt idx="5">
                  <c:v>489.12</c:v>
                </c:pt>
                <c:pt idx="6">
                  <c:v>489.12</c:v>
                </c:pt>
                <c:pt idx="7">
                  <c:v>489.12</c:v>
                </c:pt>
                <c:pt idx="8">
                  <c:v>489.12</c:v>
                </c:pt>
                <c:pt idx="9">
                  <c:v>489.12</c:v>
                </c:pt>
                <c:pt idx="10">
                  <c:v>489.12</c:v>
                </c:pt>
                <c:pt idx="11">
                  <c:v>489.12</c:v>
                </c:pt>
                <c:pt idx="12">
                  <c:v>489.12</c:v>
                </c:pt>
                <c:pt idx="13">
                  <c:v>978.24</c:v>
                </c:pt>
                <c:pt idx="14">
                  <c:v>978.24</c:v>
                </c:pt>
                <c:pt idx="15">
                  <c:v>978.24</c:v>
                </c:pt>
                <c:pt idx="16">
                  <c:v>978.24</c:v>
                </c:pt>
                <c:pt idx="17">
                  <c:v>978.24</c:v>
                </c:pt>
                <c:pt idx="18">
                  <c:v>978.24</c:v>
                </c:pt>
                <c:pt idx="19">
                  <c:v>978.24</c:v>
                </c:pt>
                <c:pt idx="20">
                  <c:v>978.24</c:v>
                </c:pt>
                <c:pt idx="21">
                  <c:v>978.24</c:v>
                </c:pt>
                <c:pt idx="22">
                  <c:v>978.24</c:v>
                </c:pt>
                <c:pt idx="23">
                  <c:v>978.24</c:v>
                </c:pt>
                <c:pt idx="24">
                  <c:v>978.24</c:v>
                </c:pt>
                <c:pt idx="25">
                  <c:v>978.24</c:v>
                </c:pt>
                <c:pt idx="26">
                  <c:v>1467.3600000000001</c:v>
                </c:pt>
                <c:pt idx="27">
                  <c:v>1467.3600000000001</c:v>
                </c:pt>
                <c:pt idx="28">
                  <c:v>1467.3600000000001</c:v>
                </c:pt>
                <c:pt idx="29">
                  <c:v>1467.3600000000001</c:v>
                </c:pt>
                <c:pt idx="30">
                  <c:v>1467.3600000000001</c:v>
                </c:pt>
                <c:pt idx="31">
                  <c:v>1467.3600000000001</c:v>
                </c:pt>
                <c:pt idx="32">
                  <c:v>1467.3600000000001</c:v>
                </c:pt>
                <c:pt idx="33">
                  <c:v>1467.3600000000001</c:v>
                </c:pt>
                <c:pt idx="34">
                  <c:v>1467.3600000000001</c:v>
                </c:pt>
                <c:pt idx="35">
                  <c:v>1467.3600000000001</c:v>
                </c:pt>
                <c:pt idx="36">
                  <c:v>1467.3600000000001</c:v>
                </c:pt>
                <c:pt idx="37">
                  <c:v>1467.3600000000001</c:v>
                </c:pt>
                <c:pt idx="38">
                  <c:v>1467.3600000000001</c:v>
                </c:pt>
                <c:pt idx="39">
                  <c:v>1956.48</c:v>
                </c:pt>
                <c:pt idx="40">
                  <c:v>1956.48</c:v>
                </c:pt>
                <c:pt idx="41">
                  <c:v>1956.48</c:v>
                </c:pt>
                <c:pt idx="42">
                  <c:v>1956.48</c:v>
                </c:pt>
                <c:pt idx="43">
                  <c:v>1956.48</c:v>
                </c:pt>
                <c:pt idx="44">
                  <c:v>1956.48</c:v>
                </c:pt>
                <c:pt idx="45">
                  <c:v>1956.48</c:v>
                </c:pt>
                <c:pt idx="46">
                  <c:v>1956.48</c:v>
                </c:pt>
                <c:pt idx="47">
                  <c:v>1956.48</c:v>
                </c:pt>
                <c:pt idx="48">
                  <c:v>1956.48</c:v>
                </c:pt>
                <c:pt idx="49">
                  <c:v>1956.48</c:v>
                </c:pt>
                <c:pt idx="50">
                  <c:v>1956.48</c:v>
                </c:pt>
                <c:pt idx="51">
                  <c:v>1956.48</c:v>
                </c:pt>
                <c:pt idx="52">
                  <c:v>2445.6</c:v>
                </c:pt>
                <c:pt idx="53">
                  <c:v>2445.6</c:v>
                </c:pt>
                <c:pt idx="54">
                  <c:v>2445.6</c:v>
                </c:pt>
                <c:pt idx="55">
                  <c:v>2445.6</c:v>
                </c:pt>
                <c:pt idx="56">
                  <c:v>2445.6</c:v>
                </c:pt>
                <c:pt idx="57">
                  <c:v>2445.6</c:v>
                </c:pt>
                <c:pt idx="58">
                  <c:v>2445.6</c:v>
                </c:pt>
                <c:pt idx="59">
                  <c:v>2445.6</c:v>
                </c:pt>
                <c:pt idx="60">
                  <c:v>2445.6</c:v>
                </c:pt>
                <c:pt idx="61">
                  <c:v>2445.6</c:v>
                </c:pt>
                <c:pt idx="62">
                  <c:v>2445.6</c:v>
                </c:pt>
                <c:pt idx="63">
                  <c:v>2445.6</c:v>
                </c:pt>
                <c:pt idx="64">
                  <c:v>2445.6</c:v>
                </c:pt>
                <c:pt idx="65">
                  <c:v>2934.72</c:v>
                </c:pt>
                <c:pt idx="66">
                  <c:v>2934.72</c:v>
                </c:pt>
                <c:pt idx="67">
                  <c:v>2934.72</c:v>
                </c:pt>
                <c:pt idx="68">
                  <c:v>2934.72</c:v>
                </c:pt>
                <c:pt idx="69">
                  <c:v>2934.72</c:v>
                </c:pt>
                <c:pt idx="70">
                  <c:v>2934.72</c:v>
                </c:pt>
                <c:pt idx="71">
                  <c:v>2934.72</c:v>
                </c:pt>
                <c:pt idx="72">
                  <c:v>2934.72</c:v>
                </c:pt>
                <c:pt idx="73">
                  <c:v>2934.72</c:v>
                </c:pt>
                <c:pt idx="74">
                  <c:v>2934.72</c:v>
                </c:pt>
                <c:pt idx="75">
                  <c:v>2934.72</c:v>
                </c:pt>
                <c:pt idx="76">
                  <c:v>2934.72</c:v>
                </c:pt>
                <c:pt idx="77">
                  <c:v>2934.72</c:v>
                </c:pt>
                <c:pt idx="78">
                  <c:v>3423.8399999999997</c:v>
                </c:pt>
                <c:pt idx="79">
                  <c:v>3423.8399999999997</c:v>
                </c:pt>
                <c:pt idx="80">
                  <c:v>3423.8399999999997</c:v>
                </c:pt>
                <c:pt idx="81">
                  <c:v>3423.8399999999997</c:v>
                </c:pt>
                <c:pt idx="82">
                  <c:v>3423.8399999999997</c:v>
                </c:pt>
                <c:pt idx="83">
                  <c:v>3423.8399999999997</c:v>
                </c:pt>
                <c:pt idx="84">
                  <c:v>3423.8399999999997</c:v>
                </c:pt>
                <c:pt idx="85">
                  <c:v>3423.8399999999997</c:v>
                </c:pt>
                <c:pt idx="86">
                  <c:v>3423.8399999999997</c:v>
                </c:pt>
                <c:pt idx="87">
                  <c:v>3423.8399999999997</c:v>
                </c:pt>
                <c:pt idx="88">
                  <c:v>3423.8399999999997</c:v>
                </c:pt>
                <c:pt idx="89">
                  <c:v>3423.8399999999997</c:v>
                </c:pt>
                <c:pt idx="90">
                  <c:v>3423.8399999999997</c:v>
                </c:pt>
                <c:pt idx="91">
                  <c:v>3912.9599999999996</c:v>
                </c:pt>
                <c:pt idx="92">
                  <c:v>3912.9599999999996</c:v>
                </c:pt>
                <c:pt idx="93">
                  <c:v>3912.9599999999996</c:v>
                </c:pt>
                <c:pt idx="94">
                  <c:v>3912.9599999999996</c:v>
                </c:pt>
                <c:pt idx="95">
                  <c:v>3912.9599999999996</c:v>
                </c:pt>
                <c:pt idx="96">
                  <c:v>3912.9599999999996</c:v>
                </c:pt>
                <c:pt idx="97">
                  <c:v>3912.9599999999996</c:v>
                </c:pt>
                <c:pt idx="98">
                  <c:v>3912.9599999999996</c:v>
                </c:pt>
                <c:pt idx="99">
                  <c:v>3912.9599999999996</c:v>
                </c:pt>
                <c:pt idx="100">
                  <c:v>3912.9599999999996</c:v>
                </c:pt>
                <c:pt idx="101">
                  <c:v>3912.9599999999996</c:v>
                </c:pt>
                <c:pt idx="102">
                  <c:v>3912.9599999999996</c:v>
                </c:pt>
                <c:pt idx="103">
                  <c:v>3912.9599999999996</c:v>
                </c:pt>
                <c:pt idx="104">
                  <c:v>4402.08</c:v>
                </c:pt>
                <c:pt idx="105">
                  <c:v>4402.08</c:v>
                </c:pt>
                <c:pt idx="106">
                  <c:v>4402.08</c:v>
                </c:pt>
                <c:pt idx="107">
                  <c:v>4402.08</c:v>
                </c:pt>
                <c:pt idx="108">
                  <c:v>4402.08</c:v>
                </c:pt>
                <c:pt idx="109">
                  <c:v>4402.08</c:v>
                </c:pt>
                <c:pt idx="110">
                  <c:v>4402.08</c:v>
                </c:pt>
                <c:pt idx="111">
                  <c:v>4402.08</c:v>
                </c:pt>
                <c:pt idx="112">
                  <c:v>4402.08</c:v>
                </c:pt>
                <c:pt idx="113">
                  <c:v>4402.08</c:v>
                </c:pt>
                <c:pt idx="114">
                  <c:v>4402.08</c:v>
                </c:pt>
                <c:pt idx="115">
                  <c:v>4402.08</c:v>
                </c:pt>
                <c:pt idx="116">
                  <c:v>4402.08</c:v>
                </c:pt>
                <c:pt idx="117">
                  <c:v>4891.2</c:v>
                </c:pt>
                <c:pt idx="118">
                  <c:v>4891.2</c:v>
                </c:pt>
                <c:pt idx="119">
                  <c:v>4891.2</c:v>
                </c:pt>
                <c:pt idx="120">
                  <c:v>4891.2</c:v>
                </c:pt>
                <c:pt idx="121">
                  <c:v>4891.2</c:v>
                </c:pt>
                <c:pt idx="122">
                  <c:v>4891.2</c:v>
                </c:pt>
                <c:pt idx="123">
                  <c:v>4891.2</c:v>
                </c:pt>
                <c:pt idx="124">
                  <c:v>4891.2</c:v>
                </c:pt>
                <c:pt idx="125">
                  <c:v>4891.2</c:v>
                </c:pt>
                <c:pt idx="126">
                  <c:v>4891.2</c:v>
                </c:pt>
                <c:pt idx="127">
                  <c:v>4891.2</c:v>
                </c:pt>
                <c:pt idx="128">
                  <c:v>4891.2</c:v>
                </c:pt>
                <c:pt idx="129">
                  <c:v>4891.2</c:v>
                </c:pt>
                <c:pt idx="130">
                  <c:v>5380.32</c:v>
                </c:pt>
                <c:pt idx="131">
                  <c:v>5380.32</c:v>
                </c:pt>
                <c:pt idx="132">
                  <c:v>5380.32</c:v>
                </c:pt>
                <c:pt idx="133">
                  <c:v>5380.32</c:v>
                </c:pt>
                <c:pt idx="134">
                  <c:v>5380.32</c:v>
                </c:pt>
                <c:pt idx="135">
                  <c:v>5380.32</c:v>
                </c:pt>
                <c:pt idx="136">
                  <c:v>5380.32</c:v>
                </c:pt>
                <c:pt idx="137">
                  <c:v>5380.32</c:v>
                </c:pt>
                <c:pt idx="138">
                  <c:v>5380.32</c:v>
                </c:pt>
                <c:pt idx="139">
                  <c:v>5380.32</c:v>
                </c:pt>
                <c:pt idx="140">
                  <c:v>5380.32</c:v>
                </c:pt>
                <c:pt idx="141">
                  <c:v>5380.32</c:v>
                </c:pt>
                <c:pt idx="142">
                  <c:v>5380.32</c:v>
                </c:pt>
                <c:pt idx="143">
                  <c:v>5869.44</c:v>
                </c:pt>
                <c:pt idx="144">
                  <c:v>5869.44</c:v>
                </c:pt>
                <c:pt idx="145">
                  <c:v>5869.44</c:v>
                </c:pt>
                <c:pt idx="146">
                  <c:v>5869.44</c:v>
                </c:pt>
                <c:pt idx="147">
                  <c:v>5869.44</c:v>
                </c:pt>
                <c:pt idx="148">
                  <c:v>5869.44</c:v>
                </c:pt>
                <c:pt idx="149">
                  <c:v>5869.44</c:v>
                </c:pt>
                <c:pt idx="150">
                  <c:v>5869.44</c:v>
                </c:pt>
                <c:pt idx="151">
                  <c:v>5869.44</c:v>
                </c:pt>
                <c:pt idx="152">
                  <c:v>5869.44</c:v>
                </c:pt>
                <c:pt idx="153">
                  <c:v>5869.44</c:v>
                </c:pt>
                <c:pt idx="154">
                  <c:v>5869.44</c:v>
                </c:pt>
                <c:pt idx="155">
                  <c:v>5869.44</c:v>
                </c:pt>
                <c:pt idx="156">
                  <c:v>6358.5599999999995</c:v>
                </c:pt>
                <c:pt idx="157">
                  <c:v>6358.5599999999995</c:v>
                </c:pt>
                <c:pt idx="158">
                  <c:v>6358.5599999999995</c:v>
                </c:pt>
                <c:pt idx="159">
                  <c:v>6358.5599999999995</c:v>
                </c:pt>
                <c:pt idx="160">
                  <c:v>6358.5599999999995</c:v>
                </c:pt>
                <c:pt idx="161">
                  <c:v>6358.5599999999995</c:v>
                </c:pt>
                <c:pt idx="162">
                  <c:v>6358.5599999999995</c:v>
                </c:pt>
                <c:pt idx="163">
                  <c:v>6358.5599999999995</c:v>
                </c:pt>
                <c:pt idx="164">
                  <c:v>6358.5599999999995</c:v>
                </c:pt>
                <c:pt idx="165">
                  <c:v>6358.5599999999995</c:v>
                </c:pt>
                <c:pt idx="166">
                  <c:v>6358.5599999999995</c:v>
                </c:pt>
                <c:pt idx="167">
                  <c:v>6358.5599999999995</c:v>
                </c:pt>
                <c:pt idx="168">
                  <c:v>6358.5599999999995</c:v>
                </c:pt>
                <c:pt idx="169">
                  <c:v>6847.6799999999994</c:v>
                </c:pt>
                <c:pt idx="170">
                  <c:v>6847.6799999999994</c:v>
                </c:pt>
                <c:pt idx="171">
                  <c:v>6847.6799999999994</c:v>
                </c:pt>
                <c:pt idx="172">
                  <c:v>6847.6799999999994</c:v>
                </c:pt>
                <c:pt idx="173">
                  <c:v>6847.6799999999994</c:v>
                </c:pt>
                <c:pt idx="174">
                  <c:v>6847.6799999999994</c:v>
                </c:pt>
                <c:pt idx="175">
                  <c:v>6847.6799999999994</c:v>
                </c:pt>
                <c:pt idx="176">
                  <c:v>6847.6799999999994</c:v>
                </c:pt>
                <c:pt idx="177">
                  <c:v>6847.6799999999994</c:v>
                </c:pt>
                <c:pt idx="178">
                  <c:v>6847.6799999999994</c:v>
                </c:pt>
                <c:pt idx="179">
                  <c:v>6847.6799999999994</c:v>
                </c:pt>
                <c:pt idx="180">
                  <c:v>6847.6799999999994</c:v>
                </c:pt>
                <c:pt idx="181">
                  <c:v>6847.6799999999994</c:v>
                </c:pt>
                <c:pt idx="182">
                  <c:v>7336.7999999999993</c:v>
                </c:pt>
                <c:pt idx="183">
                  <c:v>7336.7999999999993</c:v>
                </c:pt>
                <c:pt idx="184">
                  <c:v>7336.7999999999993</c:v>
                </c:pt>
                <c:pt idx="185">
                  <c:v>7336.7999999999993</c:v>
                </c:pt>
                <c:pt idx="186">
                  <c:v>7336.7999999999993</c:v>
                </c:pt>
                <c:pt idx="187">
                  <c:v>7336.7999999999993</c:v>
                </c:pt>
                <c:pt idx="188">
                  <c:v>7336.7999999999993</c:v>
                </c:pt>
                <c:pt idx="189">
                  <c:v>7336.7999999999993</c:v>
                </c:pt>
                <c:pt idx="190">
                  <c:v>7336.7999999999993</c:v>
                </c:pt>
                <c:pt idx="191">
                  <c:v>7336.7999999999993</c:v>
                </c:pt>
                <c:pt idx="192">
                  <c:v>7336.7999999999993</c:v>
                </c:pt>
                <c:pt idx="193">
                  <c:v>7336.7999999999993</c:v>
                </c:pt>
                <c:pt idx="194">
                  <c:v>7336.7999999999993</c:v>
                </c:pt>
                <c:pt idx="195">
                  <c:v>7825.9199999999992</c:v>
                </c:pt>
                <c:pt idx="196">
                  <c:v>7825.9199999999992</c:v>
                </c:pt>
                <c:pt idx="197">
                  <c:v>7825.9199999999992</c:v>
                </c:pt>
                <c:pt idx="198">
                  <c:v>7825.9199999999992</c:v>
                </c:pt>
                <c:pt idx="199">
                  <c:v>7825.9199999999992</c:v>
                </c:pt>
                <c:pt idx="200">
                  <c:v>7825.9199999999992</c:v>
                </c:pt>
                <c:pt idx="201">
                  <c:v>7825.9199999999992</c:v>
                </c:pt>
                <c:pt idx="202">
                  <c:v>7825.9199999999992</c:v>
                </c:pt>
                <c:pt idx="203">
                  <c:v>7825.9199999999992</c:v>
                </c:pt>
                <c:pt idx="204">
                  <c:v>7825.9199999999992</c:v>
                </c:pt>
                <c:pt idx="205">
                  <c:v>7825.9199999999992</c:v>
                </c:pt>
                <c:pt idx="206">
                  <c:v>7825.9199999999992</c:v>
                </c:pt>
                <c:pt idx="207">
                  <c:v>7825.9199999999992</c:v>
                </c:pt>
                <c:pt idx="208">
                  <c:v>8315.0399999999991</c:v>
                </c:pt>
                <c:pt idx="209">
                  <c:v>8315.0399999999991</c:v>
                </c:pt>
                <c:pt idx="210">
                  <c:v>8315.0399999999991</c:v>
                </c:pt>
                <c:pt idx="211">
                  <c:v>8315.0399999999991</c:v>
                </c:pt>
                <c:pt idx="212">
                  <c:v>8315.0399999999991</c:v>
                </c:pt>
                <c:pt idx="213">
                  <c:v>8315.0399999999991</c:v>
                </c:pt>
                <c:pt idx="214">
                  <c:v>8315.0399999999991</c:v>
                </c:pt>
                <c:pt idx="215">
                  <c:v>8315.0399999999991</c:v>
                </c:pt>
                <c:pt idx="216">
                  <c:v>8315.0399999999991</c:v>
                </c:pt>
                <c:pt idx="217">
                  <c:v>8315.0399999999991</c:v>
                </c:pt>
                <c:pt idx="218">
                  <c:v>8315.0399999999991</c:v>
                </c:pt>
                <c:pt idx="219">
                  <c:v>8315.0399999999991</c:v>
                </c:pt>
                <c:pt idx="220">
                  <c:v>8315.0399999999991</c:v>
                </c:pt>
                <c:pt idx="221">
                  <c:v>8804.16</c:v>
                </c:pt>
                <c:pt idx="222">
                  <c:v>8804.16</c:v>
                </c:pt>
                <c:pt idx="223">
                  <c:v>8804.16</c:v>
                </c:pt>
                <c:pt idx="224">
                  <c:v>8804.16</c:v>
                </c:pt>
                <c:pt idx="225">
                  <c:v>8804.16</c:v>
                </c:pt>
                <c:pt idx="226">
                  <c:v>8804.16</c:v>
                </c:pt>
                <c:pt idx="227">
                  <c:v>8804.16</c:v>
                </c:pt>
                <c:pt idx="228">
                  <c:v>8804.16</c:v>
                </c:pt>
                <c:pt idx="229">
                  <c:v>8804.16</c:v>
                </c:pt>
                <c:pt idx="230">
                  <c:v>8804.16</c:v>
                </c:pt>
                <c:pt idx="231">
                  <c:v>8804.16</c:v>
                </c:pt>
                <c:pt idx="232">
                  <c:v>8804.16</c:v>
                </c:pt>
                <c:pt idx="233">
                  <c:v>8804.16</c:v>
                </c:pt>
                <c:pt idx="234">
                  <c:v>9293.2800000000007</c:v>
                </c:pt>
                <c:pt idx="235">
                  <c:v>9293.2800000000007</c:v>
                </c:pt>
                <c:pt idx="236">
                  <c:v>9293.2800000000007</c:v>
                </c:pt>
                <c:pt idx="237">
                  <c:v>9293.2800000000007</c:v>
                </c:pt>
                <c:pt idx="238">
                  <c:v>9293.2800000000007</c:v>
                </c:pt>
                <c:pt idx="239">
                  <c:v>9293.2800000000007</c:v>
                </c:pt>
                <c:pt idx="240">
                  <c:v>9293.2800000000007</c:v>
                </c:pt>
                <c:pt idx="241">
                  <c:v>9293.2800000000007</c:v>
                </c:pt>
                <c:pt idx="242">
                  <c:v>9293.2800000000007</c:v>
                </c:pt>
                <c:pt idx="243">
                  <c:v>9293.2800000000007</c:v>
                </c:pt>
                <c:pt idx="244">
                  <c:v>9293.2800000000007</c:v>
                </c:pt>
                <c:pt idx="245">
                  <c:v>9293.2800000000007</c:v>
                </c:pt>
                <c:pt idx="246">
                  <c:v>9293.2800000000007</c:v>
                </c:pt>
                <c:pt idx="247">
                  <c:v>9782.4000000000015</c:v>
                </c:pt>
                <c:pt idx="248">
                  <c:v>9782.4000000000015</c:v>
                </c:pt>
                <c:pt idx="249">
                  <c:v>9782.4000000000015</c:v>
                </c:pt>
                <c:pt idx="250">
                  <c:v>9782.4000000000015</c:v>
                </c:pt>
                <c:pt idx="251">
                  <c:v>9782.4000000000015</c:v>
                </c:pt>
                <c:pt idx="252">
                  <c:v>9782.4000000000015</c:v>
                </c:pt>
                <c:pt idx="253">
                  <c:v>9782.4000000000015</c:v>
                </c:pt>
                <c:pt idx="254">
                  <c:v>9782.4000000000015</c:v>
                </c:pt>
                <c:pt idx="255">
                  <c:v>9782.4000000000015</c:v>
                </c:pt>
                <c:pt idx="256">
                  <c:v>9782.4000000000015</c:v>
                </c:pt>
                <c:pt idx="257">
                  <c:v>9782.4000000000015</c:v>
                </c:pt>
                <c:pt idx="258">
                  <c:v>9782.4000000000015</c:v>
                </c:pt>
                <c:pt idx="259">
                  <c:v>9782.4000000000015</c:v>
                </c:pt>
                <c:pt idx="260">
                  <c:v>10271.520000000002</c:v>
                </c:pt>
                <c:pt idx="261">
                  <c:v>10271.520000000002</c:v>
                </c:pt>
                <c:pt idx="262">
                  <c:v>10271.520000000002</c:v>
                </c:pt>
                <c:pt idx="263">
                  <c:v>10271.520000000002</c:v>
                </c:pt>
                <c:pt idx="264">
                  <c:v>10271.520000000002</c:v>
                </c:pt>
                <c:pt idx="265">
                  <c:v>10271.520000000002</c:v>
                </c:pt>
                <c:pt idx="266">
                  <c:v>10271.520000000002</c:v>
                </c:pt>
                <c:pt idx="267">
                  <c:v>10271.520000000002</c:v>
                </c:pt>
                <c:pt idx="268">
                  <c:v>10271.520000000002</c:v>
                </c:pt>
                <c:pt idx="269">
                  <c:v>10271.520000000002</c:v>
                </c:pt>
                <c:pt idx="270">
                  <c:v>10271.520000000002</c:v>
                </c:pt>
                <c:pt idx="271">
                  <c:v>10271.520000000002</c:v>
                </c:pt>
                <c:pt idx="272">
                  <c:v>10271.520000000002</c:v>
                </c:pt>
                <c:pt idx="273">
                  <c:v>10760.640000000003</c:v>
                </c:pt>
                <c:pt idx="274">
                  <c:v>10760.640000000003</c:v>
                </c:pt>
                <c:pt idx="275">
                  <c:v>10760.640000000003</c:v>
                </c:pt>
                <c:pt idx="276">
                  <c:v>10760.640000000003</c:v>
                </c:pt>
                <c:pt idx="277">
                  <c:v>10760.640000000003</c:v>
                </c:pt>
                <c:pt idx="278">
                  <c:v>10760.640000000003</c:v>
                </c:pt>
                <c:pt idx="279">
                  <c:v>10760.640000000003</c:v>
                </c:pt>
                <c:pt idx="280">
                  <c:v>10760.640000000003</c:v>
                </c:pt>
                <c:pt idx="281">
                  <c:v>10760.640000000003</c:v>
                </c:pt>
                <c:pt idx="282">
                  <c:v>10760.640000000003</c:v>
                </c:pt>
                <c:pt idx="283">
                  <c:v>10760.640000000003</c:v>
                </c:pt>
                <c:pt idx="284">
                  <c:v>10760.640000000003</c:v>
                </c:pt>
                <c:pt idx="285">
                  <c:v>10760.640000000003</c:v>
                </c:pt>
                <c:pt idx="286">
                  <c:v>11249.760000000004</c:v>
                </c:pt>
                <c:pt idx="287">
                  <c:v>11249.760000000004</c:v>
                </c:pt>
                <c:pt idx="288">
                  <c:v>11249.760000000004</c:v>
                </c:pt>
                <c:pt idx="289">
                  <c:v>11249.760000000004</c:v>
                </c:pt>
                <c:pt idx="290">
                  <c:v>11249.760000000004</c:v>
                </c:pt>
                <c:pt idx="291">
                  <c:v>11249.760000000004</c:v>
                </c:pt>
                <c:pt idx="292">
                  <c:v>11249.760000000004</c:v>
                </c:pt>
                <c:pt idx="293">
                  <c:v>11249.760000000004</c:v>
                </c:pt>
                <c:pt idx="294">
                  <c:v>11249.760000000004</c:v>
                </c:pt>
                <c:pt idx="295">
                  <c:v>11249.760000000004</c:v>
                </c:pt>
                <c:pt idx="296">
                  <c:v>11249.760000000004</c:v>
                </c:pt>
                <c:pt idx="297">
                  <c:v>11249.760000000004</c:v>
                </c:pt>
                <c:pt idx="298">
                  <c:v>11249.760000000004</c:v>
                </c:pt>
                <c:pt idx="299">
                  <c:v>11738.880000000005</c:v>
                </c:pt>
                <c:pt idx="300">
                  <c:v>11738.880000000005</c:v>
                </c:pt>
                <c:pt idx="301">
                  <c:v>11738.880000000005</c:v>
                </c:pt>
                <c:pt idx="302">
                  <c:v>11738.880000000005</c:v>
                </c:pt>
                <c:pt idx="303">
                  <c:v>11738.880000000005</c:v>
                </c:pt>
                <c:pt idx="304">
                  <c:v>11738.880000000005</c:v>
                </c:pt>
                <c:pt idx="305">
                  <c:v>11738.880000000005</c:v>
                </c:pt>
                <c:pt idx="306">
                  <c:v>11738.880000000005</c:v>
                </c:pt>
                <c:pt idx="307">
                  <c:v>11738.880000000005</c:v>
                </c:pt>
                <c:pt idx="308">
                  <c:v>11738.880000000005</c:v>
                </c:pt>
                <c:pt idx="309">
                  <c:v>11738.880000000005</c:v>
                </c:pt>
                <c:pt idx="310">
                  <c:v>11738.880000000005</c:v>
                </c:pt>
                <c:pt idx="311">
                  <c:v>11738.880000000005</c:v>
                </c:pt>
                <c:pt idx="312">
                  <c:v>12228.000000000005</c:v>
                </c:pt>
                <c:pt idx="313">
                  <c:v>12228.000000000005</c:v>
                </c:pt>
                <c:pt idx="314">
                  <c:v>12228.000000000005</c:v>
                </c:pt>
                <c:pt idx="315">
                  <c:v>12228.000000000005</c:v>
                </c:pt>
                <c:pt idx="316">
                  <c:v>12228.000000000005</c:v>
                </c:pt>
                <c:pt idx="317">
                  <c:v>12228.000000000005</c:v>
                </c:pt>
                <c:pt idx="318">
                  <c:v>12228.000000000005</c:v>
                </c:pt>
                <c:pt idx="319">
                  <c:v>12228.000000000005</c:v>
                </c:pt>
                <c:pt idx="320">
                  <c:v>12228.000000000005</c:v>
                </c:pt>
                <c:pt idx="321">
                  <c:v>12228.000000000005</c:v>
                </c:pt>
                <c:pt idx="322">
                  <c:v>12228.000000000005</c:v>
                </c:pt>
                <c:pt idx="323">
                  <c:v>12228.000000000005</c:v>
                </c:pt>
                <c:pt idx="324">
                  <c:v>12228.000000000005</c:v>
                </c:pt>
                <c:pt idx="325">
                  <c:v>12717.120000000006</c:v>
                </c:pt>
                <c:pt idx="326">
                  <c:v>12717.120000000006</c:v>
                </c:pt>
                <c:pt idx="327">
                  <c:v>12717.120000000006</c:v>
                </c:pt>
                <c:pt idx="328">
                  <c:v>12717.120000000006</c:v>
                </c:pt>
                <c:pt idx="329">
                  <c:v>12717.120000000006</c:v>
                </c:pt>
                <c:pt idx="330">
                  <c:v>12717.120000000006</c:v>
                </c:pt>
                <c:pt idx="331">
                  <c:v>12717.120000000006</c:v>
                </c:pt>
                <c:pt idx="332">
                  <c:v>12717.120000000006</c:v>
                </c:pt>
                <c:pt idx="333">
                  <c:v>12717.120000000006</c:v>
                </c:pt>
                <c:pt idx="334">
                  <c:v>12717.120000000006</c:v>
                </c:pt>
                <c:pt idx="335">
                  <c:v>12717.120000000006</c:v>
                </c:pt>
                <c:pt idx="336">
                  <c:v>12717.120000000006</c:v>
                </c:pt>
                <c:pt idx="337">
                  <c:v>12717.120000000006</c:v>
                </c:pt>
                <c:pt idx="338">
                  <c:v>13206.240000000007</c:v>
                </c:pt>
                <c:pt idx="339">
                  <c:v>13206.240000000007</c:v>
                </c:pt>
                <c:pt idx="340">
                  <c:v>13206.240000000007</c:v>
                </c:pt>
                <c:pt idx="341">
                  <c:v>13206.240000000007</c:v>
                </c:pt>
                <c:pt idx="342">
                  <c:v>13206.240000000007</c:v>
                </c:pt>
                <c:pt idx="343">
                  <c:v>13206.240000000007</c:v>
                </c:pt>
                <c:pt idx="344">
                  <c:v>13206.240000000007</c:v>
                </c:pt>
                <c:pt idx="345">
                  <c:v>13206.240000000007</c:v>
                </c:pt>
                <c:pt idx="346">
                  <c:v>13206.240000000007</c:v>
                </c:pt>
                <c:pt idx="347">
                  <c:v>13206.240000000007</c:v>
                </c:pt>
                <c:pt idx="348">
                  <c:v>13206.240000000007</c:v>
                </c:pt>
                <c:pt idx="349">
                  <c:v>13206.240000000007</c:v>
                </c:pt>
                <c:pt idx="350">
                  <c:v>13206.240000000007</c:v>
                </c:pt>
                <c:pt idx="351">
                  <c:v>13695.360000000008</c:v>
                </c:pt>
                <c:pt idx="352">
                  <c:v>13695.360000000008</c:v>
                </c:pt>
                <c:pt idx="353">
                  <c:v>13695.360000000008</c:v>
                </c:pt>
                <c:pt idx="354">
                  <c:v>13695.360000000008</c:v>
                </c:pt>
                <c:pt idx="355">
                  <c:v>13695.360000000008</c:v>
                </c:pt>
                <c:pt idx="356">
                  <c:v>13695.360000000008</c:v>
                </c:pt>
                <c:pt idx="357">
                  <c:v>13695.360000000008</c:v>
                </c:pt>
                <c:pt idx="358">
                  <c:v>13695.360000000008</c:v>
                </c:pt>
                <c:pt idx="359">
                  <c:v>13695.360000000008</c:v>
                </c:pt>
                <c:pt idx="360">
                  <c:v>13695.360000000008</c:v>
                </c:pt>
                <c:pt idx="361">
                  <c:v>13695.360000000008</c:v>
                </c:pt>
                <c:pt idx="362">
                  <c:v>13695.360000000008</c:v>
                </c:pt>
                <c:pt idx="363">
                  <c:v>13695.360000000008</c:v>
                </c:pt>
                <c:pt idx="364">
                  <c:v>14184.480000000009</c:v>
                </c:pt>
                <c:pt idx="365">
                  <c:v>14184.480000000009</c:v>
                </c:pt>
                <c:pt idx="366">
                  <c:v>14184.480000000009</c:v>
                </c:pt>
                <c:pt idx="367">
                  <c:v>14184.480000000009</c:v>
                </c:pt>
                <c:pt idx="368">
                  <c:v>14184.480000000009</c:v>
                </c:pt>
                <c:pt idx="369">
                  <c:v>14184.480000000009</c:v>
                </c:pt>
                <c:pt idx="370">
                  <c:v>14184.480000000009</c:v>
                </c:pt>
                <c:pt idx="371">
                  <c:v>14184.480000000009</c:v>
                </c:pt>
                <c:pt idx="372">
                  <c:v>14184.480000000009</c:v>
                </c:pt>
                <c:pt idx="373">
                  <c:v>14184.480000000009</c:v>
                </c:pt>
                <c:pt idx="374">
                  <c:v>14184.480000000009</c:v>
                </c:pt>
                <c:pt idx="375">
                  <c:v>14184.480000000009</c:v>
                </c:pt>
                <c:pt idx="376">
                  <c:v>14184.480000000009</c:v>
                </c:pt>
                <c:pt idx="377">
                  <c:v>14673.600000000009</c:v>
                </c:pt>
                <c:pt idx="378">
                  <c:v>14673.600000000009</c:v>
                </c:pt>
                <c:pt idx="379">
                  <c:v>14673.600000000009</c:v>
                </c:pt>
                <c:pt idx="380">
                  <c:v>14673.600000000009</c:v>
                </c:pt>
                <c:pt idx="381">
                  <c:v>14673.600000000009</c:v>
                </c:pt>
                <c:pt idx="382">
                  <c:v>14673.600000000009</c:v>
                </c:pt>
                <c:pt idx="383">
                  <c:v>14673.600000000009</c:v>
                </c:pt>
                <c:pt idx="384">
                  <c:v>14673.600000000009</c:v>
                </c:pt>
                <c:pt idx="385">
                  <c:v>14673.600000000009</c:v>
                </c:pt>
                <c:pt idx="386">
                  <c:v>14673.600000000009</c:v>
                </c:pt>
                <c:pt idx="387">
                  <c:v>14673.600000000009</c:v>
                </c:pt>
                <c:pt idx="388">
                  <c:v>14673.600000000009</c:v>
                </c:pt>
                <c:pt idx="389">
                  <c:v>14673.600000000009</c:v>
                </c:pt>
                <c:pt idx="390">
                  <c:v>15162.72000000001</c:v>
                </c:pt>
                <c:pt idx="391">
                  <c:v>15162.72000000001</c:v>
                </c:pt>
                <c:pt idx="392">
                  <c:v>15162.72000000001</c:v>
                </c:pt>
                <c:pt idx="393">
                  <c:v>15162.72000000001</c:v>
                </c:pt>
                <c:pt idx="394">
                  <c:v>15162.72000000001</c:v>
                </c:pt>
                <c:pt idx="395">
                  <c:v>15162.72000000001</c:v>
                </c:pt>
                <c:pt idx="396">
                  <c:v>15162.72000000001</c:v>
                </c:pt>
                <c:pt idx="397">
                  <c:v>15162.72000000001</c:v>
                </c:pt>
                <c:pt idx="398">
                  <c:v>15162.72000000001</c:v>
                </c:pt>
                <c:pt idx="399">
                  <c:v>15162.72000000001</c:v>
                </c:pt>
                <c:pt idx="400">
                  <c:v>15162.72000000001</c:v>
                </c:pt>
                <c:pt idx="401">
                  <c:v>15162.72000000001</c:v>
                </c:pt>
                <c:pt idx="402">
                  <c:v>15162.72000000001</c:v>
                </c:pt>
                <c:pt idx="403">
                  <c:v>15651.840000000011</c:v>
                </c:pt>
                <c:pt idx="404">
                  <c:v>15651.840000000011</c:v>
                </c:pt>
                <c:pt idx="405">
                  <c:v>15651.840000000011</c:v>
                </c:pt>
                <c:pt idx="406">
                  <c:v>15651.840000000011</c:v>
                </c:pt>
                <c:pt idx="407">
                  <c:v>15651.840000000011</c:v>
                </c:pt>
                <c:pt idx="408">
                  <c:v>15651.840000000011</c:v>
                </c:pt>
                <c:pt idx="409">
                  <c:v>15651.840000000011</c:v>
                </c:pt>
                <c:pt idx="410">
                  <c:v>15651.840000000011</c:v>
                </c:pt>
                <c:pt idx="411">
                  <c:v>15651.840000000011</c:v>
                </c:pt>
                <c:pt idx="412">
                  <c:v>15651.840000000011</c:v>
                </c:pt>
                <c:pt idx="413">
                  <c:v>15651.840000000011</c:v>
                </c:pt>
                <c:pt idx="414">
                  <c:v>15651.840000000011</c:v>
                </c:pt>
                <c:pt idx="415">
                  <c:v>15651.840000000011</c:v>
                </c:pt>
                <c:pt idx="416">
                  <c:v>16140.960000000012</c:v>
                </c:pt>
                <c:pt idx="417">
                  <c:v>16140.960000000012</c:v>
                </c:pt>
                <c:pt idx="418">
                  <c:v>16140.960000000012</c:v>
                </c:pt>
                <c:pt idx="419">
                  <c:v>16140.960000000012</c:v>
                </c:pt>
                <c:pt idx="420">
                  <c:v>16140.960000000012</c:v>
                </c:pt>
                <c:pt idx="421">
                  <c:v>16140.960000000012</c:v>
                </c:pt>
                <c:pt idx="422">
                  <c:v>16140.960000000012</c:v>
                </c:pt>
                <c:pt idx="423">
                  <c:v>16140.960000000012</c:v>
                </c:pt>
                <c:pt idx="424">
                  <c:v>16140.960000000012</c:v>
                </c:pt>
                <c:pt idx="425">
                  <c:v>16140.960000000012</c:v>
                </c:pt>
                <c:pt idx="426">
                  <c:v>16140.960000000012</c:v>
                </c:pt>
                <c:pt idx="427">
                  <c:v>16140.960000000012</c:v>
                </c:pt>
                <c:pt idx="428">
                  <c:v>16140.960000000012</c:v>
                </c:pt>
                <c:pt idx="429">
                  <c:v>16630.080000000013</c:v>
                </c:pt>
                <c:pt idx="430">
                  <c:v>16630.080000000013</c:v>
                </c:pt>
                <c:pt idx="431">
                  <c:v>16630.080000000013</c:v>
                </c:pt>
                <c:pt idx="432">
                  <c:v>16630.080000000013</c:v>
                </c:pt>
                <c:pt idx="433">
                  <c:v>16630.080000000013</c:v>
                </c:pt>
                <c:pt idx="434">
                  <c:v>16630.080000000013</c:v>
                </c:pt>
                <c:pt idx="435">
                  <c:v>16630.080000000013</c:v>
                </c:pt>
                <c:pt idx="436">
                  <c:v>16630.080000000013</c:v>
                </c:pt>
                <c:pt idx="437">
                  <c:v>16630.080000000013</c:v>
                </c:pt>
                <c:pt idx="438">
                  <c:v>16630.080000000013</c:v>
                </c:pt>
                <c:pt idx="439">
                  <c:v>16630.080000000013</c:v>
                </c:pt>
                <c:pt idx="440">
                  <c:v>16630.080000000013</c:v>
                </c:pt>
                <c:pt idx="441">
                  <c:v>16630.080000000013</c:v>
                </c:pt>
                <c:pt idx="442">
                  <c:v>17119.200000000012</c:v>
                </c:pt>
                <c:pt idx="443">
                  <c:v>17119.200000000012</c:v>
                </c:pt>
                <c:pt idx="444">
                  <c:v>17119.200000000012</c:v>
                </c:pt>
                <c:pt idx="445">
                  <c:v>17119.200000000012</c:v>
                </c:pt>
                <c:pt idx="446">
                  <c:v>17119.200000000012</c:v>
                </c:pt>
                <c:pt idx="447">
                  <c:v>17119.200000000012</c:v>
                </c:pt>
                <c:pt idx="448">
                  <c:v>17119.200000000012</c:v>
                </c:pt>
                <c:pt idx="449">
                  <c:v>17119.200000000012</c:v>
                </c:pt>
                <c:pt idx="450">
                  <c:v>17119.200000000012</c:v>
                </c:pt>
                <c:pt idx="451">
                  <c:v>17119.200000000012</c:v>
                </c:pt>
                <c:pt idx="452">
                  <c:v>17119.200000000012</c:v>
                </c:pt>
                <c:pt idx="453">
                  <c:v>17119.200000000012</c:v>
                </c:pt>
                <c:pt idx="454">
                  <c:v>17119.200000000012</c:v>
                </c:pt>
                <c:pt idx="455">
                  <c:v>17608.320000000011</c:v>
                </c:pt>
                <c:pt idx="456">
                  <c:v>17608.320000000011</c:v>
                </c:pt>
                <c:pt idx="457">
                  <c:v>17608.320000000011</c:v>
                </c:pt>
                <c:pt idx="458">
                  <c:v>17608.320000000011</c:v>
                </c:pt>
                <c:pt idx="459">
                  <c:v>17608.320000000011</c:v>
                </c:pt>
                <c:pt idx="460">
                  <c:v>17608.320000000011</c:v>
                </c:pt>
                <c:pt idx="461">
                  <c:v>17608.320000000011</c:v>
                </c:pt>
                <c:pt idx="462">
                  <c:v>17608.320000000011</c:v>
                </c:pt>
                <c:pt idx="463">
                  <c:v>17608.320000000011</c:v>
                </c:pt>
                <c:pt idx="464">
                  <c:v>17608.320000000011</c:v>
                </c:pt>
                <c:pt idx="465">
                  <c:v>17608.320000000011</c:v>
                </c:pt>
                <c:pt idx="466">
                  <c:v>17608.320000000011</c:v>
                </c:pt>
                <c:pt idx="467">
                  <c:v>17608.320000000011</c:v>
                </c:pt>
                <c:pt idx="468">
                  <c:v>18097.44000000001</c:v>
                </c:pt>
                <c:pt idx="469">
                  <c:v>18097.44000000001</c:v>
                </c:pt>
                <c:pt idx="470">
                  <c:v>18097.44000000001</c:v>
                </c:pt>
                <c:pt idx="471">
                  <c:v>18097.44000000001</c:v>
                </c:pt>
                <c:pt idx="472">
                  <c:v>18097.44000000001</c:v>
                </c:pt>
                <c:pt idx="473">
                  <c:v>18097.44000000001</c:v>
                </c:pt>
                <c:pt idx="474">
                  <c:v>18097.44000000001</c:v>
                </c:pt>
                <c:pt idx="475">
                  <c:v>18097.44000000001</c:v>
                </c:pt>
                <c:pt idx="476">
                  <c:v>18097.44000000001</c:v>
                </c:pt>
                <c:pt idx="477">
                  <c:v>18097.44000000001</c:v>
                </c:pt>
                <c:pt idx="478">
                  <c:v>18097.44000000001</c:v>
                </c:pt>
                <c:pt idx="479">
                  <c:v>18097.44000000001</c:v>
                </c:pt>
                <c:pt idx="480">
                  <c:v>18097.44000000001</c:v>
                </c:pt>
                <c:pt idx="481">
                  <c:v>18586.560000000009</c:v>
                </c:pt>
                <c:pt idx="482">
                  <c:v>18586.560000000009</c:v>
                </c:pt>
                <c:pt idx="483">
                  <c:v>18586.560000000009</c:v>
                </c:pt>
                <c:pt idx="484">
                  <c:v>18586.560000000009</c:v>
                </c:pt>
                <c:pt idx="485">
                  <c:v>18586.560000000009</c:v>
                </c:pt>
                <c:pt idx="486">
                  <c:v>18586.560000000009</c:v>
                </c:pt>
                <c:pt idx="487">
                  <c:v>18586.560000000009</c:v>
                </c:pt>
                <c:pt idx="488">
                  <c:v>18586.560000000009</c:v>
                </c:pt>
                <c:pt idx="489">
                  <c:v>18586.560000000009</c:v>
                </c:pt>
                <c:pt idx="490">
                  <c:v>18586.560000000009</c:v>
                </c:pt>
                <c:pt idx="491">
                  <c:v>18586.560000000009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3-4540-95D9-40FBA913C885}"/>
            </c:ext>
          </c:extLst>
        </c:ser>
        <c:ser>
          <c:idx val="3"/>
          <c:order val="1"/>
          <c:tx>
            <c:v>Total Value (w/o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:spPr>
          <c:val>
            <c:numRef>
              <c:f>'Dollar Average (Model) (2)'!$AV$35:$AV$526</c:f>
              <c:numCache>
                <c:formatCode>_("$"* #,##0.00_);_("$"* \(#,##0.00\);_("$"* "-"??_);_(@_)</c:formatCode>
                <c:ptCount val="492"/>
                <c:pt idx="0">
                  <c:v>489.12000000000006</c:v>
                </c:pt>
                <c:pt idx="1">
                  <c:v>495.97604696932945</c:v>
                </c:pt>
                <c:pt idx="2">
                  <c:v>494.92043241722291</c:v>
                </c:pt>
                <c:pt idx="3">
                  <c:v>507.71533411421291</c:v>
                </c:pt>
                <c:pt idx="4">
                  <c:v>503.80990236904074</c:v>
                </c:pt>
                <c:pt idx="5">
                  <c:v>497.06812469129159</c:v>
                </c:pt>
                <c:pt idx="6">
                  <c:v>505.01600102537753</c:v>
                </c:pt>
                <c:pt idx="7">
                  <c:v>518.49725304429728</c:v>
                </c:pt>
                <c:pt idx="8">
                  <c:v>518.12369437097459</c:v>
                </c:pt>
                <c:pt idx="9">
                  <c:v>531.79197863559261</c:v>
                </c:pt>
                <c:pt idx="10">
                  <c:v>530.71424238786176</c:v>
                </c:pt>
                <c:pt idx="11">
                  <c:v>507.40519214020179</c:v>
                </c:pt>
                <c:pt idx="12">
                  <c:v>518.30756361826968</c:v>
                </c:pt>
                <c:pt idx="13">
                  <c:v>995.76766862631303</c:v>
                </c:pt>
                <c:pt idx="14">
                  <c:v>966.17044316196382</c:v>
                </c:pt>
                <c:pt idx="15">
                  <c:v>963.87640716767112</c:v>
                </c:pt>
                <c:pt idx="16">
                  <c:v>947.21726838234599</c:v>
                </c:pt>
                <c:pt idx="17">
                  <c:v>973.18562435642468</c:v>
                </c:pt>
                <c:pt idx="18">
                  <c:v>992.5570457512224</c:v>
                </c:pt>
                <c:pt idx="19">
                  <c:v>960.67425265564816</c:v>
                </c:pt>
                <c:pt idx="20">
                  <c:v>960.42987305661507</c:v>
                </c:pt>
                <c:pt idx="21">
                  <c:v>964.61182066098422</c:v>
                </c:pt>
                <c:pt idx="22">
                  <c:v>919.19499656555593</c:v>
                </c:pt>
                <c:pt idx="23">
                  <c:v>911.05556187595289</c:v>
                </c:pt>
                <c:pt idx="24">
                  <c:v>862.86170160249685</c:v>
                </c:pt>
                <c:pt idx="25">
                  <c:v>879.00101888407471</c:v>
                </c:pt>
                <c:pt idx="26">
                  <c:v>1421.2044398707847</c:v>
                </c:pt>
                <c:pt idx="27">
                  <c:v>1356.7362685525388</c:v>
                </c:pt>
                <c:pt idx="28">
                  <c:v>1369.1478581860497</c:v>
                </c:pt>
                <c:pt idx="29">
                  <c:v>1374.0390685790273</c:v>
                </c:pt>
                <c:pt idx="30">
                  <c:v>1347.9080670263813</c:v>
                </c:pt>
                <c:pt idx="31">
                  <c:v>1304.5792164170155</c:v>
                </c:pt>
                <c:pt idx="32">
                  <c:v>1304.0242403585528</c:v>
                </c:pt>
                <c:pt idx="33">
                  <c:v>1341.7844220928478</c:v>
                </c:pt>
                <c:pt idx="34">
                  <c:v>1326.0954214935261</c:v>
                </c:pt>
                <c:pt idx="35">
                  <c:v>1385.7027577195261</c:v>
                </c:pt>
                <c:pt idx="36">
                  <c:v>1351.7287401792944</c:v>
                </c:pt>
                <c:pt idx="37">
                  <c:v>1406.028022106997</c:v>
                </c:pt>
                <c:pt idx="38">
                  <c:v>1413.96459165639</c:v>
                </c:pt>
                <c:pt idx="39">
                  <c:v>1918.4682162299182</c:v>
                </c:pt>
                <c:pt idx="40">
                  <c:v>1889.9133489460003</c:v>
                </c:pt>
                <c:pt idx="41">
                  <c:v>1946.0280743248659</c:v>
                </c:pt>
                <c:pt idx="42">
                  <c:v>1883.6563969093927</c:v>
                </c:pt>
                <c:pt idx="43">
                  <c:v>1917.0204457100147</c:v>
                </c:pt>
                <c:pt idx="44">
                  <c:v>1869.2877642018004</c:v>
                </c:pt>
                <c:pt idx="45">
                  <c:v>1857.6513096087749</c:v>
                </c:pt>
                <c:pt idx="46">
                  <c:v>1511.6357682700007</c:v>
                </c:pt>
                <c:pt idx="47">
                  <c:v>1458.3255642124982</c:v>
                </c:pt>
                <c:pt idx="48">
                  <c:v>1425.63023661747</c:v>
                </c:pt>
                <c:pt idx="49">
                  <c:v>1405.1029923913829</c:v>
                </c:pt>
                <c:pt idx="50">
                  <c:v>1441.0309238494401</c:v>
                </c:pt>
                <c:pt idx="51">
                  <c:v>1437.6027657450991</c:v>
                </c:pt>
                <c:pt idx="52">
                  <c:v>1939.8910297499629</c:v>
                </c:pt>
                <c:pt idx="53">
                  <c:v>1989.5311876240344</c:v>
                </c:pt>
                <c:pt idx="54">
                  <c:v>2005.4032168453459</c:v>
                </c:pt>
                <c:pt idx="55">
                  <c:v>1985.7096671800946</c:v>
                </c:pt>
                <c:pt idx="56">
                  <c:v>1987.9263110702063</c:v>
                </c:pt>
                <c:pt idx="57">
                  <c:v>1945.415529285955</c:v>
                </c:pt>
                <c:pt idx="58">
                  <c:v>1963.6901078581686</c:v>
                </c:pt>
                <c:pt idx="59">
                  <c:v>1986.159067842967</c:v>
                </c:pt>
                <c:pt idx="60">
                  <c:v>1903.7063338003891</c:v>
                </c:pt>
                <c:pt idx="61">
                  <c:v>1719.1410901596835</c:v>
                </c:pt>
                <c:pt idx="62">
                  <c:v>1406.0862469212273</c:v>
                </c:pt>
                <c:pt idx="63">
                  <c:v>1448.6385068777693</c:v>
                </c:pt>
                <c:pt idx="64">
                  <c:v>1339.4221236963176</c:v>
                </c:pt>
                <c:pt idx="65">
                  <c:v>1974.5989262227274</c:v>
                </c:pt>
                <c:pt idx="66">
                  <c:v>1895.0470953513641</c:v>
                </c:pt>
                <c:pt idx="67">
                  <c:v>1766.3311675510558</c:v>
                </c:pt>
                <c:pt idx="68">
                  <c:v>1591.9184621518586</c:v>
                </c:pt>
                <c:pt idx="69">
                  <c:v>1825.6208617409823</c:v>
                </c:pt>
                <c:pt idx="70">
                  <c:v>1786.9916151310936</c:v>
                </c:pt>
                <c:pt idx="71">
                  <c:v>1807.3750493850841</c:v>
                </c:pt>
                <c:pt idx="72">
                  <c:v>1835.4685457598741</c:v>
                </c:pt>
                <c:pt idx="73">
                  <c:v>1812.0330388240993</c:v>
                </c:pt>
                <c:pt idx="74">
                  <c:v>1929.996844117934</c:v>
                </c:pt>
                <c:pt idx="75">
                  <c:v>1857.7433200290957</c:v>
                </c:pt>
                <c:pt idx="76">
                  <c:v>1769.6718902191094</c:v>
                </c:pt>
                <c:pt idx="77">
                  <c:v>1720.1725308359823</c:v>
                </c:pt>
                <c:pt idx="78">
                  <c:v>2190.776024136519</c:v>
                </c:pt>
                <c:pt idx="79">
                  <c:v>2298.0789027510068</c:v>
                </c:pt>
                <c:pt idx="80">
                  <c:v>2178.8146519027177</c:v>
                </c:pt>
                <c:pt idx="81">
                  <c:v>2007.0500608123066</c:v>
                </c:pt>
                <c:pt idx="82">
                  <c:v>1927.9954350571261</c:v>
                </c:pt>
                <c:pt idx="83">
                  <c:v>1757.0504068402099</c:v>
                </c:pt>
                <c:pt idx="84">
                  <c:v>1967.8069904803594</c:v>
                </c:pt>
                <c:pt idx="85">
                  <c:v>2009.1401914663211</c:v>
                </c:pt>
                <c:pt idx="86">
                  <c:v>2144.7729701139419</c:v>
                </c:pt>
                <c:pt idx="87">
                  <c:v>2240.3560562182893</c:v>
                </c:pt>
                <c:pt idx="88">
                  <c:v>2291.8078496533681</c:v>
                </c:pt>
                <c:pt idx="89">
                  <c:v>2349.1381593932824</c:v>
                </c:pt>
                <c:pt idx="90">
                  <c:v>2340.4125160338067</c:v>
                </c:pt>
                <c:pt idx="91">
                  <c:v>2857.3200190354855</c:v>
                </c:pt>
                <c:pt idx="92">
                  <c:v>3059.418409049289</c:v>
                </c:pt>
                <c:pt idx="93">
                  <c:v>2856.1333105025933</c:v>
                </c:pt>
                <c:pt idx="94">
                  <c:v>2878.2894312337717</c:v>
                </c:pt>
                <c:pt idx="95">
                  <c:v>2994.8238948854714</c:v>
                </c:pt>
                <c:pt idx="96">
                  <c:v>3071.5579745381897</c:v>
                </c:pt>
                <c:pt idx="97">
                  <c:v>3088.9343166429494</c:v>
                </c:pt>
                <c:pt idx="98">
                  <c:v>2980.0968565783633</c:v>
                </c:pt>
                <c:pt idx="99">
                  <c:v>2966.732397966261</c:v>
                </c:pt>
                <c:pt idx="100">
                  <c:v>2918.1451650518075</c:v>
                </c:pt>
                <c:pt idx="101">
                  <c:v>2836.5561928069405</c:v>
                </c:pt>
                <c:pt idx="102">
                  <c:v>3043.9662720051733</c:v>
                </c:pt>
                <c:pt idx="103">
                  <c:v>3198.2817409929021</c:v>
                </c:pt>
                <c:pt idx="104">
                  <c:v>3731.7252661775869</c:v>
                </c:pt>
                <c:pt idx="105">
                  <c:v>3882.6633217054782</c:v>
                </c:pt>
                <c:pt idx="106">
                  <c:v>3855.5455309038762</c:v>
                </c:pt>
                <c:pt idx="107">
                  <c:v>3942.1706152850684</c:v>
                </c:pt>
                <c:pt idx="108">
                  <c:v>3967.4378239109028</c:v>
                </c:pt>
                <c:pt idx="109">
                  <c:v>3892.9844228451743</c:v>
                </c:pt>
                <c:pt idx="110">
                  <c:v>4028.3034948935629</c:v>
                </c:pt>
                <c:pt idx="111">
                  <c:v>4163.1235932747513</c:v>
                </c:pt>
                <c:pt idx="112">
                  <c:v>4042.6078794693894</c:v>
                </c:pt>
                <c:pt idx="113">
                  <c:v>3951.1872617472768</c:v>
                </c:pt>
                <c:pt idx="114">
                  <c:v>4164.7927946107293</c:v>
                </c:pt>
                <c:pt idx="115">
                  <c:v>4216.2661997980294</c:v>
                </c:pt>
                <c:pt idx="116">
                  <c:v>4167.1741613903059</c:v>
                </c:pt>
                <c:pt idx="117">
                  <c:v>4442.7554172460059</c:v>
                </c:pt>
                <c:pt idx="118">
                  <c:v>4579.6355954488517</c:v>
                </c:pt>
                <c:pt idx="119">
                  <c:v>4685.9522616458489</c:v>
                </c:pt>
                <c:pt idx="120">
                  <c:v>4674.5921803015453</c:v>
                </c:pt>
                <c:pt idx="121">
                  <c:v>4660.2046396268879</c:v>
                </c:pt>
                <c:pt idx="122">
                  <c:v>4764.2114982705261</c:v>
                </c:pt>
                <c:pt idx="123">
                  <c:v>4778.1848904659901</c:v>
                </c:pt>
                <c:pt idx="124">
                  <c:v>4788.5066209131001</c:v>
                </c:pt>
                <c:pt idx="125">
                  <c:v>4853.7926405661328</c:v>
                </c:pt>
                <c:pt idx="126">
                  <c:v>4850.6824889230238</c:v>
                </c:pt>
                <c:pt idx="127">
                  <c:v>5001.2962449689958</c:v>
                </c:pt>
                <c:pt idx="128">
                  <c:v>4965.792363860508</c:v>
                </c:pt>
                <c:pt idx="129">
                  <c:v>4800.3663770678768</c:v>
                </c:pt>
                <c:pt idx="130">
                  <c:v>5209.6579687153753</c:v>
                </c:pt>
                <c:pt idx="131">
                  <c:v>5163.3987483825476</c:v>
                </c:pt>
                <c:pt idx="132">
                  <c:v>5243.4700689722458</c:v>
                </c:pt>
                <c:pt idx="133">
                  <c:v>5418.9337636019627</c:v>
                </c:pt>
                <c:pt idx="134">
                  <c:v>5401.1524599279974</c:v>
                </c:pt>
                <c:pt idx="135">
                  <c:v>5589.2916616231241</c:v>
                </c:pt>
                <c:pt idx="136">
                  <c:v>5663.2864287158245</c:v>
                </c:pt>
                <c:pt idx="137">
                  <c:v>5702.2811580842244</c:v>
                </c:pt>
                <c:pt idx="138">
                  <c:v>5720.4916309519604</c:v>
                </c:pt>
                <c:pt idx="139">
                  <c:v>5804.0470680222252</c:v>
                </c:pt>
                <c:pt idx="140">
                  <c:v>5912.3820585484973</c:v>
                </c:pt>
                <c:pt idx="141">
                  <c:v>5906.7286165846226</c:v>
                </c:pt>
                <c:pt idx="142">
                  <c:v>6091.0818219796374</c:v>
                </c:pt>
                <c:pt idx="143">
                  <c:v>6415.790385136178</c:v>
                </c:pt>
                <c:pt idx="144">
                  <c:v>5967.1250439874448</c:v>
                </c:pt>
                <c:pt idx="145">
                  <c:v>6157.3664016752764</c:v>
                </c:pt>
                <c:pt idx="146">
                  <c:v>5868.6137481557353</c:v>
                </c:pt>
                <c:pt idx="147">
                  <c:v>5933.6426989820757</c:v>
                </c:pt>
                <c:pt idx="148">
                  <c:v>5753.5946014373221</c:v>
                </c:pt>
                <c:pt idx="149">
                  <c:v>5921.9174496950764</c:v>
                </c:pt>
                <c:pt idx="150">
                  <c:v>6060.6018485404675</c:v>
                </c:pt>
                <c:pt idx="151">
                  <c:v>5829.8918657173281</c:v>
                </c:pt>
                <c:pt idx="152">
                  <c:v>5520.9866525440266</c:v>
                </c:pt>
                <c:pt idx="153">
                  <c:v>5829.2140386373221</c:v>
                </c:pt>
                <c:pt idx="154">
                  <c:v>5727.5483335081362</c:v>
                </c:pt>
                <c:pt idx="155">
                  <c:v>5955.476156852742</c:v>
                </c:pt>
                <c:pt idx="156">
                  <c:v>6446.3824892884249</c:v>
                </c:pt>
                <c:pt idx="157">
                  <c:v>6540.7401770122051</c:v>
                </c:pt>
                <c:pt idx="158">
                  <c:v>6276.3283963506292</c:v>
                </c:pt>
                <c:pt idx="159">
                  <c:v>6237.5473866710772</c:v>
                </c:pt>
                <c:pt idx="160">
                  <c:v>6228.507150629538</c:v>
                </c:pt>
                <c:pt idx="161">
                  <c:v>6473.7695210533093</c:v>
                </c:pt>
                <c:pt idx="162">
                  <c:v>6471.1490831672409</c:v>
                </c:pt>
                <c:pt idx="163">
                  <c:v>6558.1314946550428</c:v>
                </c:pt>
                <c:pt idx="164">
                  <c:v>6672.7428598921806</c:v>
                </c:pt>
                <c:pt idx="165">
                  <c:v>6702.4542057043727</c:v>
                </c:pt>
                <c:pt idx="166">
                  <c:v>6815.3887988960832</c:v>
                </c:pt>
                <c:pt idx="167">
                  <c:v>6866.0925727850718</c:v>
                </c:pt>
                <c:pt idx="168">
                  <c:v>6898.2387815272514</c:v>
                </c:pt>
                <c:pt idx="169">
                  <c:v>7381.8882250304969</c:v>
                </c:pt>
                <c:pt idx="170">
                  <c:v>7655.0530221287981</c:v>
                </c:pt>
                <c:pt idx="171">
                  <c:v>7488.2560367929054</c:v>
                </c:pt>
                <c:pt idx="172">
                  <c:v>7494.1897871077608</c:v>
                </c:pt>
                <c:pt idx="173">
                  <c:v>7459.753718839147</c:v>
                </c:pt>
                <c:pt idx="174">
                  <c:v>7695.1703411090493</c:v>
                </c:pt>
                <c:pt idx="175">
                  <c:v>7810.9580904494414</c:v>
                </c:pt>
                <c:pt idx="176">
                  <c:v>7830.3829437144705</c:v>
                </c:pt>
                <c:pt idx="177">
                  <c:v>8006.4840113061982</c:v>
                </c:pt>
                <c:pt idx="178">
                  <c:v>7941.1416035000957</c:v>
                </c:pt>
                <c:pt idx="179">
                  <c:v>8004.7899655397796</c:v>
                </c:pt>
                <c:pt idx="180">
                  <c:v>8150.3464369392468</c:v>
                </c:pt>
                <c:pt idx="181">
                  <c:v>8059.7886021921631</c:v>
                </c:pt>
                <c:pt idx="182">
                  <c:v>8547.3566416813501</c:v>
                </c:pt>
                <c:pt idx="183">
                  <c:v>8768.2798494487852</c:v>
                </c:pt>
                <c:pt idx="184">
                  <c:v>8910.6507166731299</c:v>
                </c:pt>
                <c:pt idx="185">
                  <c:v>9031.5739814117405</c:v>
                </c:pt>
                <c:pt idx="186">
                  <c:v>8879.0776124157237</c:v>
                </c:pt>
                <c:pt idx="187">
                  <c:v>8881.015601369576</c:v>
                </c:pt>
                <c:pt idx="188">
                  <c:v>8778.2752786698729</c:v>
                </c:pt>
                <c:pt idx="189">
                  <c:v>8654.4663536576409</c:v>
                </c:pt>
                <c:pt idx="190">
                  <c:v>8845.5100300640333</c:v>
                </c:pt>
                <c:pt idx="191">
                  <c:v>9038.7657337253204</c:v>
                </c:pt>
                <c:pt idx="192">
                  <c:v>9012.2464321388943</c:v>
                </c:pt>
                <c:pt idx="193">
                  <c:v>8960.2071153755023</c:v>
                </c:pt>
                <c:pt idx="194">
                  <c:v>9051.8259012724757</c:v>
                </c:pt>
                <c:pt idx="195">
                  <c:v>9724.6525540487619</c:v>
                </c:pt>
                <c:pt idx="196">
                  <c:v>9546.8765257776959</c:v>
                </c:pt>
                <c:pt idx="197">
                  <c:v>9542.7499014502901</c:v>
                </c:pt>
                <c:pt idx="198">
                  <c:v>9519.1794515449183</c:v>
                </c:pt>
                <c:pt idx="199">
                  <c:v>9523.7756117063345</c:v>
                </c:pt>
                <c:pt idx="200">
                  <c:v>9280.8501748771869</c:v>
                </c:pt>
                <c:pt idx="201">
                  <c:v>9061.9556344537523</c:v>
                </c:pt>
                <c:pt idx="202">
                  <c:v>9085.3942432700896</c:v>
                </c:pt>
                <c:pt idx="203">
                  <c:v>9092.4242386181813</c:v>
                </c:pt>
                <c:pt idx="204">
                  <c:v>9548.2893068778158</c:v>
                </c:pt>
                <c:pt idx="205">
                  <c:v>9568.7004058964121</c:v>
                </c:pt>
                <c:pt idx="206">
                  <c:v>9343.8180779838422</c:v>
                </c:pt>
                <c:pt idx="207">
                  <c:v>9506.6025058117102</c:v>
                </c:pt>
                <c:pt idx="208">
                  <c:v>9601.7451486774935</c:v>
                </c:pt>
                <c:pt idx="209">
                  <c:v>8809.4786738767943</c:v>
                </c:pt>
                <c:pt idx="210">
                  <c:v>8683.9547102879733</c:v>
                </c:pt>
                <c:pt idx="211">
                  <c:v>8283.9417025133625</c:v>
                </c:pt>
                <c:pt idx="212">
                  <c:v>8660.7987222719275</c:v>
                </c:pt>
                <c:pt idx="213">
                  <c:v>8646.2878934907931</c:v>
                </c:pt>
                <c:pt idx="214">
                  <c:v>8521.0105915861786</c:v>
                </c:pt>
                <c:pt idx="215">
                  <c:v>8943.1557166620059</c:v>
                </c:pt>
                <c:pt idx="216">
                  <c:v>8321.9753235518983</c:v>
                </c:pt>
                <c:pt idx="217">
                  <c:v>8311.4434974519809</c:v>
                </c:pt>
                <c:pt idx="218">
                  <c:v>8446.0490791919983</c:v>
                </c:pt>
                <c:pt idx="219">
                  <c:v>8936.0687734998373</c:v>
                </c:pt>
                <c:pt idx="220">
                  <c:v>9068.1642149784639</c:v>
                </c:pt>
                <c:pt idx="221">
                  <c:v>9949.6756760709086</c:v>
                </c:pt>
                <c:pt idx="222">
                  <c:v>9748.130478133824</c:v>
                </c:pt>
                <c:pt idx="223">
                  <c:v>9795.6046295858814</c:v>
                </c:pt>
                <c:pt idx="224">
                  <c:v>9462.9330031722693</c:v>
                </c:pt>
                <c:pt idx="225">
                  <c:v>9002.8722967495924</c:v>
                </c:pt>
                <c:pt idx="226">
                  <c:v>9677.6420664265515</c:v>
                </c:pt>
                <c:pt idx="227">
                  <c:v>9757.3852198611003</c:v>
                </c:pt>
                <c:pt idx="228">
                  <c:v>9506.8065544690962</c:v>
                </c:pt>
                <c:pt idx="229">
                  <c:v>9892.2985030672444</c:v>
                </c:pt>
                <c:pt idx="230">
                  <c:v>9827.2353041436727</c:v>
                </c:pt>
                <c:pt idx="231">
                  <c:v>9975.5634702647549</c:v>
                </c:pt>
                <c:pt idx="232">
                  <c:v>10101.415326049049</c:v>
                </c:pt>
                <c:pt idx="233">
                  <c:v>10299.90453495775</c:v>
                </c:pt>
                <c:pt idx="234">
                  <c:v>10832.167603011982</c:v>
                </c:pt>
                <c:pt idx="235">
                  <c:v>11102.964663690231</c:v>
                </c:pt>
                <c:pt idx="236">
                  <c:v>11043.608495663324</c:v>
                </c:pt>
                <c:pt idx="237">
                  <c:v>11213.602116177539</c:v>
                </c:pt>
                <c:pt idx="238">
                  <c:v>11196.314102391412</c:v>
                </c:pt>
                <c:pt idx="239">
                  <c:v>11166.185330873073</c:v>
                </c:pt>
                <c:pt idx="240">
                  <c:v>11204.198503071146</c:v>
                </c:pt>
                <c:pt idx="241">
                  <c:v>11449.002825402122</c:v>
                </c:pt>
                <c:pt idx="242">
                  <c:v>11369.994740123386</c:v>
                </c:pt>
                <c:pt idx="243">
                  <c:v>11430.590718288453</c:v>
                </c:pt>
                <c:pt idx="244">
                  <c:v>11307.689648505366</c:v>
                </c:pt>
                <c:pt idx="245">
                  <c:v>11094.685666167994</c:v>
                </c:pt>
                <c:pt idx="246">
                  <c:v>11194.022355329133</c:v>
                </c:pt>
                <c:pt idx="247">
                  <c:v>11889.940967843331</c:v>
                </c:pt>
                <c:pt idx="248">
                  <c:v>11608.812470171244</c:v>
                </c:pt>
                <c:pt idx="249">
                  <c:v>11527.715416981102</c:v>
                </c:pt>
                <c:pt idx="250">
                  <c:v>10950.706599383184</c:v>
                </c:pt>
                <c:pt idx="251">
                  <c:v>11187.671065328434</c:v>
                </c:pt>
                <c:pt idx="252">
                  <c:v>10842.312487949463</c:v>
                </c:pt>
                <c:pt idx="253">
                  <c:v>11213.924799224456</c:v>
                </c:pt>
                <c:pt idx="254">
                  <c:v>11303.509926433022</c:v>
                </c:pt>
                <c:pt idx="255">
                  <c:v>11269.412748933717</c:v>
                </c:pt>
                <c:pt idx="256">
                  <c:v>11549.624845226806</c:v>
                </c:pt>
                <c:pt idx="257">
                  <c:v>11538.442584751672</c:v>
                </c:pt>
                <c:pt idx="258">
                  <c:v>11530.627987531891</c:v>
                </c:pt>
                <c:pt idx="259">
                  <c:v>11544.312814288956</c:v>
                </c:pt>
                <c:pt idx="260">
                  <c:v>12177.403789366253</c:v>
                </c:pt>
                <c:pt idx="261">
                  <c:v>12209.631403674886</c:v>
                </c:pt>
                <c:pt idx="262">
                  <c:v>12366.671423395286</c:v>
                </c:pt>
                <c:pt idx="263">
                  <c:v>12483.410528416089</c:v>
                </c:pt>
                <c:pt idx="264">
                  <c:v>12409.811032434927</c:v>
                </c:pt>
                <c:pt idx="265">
                  <c:v>12392.794595177713</c:v>
                </c:pt>
                <c:pt idx="266">
                  <c:v>12704.869829202649</c:v>
                </c:pt>
                <c:pt idx="267">
                  <c:v>12980.321920289531</c:v>
                </c:pt>
                <c:pt idx="268">
                  <c:v>12860.632902715477</c:v>
                </c:pt>
                <c:pt idx="269">
                  <c:v>12688.350164242474</c:v>
                </c:pt>
                <c:pt idx="270">
                  <c:v>12880.097954869396</c:v>
                </c:pt>
                <c:pt idx="271">
                  <c:v>12628.555564528453</c:v>
                </c:pt>
                <c:pt idx="272">
                  <c:v>12744.408754020744</c:v>
                </c:pt>
                <c:pt idx="273">
                  <c:v>13053.119939807579</c:v>
                </c:pt>
                <c:pt idx="274">
                  <c:v>13125.396303517715</c:v>
                </c:pt>
                <c:pt idx="275">
                  <c:v>12837.470299726197</c:v>
                </c:pt>
                <c:pt idx="276">
                  <c:v>12635.600859177619</c:v>
                </c:pt>
                <c:pt idx="277">
                  <c:v>13054.61060253295</c:v>
                </c:pt>
                <c:pt idx="278">
                  <c:v>13147.790869336506</c:v>
                </c:pt>
                <c:pt idx="279">
                  <c:v>13235.864170553097</c:v>
                </c:pt>
                <c:pt idx="280">
                  <c:v>13222.777137988542</c:v>
                </c:pt>
                <c:pt idx="281">
                  <c:v>13577.360032987001</c:v>
                </c:pt>
                <c:pt idx="282">
                  <c:v>13195.453602267737</c:v>
                </c:pt>
                <c:pt idx="283">
                  <c:v>13800.861604133745</c:v>
                </c:pt>
                <c:pt idx="284">
                  <c:v>13843.470439035695</c:v>
                </c:pt>
                <c:pt idx="285">
                  <c:v>14018.542669550961</c:v>
                </c:pt>
                <c:pt idx="286">
                  <c:v>14705.191140961024</c:v>
                </c:pt>
                <c:pt idx="287">
                  <c:v>14824.191037655681</c:v>
                </c:pt>
                <c:pt idx="288">
                  <c:v>14903.694094826558</c:v>
                </c:pt>
                <c:pt idx="289">
                  <c:v>14982.876328135013</c:v>
                </c:pt>
                <c:pt idx="290">
                  <c:v>14914.390504688557</c:v>
                </c:pt>
                <c:pt idx="291">
                  <c:v>14926.836192457255</c:v>
                </c:pt>
                <c:pt idx="292">
                  <c:v>15274.162024315739</c:v>
                </c:pt>
                <c:pt idx="293">
                  <c:v>15437.001251368922</c:v>
                </c:pt>
                <c:pt idx="294">
                  <c:v>15332.291098306499</c:v>
                </c:pt>
                <c:pt idx="295">
                  <c:v>15507.112121619104</c:v>
                </c:pt>
                <c:pt idx="296">
                  <c:v>15316.622233525028</c:v>
                </c:pt>
                <c:pt idx="297">
                  <c:v>15634.265388683165</c:v>
                </c:pt>
                <c:pt idx="298">
                  <c:v>15336.698012469022</c:v>
                </c:pt>
                <c:pt idx="299">
                  <c:v>16097.375960130832</c:v>
                </c:pt>
                <c:pt idx="300">
                  <c:v>16375.322336044799</c:v>
                </c:pt>
                <c:pt idx="301">
                  <c:v>16591.880394665677</c:v>
                </c:pt>
                <c:pt idx="302">
                  <c:v>16946.547676766066</c:v>
                </c:pt>
                <c:pt idx="303">
                  <c:v>16742.673057101012</c:v>
                </c:pt>
                <c:pt idx="304">
                  <c:v>16608.253034892099</c:v>
                </c:pt>
                <c:pt idx="305">
                  <c:v>16688.02938906975</c:v>
                </c:pt>
                <c:pt idx="306">
                  <c:v>16581.212276989289</c:v>
                </c:pt>
                <c:pt idx="307">
                  <c:v>16225.614534483249</c:v>
                </c:pt>
                <c:pt idx="308">
                  <c:v>16406.266535676834</c:v>
                </c:pt>
                <c:pt idx="309">
                  <c:v>16677.39221637731</c:v>
                </c:pt>
                <c:pt idx="310">
                  <c:v>17143.744074798033</c:v>
                </c:pt>
                <c:pt idx="311">
                  <c:v>17318.536466277437</c:v>
                </c:pt>
                <c:pt idx="312">
                  <c:v>17793.638492719878</c:v>
                </c:pt>
                <c:pt idx="313">
                  <c:v>18025.598244951325</c:v>
                </c:pt>
                <c:pt idx="314">
                  <c:v>17877.409496792683</c:v>
                </c:pt>
                <c:pt idx="315">
                  <c:v>17499.429998219282</c:v>
                </c:pt>
                <c:pt idx="316">
                  <c:v>17596.784145356363</c:v>
                </c:pt>
                <c:pt idx="317">
                  <c:v>17226.234820025173</c:v>
                </c:pt>
                <c:pt idx="318">
                  <c:v>17451.416743553797</c:v>
                </c:pt>
                <c:pt idx="319">
                  <c:v>17812.349999358765</c:v>
                </c:pt>
                <c:pt idx="320">
                  <c:v>18021.757586977303</c:v>
                </c:pt>
                <c:pt idx="321">
                  <c:v>17884.979625471344</c:v>
                </c:pt>
                <c:pt idx="322">
                  <c:v>17942.090054734112</c:v>
                </c:pt>
                <c:pt idx="323">
                  <c:v>18072.443638902285</c:v>
                </c:pt>
                <c:pt idx="324">
                  <c:v>18489.386777331547</c:v>
                </c:pt>
                <c:pt idx="325">
                  <c:v>19111.515993229565</c:v>
                </c:pt>
                <c:pt idx="326">
                  <c:v>19085.676906911947</c:v>
                </c:pt>
                <c:pt idx="327">
                  <c:v>19194.189569357975</c:v>
                </c:pt>
                <c:pt idx="328">
                  <c:v>19517.132459087163</c:v>
                </c:pt>
                <c:pt idx="329">
                  <c:v>19570.539742848821</c:v>
                </c:pt>
                <c:pt idx="330">
                  <c:v>19579.951811351199</c:v>
                </c:pt>
                <c:pt idx="331">
                  <c:v>19586.487764741665</c:v>
                </c:pt>
                <c:pt idx="332">
                  <c:v>19301.380316517821</c:v>
                </c:pt>
                <c:pt idx="333">
                  <c:v>19716.709597790432</c:v>
                </c:pt>
                <c:pt idx="334">
                  <c:v>19972.764266752241</c:v>
                </c:pt>
                <c:pt idx="335">
                  <c:v>19892.315328546978</c:v>
                </c:pt>
                <c:pt idx="336">
                  <c:v>20073.608872658555</c:v>
                </c:pt>
                <c:pt idx="337">
                  <c:v>20030.795951007214</c:v>
                </c:pt>
                <c:pt idx="338">
                  <c:v>20024.966506909321</c:v>
                </c:pt>
                <c:pt idx="339">
                  <c:v>19962.291749616441</c:v>
                </c:pt>
                <c:pt idx="340">
                  <c:v>20028.037769958944</c:v>
                </c:pt>
                <c:pt idx="341">
                  <c:v>20505.399624947644</c:v>
                </c:pt>
                <c:pt idx="342">
                  <c:v>20605.190633298389</c:v>
                </c:pt>
                <c:pt idx="343">
                  <c:v>20865.782404703768</c:v>
                </c:pt>
                <c:pt idx="344">
                  <c:v>21070.670331278634</c:v>
                </c:pt>
                <c:pt idx="345">
                  <c:v>20724.971760144865</c:v>
                </c:pt>
                <c:pt idx="346">
                  <c:v>21015.112842872331</c:v>
                </c:pt>
                <c:pt idx="347">
                  <c:v>20917.699635586287</c:v>
                </c:pt>
                <c:pt idx="348">
                  <c:v>21091.46690590433</c:v>
                </c:pt>
                <c:pt idx="349">
                  <c:v>20511.127143881371</c:v>
                </c:pt>
                <c:pt idx="350">
                  <c:v>21012.742359708172</c:v>
                </c:pt>
                <c:pt idx="351">
                  <c:v>21493.228300872172</c:v>
                </c:pt>
                <c:pt idx="352">
                  <c:v>21668.770311841334</c:v>
                </c:pt>
                <c:pt idx="353">
                  <c:v>21606.616108894355</c:v>
                </c:pt>
                <c:pt idx="354">
                  <c:v>21581.46701564821</c:v>
                </c:pt>
                <c:pt idx="355">
                  <c:v>21812.068360271005</c:v>
                </c:pt>
                <c:pt idx="356">
                  <c:v>22041.564467356344</c:v>
                </c:pt>
                <c:pt idx="357">
                  <c:v>22405.721828203539</c:v>
                </c:pt>
                <c:pt idx="358">
                  <c:v>22259.715070259394</c:v>
                </c:pt>
                <c:pt idx="359">
                  <c:v>22603.03304229994</c:v>
                </c:pt>
                <c:pt idx="360">
                  <c:v>22578.442355577088</c:v>
                </c:pt>
                <c:pt idx="361">
                  <c:v>22801.486523982792</c:v>
                </c:pt>
                <c:pt idx="362">
                  <c:v>22564.481424285765</c:v>
                </c:pt>
                <c:pt idx="363">
                  <c:v>22645.067801205339</c:v>
                </c:pt>
                <c:pt idx="364">
                  <c:v>23129.387465918338</c:v>
                </c:pt>
                <c:pt idx="365">
                  <c:v>22543.629276030442</c:v>
                </c:pt>
                <c:pt idx="366">
                  <c:v>22598.490337476218</c:v>
                </c:pt>
                <c:pt idx="367">
                  <c:v>22867.746262063083</c:v>
                </c:pt>
                <c:pt idx="368">
                  <c:v>23231.03246464179</c:v>
                </c:pt>
                <c:pt idx="369">
                  <c:v>23434.745870269588</c:v>
                </c:pt>
                <c:pt idx="370">
                  <c:v>23486.655071279885</c:v>
                </c:pt>
                <c:pt idx="371">
                  <c:v>23237.954428379671</c:v>
                </c:pt>
                <c:pt idx="372">
                  <c:v>23391.782352034086</c:v>
                </c:pt>
                <c:pt idx="373">
                  <c:v>23003.555547816006</c:v>
                </c:pt>
                <c:pt idx="374">
                  <c:v>22816.967239505335</c:v>
                </c:pt>
                <c:pt idx="375">
                  <c:v>22103.786208808619</c:v>
                </c:pt>
                <c:pt idx="376">
                  <c:v>22027.624229529967</c:v>
                </c:pt>
                <c:pt idx="377">
                  <c:v>23357.58626617874</c:v>
                </c:pt>
                <c:pt idx="378">
                  <c:v>23982.540614049823</c:v>
                </c:pt>
                <c:pt idx="379">
                  <c:v>24169.746912624396</c:v>
                </c:pt>
                <c:pt idx="380">
                  <c:v>24199.558810563467</c:v>
                </c:pt>
                <c:pt idx="381">
                  <c:v>24497.635219301963</c:v>
                </c:pt>
                <c:pt idx="382">
                  <c:v>24528.864530677725</c:v>
                </c:pt>
                <c:pt idx="383">
                  <c:v>24640.902831801348</c:v>
                </c:pt>
                <c:pt idx="384">
                  <c:v>23846.013636421951</c:v>
                </c:pt>
                <c:pt idx="385">
                  <c:v>24660.69591904305</c:v>
                </c:pt>
                <c:pt idx="386">
                  <c:v>24923.61923488546</c:v>
                </c:pt>
                <c:pt idx="387">
                  <c:v>24639.716427073326</c:v>
                </c:pt>
                <c:pt idx="388">
                  <c:v>24445.122847767485</c:v>
                </c:pt>
                <c:pt idx="389">
                  <c:v>24182.723537453152</c:v>
                </c:pt>
                <c:pt idx="390">
                  <c:v>24983.95054193418</c:v>
                </c:pt>
                <c:pt idx="391">
                  <c:v>24410.272165203405</c:v>
                </c:pt>
                <c:pt idx="392">
                  <c:v>25209.221699592727</c:v>
                </c:pt>
                <c:pt idx="393">
                  <c:v>25609.549386357656</c:v>
                </c:pt>
                <c:pt idx="394">
                  <c:v>25779.909634474559</c:v>
                </c:pt>
                <c:pt idx="395">
                  <c:v>25666.080508257633</c:v>
                </c:pt>
                <c:pt idx="396">
                  <c:v>25301.193881810632</c:v>
                </c:pt>
                <c:pt idx="397">
                  <c:v>25177.476421391773</c:v>
                </c:pt>
                <c:pt idx="398">
                  <c:v>25813.891309971648</c:v>
                </c:pt>
                <c:pt idx="399">
                  <c:v>25346.622539875891</c:v>
                </c:pt>
                <c:pt idx="400">
                  <c:v>25521.504941857147</c:v>
                </c:pt>
                <c:pt idx="401">
                  <c:v>25849.90795719525</c:v>
                </c:pt>
                <c:pt idx="402">
                  <c:v>25654.748385320501</c:v>
                </c:pt>
                <c:pt idx="403">
                  <c:v>26440.346051177799</c:v>
                </c:pt>
                <c:pt idx="404">
                  <c:v>26307.089794056028</c:v>
                </c:pt>
                <c:pt idx="405">
                  <c:v>26409.953084850211</c:v>
                </c:pt>
                <c:pt idx="406">
                  <c:v>26518.195703208974</c:v>
                </c:pt>
                <c:pt idx="407">
                  <c:v>26592.338656660326</c:v>
                </c:pt>
                <c:pt idx="408">
                  <c:v>26380.131284805742</c:v>
                </c:pt>
                <c:pt idx="409">
                  <c:v>26235.356639020803</c:v>
                </c:pt>
                <c:pt idx="410">
                  <c:v>26293.734360715513</c:v>
                </c:pt>
                <c:pt idx="411">
                  <c:v>26480.121004978133</c:v>
                </c:pt>
                <c:pt idx="412">
                  <c:v>26358.482854791044</c:v>
                </c:pt>
                <c:pt idx="413">
                  <c:v>26022.418749529879</c:v>
                </c:pt>
                <c:pt idx="414">
                  <c:v>25980.234223686999</c:v>
                </c:pt>
                <c:pt idx="415">
                  <c:v>26309.498353174411</c:v>
                </c:pt>
                <c:pt idx="416">
                  <c:v>26253.615856826171</c:v>
                </c:pt>
                <c:pt idx="417">
                  <c:v>26618.495508540924</c:v>
                </c:pt>
                <c:pt idx="418">
                  <c:v>26358.958068298212</c:v>
                </c:pt>
                <c:pt idx="419">
                  <c:v>26597.991525289432</c:v>
                </c:pt>
                <c:pt idx="420">
                  <c:v>25313.528954910358</c:v>
                </c:pt>
                <c:pt idx="421">
                  <c:v>25407.048742071791</c:v>
                </c:pt>
                <c:pt idx="422">
                  <c:v>24683.747058247285</c:v>
                </c:pt>
                <c:pt idx="423">
                  <c:v>25115.623818014308</c:v>
                </c:pt>
                <c:pt idx="424">
                  <c:v>25101.694052374343</c:v>
                </c:pt>
                <c:pt idx="425">
                  <c:v>24737.752813219882</c:v>
                </c:pt>
                <c:pt idx="426">
                  <c:v>24903.394899192437</c:v>
                </c:pt>
                <c:pt idx="427">
                  <c:v>25793.352314761803</c:v>
                </c:pt>
                <c:pt idx="428">
                  <c:v>25875.020984234641</c:v>
                </c:pt>
                <c:pt idx="429">
                  <c:v>26710.372569002386</c:v>
                </c:pt>
                <c:pt idx="430">
                  <c:v>26688.197757768517</c:v>
                </c:pt>
                <c:pt idx="431">
                  <c:v>26948.677525998159</c:v>
                </c:pt>
                <c:pt idx="432">
                  <c:v>26066.385526191818</c:v>
                </c:pt>
                <c:pt idx="433">
                  <c:v>26779.637889315043</c:v>
                </c:pt>
                <c:pt idx="434">
                  <c:v>26912.48029182016</c:v>
                </c:pt>
                <c:pt idx="435">
                  <c:v>26857.202532018397</c:v>
                </c:pt>
                <c:pt idx="436">
                  <c:v>25846.990620991415</c:v>
                </c:pt>
                <c:pt idx="437">
                  <c:v>25758.676112373603</c:v>
                </c:pt>
                <c:pt idx="438">
                  <c:v>26518.894748909152</c:v>
                </c:pt>
                <c:pt idx="439">
                  <c:v>26260.331534562811</c:v>
                </c:pt>
                <c:pt idx="440">
                  <c:v>24775.956057217463</c:v>
                </c:pt>
                <c:pt idx="441">
                  <c:v>24149.370681430195</c:v>
                </c:pt>
                <c:pt idx="442">
                  <c:v>24842.891030435683</c:v>
                </c:pt>
                <c:pt idx="443">
                  <c:v>25338.309563761108</c:v>
                </c:pt>
                <c:pt idx="444">
                  <c:v>24769.248440853844</c:v>
                </c:pt>
                <c:pt idx="445">
                  <c:v>24487.613972681116</c:v>
                </c:pt>
                <c:pt idx="446">
                  <c:v>25183.725871162675</c:v>
                </c:pt>
                <c:pt idx="447">
                  <c:v>25645.924857490805</c:v>
                </c:pt>
                <c:pt idx="448">
                  <c:v>26457.482673441318</c:v>
                </c:pt>
                <c:pt idx="449">
                  <c:v>26767.072624553053</c:v>
                </c:pt>
                <c:pt idx="450">
                  <c:v>27148.130680599923</c:v>
                </c:pt>
                <c:pt idx="451">
                  <c:v>26851.401904147424</c:v>
                </c:pt>
                <c:pt idx="452">
                  <c:v>27309.059622005832</c:v>
                </c:pt>
                <c:pt idx="453">
                  <c:v>26923.857796587465</c:v>
                </c:pt>
                <c:pt idx="454">
                  <c:v>27431.358765697198</c:v>
                </c:pt>
                <c:pt idx="455">
                  <c:v>28188.085904511172</c:v>
                </c:pt>
                <c:pt idx="456">
                  <c:v>27974.400494400055</c:v>
                </c:pt>
                <c:pt idx="457">
                  <c:v>27757.034838476033</c:v>
                </c:pt>
                <c:pt idx="458">
                  <c:v>27607.097601725753</c:v>
                </c:pt>
                <c:pt idx="459">
                  <c:v>27743.793850197661</c:v>
                </c:pt>
                <c:pt idx="460">
                  <c:v>28332.796469076919</c:v>
                </c:pt>
                <c:pt idx="461">
                  <c:v>28447.576764688409</c:v>
                </c:pt>
                <c:pt idx="462">
                  <c:v>28441.962603152617</c:v>
                </c:pt>
                <c:pt idx="463">
                  <c:v>28171.877877879429</c:v>
                </c:pt>
                <c:pt idx="464">
                  <c:v>27747.096576745644</c:v>
                </c:pt>
                <c:pt idx="465">
                  <c:v>28519.637745096486</c:v>
                </c:pt>
                <c:pt idx="466">
                  <c:v>28798.415133234281</c:v>
                </c:pt>
                <c:pt idx="467">
                  <c:v>29290.09369152553</c:v>
                </c:pt>
                <c:pt idx="468">
                  <c:v>29958.681557259195</c:v>
                </c:pt>
                <c:pt idx="469">
                  <c:v>29953.227482290371</c:v>
                </c:pt>
                <c:pt idx="470">
                  <c:v>30042.141383744602</c:v>
                </c:pt>
                <c:pt idx="471">
                  <c:v>30093.317307841877</c:v>
                </c:pt>
                <c:pt idx="472">
                  <c:v>30193.364220533236</c:v>
                </c:pt>
                <c:pt idx="473">
                  <c:v>30046.668849470923</c:v>
                </c:pt>
                <c:pt idx="474">
                  <c:v>30286.583436589921</c:v>
                </c:pt>
                <c:pt idx="475">
                  <c:v>29617.83589084242</c:v>
                </c:pt>
                <c:pt idx="476">
                  <c:v>29694.021746965758</c:v>
                </c:pt>
                <c:pt idx="477">
                  <c:v>30059.909962065532</c:v>
                </c:pt>
                <c:pt idx="478">
                  <c:v>30147.754806671364</c:v>
                </c:pt>
                <c:pt idx="479">
                  <c:v>29923.523122403141</c:v>
                </c:pt>
                <c:pt idx="480">
                  <c:v>29605.800783493323</c:v>
                </c:pt>
                <c:pt idx="481">
                  <c:v>30210.351609774109</c:v>
                </c:pt>
                <c:pt idx="482">
                  <c:v>30003.717401174246</c:v>
                </c:pt>
                <c:pt idx="483">
                  <c:v>29552.431790005809</c:v>
                </c:pt>
                <c:pt idx="484">
                  <c:v>30897.065943139802</c:v>
                </c:pt>
                <c:pt idx="485">
                  <c:v>31363.332945461549</c:v>
                </c:pt>
                <c:pt idx="486">
                  <c:v>31874.306857999862</c:v>
                </c:pt>
                <c:pt idx="487">
                  <c:v>31684.967596619037</c:v>
                </c:pt>
                <c:pt idx="488">
                  <c:v>32726.060326827625</c:v>
                </c:pt>
                <c:pt idx="489">
                  <c:v>32494.802179774451</c:v>
                </c:pt>
                <c:pt idx="490">
                  <c:v>32594.299936766314</c:v>
                </c:pt>
                <c:pt idx="491">
                  <c:v>32304.500729478252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93-4540-95D9-40FBA913C885}"/>
            </c:ext>
          </c:extLst>
        </c:ser>
        <c:ser>
          <c:idx val="0"/>
          <c:order val="2"/>
          <c:tx>
            <c:v>Total Value (w/ div)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 w="12700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val>
            <c:numRef>
              <c:f>'Dollar Average (Model) (2)'!$AY$35:$AY$526</c:f>
              <c:numCache>
                <c:formatCode>_("$"* #,##0.00_);_("$"* \(#,##0.00\);_("$"* "-"??_);_(@_)</c:formatCode>
                <c:ptCount val="492"/>
                <c:pt idx="0">
                  <c:v>489.12000000000006</c:v>
                </c:pt>
                <c:pt idx="1">
                  <c:v>495.97604696932945</c:v>
                </c:pt>
                <c:pt idx="2">
                  <c:v>494.92043241722291</c:v>
                </c:pt>
                <c:pt idx="3">
                  <c:v>507.71533411421291</c:v>
                </c:pt>
                <c:pt idx="4">
                  <c:v>503.80990236904074</c:v>
                </c:pt>
                <c:pt idx="5">
                  <c:v>497.06812469129159</c:v>
                </c:pt>
                <c:pt idx="6">
                  <c:v>505.01600102537753</c:v>
                </c:pt>
                <c:pt idx="7">
                  <c:v>518.49725304429728</c:v>
                </c:pt>
                <c:pt idx="8">
                  <c:v>518.12369437097459</c:v>
                </c:pt>
                <c:pt idx="9">
                  <c:v>531.82185267615648</c:v>
                </c:pt>
                <c:pt idx="10">
                  <c:v>530.74263142619986</c:v>
                </c:pt>
                <c:pt idx="11">
                  <c:v>507.37379579872942</c:v>
                </c:pt>
                <c:pt idx="12">
                  <c:v>518.30590526264064</c:v>
                </c:pt>
                <c:pt idx="13">
                  <c:v>995.7342119889646</c:v>
                </c:pt>
                <c:pt idx="14">
                  <c:v>966.09402513168493</c:v>
                </c:pt>
                <c:pt idx="15">
                  <c:v>963.79973443780466</c:v>
                </c:pt>
                <c:pt idx="16">
                  <c:v>947.12003356820583</c:v>
                </c:pt>
                <c:pt idx="17">
                  <c:v>973.12807900107032</c:v>
                </c:pt>
                <c:pt idx="18">
                  <c:v>992.52052406392409</c:v>
                </c:pt>
                <c:pt idx="19">
                  <c:v>960.60222247265733</c:v>
                </c:pt>
                <c:pt idx="20">
                  <c:v>960.35826281958202</c:v>
                </c:pt>
                <c:pt idx="21">
                  <c:v>964.53531499087296</c:v>
                </c:pt>
                <c:pt idx="22">
                  <c:v>918.50226890335705</c:v>
                </c:pt>
                <c:pt idx="23">
                  <c:v>910.24657555611725</c:v>
                </c:pt>
                <c:pt idx="24">
                  <c:v>861.46940419122018</c:v>
                </c:pt>
                <c:pt idx="25">
                  <c:v>877.88799214309495</c:v>
                </c:pt>
                <c:pt idx="26">
                  <c:v>1420.8089305211943</c:v>
                </c:pt>
                <c:pt idx="27">
                  <c:v>1355.8155095200336</c:v>
                </c:pt>
                <c:pt idx="28">
                  <c:v>1368.3009772698335</c:v>
                </c:pt>
                <c:pt idx="29">
                  <c:v>1373.2464624672609</c:v>
                </c:pt>
                <c:pt idx="30">
                  <c:v>1346.8675115434996</c:v>
                </c:pt>
                <c:pt idx="31">
                  <c:v>1303.1844198717624</c:v>
                </c:pt>
                <c:pt idx="32">
                  <c:v>1302.63392036451</c:v>
                </c:pt>
                <c:pt idx="33">
                  <c:v>1340.7064276540714</c:v>
                </c:pt>
                <c:pt idx="34">
                  <c:v>1324.8879109266795</c:v>
                </c:pt>
                <c:pt idx="35">
                  <c:v>1385.0083073261351</c:v>
                </c:pt>
                <c:pt idx="36">
                  <c:v>1350.7122682568709</c:v>
                </c:pt>
                <c:pt idx="37">
                  <c:v>1405.6306911653044</c:v>
                </c:pt>
                <c:pt idx="38">
                  <c:v>1413.6583833402906</c:v>
                </c:pt>
                <c:pt idx="39">
                  <c:v>1918.3360283350214</c:v>
                </c:pt>
                <c:pt idx="40">
                  <c:v>1889.5286961799293</c:v>
                </c:pt>
                <c:pt idx="41">
                  <c:v>1946.1316941951347</c:v>
                </c:pt>
                <c:pt idx="42">
                  <c:v>1883.238157835063</c:v>
                </c:pt>
                <c:pt idx="43">
                  <c:v>1916.8725147420048</c:v>
                </c:pt>
                <c:pt idx="44">
                  <c:v>1868.7225756973912</c:v>
                </c:pt>
                <c:pt idx="45">
                  <c:v>1856.9659686264768</c:v>
                </c:pt>
                <c:pt idx="46">
                  <c:v>1509.4403282168896</c:v>
                </c:pt>
                <c:pt idx="47">
                  <c:v>1455.5704302233571</c:v>
                </c:pt>
                <c:pt idx="48">
                  <c:v>1422.4957788942643</c:v>
                </c:pt>
                <c:pt idx="49">
                  <c:v>1401.6860299535017</c:v>
                </c:pt>
                <c:pt idx="50">
                  <c:v>1438.0825251756794</c:v>
                </c:pt>
                <c:pt idx="51">
                  <c:v>1434.6056285615962</c:v>
                </c:pt>
                <c:pt idx="52">
                  <c:v>1937.0644848509373</c:v>
                </c:pt>
                <c:pt idx="53">
                  <c:v>1987.1776341009734</c:v>
                </c:pt>
                <c:pt idx="54">
                  <c:v>2003.1678084770226</c:v>
                </c:pt>
                <c:pt idx="55">
                  <c:v>1983.2869142343384</c:v>
                </c:pt>
                <c:pt idx="56">
                  <c:v>1985.545333675318</c:v>
                </c:pt>
                <c:pt idx="57">
                  <c:v>1942.6524824383337</c:v>
                </c:pt>
                <c:pt idx="58">
                  <c:v>1961.0760243915461</c:v>
                </c:pt>
                <c:pt idx="59">
                  <c:v>1983.7833720496521</c:v>
                </c:pt>
                <c:pt idx="60">
                  <c:v>1900.4882006631565</c:v>
                </c:pt>
                <c:pt idx="61">
                  <c:v>1713.5893934652859</c:v>
                </c:pt>
                <c:pt idx="62">
                  <c:v>1396.3584255327853</c:v>
                </c:pt>
                <c:pt idx="63">
                  <c:v>1439.4799600954232</c:v>
                </c:pt>
                <c:pt idx="64">
                  <c:v>1328.9112265031044</c:v>
                </c:pt>
                <c:pt idx="65">
                  <c:v>1966.0312378478557</c:v>
                </c:pt>
                <c:pt idx="66">
                  <c:v>1885.6707253093509</c:v>
                </c:pt>
                <c:pt idx="67">
                  <c:v>1755.6938665585524</c:v>
                </c:pt>
                <c:pt idx="68">
                  <c:v>1579.564042902615</c:v>
                </c:pt>
                <c:pt idx="69">
                  <c:v>1815.6001007001416</c:v>
                </c:pt>
                <c:pt idx="70">
                  <c:v>1776.6145756240157</c:v>
                </c:pt>
                <c:pt idx="71">
                  <c:v>1797.1587013061819</c:v>
                </c:pt>
                <c:pt idx="72">
                  <c:v>1825.4343158058202</c:v>
                </c:pt>
                <c:pt idx="73">
                  <c:v>1801.4960671454273</c:v>
                </c:pt>
                <c:pt idx="74">
                  <c:v>1922.7617144505743</c:v>
                </c:pt>
                <c:pt idx="75">
                  <c:v>1848.5409756388333</c:v>
                </c:pt>
                <c:pt idx="76">
                  <c:v>1758.0132384952828</c:v>
                </c:pt>
                <c:pt idx="77">
                  <c:v>1707.0725254553149</c:v>
                </c:pt>
                <c:pt idx="78">
                  <c:v>2177.0963253282071</c:v>
                </c:pt>
                <c:pt idx="79">
                  <c:v>2286.6920060704974</c:v>
                </c:pt>
                <c:pt idx="80">
                  <c:v>2164.8260054965217</c:v>
                </c:pt>
                <c:pt idx="81">
                  <c:v>1989.2899246885904</c:v>
                </c:pt>
                <c:pt idx="82">
                  <c:v>1908.5711454474208</c:v>
                </c:pt>
                <c:pt idx="83">
                  <c:v>1733.8216404127256</c:v>
                </c:pt>
                <c:pt idx="84">
                  <c:v>1949.1321230524325</c:v>
                </c:pt>
                <c:pt idx="85">
                  <c:v>1991.4062906338961</c:v>
                </c:pt>
                <c:pt idx="86">
                  <c:v>2129.7456263620184</c:v>
                </c:pt>
                <c:pt idx="87">
                  <c:v>2227.9520518848708</c:v>
                </c:pt>
                <c:pt idx="88">
                  <c:v>2280.8245979815683</c:v>
                </c:pt>
                <c:pt idx="89">
                  <c:v>2339.7438341018692</c:v>
                </c:pt>
                <c:pt idx="90">
                  <c:v>2330.7542400851935</c:v>
                </c:pt>
                <c:pt idx="91">
                  <c:v>2848.3913162934691</c:v>
                </c:pt>
                <c:pt idx="92">
                  <c:v>3055.1914163139681</c:v>
                </c:pt>
                <c:pt idx="93">
                  <c:v>2847.2105914880112</c:v>
                </c:pt>
                <c:pt idx="94">
                  <c:v>2869.8548817342721</c:v>
                </c:pt>
                <c:pt idx="95">
                  <c:v>2989.0002606902631</c:v>
                </c:pt>
                <c:pt idx="96">
                  <c:v>3067.4398221530482</c:v>
                </c:pt>
                <c:pt idx="97">
                  <c:v>3085.2019486177842</c:v>
                </c:pt>
                <c:pt idx="98">
                  <c:v>2973.886698919121</c:v>
                </c:pt>
                <c:pt idx="99">
                  <c:v>2959.9736532476718</c:v>
                </c:pt>
                <c:pt idx="100">
                  <c:v>2910.0970067039384</c:v>
                </c:pt>
                <c:pt idx="101">
                  <c:v>2826.4133992709631</c:v>
                </c:pt>
                <c:pt idx="102">
                  <c:v>3039.1353357375524</c:v>
                </c:pt>
                <c:pt idx="103">
                  <c:v>3197.4037840649298</c:v>
                </c:pt>
                <c:pt idx="104">
                  <c:v>3732.0020208745468</c:v>
                </c:pt>
                <c:pt idx="105">
                  <c:v>3886.3390174209298</c:v>
                </c:pt>
                <c:pt idx="106">
                  <c:v>3858.6051321148966</c:v>
                </c:pt>
                <c:pt idx="107">
                  <c:v>3947.1920389213501</c:v>
                </c:pt>
                <c:pt idx="108">
                  <c:v>3973.0080545507512</c:v>
                </c:pt>
                <c:pt idx="109">
                  <c:v>3896.8730564533525</c:v>
                </c:pt>
                <c:pt idx="110">
                  <c:v>4035.1546458289258</c:v>
                </c:pt>
                <c:pt idx="111">
                  <c:v>4172.9718447557188</c:v>
                </c:pt>
                <c:pt idx="112">
                  <c:v>4049.4833652899679</c:v>
                </c:pt>
                <c:pt idx="113">
                  <c:v>3955.749129166205</c:v>
                </c:pt>
                <c:pt idx="114">
                  <c:v>4174.6881218595108</c:v>
                </c:pt>
                <c:pt idx="115">
                  <c:v>4227.5167406771452</c:v>
                </c:pt>
                <c:pt idx="116">
                  <c:v>4177.190620892593</c:v>
                </c:pt>
                <c:pt idx="117">
                  <c:v>4447.4615574650416</c:v>
                </c:pt>
                <c:pt idx="118">
                  <c:v>4587.408878932034</c:v>
                </c:pt>
                <c:pt idx="119">
                  <c:v>4696.0985966701601</c:v>
                </c:pt>
                <c:pt idx="120">
                  <c:v>4684.5562835380333</c:v>
                </c:pt>
                <c:pt idx="121">
                  <c:v>4669.8789489500859</c:v>
                </c:pt>
                <c:pt idx="122">
                  <c:v>4776.1279876415974</c:v>
                </c:pt>
                <c:pt idx="123">
                  <c:v>4790.3920207306046</c:v>
                </c:pt>
                <c:pt idx="124">
                  <c:v>4800.794426149484</c:v>
                </c:pt>
                <c:pt idx="125">
                  <c:v>4867.4628881095632</c:v>
                </c:pt>
                <c:pt idx="126">
                  <c:v>4863.015500315506</c:v>
                </c:pt>
                <c:pt idx="127">
                  <c:v>5018.903103424992</c:v>
                </c:pt>
                <c:pt idx="128">
                  <c:v>4982.1985771154423</c:v>
                </c:pt>
                <c:pt idx="129">
                  <c:v>4811.0403235362364</c:v>
                </c:pt>
                <c:pt idx="130">
                  <c:v>5217.6070166549471</c:v>
                </c:pt>
                <c:pt idx="131">
                  <c:v>5169.8433022462914</c:v>
                </c:pt>
                <c:pt idx="132">
                  <c:v>5252.4355921872402</c:v>
                </c:pt>
                <c:pt idx="133">
                  <c:v>5433.4486435480339</c:v>
                </c:pt>
                <c:pt idx="134">
                  <c:v>5415.1484911665939</c:v>
                </c:pt>
                <c:pt idx="135">
                  <c:v>5609.2092012090216</c:v>
                </c:pt>
                <c:pt idx="136">
                  <c:v>5685.5658855686697</c:v>
                </c:pt>
                <c:pt idx="137">
                  <c:v>5725.8143148393701</c:v>
                </c:pt>
                <c:pt idx="138">
                  <c:v>5744.6072107343089</c:v>
                </c:pt>
                <c:pt idx="139">
                  <c:v>5830.2957713282158</c:v>
                </c:pt>
                <c:pt idx="140">
                  <c:v>5942.3575267211918</c:v>
                </c:pt>
                <c:pt idx="141">
                  <c:v>5936.4589121546196</c:v>
                </c:pt>
                <c:pt idx="142">
                  <c:v>6127.1479708173238</c:v>
                </c:pt>
                <c:pt idx="143">
                  <c:v>6446.2264860747928</c:v>
                </c:pt>
                <c:pt idx="144">
                  <c:v>5983.4101257349512</c:v>
                </c:pt>
                <c:pt idx="145">
                  <c:v>6179.6433560975975</c:v>
                </c:pt>
                <c:pt idx="146">
                  <c:v>5881.718874406326</c:v>
                </c:pt>
                <c:pt idx="147">
                  <c:v>5948.7801631041875</c:v>
                </c:pt>
                <c:pt idx="148">
                  <c:v>5762.9651329924973</c:v>
                </c:pt>
                <c:pt idx="149">
                  <c:v>5936.7016076003429</c:v>
                </c:pt>
                <c:pt idx="150">
                  <c:v>6079.7799641926349</c:v>
                </c:pt>
                <c:pt idx="151">
                  <c:v>5841.739161794183</c:v>
                </c:pt>
                <c:pt idx="152">
                  <c:v>5522.4237085314662</c:v>
                </c:pt>
                <c:pt idx="153">
                  <c:v>5841.5475558877079</c:v>
                </c:pt>
                <c:pt idx="154">
                  <c:v>5736.2834473039138</c:v>
                </c:pt>
                <c:pt idx="155">
                  <c:v>5972.1047631046304</c:v>
                </c:pt>
                <c:pt idx="156">
                  <c:v>6463.1623681076162</c:v>
                </c:pt>
                <c:pt idx="157">
                  <c:v>6560.6296630907864</c:v>
                </c:pt>
                <c:pt idx="158">
                  <c:v>6287.7556171754813</c:v>
                </c:pt>
                <c:pt idx="159">
                  <c:v>6247.5789593870586</c:v>
                </c:pt>
                <c:pt idx="160">
                  <c:v>6238.2687554754293</c:v>
                </c:pt>
                <c:pt idx="161">
                  <c:v>6491.4795846522784</c:v>
                </c:pt>
                <c:pt idx="162">
                  <c:v>6488.8707978576813</c:v>
                </c:pt>
                <c:pt idx="163">
                  <c:v>6578.5599141891962</c:v>
                </c:pt>
                <c:pt idx="164">
                  <c:v>6696.002413278401</c:v>
                </c:pt>
                <c:pt idx="165">
                  <c:v>6726.639923402754</c:v>
                </c:pt>
                <c:pt idx="166">
                  <c:v>6843.6494388634883</c:v>
                </c:pt>
                <c:pt idx="167">
                  <c:v>6895.8629432820589</c:v>
                </c:pt>
                <c:pt idx="168">
                  <c:v>6929.2088469840801</c:v>
                </c:pt>
                <c:pt idx="169">
                  <c:v>7412.626366537057</c:v>
                </c:pt>
                <c:pt idx="170">
                  <c:v>7694.9187465247633</c:v>
                </c:pt>
                <c:pt idx="171">
                  <c:v>7522.6336086710689</c:v>
                </c:pt>
                <c:pt idx="172">
                  <c:v>7528.6636322629511</c:v>
                </c:pt>
                <c:pt idx="173">
                  <c:v>7492.7070633678659</c:v>
                </c:pt>
                <c:pt idx="174">
                  <c:v>7736.0028795723847</c:v>
                </c:pt>
                <c:pt idx="175">
                  <c:v>7855.7819799188719</c:v>
                </c:pt>
                <c:pt idx="176">
                  <c:v>7875.8899990757391</c:v>
                </c:pt>
                <c:pt idx="177">
                  <c:v>8055.1029911348487</c:v>
                </c:pt>
                <c:pt idx="178">
                  <c:v>7986.6191186658252</c:v>
                </c:pt>
                <c:pt idx="179">
                  <c:v>8053.1357461100297</c:v>
                </c:pt>
                <c:pt idx="180">
                  <c:v>8205.1734442387115</c:v>
                </c:pt>
                <c:pt idx="181">
                  <c:v>8110.6371877234124</c:v>
                </c:pt>
                <c:pt idx="182">
                  <c:v>8598.1520710821278</c:v>
                </c:pt>
                <c:pt idx="183">
                  <c:v>8828.345712280543</c:v>
                </c:pt>
                <c:pt idx="184">
                  <c:v>8976.6898575203832</c:v>
                </c:pt>
                <c:pt idx="185">
                  <c:v>9102.7724552011405</c:v>
                </c:pt>
                <c:pt idx="186">
                  <c:v>8943.8902149393816</c:v>
                </c:pt>
                <c:pt idx="187">
                  <c:v>8945.8713390360899</c:v>
                </c:pt>
                <c:pt idx="188">
                  <c:v>8838.9000774052383</c:v>
                </c:pt>
                <c:pt idx="189">
                  <c:v>8709.9804404981242</c:v>
                </c:pt>
                <c:pt idx="190">
                  <c:v>8908.9481137783878</c:v>
                </c:pt>
                <c:pt idx="191">
                  <c:v>9109.2475483108101</c:v>
                </c:pt>
                <c:pt idx="192">
                  <c:v>9081.6172731201677</c:v>
                </c:pt>
                <c:pt idx="193">
                  <c:v>9027.1792428614008</c:v>
                </c:pt>
                <c:pt idx="194">
                  <c:v>9122.7894041708296</c:v>
                </c:pt>
                <c:pt idx="195">
                  <c:v>9803.999066753473</c:v>
                </c:pt>
                <c:pt idx="196">
                  <c:v>9618.6237937013648</c:v>
                </c:pt>
                <c:pt idx="197">
                  <c:v>9614.2648609401258</c:v>
                </c:pt>
                <c:pt idx="198">
                  <c:v>9589.7007957143651</c:v>
                </c:pt>
                <c:pt idx="199">
                  <c:v>9594.4521268457829</c:v>
                </c:pt>
                <c:pt idx="200">
                  <c:v>9341.1647519932158</c:v>
                </c:pt>
                <c:pt idx="201">
                  <c:v>9113.0377034272278</c:v>
                </c:pt>
                <c:pt idx="202">
                  <c:v>9137.5779962394517</c:v>
                </c:pt>
                <c:pt idx="203">
                  <c:v>9143.5835022007032</c:v>
                </c:pt>
                <c:pt idx="204">
                  <c:v>9620.1503307369458</c:v>
                </c:pt>
                <c:pt idx="205">
                  <c:v>9641.2773635176018</c:v>
                </c:pt>
                <c:pt idx="206">
                  <c:v>9406.2101681908644</c:v>
                </c:pt>
                <c:pt idx="207">
                  <c:v>9576.3848733128088</c:v>
                </c:pt>
                <c:pt idx="208">
                  <c:v>9653.5657183689691</c:v>
                </c:pt>
                <c:pt idx="209">
                  <c:v>8827.4600387931805</c:v>
                </c:pt>
                <c:pt idx="210">
                  <c:v>8696.2214971920021</c:v>
                </c:pt>
                <c:pt idx="211">
                  <c:v>8279.3270799837464</c:v>
                </c:pt>
                <c:pt idx="212">
                  <c:v>8672.2621250848806</c:v>
                </c:pt>
                <c:pt idx="213">
                  <c:v>8657.086772717792</c:v>
                </c:pt>
                <c:pt idx="214">
                  <c:v>8526.2834828483155</c:v>
                </c:pt>
                <c:pt idx="215">
                  <c:v>8966.5691227943098</c:v>
                </c:pt>
                <c:pt idx="216">
                  <c:v>8317.2004283083843</c:v>
                </c:pt>
                <c:pt idx="217">
                  <c:v>8306.7491514138128</c:v>
                </c:pt>
                <c:pt idx="218">
                  <c:v>8447.5991307933909</c:v>
                </c:pt>
                <c:pt idx="219">
                  <c:v>8960.2617684073066</c:v>
                </c:pt>
                <c:pt idx="220">
                  <c:v>9098.7680293393842</c:v>
                </c:pt>
                <c:pt idx="221">
                  <c:v>9998.474794470123</c:v>
                </c:pt>
                <c:pt idx="222">
                  <c:v>9787.4239367639275</c:v>
                </c:pt>
                <c:pt idx="223">
                  <c:v>9837.3426714523102</c:v>
                </c:pt>
                <c:pt idx="224">
                  <c:v>9489.7180628398437</c:v>
                </c:pt>
                <c:pt idx="225">
                  <c:v>9009.2324643004958</c:v>
                </c:pt>
                <c:pt idx="226">
                  <c:v>9713.9839983556722</c:v>
                </c:pt>
                <c:pt idx="227">
                  <c:v>9797.4116606835923</c:v>
                </c:pt>
                <c:pt idx="228">
                  <c:v>9535.8881156393745</c:v>
                </c:pt>
                <c:pt idx="229">
                  <c:v>9933.657426637239</c:v>
                </c:pt>
                <c:pt idx="230">
                  <c:v>9864.8503426128846</c:v>
                </c:pt>
                <c:pt idx="231">
                  <c:v>10021.668410515411</c:v>
                </c:pt>
                <c:pt idx="232">
                  <c:v>10154.793417873316</c:v>
                </c:pt>
                <c:pt idx="233">
                  <c:v>10364.655301164705</c:v>
                </c:pt>
                <c:pt idx="234">
                  <c:v>10899.161187801787</c:v>
                </c:pt>
                <c:pt idx="235">
                  <c:v>11184.770546264606</c:v>
                </c:pt>
                <c:pt idx="236">
                  <c:v>11122.047839801584</c:v>
                </c:pt>
                <c:pt idx="237">
                  <c:v>11301.391437804125</c:v>
                </c:pt>
                <c:pt idx="238">
                  <c:v>11282.932103582958</c:v>
                </c:pt>
                <c:pt idx="239">
                  <c:v>11251.117268464233</c:v>
                </c:pt>
                <c:pt idx="240">
                  <c:v>11291.167686011737</c:v>
                </c:pt>
                <c:pt idx="241">
                  <c:v>11549.419435719812</c:v>
                </c:pt>
                <c:pt idx="242">
                  <c:v>11465.976906901778</c:v>
                </c:pt>
                <c:pt idx="243">
                  <c:v>11528.04543294559</c:v>
                </c:pt>
                <c:pt idx="244">
                  <c:v>11397.827814631297</c:v>
                </c:pt>
                <c:pt idx="245">
                  <c:v>11172.470040549915</c:v>
                </c:pt>
                <c:pt idx="246">
                  <c:v>11277.722807086937</c:v>
                </c:pt>
                <c:pt idx="247">
                  <c:v>11985.510481414065</c:v>
                </c:pt>
                <c:pt idx="248">
                  <c:v>11689.044301455049</c:v>
                </c:pt>
                <c:pt idx="249">
                  <c:v>11603.489588464379</c:v>
                </c:pt>
                <c:pt idx="250">
                  <c:v>10994.765473434411</c:v>
                </c:pt>
                <c:pt idx="251">
                  <c:v>11244.586530663229</c:v>
                </c:pt>
                <c:pt idx="252">
                  <c:v>10880.281169423684</c:v>
                </c:pt>
                <c:pt idx="253">
                  <c:v>11272.403083658699</c:v>
                </c:pt>
                <c:pt idx="254">
                  <c:v>11367.199508532703</c:v>
                </c:pt>
                <c:pt idx="255">
                  <c:v>11331.10129100268</c:v>
                </c:pt>
                <c:pt idx="256">
                  <c:v>11624.673859798635</c:v>
                </c:pt>
                <c:pt idx="257">
                  <c:v>11612.479613829682</c:v>
                </c:pt>
                <c:pt idx="258">
                  <c:v>11604.539822456423</c:v>
                </c:pt>
                <c:pt idx="259">
                  <c:v>11619.004546019065</c:v>
                </c:pt>
                <c:pt idx="260">
                  <c:v>12260.692968394593</c:v>
                </c:pt>
                <c:pt idx="261">
                  <c:v>12294.761277402662</c:v>
                </c:pt>
                <c:pt idx="262">
                  <c:v>12460.540020970315</c:v>
                </c:pt>
                <c:pt idx="263">
                  <c:v>12583.461416950757</c:v>
                </c:pt>
                <c:pt idx="264">
                  <c:v>12505.769901868482</c:v>
                </c:pt>
                <c:pt idx="265">
                  <c:v>12487.742402639267</c:v>
                </c:pt>
                <c:pt idx="266">
                  <c:v>12817.332435803497</c:v>
                </c:pt>
                <c:pt idx="267">
                  <c:v>13108.17966751476</c:v>
                </c:pt>
                <c:pt idx="268">
                  <c:v>12981.976271759531</c:v>
                </c:pt>
                <c:pt idx="269">
                  <c:v>12797.706732428513</c:v>
                </c:pt>
                <c:pt idx="270">
                  <c:v>13001.138034733332</c:v>
                </c:pt>
                <c:pt idx="271">
                  <c:v>12734.588052288827</c:v>
                </c:pt>
                <c:pt idx="272">
                  <c:v>12857.627326219166</c:v>
                </c:pt>
                <c:pt idx="273">
                  <c:v>13155.428645884824</c:v>
                </c:pt>
                <c:pt idx="274">
                  <c:v>13231.613470608287</c:v>
                </c:pt>
                <c:pt idx="275">
                  <c:v>12926.965972251979</c:v>
                </c:pt>
                <c:pt idx="276">
                  <c:v>12713.490635610206</c:v>
                </c:pt>
                <c:pt idx="277">
                  <c:v>13156.353257439428</c:v>
                </c:pt>
                <c:pt idx="278">
                  <c:v>13254.453284024043</c:v>
                </c:pt>
                <c:pt idx="279">
                  <c:v>13347.957811759727</c:v>
                </c:pt>
                <c:pt idx="280">
                  <c:v>13334.273054192725</c:v>
                </c:pt>
                <c:pt idx="281">
                  <c:v>13699.476163421501</c:v>
                </c:pt>
                <c:pt idx="282">
                  <c:v>13290.194255885372</c:v>
                </c:pt>
                <c:pt idx="283">
                  <c:v>13938.198893093033</c:v>
                </c:pt>
                <c:pt idx="284">
                  <c:v>13983.704537101783</c:v>
                </c:pt>
                <c:pt idx="285">
                  <c:v>14171.192614200638</c:v>
                </c:pt>
                <c:pt idx="286">
                  <c:v>14871.839063787913</c:v>
                </c:pt>
                <c:pt idx="287">
                  <c:v>14999.07825303187</c:v>
                </c:pt>
                <c:pt idx="288">
                  <c:v>15083.840884649075</c:v>
                </c:pt>
                <c:pt idx="289">
                  <c:v>15168.608471001186</c:v>
                </c:pt>
                <c:pt idx="290">
                  <c:v>15095.587337398469</c:v>
                </c:pt>
                <c:pt idx="291">
                  <c:v>15108.810600411214</c:v>
                </c:pt>
                <c:pt idx="292">
                  <c:v>15479.677447043638</c:v>
                </c:pt>
                <c:pt idx="293">
                  <c:v>15653.728532785548</c:v>
                </c:pt>
                <c:pt idx="294">
                  <c:v>15541.820259026654</c:v>
                </c:pt>
                <c:pt idx="295">
                  <c:v>15725.291518082226</c:v>
                </c:pt>
                <c:pt idx="296">
                  <c:v>15521.604127318336</c:v>
                </c:pt>
                <c:pt idx="297">
                  <c:v>15861.691314319583</c:v>
                </c:pt>
                <c:pt idx="298">
                  <c:v>15543.258832377031</c:v>
                </c:pt>
                <c:pt idx="299">
                  <c:v>16323.189167529772</c:v>
                </c:pt>
                <c:pt idx="300">
                  <c:v>16619.834896218323</c:v>
                </c:pt>
                <c:pt idx="301">
                  <c:v>16851.045920153985</c:v>
                </c:pt>
                <c:pt idx="302">
                  <c:v>17230.351628814973</c:v>
                </c:pt>
                <c:pt idx="303">
                  <c:v>17012.811765694962</c:v>
                </c:pt>
                <c:pt idx="304">
                  <c:v>16869.191591009021</c:v>
                </c:pt>
                <c:pt idx="305">
                  <c:v>16954.685574180094</c:v>
                </c:pt>
                <c:pt idx="306">
                  <c:v>16840.511569469421</c:v>
                </c:pt>
                <c:pt idx="307">
                  <c:v>16460.645123712788</c:v>
                </c:pt>
                <c:pt idx="308">
                  <c:v>16650.207368023563</c:v>
                </c:pt>
                <c:pt idx="309">
                  <c:v>16940.648532954474</c:v>
                </c:pt>
                <c:pt idx="310">
                  <c:v>17440.413719768076</c:v>
                </c:pt>
                <c:pt idx="311">
                  <c:v>17627.994899521287</c:v>
                </c:pt>
                <c:pt idx="312">
                  <c:v>18102.099755690542</c:v>
                </c:pt>
                <c:pt idx="313">
                  <c:v>18349.766580159008</c:v>
                </c:pt>
                <c:pt idx="314">
                  <c:v>18191.13678809995</c:v>
                </c:pt>
                <c:pt idx="315">
                  <c:v>17786.832175756277</c:v>
                </c:pt>
                <c:pt idx="316">
                  <c:v>17890.705332107038</c:v>
                </c:pt>
                <c:pt idx="317">
                  <c:v>17494.346179409342</c:v>
                </c:pt>
                <c:pt idx="318">
                  <c:v>17734.755900885648</c:v>
                </c:pt>
                <c:pt idx="319">
                  <c:v>18120.844824894506</c:v>
                </c:pt>
                <c:pt idx="320">
                  <c:v>18344.638381979887</c:v>
                </c:pt>
                <c:pt idx="321">
                  <c:v>18194.029318094115</c:v>
                </c:pt>
                <c:pt idx="322">
                  <c:v>18254.708556585207</c:v>
                </c:pt>
                <c:pt idx="323">
                  <c:v>18395.142820612553</c:v>
                </c:pt>
                <c:pt idx="324">
                  <c:v>18842.151050913802</c:v>
                </c:pt>
                <c:pt idx="325">
                  <c:v>19473.830026301534</c:v>
                </c:pt>
                <c:pt idx="326">
                  <c:v>19446.547940601198</c:v>
                </c:pt>
                <c:pt idx="327">
                  <c:v>19563.432324184421</c:v>
                </c:pt>
                <c:pt idx="328">
                  <c:v>19908.711148402359</c:v>
                </c:pt>
                <c:pt idx="329">
                  <c:v>19966.374540246914</c:v>
                </c:pt>
                <c:pt idx="330">
                  <c:v>19975.998935110212</c:v>
                </c:pt>
                <c:pt idx="331">
                  <c:v>19982.758300626447</c:v>
                </c:pt>
                <c:pt idx="332">
                  <c:v>19677.314052048296</c:v>
                </c:pt>
                <c:pt idx="333">
                  <c:v>20122.249900294446</c:v>
                </c:pt>
                <c:pt idx="334">
                  <c:v>20383.212945116833</c:v>
                </c:pt>
                <c:pt idx="335">
                  <c:v>20296.216686118685</c:v>
                </c:pt>
                <c:pt idx="336">
                  <c:v>20491.936121186973</c:v>
                </c:pt>
                <c:pt idx="337">
                  <c:v>20445.461560789696</c:v>
                </c:pt>
                <c:pt idx="338">
                  <c:v>20399.459236858758</c:v>
                </c:pt>
                <c:pt idx="339">
                  <c:v>20331.870518153552</c:v>
                </c:pt>
                <c:pt idx="340">
                  <c:v>20402.468820299335</c:v>
                </c:pt>
                <c:pt idx="341">
                  <c:v>20917.326250227601</c:v>
                </c:pt>
                <c:pt idx="342">
                  <c:v>21024.66624009463</c:v>
                </c:pt>
                <c:pt idx="343">
                  <c:v>21305.716330471234</c:v>
                </c:pt>
                <c:pt idx="344">
                  <c:v>21527.109757026752</c:v>
                </c:pt>
                <c:pt idx="345">
                  <c:v>21154.248025590932</c:v>
                </c:pt>
                <c:pt idx="346">
                  <c:v>21467.719512257827</c:v>
                </c:pt>
                <c:pt idx="347">
                  <c:v>21358.627703778053</c:v>
                </c:pt>
                <c:pt idx="348">
                  <c:v>21546.754739012053</c:v>
                </c:pt>
                <c:pt idx="349">
                  <c:v>20919.424018090096</c:v>
                </c:pt>
                <c:pt idx="350">
                  <c:v>21461.884841764611</c:v>
                </c:pt>
                <c:pt idx="351">
                  <c:v>21941.663122120975</c:v>
                </c:pt>
                <c:pt idx="352">
                  <c:v>22130.873821804773</c:v>
                </c:pt>
                <c:pt idx="353">
                  <c:v>22064.092953147068</c:v>
                </c:pt>
                <c:pt idx="354">
                  <c:v>22036.705909962988</c:v>
                </c:pt>
                <c:pt idx="355">
                  <c:v>22285.298590856597</c:v>
                </c:pt>
                <c:pt idx="356">
                  <c:v>22533.154478858371</c:v>
                </c:pt>
                <c:pt idx="357">
                  <c:v>22926.144326271136</c:v>
                </c:pt>
                <c:pt idx="358">
                  <c:v>22768.694067181983</c:v>
                </c:pt>
                <c:pt idx="359">
                  <c:v>23139.518034807395</c:v>
                </c:pt>
                <c:pt idx="360">
                  <c:v>23107.430233160339</c:v>
                </c:pt>
                <c:pt idx="361">
                  <c:v>23348.804499412669</c:v>
                </c:pt>
                <c:pt idx="362">
                  <c:v>23092.691450811108</c:v>
                </c:pt>
                <c:pt idx="363">
                  <c:v>23180.740802954824</c:v>
                </c:pt>
                <c:pt idx="364">
                  <c:v>23664.621276212842</c:v>
                </c:pt>
                <c:pt idx="365">
                  <c:v>23031.2491936144</c:v>
                </c:pt>
                <c:pt idx="366">
                  <c:v>23090.524366783866</c:v>
                </c:pt>
                <c:pt idx="367">
                  <c:v>23381.178064930395</c:v>
                </c:pt>
                <c:pt idx="368">
                  <c:v>23773.657885073153</c:v>
                </c:pt>
                <c:pt idx="369">
                  <c:v>23993.826291340018</c:v>
                </c:pt>
                <c:pt idx="370">
                  <c:v>24050.14782737823</c:v>
                </c:pt>
                <c:pt idx="371">
                  <c:v>23781.629417024851</c:v>
                </c:pt>
                <c:pt idx="372">
                  <c:v>23948.975864164324</c:v>
                </c:pt>
                <c:pt idx="373">
                  <c:v>23523.682895699108</c:v>
                </c:pt>
                <c:pt idx="374">
                  <c:v>23321.569362834918</c:v>
                </c:pt>
                <c:pt idx="375">
                  <c:v>22549.264989694471</c:v>
                </c:pt>
                <c:pt idx="376">
                  <c:v>22465.446397951499</c:v>
                </c:pt>
                <c:pt idx="377">
                  <c:v>23865.131308604032</c:v>
                </c:pt>
                <c:pt idx="378">
                  <c:v>24540.833154685406</c:v>
                </c:pt>
                <c:pt idx="379">
                  <c:v>24743.88015322006</c:v>
                </c:pt>
                <c:pt idx="380">
                  <c:v>24776.399371990476</c:v>
                </c:pt>
                <c:pt idx="381">
                  <c:v>25098.468146926578</c:v>
                </c:pt>
                <c:pt idx="382">
                  <c:v>25131.712376567051</c:v>
                </c:pt>
                <c:pt idx="383">
                  <c:v>25253.697373364739</c:v>
                </c:pt>
                <c:pt idx="384">
                  <c:v>24393.414849447916</c:v>
                </c:pt>
                <c:pt idx="385">
                  <c:v>25274.695262205732</c:v>
                </c:pt>
                <c:pt idx="386">
                  <c:v>25540.297055556795</c:v>
                </c:pt>
                <c:pt idx="387">
                  <c:v>25230.232313798107</c:v>
                </c:pt>
                <c:pt idx="388">
                  <c:v>25017.60292255181</c:v>
                </c:pt>
                <c:pt idx="389">
                  <c:v>24731.105272178916</c:v>
                </c:pt>
                <c:pt idx="390">
                  <c:v>25560.631292828046</c:v>
                </c:pt>
                <c:pt idx="391">
                  <c:v>24934.141477121681</c:v>
                </c:pt>
                <c:pt idx="392">
                  <c:v>25805.58247618558</c:v>
                </c:pt>
                <c:pt idx="393">
                  <c:v>26241.501486264584</c:v>
                </c:pt>
                <c:pt idx="394">
                  <c:v>26426.713623660919</c:v>
                </c:pt>
                <c:pt idx="395">
                  <c:v>26302.640219094454</c:v>
                </c:pt>
                <c:pt idx="396">
                  <c:v>25904.621915919768</c:v>
                </c:pt>
                <c:pt idx="397">
                  <c:v>25769.858273161248</c:v>
                </c:pt>
                <c:pt idx="398">
                  <c:v>26462.948196456931</c:v>
                </c:pt>
                <c:pt idx="399">
                  <c:v>25946.686599806693</c:v>
                </c:pt>
                <c:pt idx="400">
                  <c:v>26137.614548031281</c:v>
                </c:pt>
                <c:pt idx="401">
                  <c:v>26497.015614430853</c:v>
                </c:pt>
                <c:pt idx="402">
                  <c:v>26283.808498176564</c:v>
                </c:pt>
                <c:pt idx="403">
                  <c:v>27097.215788112218</c:v>
                </c:pt>
                <c:pt idx="404">
                  <c:v>26952.721985632543</c:v>
                </c:pt>
                <c:pt idx="405">
                  <c:v>27065.1724682532</c:v>
                </c:pt>
                <c:pt idx="406">
                  <c:v>27183.098754190738</c:v>
                </c:pt>
                <c:pt idx="407">
                  <c:v>27263.657958557895</c:v>
                </c:pt>
                <c:pt idx="408">
                  <c:v>27032.38837299672</c:v>
                </c:pt>
                <c:pt idx="409">
                  <c:v>26873.853811177793</c:v>
                </c:pt>
                <c:pt idx="410">
                  <c:v>26937.938815570069</c:v>
                </c:pt>
                <c:pt idx="411">
                  <c:v>27141.09684620181</c:v>
                </c:pt>
                <c:pt idx="412">
                  <c:v>27001.401685507237</c:v>
                </c:pt>
                <c:pt idx="413">
                  <c:v>26633.652469581455</c:v>
                </c:pt>
                <c:pt idx="414">
                  <c:v>26587.852682297078</c:v>
                </c:pt>
                <c:pt idx="415">
                  <c:v>26948.667976866593</c:v>
                </c:pt>
                <c:pt idx="416">
                  <c:v>26840.792228635917</c:v>
                </c:pt>
                <c:pt idx="417">
                  <c:v>27238.722578198736</c:v>
                </c:pt>
                <c:pt idx="418">
                  <c:v>26955.301779181569</c:v>
                </c:pt>
                <c:pt idx="419">
                  <c:v>27216.08963056788</c:v>
                </c:pt>
                <c:pt idx="420">
                  <c:v>25812.405168996724</c:v>
                </c:pt>
                <c:pt idx="421">
                  <c:v>25914.232460092469</c:v>
                </c:pt>
                <c:pt idx="422">
                  <c:v>25123.697199299575</c:v>
                </c:pt>
                <c:pt idx="423">
                  <c:v>25595.388499151821</c:v>
                </c:pt>
                <c:pt idx="424">
                  <c:v>25579.772464440939</c:v>
                </c:pt>
                <c:pt idx="425">
                  <c:v>25164.467871547753</c:v>
                </c:pt>
                <c:pt idx="426">
                  <c:v>25347.345389338232</c:v>
                </c:pt>
                <c:pt idx="427">
                  <c:v>26327.860749846041</c:v>
                </c:pt>
                <c:pt idx="428">
                  <c:v>26418.206961084892</c:v>
                </c:pt>
                <c:pt idx="429">
                  <c:v>27289.198792502408</c:v>
                </c:pt>
                <c:pt idx="430">
                  <c:v>27264.233043390559</c:v>
                </c:pt>
                <c:pt idx="431">
                  <c:v>27550.81631427367</c:v>
                </c:pt>
                <c:pt idx="432">
                  <c:v>26581.084454479485</c:v>
                </c:pt>
                <c:pt idx="433">
                  <c:v>27365.027777192547</c:v>
                </c:pt>
                <c:pt idx="434">
                  <c:v>27510.704876219785</c:v>
                </c:pt>
                <c:pt idx="435">
                  <c:v>27450.423402938817</c:v>
                </c:pt>
                <c:pt idx="436">
                  <c:v>26339.968426217376</c:v>
                </c:pt>
                <c:pt idx="437">
                  <c:v>26243.418470751723</c:v>
                </c:pt>
                <c:pt idx="438">
                  <c:v>27063.827708686629</c:v>
                </c:pt>
                <c:pt idx="439">
                  <c:v>26777.632193977654</c:v>
                </c:pt>
                <c:pt idx="440">
                  <c:v>25136.426976043003</c:v>
                </c:pt>
                <c:pt idx="441">
                  <c:v>24444.155438596878</c:v>
                </c:pt>
                <c:pt idx="442">
                  <c:v>25158.71719797128</c:v>
                </c:pt>
                <c:pt idx="443">
                  <c:v>25706.474233038567</c:v>
                </c:pt>
                <c:pt idx="444">
                  <c:v>25079.242450888072</c:v>
                </c:pt>
                <c:pt idx="445">
                  <c:v>24768.63401409168</c:v>
                </c:pt>
                <c:pt idx="446">
                  <c:v>25536.452653433109</c:v>
                </c:pt>
                <c:pt idx="447">
                  <c:v>26045.891634218504</c:v>
                </c:pt>
                <c:pt idx="448">
                  <c:v>26941.724140141472</c:v>
                </c:pt>
                <c:pt idx="449">
                  <c:v>27283.59069333335</c:v>
                </c:pt>
                <c:pt idx="450">
                  <c:v>27692.441839457562</c:v>
                </c:pt>
                <c:pt idx="451">
                  <c:v>27362.678253654321</c:v>
                </c:pt>
                <c:pt idx="452">
                  <c:v>27869.042326655224</c:v>
                </c:pt>
                <c:pt idx="453">
                  <c:v>27442.19630976368</c:v>
                </c:pt>
                <c:pt idx="454">
                  <c:v>28004.97459982794</c:v>
                </c:pt>
                <c:pt idx="455">
                  <c:v>28791.3614544472</c:v>
                </c:pt>
                <c:pt idx="456">
                  <c:v>28555.228135183672</c:v>
                </c:pt>
                <c:pt idx="457">
                  <c:v>28314.571973818136</c:v>
                </c:pt>
                <c:pt idx="458">
                  <c:v>28148.616022506674</c:v>
                </c:pt>
                <c:pt idx="459">
                  <c:v>28299.831200500899</c:v>
                </c:pt>
                <c:pt idx="460">
                  <c:v>28951.187779045475</c:v>
                </c:pt>
                <c:pt idx="461">
                  <c:v>29077.628794083656</c:v>
                </c:pt>
                <c:pt idx="462">
                  <c:v>29071.989671213149</c:v>
                </c:pt>
                <c:pt idx="463">
                  <c:v>28759.879424659797</c:v>
                </c:pt>
                <c:pt idx="464">
                  <c:v>28287.944967782274</c:v>
                </c:pt>
                <c:pt idx="465">
                  <c:v>29146.780586813744</c:v>
                </c:pt>
                <c:pt idx="466">
                  <c:v>29456.134415634522</c:v>
                </c:pt>
                <c:pt idx="467">
                  <c:v>30002.854520870871</c:v>
                </c:pt>
                <c:pt idx="468">
                  <c:v>30691.095165643845</c:v>
                </c:pt>
                <c:pt idx="469">
                  <c:v>30683.95274787748</c:v>
                </c:pt>
                <c:pt idx="470">
                  <c:v>30782.853875409401</c:v>
                </c:pt>
                <c:pt idx="471">
                  <c:v>30839.465826211923</c:v>
                </c:pt>
                <c:pt idx="472">
                  <c:v>30950.33809403886</c:v>
                </c:pt>
                <c:pt idx="473">
                  <c:v>30787.613064043559</c:v>
                </c:pt>
                <c:pt idx="474">
                  <c:v>31053.890895329801</c:v>
                </c:pt>
                <c:pt idx="475">
                  <c:v>30312.560422970364</c:v>
                </c:pt>
                <c:pt idx="476">
                  <c:v>30378.973418380447</c:v>
                </c:pt>
                <c:pt idx="477">
                  <c:v>30786.585173712767</c:v>
                </c:pt>
                <c:pt idx="478">
                  <c:v>30884.633980886279</c:v>
                </c:pt>
                <c:pt idx="479">
                  <c:v>30635.224169761994</c:v>
                </c:pt>
                <c:pt idx="480">
                  <c:v>30281.411705460752</c:v>
                </c:pt>
                <c:pt idx="481">
                  <c:v>30898.733524276769</c:v>
                </c:pt>
                <c:pt idx="482">
                  <c:v>30670.235814165564</c:v>
                </c:pt>
                <c:pt idx="483">
                  <c:v>30168.382773196463</c:v>
                </c:pt>
                <c:pt idx="484">
                  <c:v>31666.132761551187</c:v>
                </c:pt>
                <c:pt idx="485">
                  <c:v>32184.555493811546</c:v>
                </c:pt>
                <c:pt idx="486">
                  <c:v>32753.145056493457</c:v>
                </c:pt>
                <c:pt idx="487">
                  <c:v>32543.963711790639</c:v>
                </c:pt>
                <c:pt idx="488">
                  <c:v>33702.148681032799</c:v>
                </c:pt>
                <c:pt idx="489">
                  <c:v>33445.918071881708</c:v>
                </c:pt>
                <c:pt idx="490">
                  <c:v>33534.355449523551</c:v>
                </c:pt>
                <c:pt idx="491">
                  <c:v>33209.933783092383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93-4540-95D9-40FBA913C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51152"/>
        <c:axId val="284951712"/>
      </c:areaChart>
      <c:catAx>
        <c:axId val="284951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284951712"/>
        <c:crosses val="autoZero"/>
        <c:auto val="1"/>
        <c:lblAlgn val="ctr"/>
        <c:lblOffset val="100"/>
        <c:noMultiLvlLbl val="0"/>
      </c:catAx>
      <c:valAx>
        <c:axId val="2849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51152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19567529962369162"/>
          <c:y val="0.92474926780248201"/>
          <c:w val="0.64468501678254064"/>
          <c:h val="7.061295691697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%</a:t>
            </a:r>
            <a:r>
              <a:rPr lang="en-US" sz="1100" b="1" baseline="0"/>
              <a:t> Return Performance</a:t>
            </a:r>
            <a:endParaRPr lang="en-US" sz="1100" b="1"/>
          </a:p>
        </c:rich>
      </c:tx>
      <c:layout>
        <c:manualLayout>
          <c:xMode val="edge"/>
          <c:yMode val="edge"/>
          <c:x val="0.3832019161940422"/>
          <c:y val="1.652711623043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55781816989188E-2"/>
          <c:y val="0.10484351348937762"/>
          <c:w val="0.92958518961624714"/>
          <c:h val="0.80233656165564404"/>
        </c:manualLayout>
      </c:layout>
      <c:scatterChart>
        <c:scatterStyle val="smoothMarker"/>
        <c:varyColors val="0"/>
        <c:ser>
          <c:idx val="1"/>
          <c:order val="0"/>
          <c:tx>
            <c:v>Base Return</c:v>
          </c:tx>
          <c:spPr>
            <a:ln w="158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yVal>
            <c:numRef>
              <c:f>'Dollar Average (Model) (2)'!$AT$35:$AT$526</c:f>
              <c:numCache>
                <c:formatCode>0.00%</c:formatCode>
                <c:ptCount val="492"/>
                <c:pt idx="0">
                  <c:v>0</c:v>
                </c:pt>
                <c:pt idx="1">
                  <c:v>1.4017106168894067E-2</c:v>
                </c:pt>
                <c:pt idx="2">
                  <c:v>1.1858914820949584E-2</c:v>
                </c:pt>
                <c:pt idx="3">
                  <c:v>3.8017938571746956E-2</c:v>
                </c:pt>
                <c:pt idx="4">
                  <c:v>3.0033329998856662E-2</c:v>
                </c:pt>
                <c:pt idx="5">
                  <c:v>1.6249846032244886E-2</c:v>
                </c:pt>
                <c:pt idx="6">
                  <c:v>3.2499184301147954E-2</c:v>
                </c:pt>
                <c:pt idx="7">
                  <c:v>6.0061443090238198E-2</c:v>
                </c:pt>
                <c:pt idx="8">
                  <c:v>5.658613729990436E-2</c:v>
                </c:pt>
                <c:pt idx="9">
                  <c:v>8.4530781282195155E-2</c:v>
                </c:pt>
                <c:pt idx="10">
                  <c:v>8.2327362391675596E-2</c:v>
                </c:pt>
                <c:pt idx="11">
                  <c:v>3.4672287465972396E-2</c:v>
                </c:pt>
                <c:pt idx="12">
                  <c:v>5.6962055780635179E-2</c:v>
                </c:pt>
                <c:pt idx="13">
                  <c:v>1.6561769843256968E-2</c:v>
                </c:pt>
                <c:pt idx="14">
                  <c:v>-1.3693817195045699E-2</c:v>
                </c:pt>
                <c:pt idx="15">
                  <c:v>-1.603888179503421E-2</c:v>
                </c:pt>
                <c:pt idx="16">
                  <c:v>-3.3068586964854596E-2</c:v>
                </c:pt>
                <c:pt idx="17">
                  <c:v>-6.522590098974379E-3</c:v>
                </c:pt>
                <c:pt idx="18">
                  <c:v>1.3279729776309646E-2</c:v>
                </c:pt>
                <c:pt idx="19">
                  <c:v>-1.9312265128391015E-2</c:v>
                </c:pt>
                <c:pt idx="20">
                  <c:v>-1.9562080714579544E-2</c:v>
                </c:pt>
                <c:pt idx="21">
                  <c:v>-2.6247967196046273E-2</c:v>
                </c:pt>
                <c:pt idx="22">
                  <c:v>-7.2675044493466401E-2</c:v>
                </c:pt>
                <c:pt idx="23">
                  <c:v>-8.0995533013260235E-2</c:v>
                </c:pt>
                <c:pt idx="24">
                  <c:v>-0.13026141896502663</c:v>
                </c:pt>
                <c:pt idx="25">
                  <c:v>-0.11376309822412678</c:v>
                </c:pt>
                <c:pt idx="26">
                  <c:v>-3.9665925348966957E-2</c:v>
                </c:pt>
                <c:pt idx="27">
                  <c:v>-8.3600727523106766E-2</c:v>
                </c:pt>
                <c:pt idx="28">
                  <c:v>-7.5142278585210942E-2</c:v>
                </c:pt>
                <c:pt idx="29">
                  <c:v>-7.1808938169104719E-2</c:v>
                </c:pt>
                <c:pt idx="30">
                  <c:v>-8.961711172749931E-2</c:v>
                </c:pt>
                <c:pt idx="31">
                  <c:v>-0.11914555097169699</c:v>
                </c:pt>
                <c:pt idx="32">
                  <c:v>-0.11952376494676964</c:v>
                </c:pt>
                <c:pt idx="33">
                  <c:v>-9.3790351377982861E-2</c:v>
                </c:pt>
                <c:pt idx="34">
                  <c:v>-0.10448234284519042</c:v>
                </c:pt>
                <c:pt idx="35">
                  <c:v>-6.3860180440599934E-2</c:v>
                </c:pt>
                <c:pt idx="36">
                  <c:v>-8.993585554958905E-2</c:v>
                </c:pt>
                <c:pt idx="37">
                  <c:v>-5.2931111023567845E-2</c:v>
                </c:pt>
                <c:pt idx="38">
                  <c:v>-4.7522370462701358E-2</c:v>
                </c:pt>
                <c:pt idx="39">
                  <c:v>-2.7778868656270994E-2</c:v>
                </c:pt>
                <c:pt idx="40">
                  <c:v>-4.2373889961839106E-2</c:v>
                </c:pt>
                <c:pt idx="41">
                  <c:v>-1.3692418452360133E-2</c:v>
                </c:pt>
                <c:pt idx="42">
                  <c:v>-4.5571955894845195E-2</c:v>
                </c:pt>
                <c:pt idx="43">
                  <c:v>-2.8518856041730434E-2</c:v>
                </c:pt>
                <c:pt idx="44">
                  <c:v>-5.2916080397826137E-2</c:v>
                </c:pt>
                <c:pt idx="45">
                  <c:v>-5.8863728517421277E-2</c:v>
                </c:pt>
                <c:pt idx="46">
                  <c:v>-0.2357198892442236</c:v>
                </c:pt>
                <c:pt idx="47">
                  <c:v>-0.26549796889739186</c:v>
                </c:pt>
                <c:pt idx="48">
                  <c:v>-0.28220927062039858</c:v>
                </c:pt>
                <c:pt idx="49">
                  <c:v>-0.292701197052607</c:v>
                </c:pt>
                <c:pt idx="50">
                  <c:v>-0.27433764032927876</c:v>
                </c:pt>
                <c:pt idx="51">
                  <c:v>-0.27608984740747078</c:v>
                </c:pt>
                <c:pt idx="52">
                  <c:v>-0.21548740621970253</c:v>
                </c:pt>
                <c:pt idx="53">
                  <c:v>-0.19518966420380812</c:v>
                </c:pt>
                <c:pt idx="54">
                  <c:v>-0.18869962935701734</c:v>
                </c:pt>
                <c:pt idx="55">
                  <c:v>-0.19675227478768931</c:v>
                </c:pt>
                <c:pt idx="56">
                  <c:v>-0.19584589439428413</c:v>
                </c:pt>
                <c:pt idx="57">
                  <c:v>-0.21322845155173065</c:v>
                </c:pt>
                <c:pt idx="58">
                  <c:v>-0.20575602001255278</c:v>
                </c:pt>
                <c:pt idx="59">
                  <c:v>-0.19656851592979241</c:v>
                </c:pt>
                <c:pt idx="60">
                  <c:v>-0.23319645310314208</c:v>
                </c:pt>
                <c:pt idx="61">
                  <c:v>-0.30866474049302817</c:v>
                </c:pt>
                <c:pt idx="62">
                  <c:v>-0.43667211833014641</c:v>
                </c:pt>
                <c:pt idx="63">
                  <c:v>-0.4192726008470985</c:v>
                </c:pt>
                <c:pt idx="64">
                  <c:v>-0.46393091912541529</c:v>
                </c:pt>
                <c:pt idx="65">
                  <c:v>-0.33684053445872375</c:v>
                </c:pt>
                <c:pt idx="66">
                  <c:v>-0.36394766252251287</c:v>
                </c:pt>
                <c:pt idx="67">
                  <c:v>-0.40780735877984176</c:v>
                </c:pt>
                <c:pt idx="68">
                  <c:v>-0.46723814106884964</c:v>
                </c:pt>
                <c:pt idx="69">
                  <c:v>-0.38760451346924096</c:v>
                </c:pt>
                <c:pt idx="70">
                  <c:v>-0.40076735238058137</c:v>
                </c:pt>
                <c:pt idx="71">
                  <c:v>-0.39382173772092366</c:v>
                </c:pt>
                <c:pt idx="72">
                  <c:v>-0.38424893473638333</c:v>
                </c:pt>
                <c:pt idx="73">
                  <c:v>-0.40269403939614012</c:v>
                </c:pt>
                <c:pt idx="74">
                  <c:v>-0.36249810748650824</c:v>
                </c:pt>
                <c:pt idx="75">
                  <c:v>-0.38711835203755174</c:v>
                </c:pt>
                <c:pt idx="76">
                  <c:v>-0.41712851648594418</c:v>
                </c:pt>
                <c:pt idx="77">
                  <c:v>-0.43399532469358482</c:v>
                </c:pt>
                <c:pt idx="78">
                  <c:v>-0.37740410357499776</c:v>
                </c:pt>
                <c:pt idx="79">
                  <c:v>-0.34606418155338226</c:v>
                </c:pt>
                <c:pt idx="80">
                  <c:v>-0.38089765824863941</c:v>
                </c:pt>
                <c:pt idx="81">
                  <c:v>-0.43106489476974186</c:v>
                </c:pt>
                <c:pt idx="82">
                  <c:v>-0.45415435740677523</c:v>
                </c:pt>
                <c:pt idx="83">
                  <c:v>-0.50408222442652972</c:v>
                </c:pt>
                <c:pt idx="84">
                  <c:v>-0.44252660744672068</c:v>
                </c:pt>
                <c:pt idx="85">
                  <c:v>-0.43045443088883195</c:v>
                </c:pt>
                <c:pt idx="86">
                  <c:v>-0.39430838785849553</c:v>
                </c:pt>
                <c:pt idx="87">
                  <c:v>-0.36639146238757769</c:v>
                </c:pt>
                <c:pt idx="88">
                  <c:v>-0.35136395133709675</c:v>
                </c:pt>
                <c:pt idx="89">
                  <c:v>-0.33461950365849191</c:v>
                </c:pt>
                <c:pt idx="90">
                  <c:v>-0.33716799989648072</c:v>
                </c:pt>
                <c:pt idx="91">
                  <c:v>-0.28792059764574329</c:v>
                </c:pt>
                <c:pt idx="92">
                  <c:v>-0.23627212947489473</c:v>
                </c:pt>
                <c:pt idx="93">
                  <c:v>-0.28822387407404626</c:v>
                </c:pt>
                <c:pt idx="94">
                  <c:v>-0.28256163353716923</c:v>
                </c:pt>
                <c:pt idx="95">
                  <c:v>-0.25277996859510499</c:v>
                </c:pt>
                <c:pt idx="96">
                  <c:v>-0.23316972988765117</c:v>
                </c:pt>
                <c:pt idx="97">
                  <c:v>-0.22872901439228199</c:v>
                </c:pt>
                <c:pt idx="98">
                  <c:v>-0.25654362534270991</c:v>
                </c:pt>
                <c:pt idx="99">
                  <c:v>-0.26246934583734838</c:v>
                </c:pt>
                <c:pt idx="100">
                  <c:v>-0.27488634803375567</c:v>
                </c:pt>
                <c:pt idx="101">
                  <c:v>-0.2957373079834783</c:v>
                </c:pt>
                <c:pt idx="102">
                  <c:v>-0.24273137917300425</c:v>
                </c:pt>
                <c:pt idx="103">
                  <c:v>-0.20329436244200549</c:v>
                </c:pt>
                <c:pt idx="104">
                  <c:v>-0.17063733127893754</c:v>
                </c:pt>
                <c:pt idx="105">
                  <c:v>-0.13634943657282328</c:v>
                </c:pt>
                <c:pt idx="106">
                  <c:v>-0.14250965874088972</c:v>
                </c:pt>
                <c:pt idx="107">
                  <c:v>-0.12283144199308138</c:v>
                </c:pt>
                <c:pt idx="108">
                  <c:v>-0.11709160795421014</c:v>
                </c:pt>
                <c:pt idx="109">
                  <c:v>-0.13400484012303226</c:v>
                </c:pt>
                <c:pt idx="110">
                  <c:v>-0.10326503710982293</c:v>
                </c:pt>
                <c:pt idx="111">
                  <c:v>-7.2638583619384578E-2</c:v>
                </c:pt>
                <c:pt idx="112">
                  <c:v>-0.10290535998438943</c:v>
                </c:pt>
                <c:pt idx="113">
                  <c:v>-0.12367295569417047</c:v>
                </c:pt>
                <c:pt idx="114">
                  <c:v>-7.5149182190860087E-2</c:v>
                </c:pt>
                <c:pt idx="115">
                  <c:v>-6.3456208599444119E-2</c:v>
                </c:pt>
                <c:pt idx="116">
                  <c:v>-7.4608218196662524E-2</c:v>
                </c:pt>
                <c:pt idx="117">
                  <c:v>-0.11080513765608935</c:v>
                </c:pt>
                <c:pt idx="118">
                  <c:v>-8.2820148654853321E-2</c:v>
                </c:pt>
                <c:pt idx="119">
                  <c:v>-6.1083833190959558E-2</c:v>
                </c:pt>
                <c:pt idx="120">
                  <c:v>-6.3406388258080759E-2</c:v>
                </c:pt>
                <c:pt idx="121">
                  <c:v>-6.6347903770563876E-2</c:v>
                </c:pt>
                <c:pt idx="122">
                  <c:v>-4.5083825703087999E-2</c:v>
                </c:pt>
                <c:pt idx="123">
                  <c:v>-4.2226982352690512E-2</c:v>
                </c:pt>
                <c:pt idx="124">
                  <c:v>-4.0116716886729242E-2</c:v>
                </c:pt>
                <c:pt idx="125">
                  <c:v>-2.6769068118935535E-2</c:v>
                </c:pt>
                <c:pt idx="126">
                  <c:v>-3.9212062180523533E-2</c:v>
                </c:pt>
                <c:pt idx="127">
                  <c:v>-8.4192595868917142E-3</c:v>
                </c:pt>
                <c:pt idx="128">
                  <c:v>-1.5677985688561602E-2</c:v>
                </c:pt>
                <c:pt idx="129">
                  <c:v>-4.949913117282545E-2</c:v>
                </c:pt>
                <c:pt idx="130">
                  <c:v>-5.9836321769899392E-2</c:v>
                </c:pt>
                <c:pt idx="131">
                  <c:v>-6.8434178464822359E-2</c:v>
                </c:pt>
                <c:pt idx="132">
                  <c:v>-5.3551918563980339E-2</c:v>
                </c:pt>
                <c:pt idx="133">
                  <c:v>-2.0939788685141014E-2</c:v>
                </c:pt>
                <c:pt idx="134">
                  <c:v>-2.4244667144780019E-2</c:v>
                </c:pt>
                <c:pt idx="135">
                  <c:v>1.0723364811521252E-2</c:v>
                </c:pt>
                <c:pt idx="136">
                  <c:v>2.4476220978570717E-2</c:v>
                </c:pt>
                <c:pt idx="137">
                  <c:v>3.1723880851663777E-2</c:v>
                </c:pt>
                <c:pt idx="138">
                  <c:v>3.5108525792436174E-2</c:v>
                </c:pt>
                <c:pt idx="139">
                  <c:v>4.7536196597354863E-2</c:v>
                </c:pt>
                <c:pt idx="140">
                  <c:v>6.7671614291148652E-2</c:v>
                </c:pt>
                <c:pt idx="141">
                  <c:v>6.6620851146228732E-2</c:v>
                </c:pt>
                <c:pt idx="142">
                  <c:v>0.10088520817239366</c:v>
                </c:pt>
                <c:pt idx="143">
                  <c:v>6.446667252593663E-2</c:v>
                </c:pt>
                <c:pt idx="144">
                  <c:v>-1.197423855735813E-2</c:v>
                </c:pt>
                <c:pt idx="145">
                  <c:v>2.0437943471563136E-2</c:v>
                </c:pt>
                <c:pt idx="146">
                  <c:v>-2.8758002567503826E-2</c:v>
                </c:pt>
                <c:pt idx="147">
                  <c:v>-1.7678759773243957E-2</c:v>
                </c:pt>
                <c:pt idx="148">
                  <c:v>-4.8354275247420975E-2</c:v>
                </c:pt>
                <c:pt idx="149">
                  <c:v>-1.9676437454078766E-2</c:v>
                </c:pt>
                <c:pt idx="150">
                  <c:v>3.9517790104206529E-3</c:v>
                </c:pt>
                <c:pt idx="151">
                  <c:v>-3.535520476028664E-2</c:v>
                </c:pt>
                <c:pt idx="152">
                  <c:v>-9.1230976680902631E-2</c:v>
                </c:pt>
                <c:pt idx="153">
                  <c:v>-3.8717042456633211E-2</c:v>
                </c:pt>
                <c:pt idx="154">
                  <c:v>-5.6038235812249093E-2</c:v>
                </c:pt>
                <c:pt idx="155">
                  <c:v>-1.7205259694492492E-2</c:v>
                </c:pt>
                <c:pt idx="156">
                  <c:v>-1.5600844692125082E-2</c:v>
                </c:pt>
                <c:pt idx="157">
                  <c:v>-7.6137038917278854E-4</c:v>
                </c:pt>
                <c:pt idx="158">
                  <c:v>-4.2344964891949499E-2</c:v>
                </c:pt>
                <c:pt idx="159">
                  <c:v>-4.8443988834406926E-2</c:v>
                </c:pt>
                <c:pt idx="160">
                  <c:v>-4.9865731499654897E-2</c:v>
                </c:pt>
                <c:pt idx="161">
                  <c:v>-1.1293732426944869E-2</c:v>
                </c:pt>
                <c:pt idx="162">
                  <c:v>-1.1705844270832211E-2</c:v>
                </c:pt>
                <c:pt idx="163">
                  <c:v>1.9737327855771092E-3</c:v>
                </c:pt>
                <c:pt idx="164">
                  <c:v>1.6437331519147946E-2</c:v>
                </c:pt>
                <c:pt idx="165">
                  <c:v>2.1109984731855214E-2</c:v>
                </c:pt>
                <c:pt idx="166">
                  <c:v>3.8871017605919489E-2</c:v>
                </c:pt>
                <c:pt idx="167">
                  <c:v>4.6845114553811573E-2</c:v>
                </c:pt>
                <c:pt idx="168">
                  <c:v>5.1900694550254034E-2</c:v>
                </c:pt>
                <c:pt idx="169">
                  <c:v>4.73946101223639E-2</c:v>
                </c:pt>
                <c:pt idx="170">
                  <c:v>8.7286193417480229E-2</c:v>
                </c:pt>
                <c:pt idx="171">
                  <c:v>6.2928018774989214E-2</c:v>
                </c:pt>
                <c:pt idx="172">
                  <c:v>6.3794553180051228E-2</c:v>
                </c:pt>
                <c:pt idx="173">
                  <c:v>5.8765686721832688E-2</c:v>
                </c:pt>
                <c:pt idx="174">
                  <c:v>9.3144720536190606E-2</c:v>
                </c:pt>
                <c:pt idx="175">
                  <c:v>0.11005376846781001</c:v>
                </c:pt>
                <c:pt idx="176">
                  <c:v>0.11289047422290222</c:v>
                </c:pt>
                <c:pt idx="177">
                  <c:v>0.12598895349194295</c:v>
                </c:pt>
                <c:pt idx="178">
                  <c:v>0.11644668402168401</c:v>
                </c:pt>
                <c:pt idx="179">
                  <c:v>0.12574156375316736</c:v>
                </c:pt>
                <c:pt idx="180">
                  <c:v>0.14699788288599303</c:v>
                </c:pt>
                <c:pt idx="181">
                  <c:v>0.13377328203620387</c:v>
                </c:pt>
                <c:pt idx="182">
                  <c:v>0.12464353225150737</c:v>
                </c:pt>
                <c:pt idx="183">
                  <c:v>0.15475518961812984</c:v>
                </c:pt>
                <c:pt idx="184">
                  <c:v>0.17416022549539845</c:v>
                </c:pt>
                <c:pt idx="185">
                  <c:v>0.19064197022588192</c:v>
                </c:pt>
                <c:pt idx="186">
                  <c:v>0.16985683651690553</c:v>
                </c:pt>
                <c:pt idx="187">
                  <c:v>0.17012098286870092</c:v>
                </c:pt>
                <c:pt idx="188">
                  <c:v>0.15611755866472876</c:v>
                </c:pt>
                <c:pt idx="189">
                  <c:v>0.13924250073589994</c:v>
                </c:pt>
                <c:pt idx="190">
                  <c:v>0.16528160176174111</c:v>
                </c:pt>
                <c:pt idx="191">
                  <c:v>0.18804657131673319</c:v>
                </c:pt>
                <c:pt idx="192">
                  <c:v>0.18443201161953193</c:v>
                </c:pt>
                <c:pt idx="193">
                  <c:v>0.17733909416731941</c:v>
                </c:pt>
                <c:pt idx="194">
                  <c:v>0.18982666175768226</c:v>
                </c:pt>
                <c:pt idx="195">
                  <c:v>0.20143662403398577</c:v>
                </c:pt>
                <c:pt idx="196">
                  <c:v>0.17872031358472662</c:v>
                </c:pt>
                <c:pt idx="197">
                  <c:v>0.17819301144933464</c:v>
                </c:pt>
                <c:pt idx="198">
                  <c:v>0.17518116748653267</c:v>
                </c:pt>
                <c:pt idx="199">
                  <c:v>0.17576846714732852</c:v>
                </c:pt>
                <c:pt idx="200">
                  <c:v>0.14472733245273073</c:v>
                </c:pt>
                <c:pt idx="201">
                  <c:v>0.11675687780670385</c:v>
                </c:pt>
                <c:pt idx="202">
                  <c:v>0.11975187504873253</c:v>
                </c:pt>
                <c:pt idx="203">
                  <c:v>0.11738895768559643</c:v>
                </c:pt>
                <c:pt idx="204">
                  <c:v>0.17563962575524639</c:v>
                </c:pt>
                <c:pt idx="205">
                  <c:v>0.1782477662701758</c:v>
                </c:pt>
                <c:pt idx="206">
                  <c:v>0.1495121891223683</c:v>
                </c:pt>
                <c:pt idx="207">
                  <c:v>0.17031286531479894</c:v>
                </c:pt>
                <c:pt idx="208">
                  <c:v>0.11291316719945721</c:v>
                </c:pt>
                <c:pt idx="209">
                  <c:v>1.763202906894934E-2</c:v>
                </c:pt>
                <c:pt idx="210">
                  <c:v>2.5360146674766604E-3</c:v>
                </c:pt>
                <c:pt idx="211">
                  <c:v>-4.557115111580412E-2</c:v>
                </c:pt>
                <c:pt idx="212">
                  <c:v>-2.4881715727054221E-4</c:v>
                </c:pt>
                <c:pt idx="213">
                  <c:v>-1.9939475211815383E-3</c:v>
                </c:pt>
                <c:pt idx="214">
                  <c:v>-1.7060297400991353E-2</c:v>
                </c:pt>
                <c:pt idx="215">
                  <c:v>3.370856541576317E-2</c:v>
                </c:pt>
                <c:pt idx="216">
                  <c:v>-4.4580542652275512E-2</c:v>
                </c:pt>
                <c:pt idx="217">
                  <c:v>-4.5847142223644721E-2</c:v>
                </c:pt>
                <c:pt idx="218">
                  <c:v>-2.9658936064682506E-2</c:v>
                </c:pt>
                <c:pt idx="219">
                  <c:v>2.9272794186505635E-2</c:v>
                </c:pt>
                <c:pt idx="220">
                  <c:v>4.5159120828184518E-2</c:v>
                </c:pt>
                <c:pt idx="221">
                  <c:v>8.7219150622391162E-2</c:v>
                </c:pt>
                <c:pt idx="222">
                  <c:v>6.4327108912894282E-2</c:v>
                </c:pt>
                <c:pt idx="223">
                  <c:v>6.9719349791303786E-2</c:v>
                </c:pt>
                <c:pt idx="224">
                  <c:v>3.1933618226496652E-2</c:v>
                </c:pt>
                <c:pt idx="225">
                  <c:v>-2.0321305175926452E-2</c:v>
                </c:pt>
                <c:pt idx="226">
                  <c:v>5.6320846906380062E-2</c:v>
                </c:pt>
                <c:pt idx="227">
                  <c:v>6.5378287188536222E-2</c:v>
                </c:pt>
                <c:pt idx="228">
                  <c:v>3.6916893325634526E-2</c:v>
                </c:pt>
                <c:pt idx="229">
                  <c:v>6.6976635887734393E-2</c:v>
                </c:pt>
                <c:pt idx="230">
                  <c:v>5.958658403456818E-2</c:v>
                </c:pt>
                <c:pt idx="231">
                  <c:v>7.6434093180367757E-2</c:v>
                </c:pt>
                <c:pt idx="232">
                  <c:v>9.072868298612935E-2</c:v>
                </c:pt>
                <c:pt idx="233">
                  <c:v>0.11327361730225949</c:v>
                </c:pt>
                <c:pt idx="234">
                  <c:v>0.11195424205039473</c:v>
                </c:pt>
                <c:pt idx="235">
                  <c:v>0.14109326085519225</c:v>
                </c:pt>
                <c:pt idx="236">
                  <c:v>0.1347062620746855</c:v>
                </c:pt>
                <c:pt idx="237">
                  <c:v>0.15299836351940854</c:v>
                </c:pt>
                <c:pt idx="238">
                  <c:v>0.15113809311045423</c:v>
                </c:pt>
                <c:pt idx="239">
                  <c:v>0.14789609765585277</c:v>
                </c:pt>
                <c:pt idx="240">
                  <c:v>0.15198649116579466</c:v>
                </c:pt>
                <c:pt idx="241">
                  <c:v>0.17832857085466403</c:v>
                </c:pt>
                <c:pt idx="242">
                  <c:v>0.16982693469619936</c:v>
                </c:pt>
                <c:pt idx="243">
                  <c:v>0.17277713370910242</c:v>
                </c:pt>
                <c:pt idx="244">
                  <c:v>0.15955240898509881</c:v>
                </c:pt>
                <c:pt idx="245">
                  <c:v>0.13663219326606635</c:v>
                </c:pt>
                <c:pt idx="246">
                  <c:v>0.14732128142020984</c:v>
                </c:pt>
                <c:pt idx="247">
                  <c:v>0.16109508205665324</c:v>
                </c:pt>
                <c:pt idx="248">
                  <c:v>0.13235688921317035</c:v>
                </c:pt>
                <c:pt idx="249">
                  <c:v>0.12406679136497956</c:v>
                </c:pt>
                <c:pt idx="250">
                  <c:v>6.5082409454822576E-2</c:v>
                </c:pt>
                <c:pt idx="251">
                  <c:v>8.930596052053752E-2</c:v>
                </c:pt>
                <c:pt idx="252">
                  <c:v>5.4001886123766774E-2</c:v>
                </c:pt>
                <c:pt idx="253">
                  <c:v>9.1989732794828472E-2</c:v>
                </c:pt>
                <c:pt idx="254">
                  <c:v>0.10114751894225305</c:v>
                </c:pt>
                <c:pt idx="255">
                  <c:v>9.7661955328077976E-2</c:v>
                </c:pt>
                <c:pt idx="256">
                  <c:v>0.12239474196720312</c:v>
                </c:pt>
                <c:pt idx="257">
                  <c:v>0.12125164206583605</c:v>
                </c:pt>
                <c:pt idx="258">
                  <c:v>0.1204527995302842</c:v>
                </c:pt>
                <c:pt idx="259">
                  <c:v>0.12185172277581358</c:v>
                </c:pt>
                <c:pt idx="260">
                  <c:v>0.13006578071788932</c:v>
                </c:pt>
                <c:pt idx="261">
                  <c:v>0.13320335084467017</c:v>
                </c:pt>
                <c:pt idx="262">
                  <c:v>0.14849222919182825</c:v>
                </c:pt>
                <c:pt idx="263">
                  <c:v>0.15985754854288836</c:v>
                </c:pt>
                <c:pt idx="264">
                  <c:v>0.15269215374434242</c:v>
                </c:pt>
                <c:pt idx="265">
                  <c:v>0.15103549170627839</c:v>
                </c:pt>
                <c:pt idx="266">
                  <c:v>0.18141806741317845</c:v>
                </c:pt>
                <c:pt idx="267">
                  <c:v>0.20823513938372229</c:v>
                </c:pt>
                <c:pt idx="268">
                  <c:v>0.19658262665200832</c:v>
                </c:pt>
                <c:pt idx="269">
                  <c:v>0.17582664439769657</c:v>
                </c:pt>
                <c:pt idx="270">
                  <c:v>0.19449455242172031</c:v>
                </c:pt>
                <c:pt idx="271">
                  <c:v>0.17000524700821362</c:v>
                </c:pt>
                <c:pt idx="272">
                  <c:v>0.18128431665830336</c:v>
                </c:pt>
                <c:pt idx="273">
                  <c:v>0.15627849923693482</c:v>
                </c:pt>
                <c:pt idx="274">
                  <c:v>0.16299523390235771</c:v>
                </c:pt>
                <c:pt idx="275">
                  <c:v>0.13623790313099859</c:v>
                </c:pt>
                <c:pt idx="276">
                  <c:v>0.11747791854378287</c:v>
                </c:pt>
                <c:pt idx="277">
                  <c:v>0.15641702842528904</c:v>
                </c:pt>
                <c:pt idx="278">
                  <c:v>0.16507638946734193</c:v>
                </c:pt>
                <c:pt idx="279">
                  <c:v>0.17326115368365169</c:v>
                </c:pt>
                <c:pt idx="280">
                  <c:v>0.1720449590553994</c:v>
                </c:pt>
                <c:pt idx="281">
                  <c:v>0.18945679252034253</c:v>
                </c:pt>
                <c:pt idx="282">
                  <c:v>0.15396574080601466</c:v>
                </c:pt>
                <c:pt idx="283">
                  <c:v>0.21022707859503176</c:v>
                </c:pt>
                <c:pt idx="284">
                  <c:v>0.21418677196846958</c:v>
                </c:pt>
                <c:pt idx="285">
                  <c:v>0.23045645764843536</c:v>
                </c:pt>
                <c:pt idx="286">
                  <c:v>0.23799507259178143</c:v>
                </c:pt>
                <c:pt idx="287">
                  <c:v>0.24857306685073977</c:v>
                </c:pt>
                <c:pt idx="288">
                  <c:v>0.25564015603049794</c:v>
                </c:pt>
                <c:pt idx="289">
                  <c:v>0.26267872692520644</c:v>
                </c:pt>
                <c:pt idx="290">
                  <c:v>0.25659096830222627</c:v>
                </c:pt>
                <c:pt idx="291">
                  <c:v>0.257697275260659</c:v>
                </c:pt>
                <c:pt idx="292">
                  <c:v>0.28857134118370853</c:v>
                </c:pt>
                <c:pt idx="293">
                  <c:v>0.30304624794200219</c:v>
                </c:pt>
                <c:pt idx="294">
                  <c:v>0.29373848021518634</c:v>
                </c:pt>
                <c:pt idx="295">
                  <c:v>0.30519914389808167</c:v>
                </c:pt>
                <c:pt idx="296">
                  <c:v>0.2882663481678549</c:v>
                </c:pt>
                <c:pt idx="297">
                  <c:v>0.31650189765141157</c:v>
                </c:pt>
                <c:pt idx="298">
                  <c:v>0.2900508999222029</c:v>
                </c:pt>
                <c:pt idx="299">
                  <c:v>0.30109865332728591</c:v>
                </c:pt>
                <c:pt idx="300">
                  <c:v>0.32477607194933222</c:v>
                </c:pt>
                <c:pt idx="301">
                  <c:v>0.34322400383217611</c:v>
                </c:pt>
                <c:pt idx="302">
                  <c:v>0.37343704648193365</c:v>
                </c:pt>
                <c:pt idx="303">
                  <c:v>0.3560695787452286</c:v>
                </c:pt>
                <c:pt idx="304">
                  <c:v>0.34461873997620529</c:v>
                </c:pt>
                <c:pt idx="305">
                  <c:v>0.35141464845960857</c:v>
                </c:pt>
                <c:pt idx="306">
                  <c:v>0.34231521886492278</c:v>
                </c:pt>
                <c:pt idx="307">
                  <c:v>0.3120229130822556</c:v>
                </c:pt>
                <c:pt idx="308">
                  <c:v>0.323388357295606</c:v>
                </c:pt>
                <c:pt idx="309">
                  <c:v>0.34648474133739526</c:v>
                </c:pt>
                <c:pt idx="310">
                  <c:v>0.38621185827024762</c:v>
                </c:pt>
                <c:pt idx="311">
                  <c:v>0.40110189816156616</c:v>
                </c:pt>
                <c:pt idx="312">
                  <c:v>0.38391143905244407</c:v>
                </c:pt>
                <c:pt idx="313">
                  <c:v>0.4028809968077145</c:v>
                </c:pt>
                <c:pt idx="314">
                  <c:v>0.39076219175712223</c:v>
                </c:pt>
                <c:pt idx="315">
                  <c:v>0.35985120888392963</c:v>
                </c:pt>
                <c:pt idx="316">
                  <c:v>0.36781278454119826</c:v>
                </c:pt>
                <c:pt idx="317">
                  <c:v>0.33750943768715902</c:v>
                </c:pt>
                <c:pt idx="318">
                  <c:v>0.35592470784815222</c:v>
                </c:pt>
                <c:pt idx="319">
                  <c:v>0.38544165712889877</c:v>
                </c:pt>
                <c:pt idx="320">
                  <c:v>0.40256690963286812</c:v>
                </c:pt>
                <c:pt idx="321">
                  <c:v>0.3870506838944181</c:v>
                </c:pt>
                <c:pt idx="322">
                  <c:v>0.39172114752401965</c:v>
                </c:pt>
                <c:pt idx="323">
                  <c:v>0.40238140138141021</c:v>
                </c:pt>
                <c:pt idx="324">
                  <c:v>0.43647881211327655</c:v>
                </c:pt>
                <c:pt idx="325">
                  <c:v>0.43015023294733101</c:v>
                </c:pt>
                <c:pt idx="326">
                  <c:v>0.42811839819877018</c:v>
                </c:pt>
                <c:pt idx="327">
                  <c:v>0.43665119984301271</c:v>
                </c:pt>
                <c:pt idx="328">
                  <c:v>0.46204554146510857</c:v>
                </c:pt>
                <c:pt idx="329">
                  <c:v>0.4662451781565653</c:v>
                </c:pt>
                <c:pt idx="330">
                  <c:v>0.46698528822098062</c:v>
                </c:pt>
                <c:pt idx="331">
                  <c:v>0.46749923740054844</c:v>
                </c:pt>
                <c:pt idx="332">
                  <c:v>0.44508005379420967</c:v>
                </c:pt>
                <c:pt idx="333">
                  <c:v>0.47773912135609553</c:v>
                </c:pt>
                <c:pt idx="334">
                  <c:v>0.48294060040573794</c:v>
                </c:pt>
                <c:pt idx="335">
                  <c:v>0.47661456603590691</c:v>
                </c:pt>
                <c:pt idx="336">
                  <c:v>0.49087043089458393</c:v>
                </c:pt>
                <c:pt idx="337">
                  <c:v>0.48750387292773745</c:v>
                </c:pt>
                <c:pt idx="338">
                  <c:v>0.431969721009833</c:v>
                </c:pt>
                <c:pt idx="339">
                  <c:v>0.42722387682610763</c:v>
                </c:pt>
                <c:pt idx="340">
                  <c:v>0.43220228251482018</c:v>
                </c:pt>
                <c:pt idx="341">
                  <c:v>0.46834897188202085</c:v>
                </c:pt>
                <c:pt idx="342">
                  <c:v>0.47590532466303537</c:v>
                </c:pt>
                <c:pt idx="343">
                  <c:v>0.49563779744903491</c:v>
                </c:pt>
                <c:pt idx="344">
                  <c:v>0.5111522759512328</c:v>
                </c:pt>
                <c:pt idx="345">
                  <c:v>0.48497536479909797</c:v>
                </c:pt>
                <c:pt idx="346">
                  <c:v>0.50694536403638768</c:v>
                </c:pt>
                <c:pt idx="347">
                  <c:v>0.49513768714223261</c:v>
                </c:pt>
                <c:pt idx="348">
                  <c:v>0.50829565415767708</c:v>
                </c:pt>
                <c:pt idx="349">
                  <c:v>0.46435129436844425</c:v>
                </c:pt>
                <c:pt idx="350">
                  <c:v>0.50233449138945829</c:v>
                </c:pt>
                <c:pt idx="351">
                  <c:v>0.48376353704693575</c:v>
                </c:pt>
                <c:pt idx="352">
                  <c:v>0.4965811636715125</c:v>
                </c:pt>
                <c:pt idx="353">
                  <c:v>0.49204282346380857</c:v>
                </c:pt>
                <c:pt idx="354">
                  <c:v>0.49020650129001075</c:v>
                </c:pt>
                <c:pt idx="355">
                  <c:v>0.50704441899518926</c:v>
                </c:pt>
                <c:pt idx="356">
                  <c:v>0.52380163509504629</c:v>
                </c:pt>
                <c:pt idx="357">
                  <c:v>0.55039146996227117</c:v>
                </c:pt>
                <c:pt idx="358">
                  <c:v>0.53973043162927747</c:v>
                </c:pt>
                <c:pt idx="359">
                  <c:v>0.56479862786804347</c:v>
                </c:pt>
                <c:pt idx="360">
                  <c:v>0.55865164899444442</c:v>
                </c:pt>
                <c:pt idx="361">
                  <c:v>0.57493776110874473</c:v>
                </c:pt>
                <c:pt idx="362">
                  <c:v>0.55763225766107882</c:v>
                </c:pt>
                <c:pt idx="363">
                  <c:v>0.5635164678548652</c:v>
                </c:pt>
                <c:pt idx="364">
                  <c:v>0.5437464438536912</c:v>
                </c:pt>
                <c:pt idx="365">
                  <c:v>0.50245073263354789</c:v>
                </c:pt>
                <c:pt idx="366">
                  <c:v>0.50631841487821094</c:v>
                </c:pt>
                <c:pt idx="367">
                  <c:v>0.52530084670418287</c:v>
                </c:pt>
                <c:pt idx="368">
                  <c:v>0.55091237441466001</c:v>
                </c:pt>
                <c:pt idx="369">
                  <c:v>0.56527408563902615</c:v>
                </c:pt>
                <c:pt idx="370">
                  <c:v>0.56893366293832059</c:v>
                </c:pt>
                <c:pt idx="371">
                  <c:v>0.55140037000828634</c:v>
                </c:pt>
                <c:pt idx="372">
                  <c:v>0.5622451752922597</c:v>
                </c:pt>
                <c:pt idx="373">
                  <c:v>0.53025171452437214</c:v>
                </c:pt>
                <c:pt idx="374">
                  <c:v>0.51709731561015948</c:v>
                </c:pt>
                <c:pt idx="375">
                  <c:v>0.46681834657522026</c:v>
                </c:pt>
                <c:pt idx="376">
                  <c:v>0.46144895839330236</c:v>
                </c:pt>
                <c:pt idx="377">
                  <c:v>0.50337037659465977</c:v>
                </c:pt>
                <c:pt idx="378">
                  <c:v>0.54596076667419613</c:v>
                </c:pt>
                <c:pt idx="379">
                  <c:v>0.55871880141513031</c:v>
                </c:pt>
                <c:pt idx="380">
                  <c:v>0.56075047039473103</c:v>
                </c:pt>
                <c:pt idx="381">
                  <c:v>0.58106425901773395</c:v>
                </c:pt>
                <c:pt idx="382">
                  <c:v>0.58319252415892375</c:v>
                </c:pt>
                <c:pt idx="383">
                  <c:v>0.59082788978996348</c:v>
                </c:pt>
                <c:pt idx="384">
                  <c:v>0.53665650748573013</c:v>
                </c:pt>
                <c:pt idx="385">
                  <c:v>0.59217678080796188</c:v>
                </c:pt>
                <c:pt idx="386">
                  <c:v>0.5939346031236501</c:v>
                </c:pt>
                <c:pt idx="387">
                  <c:v>0.5745867397627753</c:v>
                </c:pt>
                <c:pt idx="388">
                  <c:v>0.56132526478009614</c:v>
                </c:pt>
                <c:pt idx="389">
                  <c:v>0.54344285621544031</c:v>
                </c:pt>
                <c:pt idx="390">
                  <c:v>0.54649628163310493</c:v>
                </c:pt>
                <c:pt idx="391">
                  <c:v>0.50866148835519875</c:v>
                </c:pt>
                <c:pt idx="392">
                  <c:v>0.56135319105691184</c:v>
                </c:pt>
                <c:pt idx="393">
                  <c:v>0.58775529350059807</c:v>
                </c:pt>
                <c:pt idx="394">
                  <c:v>0.59899076102337134</c:v>
                </c:pt>
                <c:pt idx="395">
                  <c:v>0.59148359039587661</c:v>
                </c:pt>
                <c:pt idx="396">
                  <c:v>0.56741886939285058</c:v>
                </c:pt>
                <c:pt idx="397">
                  <c:v>0.55925955098435542</c:v>
                </c:pt>
                <c:pt idx="398">
                  <c:v>0.60123189424334034</c:v>
                </c:pt>
                <c:pt idx="399">
                  <c:v>0.5653098447406415</c:v>
                </c:pt>
                <c:pt idx="400">
                  <c:v>0.57684355386283448</c:v>
                </c:pt>
                <c:pt idx="401">
                  <c:v>0.5985021359205458</c:v>
                </c:pt>
                <c:pt idx="402">
                  <c:v>0.58563112254862126</c:v>
                </c:pt>
                <c:pt idx="403">
                  <c:v>0.58627218271766957</c:v>
                </c:pt>
                <c:pt idx="404">
                  <c:v>0.57775840688544977</c:v>
                </c:pt>
                <c:pt idx="405">
                  <c:v>0.58433036844359121</c:v>
                </c:pt>
                <c:pt idx="406">
                  <c:v>0.59124601659478393</c:v>
                </c:pt>
                <c:pt idx="407">
                  <c:v>0.59598302856598684</c:v>
                </c:pt>
                <c:pt idx="408">
                  <c:v>0.58242504612720758</c:v>
                </c:pt>
                <c:pt idx="409">
                  <c:v>0.57317535754203552</c:v>
                </c:pt>
                <c:pt idx="410">
                  <c:v>0.57690512488534518</c:v>
                </c:pt>
                <c:pt idx="411">
                  <c:v>0.58881341453452518</c:v>
                </c:pt>
                <c:pt idx="412">
                  <c:v>0.57637770056183979</c:v>
                </c:pt>
                <c:pt idx="413">
                  <c:v>0.55490648022856481</c:v>
                </c:pt>
                <c:pt idx="414">
                  <c:v>0.55221130024698573</c:v>
                </c:pt>
                <c:pt idx="415">
                  <c:v>0.57324806841529119</c:v>
                </c:pt>
                <c:pt idx="416">
                  <c:v>0.52211173008278022</c:v>
                </c:pt>
                <c:pt idx="417">
                  <c:v>0.54471755103238628</c:v>
                </c:pt>
                <c:pt idx="418">
                  <c:v>0.52863812079758543</c:v>
                </c:pt>
                <c:pt idx="419">
                  <c:v>0.54344724348862838</c:v>
                </c:pt>
                <c:pt idx="420">
                  <c:v>0.463869413521943</c:v>
                </c:pt>
                <c:pt idx="421">
                  <c:v>0.46966335558991368</c:v>
                </c:pt>
                <c:pt idx="422">
                  <c:v>0.42485179024160069</c:v>
                </c:pt>
                <c:pt idx="423">
                  <c:v>0.45160836232696755</c:v>
                </c:pt>
                <c:pt idx="424">
                  <c:v>0.45074535506841751</c:v>
                </c:pt>
                <c:pt idx="425">
                  <c:v>0.41530164506510836</c:v>
                </c:pt>
                <c:pt idx="426">
                  <c:v>0.42556386527831469</c:v>
                </c:pt>
                <c:pt idx="427">
                  <c:v>0.48070045043615939</c:v>
                </c:pt>
                <c:pt idx="428">
                  <c:v>0.48576016618248663</c:v>
                </c:pt>
                <c:pt idx="429">
                  <c:v>0.49229270073942</c:v>
                </c:pt>
                <c:pt idx="430">
                  <c:v>0.49095928495104912</c:v>
                </c:pt>
                <c:pt idx="431">
                  <c:v>0.50662245483535773</c:v>
                </c:pt>
                <c:pt idx="432">
                  <c:v>0.45356847074109363</c:v>
                </c:pt>
                <c:pt idx="433">
                  <c:v>0.49645776310307999</c:v>
                </c:pt>
                <c:pt idx="434">
                  <c:v>0.50444584268568682</c:v>
                </c:pt>
                <c:pt idx="435">
                  <c:v>0.50112188033542981</c:v>
                </c:pt>
                <c:pt idx="436">
                  <c:v>0.44037581591319119</c:v>
                </c:pt>
                <c:pt idx="437">
                  <c:v>0.43506528772464304</c:v>
                </c:pt>
                <c:pt idx="438">
                  <c:v>0.47139850188291144</c:v>
                </c:pt>
                <c:pt idx="439">
                  <c:v>0.45585057822010633</c:v>
                </c:pt>
                <c:pt idx="440">
                  <c:v>0.36659210938860665</c:v>
                </c:pt>
                <c:pt idx="441">
                  <c:v>0.32891427646253146</c:v>
                </c:pt>
                <c:pt idx="442">
                  <c:v>0.33145655636475446</c:v>
                </c:pt>
                <c:pt idx="443">
                  <c:v>0.36039590711276981</c:v>
                </c:pt>
                <c:pt idx="444">
                  <c:v>0.32715480221842519</c:v>
                </c:pt>
                <c:pt idx="445">
                  <c:v>0.31070342200365308</c:v>
                </c:pt>
                <c:pt idx="446">
                  <c:v>0.35136606386084002</c:v>
                </c:pt>
                <c:pt idx="447">
                  <c:v>0.37836492983168757</c:v>
                </c:pt>
                <c:pt idx="448">
                  <c:v>0.42577122311352955</c:v>
                </c:pt>
                <c:pt idx="449">
                  <c:v>0.44385559335932001</c:v>
                </c:pt>
                <c:pt idx="450">
                  <c:v>0.45925050617947427</c:v>
                </c:pt>
                <c:pt idx="451">
                  <c:v>0.44191740787742173</c:v>
                </c:pt>
                <c:pt idx="452">
                  <c:v>0.46865100044357022</c:v>
                </c:pt>
                <c:pt idx="453">
                  <c:v>0.4461498423626804</c:v>
                </c:pt>
                <c:pt idx="454">
                  <c:v>0.47579497584495378</c:v>
                </c:pt>
                <c:pt idx="455">
                  <c:v>0.47777621540833581</c:v>
                </c:pt>
                <c:pt idx="456">
                  <c:v>0.46564073569697673</c:v>
                </c:pt>
                <c:pt idx="457">
                  <c:v>0.4532962499127553</c:v>
                </c:pt>
                <c:pt idx="458">
                  <c:v>0.44478111407070564</c:v>
                </c:pt>
                <c:pt idx="459">
                  <c:v>0.45254427651163742</c:v>
                </c:pt>
                <c:pt idx="460">
                  <c:v>0.48599452155939082</c:v>
                </c:pt>
                <c:pt idx="461">
                  <c:v>0.49251304777946703</c:v>
                </c:pt>
                <c:pt idx="462">
                  <c:v>0.49219421205091418</c:v>
                </c:pt>
                <c:pt idx="463">
                  <c:v>0.46970720708731295</c:v>
                </c:pt>
                <c:pt idx="464">
                  <c:v>0.44558330991064943</c:v>
                </c:pt>
                <c:pt idx="465">
                  <c:v>0.48945695420782487</c:v>
                </c:pt>
                <c:pt idx="466">
                  <c:v>0.50528909424945279</c:v>
                </c:pt>
                <c:pt idx="467">
                  <c:v>0.53321217596827952</c:v>
                </c:pt>
                <c:pt idx="468">
                  <c:v>0.52871779036589905</c:v>
                </c:pt>
                <c:pt idx="469">
                  <c:v>0.52841641763203051</c:v>
                </c:pt>
                <c:pt idx="470">
                  <c:v>0.53332948276468084</c:v>
                </c:pt>
                <c:pt idx="471">
                  <c:v>0.53615728183997957</c:v>
                </c:pt>
                <c:pt idx="472">
                  <c:v>0.54168551747393456</c:v>
                </c:pt>
                <c:pt idx="473">
                  <c:v>0.53357965437604249</c:v>
                </c:pt>
                <c:pt idx="474">
                  <c:v>0.54683647893901943</c:v>
                </c:pt>
                <c:pt idx="475">
                  <c:v>0.50988387427518278</c:v>
                </c:pt>
                <c:pt idx="476">
                  <c:v>0.50564353375183191</c:v>
                </c:pt>
                <c:pt idx="477">
                  <c:v>0.52586121178252432</c:v>
                </c:pt>
                <c:pt idx="478">
                  <c:v>0.53071520464592536</c:v>
                </c:pt>
                <c:pt idx="479">
                  <c:v>0.51832496137017903</c:v>
                </c:pt>
                <c:pt idx="480">
                  <c:v>0.50076875790107978</c:v>
                </c:pt>
                <c:pt idx="481">
                  <c:v>0.49380107864339085</c:v>
                </c:pt>
                <c:pt idx="482">
                  <c:v>0.48268367937209677</c:v>
                </c:pt>
                <c:pt idx="483">
                  <c:v>0.45840346769395746</c:v>
                </c:pt>
                <c:pt idx="484">
                  <c:v>0.53074790115200421</c:v>
                </c:pt>
                <c:pt idx="485">
                  <c:v>0.55583414639166917</c:v>
                </c:pt>
                <c:pt idx="486">
                  <c:v>0.58332572700359053</c:v>
                </c:pt>
                <c:pt idx="487">
                  <c:v>0.5731388359715317</c:v>
                </c:pt>
                <c:pt idx="488">
                  <c:v>0.62915203745736803</c:v>
                </c:pt>
                <c:pt idx="489">
                  <c:v>0.61670981323442553</c:v>
                </c:pt>
                <c:pt idx="490">
                  <c:v>0.61142493376856777</c:v>
                </c:pt>
                <c:pt idx="491">
                  <c:v>0.59583306484349174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39-4977-9ED9-B28BAEE96057}"/>
            </c:ext>
          </c:extLst>
        </c:ser>
        <c:ser>
          <c:idx val="0"/>
          <c:order val="1"/>
          <c:tx>
            <c:v>Total Return (w/o div)</c:v>
          </c:tx>
          <c:spPr>
            <a:ln w="9525" cap="rnd">
              <a:solidFill>
                <a:srgbClr val="00206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'Dollar Average (Model) (2)'!$AW$35:$AW$526</c:f>
              <c:numCache>
                <c:formatCode>0.00%</c:formatCode>
                <c:ptCount val="492"/>
                <c:pt idx="0">
                  <c:v>0</c:v>
                </c:pt>
                <c:pt idx="1">
                  <c:v>1.4017106168894067E-2</c:v>
                </c:pt>
                <c:pt idx="2">
                  <c:v>1.1858914820949584E-2</c:v>
                </c:pt>
                <c:pt idx="3">
                  <c:v>3.8017938571746956E-2</c:v>
                </c:pt>
                <c:pt idx="4">
                  <c:v>3.0033329998856662E-2</c:v>
                </c:pt>
                <c:pt idx="5">
                  <c:v>1.6249846032244886E-2</c:v>
                </c:pt>
                <c:pt idx="6">
                  <c:v>3.2499184301147954E-2</c:v>
                </c:pt>
                <c:pt idx="7">
                  <c:v>6.0061443090238198E-2</c:v>
                </c:pt>
                <c:pt idx="8">
                  <c:v>5.9297706842849518E-2</c:v>
                </c:pt>
                <c:pt idx="9">
                  <c:v>8.7242350825140313E-2</c:v>
                </c:pt>
                <c:pt idx="10">
                  <c:v>8.5038931934620754E-2</c:v>
                </c:pt>
                <c:pt idx="11">
                  <c:v>3.7383857008917554E-2</c:v>
                </c:pt>
                <c:pt idx="12">
                  <c:v>5.9673625323580559E-2</c:v>
                </c:pt>
                <c:pt idx="13">
                  <c:v>1.7917554614729436E-2</c:v>
                </c:pt>
                <c:pt idx="14">
                  <c:v>-1.233803242357312E-2</c:v>
                </c:pt>
                <c:pt idx="15">
                  <c:v>-1.4683097023561631E-2</c:v>
                </c:pt>
                <c:pt idx="16">
                  <c:v>-3.1712802193382017E-2</c:v>
                </c:pt>
                <c:pt idx="17">
                  <c:v>-5.1668053275018E-3</c:v>
                </c:pt>
                <c:pt idx="18">
                  <c:v>1.4635514547782114E-2</c:v>
                </c:pt>
                <c:pt idx="19">
                  <c:v>-1.7956480356918436E-2</c:v>
                </c:pt>
                <c:pt idx="20">
                  <c:v>-1.8206295943106965E-2</c:v>
                </c:pt>
                <c:pt idx="21">
                  <c:v>-1.3931324970371084E-2</c:v>
                </c:pt>
                <c:pt idx="22">
                  <c:v>-6.0358402267791211E-2</c:v>
                </c:pt>
                <c:pt idx="23">
                  <c:v>-6.8678890787584934E-2</c:v>
                </c:pt>
                <c:pt idx="24">
                  <c:v>-0.11794477673935144</c:v>
                </c:pt>
                <c:pt idx="25">
                  <c:v>-0.10144645599845159</c:v>
                </c:pt>
                <c:pt idx="26">
                  <c:v>-3.1454830531850053E-2</c:v>
                </c:pt>
                <c:pt idx="27">
                  <c:v>-7.5389632705989862E-2</c:v>
                </c:pt>
                <c:pt idx="28">
                  <c:v>-6.6931183768094038E-2</c:v>
                </c:pt>
                <c:pt idx="29">
                  <c:v>-6.3597843351987815E-2</c:v>
                </c:pt>
                <c:pt idx="30">
                  <c:v>-8.1406016910382406E-2</c:v>
                </c:pt>
                <c:pt idx="31">
                  <c:v>-0.11093445615458009</c:v>
                </c:pt>
                <c:pt idx="32">
                  <c:v>-0.11131267012965285</c:v>
                </c:pt>
                <c:pt idx="33">
                  <c:v>-8.5579256560866068E-2</c:v>
                </c:pt>
                <c:pt idx="34">
                  <c:v>-9.6271248028073519E-2</c:v>
                </c:pt>
                <c:pt idx="35">
                  <c:v>-5.564908562348303E-2</c:v>
                </c:pt>
                <c:pt idx="36">
                  <c:v>-7.880224336270969E-2</c:v>
                </c:pt>
                <c:pt idx="37">
                  <c:v>-4.1797498836688374E-2</c:v>
                </c:pt>
                <c:pt idx="38">
                  <c:v>-3.6388758275821997E-2</c:v>
                </c:pt>
                <c:pt idx="39">
                  <c:v>-1.9428659516111502E-2</c:v>
                </c:pt>
                <c:pt idx="40">
                  <c:v>-3.4023680821679614E-2</c:v>
                </c:pt>
                <c:pt idx="41">
                  <c:v>-5.3422093122005299E-3</c:v>
                </c:pt>
                <c:pt idx="42">
                  <c:v>-3.7221746754685592E-2</c:v>
                </c:pt>
                <c:pt idx="43">
                  <c:v>-2.016864690157083E-2</c:v>
                </c:pt>
                <c:pt idx="44">
                  <c:v>-4.4565871257666645E-2</c:v>
                </c:pt>
                <c:pt idx="45">
                  <c:v>-5.0513519377261784E-2</c:v>
                </c:pt>
                <c:pt idx="46">
                  <c:v>-0.22736968010406411</c:v>
                </c:pt>
                <c:pt idx="47">
                  <c:v>-0.25461769902452458</c:v>
                </c:pt>
                <c:pt idx="48">
                  <c:v>-0.2713290007475313</c:v>
                </c:pt>
                <c:pt idx="49">
                  <c:v>-0.28182092717973972</c:v>
                </c:pt>
                <c:pt idx="50">
                  <c:v>-0.26345737045641149</c:v>
                </c:pt>
                <c:pt idx="51">
                  <c:v>-0.26520957753460339</c:v>
                </c:pt>
                <c:pt idx="52">
                  <c:v>-0.20678319032140868</c:v>
                </c:pt>
                <c:pt idx="53">
                  <c:v>-0.18648544830551417</c:v>
                </c:pt>
                <c:pt idx="54">
                  <c:v>-0.17999541345872339</c:v>
                </c:pt>
                <c:pt idx="55">
                  <c:v>-0.18804805888939535</c:v>
                </c:pt>
                <c:pt idx="56">
                  <c:v>-0.18714167849599017</c:v>
                </c:pt>
                <c:pt idx="57">
                  <c:v>-0.20452423565343669</c:v>
                </c:pt>
                <c:pt idx="58">
                  <c:v>-0.19705180411425882</c:v>
                </c:pt>
                <c:pt idx="59">
                  <c:v>-0.18786430003149857</c:v>
                </c:pt>
                <c:pt idx="60">
                  <c:v>-0.22157902608750857</c:v>
                </c:pt>
                <c:pt idx="61">
                  <c:v>-0.29704731347739466</c:v>
                </c:pt>
                <c:pt idx="62">
                  <c:v>-0.4250546913145129</c:v>
                </c:pt>
                <c:pt idx="63">
                  <c:v>-0.40765517383146499</c:v>
                </c:pt>
                <c:pt idx="64">
                  <c:v>-0.45231349210978178</c:v>
                </c:pt>
                <c:pt idx="65">
                  <c:v>-0.32715934527902912</c:v>
                </c:pt>
                <c:pt idx="66">
                  <c:v>-0.35426647334281836</c:v>
                </c:pt>
                <c:pt idx="67">
                  <c:v>-0.39812616960014724</c:v>
                </c:pt>
                <c:pt idx="68">
                  <c:v>-0.45755695188915513</c:v>
                </c:pt>
                <c:pt idx="69">
                  <c:v>-0.37792332428954645</c:v>
                </c:pt>
                <c:pt idx="70">
                  <c:v>-0.39108616320088674</c:v>
                </c:pt>
                <c:pt idx="71">
                  <c:v>-0.38414054854122903</c:v>
                </c:pt>
                <c:pt idx="72">
                  <c:v>-0.37456774555668881</c:v>
                </c:pt>
                <c:pt idx="73">
                  <c:v>-0.38255334790913631</c:v>
                </c:pt>
                <c:pt idx="74">
                  <c:v>-0.34235741599950453</c:v>
                </c:pt>
                <c:pt idx="75">
                  <c:v>-0.36697766055054803</c:v>
                </c:pt>
                <c:pt idx="76">
                  <c:v>-0.39698782499894048</c:v>
                </c:pt>
                <c:pt idx="77">
                  <c:v>-0.413854633206581</c:v>
                </c:pt>
                <c:pt idx="78">
                  <c:v>-0.36014065372899462</c:v>
                </c:pt>
                <c:pt idx="79">
                  <c:v>-0.32880073170737911</c:v>
                </c:pt>
                <c:pt idx="80">
                  <c:v>-0.36363420840263627</c:v>
                </c:pt>
                <c:pt idx="81">
                  <c:v>-0.4138014449237386</c:v>
                </c:pt>
                <c:pt idx="82">
                  <c:v>-0.43689090756077209</c:v>
                </c:pt>
                <c:pt idx="83">
                  <c:v>-0.48681877458052647</c:v>
                </c:pt>
                <c:pt idx="84">
                  <c:v>-0.42526315760071742</c:v>
                </c:pt>
                <c:pt idx="85">
                  <c:v>-0.4131909810428287</c:v>
                </c:pt>
                <c:pt idx="86">
                  <c:v>-0.37357675296919768</c:v>
                </c:pt>
                <c:pt idx="87">
                  <c:v>-0.34565982749827984</c:v>
                </c:pt>
                <c:pt idx="88">
                  <c:v>-0.33063231644779889</c:v>
                </c:pt>
                <c:pt idx="89">
                  <c:v>-0.31388786876919406</c:v>
                </c:pt>
                <c:pt idx="90">
                  <c:v>-0.31643636500718286</c:v>
                </c:pt>
                <c:pt idx="91">
                  <c:v>-0.2697804171176077</c:v>
                </c:pt>
                <c:pt idx="92">
                  <c:v>-0.21813194894675914</c:v>
                </c:pt>
                <c:pt idx="93">
                  <c:v>-0.27008369354591066</c:v>
                </c:pt>
                <c:pt idx="94">
                  <c:v>-0.26442145300903352</c:v>
                </c:pt>
                <c:pt idx="95">
                  <c:v>-0.23463978806696928</c:v>
                </c:pt>
                <c:pt idx="96">
                  <c:v>-0.21502954935951557</c:v>
                </c:pt>
                <c:pt idx="97">
                  <c:v>-0.2105888338641464</c:v>
                </c:pt>
                <c:pt idx="98">
                  <c:v>-0.23840344481457421</c:v>
                </c:pt>
                <c:pt idx="99">
                  <c:v>-0.24181887932249213</c:v>
                </c:pt>
                <c:pt idx="100">
                  <c:v>-0.25423588151889931</c:v>
                </c:pt>
                <c:pt idx="101">
                  <c:v>-0.27508684146862206</c:v>
                </c:pt>
                <c:pt idx="102">
                  <c:v>-0.22208091265814789</c:v>
                </c:pt>
                <c:pt idx="103">
                  <c:v>-0.18264389592714914</c:v>
                </c:pt>
                <c:pt idx="104">
                  <c:v>-0.15228136104350964</c:v>
                </c:pt>
                <c:pt idx="105">
                  <c:v>-0.11799346633739549</c:v>
                </c:pt>
                <c:pt idx="106">
                  <c:v>-0.12415368850546193</c:v>
                </c:pt>
                <c:pt idx="107">
                  <c:v>-0.10447547175765359</c:v>
                </c:pt>
                <c:pt idx="108">
                  <c:v>-9.8735637718782243E-2</c:v>
                </c:pt>
                <c:pt idx="109">
                  <c:v>-0.11564886988760437</c:v>
                </c:pt>
                <c:pt idx="110">
                  <c:v>-8.4909066874395034E-2</c:v>
                </c:pt>
                <c:pt idx="111">
                  <c:v>-5.428261338395679E-2</c:v>
                </c:pt>
                <c:pt idx="112">
                  <c:v>-8.1659606488435177E-2</c:v>
                </c:pt>
                <c:pt idx="113">
                  <c:v>-0.10242720219821611</c:v>
                </c:pt>
                <c:pt idx="114">
                  <c:v>-5.390342869490572E-2</c:v>
                </c:pt>
                <c:pt idx="115">
                  <c:v>-4.2210455103489863E-2</c:v>
                </c:pt>
                <c:pt idx="116">
                  <c:v>-5.3362464700708268E-2</c:v>
                </c:pt>
                <c:pt idx="117">
                  <c:v>-9.1683959509730517E-2</c:v>
                </c:pt>
                <c:pt idx="118">
                  <c:v>-6.369897050849449E-2</c:v>
                </c:pt>
                <c:pt idx="119">
                  <c:v>-4.1962655044600727E-2</c:v>
                </c:pt>
                <c:pt idx="120">
                  <c:v>-4.4285210111721929E-2</c:v>
                </c:pt>
                <c:pt idx="121">
                  <c:v>-4.7226725624205046E-2</c:v>
                </c:pt>
                <c:pt idx="122">
                  <c:v>-2.5962647556729168E-2</c:v>
                </c:pt>
                <c:pt idx="123">
                  <c:v>-2.3105804206331682E-2</c:v>
                </c:pt>
                <c:pt idx="124">
                  <c:v>-2.0995538740370412E-2</c:v>
                </c:pt>
                <c:pt idx="125">
                  <c:v>-7.6478899725767047E-3</c:v>
                </c:pt>
                <c:pt idx="126">
                  <c:v>-8.2837567625482222E-3</c:v>
                </c:pt>
                <c:pt idx="127">
                  <c:v>2.2509045831083485E-2</c:v>
                </c:pt>
                <c:pt idx="128">
                  <c:v>1.5250319729413597E-2</c:v>
                </c:pt>
                <c:pt idx="129">
                  <c:v>-1.857082575485014E-2</c:v>
                </c:pt>
                <c:pt idx="130">
                  <c:v>-3.1719680480830958E-2</c:v>
                </c:pt>
                <c:pt idx="131">
                  <c:v>-4.0317537175753926E-2</c:v>
                </c:pt>
                <c:pt idx="132">
                  <c:v>-2.5435277274911905E-2</c:v>
                </c:pt>
                <c:pt idx="133">
                  <c:v>7.1768526039275304E-3</c:v>
                </c:pt>
                <c:pt idx="134">
                  <c:v>3.8719741442883038E-3</c:v>
                </c:pt>
                <c:pt idx="135">
                  <c:v>3.8840006100589575E-2</c:v>
                </c:pt>
                <c:pt idx="136">
                  <c:v>5.2592862267639262E-2</c:v>
                </c:pt>
                <c:pt idx="137">
                  <c:v>5.9840522140732322E-2</c:v>
                </c:pt>
                <c:pt idx="138">
                  <c:v>6.3225167081504496E-2</c:v>
                </c:pt>
                <c:pt idx="139">
                  <c:v>7.8754993759149183E-2</c:v>
                </c:pt>
                <c:pt idx="140">
                  <c:v>9.8890411452942972E-2</c:v>
                </c:pt>
                <c:pt idx="141">
                  <c:v>9.7839648308023053E-2</c:v>
                </c:pt>
                <c:pt idx="142">
                  <c:v>0.13210400533418798</c:v>
                </c:pt>
                <c:pt idx="143">
                  <c:v>9.3083903257581424E-2</c:v>
                </c:pt>
                <c:pt idx="144">
                  <c:v>1.6642992174286775E-2</c:v>
                </c:pt>
                <c:pt idx="145">
                  <c:v>4.905517420320793E-2</c:v>
                </c:pt>
                <c:pt idx="146">
                  <c:v>-1.4077183585903263E-4</c:v>
                </c:pt>
                <c:pt idx="147">
                  <c:v>1.0938470958400837E-2</c:v>
                </c:pt>
                <c:pt idx="148">
                  <c:v>-1.9737044515776181E-2</c:v>
                </c:pt>
                <c:pt idx="149">
                  <c:v>8.9407932775660282E-3</c:v>
                </c:pt>
                <c:pt idx="150">
                  <c:v>3.2569009742065225E-2</c:v>
                </c:pt>
                <c:pt idx="151">
                  <c:v>-6.7379740286418466E-3</c:v>
                </c:pt>
                <c:pt idx="152">
                  <c:v>-5.9367392367239979E-2</c:v>
                </c:pt>
                <c:pt idx="153">
                  <c:v>-6.8534581429706698E-3</c:v>
                </c:pt>
                <c:pt idx="154">
                  <c:v>-2.4174651498586441E-2</c:v>
                </c:pt>
                <c:pt idx="155">
                  <c:v>1.4658324619170271E-2</c:v>
                </c:pt>
                <c:pt idx="156">
                  <c:v>1.3811694674332742E-2</c:v>
                </c:pt>
                <c:pt idx="157">
                  <c:v>2.8651168977285035E-2</c:v>
                </c:pt>
                <c:pt idx="158">
                  <c:v>-1.2932425525491675E-2</c:v>
                </c:pt>
                <c:pt idx="159">
                  <c:v>-1.9031449467949102E-2</c:v>
                </c:pt>
                <c:pt idx="160">
                  <c:v>-2.0453192133197073E-2</c:v>
                </c:pt>
                <c:pt idx="161">
                  <c:v>1.8118806939513066E-2</c:v>
                </c:pt>
                <c:pt idx="162">
                  <c:v>1.7706695095625724E-2</c:v>
                </c:pt>
                <c:pt idx="163">
                  <c:v>3.1386272152035044E-2</c:v>
                </c:pt>
                <c:pt idx="164">
                  <c:v>4.9411008135832768E-2</c:v>
                </c:pt>
                <c:pt idx="165">
                  <c:v>5.4083661348540035E-2</c:v>
                </c:pt>
                <c:pt idx="166">
                  <c:v>7.1844694222604533E-2</c:v>
                </c:pt>
                <c:pt idx="167">
                  <c:v>7.9818791170496617E-2</c:v>
                </c:pt>
                <c:pt idx="168">
                  <c:v>8.4874371166939078E-2</c:v>
                </c:pt>
                <c:pt idx="169">
                  <c:v>7.8013024123571473E-2</c:v>
                </c:pt>
                <c:pt idx="170">
                  <c:v>0.11790460741868758</c:v>
                </c:pt>
                <c:pt idx="171">
                  <c:v>9.3546432776196564E-2</c:v>
                </c:pt>
                <c:pt idx="172">
                  <c:v>9.4412967181258578E-2</c:v>
                </c:pt>
                <c:pt idx="173">
                  <c:v>8.9384100723040261E-2</c:v>
                </c:pt>
                <c:pt idx="174">
                  <c:v>0.12376313453739818</c:v>
                </c:pt>
                <c:pt idx="175">
                  <c:v>0.14067218246901758</c:v>
                </c:pt>
                <c:pt idx="176">
                  <c:v>0.14350888822410957</c:v>
                </c:pt>
                <c:pt idx="177">
                  <c:v>0.16922578322967774</c:v>
                </c:pt>
                <c:pt idx="178">
                  <c:v>0.1596835137594188</c:v>
                </c:pt>
                <c:pt idx="179">
                  <c:v>0.16897839349090216</c:v>
                </c:pt>
                <c:pt idx="180">
                  <c:v>0.1902347126237276</c:v>
                </c:pt>
                <c:pt idx="181">
                  <c:v>0.17701011177393866</c:v>
                </c:pt>
                <c:pt idx="182">
                  <c:v>0.16499790667339309</c:v>
                </c:pt>
                <c:pt idx="183">
                  <c:v>0.19510956404001556</c:v>
                </c:pt>
                <c:pt idx="184">
                  <c:v>0.21451459991728417</c:v>
                </c:pt>
                <c:pt idx="185">
                  <c:v>0.23099634464776764</c:v>
                </c:pt>
                <c:pt idx="186">
                  <c:v>0.21021121093879147</c:v>
                </c:pt>
                <c:pt idx="187">
                  <c:v>0.21047535729058664</c:v>
                </c:pt>
                <c:pt idx="188">
                  <c:v>0.19647193308661448</c:v>
                </c:pt>
                <c:pt idx="189">
                  <c:v>0.17959687515778566</c:v>
                </c:pt>
                <c:pt idx="190">
                  <c:v>0.20563597618362706</c:v>
                </c:pt>
                <c:pt idx="191">
                  <c:v>0.2319765747635647</c:v>
                </c:pt>
                <c:pt idx="192">
                  <c:v>0.22836201506636344</c:v>
                </c:pt>
                <c:pt idx="193">
                  <c:v>0.22126909761415092</c:v>
                </c:pt>
                <c:pt idx="194">
                  <c:v>0.23375666520451377</c:v>
                </c:pt>
                <c:pt idx="195">
                  <c:v>0.2426210022653903</c:v>
                </c:pt>
                <c:pt idx="196">
                  <c:v>0.21990469181613115</c:v>
                </c:pt>
                <c:pt idx="197">
                  <c:v>0.21937738968073917</c:v>
                </c:pt>
                <c:pt idx="198">
                  <c:v>0.2163655457179372</c:v>
                </c:pt>
                <c:pt idx="199">
                  <c:v>0.21695284537873327</c:v>
                </c:pt>
                <c:pt idx="200">
                  <c:v>0.18591171068413526</c:v>
                </c:pt>
                <c:pt idx="201">
                  <c:v>0.15794125603810838</c:v>
                </c:pt>
                <c:pt idx="202">
                  <c:v>0.16093625328013705</c:v>
                </c:pt>
                <c:pt idx="203">
                  <c:v>0.16183454962715982</c:v>
                </c:pt>
                <c:pt idx="204">
                  <c:v>0.22008521769680978</c:v>
                </c:pt>
                <c:pt idx="205">
                  <c:v>0.22269335821173919</c:v>
                </c:pt>
                <c:pt idx="206">
                  <c:v>0.19395778106393147</c:v>
                </c:pt>
                <c:pt idx="207">
                  <c:v>0.21475845725636233</c:v>
                </c:pt>
                <c:pt idx="208">
                  <c:v>0.15474431255622267</c:v>
                </c:pt>
                <c:pt idx="209">
                  <c:v>5.9463174425714804E-2</c:v>
                </c:pt>
                <c:pt idx="210">
                  <c:v>4.4367160024242125E-2</c:v>
                </c:pt>
                <c:pt idx="211">
                  <c:v>-3.740005759038656E-3</c:v>
                </c:pt>
                <c:pt idx="212">
                  <c:v>4.1582328199494922E-2</c:v>
                </c:pt>
                <c:pt idx="213">
                  <c:v>3.9837197835584037E-2</c:v>
                </c:pt>
                <c:pt idx="214">
                  <c:v>2.4770847955774E-2</c:v>
                </c:pt>
                <c:pt idx="215">
                  <c:v>7.5539710772528634E-2</c:v>
                </c:pt>
                <c:pt idx="216">
                  <c:v>8.3406977620059664E-4</c:v>
                </c:pt>
                <c:pt idx="217">
                  <c:v>-4.3252979516850143E-4</c:v>
                </c:pt>
                <c:pt idx="218">
                  <c:v>1.5755676363793603E-2</c:v>
                </c:pt>
                <c:pt idx="219">
                  <c:v>7.4687406614981855E-2</c:v>
                </c:pt>
                <c:pt idx="220">
                  <c:v>9.0573733256660738E-2</c:v>
                </c:pt>
                <c:pt idx="221">
                  <c:v>0.13011072902706311</c:v>
                </c:pt>
                <c:pt idx="222">
                  <c:v>0.10721868731756623</c:v>
                </c:pt>
                <c:pt idx="223">
                  <c:v>0.11261092819597573</c:v>
                </c:pt>
                <c:pt idx="224">
                  <c:v>7.48251966311686E-2</c:v>
                </c:pt>
                <c:pt idx="225">
                  <c:v>2.2570273228745608E-2</c:v>
                </c:pt>
                <c:pt idx="226">
                  <c:v>9.921242531105201E-2</c:v>
                </c:pt>
                <c:pt idx="227">
                  <c:v>0.10826986559320817</c:v>
                </c:pt>
                <c:pt idx="228">
                  <c:v>7.9808471730306696E-2</c:v>
                </c:pt>
                <c:pt idx="229">
                  <c:v>0.12359367651965036</c:v>
                </c:pt>
                <c:pt idx="230">
                  <c:v>0.11620362466648415</c:v>
                </c:pt>
                <c:pt idx="231">
                  <c:v>0.13305113381228373</c:v>
                </c:pt>
                <c:pt idx="232">
                  <c:v>0.14734572361804532</c:v>
                </c:pt>
                <c:pt idx="233">
                  <c:v>0.16989065793417546</c:v>
                </c:pt>
                <c:pt idx="234">
                  <c:v>0.16559143843852553</c:v>
                </c:pt>
                <c:pt idx="235">
                  <c:v>0.19473045724332305</c:v>
                </c:pt>
                <c:pt idx="236">
                  <c:v>0.18834345846281653</c:v>
                </c:pt>
                <c:pt idx="237">
                  <c:v>0.20663555990753935</c:v>
                </c:pt>
                <c:pt idx="238">
                  <c:v>0.20477528949858526</c:v>
                </c:pt>
                <c:pt idx="239">
                  <c:v>0.20153329404398357</c:v>
                </c:pt>
                <c:pt idx="240">
                  <c:v>0.20562368755392546</c:v>
                </c:pt>
                <c:pt idx="241">
                  <c:v>0.23196576724279483</c:v>
                </c:pt>
                <c:pt idx="242">
                  <c:v>0.22346413108433039</c:v>
                </c:pt>
                <c:pt idx="243">
                  <c:v>0.22998453918190909</c:v>
                </c:pt>
                <c:pt idx="244">
                  <c:v>0.21675981445790571</c:v>
                </c:pt>
                <c:pt idx="245">
                  <c:v>0.19383959873887302</c:v>
                </c:pt>
                <c:pt idx="246">
                  <c:v>0.20452868689301651</c:v>
                </c:pt>
                <c:pt idx="247">
                  <c:v>0.21544211725581963</c:v>
                </c:pt>
                <c:pt idx="248">
                  <c:v>0.18670392441233674</c:v>
                </c:pt>
                <c:pt idx="249">
                  <c:v>0.17841382656414573</c:v>
                </c:pt>
                <c:pt idx="250">
                  <c:v>0.11942944465398897</c:v>
                </c:pt>
                <c:pt idx="251">
                  <c:v>0.14365299571970391</c:v>
                </c:pt>
                <c:pt idx="252">
                  <c:v>0.10834892132293317</c:v>
                </c:pt>
                <c:pt idx="253">
                  <c:v>0.14633676799399487</c:v>
                </c:pt>
                <c:pt idx="254">
                  <c:v>0.15549455414141922</c:v>
                </c:pt>
                <c:pt idx="255">
                  <c:v>0.15200899052724437</c:v>
                </c:pt>
                <c:pt idx="256">
                  <c:v>0.18065350478684206</c:v>
                </c:pt>
                <c:pt idx="257">
                  <c:v>0.17951040488547498</c:v>
                </c:pt>
                <c:pt idx="258">
                  <c:v>0.17871156234992314</c:v>
                </c:pt>
                <c:pt idx="259">
                  <c:v>0.18011048559545251</c:v>
                </c:pt>
                <c:pt idx="260">
                  <c:v>0.18555031673659306</c:v>
                </c:pt>
                <c:pt idx="261">
                  <c:v>0.18868788686337412</c:v>
                </c:pt>
                <c:pt idx="262">
                  <c:v>0.20397676521053199</c:v>
                </c:pt>
                <c:pt idx="263">
                  <c:v>0.21534208456159232</c:v>
                </c:pt>
                <c:pt idx="264">
                  <c:v>0.20817668976304615</c:v>
                </c:pt>
                <c:pt idx="265">
                  <c:v>0.20652002772498235</c:v>
                </c:pt>
                <c:pt idx="266">
                  <c:v>0.23690260343188219</c:v>
                </c:pt>
                <c:pt idx="267">
                  <c:v>0.26371967540242602</c:v>
                </c:pt>
                <c:pt idx="268">
                  <c:v>0.25206716267071227</c:v>
                </c:pt>
                <c:pt idx="269">
                  <c:v>0.23529430544286245</c:v>
                </c:pt>
                <c:pt idx="270">
                  <c:v>0.25396221346688641</c:v>
                </c:pt>
                <c:pt idx="271">
                  <c:v>0.22947290805337972</c:v>
                </c:pt>
                <c:pt idx="272">
                  <c:v>0.24075197770346946</c:v>
                </c:pt>
                <c:pt idx="273">
                  <c:v>0.21304308478004796</c:v>
                </c:pt>
                <c:pt idx="274">
                  <c:v>0.21975981944547085</c:v>
                </c:pt>
                <c:pt idx="275">
                  <c:v>0.19300248867411174</c:v>
                </c:pt>
                <c:pt idx="276">
                  <c:v>0.17424250408689579</c:v>
                </c:pt>
                <c:pt idx="277">
                  <c:v>0.21318161396840218</c:v>
                </c:pt>
                <c:pt idx="278">
                  <c:v>0.22184097501045508</c:v>
                </c:pt>
                <c:pt idx="279">
                  <c:v>0.23002573922676461</c:v>
                </c:pt>
                <c:pt idx="280">
                  <c:v>0.22880954459851255</c:v>
                </c:pt>
                <c:pt idx="281">
                  <c:v>0.26176138528814241</c:v>
                </c:pt>
                <c:pt idx="282">
                  <c:v>0.22627033357381454</c:v>
                </c:pt>
                <c:pt idx="283">
                  <c:v>0.28253167136283164</c:v>
                </c:pt>
                <c:pt idx="284">
                  <c:v>0.28649136473626946</c:v>
                </c:pt>
                <c:pt idx="285">
                  <c:v>0.30276105041623524</c:v>
                </c:pt>
                <c:pt idx="286">
                  <c:v>0.30715598741315531</c:v>
                </c:pt>
                <c:pt idx="287">
                  <c:v>0.31773398167211342</c:v>
                </c:pt>
                <c:pt idx="288">
                  <c:v>0.32480107085187182</c:v>
                </c:pt>
                <c:pt idx="289">
                  <c:v>0.33183964174658009</c:v>
                </c:pt>
                <c:pt idx="290">
                  <c:v>0.32575188312360015</c:v>
                </c:pt>
                <c:pt idx="291">
                  <c:v>0.32685819008203287</c:v>
                </c:pt>
                <c:pt idx="292">
                  <c:v>0.35773225600508218</c:v>
                </c:pt>
                <c:pt idx="293">
                  <c:v>0.37220716276337606</c:v>
                </c:pt>
                <c:pt idx="294">
                  <c:v>0.36289939503656021</c:v>
                </c:pt>
                <c:pt idx="295">
                  <c:v>0.37843937307276776</c:v>
                </c:pt>
                <c:pt idx="296">
                  <c:v>0.36150657734254077</c:v>
                </c:pt>
                <c:pt idx="297">
                  <c:v>0.38974212682609766</c:v>
                </c:pt>
                <c:pt idx="298">
                  <c:v>0.36329112909688877</c:v>
                </c:pt>
                <c:pt idx="299">
                  <c:v>0.37128720628635992</c:v>
                </c:pt>
                <c:pt idx="300">
                  <c:v>0.39496462490840623</c:v>
                </c:pt>
                <c:pt idx="301">
                  <c:v>0.41341255679125011</c:v>
                </c:pt>
                <c:pt idx="302">
                  <c:v>0.44362559944100788</c:v>
                </c:pt>
                <c:pt idx="303">
                  <c:v>0.42625813170430282</c:v>
                </c:pt>
                <c:pt idx="304">
                  <c:v>0.41480729293527929</c:v>
                </c:pt>
                <c:pt idx="305">
                  <c:v>0.42160320141868257</c:v>
                </c:pt>
                <c:pt idx="306">
                  <c:v>0.412503771823997</c:v>
                </c:pt>
                <c:pt idx="307">
                  <c:v>0.38221146604132961</c:v>
                </c:pt>
                <c:pt idx="308">
                  <c:v>0.39760066852006548</c:v>
                </c:pt>
                <c:pt idx="309">
                  <c:v>0.42069705256185452</c:v>
                </c:pt>
                <c:pt idx="310">
                  <c:v>0.46042416949470688</c:v>
                </c:pt>
                <c:pt idx="311">
                  <c:v>0.47531420938602587</c:v>
                </c:pt>
                <c:pt idx="312">
                  <c:v>0.45515525782792521</c:v>
                </c:pt>
                <c:pt idx="313">
                  <c:v>0.47412481558319564</c:v>
                </c:pt>
                <c:pt idx="314">
                  <c:v>0.46200601053260337</c:v>
                </c:pt>
                <c:pt idx="315">
                  <c:v>0.43109502765941077</c:v>
                </c:pt>
                <c:pt idx="316">
                  <c:v>0.43905660331667939</c:v>
                </c:pt>
                <c:pt idx="317">
                  <c:v>0.40875325646264016</c:v>
                </c:pt>
                <c:pt idx="318">
                  <c:v>0.42716852662363336</c:v>
                </c:pt>
                <c:pt idx="319">
                  <c:v>0.45668547590437991</c:v>
                </c:pt>
                <c:pt idx="320">
                  <c:v>0.47381072840834926</c:v>
                </c:pt>
                <c:pt idx="321">
                  <c:v>0.46262509204050839</c:v>
                </c:pt>
                <c:pt idx="322">
                  <c:v>0.46729555567010994</c:v>
                </c:pt>
                <c:pt idx="323">
                  <c:v>0.4779558095275005</c:v>
                </c:pt>
                <c:pt idx="324">
                  <c:v>0.51205322025936684</c:v>
                </c:pt>
                <c:pt idx="325">
                  <c:v>0.50281793308780243</c:v>
                </c:pt>
                <c:pt idx="326">
                  <c:v>0.50078609833924181</c:v>
                </c:pt>
                <c:pt idx="327">
                  <c:v>0.50931889998348412</c:v>
                </c:pt>
                <c:pt idx="328">
                  <c:v>0.53471324160557998</c:v>
                </c:pt>
                <c:pt idx="329">
                  <c:v>0.53891287829703671</c:v>
                </c:pt>
                <c:pt idx="330">
                  <c:v>0.53965298836145204</c:v>
                </c:pt>
                <c:pt idx="331">
                  <c:v>0.54016693754101985</c:v>
                </c:pt>
                <c:pt idx="332">
                  <c:v>0.51774775393468109</c:v>
                </c:pt>
                <c:pt idx="333">
                  <c:v>0.55040682149656694</c:v>
                </c:pt>
                <c:pt idx="334">
                  <c:v>0.57054146432149988</c:v>
                </c:pt>
                <c:pt idx="335">
                  <c:v>0.56421542995166885</c:v>
                </c:pt>
                <c:pt idx="336">
                  <c:v>0.57847129481034587</c:v>
                </c:pt>
                <c:pt idx="337">
                  <c:v>0.57510473684349939</c:v>
                </c:pt>
                <c:pt idx="338">
                  <c:v>0.5163261084842703</c:v>
                </c:pt>
                <c:pt idx="339">
                  <c:v>0.51158026430054515</c:v>
                </c:pt>
                <c:pt idx="340">
                  <c:v>0.5165586699892577</c:v>
                </c:pt>
                <c:pt idx="341">
                  <c:v>0.55270535935645815</c:v>
                </c:pt>
                <c:pt idx="342">
                  <c:v>0.56026171213747267</c:v>
                </c:pt>
                <c:pt idx="343">
                  <c:v>0.57999418492347243</c:v>
                </c:pt>
                <c:pt idx="344">
                  <c:v>0.5955086634256701</c:v>
                </c:pt>
                <c:pt idx="345">
                  <c:v>0.56933175227353527</c:v>
                </c:pt>
                <c:pt idx="346">
                  <c:v>0.5913017515108252</c:v>
                </c:pt>
                <c:pt idx="347">
                  <c:v>0.58392545005893237</c:v>
                </c:pt>
                <c:pt idx="348">
                  <c:v>0.59708341707437684</c:v>
                </c:pt>
                <c:pt idx="349">
                  <c:v>0.55313905728514401</c:v>
                </c:pt>
                <c:pt idx="350">
                  <c:v>0.5911222543061585</c:v>
                </c:pt>
                <c:pt idx="351">
                  <c:v>0.56938030843089615</c:v>
                </c:pt>
                <c:pt idx="352">
                  <c:v>0.5821979350554729</c:v>
                </c:pt>
                <c:pt idx="353">
                  <c:v>0.57765959484776919</c:v>
                </c:pt>
                <c:pt idx="354">
                  <c:v>0.57582327267397115</c:v>
                </c:pt>
                <c:pt idx="355">
                  <c:v>0.59266119037914966</c:v>
                </c:pt>
                <c:pt idx="356">
                  <c:v>0.60941840647900691</c:v>
                </c:pt>
                <c:pt idx="357">
                  <c:v>0.63600824134623157</c:v>
                </c:pt>
                <c:pt idx="358">
                  <c:v>0.6253472030132381</c:v>
                </c:pt>
                <c:pt idx="359">
                  <c:v>0.65041539925200409</c:v>
                </c:pt>
                <c:pt idx="360">
                  <c:v>0.64861985048783488</c:v>
                </c:pt>
                <c:pt idx="361">
                  <c:v>0.66490596260213519</c:v>
                </c:pt>
                <c:pt idx="362">
                  <c:v>0.64760045915446929</c:v>
                </c:pt>
                <c:pt idx="363">
                  <c:v>0.65348466934825566</c:v>
                </c:pt>
                <c:pt idx="364">
                  <c:v>0.63061229357144732</c:v>
                </c:pt>
                <c:pt idx="365">
                  <c:v>0.58931658235130424</c:v>
                </c:pt>
                <c:pt idx="366">
                  <c:v>0.59318426459596707</c:v>
                </c:pt>
                <c:pt idx="367">
                  <c:v>0.61216669642193922</c:v>
                </c:pt>
                <c:pt idx="368">
                  <c:v>0.63777822413241636</c:v>
                </c:pt>
                <c:pt idx="369">
                  <c:v>0.6521399353567825</c:v>
                </c:pt>
                <c:pt idx="370">
                  <c:v>0.65579951265607694</c:v>
                </c:pt>
                <c:pt idx="371">
                  <c:v>0.63826621972604269</c:v>
                </c:pt>
                <c:pt idx="372">
                  <c:v>0.64911102501001605</c:v>
                </c:pt>
                <c:pt idx="373">
                  <c:v>0.62174119515244763</c:v>
                </c:pt>
                <c:pt idx="374">
                  <c:v>0.60858679623823519</c:v>
                </c:pt>
                <c:pt idx="375">
                  <c:v>0.55830782720329575</c:v>
                </c:pt>
                <c:pt idx="376">
                  <c:v>0.55293843902137785</c:v>
                </c:pt>
                <c:pt idx="377">
                  <c:v>0.59181020786846616</c:v>
                </c:pt>
                <c:pt idx="378">
                  <c:v>0.6344005979480023</c:v>
                </c:pt>
                <c:pt idx="379">
                  <c:v>0.6471586326889367</c:v>
                </c:pt>
                <c:pt idx="380">
                  <c:v>0.64919030166853742</c:v>
                </c:pt>
                <c:pt idx="381">
                  <c:v>0.66950409029154034</c:v>
                </c:pt>
                <c:pt idx="382">
                  <c:v>0.67163235543273014</c:v>
                </c:pt>
                <c:pt idx="383">
                  <c:v>0.67926772106376987</c:v>
                </c:pt>
                <c:pt idx="384">
                  <c:v>0.62509633875953652</c:v>
                </c:pt>
                <c:pt idx="385">
                  <c:v>0.68061661208176827</c:v>
                </c:pt>
                <c:pt idx="386">
                  <c:v>0.69853473141461153</c:v>
                </c:pt>
                <c:pt idx="387">
                  <c:v>0.67918686805373674</c:v>
                </c:pt>
                <c:pt idx="388">
                  <c:v>0.66592539307105758</c:v>
                </c:pt>
                <c:pt idx="389">
                  <c:v>0.64804298450640174</c:v>
                </c:pt>
                <c:pt idx="390">
                  <c:v>0.64772221223726101</c:v>
                </c:pt>
                <c:pt idx="391">
                  <c:v>0.60988741895935483</c:v>
                </c:pt>
                <c:pt idx="392">
                  <c:v>0.66257912166106814</c:v>
                </c:pt>
                <c:pt idx="393">
                  <c:v>0.68898122410475415</c:v>
                </c:pt>
                <c:pt idx="394">
                  <c:v>0.70021669162752742</c:v>
                </c:pt>
                <c:pt idx="395">
                  <c:v>0.69270952100003269</c:v>
                </c:pt>
                <c:pt idx="396">
                  <c:v>0.66864479999700688</c:v>
                </c:pt>
                <c:pt idx="397">
                  <c:v>0.6604854815885115</c:v>
                </c:pt>
                <c:pt idx="398">
                  <c:v>0.70245782484749641</c:v>
                </c:pt>
                <c:pt idx="399">
                  <c:v>0.67164087577135723</c:v>
                </c:pt>
                <c:pt idx="400">
                  <c:v>0.68317458489354999</c:v>
                </c:pt>
                <c:pt idx="401">
                  <c:v>0.70483316695126152</c:v>
                </c:pt>
                <c:pt idx="402">
                  <c:v>0.69196215357933699</c:v>
                </c:pt>
                <c:pt idx="403">
                  <c:v>0.68928036902867529</c:v>
                </c:pt>
                <c:pt idx="404">
                  <c:v>0.68076659319645549</c:v>
                </c:pt>
                <c:pt idx="405">
                  <c:v>0.68733855475459715</c:v>
                </c:pt>
                <c:pt idx="406">
                  <c:v>0.69425420290578965</c:v>
                </c:pt>
                <c:pt idx="407">
                  <c:v>0.69899121487699256</c:v>
                </c:pt>
                <c:pt idx="408">
                  <c:v>0.6854332324382133</c:v>
                </c:pt>
                <c:pt idx="409">
                  <c:v>0.67618354385304125</c:v>
                </c:pt>
                <c:pt idx="410">
                  <c:v>0.6799133111963509</c:v>
                </c:pt>
                <c:pt idx="411">
                  <c:v>0.6918216008455309</c:v>
                </c:pt>
                <c:pt idx="412">
                  <c:v>0.68405010879174744</c:v>
                </c:pt>
                <c:pt idx="413">
                  <c:v>0.66257888845847268</c:v>
                </c:pt>
                <c:pt idx="414">
                  <c:v>0.65988370847689359</c:v>
                </c:pt>
                <c:pt idx="415">
                  <c:v>0.68092047664519906</c:v>
                </c:pt>
                <c:pt idx="416">
                  <c:v>0.6265213380632968</c:v>
                </c:pt>
                <c:pt idx="417">
                  <c:v>0.64912715901290285</c:v>
                </c:pt>
                <c:pt idx="418">
                  <c:v>0.633047728778102</c:v>
                </c:pt>
                <c:pt idx="419">
                  <c:v>0.64785685146914518</c:v>
                </c:pt>
                <c:pt idx="420">
                  <c:v>0.56827902150245957</c:v>
                </c:pt>
                <c:pt idx="421">
                  <c:v>0.57407296357043025</c:v>
                </c:pt>
                <c:pt idx="422">
                  <c:v>0.52926139822211726</c:v>
                </c:pt>
                <c:pt idx="423">
                  <c:v>0.55601797030748412</c:v>
                </c:pt>
                <c:pt idx="424">
                  <c:v>0.5551549630489343</c:v>
                </c:pt>
                <c:pt idx="425">
                  <c:v>0.53260728068342056</c:v>
                </c:pt>
                <c:pt idx="426">
                  <c:v>0.54286950089662689</c:v>
                </c:pt>
                <c:pt idx="427">
                  <c:v>0.59800608605447159</c:v>
                </c:pt>
                <c:pt idx="428">
                  <c:v>0.60306580180079883</c:v>
                </c:pt>
                <c:pt idx="429">
                  <c:v>0.60614817060425241</c:v>
                </c:pt>
                <c:pt idx="430">
                  <c:v>0.60481475481588176</c:v>
                </c:pt>
                <c:pt idx="431">
                  <c:v>0.62047792470019014</c:v>
                </c:pt>
                <c:pt idx="432">
                  <c:v>0.56742394060592605</c:v>
                </c:pt>
                <c:pt idx="433">
                  <c:v>0.61031323296791262</c:v>
                </c:pt>
                <c:pt idx="434">
                  <c:v>0.61830131255051923</c:v>
                </c:pt>
                <c:pt idx="435">
                  <c:v>0.61497735020026223</c:v>
                </c:pt>
                <c:pt idx="436">
                  <c:v>0.55423128577802361</c:v>
                </c:pt>
                <c:pt idx="437">
                  <c:v>0.54892075758947545</c:v>
                </c:pt>
                <c:pt idx="438">
                  <c:v>0.59463422598743554</c:v>
                </c:pt>
                <c:pt idx="439">
                  <c:v>0.57908630232463043</c:v>
                </c:pt>
                <c:pt idx="440">
                  <c:v>0.48982783349313075</c:v>
                </c:pt>
                <c:pt idx="441">
                  <c:v>0.45215000056705534</c:v>
                </c:pt>
                <c:pt idx="442">
                  <c:v>0.4511712597805777</c:v>
                </c:pt>
                <c:pt idx="443">
                  <c:v>0.48011061052859305</c:v>
                </c:pt>
                <c:pt idx="444">
                  <c:v>0.44686950563424843</c:v>
                </c:pt>
                <c:pt idx="445">
                  <c:v>0.43041812541947633</c:v>
                </c:pt>
                <c:pt idx="446">
                  <c:v>0.47108076727666348</c:v>
                </c:pt>
                <c:pt idx="447">
                  <c:v>0.49807963324751081</c:v>
                </c:pt>
                <c:pt idx="448">
                  <c:v>0.54548592652935302</c:v>
                </c:pt>
                <c:pt idx="449">
                  <c:v>0.56357029677514348</c:v>
                </c:pt>
                <c:pt idx="450">
                  <c:v>0.58582940094162717</c:v>
                </c:pt>
                <c:pt idx="451">
                  <c:v>0.56849630263957462</c:v>
                </c:pt>
                <c:pt idx="452">
                  <c:v>0.59522989520572311</c:v>
                </c:pt>
                <c:pt idx="453">
                  <c:v>0.5727287371248333</c:v>
                </c:pt>
                <c:pt idx="454">
                  <c:v>0.60237387060710668</c:v>
                </c:pt>
                <c:pt idx="455">
                  <c:v>0.60083902976042891</c:v>
                </c:pt>
                <c:pt idx="456">
                  <c:v>0.58870355004906982</c:v>
                </c:pt>
                <c:pt idx="457">
                  <c:v>0.5763590642648484</c:v>
                </c:pt>
                <c:pt idx="458">
                  <c:v>0.56784392842279874</c:v>
                </c:pt>
                <c:pt idx="459">
                  <c:v>0.57560709086373052</c:v>
                </c:pt>
                <c:pt idx="460">
                  <c:v>0.60905733591148392</c:v>
                </c:pt>
                <c:pt idx="461">
                  <c:v>0.61557586213156013</c:v>
                </c:pt>
                <c:pt idx="462">
                  <c:v>0.61525702640300728</c:v>
                </c:pt>
                <c:pt idx="463">
                  <c:v>0.59991855429021124</c:v>
                </c:pt>
                <c:pt idx="464">
                  <c:v>0.57579465711354794</c:v>
                </c:pt>
                <c:pt idx="465">
                  <c:v>0.61966830141072338</c:v>
                </c:pt>
                <c:pt idx="466">
                  <c:v>0.63550044145235107</c:v>
                </c:pt>
                <c:pt idx="467">
                  <c:v>0.66342352317117781</c:v>
                </c:pt>
                <c:pt idx="468">
                  <c:v>0.65540991196871934</c:v>
                </c:pt>
                <c:pt idx="469">
                  <c:v>0.65510853923485057</c:v>
                </c:pt>
                <c:pt idx="470">
                  <c:v>0.6600216043675009</c:v>
                </c:pt>
                <c:pt idx="471">
                  <c:v>0.66284940344279963</c:v>
                </c:pt>
                <c:pt idx="472">
                  <c:v>0.6683776390767544</c:v>
                </c:pt>
                <c:pt idx="473">
                  <c:v>0.66027177597886255</c:v>
                </c:pt>
                <c:pt idx="474">
                  <c:v>0.67352860054183927</c:v>
                </c:pt>
                <c:pt idx="475">
                  <c:v>0.63657599587800284</c:v>
                </c:pt>
                <c:pt idx="476">
                  <c:v>0.64078575461312437</c:v>
                </c:pt>
                <c:pt idx="477">
                  <c:v>0.66100343264381678</c:v>
                </c:pt>
                <c:pt idx="478">
                  <c:v>0.66585742550721805</c:v>
                </c:pt>
                <c:pt idx="479">
                  <c:v>0.65346718223147171</c:v>
                </c:pt>
                <c:pt idx="480">
                  <c:v>0.63591097876237224</c:v>
                </c:pt>
                <c:pt idx="481">
                  <c:v>0.62538692527149164</c:v>
                </c:pt>
                <c:pt idx="482">
                  <c:v>0.61426952600019757</c:v>
                </c:pt>
                <c:pt idx="483">
                  <c:v>0.58998931432205826</c:v>
                </c:pt>
                <c:pt idx="484">
                  <c:v>0.66233374778010501</c:v>
                </c:pt>
                <c:pt idx="485">
                  <c:v>0.68741999301976997</c:v>
                </c:pt>
                <c:pt idx="486">
                  <c:v>0.71491157363169133</c:v>
                </c:pt>
                <c:pt idx="487">
                  <c:v>0.70472468259963228</c:v>
                </c:pt>
                <c:pt idx="488">
                  <c:v>0.76073788408546861</c:v>
                </c:pt>
                <c:pt idx="489">
                  <c:v>0.74829565986252633</c:v>
                </c:pt>
                <c:pt idx="490">
                  <c:v>0.75364886976214529</c:v>
                </c:pt>
                <c:pt idx="491">
                  <c:v>0.73805700083706927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39-4977-9ED9-B28BAEE96057}"/>
            </c:ext>
          </c:extLst>
        </c:ser>
        <c:ser>
          <c:idx val="2"/>
          <c:order val="2"/>
          <c:tx>
            <c:v>Total Return (w/ div)</c:v>
          </c:tx>
          <c:spPr>
            <a:ln w="95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'Dollar Average (Model) (2)'!$AZ$35:$AZ$526</c:f>
              <c:numCache>
                <c:formatCode>0.00%</c:formatCode>
                <c:ptCount val="492"/>
                <c:pt idx="0">
                  <c:v>0</c:v>
                </c:pt>
                <c:pt idx="1">
                  <c:v>1.4017106168894067E-2</c:v>
                </c:pt>
                <c:pt idx="2">
                  <c:v>1.1858914820949584E-2</c:v>
                </c:pt>
                <c:pt idx="3">
                  <c:v>3.8017938571746956E-2</c:v>
                </c:pt>
                <c:pt idx="4">
                  <c:v>3.0033329998856662E-2</c:v>
                </c:pt>
                <c:pt idx="5">
                  <c:v>1.6249846032244886E-2</c:v>
                </c:pt>
                <c:pt idx="6">
                  <c:v>3.2499184301147954E-2</c:v>
                </c:pt>
                <c:pt idx="7">
                  <c:v>6.0061443090238198E-2</c:v>
                </c:pt>
                <c:pt idx="8">
                  <c:v>5.9297706842849518E-2</c:v>
                </c:pt>
                <c:pt idx="9">
                  <c:v>8.7303427944382728E-2</c:v>
                </c:pt>
                <c:pt idx="10">
                  <c:v>8.509697298454344E-2</c:v>
                </c:pt>
                <c:pt idx="11">
                  <c:v>3.7319667563643799E-2</c:v>
                </c:pt>
                <c:pt idx="12">
                  <c:v>5.967023483529732E-2</c:v>
                </c:pt>
                <c:pt idx="13">
                  <c:v>1.7883353766932952E-2</c:v>
                </c:pt>
                <c:pt idx="14">
                  <c:v>-1.2416150298817374E-2</c:v>
                </c:pt>
                <c:pt idx="15">
                  <c:v>-1.4761475263938673E-2</c:v>
                </c:pt>
                <c:pt idx="16">
                  <c:v>-3.1812199901654181E-2</c:v>
                </c:pt>
                <c:pt idx="17">
                  <c:v>-5.2256307234724853E-3</c:v>
                </c:pt>
                <c:pt idx="18">
                  <c:v>1.4598180470972499E-2</c:v>
                </c:pt>
                <c:pt idx="19">
                  <c:v>-1.8030112781467378E-2</c:v>
                </c:pt>
                <c:pt idx="20">
                  <c:v>-1.8279499080407602E-2</c:v>
                </c:pt>
                <c:pt idx="21">
                  <c:v>-1.4009532434910654E-2</c:v>
                </c:pt>
                <c:pt idx="22">
                  <c:v>-6.1066538984955621E-2</c:v>
                </c:pt>
                <c:pt idx="23">
                  <c:v>-6.9505872223465381E-2</c:v>
                </c:pt>
                <c:pt idx="24">
                  <c:v>-0.11936804445614557</c:v>
                </c:pt>
                <c:pt idx="25">
                  <c:v>-0.10258424093975416</c:v>
                </c:pt>
                <c:pt idx="26">
                  <c:v>-3.1724368579493678E-2</c:v>
                </c:pt>
                <c:pt idx="27">
                  <c:v>-7.6017126322079465E-2</c:v>
                </c:pt>
                <c:pt idx="28">
                  <c:v>-6.7508329741962858E-2</c:v>
                </c:pt>
                <c:pt idx="29">
                  <c:v>-6.4138001262634359E-2</c:v>
                </c:pt>
                <c:pt idx="30">
                  <c:v>-8.2115151330621305E-2</c:v>
                </c:pt>
                <c:pt idx="31">
                  <c:v>-0.11188500444896798</c:v>
                </c:pt>
                <c:pt idx="32">
                  <c:v>-0.11226016767220726</c:v>
                </c:pt>
                <c:pt idx="33">
                  <c:v>-8.6313905480542408E-2</c:v>
                </c:pt>
                <c:pt idx="34">
                  <c:v>-9.7094161673563772E-2</c:v>
                </c:pt>
                <c:pt idx="35">
                  <c:v>-5.612235080271033E-2</c:v>
                </c:pt>
                <c:pt idx="36">
                  <c:v>-7.9494964932347423E-2</c:v>
                </c:pt>
                <c:pt idx="37">
                  <c:v>-4.2068278292099914E-2</c:v>
                </c:pt>
                <c:pt idx="38">
                  <c:v>-3.6597438024553952E-2</c:v>
                </c:pt>
                <c:pt idx="39">
                  <c:v>-1.9496223659316025E-2</c:v>
                </c:pt>
                <c:pt idx="40">
                  <c:v>-3.4220285318567356E-2</c:v>
                </c:pt>
                <c:pt idx="41">
                  <c:v>-5.2892469153097421E-3</c:v>
                </c:pt>
                <c:pt idx="42">
                  <c:v>-3.7435517953128605E-2</c:v>
                </c:pt>
                <c:pt idx="43">
                  <c:v>-2.0244257676027999E-2</c:v>
                </c:pt>
                <c:pt idx="44">
                  <c:v>-4.4854751544921911E-2</c:v>
                </c:pt>
                <c:pt idx="45">
                  <c:v>-5.086381224112857E-2</c:v>
                </c:pt>
                <c:pt idx="46">
                  <c:v>-0.22849181784792605</c:v>
                </c:pt>
                <c:pt idx="47">
                  <c:v>-0.25602590866078001</c:v>
                </c:pt>
                <c:pt idx="48">
                  <c:v>-0.27293109109509717</c:v>
                </c:pt>
                <c:pt idx="49">
                  <c:v>-0.28356741190633095</c:v>
                </c:pt>
                <c:pt idx="50">
                  <c:v>-0.26496436192770723</c:v>
                </c:pt>
                <c:pt idx="51">
                  <c:v>-0.26674148033120904</c:v>
                </c:pt>
                <c:pt idx="52">
                  <c:v>-0.20793895778093829</c:v>
                </c:pt>
                <c:pt idx="53">
                  <c:v>-0.18744781072089733</c:v>
                </c:pt>
                <c:pt idx="54">
                  <c:v>-0.18090946660246043</c:v>
                </c:pt>
                <c:pt idx="55">
                  <c:v>-0.18903871678347295</c:v>
                </c:pt>
                <c:pt idx="56">
                  <c:v>-0.18811525446707633</c:v>
                </c:pt>
                <c:pt idx="57">
                  <c:v>-0.20565403891137812</c:v>
                </c:pt>
                <c:pt idx="58">
                  <c:v>-0.19812069660142861</c:v>
                </c:pt>
                <c:pt idx="59">
                  <c:v>-0.18883571636831364</c:v>
                </c:pt>
                <c:pt idx="60">
                  <c:v>-0.22289491304254316</c:v>
                </c:pt>
                <c:pt idx="61">
                  <c:v>-0.29931738899849281</c:v>
                </c:pt>
                <c:pt idx="62">
                  <c:v>-0.4290323742505785</c:v>
                </c:pt>
                <c:pt idx="63">
                  <c:v>-0.41140008174050413</c:v>
                </c:pt>
                <c:pt idx="64">
                  <c:v>-0.45661137287246301</c:v>
                </c:pt>
                <c:pt idx="65">
                  <c:v>-0.3300787680433378</c:v>
                </c:pt>
                <c:pt idx="66">
                  <c:v>-0.35746145277595442</c:v>
                </c:pt>
                <c:pt idx="67">
                  <c:v>-0.40175080874545022</c:v>
                </c:pt>
                <c:pt idx="68">
                  <c:v>-0.4617666956634312</c:v>
                </c:pt>
                <c:pt idx="69">
                  <c:v>-0.38133787867321522</c:v>
                </c:pt>
                <c:pt idx="70">
                  <c:v>-0.39462211876294306</c:v>
                </c:pt>
                <c:pt idx="71">
                  <c:v>-0.38762174881890532</c:v>
                </c:pt>
                <c:pt idx="72">
                  <c:v>-0.37798688944573233</c:v>
                </c:pt>
                <c:pt idx="73">
                  <c:v>-0.38614380004040338</c:v>
                </c:pt>
                <c:pt idx="74">
                  <c:v>-0.34482277203597811</c:v>
                </c:pt>
                <c:pt idx="75">
                  <c:v>-0.3701133410891555</c:v>
                </c:pt>
                <c:pt idx="76">
                  <c:v>-0.40096048737348611</c:v>
                </c:pt>
                <c:pt idx="77">
                  <c:v>-0.41831843397144697</c:v>
                </c:pt>
                <c:pt idx="78">
                  <c:v>-0.36413607956907823</c:v>
                </c:pt>
                <c:pt idx="79">
                  <c:v>-0.3321264994653671</c:v>
                </c:pt>
                <c:pt idx="80">
                  <c:v>-0.36771986848201965</c:v>
                </c:pt>
                <c:pt idx="81">
                  <c:v>-0.41898864295977889</c:v>
                </c:pt>
                <c:pt idx="82">
                  <c:v>-0.44256415444430197</c:v>
                </c:pt>
                <c:pt idx="83">
                  <c:v>-0.49360319395394481</c:v>
                </c:pt>
                <c:pt idx="84">
                  <c:v>-0.43071752095529214</c:v>
                </c:pt>
                <c:pt idx="85">
                  <c:v>-0.41837051654461177</c:v>
                </c:pt>
                <c:pt idx="86">
                  <c:v>-0.3779657850945084</c:v>
                </c:pt>
                <c:pt idx="87">
                  <c:v>-0.34928266160659638</c:v>
                </c:pt>
                <c:pt idx="88">
                  <c:v>-0.33384019171994939</c:v>
                </c:pt>
                <c:pt idx="89">
                  <c:v>-0.31663166675374155</c:v>
                </c:pt>
                <c:pt idx="90">
                  <c:v>-0.31925725498703394</c:v>
                </c:pt>
                <c:pt idx="91">
                  <c:v>-0.27206224538623713</c:v>
                </c:pt>
                <c:pt idx="92">
                  <c:v>-0.21921220346899317</c:v>
                </c:pt>
                <c:pt idx="93">
                  <c:v>-0.27236399260712818</c:v>
                </c:pt>
                <c:pt idx="94">
                  <c:v>-0.26657699497713438</c:v>
                </c:pt>
                <c:pt idx="95">
                  <c:v>-0.23612808188934631</c:v>
                </c:pt>
                <c:pt idx="96">
                  <c:v>-0.21608198853219851</c:v>
                </c:pt>
                <c:pt idx="97">
                  <c:v>-0.21154268159710687</c:v>
                </c:pt>
                <c:pt idx="98">
                  <c:v>-0.23999051896285128</c:v>
                </c:pt>
                <c:pt idx="99">
                  <c:v>-0.24354615093237031</c:v>
                </c:pt>
                <c:pt idx="100">
                  <c:v>-0.25629267697499114</c:v>
                </c:pt>
                <c:pt idx="101">
                  <c:v>-0.27767894400378146</c:v>
                </c:pt>
                <c:pt idx="102">
                  <c:v>-0.22331551159798391</c:v>
                </c:pt>
                <c:pt idx="103">
                  <c:v>-0.18286826748422413</c:v>
                </c:pt>
                <c:pt idx="104">
                  <c:v>-0.15221849196867232</c:v>
                </c:pt>
                <c:pt idx="105">
                  <c:v>-0.11715847567038085</c:v>
                </c:pt>
                <c:pt idx="106">
                  <c:v>-0.12345865315603155</c:v>
                </c:pt>
                <c:pt idx="107">
                  <c:v>-0.10333477834992777</c:v>
                </c:pt>
                <c:pt idx="108">
                  <c:v>-9.7470274381485256E-2</c:v>
                </c:pt>
                <c:pt idx="109">
                  <c:v>-0.11476550711178524</c:v>
                </c:pt>
                <c:pt idx="110">
                  <c:v>-8.3352722842627625E-2</c:v>
                </c:pt>
                <c:pt idx="111">
                  <c:v>-5.2045431987669755E-2</c:v>
                </c:pt>
                <c:pt idx="112">
                  <c:v>-8.0097734414193322E-2</c:v>
                </c:pt>
                <c:pt idx="113">
                  <c:v>-0.10139090403486417</c:v>
                </c:pt>
                <c:pt idx="114">
                  <c:v>-5.1655553315816394E-2</c:v>
                </c:pt>
                <c:pt idx="115">
                  <c:v>-3.9654722159264466E-2</c:v>
                </c:pt>
                <c:pt idx="116">
                  <c:v>-5.1087072272063883E-2</c:v>
                </c:pt>
                <c:pt idx="117">
                  <c:v>-9.0721794760990848E-2</c:v>
                </c:pt>
                <c:pt idx="118">
                  <c:v>-6.2109731981510818E-2</c:v>
                </c:pt>
                <c:pt idx="119">
                  <c:v>-3.988824896341181E-2</c:v>
                </c:pt>
                <c:pt idx="120">
                  <c:v>-4.2248061101972212E-2</c:v>
                </c:pt>
                <c:pt idx="121">
                  <c:v>-4.5248824634019025E-2</c:v>
                </c:pt>
                <c:pt idx="122">
                  <c:v>-2.3526335532875864E-2</c:v>
                </c:pt>
                <c:pt idx="123">
                  <c:v>-2.0610070998813179E-2</c:v>
                </c:pt>
                <c:pt idx="124">
                  <c:v>-1.8483311631197985E-2</c:v>
                </c:pt>
                <c:pt idx="125">
                  <c:v>-4.853024184338528E-3</c:v>
                </c:pt>
                <c:pt idx="126">
                  <c:v>-5.7622873087368465E-3</c:v>
                </c:pt>
                <c:pt idx="127">
                  <c:v>2.6108747020157086E-2</c:v>
                </c:pt>
                <c:pt idx="128">
                  <c:v>1.8604550440677547E-2</c:v>
                </c:pt>
                <c:pt idx="129">
                  <c:v>-1.6388550143883629E-2</c:v>
                </c:pt>
                <c:pt idx="130">
                  <c:v>-3.0242250153346362E-2</c:v>
                </c:pt>
                <c:pt idx="131">
                  <c:v>-3.9119735955056245E-2</c:v>
                </c:pt>
                <c:pt idx="132">
                  <c:v>-2.3768922259783665E-2</c:v>
                </c:pt>
                <c:pt idx="133">
                  <c:v>9.8746252170938131E-3</c:v>
                </c:pt>
                <c:pt idx="134">
                  <c:v>6.4733122131386267E-3</c:v>
                </c:pt>
                <c:pt idx="135">
                  <c:v>4.2541930816200946E-2</c:v>
                </c:pt>
                <c:pt idx="136">
                  <c:v>5.6733778951562286E-2</c:v>
                </c:pt>
                <c:pt idx="137">
                  <c:v>6.4214454686593037E-2</c:v>
                </c:pt>
                <c:pt idx="138">
                  <c:v>6.770735025691943E-2</c:v>
                </c:pt>
                <c:pt idx="139">
                  <c:v>8.3633644714109279E-2</c:v>
                </c:pt>
                <c:pt idx="140">
                  <c:v>0.10446172843273116</c:v>
                </c:pt>
                <c:pt idx="141">
                  <c:v>0.10336539688245683</c:v>
                </c:pt>
                <c:pt idx="142">
                  <c:v>0.13880735175924919</c:v>
                </c:pt>
                <c:pt idx="143">
                  <c:v>9.8269423671558664E-2</c:v>
                </c:pt>
                <c:pt idx="144">
                  <c:v>1.9417546773619287E-2</c:v>
                </c:pt>
                <c:pt idx="145">
                  <c:v>5.28505881476935E-2</c:v>
                </c:pt>
                <c:pt idx="146">
                  <c:v>2.0920010096918684E-3</c:v>
                </c:pt>
                <c:pt idx="147">
                  <c:v>1.3517501346668181E-2</c:v>
                </c:pt>
                <c:pt idx="148">
                  <c:v>-1.8140549525593963E-2</c:v>
                </c:pt>
                <c:pt idx="149">
                  <c:v>1.1459629470672361E-2</c:v>
                </c:pt>
                <c:pt idx="150">
                  <c:v>3.5836462114381407E-2</c:v>
                </c:pt>
                <c:pt idx="151">
                  <c:v>-4.7195027474199458E-3</c:v>
                </c:pt>
                <c:pt idx="152">
                  <c:v>-5.912255538322797E-2</c:v>
                </c:pt>
                <c:pt idx="153">
                  <c:v>-4.7521474130908237E-3</c:v>
                </c:pt>
                <c:pt idx="154">
                  <c:v>-2.268641517693093E-2</c:v>
                </c:pt>
                <c:pt idx="155">
                  <c:v>1.7491406864135417E-2</c:v>
                </c:pt>
                <c:pt idx="156">
                  <c:v>1.6450637897199583E-2</c:v>
                </c:pt>
                <c:pt idx="157">
                  <c:v>3.1779154885821059E-2</c:v>
                </c:pt>
                <c:pt idx="158">
                  <c:v>-1.1135285791833094E-2</c:v>
                </c:pt>
                <c:pt idx="159">
                  <c:v>-1.7453800956968357E-2</c:v>
                </c:pt>
                <c:pt idx="160">
                  <c:v>-1.8918001013526697E-2</c:v>
                </c:pt>
                <c:pt idx="161">
                  <c:v>2.090403875284319E-2</c:v>
                </c:pt>
                <c:pt idx="162">
                  <c:v>2.0493759256448252E-2</c:v>
                </c:pt>
                <c:pt idx="163">
                  <c:v>3.459901521558284E-2</c:v>
                </c:pt>
                <c:pt idx="164">
                  <c:v>5.3068998842253912E-2</c:v>
                </c:pt>
                <c:pt idx="165">
                  <c:v>5.788730835326783E-2</c:v>
                </c:pt>
                <c:pt idx="166">
                  <c:v>7.6289197375426054E-2</c:v>
                </c:pt>
                <c:pt idx="167">
                  <c:v>8.4500727095766948E-2</c:v>
                </c:pt>
                <c:pt idx="168">
                  <c:v>8.9744981093845322E-2</c:v>
                </c:pt>
                <c:pt idx="169">
                  <c:v>8.2501864359470378E-2</c:v>
                </c:pt>
                <c:pt idx="170">
                  <c:v>0.12372639295714216</c:v>
                </c:pt>
                <c:pt idx="171">
                  <c:v>9.856675672214088E-2</c:v>
                </c:pt>
                <c:pt idx="172">
                  <c:v>9.9447350381874022E-2</c:v>
                </c:pt>
                <c:pt idx="173">
                  <c:v>9.4196437825346147E-2</c:v>
                </c:pt>
                <c:pt idx="174">
                  <c:v>0.1297261086342214</c:v>
                </c:pt>
                <c:pt idx="175">
                  <c:v>0.14721803295698299</c:v>
                </c:pt>
                <c:pt idx="176">
                  <c:v>0.15015450474843162</c:v>
                </c:pt>
                <c:pt idx="177">
                  <c:v>0.17632584921241201</c:v>
                </c:pt>
                <c:pt idx="178">
                  <c:v>0.1663248163853781</c:v>
                </c:pt>
                <c:pt idx="179">
                  <c:v>0.17603856285778985</c:v>
                </c:pt>
                <c:pt idx="180">
                  <c:v>0.19824136703799122</c:v>
                </c:pt>
                <c:pt idx="181">
                  <c:v>0.18443577791652244</c:v>
                </c:pt>
                <c:pt idx="182">
                  <c:v>0.17192128326819978</c:v>
                </c:pt>
                <c:pt idx="183">
                  <c:v>0.20329649333231714</c:v>
                </c:pt>
                <c:pt idx="184">
                  <c:v>0.22351568224844409</c:v>
                </c:pt>
                <c:pt idx="185">
                  <c:v>0.24070063995217827</c:v>
                </c:pt>
                <c:pt idx="186">
                  <c:v>0.21904511707275409</c:v>
                </c:pt>
                <c:pt idx="187">
                  <c:v>0.21931514271018582</c:v>
                </c:pt>
                <c:pt idx="188">
                  <c:v>0.20473504489767191</c:v>
                </c:pt>
                <c:pt idx="189">
                  <c:v>0.18716340100563267</c:v>
                </c:pt>
                <c:pt idx="190">
                  <c:v>0.21428253649798124</c:v>
                </c:pt>
                <c:pt idx="191">
                  <c:v>0.24158318998893402</c:v>
                </c:pt>
                <c:pt idx="192">
                  <c:v>0.23781720547379903</c:v>
                </c:pt>
                <c:pt idx="193">
                  <c:v>0.23039734528151268</c:v>
                </c:pt>
                <c:pt idx="194">
                  <c:v>0.24342893416350875</c:v>
                </c:pt>
                <c:pt idx="195">
                  <c:v>0.25275993963054488</c:v>
                </c:pt>
                <c:pt idx="196">
                  <c:v>0.22907259385495449</c:v>
                </c:pt>
                <c:pt idx="197">
                  <c:v>0.2285156072308594</c:v>
                </c:pt>
                <c:pt idx="198">
                  <c:v>0.22537679860187243</c:v>
                </c:pt>
                <c:pt idx="199">
                  <c:v>0.22598392608738438</c:v>
                </c:pt>
                <c:pt idx="200">
                  <c:v>0.19361873773220495</c:v>
                </c:pt>
                <c:pt idx="201">
                  <c:v>0.16446854854473703</c:v>
                </c:pt>
                <c:pt idx="202">
                  <c:v>0.16760431952274657</c:v>
                </c:pt>
                <c:pt idx="203">
                  <c:v>0.16837170609982</c:v>
                </c:pt>
                <c:pt idx="204">
                  <c:v>0.22926765552637218</c:v>
                </c:pt>
                <c:pt idx="205">
                  <c:v>0.23196727841807774</c:v>
                </c:pt>
                <c:pt idx="206">
                  <c:v>0.20193027378134021</c:v>
                </c:pt>
                <c:pt idx="207">
                  <c:v>0.22367528332934783</c:v>
                </c:pt>
                <c:pt idx="208">
                  <c:v>0.1609764617330729</c:v>
                </c:pt>
                <c:pt idx="209">
                  <c:v>6.1625685359683269E-2</c:v>
                </c:pt>
                <c:pt idx="210">
                  <c:v>4.584241292789959E-2</c:v>
                </c:pt>
                <c:pt idx="211">
                  <c:v>-4.2949787392787542E-3</c:v>
                </c:pt>
                <c:pt idx="212">
                  <c:v>4.296096291597884E-2</c:v>
                </c:pt>
                <c:pt idx="213">
                  <c:v>4.1135914285173936E-2</c:v>
                </c:pt>
                <c:pt idx="214">
                  <c:v>2.54049869691928E-2</c:v>
                </c:pt>
                <c:pt idx="215">
                  <c:v>7.8355500730520999E-2</c:v>
                </c:pt>
                <c:pt idx="216">
                  <c:v>2.5982175772876204E-4</c:v>
                </c:pt>
                <c:pt idx="217">
                  <c:v>-9.9709064372344169E-4</c:v>
                </c:pt>
                <c:pt idx="218">
                  <c:v>1.5942091775071665E-2</c:v>
                </c:pt>
                <c:pt idx="219">
                  <c:v>7.7596953040190764E-2</c:v>
                </c:pt>
                <c:pt idx="220">
                  <c:v>9.4254270495317538E-2</c:v>
                </c:pt>
                <c:pt idx="221">
                  <c:v>0.13565346318900651</c:v>
                </c:pt>
                <c:pt idx="222">
                  <c:v>0.11168174326272218</c:v>
                </c:pt>
                <c:pt idx="223">
                  <c:v>0.11735164643217644</c:v>
                </c:pt>
                <c:pt idx="224">
                  <c:v>7.7867515224603334E-2</c:v>
                </c:pt>
                <c:pt idx="225">
                  <c:v>2.3292678040891523E-2</c:v>
                </c:pt>
                <c:pt idx="226">
                  <c:v>0.10334023897290279</c:v>
                </c:pt>
                <c:pt idx="227">
                  <c:v>0.11281617561284585</c:v>
                </c:pt>
                <c:pt idx="228">
                  <c:v>8.31116330961017E-2</c:v>
                </c:pt>
                <c:pt idx="229">
                  <c:v>0.12829133348749222</c:v>
                </c:pt>
                <c:pt idx="230">
                  <c:v>0.1204760411683663</c:v>
                </c:pt>
                <c:pt idx="231">
                  <c:v>0.13828785602662963</c:v>
                </c:pt>
                <c:pt idx="232">
                  <c:v>0.15340854980751328</c:v>
                </c:pt>
                <c:pt idx="233">
                  <c:v>0.17724522284518973</c:v>
                </c:pt>
                <c:pt idx="234">
                  <c:v>0.17280025866021309</c:v>
                </c:pt>
                <c:pt idx="235">
                  <c:v>0.20353314935788069</c:v>
                </c:pt>
                <c:pt idx="236">
                  <c:v>0.19678389543859476</c:v>
                </c:pt>
                <c:pt idx="237">
                  <c:v>0.21608209779583998</c:v>
                </c:pt>
                <c:pt idx="238">
                  <c:v>0.21409578787930172</c:v>
                </c:pt>
                <c:pt idx="239">
                  <c:v>0.21067236416682089</c:v>
                </c:pt>
                <c:pt idx="240">
                  <c:v>0.2149819747184778</c:v>
                </c:pt>
                <c:pt idx="241">
                  <c:v>0.24277105991854442</c:v>
                </c:pt>
                <c:pt idx="242">
                  <c:v>0.23379225708272844</c:v>
                </c:pt>
                <c:pt idx="243">
                  <c:v>0.24047111815694655</c:v>
                </c:pt>
                <c:pt idx="244">
                  <c:v>0.2264590989006352</c:v>
                </c:pt>
                <c:pt idx="245">
                  <c:v>0.20220955793325013</c:v>
                </c:pt>
                <c:pt idx="246">
                  <c:v>0.21353524343255947</c:v>
                </c:pt>
                <c:pt idx="247">
                  <c:v>0.22521165372649476</c:v>
                </c:pt>
                <c:pt idx="248">
                  <c:v>0.19490557546768139</c:v>
                </c:pt>
                <c:pt idx="249">
                  <c:v>0.18615979600756227</c:v>
                </c:pt>
                <c:pt idx="250">
                  <c:v>0.12393333675114593</c:v>
                </c:pt>
                <c:pt idx="251">
                  <c:v>0.14947114518556059</c:v>
                </c:pt>
                <c:pt idx="252">
                  <c:v>0.11223024711969276</c:v>
                </c:pt>
                <c:pt idx="253">
                  <c:v>0.15231467570930413</c:v>
                </c:pt>
                <c:pt idx="254">
                  <c:v>0.16200518364948291</c:v>
                </c:pt>
                <c:pt idx="255">
                  <c:v>0.15831506491276981</c:v>
                </c:pt>
                <c:pt idx="256">
                  <c:v>0.18832534549789748</c:v>
                </c:pt>
                <c:pt idx="257">
                  <c:v>0.18707879598357047</c:v>
                </c:pt>
                <c:pt idx="258">
                  <c:v>0.18626715555041917</c:v>
                </c:pt>
                <c:pt idx="259">
                  <c:v>0.18774580328130752</c:v>
                </c:pt>
                <c:pt idx="260">
                  <c:v>0.19365906588261428</c:v>
                </c:pt>
                <c:pt idx="261">
                  <c:v>0.19697583973965482</c:v>
                </c:pt>
                <c:pt idx="262">
                  <c:v>0.21311549030428911</c:v>
                </c:pt>
                <c:pt idx="263">
                  <c:v>0.2250826963244732</c:v>
                </c:pt>
                <c:pt idx="264">
                  <c:v>0.21751891656429412</c:v>
                </c:pt>
                <c:pt idx="265">
                  <c:v>0.2157638209962367</c:v>
                </c:pt>
                <c:pt idx="266">
                  <c:v>0.24785157754679865</c:v>
                </c:pt>
                <c:pt idx="267">
                  <c:v>0.27616746766931843</c:v>
                </c:pt>
                <c:pt idx="268">
                  <c:v>0.26388073739422491</c:v>
                </c:pt>
                <c:pt idx="269">
                  <c:v>0.24594088629808541</c:v>
                </c:pt>
                <c:pt idx="270">
                  <c:v>0.26574626099480203</c:v>
                </c:pt>
                <c:pt idx="271">
                  <c:v>0.23979586782567952</c:v>
                </c:pt>
                <c:pt idx="272">
                  <c:v>0.25177455003925053</c:v>
                </c:pt>
                <c:pt idx="273">
                  <c:v>0.22255076332679291</c:v>
                </c:pt>
                <c:pt idx="274">
                  <c:v>0.22963071625928233</c:v>
                </c:pt>
                <c:pt idx="275">
                  <c:v>0.2013194356703667</c:v>
                </c:pt>
                <c:pt idx="276">
                  <c:v>0.18148090035631737</c:v>
                </c:pt>
                <c:pt idx="277">
                  <c:v>0.22263668865787034</c:v>
                </c:pt>
                <c:pt idx="278">
                  <c:v>0.23175324925134921</c:v>
                </c:pt>
                <c:pt idx="279">
                  <c:v>0.24044274427540757</c:v>
                </c:pt>
                <c:pt idx="280">
                  <c:v>0.23917100230030197</c:v>
                </c:pt>
                <c:pt idx="281">
                  <c:v>0.27310979304404737</c:v>
                </c:pt>
                <c:pt idx="282">
                  <c:v>0.23507470335271585</c:v>
                </c:pt>
                <c:pt idx="283">
                  <c:v>0.29529460079447212</c:v>
                </c:pt>
                <c:pt idx="284">
                  <c:v>0.2995234983329782</c:v>
                </c:pt>
                <c:pt idx="285">
                  <c:v>0.31694700447191182</c:v>
                </c:pt>
                <c:pt idx="286">
                  <c:v>0.32196945212945938</c:v>
                </c:pt>
                <c:pt idx="287">
                  <c:v>0.33327984357282858</c:v>
                </c:pt>
                <c:pt idx="288">
                  <c:v>0.34081446045507358</c:v>
                </c:pt>
                <c:pt idx="289">
                  <c:v>0.34834951776759504</c:v>
                </c:pt>
                <c:pt idx="290">
                  <c:v>0.34185861186358313</c:v>
                </c:pt>
                <c:pt idx="291">
                  <c:v>0.34303403809603128</c:v>
                </c:pt>
                <c:pt idx="292">
                  <c:v>0.3760006833073446</c:v>
                </c:pt>
                <c:pt idx="293">
                  <c:v>0.39147222098831813</c:v>
                </c:pt>
                <c:pt idx="294">
                  <c:v>0.38152460666064414</c:v>
                </c:pt>
                <c:pt idx="295">
                  <c:v>0.39783351094443087</c:v>
                </c:pt>
                <c:pt idx="296">
                  <c:v>0.37972757883886699</c:v>
                </c:pt>
                <c:pt idx="297">
                  <c:v>0.409958195936587</c:v>
                </c:pt>
                <c:pt idx="298">
                  <c:v>0.38165248257536377</c:v>
                </c:pt>
                <c:pt idx="299">
                  <c:v>0.39052355655137161</c:v>
                </c:pt>
                <c:pt idx="300">
                  <c:v>0.41579391698512258</c:v>
                </c:pt>
                <c:pt idx="301">
                  <c:v>0.43549009106098535</c:v>
                </c:pt>
                <c:pt idx="302">
                  <c:v>0.46780200741595168</c:v>
                </c:pt>
                <c:pt idx="303">
                  <c:v>0.44927043855077775</c:v>
                </c:pt>
                <c:pt idx="304">
                  <c:v>0.43703586636962077</c:v>
                </c:pt>
                <c:pt idx="305">
                  <c:v>0.44431884252842568</c:v>
                </c:pt>
                <c:pt idx="306">
                  <c:v>0.43459270130280014</c:v>
                </c:pt>
                <c:pt idx="307">
                  <c:v>0.40223301743546069</c:v>
                </c:pt>
                <c:pt idx="308">
                  <c:v>0.41838125681696692</c:v>
                </c:pt>
                <c:pt idx="309">
                  <c:v>0.44312306906233534</c:v>
                </c:pt>
                <c:pt idx="310">
                  <c:v>0.48569656728478949</c:v>
                </c:pt>
                <c:pt idx="311">
                  <c:v>0.50167604571486213</c:v>
                </c:pt>
                <c:pt idx="312">
                  <c:v>0.48038107259490803</c:v>
                </c:pt>
                <c:pt idx="313">
                  <c:v>0.50063514721614322</c:v>
                </c:pt>
                <c:pt idx="314">
                  <c:v>0.48766247858193834</c:v>
                </c:pt>
                <c:pt idx="315">
                  <c:v>0.45459864047728726</c:v>
                </c:pt>
                <c:pt idx="316">
                  <c:v>0.46309333759462135</c:v>
                </c:pt>
                <c:pt idx="317">
                  <c:v>0.43067927538512718</c:v>
                </c:pt>
                <c:pt idx="318">
                  <c:v>0.45033986758960087</c:v>
                </c:pt>
                <c:pt idx="319">
                  <c:v>0.48191403540190536</c:v>
                </c:pt>
                <c:pt idx="320">
                  <c:v>0.50021576561824332</c:v>
                </c:pt>
                <c:pt idx="321">
                  <c:v>0.48789902830341081</c:v>
                </c:pt>
                <c:pt idx="322">
                  <c:v>0.49286134744726851</c:v>
                </c:pt>
                <c:pt idx="323">
                  <c:v>0.50434599448908601</c:v>
                </c:pt>
                <c:pt idx="324">
                  <c:v>0.5409021140753838</c:v>
                </c:pt>
                <c:pt idx="325">
                  <c:v>0.5313081913437574</c:v>
                </c:pt>
                <c:pt idx="326">
                  <c:v>0.52916288755639562</c:v>
                </c:pt>
                <c:pt idx="327">
                  <c:v>0.53835399242787774</c:v>
                </c:pt>
                <c:pt idx="328">
                  <c:v>0.56550470141056697</c:v>
                </c:pt>
                <c:pt idx="329">
                  <c:v>0.57003901356965292</c:v>
                </c:pt>
                <c:pt idx="330">
                  <c:v>0.57079581973829008</c:v>
                </c:pt>
                <c:pt idx="331">
                  <c:v>0.57132733674184388</c:v>
                </c:pt>
                <c:pt idx="332">
                  <c:v>0.54730898600062639</c:v>
                </c:pt>
                <c:pt idx="333">
                  <c:v>0.58229614097330495</c:v>
                </c:pt>
                <c:pt idx="334">
                  <c:v>0.60281674979215594</c:v>
                </c:pt>
                <c:pt idx="335">
                  <c:v>0.59597587237666039</c:v>
                </c:pt>
                <c:pt idx="336">
                  <c:v>0.61136610499759092</c:v>
                </c:pt>
                <c:pt idx="337">
                  <c:v>0.60771161715779098</c:v>
                </c:pt>
                <c:pt idx="338">
                  <c:v>0.54468336459573252</c:v>
                </c:pt>
                <c:pt idx="339">
                  <c:v>0.53956542650698003</c:v>
                </c:pt>
                <c:pt idx="340">
                  <c:v>0.54491125561093279</c:v>
                </c:pt>
                <c:pt idx="341">
                  <c:v>0.58389717665494412</c:v>
                </c:pt>
                <c:pt idx="342">
                  <c:v>0.59202515175361192</c:v>
                </c:pt>
                <c:pt idx="343">
                  <c:v>0.61330676486806412</c:v>
                </c:pt>
                <c:pt idx="344">
                  <c:v>0.63007106920870282</c:v>
                </c:pt>
                <c:pt idx="345">
                  <c:v>0.60183731520788064</c:v>
                </c:pt>
                <c:pt idx="346">
                  <c:v>0.62557393415974683</c:v>
                </c:pt>
                <c:pt idx="347">
                  <c:v>0.61731330823747266</c:v>
                </c:pt>
                <c:pt idx="348">
                  <c:v>0.63155862221283576</c:v>
                </c:pt>
                <c:pt idx="349">
                  <c:v>0.58405602337153373</c:v>
                </c:pt>
                <c:pt idx="350">
                  <c:v>0.6251321225242461</c:v>
                </c:pt>
                <c:pt idx="351">
                  <c:v>0.6021238669243425</c:v>
                </c:pt>
                <c:pt idx="352">
                  <c:v>0.61593954608018775</c:v>
                </c:pt>
                <c:pt idx="353">
                  <c:v>0.61106337862948146</c:v>
                </c:pt>
                <c:pt idx="354">
                  <c:v>0.60906364710113325</c:v>
                </c:pt>
                <c:pt idx="355">
                  <c:v>0.62721524595604516</c:v>
                </c:pt>
                <c:pt idx="356">
                  <c:v>0.645313046087022</c:v>
                </c:pt>
                <c:pt idx="357">
                  <c:v>0.67400815504456424</c:v>
                </c:pt>
                <c:pt idx="358">
                  <c:v>0.66251154165950865</c:v>
                </c:pt>
                <c:pt idx="359">
                  <c:v>0.68958815502530646</c:v>
                </c:pt>
                <c:pt idx="360">
                  <c:v>0.68724518619155139</c:v>
                </c:pt>
                <c:pt idx="361">
                  <c:v>0.7048697149554779</c:v>
                </c:pt>
                <c:pt idx="362">
                  <c:v>0.68616899817245369</c:v>
                </c:pt>
                <c:pt idx="363">
                  <c:v>0.69259813564264183</c:v>
                </c:pt>
                <c:pt idx="364">
                  <c:v>0.66834605683203252</c:v>
                </c:pt>
                <c:pt idx="365">
                  <c:v>0.62369358577927314</c:v>
                </c:pt>
                <c:pt idx="366">
                  <c:v>0.62787246108308881</c:v>
                </c:pt>
                <c:pt idx="367">
                  <c:v>0.64836342713517725</c:v>
                </c:pt>
                <c:pt idx="368">
                  <c:v>0.67603309286439384</c:v>
                </c:pt>
                <c:pt idx="369">
                  <c:v>0.69155487485900102</c:v>
                </c:pt>
                <c:pt idx="370">
                  <c:v>0.69552551996112766</c:v>
                </c:pt>
                <c:pt idx="371">
                  <c:v>0.6765950825849687</c:v>
                </c:pt>
                <c:pt idx="372">
                  <c:v>0.68839293820882475</c:v>
                </c:pt>
                <c:pt idx="373">
                  <c:v>0.65840995903262534</c:v>
                </c:pt>
                <c:pt idx="374">
                  <c:v>0.64416103817939785</c:v>
                </c:pt>
                <c:pt idx="375">
                  <c:v>0.58971389784429595</c:v>
                </c:pt>
                <c:pt idx="376">
                  <c:v>0.58380472163600539</c:v>
                </c:pt>
                <c:pt idx="377">
                  <c:v>0.62639920051003273</c:v>
                </c:pt>
                <c:pt idx="378">
                  <c:v>0.67244801239541685</c:v>
                </c:pt>
                <c:pt idx="379">
                  <c:v>0.68628558453413224</c:v>
                </c:pt>
                <c:pt idx="380">
                  <c:v>0.68850175635089284</c:v>
                </c:pt>
                <c:pt idx="381">
                  <c:v>0.71045061518145247</c:v>
                </c:pt>
                <c:pt idx="382">
                  <c:v>0.71271619620045756</c:v>
                </c:pt>
                <c:pt idx="383">
                  <c:v>0.72102942518296276</c:v>
                </c:pt>
                <c:pt idx="384">
                  <c:v>0.66240151356503518</c:v>
                </c:pt>
                <c:pt idx="385">
                  <c:v>0.72246042295044943</c:v>
                </c:pt>
                <c:pt idx="386">
                  <c:v>0.74056107945949035</c:v>
                </c:pt>
                <c:pt idx="387">
                  <c:v>0.71943029071244213</c:v>
                </c:pt>
                <c:pt idx="388">
                  <c:v>0.70493968232416004</c:v>
                </c:pt>
                <c:pt idx="389">
                  <c:v>0.68541498147550017</c:v>
                </c:pt>
                <c:pt idx="390">
                  <c:v>0.68575501577738218</c:v>
                </c:pt>
                <c:pt idx="391">
                  <c:v>0.64443724325989415</c:v>
                </c:pt>
                <c:pt idx="392">
                  <c:v>0.70190984705815063</c:v>
                </c:pt>
                <c:pt idx="393">
                  <c:v>0.73065924097157797</c:v>
                </c:pt>
                <c:pt idx="394">
                  <c:v>0.74287420882670796</c:v>
                </c:pt>
                <c:pt idx="395">
                  <c:v>0.73469141546466843</c:v>
                </c:pt>
                <c:pt idx="396">
                  <c:v>0.70844161970409991</c:v>
                </c:pt>
                <c:pt idx="397">
                  <c:v>0.6995537920083752</c:v>
                </c:pt>
                <c:pt idx="398">
                  <c:v>0.74526392338953129</c:v>
                </c:pt>
                <c:pt idx="399">
                  <c:v>0.71121583725127646</c:v>
                </c:pt>
                <c:pt idx="400">
                  <c:v>0.72380776984810535</c:v>
                </c:pt>
                <c:pt idx="401">
                  <c:v>0.74751071143111747</c:v>
                </c:pt>
                <c:pt idx="402">
                  <c:v>0.73344944034952486</c:v>
                </c:pt>
                <c:pt idx="403">
                  <c:v>0.73124794197437493</c:v>
                </c:pt>
                <c:pt idx="404">
                  <c:v>0.72201619653871507</c:v>
                </c:pt>
                <c:pt idx="405">
                  <c:v>0.72920068619748091</c:v>
                </c:pt>
                <c:pt idx="406">
                  <c:v>0.73673502630941279</c:v>
                </c:pt>
                <c:pt idx="407">
                  <c:v>0.74188197416775759</c:v>
                </c:pt>
                <c:pt idx="408">
                  <c:v>0.72710610209385607</c:v>
                </c:pt>
                <c:pt idx="409">
                  <c:v>0.7169772890074122</c:v>
                </c:pt>
                <c:pt idx="410">
                  <c:v>0.72107169607982513</c:v>
                </c:pt>
                <c:pt idx="411">
                  <c:v>0.73405151382852063</c:v>
                </c:pt>
                <c:pt idx="412">
                  <c:v>0.72512635482519738</c:v>
                </c:pt>
                <c:pt idx="413">
                  <c:v>0.70163076479068498</c:v>
                </c:pt>
                <c:pt idx="414">
                  <c:v>0.69870460484499319</c:v>
                </c:pt>
                <c:pt idx="415">
                  <c:v>0.72175718489753105</c:v>
                </c:pt>
                <c:pt idx="416">
                  <c:v>0.66289937083270734</c:v>
                </c:pt>
                <c:pt idx="417">
                  <c:v>0.68755282078629243</c:v>
                </c:pt>
                <c:pt idx="418">
                  <c:v>0.66999371655598861</c:v>
                </c:pt>
                <c:pt idx="419">
                  <c:v>0.68615061499240815</c:v>
                </c:pt>
                <c:pt idx="420">
                  <c:v>0.59918649008464819</c:v>
                </c:pt>
                <c:pt idx="421">
                  <c:v>0.6054951167769731</c:v>
                </c:pt>
                <c:pt idx="422">
                  <c:v>0.55651815005424443</c:v>
                </c:pt>
                <c:pt idx="423">
                  <c:v>0.58574139946767745</c:v>
                </c:pt>
                <c:pt idx="424">
                  <c:v>0.58477392078543788</c:v>
                </c:pt>
                <c:pt idx="425">
                  <c:v>0.55904406376992033</c:v>
                </c:pt>
                <c:pt idx="426">
                  <c:v>0.57037409109112547</c:v>
                </c:pt>
                <c:pt idx="427">
                  <c:v>0.6311211197999389</c:v>
                </c:pt>
                <c:pt idx="428">
                  <c:v>0.63671844556239976</c:v>
                </c:pt>
                <c:pt idx="429">
                  <c:v>0.64095415010044365</c:v>
                </c:pt>
                <c:pt idx="430">
                  <c:v>0.6394529096306536</c:v>
                </c:pt>
                <c:pt idx="431">
                  <c:v>0.65668573538273112</c:v>
                </c:pt>
                <c:pt idx="432">
                  <c:v>0.59837381747288432</c:v>
                </c:pt>
                <c:pt idx="433">
                  <c:v>0.6455138987420701</c:v>
                </c:pt>
                <c:pt idx="434">
                  <c:v>0.65427375431866608</c:v>
                </c:pt>
                <c:pt idx="435">
                  <c:v>0.65064890866061953</c:v>
                </c:pt>
                <c:pt idx="436">
                  <c:v>0.5838750280345828</c:v>
                </c:pt>
                <c:pt idx="437">
                  <c:v>0.57806928594160123</c:v>
                </c:pt>
                <c:pt idx="438">
                  <c:v>0.62740213568946213</c:v>
                </c:pt>
                <c:pt idx="439">
                  <c:v>0.61019262649233386</c:v>
                </c:pt>
                <c:pt idx="440">
                  <c:v>0.51150367142208486</c:v>
                </c:pt>
                <c:pt idx="441">
                  <c:v>0.46987599810685565</c:v>
                </c:pt>
                <c:pt idx="442">
                  <c:v>0.46961991202692088</c:v>
                </c:pt>
                <c:pt idx="443">
                  <c:v>0.50161656111492059</c:v>
                </c:pt>
                <c:pt idx="444">
                  <c:v>0.46497747855554317</c:v>
                </c:pt>
                <c:pt idx="445">
                  <c:v>0.44683361454341686</c:v>
                </c:pt>
                <c:pt idx="446">
                  <c:v>0.49168492998697899</c:v>
                </c:pt>
                <c:pt idx="447">
                  <c:v>0.5214432703758638</c:v>
                </c:pt>
                <c:pt idx="448">
                  <c:v>0.57377238072698811</c:v>
                </c:pt>
                <c:pt idx="449">
                  <c:v>0.59374215461781699</c:v>
                </c:pt>
                <c:pt idx="450">
                  <c:v>0.61762476280769807</c:v>
                </c:pt>
                <c:pt idx="451">
                  <c:v>0.59836197098312427</c:v>
                </c:pt>
                <c:pt idx="452">
                  <c:v>0.62794069387910678</c:v>
                </c:pt>
                <c:pt idx="453">
                  <c:v>0.6030069343055553</c:v>
                </c:pt>
                <c:pt idx="454">
                  <c:v>0.63588103415042285</c:v>
                </c:pt>
                <c:pt idx="455">
                  <c:v>0.63509985361733445</c:v>
                </c:pt>
                <c:pt idx="456">
                  <c:v>0.62168952717713299</c:v>
                </c:pt>
                <c:pt idx="457">
                  <c:v>0.60802234249594056</c:v>
                </c:pt>
                <c:pt idx="458">
                  <c:v>0.59859748246889288</c:v>
                </c:pt>
                <c:pt idx="459">
                  <c:v>0.60718519430024465</c:v>
                </c:pt>
                <c:pt idx="460">
                  <c:v>0.64417660396025611</c:v>
                </c:pt>
                <c:pt idx="461">
                  <c:v>0.65135735800369576</c:v>
                </c:pt>
                <c:pt idx="462">
                  <c:v>0.6510371046876211</c:v>
                </c:pt>
                <c:pt idx="463">
                  <c:v>0.63331194711703209</c:v>
                </c:pt>
                <c:pt idx="464">
                  <c:v>0.60651015927597052</c:v>
                </c:pt>
                <c:pt idx="465">
                  <c:v>0.65528458063084538</c:v>
                </c:pt>
                <c:pt idx="466">
                  <c:v>0.6728531975585692</c:v>
                </c:pt>
                <c:pt idx="467">
                  <c:v>0.70390216220916324</c:v>
                </c:pt>
                <c:pt idx="468">
                  <c:v>0.69588047622447302</c:v>
                </c:pt>
                <c:pt idx="469">
                  <c:v>0.69548581168814283</c:v>
                </c:pt>
                <c:pt idx="470">
                  <c:v>0.70095073531998908</c:v>
                </c:pt>
                <c:pt idx="471">
                  <c:v>0.70407890984647037</c:v>
                </c:pt>
                <c:pt idx="472">
                  <c:v>0.71020531600264136</c:v>
                </c:pt>
                <c:pt idx="473">
                  <c:v>0.70121371111292774</c:v>
                </c:pt>
                <c:pt idx="474">
                  <c:v>0.71592727453881788</c:v>
                </c:pt>
                <c:pt idx="475">
                  <c:v>0.67496399617682656</c:v>
                </c:pt>
                <c:pt idx="476">
                  <c:v>0.67863374147837652</c:v>
                </c:pt>
                <c:pt idx="477">
                  <c:v>0.70115691355864418</c:v>
                </c:pt>
                <c:pt idx="478">
                  <c:v>0.70657474100680884</c:v>
                </c:pt>
                <c:pt idx="479">
                  <c:v>0.69279324422470689</c:v>
                </c:pt>
                <c:pt idx="480">
                  <c:v>0.6732428291217285</c:v>
                </c:pt>
                <c:pt idx="481">
                  <c:v>0.66242346750968206</c:v>
                </c:pt>
                <c:pt idx="482">
                  <c:v>0.65012976119118071</c:v>
                </c:pt>
                <c:pt idx="483">
                  <c:v>0.62312890460614812</c:v>
                </c:pt>
                <c:pt idx="484">
                  <c:v>0.70371132482563592</c:v>
                </c:pt>
                <c:pt idx="485">
                  <c:v>0.73160366920030007</c:v>
                </c:pt>
                <c:pt idx="486">
                  <c:v>0.76219510530692292</c:v>
                </c:pt>
                <c:pt idx="487">
                  <c:v>0.75094066421062444</c:v>
                </c:pt>
                <c:pt idx="488">
                  <c:v>0.81325369950290871</c:v>
                </c:pt>
                <c:pt idx="489">
                  <c:v>0.79946789894857861</c:v>
                </c:pt>
                <c:pt idx="490">
                  <c:v>0.80422603480813737</c:v>
                </c:pt>
                <c:pt idx="491">
                  <c:v>0.78677139734799595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39-4977-9ED9-B28BAEE96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494224"/>
        <c:axId val="281494784"/>
      </c:scatterChart>
      <c:valAx>
        <c:axId val="281494224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94784"/>
        <c:crosses val="autoZero"/>
        <c:crossBetween val="midCat"/>
        <c:majorUnit val="52"/>
      </c:valAx>
      <c:valAx>
        <c:axId val="28149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49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20975081571758"/>
          <c:y val="0.9305423436605843"/>
          <c:w val="0.82399539188463722"/>
          <c:h val="6.2097950727640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$</a:t>
            </a:r>
            <a:r>
              <a:rPr lang="en-US" sz="1100" b="1" baseline="0"/>
              <a:t> Value Performance</a:t>
            </a:r>
            <a:endParaRPr lang="en-US" sz="1100" b="1"/>
          </a:p>
        </c:rich>
      </c:tx>
      <c:layout>
        <c:manualLayout>
          <c:xMode val="edge"/>
          <c:yMode val="edge"/>
          <c:x val="0.39473007420834988"/>
          <c:y val="1.54440217043227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43039489770622"/>
          <c:y val="0.10479418731195186"/>
          <c:w val="0.82881770071900618"/>
          <c:h val="0.80276454772421735"/>
        </c:manualLayout>
      </c:layout>
      <c:areaChart>
        <c:grouping val="standard"/>
        <c:varyColors val="0"/>
        <c:ser>
          <c:idx val="1"/>
          <c:order val="0"/>
          <c:tx>
            <c:v>Total Invested</c:v>
          </c:tx>
          <c:spPr>
            <a:solidFill>
              <a:schemeClr val="accent5">
                <a:lumMod val="75000"/>
                <a:alpha val="50000"/>
              </a:schemeClr>
            </a:solidFill>
            <a:ln w="12700" cap="flat" cmpd="sng" algn="ctr">
              <a:solidFill>
                <a:srgbClr val="002060"/>
              </a:solidFill>
              <a:round/>
            </a:ln>
            <a:effectLst/>
          </c:spPr>
          <c:val>
            <c:numRef>
              <c:f>'Principal 401k'!$T$25:$T$516</c:f>
              <c:numCache>
                <c:formatCode>_("$"* #,##0.00_);_("$"* \(#,##0.00\);_("$"* "-"??_);_(@_)</c:formatCode>
                <c:ptCount val="492"/>
                <c:pt idx="0">
                  <c:v>489.12</c:v>
                </c:pt>
                <c:pt idx="1">
                  <c:v>489.12</c:v>
                </c:pt>
                <c:pt idx="2">
                  <c:v>978.24</c:v>
                </c:pt>
                <c:pt idx="3">
                  <c:v>978.24</c:v>
                </c:pt>
                <c:pt idx="4">
                  <c:v>1467.3600000000001</c:v>
                </c:pt>
                <c:pt idx="5">
                  <c:v>1467.3600000000001</c:v>
                </c:pt>
                <c:pt idx="6">
                  <c:v>1956.48</c:v>
                </c:pt>
                <c:pt idx="7">
                  <c:v>1956.48</c:v>
                </c:pt>
                <c:pt idx="8">
                  <c:v>2445.6</c:v>
                </c:pt>
                <c:pt idx="9">
                  <c:v>2445.6</c:v>
                </c:pt>
                <c:pt idx="10">
                  <c:v>2934.72</c:v>
                </c:pt>
                <c:pt idx="11">
                  <c:v>2934.72</c:v>
                </c:pt>
                <c:pt idx="12">
                  <c:v>3423.8399999999997</c:v>
                </c:pt>
                <c:pt idx="13">
                  <c:v>3423.8399999999997</c:v>
                </c:pt>
                <c:pt idx="14">
                  <c:v>3912.9599999999996</c:v>
                </c:pt>
                <c:pt idx="15">
                  <c:v>3912.9599999999996</c:v>
                </c:pt>
                <c:pt idx="16">
                  <c:v>4402.08</c:v>
                </c:pt>
                <c:pt idx="17">
                  <c:v>4402.08</c:v>
                </c:pt>
                <c:pt idx="18">
                  <c:v>4891.2</c:v>
                </c:pt>
                <c:pt idx="19">
                  <c:v>4891.2</c:v>
                </c:pt>
                <c:pt idx="20">
                  <c:v>5380.32</c:v>
                </c:pt>
                <c:pt idx="21">
                  <c:v>5380.32</c:v>
                </c:pt>
                <c:pt idx="22">
                  <c:v>5869.44</c:v>
                </c:pt>
                <c:pt idx="23">
                  <c:v>5869.44</c:v>
                </c:pt>
                <c:pt idx="24">
                  <c:v>6358.5599999999995</c:v>
                </c:pt>
                <c:pt idx="25">
                  <c:v>6358.5599999999995</c:v>
                </c:pt>
                <c:pt idx="26">
                  <c:v>6847.6799999999994</c:v>
                </c:pt>
                <c:pt idx="27">
                  <c:v>6847.6799999999994</c:v>
                </c:pt>
                <c:pt idx="28">
                  <c:v>7336.7999999999993</c:v>
                </c:pt>
                <c:pt idx="29">
                  <c:v>7336.7999999999993</c:v>
                </c:pt>
                <c:pt idx="30">
                  <c:v>7825.9199999999992</c:v>
                </c:pt>
                <c:pt idx="31">
                  <c:v>7825.9199999999992</c:v>
                </c:pt>
                <c:pt idx="32">
                  <c:v>8315.0399999999991</c:v>
                </c:pt>
                <c:pt idx="33">
                  <c:v>8315.0399999999991</c:v>
                </c:pt>
                <c:pt idx="34">
                  <c:v>8804.16</c:v>
                </c:pt>
                <c:pt idx="35">
                  <c:v>8804.16</c:v>
                </c:pt>
                <c:pt idx="36">
                  <c:v>9293.2800000000007</c:v>
                </c:pt>
                <c:pt idx="37">
                  <c:v>9293.2800000000007</c:v>
                </c:pt>
                <c:pt idx="38">
                  <c:v>9782.4000000000015</c:v>
                </c:pt>
                <c:pt idx="39">
                  <c:v>9782.4000000000015</c:v>
                </c:pt>
                <c:pt idx="40">
                  <c:v>10271.520000000002</c:v>
                </c:pt>
                <c:pt idx="41">
                  <c:v>10271.520000000002</c:v>
                </c:pt>
                <c:pt idx="42">
                  <c:v>10760.640000000003</c:v>
                </c:pt>
                <c:pt idx="43">
                  <c:v>10760.640000000003</c:v>
                </c:pt>
                <c:pt idx="44">
                  <c:v>11249.760000000004</c:v>
                </c:pt>
                <c:pt idx="45">
                  <c:v>11249.760000000004</c:v>
                </c:pt>
                <c:pt idx="46">
                  <c:v>11738.880000000005</c:v>
                </c:pt>
                <c:pt idx="47">
                  <c:v>11738.880000000005</c:v>
                </c:pt>
                <c:pt idx="48">
                  <c:v>12228.000000000005</c:v>
                </c:pt>
                <c:pt idx="49">
                  <c:v>12228.000000000005</c:v>
                </c:pt>
                <c:pt idx="50">
                  <c:v>12717.120000000006</c:v>
                </c:pt>
                <c:pt idx="51">
                  <c:v>12717.120000000006</c:v>
                </c:pt>
                <c:pt idx="52">
                  <c:v>13206.240000000007</c:v>
                </c:pt>
                <c:pt idx="53">
                  <c:v>13206.240000000007</c:v>
                </c:pt>
                <c:pt idx="54">
                  <c:v>13695.360000000008</c:v>
                </c:pt>
                <c:pt idx="55">
                  <c:v>13695.360000000008</c:v>
                </c:pt>
                <c:pt idx="56">
                  <c:v>14184.480000000009</c:v>
                </c:pt>
                <c:pt idx="57">
                  <c:v>14184.480000000009</c:v>
                </c:pt>
                <c:pt idx="58">
                  <c:v>14673.600000000009</c:v>
                </c:pt>
                <c:pt idx="59">
                  <c:v>14673.600000000009</c:v>
                </c:pt>
                <c:pt idx="60">
                  <c:v>15162.72000000001</c:v>
                </c:pt>
                <c:pt idx="61">
                  <c:v>15162.72000000001</c:v>
                </c:pt>
                <c:pt idx="62">
                  <c:v>15651.840000000011</c:v>
                </c:pt>
                <c:pt idx="63">
                  <c:v>15651.840000000011</c:v>
                </c:pt>
                <c:pt idx="64">
                  <c:v>16140.960000000012</c:v>
                </c:pt>
                <c:pt idx="65">
                  <c:v>16140.960000000012</c:v>
                </c:pt>
                <c:pt idx="66">
                  <c:v>16630.080000000013</c:v>
                </c:pt>
                <c:pt idx="67">
                  <c:v>16630.080000000013</c:v>
                </c:pt>
                <c:pt idx="68">
                  <c:v>17119.200000000012</c:v>
                </c:pt>
                <c:pt idx="69">
                  <c:v>17119.200000000012</c:v>
                </c:pt>
                <c:pt idx="70">
                  <c:v>17608.320000000011</c:v>
                </c:pt>
                <c:pt idx="71">
                  <c:v>17608.320000000011</c:v>
                </c:pt>
                <c:pt idx="72">
                  <c:v>18097.44000000001</c:v>
                </c:pt>
                <c:pt idx="73">
                  <c:v>18097.44000000001</c:v>
                </c:pt>
                <c:pt idx="74">
                  <c:v>18586.560000000009</c:v>
                </c:pt>
                <c:pt idx="75">
                  <c:v>18586.560000000009</c:v>
                </c:pt>
                <c:pt idx="76">
                  <c:v>19075.680000000008</c:v>
                </c:pt>
                <c:pt idx="77">
                  <c:v>19075.680000000008</c:v>
                </c:pt>
                <c:pt idx="78">
                  <c:v>19564.800000000007</c:v>
                </c:pt>
                <c:pt idx="79">
                  <c:v>19564.800000000007</c:v>
                </c:pt>
                <c:pt idx="80">
                  <c:v>20053.920000000006</c:v>
                </c:pt>
                <c:pt idx="81">
                  <c:v>20053.920000000006</c:v>
                </c:pt>
                <c:pt idx="82">
                  <c:v>20543.040000000005</c:v>
                </c:pt>
                <c:pt idx="83">
                  <c:v>20543.040000000005</c:v>
                </c:pt>
                <c:pt idx="84">
                  <c:v>21032.160000000003</c:v>
                </c:pt>
                <c:pt idx="85">
                  <c:v>21032.160000000003</c:v>
                </c:pt>
                <c:pt idx="86">
                  <c:v>21521.280000000002</c:v>
                </c:pt>
                <c:pt idx="87">
                  <c:v>21521.280000000002</c:v>
                </c:pt>
                <c:pt idx="88">
                  <c:v>22010.400000000001</c:v>
                </c:pt>
                <c:pt idx="89">
                  <c:v>22010.400000000001</c:v>
                </c:pt>
                <c:pt idx="90">
                  <c:v>22499.52</c:v>
                </c:pt>
                <c:pt idx="91">
                  <c:v>22499.52</c:v>
                </c:pt>
                <c:pt idx="92">
                  <c:v>22988.639999999999</c:v>
                </c:pt>
                <c:pt idx="93">
                  <c:v>22988.639999999999</c:v>
                </c:pt>
                <c:pt idx="94">
                  <c:v>23477.759999999998</c:v>
                </c:pt>
                <c:pt idx="95">
                  <c:v>23477.759999999998</c:v>
                </c:pt>
                <c:pt idx="96">
                  <c:v>23966.879999999997</c:v>
                </c:pt>
                <c:pt idx="97">
                  <c:v>23966.879999999997</c:v>
                </c:pt>
                <c:pt idx="98">
                  <c:v>24455.999999999996</c:v>
                </c:pt>
                <c:pt idx="99">
                  <c:v>24455.999999999996</c:v>
                </c:pt>
                <c:pt idx="100">
                  <c:v>24945.119999999995</c:v>
                </c:pt>
                <c:pt idx="101">
                  <c:v>24945.119999999995</c:v>
                </c:pt>
                <c:pt idx="102">
                  <c:v>25434.239999999994</c:v>
                </c:pt>
                <c:pt idx="103">
                  <c:v>25434.239999999994</c:v>
                </c:pt>
                <c:pt idx="104">
                  <c:v>25923.359999999993</c:v>
                </c:pt>
                <c:pt idx="105">
                  <c:v>25923.359999999993</c:v>
                </c:pt>
                <c:pt idx="106">
                  <c:v>26412.479999999992</c:v>
                </c:pt>
                <c:pt idx="107">
                  <c:v>26412.479999999992</c:v>
                </c:pt>
                <c:pt idx="108">
                  <c:v>26901.599999999991</c:v>
                </c:pt>
                <c:pt idx="109">
                  <c:v>26901.599999999991</c:v>
                </c:pt>
                <c:pt idx="110">
                  <c:v>27390.71999999999</c:v>
                </c:pt>
                <c:pt idx="111">
                  <c:v>27390.71999999999</c:v>
                </c:pt>
                <c:pt idx="112">
                  <c:v>27879.839999999989</c:v>
                </c:pt>
                <c:pt idx="113">
                  <c:v>27879.839999999989</c:v>
                </c:pt>
                <c:pt idx="114">
                  <c:v>28368.959999999988</c:v>
                </c:pt>
                <c:pt idx="115">
                  <c:v>28368.959999999988</c:v>
                </c:pt>
                <c:pt idx="116">
                  <c:v>28858.079999999987</c:v>
                </c:pt>
                <c:pt idx="117">
                  <c:v>28858.079999999987</c:v>
                </c:pt>
                <c:pt idx="118">
                  <c:v>29347.199999999986</c:v>
                </c:pt>
                <c:pt idx="119">
                  <c:v>29347.199999999986</c:v>
                </c:pt>
                <c:pt idx="120">
                  <c:v>29836.319999999985</c:v>
                </c:pt>
                <c:pt idx="121">
                  <c:v>29836.319999999985</c:v>
                </c:pt>
                <c:pt idx="122">
                  <c:v>30325.439999999984</c:v>
                </c:pt>
                <c:pt idx="123">
                  <c:v>30325.439999999984</c:v>
                </c:pt>
                <c:pt idx="124">
                  <c:v>30814.559999999983</c:v>
                </c:pt>
                <c:pt idx="125">
                  <c:v>30814.559999999983</c:v>
                </c:pt>
                <c:pt idx="126">
                  <c:v>31303.679999999982</c:v>
                </c:pt>
                <c:pt idx="127">
                  <c:v>31303.679999999982</c:v>
                </c:pt>
                <c:pt idx="128">
                  <c:v>31792.799999999981</c:v>
                </c:pt>
                <c:pt idx="129">
                  <c:v>31792.799999999981</c:v>
                </c:pt>
                <c:pt idx="130">
                  <c:v>32281.91999999998</c:v>
                </c:pt>
                <c:pt idx="131">
                  <c:v>32281.91999999998</c:v>
                </c:pt>
                <c:pt idx="132">
                  <c:v>32771.039999999979</c:v>
                </c:pt>
                <c:pt idx="133">
                  <c:v>32771.039999999979</c:v>
                </c:pt>
                <c:pt idx="134">
                  <c:v>33260.159999999982</c:v>
                </c:pt>
                <c:pt idx="135">
                  <c:v>33260.159999999982</c:v>
                </c:pt>
                <c:pt idx="136">
                  <c:v>33749.279999999984</c:v>
                </c:pt>
                <c:pt idx="137">
                  <c:v>33749.279999999984</c:v>
                </c:pt>
                <c:pt idx="138">
                  <c:v>34238.399999999987</c:v>
                </c:pt>
                <c:pt idx="139">
                  <c:v>34238.399999999987</c:v>
                </c:pt>
                <c:pt idx="140">
                  <c:v>34727.51999999999</c:v>
                </c:pt>
                <c:pt idx="141">
                  <c:v>34727.51999999999</c:v>
                </c:pt>
                <c:pt idx="142">
                  <c:v>35216.639999999992</c:v>
                </c:pt>
                <c:pt idx="143">
                  <c:v>35216.639999999992</c:v>
                </c:pt>
                <c:pt idx="144">
                  <c:v>35705.759999999995</c:v>
                </c:pt>
                <c:pt idx="145">
                  <c:v>35705.759999999995</c:v>
                </c:pt>
                <c:pt idx="146">
                  <c:v>36194.879999999997</c:v>
                </c:pt>
                <c:pt idx="147">
                  <c:v>36194.879999999997</c:v>
                </c:pt>
                <c:pt idx="148">
                  <c:v>36684</c:v>
                </c:pt>
                <c:pt idx="149">
                  <c:v>36684</c:v>
                </c:pt>
                <c:pt idx="150">
                  <c:v>37173.120000000003</c:v>
                </c:pt>
                <c:pt idx="151">
                  <c:v>37173.120000000003</c:v>
                </c:pt>
                <c:pt idx="152">
                  <c:v>37662.240000000005</c:v>
                </c:pt>
                <c:pt idx="153">
                  <c:v>37662.240000000005</c:v>
                </c:pt>
                <c:pt idx="154">
                  <c:v>38151.360000000008</c:v>
                </c:pt>
                <c:pt idx="155">
                  <c:v>38151.360000000008</c:v>
                </c:pt>
                <c:pt idx="156">
                  <c:v>38640.48000000001</c:v>
                </c:pt>
                <c:pt idx="157">
                  <c:v>38640.48000000001</c:v>
                </c:pt>
                <c:pt idx="158">
                  <c:v>39129.600000000013</c:v>
                </c:pt>
                <c:pt idx="159">
                  <c:v>39129.600000000013</c:v>
                </c:pt>
                <c:pt idx="160">
                  <c:v>39618.720000000016</c:v>
                </c:pt>
                <c:pt idx="161">
                  <c:v>39618.720000000016</c:v>
                </c:pt>
                <c:pt idx="162">
                  <c:v>40107.840000000018</c:v>
                </c:pt>
                <c:pt idx="163">
                  <c:v>40107.840000000018</c:v>
                </c:pt>
                <c:pt idx="164">
                  <c:v>40596.960000000021</c:v>
                </c:pt>
                <c:pt idx="165">
                  <c:v>40596.960000000021</c:v>
                </c:pt>
                <c:pt idx="166">
                  <c:v>41086.080000000024</c:v>
                </c:pt>
                <c:pt idx="167">
                  <c:v>41086.080000000024</c:v>
                </c:pt>
                <c:pt idx="168">
                  <c:v>41575.200000000026</c:v>
                </c:pt>
                <c:pt idx="169">
                  <c:v>41575.200000000026</c:v>
                </c:pt>
                <c:pt idx="170">
                  <c:v>42064.320000000029</c:v>
                </c:pt>
                <c:pt idx="171">
                  <c:v>42064.320000000029</c:v>
                </c:pt>
                <c:pt idx="172">
                  <c:v>42553.440000000031</c:v>
                </c:pt>
                <c:pt idx="173">
                  <c:v>42553.440000000031</c:v>
                </c:pt>
                <c:pt idx="174">
                  <c:v>43042.560000000034</c:v>
                </c:pt>
                <c:pt idx="175">
                  <c:v>43042.560000000034</c:v>
                </c:pt>
                <c:pt idx="176">
                  <c:v>43531.680000000037</c:v>
                </c:pt>
                <c:pt idx="177">
                  <c:v>43531.680000000037</c:v>
                </c:pt>
                <c:pt idx="178">
                  <c:v>44020.800000000039</c:v>
                </c:pt>
                <c:pt idx="179">
                  <c:v>44020.800000000039</c:v>
                </c:pt>
                <c:pt idx="180">
                  <c:v>44509.920000000042</c:v>
                </c:pt>
                <c:pt idx="181">
                  <c:v>44509.920000000042</c:v>
                </c:pt>
                <c:pt idx="182">
                  <c:v>44999.040000000045</c:v>
                </c:pt>
                <c:pt idx="183">
                  <c:v>44999.040000000045</c:v>
                </c:pt>
                <c:pt idx="184">
                  <c:v>45488.160000000047</c:v>
                </c:pt>
                <c:pt idx="185">
                  <c:v>45488.160000000047</c:v>
                </c:pt>
                <c:pt idx="186">
                  <c:v>45977.28000000005</c:v>
                </c:pt>
                <c:pt idx="187">
                  <c:v>45977.28000000005</c:v>
                </c:pt>
                <c:pt idx="188">
                  <c:v>46466.400000000052</c:v>
                </c:pt>
                <c:pt idx="189">
                  <c:v>46466.400000000052</c:v>
                </c:pt>
                <c:pt idx="190">
                  <c:v>46955.520000000055</c:v>
                </c:pt>
                <c:pt idx="191">
                  <c:v>46955.520000000055</c:v>
                </c:pt>
                <c:pt idx="192">
                  <c:v>47444.640000000058</c:v>
                </c:pt>
                <c:pt idx="193">
                  <c:v>47444.640000000058</c:v>
                </c:pt>
                <c:pt idx="194">
                  <c:v>47933.76000000006</c:v>
                </c:pt>
                <c:pt idx="195">
                  <c:v>47933.76000000006</c:v>
                </c:pt>
                <c:pt idx="196">
                  <c:v>48422.880000000063</c:v>
                </c:pt>
                <c:pt idx="197">
                  <c:v>48422.880000000063</c:v>
                </c:pt>
                <c:pt idx="198">
                  <c:v>48912.000000000065</c:v>
                </c:pt>
                <c:pt idx="199">
                  <c:v>48912.000000000065</c:v>
                </c:pt>
                <c:pt idx="200">
                  <c:v>49401.120000000068</c:v>
                </c:pt>
                <c:pt idx="201">
                  <c:v>49401.120000000068</c:v>
                </c:pt>
                <c:pt idx="202">
                  <c:v>49890.240000000071</c:v>
                </c:pt>
                <c:pt idx="203">
                  <c:v>49890.240000000071</c:v>
                </c:pt>
                <c:pt idx="204">
                  <c:v>50379.360000000073</c:v>
                </c:pt>
                <c:pt idx="205">
                  <c:v>50379.360000000073</c:v>
                </c:pt>
                <c:pt idx="206">
                  <c:v>50868.480000000076</c:v>
                </c:pt>
                <c:pt idx="207">
                  <c:v>50868.480000000076</c:v>
                </c:pt>
                <c:pt idx="208">
                  <c:v>51357.600000000079</c:v>
                </c:pt>
                <c:pt idx="209">
                  <c:v>51357.600000000079</c:v>
                </c:pt>
                <c:pt idx="210">
                  <c:v>51846.720000000081</c:v>
                </c:pt>
                <c:pt idx="211">
                  <c:v>51846.720000000081</c:v>
                </c:pt>
                <c:pt idx="212">
                  <c:v>52335.840000000084</c:v>
                </c:pt>
                <c:pt idx="213">
                  <c:v>52335.840000000084</c:v>
                </c:pt>
                <c:pt idx="214">
                  <c:v>52824.960000000086</c:v>
                </c:pt>
                <c:pt idx="215">
                  <c:v>52824.960000000086</c:v>
                </c:pt>
                <c:pt idx="216">
                  <c:v>53314.080000000089</c:v>
                </c:pt>
                <c:pt idx="217">
                  <c:v>53314.080000000089</c:v>
                </c:pt>
                <c:pt idx="218">
                  <c:v>53803.200000000092</c:v>
                </c:pt>
                <c:pt idx="219">
                  <c:v>53803.200000000092</c:v>
                </c:pt>
                <c:pt idx="220">
                  <c:v>54292.320000000094</c:v>
                </c:pt>
                <c:pt idx="221">
                  <c:v>54292.320000000094</c:v>
                </c:pt>
                <c:pt idx="222">
                  <c:v>54781.440000000097</c:v>
                </c:pt>
                <c:pt idx="223">
                  <c:v>54781.440000000097</c:v>
                </c:pt>
                <c:pt idx="224">
                  <c:v>55270.5600000001</c:v>
                </c:pt>
                <c:pt idx="225">
                  <c:v>55270.5600000001</c:v>
                </c:pt>
                <c:pt idx="226">
                  <c:v>55759.680000000102</c:v>
                </c:pt>
                <c:pt idx="227">
                  <c:v>55759.680000000102</c:v>
                </c:pt>
                <c:pt idx="228">
                  <c:v>56248.800000000105</c:v>
                </c:pt>
                <c:pt idx="229">
                  <c:v>56248.800000000105</c:v>
                </c:pt>
                <c:pt idx="230">
                  <c:v>56737.920000000107</c:v>
                </c:pt>
                <c:pt idx="231">
                  <c:v>56737.920000000107</c:v>
                </c:pt>
                <c:pt idx="232">
                  <c:v>57227.04000000011</c:v>
                </c:pt>
                <c:pt idx="233">
                  <c:v>57227.04000000011</c:v>
                </c:pt>
                <c:pt idx="234">
                  <c:v>57716.160000000113</c:v>
                </c:pt>
                <c:pt idx="235">
                  <c:v>57716.160000000113</c:v>
                </c:pt>
                <c:pt idx="236">
                  <c:v>58205.280000000115</c:v>
                </c:pt>
                <c:pt idx="237">
                  <c:v>58205.280000000115</c:v>
                </c:pt>
                <c:pt idx="238">
                  <c:v>58694.400000000118</c:v>
                </c:pt>
                <c:pt idx="239">
                  <c:v>58694.400000000118</c:v>
                </c:pt>
                <c:pt idx="240">
                  <c:v>59183.52000000012</c:v>
                </c:pt>
                <c:pt idx="241">
                  <c:v>59183.52000000012</c:v>
                </c:pt>
                <c:pt idx="242">
                  <c:v>59672.640000000123</c:v>
                </c:pt>
                <c:pt idx="243">
                  <c:v>59672.640000000123</c:v>
                </c:pt>
                <c:pt idx="244">
                  <c:v>60161.760000000126</c:v>
                </c:pt>
                <c:pt idx="245">
                  <c:v>60161.760000000126</c:v>
                </c:pt>
                <c:pt idx="246">
                  <c:v>60650.880000000128</c:v>
                </c:pt>
                <c:pt idx="247">
                  <c:v>60650.880000000128</c:v>
                </c:pt>
                <c:pt idx="248">
                  <c:v>61140.000000000131</c:v>
                </c:pt>
                <c:pt idx="249">
                  <c:v>61140.000000000131</c:v>
                </c:pt>
                <c:pt idx="250">
                  <c:v>61629.120000000134</c:v>
                </c:pt>
                <c:pt idx="251">
                  <c:v>61629.120000000134</c:v>
                </c:pt>
                <c:pt idx="252">
                  <c:v>62118.240000000136</c:v>
                </c:pt>
                <c:pt idx="253">
                  <c:v>62118.240000000136</c:v>
                </c:pt>
                <c:pt idx="254">
                  <c:v>62607.360000000139</c:v>
                </c:pt>
                <c:pt idx="255">
                  <c:v>62607.360000000139</c:v>
                </c:pt>
                <c:pt idx="256">
                  <c:v>63096.480000000141</c:v>
                </c:pt>
                <c:pt idx="257">
                  <c:v>63096.480000000141</c:v>
                </c:pt>
                <c:pt idx="258">
                  <c:v>63585.600000000144</c:v>
                </c:pt>
                <c:pt idx="259">
                  <c:v>63585.600000000144</c:v>
                </c:pt>
                <c:pt idx="260">
                  <c:v>64074.720000000147</c:v>
                </c:pt>
                <c:pt idx="261">
                  <c:v>64074.720000000147</c:v>
                </c:pt>
                <c:pt idx="262">
                  <c:v>64563.840000000149</c:v>
                </c:pt>
                <c:pt idx="263">
                  <c:v>64563.840000000149</c:v>
                </c:pt>
                <c:pt idx="264">
                  <c:v>65052.960000000152</c:v>
                </c:pt>
                <c:pt idx="265">
                  <c:v>65052.960000000152</c:v>
                </c:pt>
                <c:pt idx="266">
                  <c:v>65542.080000000147</c:v>
                </c:pt>
                <c:pt idx="267">
                  <c:v>65542.080000000147</c:v>
                </c:pt>
                <c:pt idx="268">
                  <c:v>66031.200000000143</c:v>
                </c:pt>
                <c:pt idx="269">
                  <c:v>66031.200000000143</c:v>
                </c:pt>
                <c:pt idx="270">
                  <c:v>66520.320000000138</c:v>
                </c:pt>
                <c:pt idx="271">
                  <c:v>66520.320000000138</c:v>
                </c:pt>
                <c:pt idx="272">
                  <c:v>67009.440000000133</c:v>
                </c:pt>
                <c:pt idx="273">
                  <c:v>67009.440000000133</c:v>
                </c:pt>
                <c:pt idx="274">
                  <c:v>67498.560000000129</c:v>
                </c:pt>
                <c:pt idx="275">
                  <c:v>67498.560000000129</c:v>
                </c:pt>
                <c:pt idx="276">
                  <c:v>67987.680000000124</c:v>
                </c:pt>
                <c:pt idx="277">
                  <c:v>67987.680000000124</c:v>
                </c:pt>
                <c:pt idx="278">
                  <c:v>68476.800000000119</c:v>
                </c:pt>
                <c:pt idx="279">
                  <c:v>68476.800000000119</c:v>
                </c:pt>
                <c:pt idx="280">
                  <c:v>68965.920000000115</c:v>
                </c:pt>
                <c:pt idx="281">
                  <c:v>68965.920000000115</c:v>
                </c:pt>
                <c:pt idx="282">
                  <c:v>69455.04000000011</c:v>
                </c:pt>
                <c:pt idx="283">
                  <c:v>69455.04000000011</c:v>
                </c:pt>
                <c:pt idx="284">
                  <c:v>69944.160000000105</c:v>
                </c:pt>
                <c:pt idx="285">
                  <c:v>69944.160000000105</c:v>
                </c:pt>
                <c:pt idx="286">
                  <c:v>70433.280000000101</c:v>
                </c:pt>
                <c:pt idx="287">
                  <c:v>70433.280000000101</c:v>
                </c:pt>
                <c:pt idx="288">
                  <c:v>70922.400000000096</c:v>
                </c:pt>
                <c:pt idx="289">
                  <c:v>70922.400000000096</c:v>
                </c:pt>
                <c:pt idx="290">
                  <c:v>71411.520000000091</c:v>
                </c:pt>
                <c:pt idx="291">
                  <c:v>71411.520000000091</c:v>
                </c:pt>
                <c:pt idx="292">
                  <c:v>71900.640000000087</c:v>
                </c:pt>
                <c:pt idx="293">
                  <c:v>71900.640000000087</c:v>
                </c:pt>
                <c:pt idx="294">
                  <c:v>72389.760000000082</c:v>
                </c:pt>
                <c:pt idx="295">
                  <c:v>72389.760000000082</c:v>
                </c:pt>
                <c:pt idx="296">
                  <c:v>72878.880000000077</c:v>
                </c:pt>
                <c:pt idx="297">
                  <c:v>72878.880000000077</c:v>
                </c:pt>
                <c:pt idx="298">
                  <c:v>73368.000000000073</c:v>
                </c:pt>
                <c:pt idx="299">
                  <c:v>73368.000000000073</c:v>
                </c:pt>
                <c:pt idx="300">
                  <c:v>73857.120000000068</c:v>
                </c:pt>
                <c:pt idx="301">
                  <c:v>73857.120000000068</c:v>
                </c:pt>
                <c:pt idx="302">
                  <c:v>74346.240000000063</c:v>
                </c:pt>
                <c:pt idx="303">
                  <c:v>74346.240000000063</c:v>
                </c:pt>
                <c:pt idx="304">
                  <c:v>74835.360000000059</c:v>
                </c:pt>
                <c:pt idx="305">
                  <c:v>74835.360000000059</c:v>
                </c:pt>
                <c:pt idx="306">
                  <c:v>75324.480000000054</c:v>
                </c:pt>
                <c:pt idx="307">
                  <c:v>75324.480000000054</c:v>
                </c:pt>
                <c:pt idx="308">
                  <c:v>75813.600000000049</c:v>
                </c:pt>
                <c:pt idx="309">
                  <c:v>75813.600000000049</c:v>
                </c:pt>
                <c:pt idx="310">
                  <c:v>76302.720000000045</c:v>
                </c:pt>
                <c:pt idx="311">
                  <c:v>76302.720000000045</c:v>
                </c:pt>
                <c:pt idx="312">
                  <c:v>76791.84000000004</c:v>
                </c:pt>
                <c:pt idx="313">
                  <c:v>76791.84000000004</c:v>
                </c:pt>
                <c:pt idx="314">
                  <c:v>77280.960000000036</c:v>
                </c:pt>
                <c:pt idx="315">
                  <c:v>77280.960000000036</c:v>
                </c:pt>
                <c:pt idx="316">
                  <c:v>77770.080000000031</c:v>
                </c:pt>
                <c:pt idx="317">
                  <c:v>77770.080000000031</c:v>
                </c:pt>
                <c:pt idx="318">
                  <c:v>78259.200000000026</c:v>
                </c:pt>
                <c:pt idx="319">
                  <c:v>78259.200000000026</c:v>
                </c:pt>
                <c:pt idx="320">
                  <c:v>78748.320000000022</c:v>
                </c:pt>
                <c:pt idx="321">
                  <c:v>78748.320000000022</c:v>
                </c:pt>
                <c:pt idx="322">
                  <c:v>79237.440000000017</c:v>
                </c:pt>
                <c:pt idx="323">
                  <c:v>79237.440000000017</c:v>
                </c:pt>
                <c:pt idx="324">
                  <c:v>79726.560000000012</c:v>
                </c:pt>
                <c:pt idx="325">
                  <c:v>79726.560000000012</c:v>
                </c:pt>
                <c:pt idx="326">
                  <c:v>80215.680000000008</c:v>
                </c:pt>
                <c:pt idx="327">
                  <c:v>80215.680000000008</c:v>
                </c:pt>
                <c:pt idx="328">
                  <c:v>80704.800000000003</c:v>
                </c:pt>
                <c:pt idx="329">
                  <c:v>80704.800000000003</c:v>
                </c:pt>
                <c:pt idx="330">
                  <c:v>81193.919999999998</c:v>
                </c:pt>
                <c:pt idx="331">
                  <c:v>81193.919999999998</c:v>
                </c:pt>
                <c:pt idx="332">
                  <c:v>81683.039999999994</c:v>
                </c:pt>
                <c:pt idx="333">
                  <c:v>81683.039999999994</c:v>
                </c:pt>
                <c:pt idx="334">
                  <c:v>82172.159999999989</c:v>
                </c:pt>
                <c:pt idx="335">
                  <c:v>82172.159999999989</c:v>
                </c:pt>
                <c:pt idx="336">
                  <c:v>82661.279999999984</c:v>
                </c:pt>
                <c:pt idx="337">
                  <c:v>82661.279999999984</c:v>
                </c:pt>
                <c:pt idx="338">
                  <c:v>83150.39999999998</c:v>
                </c:pt>
                <c:pt idx="339">
                  <c:v>83150.39999999998</c:v>
                </c:pt>
                <c:pt idx="340">
                  <c:v>83639.519999999975</c:v>
                </c:pt>
                <c:pt idx="341">
                  <c:v>83639.519999999975</c:v>
                </c:pt>
                <c:pt idx="342">
                  <c:v>84128.63999999997</c:v>
                </c:pt>
                <c:pt idx="343">
                  <c:v>84128.63999999997</c:v>
                </c:pt>
                <c:pt idx="344">
                  <c:v>84617.759999999966</c:v>
                </c:pt>
                <c:pt idx="345">
                  <c:v>84617.759999999966</c:v>
                </c:pt>
                <c:pt idx="346">
                  <c:v>85106.879999999961</c:v>
                </c:pt>
                <c:pt idx="347">
                  <c:v>85106.879999999961</c:v>
                </c:pt>
                <c:pt idx="348">
                  <c:v>85595.999999999956</c:v>
                </c:pt>
                <c:pt idx="349">
                  <c:v>85595.999999999956</c:v>
                </c:pt>
                <c:pt idx="350">
                  <c:v>86085.119999999952</c:v>
                </c:pt>
                <c:pt idx="351">
                  <c:v>86085.119999999952</c:v>
                </c:pt>
                <c:pt idx="352">
                  <c:v>86574.239999999947</c:v>
                </c:pt>
                <c:pt idx="353">
                  <c:v>86574.239999999947</c:v>
                </c:pt>
                <c:pt idx="354">
                  <c:v>87063.359999999942</c:v>
                </c:pt>
                <c:pt idx="355">
                  <c:v>87063.359999999942</c:v>
                </c:pt>
                <c:pt idx="356">
                  <c:v>87552.479999999938</c:v>
                </c:pt>
                <c:pt idx="357">
                  <c:v>87552.479999999938</c:v>
                </c:pt>
                <c:pt idx="358">
                  <c:v>88041.599999999933</c:v>
                </c:pt>
                <c:pt idx="359">
                  <c:v>88041.599999999933</c:v>
                </c:pt>
                <c:pt idx="360">
                  <c:v>88530.719999999928</c:v>
                </c:pt>
                <c:pt idx="361">
                  <c:v>88530.719999999928</c:v>
                </c:pt>
                <c:pt idx="362">
                  <c:v>89019.839999999924</c:v>
                </c:pt>
                <c:pt idx="363">
                  <c:v>89019.839999999924</c:v>
                </c:pt>
                <c:pt idx="364">
                  <c:v>89508.959999999919</c:v>
                </c:pt>
                <c:pt idx="365">
                  <c:v>89508.959999999919</c:v>
                </c:pt>
                <c:pt idx="366">
                  <c:v>89998.079999999914</c:v>
                </c:pt>
                <c:pt idx="367">
                  <c:v>89998.079999999914</c:v>
                </c:pt>
                <c:pt idx="368">
                  <c:v>90487.19999999991</c:v>
                </c:pt>
                <c:pt idx="369">
                  <c:v>90487.19999999991</c:v>
                </c:pt>
                <c:pt idx="370">
                  <c:v>90976.319999999905</c:v>
                </c:pt>
                <c:pt idx="371">
                  <c:v>90976.319999999905</c:v>
                </c:pt>
                <c:pt idx="372">
                  <c:v>91465.4399999999</c:v>
                </c:pt>
                <c:pt idx="373">
                  <c:v>91465.4399999999</c:v>
                </c:pt>
                <c:pt idx="374">
                  <c:v>91954.559999999896</c:v>
                </c:pt>
                <c:pt idx="375">
                  <c:v>91954.559999999896</c:v>
                </c:pt>
                <c:pt idx="376">
                  <c:v>92443.679999999891</c:v>
                </c:pt>
                <c:pt idx="377">
                  <c:v>92443.679999999891</c:v>
                </c:pt>
                <c:pt idx="378">
                  <c:v>92932.799999999886</c:v>
                </c:pt>
                <c:pt idx="379">
                  <c:v>92932.799999999886</c:v>
                </c:pt>
                <c:pt idx="380">
                  <c:v>93421.919999999882</c:v>
                </c:pt>
                <c:pt idx="381">
                  <c:v>93421.919999999882</c:v>
                </c:pt>
                <c:pt idx="382">
                  <c:v>93911.039999999877</c:v>
                </c:pt>
                <c:pt idx="383">
                  <c:v>93911.039999999877</c:v>
                </c:pt>
                <c:pt idx="384">
                  <c:v>94400.159999999873</c:v>
                </c:pt>
                <c:pt idx="385">
                  <c:v>94400.159999999873</c:v>
                </c:pt>
                <c:pt idx="386">
                  <c:v>94889.279999999868</c:v>
                </c:pt>
                <c:pt idx="387">
                  <c:v>94889.279999999868</c:v>
                </c:pt>
                <c:pt idx="388">
                  <c:v>95378.399999999863</c:v>
                </c:pt>
                <c:pt idx="389">
                  <c:v>95378.399999999863</c:v>
                </c:pt>
                <c:pt idx="390">
                  <c:v>95867.519999999859</c:v>
                </c:pt>
                <c:pt idx="391">
                  <c:v>95867.519999999859</c:v>
                </c:pt>
                <c:pt idx="392">
                  <c:v>96356.639999999854</c:v>
                </c:pt>
                <c:pt idx="393">
                  <c:v>96356.639999999854</c:v>
                </c:pt>
                <c:pt idx="394">
                  <c:v>96845.759999999849</c:v>
                </c:pt>
                <c:pt idx="395">
                  <c:v>96845.759999999849</c:v>
                </c:pt>
                <c:pt idx="396">
                  <c:v>97334.879999999845</c:v>
                </c:pt>
                <c:pt idx="397">
                  <c:v>97334.879999999845</c:v>
                </c:pt>
                <c:pt idx="398">
                  <c:v>97823.99999999984</c:v>
                </c:pt>
                <c:pt idx="399">
                  <c:v>97823.99999999984</c:v>
                </c:pt>
                <c:pt idx="400">
                  <c:v>98313.119999999835</c:v>
                </c:pt>
                <c:pt idx="401">
                  <c:v>98313.119999999835</c:v>
                </c:pt>
                <c:pt idx="402">
                  <c:v>98802.239999999831</c:v>
                </c:pt>
                <c:pt idx="403">
                  <c:v>98802.239999999831</c:v>
                </c:pt>
                <c:pt idx="404">
                  <c:v>99291.359999999826</c:v>
                </c:pt>
                <c:pt idx="405">
                  <c:v>99291.359999999826</c:v>
                </c:pt>
                <c:pt idx="406">
                  <c:v>99780.479999999821</c:v>
                </c:pt>
                <c:pt idx="407">
                  <c:v>99780.479999999821</c:v>
                </c:pt>
                <c:pt idx="408">
                  <c:v>100269.59999999982</c:v>
                </c:pt>
                <c:pt idx="409">
                  <c:v>100269.59999999982</c:v>
                </c:pt>
                <c:pt idx="410">
                  <c:v>100758.71999999981</c:v>
                </c:pt>
                <c:pt idx="411">
                  <c:v>100758.71999999981</c:v>
                </c:pt>
                <c:pt idx="412">
                  <c:v>101247.83999999981</c:v>
                </c:pt>
                <c:pt idx="413">
                  <c:v>101247.83999999981</c:v>
                </c:pt>
                <c:pt idx="414">
                  <c:v>101736.9599999998</c:v>
                </c:pt>
                <c:pt idx="415">
                  <c:v>101736.9599999998</c:v>
                </c:pt>
                <c:pt idx="416">
                  <c:v>102226.0799999998</c:v>
                </c:pt>
                <c:pt idx="417">
                  <c:v>102226.0799999998</c:v>
                </c:pt>
                <c:pt idx="418">
                  <c:v>102715.19999999979</c:v>
                </c:pt>
                <c:pt idx="419">
                  <c:v>102715.19999999979</c:v>
                </c:pt>
                <c:pt idx="420">
                  <c:v>103204.31999999979</c:v>
                </c:pt>
                <c:pt idx="421">
                  <c:v>103204.31999999979</c:v>
                </c:pt>
                <c:pt idx="422">
                  <c:v>103693.43999999978</c:v>
                </c:pt>
                <c:pt idx="423">
                  <c:v>103693.43999999978</c:v>
                </c:pt>
                <c:pt idx="424">
                  <c:v>104182.55999999978</c:v>
                </c:pt>
                <c:pt idx="425">
                  <c:v>104182.55999999978</c:v>
                </c:pt>
                <c:pt idx="426">
                  <c:v>104671.67999999977</c:v>
                </c:pt>
                <c:pt idx="427">
                  <c:v>104671.67999999977</c:v>
                </c:pt>
                <c:pt idx="428">
                  <c:v>105160.79999999977</c:v>
                </c:pt>
                <c:pt idx="429">
                  <c:v>105160.79999999977</c:v>
                </c:pt>
                <c:pt idx="430">
                  <c:v>105649.91999999977</c:v>
                </c:pt>
                <c:pt idx="431">
                  <c:v>105649.91999999977</c:v>
                </c:pt>
                <c:pt idx="432">
                  <c:v>106139.03999999976</c:v>
                </c:pt>
                <c:pt idx="433">
                  <c:v>106139.03999999976</c:v>
                </c:pt>
                <c:pt idx="434">
                  <c:v>106628.15999999976</c:v>
                </c:pt>
                <c:pt idx="435">
                  <c:v>106628.15999999976</c:v>
                </c:pt>
                <c:pt idx="436">
                  <c:v>107117.27999999975</c:v>
                </c:pt>
                <c:pt idx="437">
                  <c:v>107117.27999999975</c:v>
                </c:pt>
                <c:pt idx="438">
                  <c:v>107606.39999999975</c:v>
                </c:pt>
                <c:pt idx="439">
                  <c:v>107606.39999999975</c:v>
                </c:pt>
                <c:pt idx="440">
                  <c:v>108095.51999999974</c:v>
                </c:pt>
                <c:pt idx="441">
                  <c:v>108095.51999999974</c:v>
                </c:pt>
                <c:pt idx="442">
                  <c:v>108584.63999999974</c:v>
                </c:pt>
                <c:pt idx="443">
                  <c:v>108584.63999999974</c:v>
                </c:pt>
                <c:pt idx="444">
                  <c:v>109073.75999999973</c:v>
                </c:pt>
                <c:pt idx="445">
                  <c:v>109073.75999999973</c:v>
                </c:pt>
                <c:pt idx="446">
                  <c:v>109562.87999999973</c:v>
                </c:pt>
                <c:pt idx="447">
                  <c:v>109562.87999999973</c:v>
                </c:pt>
                <c:pt idx="448">
                  <c:v>110051.99999999972</c:v>
                </c:pt>
                <c:pt idx="449">
                  <c:v>110051.99999999972</c:v>
                </c:pt>
                <c:pt idx="450">
                  <c:v>110541.11999999972</c:v>
                </c:pt>
                <c:pt idx="451">
                  <c:v>110541.11999999972</c:v>
                </c:pt>
                <c:pt idx="452">
                  <c:v>111030.23999999971</c:v>
                </c:pt>
                <c:pt idx="453">
                  <c:v>111030.23999999971</c:v>
                </c:pt>
                <c:pt idx="454">
                  <c:v>111519.35999999971</c:v>
                </c:pt>
                <c:pt idx="455">
                  <c:v>111519.35999999971</c:v>
                </c:pt>
                <c:pt idx="456">
                  <c:v>112008.4799999997</c:v>
                </c:pt>
                <c:pt idx="457">
                  <c:v>112008.4799999997</c:v>
                </c:pt>
                <c:pt idx="458">
                  <c:v>112497.5999999997</c:v>
                </c:pt>
                <c:pt idx="459">
                  <c:v>112497.5999999997</c:v>
                </c:pt>
                <c:pt idx="460">
                  <c:v>112986.7199999997</c:v>
                </c:pt>
                <c:pt idx="461">
                  <c:v>112986.7199999997</c:v>
                </c:pt>
                <c:pt idx="462">
                  <c:v>113475.83999999969</c:v>
                </c:pt>
                <c:pt idx="463">
                  <c:v>113475.83999999969</c:v>
                </c:pt>
                <c:pt idx="464">
                  <c:v>113964.95999999969</c:v>
                </c:pt>
                <c:pt idx="465">
                  <c:v>113964.95999999969</c:v>
                </c:pt>
                <c:pt idx="466">
                  <c:v>114454.07999999968</c:v>
                </c:pt>
                <c:pt idx="467">
                  <c:v>114454.07999999968</c:v>
                </c:pt>
                <c:pt idx="468">
                  <c:v>114943.19999999968</c:v>
                </c:pt>
                <c:pt idx="469">
                  <c:v>114943.19999999968</c:v>
                </c:pt>
                <c:pt idx="470">
                  <c:v>115432.31999999967</c:v>
                </c:pt>
                <c:pt idx="471">
                  <c:v>115432.31999999967</c:v>
                </c:pt>
                <c:pt idx="472">
                  <c:v>115921.43999999967</c:v>
                </c:pt>
                <c:pt idx="473">
                  <c:v>115921.43999999967</c:v>
                </c:pt>
                <c:pt idx="474">
                  <c:v>116410.55999999966</c:v>
                </c:pt>
                <c:pt idx="475">
                  <c:v>116410.55999999966</c:v>
                </c:pt>
                <c:pt idx="476">
                  <c:v>116899.67999999966</c:v>
                </c:pt>
                <c:pt idx="477">
                  <c:v>116899.67999999966</c:v>
                </c:pt>
                <c:pt idx="478">
                  <c:v>117388.79999999965</c:v>
                </c:pt>
                <c:pt idx="479">
                  <c:v>117388.79999999965</c:v>
                </c:pt>
                <c:pt idx="480">
                  <c:v>117877.91999999965</c:v>
                </c:pt>
                <c:pt idx="481">
                  <c:v>117877.91999999965</c:v>
                </c:pt>
                <c:pt idx="482">
                  <c:v>118367.03999999964</c:v>
                </c:pt>
                <c:pt idx="483">
                  <c:v>118367.03999999964</c:v>
                </c:pt>
                <c:pt idx="484">
                  <c:v>118856.15999999964</c:v>
                </c:pt>
                <c:pt idx="485">
                  <c:v>118856.15999999964</c:v>
                </c:pt>
                <c:pt idx="486">
                  <c:v>119345.27999999964</c:v>
                </c:pt>
                <c:pt idx="487">
                  <c:v>119345.27999999964</c:v>
                </c:pt>
                <c:pt idx="488">
                  <c:v>119834.39999999963</c:v>
                </c:pt>
                <c:pt idx="489">
                  <c:v>119834.39999999963</c:v>
                </c:pt>
                <c:pt idx="490">
                  <c:v>120323.51999999963</c:v>
                </c:pt>
                <c:pt idx="491">
                  <c:v>120323.51999999963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367-A6DB-7184CA57E128}"/>
            </c:ext>
          </c:extLst>
        </c:ser>
        <c:ser>
          <c:idx val="0"/>
          <c:order val="1"/>
          <c:tx>
            <c:v>Total Value</c:v>
          </c:tx>
          <c:spPr>
            <a:solidFill>
              <a:schemeClr val="accent1">
                <a:lumMod val="40000"/>
                <a:lumOff val="60000"/>
                <a:alpha val="60000"/>
              </a:schemeClr>
            </a:solidFill>
            <a:ln w="12700" cap="flat" cmpd="sng" algn="ctr">
              <a:solidFill>
                <a:srgbClr val="002060"/>
              </a:solidFill>
              <a:round/>
            </a:ln>
            <a:effectLst>
              <a:glow rad="127000">
                <a:schemeClr val="accent6">
                  <a:alpha val="8000"/>
                </a:schemeClr>
              </a:glow>
            </a:effectLst>
          </c:spPr>
          <c:val>
            <c:numRef>
              <c:f>'Principal 401k'!$R$25:$R$516</c:f>
              <c:numCache>
                <c:formatCode>_("$"* #,##0.00_);_("$"* \(#,##0.00\);_("$"* "-"??_);_(@_)</c:formatCode>
                <c:ptCount val="492"/>
                <c:pt idx="0">
                  <c:v>489.12000000000006</c:v>
                </c:pt>
                <c:pt idx="1">
                  <c:v>486.3547228060861</c:v>
                </c:pt>
                <c:pt idx="2">
                  <c:v>980.64303023542288</c:v>
                </c:pt>
                <c:pt idx="3">
                  <c:v>1007.5108861236573</c:v>
                </c:pt>
                <c:pt idx="4">
                  <c:v>1535.1019636482047</c:v>
                </c:pt>
                <c:pt idx="5">
                  <c:v>1509.0669717793603</c:v>
                </c:pt>
                <c:pt idx="6">
                  <c:v>1942.2882720728194</c:v>
                </c:pt>
                <c:pt idx="7">
                  <c:v>1965.056823698797</c:v>
                </c:pt>
                <c:pt idx="8">
                  <c:v>2429.6218584621183</c:v>
                </c:pt>
                <c:pt idx="9">
                  <c:v>2455.6925093800351</c:v>
                </c:pt>
                <c:pt idx="10">
                  <c:v>3008.7956451114665</c:v>
                </c:pt>
                <c:pt idx="11">
                  <c:v>2998.3080885861127</c:v>
                </c:pt>
                <c:pt idx="12">
                  <c:v>3575.1691616616667</c:v>
                </c:pt>
                <c:pt idx="13">
                  <c:v>3578.1511793671143</c:v>
                </c:pt>
                <c:pt idx="14">
                  <c:v>3925.8308141603538</c:v>
                </c:pt>
                <c:pt idx="15">
                  <c:v>4014.984185522791</c:v>
                </c:pt>
                <c:pt idx="16">
                  <c:v>4432.0458286866606</c:v>
                </c:pt>
                <c:pt idx="17">
                  <c:v>4299.477139244852</c:v>
                </c:pt>
                <c:pt idx="18">
                  <c:v>4787.5423706303563</c:v>
                </c:pt>
                <c:pt idx="19">
                  <c:v>4718.8315119628924</c:v>
                </c:pt>
                <c:pt idx="20">
                  <c:v>5306.805613471618</c:v>
                </c:pt>
                <c:pt idx="21">
                  <c:v>5413.6659038850521</c:v>
                </c:pt>
                <c:pt idx="22">
                  <c:v>5743.1502873463596</c:v>
                </c:pt>
                <c:pt idx="23">
                  <c:v>5842.5624819192562</c:v>
                </c:pt>
                <c:pt idx="24">
                  <c:v>6275.8852867126516</c:v>
                </c:pt>
                <c:pt idx="25">
                  <c:v>6232.1591620981662</c:v>
                </c:pt>
                <c:pt idx="26">
                  <c:v>6462.6317675416849</c:v>
                </c:pt>
                <c:pt idx="27">
                  <c:v>6343.0279677740782</c:v>
                </c:pt>
                <c:pt idx="28">
                  <c:v>6568.3783286792623</c:v>
                </c:pt>
                <c:pt idx="29">
                  <c:v>6681.9456646730041</c:v>
                </c:pt>
                <c:pt idx="30">
                  <c:v>7547.4876281858224</c:v>
                </c:pt>
                <c:pt idx="31">
                  <c:v>7272.4834706328738</c:v>
                </c:pt>
                <c:pt idx="32">
                  <c:v>7804.0160629591273</c:v>
                </c:pt>
                <c:pt idx="33">
                  <c:v>7829.7520028255176</c:v>
                </c:pt>
                <c:pt idx="34">
                  <c:v>8201.9145724438149</c:v>
                </c:pt>
                <c:pt idx="35">
                  <c:v>7970.2489087944523</c:v>
                </c:pt>
                <c:pt idx="36">
                  <c:v>8468.6818299856459</c:v>
                </c:pt>
                <c:pt idx="37">
                  <c:v>8645.2878929417457</c:v>
                </c:pt>
                <c:pt idx="38">
                  <c:v>9113.7856620436924</c:v>
                </c:pt>
                <c:pt idx="39">
                  <c:v>9521.38935549696</c:v>
                </c:pt>
                <c:pt idx="40">
                  <c:v>9781.0964831248875</c:v>
                </c:pt>
                <c:pt idx="41">
                  <c:v>10172.843632657317</c:v>
                </c:pt>
                <c:pt idx="42">
                  <c:v>10733.094946344967</c:v>
                </c:pt>
                <c:pt idx="43">
                  <c:v>10820.697521499882</c:v>
                </c:pt>
                <c:pt idx="44">
                  <c:v>11213.419218408384</c:v>
                </c:pt>
                <c:pt idx="45">
                  <c:v>11541.885104637335</c:v>
                </c:pt>
                <c:pt idx="46">
                  <c:v>11732.694139287247</c:v>
                </c:pt>
                <c:pt idx="47">
                  <c:v>12028.219438294687</c:v>
                </c:pt>
                <c:pt idx="48">
                  <c:v>12336.225745621781</c:v>
                </c:pt>
                <c:pt idx="49">
                  <c:v>12266.121895540608</c:v>
                </c:pt>
                <c:pt idx="50">
                  <c:v>12579.873008876908</c:v>
                </c:pt>
                <c:pt idx="51">
                  <c:v>12190.314013529545</c:v>
                </c:pt>
                <c:pt idx="52">
                  <c:v>12320.356070440981</c:v>
                </c:pt>
                <c:pt idx="53">
                  <c:v>12278.103309738552</c:v>
                </c:pt>
                <c:pt idx="54">
                  <c:v>12987.563261600631</c:v>
                </c:pt>
                <c:pt idx="55">
                  <c:v>13007.311611591838</c:v>
                </c:pt>
                <c:pt idx="56">
                  <c:v>13555.702889241349</c:v>
                </c:pt>
                <c:pt idx="57">
                  <c:v>13889.754568974826</c:v>
                </c:pt>
                <c:pt idx="58">
                  <c:v>14551.002739625292</c:v>
                </c:pt>
                <c:pt idx="59">
                  <c:v>14412.899467850995</c:v>
                </c:pt>
                <c:pt idx="60">
                  <c:v>14872.575917941609</c:v>
                </c:pt>
                <c:pt idx="61">
                  <c:v>14447.205826663918</c:v>
                </c:pt>
                <c:pt idx="62">
                  <c:v>15037.414076210998</c:v>
                </c:pt>
                <c:pt idx="63">
                  <c:v>15305.322638633645</c:v>
                </c:pt>
                <c:pt idx="64">
                  <c:v>15097.730446955422</c:v>
                </c:pt>
                <c:pt idx="65">
                  <c:v>13624.643663914525</c:v>
                </c:pt>
                <c:pt idx="66">
                  <c:v>12148.344902176495</c:v>
                </c:pt>
                <c:pt idx="67">
                  <c:v>12346.877932807996</c:v>
                </c:pt>
                <c:pt idx="68">
                  <c:v>11898.910122681536</c:v>
                </c:pt>
                <c:pt idx="69">
                  <c:v>13212.198012986288</c:v>
                </c:pt>
                <c:pt idx="70">
                  <c:v>13137.361379598</c:v>
                </c:pt>
                <c:pt idx="71">
                  <c:v>12270.877077316516</c:v>
                </c:pt>
                <c:pt idx="72">
                  <c:v>11742.810888125714</c:v>
                </c:pt>
                <c:pt idx="73">
                  <c:v>13193.289976544816</c:v>
                </c:pt>
                <c:pt idx="74">
                  <c:v>13380.553362703457</c:v>
                </c:pt>
                <c:pt idx="75">
                  <c:v>13525.903209394362</c:v>
                </c:pt>
                <c:pt idx="76">
                  <c:v>14302.019169395619</c:v>
                </c:pt>
                <c:pt idx="77">
                  <c:v>14095.740309483355</c:v>
                </c:pt>
                <c:pt idx="78">
                  <c:v>15109.665021469453</c:v>
                </c:pt>
                <c:pt idx="79">
                  <c:v>15410.541824815824</c:v>
                </c:pt>
                <c:pt idx="80">
                  <c:v>15265.56867768415</c:v>
                </c:pt>
                <c:pt idx="81">
                  <c:v>14806.89001566978</c:v>
                </c:pt>
                <c:pt idx="82">
                  <c:v>14880.759176805142</c:v>
                </c:pt>
                <c:pt idx="83">
                  <c:v>14775.582667993191</c:v>
                </c:pt>
                <c:pt idx="84">
                  <c:v>15990.855621178363</c:v>
                </c:pt>
                <c:pt idx="85">
                  <c:v>15313.191522127618</c:v>
                </c:pt>
                <c:pt idx="86">
                  <c:v>14850.149096056362</c:v>
                </c:pt>
                <c:pt idx="87">
                  <c:v>14285.791213202076</c:v>
                </c:pt>
                <c:pt idx="88">
                  <c:v>13772.233897205599</c:v>
                </c:pt>
                <c:pt idx="89">
                  <c:v>15066.577473535999</c:v>
                </c:pt>
                <c:pt idx="90">
                  <c:v>15756.458325974167</c:v>
                </c:pt>
                <c:pt idx="91">
                  <c:v>16673.768393008537</c:v>
                </c:pt>
                <c:pt idx="92">
                  <c:v>17911.10791561825</c:v>
                </c:pt>
                <c:pt idx="93">
                  <c:v>18254.500395424926</c:v>
                </c:pt>
                <c:pt idx="94">
                  <c:v>19102.440239545176</c:v>
                </c:pt>
                <c:pt idx="95">
                  <c:v>19080.620257406274</c:v>
                </c:pt>
                <c:pt idx="96">
                  <c:v>19856.337273449124</c:v>
                </c:pt>
                <c:pt idx="97">
                  <c:v>20786.27638748808</c:v>
                </c:pt>
                <c:pt idx="98">
                  <c:v>20124.744575566328</c:v>
                </c:pt>
                <c:pt idx="99">
                  <c:v>20251.545062753659</c:v>
                </c:pt>
                <c:pt idx="100">
                  <c:v>21490.139316210851</c:v>
                </c:pt>
                <c:pt idx="101">
                  <c:v>22224.613950776216</c:v>
                </c:pt>
                <c:pt idx="102">
                  <c:v>22696.401404065866</c:v>
                </c:pt>
                <c:pt idx="103">
                  <c:v>22138.250593790475</c:v>
                </c:pt>
                <c:pt idx="104">
                  <c:v>22603.553247417483</c:v>
                </c:pt>
                <c:pt idx="105">
                  <c:v>22172.916597471802</c:v>
                </c:pt>
                <c:pt idx="106">
                  <c:v>22183.596495672427</c:v>
                </c:pt>
                <c:pt idx="107">
                  <c:v>23667.784245038136</c:v>
                </c:pt>
                <c:pt idx="108">
                  <c:v>25186.037823923212</c:v>
                </c:pt>
                <c:pt idx="109">
                  <c:v>25426.082375959391</c:v>
                </c:pt>
                <c:pt idx="110">
                  <c:v>26571.178365978565</c:v>
                </c:pt>
                <c:pt idx="111">
                  <c:v>26254.315015675795</c:v>
                </c:pt>
                <c:pt idx="112">
                  <c:v>27270.504947111225</c:v>
                </c:pt>
                <c:pt idx="113">
                  <c:v>27339.640296148315</c:v>
                </c:pt>
                <c:pt idx="114">
                  <c:v>27453.404226804076</c:v>
                </c:pt>
                <c:pt idx="115">
                  <c:v>28314.543778805593</c:v>
                </c:pt>
                <c:pt idx="116">
                  <c:v>29674.459530680339</c:v>
                </c:pt>
                <c:pt idx="117">
                  <c:v>28953.116603969291</c:v>
                </c:pt>
                <c:pt idx="118">
                  <c:v>28856.584962439418</c:v>
                </c:pt>
                <c:pt idx="119">
                  <c:v>30317.58814301552</c:v>
                </c:pt>
                <c:pt idx="120">
                  <c:v>30869.67450902201</c:v>
                </c:pt>
                <c:pt idx="121">
                  <c:v>30422.657416321825</c:v>
                </c:pt>
                <c:pt idx="122">
                  <c:v>29540.096774934231</c:v>
                </c:pt>
                <c:pt idx="123">
                  <c:v>30430.012390016804</c:v>
                </c:pt>
                <c:pt idx="124">
                  <c:v>31504.900902764159</c:v>
                </c:pt>
                <c:pt idx="125">
                  <c:v>31318.503298885735</c:v>
                </c:pt>
                <c:pt idx="126">
                  <c:v>31620.358036000922</c:v>
                </c:pt>
                <c:pt idx="127">
                  <c:v>32343.68355914206</c:v>
                </c:pt>
                <c:pt idx="128">
                  <c:v>32902.930036223559</c:v>
                </c:pt>
                <c:pt idx="129">
                  <c:v>33246.998717387753</c:v>
                </c:pt>
                <c:pt idx="130">
                  <c:v>34751.216660361293</c:v>
                </c:pt>
                <c:pt idx="131">
                  <c:v>34375.013756249842</c:v>
                </c:pt>
                <c:pt idx="132">
                  <c:v>34859.415957454767</c:v>
                </c:pt>
                <c:pt idx="133">
                  <c:v>35821.614411323833</c:v>
                </c:pt>
                <c:pt idx="134">
                  <c:v>36014.337682466881</c:v>
                </c:pt>
                <c:pt idx="135">
                  <c:v>34997.840268391519</c:v>
                </c:pt>
                <c:pt idx="136">
                  <c:v>34785.753301694676</c:v>
                </c:pt>
                <c:pt idx="137">
                  <c:v>34458.862908324736</c:v>
                </c:pt>
                <c:pt idx="138">
                  <c:v>35610.74488849294</c:v>
                </c:pt>
                <c:pt idx="139">
                  <c:v>36667.800582642121</c:v>
                </c:pt>
                <c:pt idx="140">
                  <c:v>37059.959150267394</c:v>
                </c:pt>
                <c:pt idx="141">
                  <c:v>38502.971194536469</c:v>
                </c:pt>
                <c:pt idx="142">
                  <c:v>39545.352745449323</c:v>
                </c:pt>
                <c:pt idx="143">
                  <c:v>39677.563475704577</c:v>
                </c:pt>
                <c:pt idx="144">
                  <c:v>40362.113917063536</c:v>
                </c:pt>
                <c:pt idx="145">
                  <c:v>40729.406213512644</c:v>
                </c:pt>
                <c:pt idx="146">
                  <c:v>41934.970891952282</c:v>
                </c:pt>
                <c:pt idx="147">
                  <c:v>42211.605873440669</c:v>
                </c:pt>
                <c:pt idx="148">
                  <c:v>43970.057920494051</c:v>
                </c:pt>
                <c:pt idx="149">
                  <c:v>42783.311713715579</c:v>
                </c:pt>
                <c:pt idx="150">
                  <c:v>40380.711595907866</c:v>
                </c:pt>
                <c:pt idx="151">
                  <c:v>41963.697035278157</c:v>
                </c:pt>
                <c:pt idx="152">
                  <c:v>40537.271036644503</c:v>
                </c:pt>
                <c:pt idx="153">
                  <c:v>40920.375077307857</c:v>
                </c:pt>
                <c:pt idx="154">
                  <c:v>40249.262933298582</c:v>
                </c:pt>
                <c:pt idx="155">
                  <c:v>41210.10624673534</c:v>
                </c:pt>
                <c:pt idx="156">
                  <c:v>42541.211596237379</c:v>
                </c:pt>
                <c:pt idx="157">
                  <c:v>41196.582947638235</c:v>
                </c:pt>
                <c:pt idx="158">
                  <c:v>39629.075329985601</c:v>
                </c:pt>
                <c:pt idx="159">
                  <c:v>41450.736264567931</c:v>
                </c:pt>
                <c:pt idx="160">
                  <c:v>41241.237811438907</c:v>
                </c:pt>
                <c:pt idx="161">
                  <c:v>43062.782440930743</c:v>
                </c:pt>
                <c:pt idx="162">
                  <c:v>43455.944712519471</c:v>
                </c:pt>
                <c:pt idx="163">
                  <c:v>43860.621422538206</c:v>
                </c:pt>
                <c:pt idx="164">
                  <c:v>42422.69361105789</c:v>
                </c:pt>
                <c:pt idx="165">
                  <c:v>42406.487939569648</c:v>
                </c:pt>
                <c:pt idx="166">
                  <c:v>42902.341123143051</c:v>
                </c:pt>
                <c:pt idx="167">
                  <c:v>44483.08946496321</c:v>
                </c:pt>
                <c:pt idx="168">
                  <c:v>44851.883161986843</c:v>
                </c:pt>
                <c:pt idx="169">
                  <c:v>45699.817914924963</c:v>
                </c:pt>
                <c:pt idx="170">
                  <c:v>47196.998010827985</c:v>
                </c:pt>
                <c:pt idx="171">
                  <c:v>47468.176932487295</c:v>
                </c:pt>
                <c:pt idx="172">
                  <c:v>48618.59584403121</c:v>
                </c:pt>
                <c:pt idx="173">
                  <c:v>49065.19709336973</c:v>
                </c:pt>
                <c:pt idx="174">
                  <c:v>49765.427450866613</c:v>
                </c:pt>
                <c:pt idx="175">
                  <c:v>49752.880300292323</c:v>
                </c:pt>
                <c:pt idx="176">
                  <c:v>52083.414858569216</c:v>
                </c:pt>
                <c:pt idx="177">
                  <c:v>51158.28920946709</c:v>
                </c:pt>
                <c:pt idx="178">
                  <c:v>51790.898184351143</c:v>
                </c:pt>
                <c:pt idx="179">
                  <c:v>52075.596400958064</c:v>
                </c:pt>
                <c:pt idx="180">
                  <c:v>54050.604688828847</c:v>
                </c:pt>
                <c:pt idx="181">
                  <c:v>54969.264710491567</c:v>
                </c:pt>
                <c:pt idx="182">
                  <c:v>55760.111704555071</c:v>
                </c:pt>
                <c:pt idx="183">
                  <c:v>56277.838089712146</c:v>
                </c:pt>
                <c:pt idx="184">
                  <c:v>56494.512423227534</c:v>
                </c:pt>
                <c:pt idx="185">
                  <c:v>56514.590335207082</c:v>
                </c:pt>
                <c:pt idx="186">
                  <c:v>57301.349018206383</c:v>
                </c:pt>
                <c:pt idx="187">
                  <c:v>58370.565679329338</c:v>
                </c:pt>
                <c:pt idx="188">
                  <c:v>57773.553789178986</c:v>
                </c:pt>
                <c:pt idx="189">
                  <c:v>57878.24684471963</c:v>
                </c:pt>
                <c:pt idx="190">
                  <c:v>59832.214686272506</c:v>
                </c:pt>
                <c:pt idx="191">
                  <c:v>61080.173705280555</c:v>
                </c:pt>
                <c:pt idx="192">
                  <c:v>62256.144809310346</c:v>
                </c:pt>
                <c:pt idx="193">
                  <c:v>61245.927274181944</c:v>
                </c:pt>
                <c:pt idx="194">
                  <c:v>61971.456628234293</c:v>
                </c:pt>
                <c:pt idx="195">
                  <c:v>60955.817615313856</c:v>
                </c:pt>
                <c:pt idx="196">
                  <c:v>60693.51397289602</c:v>
                </c:pt>
                <c:pt idx="197">
                  <c:v>62331.845823809155</c:v>
                </c:pt>
                <c:pt idx="198">
                  <c:v>64164.375553413767</c:v>
                </c:pt>
                <c:pt idx="199">
                  <c:v>63764.720988925583</c:v>
                </c:pt>
                <c:pt idx="200">
                  <c:v>64003.091076712481</c:v>
                </c:pt>
                <c:pt idx="201">
                  <c:v>64772.817606626304</c:v>
                </c:pt>
                <c:pt idx="202">
                  <c:v>66534.286008698415</c:v>
                </c:pt>
                <c:pt idx="203">
                  <c:v>65021.96374377243</c:v>
                </c:pt>
                <c:pt idx="204">
                  <c:v>65735.690394030244</c:v>
                </c:pt>
                <c:pt idx="205">
                  <c:v>65359.255643855016</c:v>
                </c:pt>
                <c:pt idx="206">
                  <c:v>66040.817021552924</c:v>
                </c:pt>
                <c:pt idx="207">
                  <c:v>64329.150073075536</c:v>
                </c:pt>
                <c:pt idx="208">
                  <c:v>63148.64950961557</c:v>
                </c:pt>
                <c:pt idx="209">
                  <c:v>63318.724841271091</c:v>
                </c:pt>
                <c:pt idx="210">
                  <c:v>64305.111687787183</c:v>
                </c:pt>
                <c:pt idx="211">
                  <c:v>67512.221439396686</c:v>
                </c:pt>
                <c:pt idx="212">
                  <c:v>68559.425562261618</c:v>
                </c:pt>
                <c:pt idx="213">
                  <c:v>66936.799150458188</c:v>
                </c:pt>
                <c:pt idx="214">
                  <c:v>68584.443209730292</c:v>
                </c:pt>
                <c:pt idx="215">
                  <c:v>65714.452533399672</c:v>
                </c:pt>
                <c:pt idx="216">
                  <c:v>60793.325877002855</c:v>
                </c:pt>
                <c:pt idx="217">
                  <c:v>60005.053222787799</c:v>
                </c:pt>
                <c:pt idx="218">
                  <c:v>57244.998442314412</c:v>
                </c:pt>
                <c:pt idx="219">
                  <c:v>60117.298727984773</c:v>
                </c:pt>
                <c:pt idx="220">
                  <c:v>60357.216971085727</c:v>
                </c:pt>
                <c:pt idx="221">
                  <c:v>59584.774965296805</c:v>
                </c:pt>
                <c:pt idx="222">
                  <c:v>63012.010283405514</c:v>
                </c:pt>
                <c:pt idx="223">
                  <c:v>58593.790020148765</c:v>
                </c:pt>
                <c:pt idx="224">
                  <c:v>58650.138192704268</c:v>
                </c:pt>
                <c:pt idx="225">
                  <c:v>59893.1983491965</c:v>
                </c:pt>
                <c:pt idx="226">
                  <c:v>64135.056719827466</c:v>
                </c:pt>
                <c:pt idx="227">
                  <c:v>64527.144528929086</c:v>
                </c:pt>
                <c:pt idx="228">
                  <c:v>68151.857361592614</c:v>
                </c:pt>
                <c:pt idx="229">
                  <c:v>67084.505783906643</c:v>
                </c:pt>
                <c:pt idx="230">
                  <c:v>67655.427337013563</c:v>
                </c:pt>
                <c:pt idx="231">
                  <c:v>65532.543325138176</c:v>
                </c:pt>
                <c:pt idx="232">
                  <c:v>62539.515632875766</c:v>
                </c:pt>
                <c:pt idx="233">
                  <c:v>67444.00562227967</c:v>
                </c:pt>
                <c:pt idx="234">
                  <c:v>68554.181357183086</c:v>
                </c:pt>
                <c:pt idx="235">
                  <c:v>66842.275769751825</c:v>
                </c:pt>
                <c:pt idx="236">
                  <c:v>69583.644123135193</c:v>
                </c:pt>
                <c:pt idx="237">
                  <c:v>69109.025011415069</c:v>
                </c:pt>
                <c:pt idx="238">
                  <c:v>70503.505922085664</c:v>
                </c:pt>
                <c:pt idx="239">
                  <c:v>71472.06273665218</c:v>
                </c:pt>
                <c:pt idx="240">
                  <c:v>73469.020491852818</c:v>
                </c:pt>
                <c:pt idx="241">
                  <c:v>74080.251098813984</c:v>
                </c:pt>
                <c:pt idx="242">
                  <c:v>76726.076406103515</c:v>
                </c:pt>
                <c:pt idx="243">
                  <c:v>75976.426714914138</c:v>
                </c:pt>
                <c:pt idx="244">
                  <c:v>77773.354118067335</c:v>
                </c:pt>
                <c:pt idx="245">
                  <c:v>77779.160364957279</c:v>
                </c:pt>
                <c:pt idx="246">
                  <c:v>77374.51050194756</c:v>
                </c:pt>
                <c:pt idx="247">
                  <c:v>77994.473007334047</c:v>
                </c:pt>
                <c:pt idx="248">
                  <c:v>79910.649792515935</c:v>
                </c:pt>
                <c:pt idx="249">
                  <c:v>79536.160074834333</c:v>
                </c:pt>
                <c:pt idx="250">
                  <c:v>80447.873294801175</c:v>
                </c:pt>
                <c:pt idx="251">
                  <c:v>79733.43483463653</c:v>
                </c:pt>
                <c:pt idx="252">
                  <c:v>78666.849133594704</c:v>
                </c:pt>
                <c:pt idx="253">
                  <c:v>82334.333066153064</c:v>
                </c:pt>
                <c:pt idx="254">
                  <c:v>84493.902544030963</c:v>
                </c:pt>
                <c:pt idx="255">
                  <c:v>82158.013626410058</c:v>
                </c:pt>
                <c:pt idx="256">
                  <c:v>82662.855035709115</c:v>
                </c:pt>
                <c:pt idx="257">
                  <c:v>79094.767686587773</c:v>
                </c:pt>
                <c:pt idx="258">
                  <c:v>81128.088262582765</c:v>
                </c:pt>
                <c:pt idx="259">
                  <c:v>78501.209878963535</c:v>
                </c:pt>
                <c:pt idx="260">
                  <c:v>81540.420585971297</c:v>
                </c:pt>
                <c:pt idx="261">
                  <c:v>81692.717713110353</c:v>
                </c:pt>
                <c:pt idx="262">
                  <c:v>82138.428227869677</c:v>
                </c:pt>
                <c:pt idx="263">
                  <c:v>84271.596078403891</c:v>
                </c:pt>
                <c:pt idx="264">
                  <c:v>84870.752334545759</c:v>
                </c:pt>
                <c:pt idx="265">
                  <c:v>84769.056735754508</c:v>
                </c:pt>
                <c:pt idx="266">
                  <c:v>85445.344151472891</c:v>
                </c:pt>
                <c:pt idx="267">
                  <c:v>86616.893876110465</c:v>
                </c:pt>
                <c:pt idx="268">
                  <c:v>86800.737490295942</c:v>
                </c:pt>
                <c:pt idx="269">
                  <c:v>87776.947844145136</c:v>
                </c:pt>
                <c:pt idx="270">
                  <c:v>89611.213638522357</c:v>
                </c:pt>
                <c:pt idx="271">
                  <c:v>88782.501763905093</c:v>
                </c:pt>
                <c:pt idx="272">
                  <c:v>89424.676121259574</c:v>
                </c:pt>
                <c:pt idx="273">
                  <c:v>91731.624525011357</c:v>
                </c:pt>
                <c:pt idx="274">
                  <c:v>94137.018159738116</c:v>
                </c:pt>
                <c:pt idx="275">
                  <c:v>92798.069382536152</c:v>
                </c:pt>
                <c:pt idx="276">
                  <c:v>91674.412273343449</c:v>
                </c:pt>
                <c:pt idx="277">
                  <c:v>92810.752558239968</c:v>
                </c:pt>
                <c:pt idx="278">
                  <c:v>91625.306498095961</c:v>
                </c:pt>
                <c:pt idx="279">
                  <c:v>92110.637387311886</c:v>
                </c:pt>
                <c:pt idx="280">
                  <c:v>91615.449813316009</c:v>
                </c:pt>
                <c:pt idx="281">
                  <c:v>92505.013744619326</c:v>
                </c:pt>
                <c:pt idx="282">
                  <c:v>90836.528444955591</c:v>
                </c:pt>
                <c:pt idx="283">
                  <c:v>90030.800040920411</c:v>
                </c:pt>
                <c:pt idx="284">
                  <c:v>93456.047130012972</c:v>
                </c:pt>
                <c:pt idx="285">
                  <c:v>94555.741242157063</c:v>
                </c:pt>
                <c:pt idx="286">
                  <c:v>95327.908120348642</c:v>
                </c:pt>
                <c:pt idx="287">
                  <c:v>95348.043304365303</c:v>
                </c:pt>
                <c:pt idx="288">
                  <c:v>97683.680214964086</c:v>
                </c:pt>
                <c:pt idx="289">
                  <c:v>96304.943904732136</c:v>
                </c:pt>
                <c:pt idx="290">
                  <c:v>98181.737199943731</c:v>
                </c:pt>
                <c:pt idx="291">
                  <c:v>100905.04373804561</c:v>
                </c:pt>
                <c:pt idx="292">
                  <c:v>101892.87083952223</c:v>
                </c:pt>
                <c:pt idx="293">
                  <c:v>103281.76110438653</c:v>
                </c:pt>
                <c:pt idx="294">
                  <c:v>105205.76610408686</c:v>
                </c:pt>
                <c:pt idx="295">
                  <c:v>105716.61125071056</c:v>
                </c:pt>
                <c:pt idx="296">
                  <c:v>106424.69327749732</c:v>
                </c:pt>
                <c:pt idx="297">
                  <c:v>107193.26100475364</c:v>
                </c:pt>
                <c:pt idx="298">
                  <c:v>106663.74322750114</c:v>
                </c:pt>
                <c:pt idx="299">
                  <c:v>106866.36681415903</c:v>
                </c:pt>
                <c:pt idx="300">
                  <c:v>110072.83065070519</c:v>
                </c:pt>
                <c:pt idx="301">
                  <c:v>111261.54705193406</c:v>
                </c:pt>
                <c:pt idx="302">
                  <c:v>111705.04327408846</c:v>
                </c:pt>
                <c:pt idx="303">
                  <c:v>112344.79526487518</c:v>
                </c:pt>
                <c:pt idx="304">
                  <c:v>110794.05206002609</c:v>
                </c:pt>
                <c:pt idx="305">
                  <c:v>112855.35119882626</c:v>
                </c:pt>
                <c:pt idx="306">
                  <c:v>110766.91256830329</c:v>
                </c:pt>
                <c:pt idx="307">
                  <c:v>112385.82957507047</c:v>
                </c:pt>
                <c:pt idx="308">
                  <c:v>115271.58045498232</c:v>
                </c:pt>
                <c:pt idx="309">
                  <c:v>117596.40530051189</c:v>
                </c:pt>
                <c:pt idx="310">
                  <c:v>120633.35708532447</c:v>
                </c:pt>
                <c:pt idx="311">
                  <c:v>119314.2208399895</c:v>
                </c:pt>
                <c:pt idx="312">
                  <c:v>119234.38446922642</c:v>
                </c:pt>
                <c:pt idx="313">
                  <c:v>119776.86748141446</c:v>
                </c:pt>
                <c:pt idx="314">
                  <c:v>119335.40538007797</c:v>
                </c:pt>
                <c:pt idx="315">
                  <c:v>116743.1972667865</c:v>
                </c:pt>
                <c:pt idx="316">
                  <c:v>118852.49119435296</c:v>
                </c:pt>
                <c:pt idx="317">
                  <c:v>120877.04360872891</c:v>
                </c:pt>
                <c:pt idx="318">
                  <c:v>124674.20511338729</c:v>
                </c:pt>
                <c:pt idx="319">
                  <c:v>126065.00547812931</c:v>
                </c:pt>
                <c:pt idx="320">
                  <c:v>126487.17581718403</c:v>
                </c:pt>
                <c:pt idx="321">
                  <c:v>128137.30593788502</c:v>
                </c:pt>
                <c:pt idx="322">
                  <c:v>127645.13284400704</c:v>
                </c:pt>
                <c:pt idx="323">
                  <c:v>125270.26005160334</c:v>
                </c:pt>
                <c:pt idx="324">
                  <c:v>127214.47892547539</c:v>
                </c:pt>
                <c:pt idx="325">
                  <c:v>124680.67587858404</c:v>
                </c:pt>
                <c:pt idx="326">
                  <c:v>126572.1754529988</c:v>
                </c:pt>
                <c:pt idx="327">
                  <c:v>129214.61456326564</c:v>
                </c:pt>
                <c:pt idx="328">
                  <c:v>131613.94139926555</c:v>
                </c:pt>
                <c:pt idx="329">
                  <c:v>131361.76514876229</c:v>
                </c:pt>
                <c:pt idx="330">
                  <c:v>132390.57292361418</c:v>
                </c:pt>
                <c:pt idx="331">
                  <c:v>133288.78600020122</c:v>
                </c:pt>
                <c:pt idx="332">
                  <c:v>136526.85094767355</c:v>
                </c:pt>
                <c:pt idx="333">
                  <c:v>137693.79276975454</c:v>
                </c:pt>
                <c:pt idx="334">
                  <c:v>137389.28614910651</c:v>
                </c:pt>
                <c:pt idx="335">
                  <c:v>137842.61237985216</c:v>
                </c:pt>
                <c:pt idx="336">
                  <c:v>140485.35441574716</c:v>
                </c:pt>
                <c:pt idx="337">
                  <c:v>141034.83920129194</c:v>
                </c:pt>
                <c:pt idx="338">
                  <c:v>141643.49723003866</c:v>
                </c:pt>
                <c:pt idx="339">
                  <c:v>141279.28943460138</c:v>
                </c:pt>
                <c:pt idx="340">
                  <c:v>139539.2124181315</c:v>
                </c:pt>
                <c:pt idx="341">
                  <c:v>143317.67908414584</c:v>
                </c:pt>
                <c:pt idx="342">
                  <c:v>145558.4920899671</c:v>
                </c:pt>
                <c:pt idx="343">
                  <c:v>146276.0298539176</c:v>
                </c:pt>
                <c:pt idx="344">
                  <c:v>145975.32712909838</c:v>
                </c:pt>
                <c:pt idx="345">
                  <c:v>146457.84745326452</c:v>
                </c:pt>
                <c:pt idx="346">
                  <c:v>147119.39176102536</c:v>
                </c:pt>
                <c:pt idx="347">
                  <c:v>143774.56708902385</c:v>
                </c:pt>
                <c:pt idx="348">
                  <c:v>143767.23722454955</c:v>
                </c:pt>
                <c:pt idx="349">
                  <c:v>142948.20363821037</c:v>
                </c:pt>
                <c:pt idx="350">
                  <c:v>147211.14546699013</c:v>
                </c:pt>
                <c:pt idx="351">
                  <c:v>147895.08756570437</c:v>
                </c:pt>
                <c:pt idx="352">
                  <c:v>150540.33235218949</c:v>
                </c:pt>
                <c:pt idx="353">
                  <c:v>152259.5414327883</c:v>
                </c:pt>
                <c:pt idx="354">
                  <c:v>150293.52599865335</c:v>
                </c:pt>
                <c:pt idx="355">
                  <c:v>152249.26237532831</c:v>
                </c:pt>
                <c:pt idx="356">
                  <c:v>150748.45349266147</c:v>
                </c:pt>
                <c:pt idx="357">
                  <c:v>151974.71719780119</c:v>
                </c:pt>
                <c:pt idx="358">
                  <c:v>148258.87823046083</c:v>
                </c:pt>
                <c:pt idx="359">
                  <c:v>151845.05252001103</c:v>
                </c:pt>
                <c:pt idx="360">
                  <c:v>151647.07679357912</c:v>
                </c:pt>
                <c:pt idx="361">
                  <c:v>153007.87781725751</c:v>
                </c:pt>
                <c:pt idx="362">
                  <c:v>152093.10195435674</c:v>
                </c:pt>
                <c:pt idx="363">
                  <c:v>151851.1792842735</c:v>
                </c:pt>
                <c:pt idx="364">
                  <c:v>154101.41916719821</c:v>
                </c:pt>
                <c:pt idx="365">
                  <c:v>154710.52081123422</c:v>
                </c:pt>
                <c:pt idx="366">
                  <c:v>158378.2469082404</c:v>
                </c:pt>
                <c:pt idx="367">
                  <c:v>157818.28682031829</c:v>
                </c:pt>
                <c:pt idx="368">
                  <c:v>160909.7618848721</c:v>
                </c:pt>
                <c:pt idx="369">
                  <c:v>161190.62231925622</c:v>
                </c:pt>
                <c:pt idx="370">
                  <c:v>163748.02540259366</c:v>
                </c:pt>
                <c:pt idx="371">
                  <c:v>160268.97622323071</c:v>
                </c:pt>
                <c:pt idx="372">
                  <c:v>160741.67631964703</c:v>
                </c:pt>
                <c:pt idx="373">
                  <c:v>159753.53309827682</c:v>
                </c:pt>
                <c:pt idx="374">
                  <c:v>156254.1287737308</c:v>
                </c:pt>
                <c:pt idx="375">
                  <c:v>156781.5115771101</c:v>
                </c:pt>
                <c:pt idx="376">
                  <c:v>159085.02153431129</c:v>
                </c:pt>
                <c:pt idx="377">
                  <c:v>162379.49341225074</c:v>
                </c:pt>
                <c:pt idx="378">
                  <c:v>164655.7727361187</c:v>
                </c:pt>
                <c:pt idx="379">
                  <c:v>164988.22104952383</c:v>
                </c:pt>
                <c:pt idx="380">
                  <c:v>163848.9069111147</c:v>
                </c:pt>
                <c:pt idx="381">
                  <c:v>164049.24494354622</c:v>
                </c:pt>
                <c:pt idx="382">
                  <c:v>161725.56846729331</c:v>
                </c:pt>
                <c:pt idx="383">
                  <c:v>160246.7967462333</c:v>
                </c:pt>
                <c:pt idx="384">
                  <c:v>154774.27813643889</c:v>
                </c:pt>
                <c:pt idx="385">
                  <c:v>156512.98929970065</c:v>
                </c:pt>
                <c:pt idx="386">
                  <c:v>162359.31029275581</c:v>
                </c:pt>
                <c:pt idx="387">
                  <c:v>167437.45441724171</c:v>
                </c:pt>
                <c:pt idx="388">
                  <c:v>168342.37721267462</c:v>
                </c:pt>
                <c:pt idx="389">
                  <c:v>168491.17231898571</c:v>
                </c:pt>
                <c:pt idx="390">
                  <c:v>170180.23891915494</c:v>
                </c:pt>
                <c:pt idx="391">
                  <c:v>169919.10854098157</c:v>
                </c:pt>
                <c:pt idx="392">
                  <c:v>171785.72930960878</c:v>
                </c:pt>
                <c:pt idx="393">
                  <c:v>167415.96325398103</c:v>
                </c:pt>
                <c:pt idx="394">
                  <c:v>173041.26339580287</c:v>
                </c:pt>
                <c:pt idx="395">
                  <c:v>175156.27180650056</c:v>
                </c:pt>
                <c:pt idx="396">
                  <c:v>173756.51139080696</c:v>
                </c:pt>
                <c:pt idx="397">
                  <c:v>173446.431862873</c:v>
                </c:pt>
                <c:pt idx="398">
                  <c:v>173143.42473038658</c:v>
                </c:pt>
                <c:pt idx="399">
                  <c:v>171593.14981830691</c:v>
                </c:pt>
                <c:pt idx="400">
                  <c:v>174505.76390393524</c:v>
                </c:pt>
                <c:pt idx="401">
                  <c:v>171440.52149061102</c:v>
                </c:pt>
                <c:pt idx="402">
                  <c:v>176776.27637711974</c:v>
                </c:pt>
                <c:pt idx="403">
                  <c:v>179696.77288042021</c:v>
                </c:pt>
                <c:pt idx="404">
                  <c:v>181008.321110169</c:v>
                </c:pt>
                <c:pt idx="405">
                  <c:v>180668.85052786849</c:v>
                </c:pt>
                <c:pt idx="406">
                  <c:v>178889.5914597057</c:v>
                </c:pt>
                <c:pt idx="407">
                  <c:v>179487.23196363842</c:v>
                </c:pt>
                <c:pt idx="408">
                  <c:v>184460.52598182659</c:v>
                </c:pt>
                <c:pt idx="409">
                  <c:v>181255.14953645517</c:v>
                </c:pt>
                <c:pt idx="410">
                  <c:v>183045.52445094162</c:v>
                </c:pt>
                <c:pt idx="411">
                  <c:v>184678.1843196608</c:v>
                </c:pt>
                <c:pt idx="412">
                  <c:v>183270.01453416504</c:v>
                </c:pt>
                <c:pt idx="413">
                  <c:v>185250.71546977721</c:v>
                </c:pt>
                <c:pt idx="414">
                  <c:v>183412.03150421899</c:v>
                </c:pt>
                <c:pt idx="415">
                  <c:v>184208.32839591184</c:v>
                </c:pt>
                <c:pt idx="416">
                  <c:v>185164.43755993384</c:v>
                </c:pt>
                <c:pt idx="417">
                  <c:v>186210.00593007036</c:v>
                </c:pt>
                <c:pt idx="418">
                  <c:v>184987.88577915376</c:v>
                </c:pt>
                <c:pt idx="419">
                  <c:v>185596.3798242787</c:v>
                </c:pt>
                <c:pt idx="420">
                  <c:v>185717.94649781866</c:v>
                </c:pt>
                <c:pt idx="421">
                  <c:v>187397.56828528122</c:v>
                </c:pt>
                <c:pt idx="422">
                  <c:v>186813.75676674052</c:v>
                </c:pt>
                <c:pt idx="423">
                  <c:v>184300.19327796629</c:v>
                </c:pt>
                <c:pt idx="424">
                  <c:v>184854.75551241121</c:v>
                </c:pt>
                <c:pt idx="425">
                  <c:v>186142.85290535961</c:v>
                </c:pt>
                <c:pt idx="426">
                  <c:v>182569.47928306778</c:v>
                </c:pt>
                <c:pt idx="427">
                  <c:v>185975.73999642255</c:v>
                </c:pt>
                <c:pt idx="428">
                  <c:v>184314.71406396694</c:v>
                </c:pt>
                <c:pt idx="429">
                  <c:v>185856.96795384493</c:v>
                </c:pt>
                <c:pt idx="430">
                  <c:v>177917.55327485752</c:v>
                </c:pt>
                <c:pt idx="431">
                  <c:v>178808.36070601197</c:v>
                </c:pt>
                <c:pt idx="432">
                  <c:v>174062.13230780838</c:v>
                </c:pt>
                <c:pt idx="433">
                  <c:v>177494.05053580157</c:v>
                </c:pt>
                <c:pt idx="434">
                  <c:v>178271.72286717419</c:v>
                </c:pt>
                <c:pt idx="435">
                  <c:v>175661.21869533256</c:v>
                </c:pt>
                <c:pt idx="436">
                  <c:v>175150.51021184769</c:v>
                </c:pt>
                <c:pt idx="437">
                  <c:v>181418.45137456743</c:v>
                </c:pt>
                <c:pt idx="438">
                  <c:v>182497.16426507724</c:v>
                </c:pt>
                <c:pt idx="439">
                  <c:v>183985.21188950568</c:v>
                </c:pt>
                <c:pt idx="440">
                  <c:v>183466.81253580432</c:v>
                </c:pt>
                <c:pt idx="441">
                  <c:v>185689.97582967623</c:v>
                </c:pt>
                <c:pt idx="442">
                  <c:v>179617.47277669408</c:v>
                </c:pt>
                <c:pt idx="443">
                  <c:v>185109.50247673111</c:v>
                </c:pt>
                <c:pt idx="444">
                  <c:v>187121.60784738098</c:v>
                </c:pt>
                <c:pt idx="445">
                  <c:v>185479.99531752482</c:v>
                </c:pt>
                <c:pt idx="446">
                  <c:v>179422.56421367952</c:v>
                </c:pt>
                <c:pt idx="447">
                  <c:v>178959.13543008047</c:v>
                </c:pt>
                <c:pt idx="448">
                  <c:v>185126.1343897809</c:v>
                </c:pt>
                <c:pt idx="449">
                  <c:v>183306.8134407849</c:v>
                </c:pt>
                <c:pt idx="450">
                  <c:v>184081.76315018005</c:v>
                </c:pt>
                <c:pt idx="451">
                  <c:v>173120.45948338113</c:v>
                </c:pt>
                <c:pt idx="452">
                  <c:v>170278.22848599701</c:v>
                </c:pt>
                <c:pt idx="453">
                  <c:v>171875.22359612022</c:v>
                </c:pt>
                <c:pt idx="454">
                  <c:v>176275.45282736488</c:v>
                </c:pt>
                <c:pt idx="455">
                  <c:v>171407.9755555235</c:v>
                </c:pt>
                <c:pt idx="456">
                  <c:v>170261.94800165732</c:v>
                </c:pt>
                <c:pt idx="457">
                  <c:v>175090.24342560922</c:v>
                </c:pt>
                <c:pt idx="458">
                  <c:v>178946.87901017474</c:v>
                </c:pt>
                <c:pt idx="459">
                  <c:v>185014.62889118059</c:v>
                </c:pt>
                <c:pt idx="460">
                  <c:v>187482.01403881572</c:v>
                </c:pt>
                <c:pt idx="461">
                  <c:v>190147.13033814161</c:v>
                </c:pt>
                <c:pt idx="462">
                  <c:v>188654.50356839009</c:v>
                </c:pt>
                <c:pt idx="463">
                  <c:v>192685.66092475114</c:v>
                </c:pt>
                <c:pt idx="464">
                  <c:v>189966.01821049393</c:v>
                </c:pt>
                <c:pt idx="465">
                  <c:v>194621.25217072997</c:v>
                </c:pt>
                <c:pt idx="466">
                  <c:v>196875.49926065395</c:v>
                </c:pt>
                <c:pt idx="467">
                  <c:v>195445.8879792692</c:v>
                </c:pt>
                <c:pt idx="468">
                  <c:v>194958.09708806864</c:v>
                </c:pt>
                <c:pt idx="469">
                  <c:v>193486.58839829895</c:v>
                </c:pt>
                <c:pt idx="470">
                  <c:v>194947.51880428026</c:v>
                </c:pt>
                <c:pt idx="471">
                  <c:v>199779.55997544329</c:v>
                </c:pt>
                <c:pt idx="472">
                  <c:v>201340.31677452466</c:v>
                </c:pt>
                <c:pt idx="473">
                  <c:v>201414.34787709214</c:v>
                </c:pt>
                <c:pt idx="474">
                  <c:v>199857.26915314645</c:v>
                </c:pt>
                <c:pt idx="475">
                  <c:v>196605.79516738973</c:v>
                </c:pt>
                <c:pt idx="476">
                  <c:v>202231.4301004514</c:v>
                </c:pt>
                <c:pt idx="477">
                  <c:v>205219.76392895475</c:v>
                </c:pt>
                <c:pt idx="478">
                  <c:v>209187.8385865413</c:v>
                </c:pt>
                <c:pt idx="479">
                  <c:v>209784.67236232563</c:v>
                </c:pt>
                <c:pt idx="480">
                  <c:v>210490.87799752562</c:v>
                </c:pt>
                <c:pt idx="481">
                  <c:v>211307.42412612156</c:v>
                </c:pt>
                <c:pt idx="482">
                  <c:v>211121.24531188607</c:v>
                </c:pt>
                <c:pt idx="483">
                  <c:v>211464.04361352359</c:v>
                </c:pt>
                <c:pt idx="484">
                  <c:v>213269.47514476051</c:v>
                </c:pt>
                <c:pt idx="485">
                  <c:v>215895.62437844969</c:v>
                </c:pt>
                <c:pt idx="486">
                  <c:v>211602.88465572079</c:v>
                </c:pt>
                <c:pt idx="487">
                  <c:v>211634.46742240773</c:v>
                </c:pt>
                <c:pt idx="488">
                  <c:v>216835.26942811592</c:v>
                </c:pt>
                <c:pt idx="489">
                  <c:v>216472.78245232214</c:v>
                </c:pt>
                <c:pt idx="490">
                  <c:v>215191.40317303274</c:v>
                </c:pt>
                <c:pt idx="491">
                  <c:v>212724.93356287846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8-4367-A6DB-7184CA57E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54064"/>
        <c:axId val="222654624"/>
      </c:areaChart>
      <c:catAx>
        <c:axId val="222654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2654624"/>
        <c:crosses val="autoZero"/>
        <c:auto val="1"/>
        <c:lblAlgn val="ctr"/>
        <c:lblOffset val="100"/>
        <c:noMultiLvlLbl val="0"/>
      </c:catAx>
      <c:valAx>
        <c:axId val="2226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54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42003300076088"/>
          <c:y val="0.92810767556494467"/>
          <c:w val="0.40601597462187727"/>
          <c:h val="7.061295691697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%</a:t>
            </a:r>
            <a:r>
              <a:rPr lang="en-US" sz="1100" b="1" baseline="0"/>
              <a:t> Return Performance</a:t>
            </a:r>
            <a:endParaRPr lang="en-US" sz="1100" b="1"/>
          </a:p>
        </c:rich>
      </c:tx>
      <c:layout>
        <c:manualLayout>
          <c:xMode val="edge"/>
          <c:yMode val="edge"/>
          <c:x val="0.3832019161940422"/>
          <c:y val="1.6527116230432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955781816989188E-2"/>
          <c:y val="0.10484351348937762"/>
          <c:w val="0.92958518961624714"/>
          <c:h val="0.79497688847605408"/>
        </c:manualLayout>
      </c:layout>
      <c:scatterChart>
        <c:scatterStyle val="smoothMarker"/>
        <c:varyColors val="0"/>
        <c:ser>
          <c:idx val="1"/>
          <c:order val="0"/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'Principal 401k'!$U$25:$U$516</c:f>
              <c:numCache>
                <c:formatCode>0.00%</c:formatCode>
                <c:ptCount val="492"/>
                <c:pt idx="0">
                  <c:v>0</c:v>
                </c:pt>
                <c:pt idx="1">
                  <c:v>-5.6535762060719863E-3</c:v>
                </c:pt>
                <c:pt idx="2">
                  <c:v>2.4564833122984187E-3</c:v>
                </c:pt>
                <c:pt idx="3">
                  <c:v>2.992198859549533E-2</c:v>
                </c:pt>
                <c:pt idx="4">
                  <c:v>4.6165878617520528E-2</c:v>
                </c:pt>
                <c:pt idx="5">
                  <c:v>2.8423135276523848E-2</c:v>
                </c:pt>
                <c:pt idx="6">
                  <c:v>-7.2537045751454032E-3</c:v>
                </c:pt>
                <c:pt idx="7">
                  <c:v>4.3838034116356894E-3</c:v>
                </c:pt>
                <c:pt idx="8">
                  <c:v>-6.5334239196438437E-3</c:v>
                </c:pt>
                <c:pt idx="9">
                  <c:v>4.1268029849670373E-3</c:v>
                </c:pt>
                <c:pt idx="10">
                  <c:v>2.5241128663541001E-2</c:v>
                </c:pt>
                <c:pt idx="11">
                  <c:v>2.1667514647432551E-2</c:v>
                </c:pt>
                <c:pt idx="12">
                  <c:v>4.4198666310828472E-2</c:v>
                </c:pt>
                <c:pt idx="13">
                  <c:v>4.5069623395694425E-2</c:v>
                </c:pt>
                <c:pt idx="14">
                  <c:v>3.2892782344706717E-3</c:v>
                </c:pt>
                <c:pt idx="15">
                  <c:v>2.6073403643990911E-2</c:v>
                </c:pt>
                <c:pt idx="16">
                  <c:v>6.8071976626187247E-3</c:v>
                </c:pt>
                <c:pt idx="17">
                  <c:v>-2.3307813750578776E-2</c:v>
                </c:pt>
                <c:pt idx="18">
                  <c:v>-2.1192678559380784E-2</c:v>
                </c:pt>
                <c:pt idx="19">
                  <c:v>-3.5240531574482259E-2</c:v>
                </c:pt>
                <c:pt idx="20">
                  <c:v>-1.3663571409949782E-2</c:v>
                </c:pt>
                <c:pt idx="21">
                  <c:v>6.1977547590206239E-3</c:v>
                </c:pt>
                <c:pt idx="22">
                  <c:v>-2.1516484137096725E-2</c:v>
                </c:pt>
                <c:pt idx="23">
                  <c:v>-4.5792304003011708E-3</c:v>
                </c:pt>
                <c:pt idx="24">
                  <c:v>-1.3002112630429941E-2</c:v>
                </c:pt>
                <c:pt idx="25">
                  <c:v>-1.9878846452944354E-2</c:v>
                </c:pt>
                <c:pt idx="26">
                  <c:v>-5.6230465275584507E-2</c:v>
                </c:pt>
                <c:pt idx="27">
                  <c:v>-7.3696789602598622E-2</c:v>
                </c:pt>
                <c:pt idx="28">
                  <c:v>-0.10473526214708562</c:v>
                </c:pt>
                <c:pt idx="29">
                  <c:v>-8.9256124649301327E-2</c:v>
                </c:pt>
                <c:pt idx="30">
                  <c:v>-3.5578228734024386E-2</c:v>
                </c:pt>
                <c:pt idx="31">
                  <c:v>-7.0718398522745529E-2</c:v>
                </c:pt>
                <c:pt idx="32">
                  <c:v>-6.1457784573600627E-2</c:v>
                </c:pt>
                <c:pt idx="33">
                  <c:v>-5.8362677410389252E-2</c:v>
                </c:pt>
                <c:pt idx="34">
                  <c:v>-6.8404643663470988E-2</c:v>
                </c:pt>
                <c:pt idx="35">
                  <c:v>-9.4717848290529538E-2</c:v>
                </c:pt>
                <c:pt idx="36">
                  <c:v>-8.8730584897297238E-2</c:v>
                </c:pt>
                <c:pt idx="37">
                  <c:v>-6.9726953998830887E-2</c:v>
                </c:pt>
                <c:pt idx="38">
                  <c:v>-6.8348701541166568E-2</c:v>
                </c:pt>
                <c:pt idx="39">
                  <c:v>-2.6681657313444629E-2</c:v>
                </c:pt>
                <c:pt idx="40">
                  <c:v>-4.7745953556544207E-2</c:v>
                </c:pt>
                <c:pt idx="41">
                  <c:v>-9.6067930883341202E-3</c:v>
                </c:pt>
                <c:pt idx="42">
                  <c:v>-2.5597969688639921E-3</c:v>
                </c:pt>
                <c:pt idx="43">
                  <c:v>5.5812220741404683E-3</c:v>
                </c:pt>
                <c:pt idx="44">
                  <c:v>-3.2303606113925909E-3</c:v>
                </c:pt>
                <c:pt idx="45">
                  <c:v>2.5967229935334624E-2</c:v>
                </c:pt>
                <c:pt idx="46">
                  <c:v>-5.2695493205112687E-4</c:v>
                </c:pt>
                <c:pt idx="47">
                  <c:v>2.4647959455645019E-2</c:v>
                </c:pt>
                <c:pt idx="48">
                  <c:v>8.8506497891540636E-3</c:v>
                </c:pt>
                <c:pt idx="49">
                  <c:v>3.1175904105824603E-3</c:v>
                </c:pt>
                <c:pt idx="50">
                  <c:v>-1.0792301332620879E-2</c:v>
                </c:pt>
                <c:pt idx="51">
                  <c:v>-4.1424944206743364E-2</c:v>
                </c:pt>
                <c:pt idx="52">
                  <c:v>-6.7080708025829106E-2</c:v>
                </c:pt>
                <c:pt idx="53">
                  <c:v>-7.0280162276428082E-2</c:v>
                </c:pt>
                <c:pt idx="54">
                  <c:v>-5.1681499310669898E-2</c:v>
                </c:pt>
                <c:pt idx="55">
                  <c:v>-5.0239525533331664E-2</c:v>
                </c:pt>
                <c:pt idx="56">
                  <c:v>-4.4328527429885245E-2</c:v>
                </c:pt>
                <c:pt idx="57">
                  <c:v>-2.0778021543629621E-2</c:v>
                </c:pt>
                <c:pt idx="58">
                  <c:v>-8.3549545016026183E-3</c:v>
                </c:pt>
                <c:pt idx="59">
                  <c:v>-1.776663750879226E-2</c:v>
                </c:pt>
                <c:pt idx="60">
                  <c:v>-1.9135358435584227E-2</c:v>
                </c:pt>
                <c:pt idx="61">
                  <c:v>-4.7189038202650413E-2</c:v>
                </c:pt>
                <c:pt idx="62">
                  <c:v>-3.9255827033052415E-2</c:v>
                </c:pt>
                <c:pt idx="63">
                  <c:v>-2.2139081498811941E-2</c:v>
                </c:pt>
                <c:pt idx="64">
                  <c:v>-6.4632435310203795E-2</c:v>
                </c:pt>
                <c:pt idx="65">
                  <c:v>-0.15589632438748902</c:v>
                </c:pt>
                <c:pt idx="66">
                  <c:v>-0.26949570283627722</c:v>
                </c:pt>
                <c:pt idx="67">
                  <c:v>-0.25755751428688334</c:v>
                </c:pt>
                <c:pt idx="68">
                  <c:v>-0.30493772356876903</c:v>
                </c:pt>
                <c:pt idx="69">
                  <c:v>-0.22822339753105991</c:v>
                </c:pt>
                <c:pt idx="70">
                  <c:v>-0.25391170880595126</c:v>
                </c:pt>
                <c:pt idx="71">
                  <c:v>-0.30312050909362676</c:v>
                </c:pt>
                <c:pt idx="72">
                  <c:v>-0.35113414449083913</c:v>
                </c:pt>
                <c:pt idx="73">
                  <c:v>-0.27098584238738699</c:v>
                </c:pt>
                <c:pt idx="74">
                  <c:v>-0.28009522134792819</c:v>
                </c:pt>
                <c:pt idx="75">
                  <c:v>-0.27227506276608704</c:v>
                </c:pt>
                <c:pt idx="76">
                  <c:v>-0.25024852747605264</c:v>
                </c:pt>
                <c:pt idx="77">
                  <c:v>-0.26106223686477492</c:v>
                </c:pt>
                <c:pt idx="78">
                  <c:v>-0.22771175675348321</c:v>
                </c:pt>
                <c:pt idx="79">
                  <c:v>-0.21233328095274084</c:v>
                </c:pt>
                <c:pt idx="80">
                  <c:v>-0.23877383186508438</c:v>
                </c:pt>
                <c:pt idx="81">
                  <c:v>-0.26164610132733257</c:v>
                </c:pt>
                <c:pt idx="82">
                  <c:v>-0.27563013182055141</c:v>
                </c:pt>
                <c:pt idx="83">
                  <c:v>-0.28074994411765786</c:v>
                </c:pt>
                <c:pt idx="84">
                  <c:v>-0.23969503744844278</c:v>
                </c:pt>
                <c:pt idx="85">
                  <c:v>-0.27191541324677959</c:v>
                </c:pt>
                <c:pt idx="86">
                  <c:v>-0.30997835184262457</c:v>
                </c:pt>
                <c:pt idx="87">
                  <c:v>-0.33620160077829586</c:v>
                </c:pt>
                <c:pt idx="88">
                  <c:v>-0.37428516077828677</c:v>
                </c:pt>
                <c:pt idx="89">
                  <c:v>-0.31547916105404727</c:v>
                </c:pt>
                <c:pt idx="90">
                  <c:v>-0.29969802351453867</c:v>
                </c:pt>
                <c:pt idx="91">
                  <c:v>-0.2589278174375037</c:v>
                </c:pt>
                <c:pt idx="92">
                  <c:v>-0.22087135578188832</c:v>
                </c:pt>
                <c:pt idx="93">
                  <c:v>-0.20593387014521403</c:v>
                </c:pt>
                <c:pt idx="94">
                  <c:v>-0.18636018770337637</c:v>
                </c:pt>
                <c:pt idx="95">
                  <c:v>-0.18728957713997096</c:v>
                </c:pt>
                <c:pt idx="96">
                  <c:v>-0.17150929643536728</c:v>
                </c:pt>
                <c:pt idx="97">
                  <c:v>-0.13270828795871281</c:v>
                </c:pt>
                <c:pt idx="98">
                  <c:v>-0.17710400001773263</c:v>
                </c:pt>
                <c:pt idx="99">
                  <c:v>-0.17191915837611782</c:v>
                </c:pt>
                <c:pt idx="100">
                  <c:v>-0.13850326972927551</c:v>
                </c:pt>
                <c:pt idx="101">
                  <c:v>-0.10905964971199889</c:v>
                </c:pt>
                <c:pt idx="102">
                  <c:v>-0.10764381384834487</c:v>
                </c:pt>
                <c:pt idx="103">
                  <c:v>-0.12958867283667674</c:v>
                </c:pt>
                <c:pt idx="104">
                  <c:v>-0.12806236354324885</c:v>
                </c:pt>
                <c:pt idx="105">
                  <c:v>-0.14467427843181557</c:v>
                </c:pt>
                <c:pt idx="106">
                  <c:v>-0.16010929319501865</c:v>
                </c:pt>
                <c:pt idx="107">
                  <c:v>-0.10391662407172131</c:v>
                </c:pt>
                <c:pt idx="108">
                  <c:v>-6.3771752463674392E-2</c:v>
                </c:pt>
                <c:pt idx="109">
                  <c:v>-5.4848693908191248E-2</c:v>
                </c:pt>
                <c:pt idx="110">
                  <c:v>-2.9920412242592787E-2</c:v>
                </c:pt>
                <c:pt idx="111">
                  <c:v>-4.1488686106980643E-2</c:v>
                </c:pt>
                <c:pt idx="112">
                  <c:v>-2.1855758601511344E-2</c:v>
                </c:pt>
                <c:pt idx="113">
                  <c:v>-1.9375997274434509E-2</c:v>
                </c:pt>
                <c:pt idx="114">
                  <c:v>-3.2273152529945004E-2</c:v>
                </c:pt>
                <c:pt idx="115">
                  <c:v>-1.9181605950445713E-3</c:v>
                </c:pt>
                <c:pt idx="116">
                  <c:v>2.8289461068801369E-2</c:v>
                </c:pt>
                <c:pt idx="117">
                  <c:v>3.293240713495349E-3</c:v>
                </c:pt>
                <c:pt idx="118">
                  <c:v>-1.6717609774035469E-2</c:v>
                </c:pt>
                <c:pt idx="119">
                  <c:v>3.306578286908235E-2</c:v>
                </c:pt>
                <c:pt idx="120">
                  <c:v>3.4634114026864671E-2</c:v>
                </c:pt>
                <c:pt idx="121">
                  <c:v>1.965180076905737E-2</c:v>
                </c:pt>
                <c:pt idx="122">
                  <c:v>-2.5897174948351975E-2</c:v>
                </c:pt>
                <c:pt idx="123">
                  <c:v>3.4483387550787725E-3</c:v>
                </c:pt>
                <c:pt idx="124">
                  <c:v>2.240307512955475E-2</c:v>
                </c:pt>
                <c:pt idx="125">
                  <c:v>1.6354064406103763E-2</c:v>
                </c:pt>
                <c:pt idx="126">
                  <c:v>1.0116319742628832E-2</c:v>
                </c:pt>
                <c:pt idx="127">
                  <c:v>3.3223044675324997E-2</c:v>
                </c:pt>
                <c:pt idx="128">
                  <c:v>3.4917655451032203E-2</c:v>
                </c:pt>
                <c:pt idx="129">
                  <c:v>4.5739875612961889E-2</c:v>
                </c:pt>
                <c:pt idx="130">
                  <c:v>7.6491629381440385E-2</c:v>
                </c:pt>
                <c:pt idx="131">
                  <c:v>6.4837957477431818E-2</c:v>
                </c:pt>
                <c:pt idx="132">
                  <c:v>6.3726264331397164E-2</c:v>
                </c:pt>
                <c:pt idx="133">
                  <c:v>9.3087506875700443E-2</c:v>
                </c:pt>
                <c:pt idx="134">
                  <c:v>8.2807108638891069E-2</c:v>
                </c:pt>
                <c:pt idx="135">
                  <c:v>5.2245096487555598E-2</c:v>
                </c:pt>
                <c:pt idx="136">
                  <c:v>3.07109752176844E-2</c:v>
                </c:pt>
                <c:pt idx="137">
                  <c:v>2.1025127301226743E-2</c:v>
                </c:pt>
                <c:pt idx="138">
                  <c:v>4.0082039128374713E-2</c:v>
                </c:pt>
                <c:pt idx="139">
                  <c:v>7.0955435494711505E-2</c:v>
                </c:pt>
                <c:pt idx="140">
                  <c:v>6.7163999913250505E-2</c:v>
                </c:pt>
                <c:pt idx="141">
                  <c:v>0.10871640688815321</c:v>
                </c:pt>
                <c:pt idx="142">
                  <c:v>0.12291668783419807</c:v>
                </c:pt>
                <c:pt idx="143">
                  <c:v>0.12667089977080681</c:v>
                </c:pt>
                <c:pt idx="144">
                  <c:v>0.13040904092402839</c:v>
                </c:pt>
                <c:pt idx="145">
                  <c:v>0.14069568085128692</c:v>
                </c:pt>
                <c:pt idx="146">
                  <c:v>0.15858847693243572</c:v>
                </c:pt>
                <c:pt idx="147">
                  <c:v>0.16623140823897398</c:v>
                </c:pt>
                <c:pt idx="148">
                  <c:v>0.19861677899067831</c:v>
                </c:pt>
                <c:pt idx="149">
                  <c:v>0.16626626632089159</c:v>
                </c:pt>
                <c:pt idx="150">
                  <c:v>8.6287930523665013E-2</c:v>
                </c:pt>
                <c:pt idx="151">
                  <c:v>0.12887207302691173</c:v>
                </c:pt>
                <c:pt idx="152">
                  <c:v>7.6337228923306188E-2</c:v>
                </c:pt>
                <c:pt idx="153">
                  <c:v>8.6509328104431793E-2</c:v>
                </c:pt>
                <c:pt idx="154">
                  <c:v>5.4988942289306841E-2</c:v>
                </c:pt>
                <c:pt idx="155">
                  <c:v>8.0173976674365655E-2</c:v>
                </c:pt>
                <c:pt idx="156">
                  <c:v>0.10094935663939397</c:v>
                </c:pt>
                <c:pt idx="157">
                  <c:v>6.6150910848887579E-2</c:v>
                </c:pt>
                <c:pt idx="158">
                  <c:v>1.2764641856435777E-2</c:v>
                </c:pt>
                <c:pt idx="159">
                  <c:v>5.9319192237281104E-2</c:v>
                </c:pt>
                <c:pt idx="160">
                  <c:v>4.0953312258419361E-2</c:v>
                </c:pt>
                <c:pt idx="161">
                  <c:v>8.6930179494207005E-2</c:v>
                </c:pt>
                <c:pt idx="162">
                  <c:v>8.3477562305012132E-2</c:v>
                </c:pt>
                <c:pt idx="163">
                  <c:v>9.3567278181477143E-2</c:v>
                </c:pt>
                <c:pt idx="164">
                  <c:v>4.4972175528853908E-2</c:v>
                </c:pt>
                <c:pt idx="165">
                  <c:v>4.4572991169034015E-2</c:v>
                </c:pt>
                <c:pt idx="166">
                  <c:v>4.4206240243484407E-2</c:v>
                </c:pt>
                <c:pt idx="167">
                  <c:v>8.2680301088913444E-2</c:v>
                </c:pt>
                <c:pt idx="168">
                  <c:v>7.8813407078903275E-2</c:v>
                </c:pt>
                <c:pt idx="169">
                  <c:v>9.9208612704808186E-2</c:v>
                </c:pt>
                <c:pt idx="170">
                  <c:v>0.12201975476669924</c:v>
                </c:pt>
                <c:pt idx="171">
                  <c:v>0.12846652299353156</c:v>
                </c:pt>
                <c:pt idx="172">
                  <c:v>0.14253032995760573</c:v>
                </c:pt>
                <c:pt idx="173">
                  <c:v>0.15302539802586335</c:v>
                </c:pt>
                <c:pt idx="174">
                  <c:v>0.15619116174471426</c:v>
                </c:pt>
                <c:pt idx="175">
                  <c:v>0.15589965606814005</c:v>
                </c:pt>
                <c:pt idx="176">
                  <c:v>0.1964485372163256</c:v>
                </c:pt>
                <c:pt idx="177">
                  <c:v>0.17519675807290325</c:v>
                </c:pt>
                <c:pt idx="178">
                  <c:v>0.17650969960453011</c:v>
                </c:pt>
                <c:pt idx="179">
                  <c:v>0.18297705632242067</c:v>
                </c:pt>
                <c:pt idx="180">
                  <c:v>0.21434962563016957</c:v>
                </c:pt>
                <c:pt idx="181">
                  <c:v>0.23498907008800551</c:v>
                </c:pt>
                <c:pt idx="182">
                  <c:v>0.2391400284218288</c:v>
                </c:pt>
                <c:pt idx="183">
                  <c:v>0.25064530464899026</c:v>
                </c:pt>
                <c:pt idx="184">
                  <c:v>0.24196081844654693</c:v>
                </c:pt>
                <c:pt idx="185">
                  <c:v>0.24240220609510299</c:v>
                </c:pt>
                <c:pt idx="186">
                  <c:v>0.24629706277114094</c:v>
                </c:pt>
                <c:pt idx="187">
                  <c:v>0.26955238933945802</c:v>
                </c:pt>
                <c:pt idx="188">
                  <c:v>0.2433404307021616</c:v>
                </c:pt>
                <c:pt idx="189">
                  <c:v>0.2455935223025576</c:v>
                </c:pt>
                <c:pt idx="190">
                  <c:v>0.27423175563325541</c:v>
                </c:pt>
                <c:pt idx="191">
                  <c:v>0.30080922765375595</c:v>
                </c:pt>
                <c:pt idx="192">
                  <c:v>0.31218499727915039</c:v>
                </c:pt>
                <c:pt idx="193">
                  <c:v>0.29089244378673507</c:v>
                </c:pt>
                <c:pt idx="194">
                  <c:v>0.29285615458153536</c:v>
                </c:pt>
                <c:pt idx="195">
                  <c:v>0.2716677685062423</c:v>
                </c:pt>
                <c:pt idx="196">
                  <c:v>0.25340570352064851</c:v>
                </c:pt>
                <c:pt idx="197">
                  <c:v>0.28723954097338011</c:v>
                </c:pt>
                <c:pt idx="198">
                  <c:v>0.31183299708483991</c:v>
                </c:pt>
                <c:pt idx="199">
                  <c:v>0.30366210723187548</c:v>
                </c:pt>
                <c:pt idx="200">
                  <c:v>0.29557975763934885</c:v>
                </c:pt>
                <c:pt idx="201">
                  <c:v>0.31116091308509231</c:v>
                </c:pt>
                <c:pt idx="202">
                  <c:v>0.33361326801992375</c:v>
                </c:pt>
                <c:pt idx="203">
                  <c:v>0.30330027964933293</c:v>
                </c:pt>
                <c:pt idx="204">
                  <c:v>0.30481392367886673</c:v>
                </c:pt>
                <c:pt idx="205">
                  <c:v>0.29734192025970385</c:v>
                </c:pt>
                <c:pt idx="206">
                  <c:v>0.29826597967057045</c:v>
                </c:pt>
                <c:pt idx="207">
                  <c:v>0.26461710813996109</c:v>
                </c:pt>
                <c:pt idx="208">
                  <c:v>0.2295872375191883</c:v>
                </c:pt>
                <c:pt idx="209">
                  <c:v>0.23289882785159333</c:v>
                </c:pt>
                <c:pt idx="210">
                  <c:v>0.2402927646683739</c:v>
                </c:pt>
                <c:pt idx="211">
                  <c:v>0.30215028914840869</c:v>
                </c:pt>
                <c:pt idx="212">
                  <c:v>0.30998997173373932</c:v>
                </c:pt>
                <c:pt idx="213">
                  <c:v>0.27898585654607011</c:v>
                </c:pt>
                <c:pt idx="214">
                  <c:v>0.29833403015790605</c:v>
                </c:pt>
                <c:pt idx="215">
                  <c:v>0.24400382950407473</c:v>
                </c:pt>
                <c:pt idx="216">
                  <c:v>0.14028650362160899</c:v>
                </c:pt>
                <c:pt idx="217">
                  <c:v>0.12550105380769372</c:v>
                </c:pt>
                <c:pt idx="218">
                  <c:v>6.3970143826283854E-2</c:v>
                </c:pt>
                <c:pt idx="219">
                  <c:v>0.11735544963839817</c:v>
                </c:pt>
                <c:pt idx="220">
                  <c:v>0.11170819318617498</c:v>
                </c:pt>
                <c:pt idx="221">
                  <c:v>9.7480729600368798E-2</c:v>
                </c:pt>
                <c:pt idx="222">
                  <c:v>0.15024377386584598</c:v>
                </c:pt>
                <c:pt idx="223">
                  <c:v>6.9592000870160708E-2</c:v>
                </c:pt>
                <c:pt idx="224">
                  <c:v>6.1146081977532907E-2</c:v>
                </c:pt>
                <c:pt idx="225">
                  <c:v>8.3636539039886548E-2</c:v>
                </c:pt>
                <c:pt idx="226">
                  <c:v>0.15020489213401778</c:v>
                </c:pt>
                <c:pt idx="227">
                  <c:v>0.15723663638186158</c:v>
                </c:pt>
                <c:pt idx="228">
                  <c:v>0.21161442309155909</c:v>
                </c:pt>
                <c:pt idx="229">
                  <c:v>0.19263887912109268</c:v>
                </c:pt>
                <c:pt idx="230">
                  <c:v>0.1924199430823943</c:v>
                </c:pt>
                <c:pt idx="231">
                  <c:v>0.15500433088026577</c:v>
                </c:pt>
                <c:pt idx="232">
                  <c:v>9.2831564115069432E-2</c:v>
                </c:pt>
                <c:pt idx="233">
                  <c:v>0.17853388227452505</c:v>
                </c:pt>
                <c:pt idx="234">
                  <c:v>0.18778140051560843</c:v>
                </c:pt>
                <c:pt idx="235">
                  <c:v>0.15812063328107251</c:v>
                </c:pt>
                <c:pt idx="236">
                  <c:v>0.19548680331294777</c:v>
                </c:pt>
                <c:pt idx="237">
                  <c:v>0.18733257552261451</c:v>
                </c:pt>
                <c:pt idx="238">
                  <c:v>0.20119646716016382</c:v>
                </c:pt>
                <c:pt idx="239">
                  <c:v>0.21769815751846933</c:v>
                </c:pt>
                <c:pt idx="240">
                  <c:v>0.24137632387956409</c:v>
                </c:pt>
                <c:pt idx="241">
                  <c:v>0.25170404022629667</c:v>
                </c:pt>
                <c:pt idx="242">
                  <c:v>0.28578317309412427</c:v>
                </c:pt>
                <c:pt idx="243">
                  <c:v>0.27322046946329115</c:v>
                </c:pt>
                <c:pt idx="244">
                  <c:v>0.29273734874224377</c:v>
                </c:pt>
                <c:pt idx="245">
                  <c:v>0.29283385933119521</c:v>
                </c:pt>
                <c:pt idx="246">
                  <c:v>0.27573599100206603</c:v>
                </c:pt>
                <c:pt idx="247">
                  <c:v>0.28595781309906609</c:v>
                </c:pt>
                <c:pt idx="248">
                  <c:v>0.30701095506241027</c:v>
                </c:pt>
                <c:pt idx="249">
                  <c:v>0.30088583701069949</c:v>
                </c:pt>
                <c:pt idx="250">
                  <c:v>0.30535489221330758</c:v>
                </c:pt>
                <c:pt idx="251">
                  <c:v>0.2937623453756335</c:v>
                </c:pt>
                <c:pt idx="252">
                  <c:v>0.2664049904439425</c:v>
                </c:pt>
                <c:pt idx="253">
                  <c:v>0.32544536139711755</c:v>
                </c:pt>
                <c:pt idx="254">
                  <c:v>0.34958417898519878</c:v>
                </c:pt>
                <c:pt idx="255">
                  <c:v>0.31227404615703125</c:v>
                </c:pt>
                <c:pt idx="256">
                  <c:v>0.31010248171861465</c:v>
                </c:pt>
                <c:pt idx="257">
                  <c:v>0.25355277642409835</c:v>
                </c:pt>
                <c:pt idx="258">
                  <c:v>0.27588775229898865</c:v>
                </c:pt>
                <c:pt idx="259">
                  <c:v>0.23457527929221955</c:v>
                </c:pt>
                <c:pt idx="260">
                  <c:v>0.27258333061730311</c:v>
                </c:pt>
                <c:pt idx="261">
                  <c:v>0.27496019823590578</c:v>
                </c:pt>
                <c:pt idx="262">
                  <c:v>0.27220481662598583</c:v>
                </c:pt>
                <c:pt idx="263">
                  <c:v>0.30524448481384781</c:v>
                </c:pt>
                <c:pt idx="264">
                  <c:v>0.30464090080675121</c:v>
                </c:pt>
                <c:pt idx="265">
                  <c:v>0.30307762684056661</c:v>
                </c:pt>
                <c:pt idx="266">
                  <c:v>0.3036715366902103</c:v>
                </c:pt>
                <c:pt idx="267">
                  <c:v>0.32154630851065846</c:v>
                </c:pt>
                <c:pt idx="268">
                  <c:v>0.3145412697375749</c:v>
                </c:pt>
                <c:pt idx="269">
                  <c:v>0.32932534686852488</c:v>
                </c:pt>
                <c:pt idx="270">
                  <c:v>0.34712541428727595</c:v>
                </c:pt>
                <c:pt idx="271">
                  <c:v>0.33466738830939069</c:v>
                </c:pt>
                <c:pt idx="272">
                  <c:v>0.3345086322353894</c:v>
                </c:pt>
                <c:pt idx="273">
                  <c:v>0.3689358473225739</c:v>
                </c:pt>
                <c:pt idx="274">
                  <c:v>0.39465224383657871</c:v>
                </c:pt>
                <c:pt idx="275">
                  <c:v>0.37481554247284632</c:v>
                </c:pt>
                <c:pt idx="276">
                  <c:v>0.34839741955223791</c:v>
                </c:pt>
                <c:pt idx="277">
                  <c:v>0.36511133426291065</c:v>
                </c:pt>
                <c:pt idx="278">
                  <c:v>0.33804889390415149</c:v>
                </c:pt>
                <c:pt idx="279">
                  <c:v>0.34513641682017471</c:v>
                </c:pt>
                <c:pt idx="280">
                  <c:v>0.32841626434209625</c:v>
                </c:pt>
                <c:pt idx="281">
                  <c:v>0.34131486601816063</c:v>
                </c:pt>
                <c:pt idx="282">
                  <c:v>0.30784646362532442</c:v>
                </c:pt>
                <c:pt idx="283">
                  <c:v>0.29624574459852404</c:v>
                </c:pt>
                <c:pt idx="284">
                  <c:v>0.33615225531356474</c:v>
                </c:pt>
                <c:pt idx="285">
                  <c:v>0.35187471323062458</c:v>
                </c:pt>
                <c:pt idx="286">
                  <c:v>0.35344979135358345</c:v>
                </c:pt>
                <c:pt idx="287">
                  <c:v>0.35373566734880391</c:v>
                </c:pt>
                <c:pt idx="288">
                  <c:v>0.37733184741300296</c:v>
                </c:pt>
                <c:pt idx="289">
                  <c:v>0.35789177896873214</c:v>
                </c:pt>
                <c:pt idx="290">
                  <c:v>0.37487253036966028</c:v>
                </c:pt>
                <c:pt idx="291">
                  <c:v>0.41300792558463217</c:v>
                </c:pt>
                <c:pt idx="292">
                  <c:v>0.41713440714188499</c:v>
                </c:pt>
                <c:pt idx="293">
                  <c:v>0.43645120689310124</c:v>
                </c:pt>
                <c:pt idx="294">
                  <c:v>0.45332386934404445</c:v>
                </c:pt>
                <c:pt idx="295">
                  <c:v>0.46038073963376092</c:v>
                </c:pt>
                <c:pt idx="296">
                  <c:v>0.46029540077313502</c:v>
                </c:pt>
                <c:pt idx="297">
                  <c:v>0.47084122320147515</c:v>
                </c:pt>
                <c:pt idx="298">
                  <c:v>0.45381832989179238</c:v>
                </c:pt>
                <c:pt idx="299">
                  <c:v>0.45658007324935834</c:v>
                </c:pt>
                <c:pt idx="300">
                  <c:v>0.49034826501094408</c:v>
                </c:pt>
                <c:pt idx="301">
                  <c:v>0.50644307619812357</c:v>
                </c:pt>
                <c:pt idx="302">
                  <c:v>0.50249754761085907</c:v>
                </c:pt>
                <c:pt idx="303">
                  <c:v>0.51110258252300422</c:v>
                </c:pt>
                <c:pt idx="304">
                  <c:v>0.48050402991347907</c:v>
                </c:pt>
                <c:pt idx="305">
                  <c:v>0.50804848401646163</c:v>
                </c:pt>
                <c:pt idx="306">
                  <c:v>0.47053006629854188</c:v>
                </c:pt>
                <c:pt idx="307">
                  <c:v>0.4920226409139552</c:v>
                </c:pt>
                <c:pt idx="308">
                  <c:v>0.52046045109297334</c:v>
                </c:pt>
                <c:pt idx="309">
                  <c:v>0.55112546166534493</c:v>
                </c:pt>
                <c:pt idx="310">
                  <c:v>0.58098370654839582</c:v>
                </c:pt>
                <c:pt idx="311">
                  <c:v>0.56369551229614667</c:v>
                </c:pt>
                <c:pt idx="312">
                  <c:v>0.55269602172869337</c:v>
                </c:pt>
                <c:pt idx="313">
                  <c:v>0.55976035320177764</c:v>
                </c:pt>
                <c:pt idx="314">
                  <c:v>0.54417602188272429</c:v>
                </c:pt>
                <c:pt idx="315">
                  <c:v>0.51063337291341182</c:v>
                </c:pt>
                <c:pt idx="316">
                  <c:v>0.52825471176515348</c:v>
                </c:pt>
                <c:pt idx="317">
                  <c:v>0.55428724785584471</c:v>
                </c:pt>
                <c:pt idx="318">
                  <c:v>0.59309327354978381</c:v>
                </c:pt>
                <c:pt idx="319">
                  <c:v>0.61086499067367495</c:v>
                </c:pt>
                <c:pt idx="320">
                  <c:v>0.60622062562330203</c:v>
                </c:pt>
                <c:pt idx="321">
                  <c:v>0.62717510593095804</c:v>
                </c:pt>
                <c:pt idx="322">
                  <c:v>0.6109194446969386</c:v>
                </c:pt>
                <c:pt idx="323">
                  <c:v>0.58094784550842782</c:v>
                </c:pt>
                <c:pt idx="324">
                  <c:v>0.59563486654228348</c:v>
                </c:pt>
                <c:pt idx="325">
                  <c:v>0.5638537004303712</c:v>
                </c:pt>
                <c:pt idx="326">
                  <c:v>0.57789817967009416</c:v>
                </c:pt>
                <c:pt idx="327">
                  <c:v>0.610839857784234</c:v>
                </c:pt>
                <c:pt idx="328">
                  <c:v>0.63080685906247891</c:v>
                </c:pt>
                <c:pt idx="329">
                  <c:v>0.62768218431570721</c:v>
                </c:pt>
                <c:pt idx="330">
                  <c:v>0.63054786520485973</c:v>
                </c:pt>
                <c:pt idx="331">
                  <c:v>0.64161043093129666</c:v>
                </c:pt>
                <c:pt idx="332">
                  <c:v>0.67142225543605538</c:v>
                </c:pt>
                <c:pt idx="333">
                  <c:v>0.68570847473055041</c:v>
                </c:pt>
                <c:pt idx="334">
                  <c:v>0.67196878053475184</c:v>
                </c:pt>
                <c:pt idx="335">
                  <c:v>0.67748556664267068</c:v>
                </c:pt>
                <c:pt idx="336">
                  <c:v>0.6995303534586832</c:v>
                </c:pt>
                <c:pt idx="337">
                  <c:v>0.70617777998709874</c:v>
                </c:pt>
                <c:pt idx="338">
                  <c:v>0.70346140523724099</c:v>
                </c:pt>
                <c:pt idx="339">
                  <c:v>0.69908129647724393</c:v>
                </c:pt>
                <c:pt idx="340">
                  <c:v>0.66834066501256295</c:v>
                </c:pt>
                <c:pt idx="341">
                  <c:v>0.7135162789569558</c:v>
                </c:pt>
                <c:pt idx="342">
                  <c:v>0.73018952986720276</c:v>
                </c:pt>
                <c:pt idx="343">
                  <c:v>0.73871858446680738</c:v>
                </c:pt>
                <c:pt idx="344">
                  <c:v>0.72511452831058687</c:v>
                </c:pt>
                <c:pt idx="345">
                  <c:v>0.73081688115195398</c:v>
                </c:pt>
                <c:pt idx="346">
                  <c:v>0.72864275791834254</c:v>
                </c:pt>
                <c:pt idx="347">
                  <c:v>0.68934129754285323</c:v>
                </c:pt>
                <c:pt idx="348">
                  <c:v>0.67960228544031986</c:v>
                </c:pt>
                <c:pt idx="349">
                  <c:v>0.6700336889365206</c:v>
                </c:pt>
                <c:pt idx="350">
                  <c:v>0.71006493883019739</c:v>
                </c:pt>
                <c:pt idx="351">
                  <c:v>0.71800989027725626</c:v>
                </c:pt>
                <c:pt idx="352">
                  <c:v>0.73885826028839041</c:v>
                </c:pt>
                <c:pt idx="353">
                  <c:v>0.75871646615423249</c:v>
                </c:pt>
                <c:pt idx="354">
                  <c:v>0.72625460352843541</c:v>
                </c:pt>
                <c:pt idx="355">
                  <c:v>0.74871797246658556</c:v>
                </c:pt>
                <c:pt idx="356">
                  <c:v>0.72180677797660953</c:v>
                </c:pt>
                <c:pt idx="357">
                  <c:v>0.73581281989729241</c:v>
                </c:pt>
                <c:pt idx="358">
                  <c:v>0.68396392421833485</c:v>
                </c:pt>
                <c:pt idx="359">
                  <c:v>0.72469664931136135</c:v>
                </c:pt>
                <c:pt idx="360">
                  <c:v>0.71293170092346747</c:v>
                </c:pt>
                <c:pt idx="361">
                  <c:v>0.72830264813454182</c:v>
                </c:pt>
                <c:pt idx="362">
                  <c:v>0.70853039001594342</c:v>
                </c:pt>
                <c:pt idx="363">
                  <c:v>0.7058127635847653</c:v>
                </c:pt>
                <c:pt idx="364">
                  <c:v>0.72163121063185587</c:v>
                </c:pt>
                <c:pt idx="365">
                  <c:v>0.7284361343404544</c:v>
                </c:pt>
                <c:pt idx="366">
                  <c:v>0.75979584129173139</c:v>
                </c:pt>
                <c:pt idx="367">
                  <c:v>0.75357392980292959</c:v>
                </c:pt>
                <c:pt idx="368">
                  <c:v>0.77825992941401978</c:v>
                </c:pt>
                <c:pt idx="369">
                  <c:v>0.78136379862849537</c:v>
                </c:pt>
                <c:pt idx="370">
                  <c:v>0.79989721943681413</c:v>
                </c:pt>
                <c:pt idx="371">
                  <c:v>0.76165595864100566</c:v>
                </c:pt>
                <c:pt idx="372">
                  <c:v>0.75740341182032478</c:v>
                </c:pt>
                <c:pt idx="373">
                  <c:v>0.74659995183182826</c:v>
                </c:pt>
                <c:pt idx="374">
                  <c:v>0.69925372677255981</c:v>
                </c:pt>
                <c:pt idx="375">
                  <c:v>0.70498898126542353</c:v>
                </c:pt>
                <c:pt idx="376">
                  <c:v>0.72088585757632639</c:v>
                </c:pt>
                <c:pt idx="377">
                  <c:v>0.75652346825927852</c:v>
                </c:pt>
                <c:pt idx="378">
                  <c:v>0.77177242842267657</c:v>
                </c:pt>
                <c:pt idx="379">
                  <c:v>0.77534972635629207</c:v>
                </c:pt>
                <c:pt idx="380">
                  <c:v>0.75385933955451678</c:v>
                </c:pt>
                <c:pt idx="381">
                  <c:v>0.75600378309016181</c:v>
                </c:pt>
                <c:pt idx="382">
                  <c:v>0.72211455082696929</c:v>
                </c:pt>
                <c:pt idx="383">
                  <c:v>0.70636803453814934</c:v>
                </c:pt>
                <c:pt idx="384">
                  <c:v>0.63955525219913945</c:v>
                </c:pt>
                <c:pt idx="385">
                  <c:v>0.65797377143959124</c:v>
                </c:pt>
                <c:pt idx="386">
                  <c:v>0.71103954306277806</c:v>
                </c:pt>
                <c:pt idx="387">
                  <c:v>0.76455606383821184</c:v>
                </c:pt>
                <c:pt idx="388">
                  <c:v>0.7649947704372777</c:v>
                </c:pt>
                <c:pt idx="389">
                  <c:v>0.76655482078736825</c:v>
                </c:pt>
                <c:pt idx="390">
                  <c:v>0.77516054362473552</c:v>
                </c:pt>
                <c:pt idx="391">
                  <c:v>0.77243667658224369</c:v>
                </c:pt>
                <c:pt idx="392">
                  <c:v>0.78281153545421511</c:v>
                </c:pt>
                <c:pt idx="393">
                  <c:v>0.73746161399962951</c:v>
                </c:pt>
                <c:pt idx="394">
                  <c:v>0.78677170168113819</c:v>
                </c:pt>
                <c:pt idx="395">
                  <c:v>0.80861063826130186</c:v>
                </c:pt>
                <c:pt idx="396">
                  <c:v>0.78514127094837205</c:v>
                </c:pt>
                <c:pt idx="397">
                  <c:v>0.78195557299575724</c:v>
                </c:pt>
                <c:pt idx="398">
                  <c:v>0.76994832280817449</c:v>
                </c:pt>
                <c:pt idx="399">
                  <c:v>0.75410073006938161</c:v>
                </c:pt>
                <c:pt idx="400">
                  <c:v>0.77499975490489459</c:v>
                </c:pt>
                <c:pt idx="401">
                  <c:v>0.74382138915549967</c:v>
                </c:pt>
                <c:pt idx="402">
                  <c:v>0.78919300187040298</c:v>
                </c:pt>
                <c:pt idx="403">
                  <c:v>0.81875201291408506</c:v>
                </c:pt>
                <c:pt idx="404">
                  <c:v>0.82300173056516979</c:v>
                </c:pt>
                <c:pt idx="405">
                  <c:v>0.81958279681000246</c:v>
                </c:pt>
                <c:pt idx="406">
                  <c:v>0.79283153839013454</c:v>
                </c:pt>
                <c:pt idx="407">
                  <c:v>0.79882109169688031</c:v>
                </c:pt>
                <c:pt idx="408">
                  <c:v>0.83964557534713302</c:v>
                </c:pt>
                <c:pt idx="409">
                  <c:v>0.80767799548871744</c:v>
                </c:pt>
                <c:pt idx="410">
                  <c:v>0.81667179228697973</c:v>
                </c:pt>
                <c:pt idx="411">
                  <c:v>0.83287545057798584</c:v>
                </c:pt>
                <c:pt idx="412">
                  <c:v>0.81011283336183149</c:v>
                </c:pt>
                <c:pt idx="413">
                  <c:v>0.82967572908002363</c:v>
                </c:pt>
                <c:pt idx="414">
                  <c:v>0.80280629089191713</c:v>
                </c:pt>
                <c:pt idx="415">
                  <c:v>0.81063330765841846</c:v>
                </c:pt>
                <c:pt idx="416">
                  <c:v>0.81132287924895685</c:v>
                </c:pt>
                <c:pt idx="417">
                  <c:v>0.82155087948271843</c:v>
                </c:pt>
                <c:pt idx="418">
                  <c:v>0.80097868454867549</c:v>
                </c:pt>
                <c:pt idx="419">
                  <c:v>0.80690277411988776</c:v>
                </c:pt>
                <c:pt idx="420">
                  <c:v>0.79951717619784723</c:v>
                </c:pt>
                <c:pt idx="421">
                  <c:v>0.8157918998476188</c:v>
                </c:pt>
                <c:pt idx="422">
                  <c:v>0.8015966754188204</c:v>
                </c:pt>
                <c:pt idx="423">
                  <c:v>0.77735634267670806</c:v>
                </c:pt>
                <c:pt idx="424">
                  <c:v>0.77433493199256787</c:v>
                </c:pt>
                <c:pt idx="425">
                  <c:v>0.78669878053831654</c:v>
                </c:pt>
                <c:pt idx="426">
                  <c:v>0.74421084368826573</c:v>
                </c:pt>
                <c:pt idx="427">
                  <c:v>0.77675317713848635</c:v>
                </c:pt>
                <c:pt idx="428">
                  <c:v>0.75269410335379083</c:v>
                </c:pt>
                <c:pt idx="429">
                  <c:v>0.7673597762079154</c:v>
                </c:pt>
                <c:pt idx="430">
                  <c:v>0.68402922855841175</c:v>
                </c:pt>
                <c:pt idx="431">
                  <c:v>0.6924609190997244</c:v>
                </c:pt>
                <c:pt idx="432">
                  <c:v>0.63994447573493018</c:v>
                </c:pt>
                <c:pt idx="433">
                  <c:v>0.67227865011594168</c:v>
                </c:pt>
                <c:pt idx="434">
                  <c:v>0.67190095812564521</c:v>
                </c:pt>
                <c:pt idx="435">
                  <c:v>0.64741864339901367</c:v>
                </c:pt>
                <c:pt idx="436">
                  <c:v>0.63512843317014833</c:v>
                </c:pt>
                <c:pt idx="437">
                  <c:v>0.69364318599732822</c:v>
                </c:pt>
                <c:pt idx="438">
                  <c:v>0.6959694243565222</c:v>
                </c:pt>
                <c:pt idx="439">
                  <c:v>0.7097980407253297</c:v>
                </c:pt>
                <c:pt idx="440">
                  <c:v>0.69726564556796378</c:v>
                </c:pt>
                <c:pt idx="441">
                  <c:v>0.7178323008176164</c:v>
                </c:pt>
                <c:pt idx="442">
                  <c:v>0.65417017339371863</c:v>
                </c:pt>
                <c:pt idx="443">
                  <c:v>0.70474850288891289</c:v>
                </c:pt>
                <c:pt idx="444">
                  <c:v>0.71555108989899541</c:v>
                </c:pt>
                <c:pt idx="445">
                  <c:v>0.70050060910639989</c:v>
                </c:pt>
                <c:pt idx="446">
                  <c:v>0.63762183153345342</c:v>
                </c:pt>
                <c:pt idx="447">
                  <c:v>0.63339203414587963</c:v>
                </c:pt>
                <c:pt idx="448">
                  <c:v>0.68216965061772039</c:v>
                </c:pt>
                <c:pt idx="449">
                  <c:v>0.66563818413827436</c:v>
                </c:pt>
                <c:pt idx="450">
                  <c:v>0.66527861442131719</c:v>
                </c:pt>
                <c:pt idx="451">
                  <c:v>0.56611819640855421</c:v>
                </c:pt>
                <c:pt idx="452">
                  <c:v>0.53362028656334926</c:v>
                </c:pt>
                <c:pt idx="453">
                  <c:v>0.5480037113863816</c:v>
                </c:pt>
                <c:pt idx="454">
                  <c:v>0.58067130969336045</c:v>
                </c:pt>
                <c:pt idx="455">
                  <c:v>0.53702438352877868</c:v>
                </c:pt>
                <c:pt idx="456">
                  <c:v>0.52008087246302948</c:v>
                </c:pt>
                <c:pt idx="457">
                  <c:v>0.56318738925489975</c:v>
                </c:pt>
                <c:pt idx="458">
                  <c:v>0.59067285888921384</c:v>
                </c:pt>
                <c:pt idx="459">
                  <c:v>0.64460956403675373</c:v>
                </c:pt>
                <c:pt idx="460">
                  <c:v>0.65932787533628945</c:v>
                </c:pt>
                <c:pt idx="461">
                  <c:v>0.68291574742714989</c:v>
                </c:pt>
                <c:pt idx="462">
                  <c:v>0.66250810364911694</c:v>
                </c:pt>
                <c:pt idx="463">
                  <c:v>0.69803247038974692</c:v>
                </c:pt>
                <c:pt idx="464">
                  <c:v>0.66688092735253424</c:v>
                </c:pt>
                <c:pt idx="465">
                  <c:v>0.70772886833576321</c:v>
                </c:pt>
                <c:pt idx="466">
                  <c:v>0.72012652812948641</c:v>
                </c:pt>
                <c:pt idx="467">
                  <c:v>0.70763583071280434</c:v>
                </c:pt>
                <c:pt idx="468">
                  <c:v>0.69612553929305254</c:v>
                </c:pt>
                <c:pt idx="469">
                  <c:v>0.68332348845603263</c:v>
                </c:pt>
                <c:pt idx="470">
                  <c:v>0.68884692609730802</c:v>
                </c:pt>
                <c:pt idx="471">
                  <c:v>0.73070730949047769</c:v>
                </c:pt>
                <c:pt idx="472">
                  <c:v>0.7368686653178671</c:v>
                </c:pt>
                <c:pt idx="473">
                  <c:v>0.73750729698572348</c:v>
                </c:pt>
                <c:pt idx="474">
                  <c:v>0.7168310946459413</c:v>
                </c:pt>
                <c:pt idx="475">
                  <c:v>0.68890000329343248</c:v>
                </c:pt>
                <c:pt idx="476">
                  <c:v>0.72995708885132937</c:v>
                </c:pt>
                <c:pt idx="477">
                  <c:v>0.75552032245901235</c:v>
                </c:pt>
                <c:pt idx="478">
                  <c:v>0.78200849302950459</c:v>
                </c:pt>
                <c:pt idx="479">
                  <c:v>0.7870927410649593</c:v>
                </c:pt>
                <c:pt idx="480">
                  <c:v>0.78566841014437849</c:v>
                </c:pt>
                <c:pt idx="481">
                  <c:v>0.79259545915063789</c:v>
                </c:pt>
                <c:pt idx="482">
                  <c:v>0.78361514583693825</c:v>
                </c:pt>
                <c:pt idx="483">
                  <c:v>0.78651120796400931</c:v>
                </c:pt>
                <c:pt idx="484">
                  <c:v>0.79434936434730163</c:v>
                </c:pt>
                <c:pt idx="485">
                  <c:v>0.8164445526294164</c:v>
                </c:pt>
                <c:pt idx="486">
                  <c:v>0.77303102942756885</c:v>
                </c:pt>
                <c:pt idx="487">
                  <c:v>0.77329566299067998</c:v>
                </c:pt>
                <c:pt idx="488">
                  <c:v>0.80945763009717209</c:v>
                </c:pt>
                <c:pt idx="489">
                  <c:v>0.80643273093805101</c:v>
                </c:pt>
                <c:pt idx="490">
                  <c:v>0.78844005871032907</c:v>
                </c:pt>
                <c:pt idx="491">
                  <c:v>0.76794140965024216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42-4C94-9589-9A11AF8EE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57424"/>
        <c:axId val="222657984"/>
      </c:scatterChart>
      <c:valAx>
        <c:axId val="222657424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57984"/>
        <c:crosses val="autoZero"/>
        <c:crossBetween val="midCat"/>
        <c:majorUnit val="52"/>
      </c:valAx>
      <c:valAx>
        <c:axId val="2226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5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Protfolio Holdings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8B-4E56-B557-6C9871814D28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8B-4E56-B557-6C9871814D28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8B-4E56-B557-6C9871814D28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8B-4E56-B557-6C9871814D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'Principal 401k'!$B$18:$E$18</c:f>
              <c:strCache>
                <c:ptCount val="4"/>
                <c:pt idx="0">
                  <c:v>LgCap S&amp;P 500 Index</c:v>
                </c:pt>
                <c:pt idx="1">
                  <c:v>MidCap S&amp;P 400</c:v>
                </c:pt>
                <c:pt idx="2">
                  <c:v>SmallCap S&amp;P 600</c:v>
                </c:pt>
                <c:pt idx="3">
                  <c:v>Amn Fds EuroPacific</c:v>
                </c:pt>
              </c:strCache>
            </c:strRef>
          </c:cat>
          <c:val>
            <c:numRef>
              <c:f>'Principal 401k'!$B$19:$E$19</c:f>
              <c:numCache>
                <c:formatCode>0.00%</c:formatCode>
                <c:ptCount val="4"/>
                <c:pt idx="0">
                  <c:v>0.32069999999999999</c:v>
                </c:pt>
                <c:pt idx="1">
                  <c:v>0.29049999999999998</c:v>
                </c:pt>
                <c:pt idx="2">
                  <c:v>0.28920000000000001</c:v>
                </c:pt>
                <c:pt idx="3">
                  <c:v>9.9600000000000022E-2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8B-4E56-B557-6C9871814D2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Proj!$U$34:$U$524</c:f>
              <c:numCache>
                <c:formatCode>0.00%</c:formatCode>
                <c:ptCount val="491"/>
                <c:pt idx="0">
                  <c:v>1.6369137635527053E-2</c:v>
                </c:pt>
                <c:pt idx="1">
                  <c:v>2.3958349283854874E-2</c:v>
                </c:pt>
                <c:pt idx="2">
                  <c:v>4.5982204433729468E-2</c:v>
                </c:pt>
                <c:pt idx="3">
                  <c:v>3.4226236647004749E-2</c:v>
                </c:pt>
                <c:pt idx="4">
                  <c:v>2.0684509851986999E-2</c:v>
                </c:pt>
                <c:pt idx="5">
                  <c:v>4.4642859135841872E-2</c:v>
                </c:pt>
                <c:pt idx="6">
                  <c:v>7.4107190808356815E-2</c:v>
                </c:pt>
                <c:pt idx="7">
                  <c:v>6.4136982029924905E-2</c:v>
                </c:pt>
                <c:pt idx="8">
                  <c:v>8.8095331313779779E-2</c:v>
                </c:pt>
                <c:pt idx="9">
                  <c:v>8.5267905592317339E-2</c:v>
                </c:pt>
                <c:pt idx="10">
                  <c:v>3.541674265253314E-2</c:v>
                </c:pt>
                <c:pt idx="11">
                  <c:v>5.9226237763076339E-2</c:v>
                </c:pt>
                <c:pt idx="12">
                  <c:v>3.0654837678043334E-2</c:v>
                </c:pt>
                <c:pt idx="13">
                  <c:v>-2.5297322557915614E-3</c:v>
                </c:pt>
                <c:pt idx="14">
                  <c:v>-3.4225596766023214E-3</c:v>
                </c:pt>
                <c:pt idx="15">
                  <c:v>-2.0238111022534699E-2</c:v>
                </c:pt>
                <c:pt idx="16">
                  <c:v>1.2053646371442683E-2</c:v>
                </c:pt>
                <c:pt idx="17">
                  <c:v>2.827382566698633E-2</c:v>
                </c:pt>
                <c:pt idx="18">
                  <c:v>-5.9513395513988154E-4</c:v>
                </c:pt>
                <c:pt idx="19">
                  <c:v>-2.9761459661968859E-3</c:v>
                </c:pt>
                <c:pt idx="20">
                  <c:v>-5.9522919323938828E-3</c:v>
                </c:pt>
                <c:pt idx="21">
                  <c:v>-4.360119242267213E-2</c:v>
                </c:pt>
                <c:pt idx="22">
                  <c:v>-4.5684525849011504E-2</c:v>
                </c:pt>
                <c:pt idx="23">
                  <c:v>-0.1026785462505303</c:v>
                </c:pt>
                <c:pt idx="24">
                  <c:v>-9.1517831466569777E-2</c:v>
                </c:pt>
                <c:pt idx="25">
                  <c:v>-3.869046303677659E-2</c:v>
                </c:pt>
                <c:pt idx="26">
                  <c:v>-8.8095212266155354E-2</c:v>
                </c:pt>
                <c:pt idx="27">
                  <c:v>-7.693449748219483E-2</c:v>
                </c:pt>
                <c:pt idx="28">
                  <c:v>-7.3958291992185621E-2</c:v>
                </c:pt>
                <c:pt idx="29">
                  <c:v>-9.5535688788795592E-2</c:v>
                </c:pt>
                <c:pt idx="30">
                  <c:v>-0.12648804136107317</c:v>
                </c:pt>
                <c:pt idx="31">
                  <c:v>-0.12663688065343215</c:v>
                </c:pt>
                <c:pt idx="32">
                  <c:v>-9.0029691519182609E-2</c:v>
                </c:pt>
                <c:pt idx="33">
                  <c:v>-0.11056543648357597</c:v>
                </c:pt>
                <c:pt idx="34">
                  <c:v>-7.217260738865805E-2</c:v>
                </c:pt>
                <c:pt idx="35">
                  <c:v>-0.10074400747369072</c:v>
                </c:pt>
                <c:pt idx="36">
                  <c:v>-6.6368976177186401E-2</c:v>
                </c:pt>
                <c:pt idx="37">
                  <c:v>-5.9077338946905034E-2</c:v>
                </c:pt>
                <c:pt idx="38">
                  <c:v>-4.8958290876114141E-2</c:v>
                </c:pt>
                <c:pt idx="39">
                  <c:v>-7.2470166925751478E-2</c:v>
                </c:pt>
                <c:pt idx="40">
                  <c:v>-4.91070706446608E-2</c:v>
                </c:pt>
                <c:pt idx="41">
                  <c:v>-8.3184467999306566E-2</c:v>
                </c:pt>
                <c:pt idx="42">
                  <c:v>-7.3065419928515785E-2</c:v>
                </c:pt>
                <c:pt idx="43">
                  <c:v>-0.1026785462505303</c:v>
                </c:pt>
                <c:pt idx="44">
                  <c:v>-0.10699403751461467</c:v>
                </c:pt>
                <c:pt idx="45">
                  <c:v>-0.13690472337372273</c:v>
                </c:pt>
                <c:pt idx="46">
                  <c:v>-0.16889880218298226</c:v>
                </c:pt>
                <c:pt idx="47">
                  <c:v>-0.17693447218457459</c:v>
                </c:pt>
                <c:pt idx="48">
                  <c:v>-0.19374996400669475</c:v>
                </c:pt>
                <c:pt idx="49">
                  <c:v>-0.17336307321561339</c:v>
                </c:pt>
                <c:pt idx="50">
                  <c:v>-0.17738093053783921</c:v>
                </c:pt>
                <c:pt idx="51">
                  <c:v>-0.17053564749415095</c:v>
                </c:pt>
                <c:pt idx="52">
                  <c:v>-0.15014875670306949</c:v>
                </c:pt>
                <c:pt idx="53">
                  <c:v>-0.15208329547990906</c:v>
                </c:pt>
                <c:pt idx="54">
                  <c:v>-0.15803564693611516</c:v>
                </c:pt>
                <c:pt idx="55">
                  <c:v>-0.15535713491177672</c:v>
                </c:pt>
                <c:pt idx="56">
                  <c:v>-0.17068448678650983</c:v>
                </c:pt>
                <c:pt idx="57">
                  <c:v>-0.16815469500690594</c:v>
                </c:pt>
                <c:pt idx="58">
                  <c:v>-0.15818448622847403</c:v>
                </c:pt>
                <c:pt idx="59">
                  <c:v>-0.19002972574537458</c:v>
                </c:pt>
                <c:pt idx="60">
                  <c:v>-0.25595234773596787</c:v>
                </c:pt>
                <c:pt idx="61">
                  <c:v>-0.38854163936941832</c:v>
                </c:pt>
                <c:pt idx="62">
                  <c:v>-0.37098211477598719</c:v>
                </c:pt>
                <c:pt idx="63">
                  <c:v>-0.40744044973692484</c:v>
                </c:pt>
                <c:pt idx="64">
                  <c:v>-0.34657735178172699</c:v>
                </c:pt>
                <c:pt idx="65">
                  <c:v>-0.37276779937951476</c:v>
                </c:pt>
                <c:pt idx="66">
                  <c:v>-0.41101184870588603</c:v>
                </c:pt>
                <c:pt idx="67">
                  <c:v>-0.46413691060135009</c:v>
                </c:pt>
                <c:pt idx="68">
                  <c:v>-0.39002970491204036</c:v>
                </c:pt>
                <c:pt idx="69">
                  <c:v>-0.39925594044297352</c:v>
                </c:pt>
                <c:pt idx="70">
                  <c:v>-0.39672614866336975</c:v>
                </c:pt>
                <c:pt idx="71">
                  <c:v>-0.3970237826052283</c:v>
                </c:pt>
                <c:pt idx="72">
                  <c:v>-0.4107142891687926</c:v>
                </c:pt>
                <c:pt idx="73">
                  <c:v>-0.37053570106558187</c:v>
                </c:pt>
                <c:pt idx="74">
                  <c:v>-0.40014876786378428</c:v>
                </c:pt>
                <c:pt idx="75">
                  <c:v>-0.43735115047698581</c:v>
                </c:pt>
                <c:pt idx="76">
                  <c:v>-0.45089280286723821</c:v>
                </c:pt>
                <c:pt idx="77">
                  <c:v>-0.45550592807318124</c:v>
                </c:pt>
                <c:pt idx="78">
                  <c:v>-0.43333327827380708</c:v>
                </c:pt>
                <c:pt idx="79">
                  <c:v>-0.46547619637542537</c:v>
                </c:pt>
                <c:pt idx="80">
                  <c:v>-0.51130950199298364</c:v>
                </c:pt>
                <c:pt idx="81">
                  <c:v>-0.52931547005872637</c:v>
                </c:pt>
                <c:pt idx="82">
                  <c:v>-0.57038687070179483</c:v>
                </c:pt>
                <c:pt idx="83">
                  <c:v>-0.51413685330968084</c:v>
                </c:pt>
                <c:pt idx="84">
                  <c:v>-0.505654724954824</c:v>
                </c:pt>
                <c:pt idx="85">
                  <c:v>-0.47797613740964895</c:v>
                </c:pt>
                <c:pt idx="86">
                  <c:v>-0.45967258004490685</c:v>
                </c:pt>
                <c:pt idx="87">
                  <c:v>-0.4474701985477767</c:v>
                </c:pt>
                <c:pt idx="88">
                  <c:v>-0.43690473676658048</c:v>
                </c:pt>
                <c:pt idx="89">
                  <c:v>-0.44360118051790975</c:v>
                </c:pt>
                <c:pt idx="90">
                  <c:v>-0.43705351653512714</c:v>
                </c:pt>
                <c:pt idx="91">
                  <c:v>-0.38571427317176821</c:v>
                </c:pt>
                <c:pt idx="92">
                  <c:v>-0.4254463880407614</c:v>
                </c:pt>
                <c:pt idx="93">
                  <c:v>-0.42291665578496973</c:v>
                </c:pt>
                <c:pt idx="94">
                  <c:v>-0.40089286015890735</c:v>
                </c:pt>
                <c:pt idx="95">
                  <c:v>-0.39196424368887994</c:v>
                </c:pt>
                <c:pt idx="96">
                  <c:v>-0.38497018087664492</c:v>
                </c:pt>
                <c:pt idx="97">
                  <c:v>-0.40639879790470812</c:v>
                </c:pt>
                <c:pt idx="98">
                  <c:v>-0.41383927442734847</c:v>
                </c:pt>
                <c:pt idx="99">
                  <c:v>-0.42678568869578959</c:v>
                </c:pt>
                <c:pt idx="100">
                  <c:v>-0.44226187986288157</c:v>
                </c:pt>
                <c:pt idx="101">
                  <c:v>-0.40178567269876508</c:v>
                </c:pt>
                <c:pt idx="102">
                  <c:v>-0.37306543332137343</c:v>
                </c:pt>
                <c:pt idx="103">
                  <c:v>-0.36458329008556345</c:v>
                </c:pt>
                <c:pt idx="104">
                  <c:v>-0.34077379497502058</c:v>
                </c:pt>
                <c:pt idx="105">
                  <c:v>-0.34523806600765172</c:v>
                </c:pt>
                <c:pt idx="106">
                  <c:v>-0.32886904741974909</c:v>
                </c:pt>
                <c:pt idx="107">
                  <c:v>-0.32574400263738101</c:v>
                </c:pt>
                <c:pt idx="108">
                  <c:v>-0.33839284248777557</c:v>
                </c:pt>
                <c:pt idx="109">
                  <c:v>-0.31949401723931625</c:v>
                </c:pt>
                <c:pt idx="110">
                  <c:v>-0.29955354015864011</c:v>
                </c:pt>
                <c:pt idx="111">
                  <c:v>-0.3215773506656554</c:v>
                </c:pt>
                <c:pt idx="112">
                  <c:v>-0.33675592277184174</c:v>
                </c:pt>
                <c:pt idx="113">
                  <c:v>-0.30386903142272459</c:v>
                </c:pt>
                <c:pt idx="114">
                  <c:v>-0.29285711128826386</c:v>
                </c:pt>
                <c:pt idx="115">
                  <c:v>-0.30044642710326308</c:v>
                </c:pt>
                <c:pt idx="116">
                  <c:v>-0.33244043150775737</c:v>
                </c:pt>
                <c:pt idx="117">
                  <c:v>-0.3120535407166759</c:v>
                </c:pt>
                <c:pt idx="118">
                  <c:v>-0.29672618884194291</c:v>
                </c:pt>
                <c:pt idx="119">
                  <c:v>-0.29568446260496106</c:v>
                </c:pt>
                <c:pt idx="120">
                  <c:v>-0.2961309358391786</c:v>
                </c:pt>
                <c:pt idx="121">
                  <c:v>-0.28497022105521819</c:v>
                </c:pt>
                <c:pt idx="122">
                  <c:v>-0.2836309352811428</c:v>
                </c:pt>
                <c:pt idx="123">
                  <c:v>-0.28824398608232071</c:v>
                </c:pt>
                <c:pt idx="124">
                  <c:v>-0.28169639650430334</c:v>
                </c:pt>
                <c:pt idx="125">
                  <c:v>-0.28943449208784933</c:v>
                </c:pt>
                <c:pt idx="126">
                  <c:v>-0.26800593458359823</c:v>
                </c:pt>
                <c:pt idx="127">
                  <c:v>-0.27276783955808803</c:v>
                </c:pt>
                <c:pt idx="128">
                  <c:v>-0.29895828715587591</c:v>
                </c:pt>
                <c:pt idx="129">
                  <c:v>-0.30684517738892159</c:v>
                </c:pt>
                <c:pt idx="130">
                  <c:v>-0.31413687414301517</c:v>
                </c:pt>
                <c:pt idx="131">
                  <c:v>-0.30758926968404476</c:v>
                </c:pt>
                <c:pt idx="132">
                  <c:v>-0.28749995331100975</c:v>
                </c:pt>
                <c:pt idx="133">
                  <c:v>-0.28869045931653836</c:v>
                </c:pt>
                <c:pt idx="134">
                  <c:v>-0.26845234829400366</c:v>
                </c:pt>
                <c:pt idx="135">
                  <c:v>-0.26041661876859901</c:v>
                </c:pt>
                <c:pt idx="136">
                  <c:v>-0.25252972853555333</c:v>
                </c:pt>
                <c:pt idx="137">
                  <c:v>-0.25208332970610092</c:v>
                </c:pt>
                <c:pt idx="138">
                  <c:v>-0.24241068046476255</c:v>
                </c:pt>
                <c:pt idx="139">
                  <c:v>-0.23124996568080203</c:v>
                </c:pt>
                <c:pt idx="140">
                  <c:v>-0.23452379023171677</c:v>
                </c:pt>
                <c:pt idx="141">
                  <c:v>-0.21800593235145527</c:v>
                </c:pt>
                <c:pt idx="142">
                  <c:v>-0.2355654569448864</c:v>
                </c:pt>
                <c:pt idx="143">
                  <c:v>-0.28258926856797317</c:v>
                </c:pt>
                <c:pt idx="144">
                  <c:v>-0.26592255651439978</c:v>
                </c:pt>
                <c:pt idx="145">
                  <c:v>-0.297321382320895</c:v>
                </c:pt>
                <c:pt idx="146">
                  <c:v>-0.2949404298336501</c:v>
                </c:pt>
                <c:pt idx="147">
                  <c:v>-0.31369046043260984</c:v>
                </c:pt>
                <c:pt idx="148">
                  <c:v>-0.29345234941007514</c:v>
                </c:pt>
                <c:pt idx="149">
                  <c:v>-0.2770832712983603</c:v>
                </c:pt>
                <c:pt idx="150">
                  <c:v>-0.30669639762037482</c:v>
                </c:pt>
                <c:pt idx="151">
                  <c:v>-0.34270833375186016</c:v>
                </c:pt>
                <c:pt idx="152">
                  <c:v>-0.30491069813589422</c:v>
                </c:pt>
                <c:pt idx="153">
                  <c:v>-0.31651782663026007</c:v>
                </c:pt>
                <c:pt idx="154">
                  <c:v>-0.29419639706233913</c:v>
                </c:pt>
                <c:pt idx="155">
                  <c:v>-0.29166666480654746</c:v>
                </c:pt>
                <c:pt idx="156">
                  <c:v>-0.278869030306653</c:v>
                </c:pt>
                <c:pt idx="157">
                  <c:v>-0.30357141236181895</c:v>
                </c:pt>
                <c:pt idx="158">
                  <c:v>-0.31190470142431703</c:v>
                </c:pt>
                <c:pt idx="159">
                  <c:v>-0.31324398719839219</c:v>
                </c:pt>
                <c:pt idx="160">
                  <c:v>-0.28690475983205765</c:v>
                </c:pt>
                <c:pt idx="161">
                  <c:v>-0.28333330133928425</c:v>
                </c:pt>
                <c:pt idx="162">
                  <c:v>-0.27693449152981353</c:v>
                </c:pt>
                <c:pt idx="163">
                  <c:v>-0.27127971449165378</c:v>
                </c:pt>
                <c:pt idx="164">
                  <c:v>-0.2706845210127018</c:v>
                </c:pt>
                <c:pt idx="165">
                  <c:v>-0.25788688651280745</c:v>
                </c:pt>
                <c:pt idx="166">
                  <c:v>-0.25848207999175943</c:v>
                </c:pt>
                <c:pt idx="167">
                  <c:v>-0.25416664825148727</c:v>
                </c:pt>
                <c:pt idx="168">
                  <c:v>-0.25550593402556254</c:v>
                </c:pt>
                <c:pt idx="169">
                  <c:v>-0.22797614112988718</c:v>
                </c:pt>
                <c:pt idx="170">
                  <c:v>-0.24330356740938541</c:v>
                </c:pt>
                <c:pt idx="171">
                  <c:v>-0.24479163295200734</c:v>
                </c:pt>
                <c:pt idx="172">
                  <c:v>-0.2558035679674211</c:v>
                </c:pt>
                <c:pt idx="173">
                  <c:v>-0.23139874544934869</c:v>
                </c:pt>
                <c:pt idx="174">
                  <c:v>-0.21741067934869096</c:v>
                </c:pt>
                <c:pt idx="175">
                  <c:v>-0.21473210780054042</c:v>
                </c:pt>
                <c:pt idx="176">
                  <c:v>-0.20327375907472134</c:v>
                </c:pt>
                <c:pt idx="177">
                  <c:v>-0.20639874433327721</c:v>
                </c:pt>
                <c:pt idx="178">
                  <c:v>-0.1964285355548453</c:v>
                </c:pt>
                <c:pt idx="179">
                  <c:v>-0.18303564805218664</c:v>
                </c:pt>
                <c:pt idx="180">
                  <c:v>-0.1857142344812901</c:v>
                </c:pt>
                <c:pt idx="181">
                  <c:v>-0.19002972574537458</c:v>
                </c:pt>
                <c:pt idx="182">
                  <c:v>-0.16860116824112359</c:v>
                </c:pt>
                <c:pt idx="183">
                  <c:v>-0.15610116768308779</c:v>
                </c:pt>
                <c:pt idx="184">
                  <c:v>-0.14434519989636307</c:v>
                </c:pt>
                <c:pt idx="185">
                  <c:v>-0.15758923322570983</c:v>
                </c:pt>
                <c:pt idx="186">
                  <c:v>-0.15714283439625742</c:v>
                </c:pt>
                <c:pt idx="187">
                  <c:v>-0.16488092997980341</c:v>
                </c:pt>
                <c:pt idx="188">
                  <c:v>-0.17752972518733878</c:v>
                </c:pt>
                <c:pt idx="189">
                  <c:v>-0.16428567697703911</c:v>
                </c:pt>
                <c:pt idx="190">
                  <c:v>-0.15119042341623912</c:v>
                </c:pt>
                <c:pt idx="191">
                  <c:v>-0.15119042341623912</c:v>
                </c:pt>
                <c:pt idx="192">
                  <c:v>-0.15773808739902173</c:v>
                </c:pt>
                <c:pt idx="193">
                  <c:v>-0.15119042341623912</c:v>
                </c:pt>
                <c:pt idx="194">
                  <c:v>-0.13095231239370442</c:v>
                </c:pt>
                <c:pt idx="195">
                  <c:v>-0.14642851844174931</c:v>
                </c:pt>
                <c:pt idx="196">
                  <c:v>-0.14866069116044744</c:v>
                </c:pt>
                <c:pt idx="197">
                  <c:v>-0.15059517041347481</c:v>
                </c:pt>
                <c:pt idx="198">
                  <c:v>-0.15133926270859799</c:v>
                </c:pt>
                <c:pt idx="199">
                  <c:v>-0.17172615349967946</c:v>
                </c:pt>
                <c:pt idx="200">
                  <c:v>-0.18824402626089398</c:v>
                </c:pt>
                <c:pt idx="201">
                  <c:v>-0.18467256776812058</c:v>
                </c:pt>
                <c:pt idx="202">
                  <c:v>-0.19449399677800572</c:v>
                </c:pt>
                <c:pt idx="203">
                  <c:v>-0.15372021519584289</c:v>
                </c:pt>
                <c:pt idx="204">
                  <c:v>-0.15580353374122924</c:v>
                </c:pt>
                <c:pt idx="205">
                  <c:v>-0.17440472504783</c:v>
                </c:pt>
                <c:pt idx="206">
                  <c:v>-0.1595237720025493</c:v>
                </c:pt>
                <c:pt idx="207">
                  <c:v>-0.19508924978077002</c:v>
                </c:pt>
                <c:pt idx="208">
                  <c:v>-0.25461306196189259</c:v>
                </c:pt>
                <c:pt idx="209">
                  <c:v>-0.27113091984215421</c:v>
                </c:pt>
                <c:pt idx="210">
                  <c:v>-0.2985118883264235</c:v>
                </c:pt>
                <c:pt idx="211">
                  <c:v>-0.26934523523862652</c:v>
                </c:pt>
                <c:pt idx="212">
                  <c:v>-0.27113091984215421</c:v>
                </c:pt>
                <c:pt idx="213">
                  <c:v>-0.28452374782100065</c:v>
                </c:pt>
                <c:pt idx="214">
                  <c:v>-0.24910712421609171</c:v>
                </c:pt>
                <c:pt idx="215">
                  <c:v>-0.30684517738892159</c:v>
                </c:pt>
                <c:pt idx="216">
                  <c:v>-0.29985117410049877</c:v>
                </c:pt>
                <c:pt idx="217">
                  <c:v>-0.28928571231930256</c:v>
                </c:pt>
                <c:pt idx="218">
                  <c:v>-0.2516368564718835</c:v>
                </c:pt>
                <c:pt idx="219">
                  <c:v>-0.23690474271896178</c:v>
                </c:pt>
                <c:pt idx="220">
                  <c:v>-0.20580355085432511</c:v>
                </c:pt>
                <c:pt idx="221">
                  <c:v>-0.22946426619632143</c:v>
                </c:pt>
                <c:pt idx="222">
                  <c:v>-0.22113091761001114</c:v>
                </c:pt>
                <c:pt idx="223">
                  <c:v>-0.2504464099901671</c:v>
                </c:pt>
                <c:pt idx="224">
                  <c:v>-0.28749995331100975</c:v>
                </c:pt>
                <c:pt idx="225">
                  <c:v>-0.23273804610437698</c:v>
                </c:pt>
                <c:pt idx="226">
                  <c:v>-0.22440474216092599</c:v>
                </c:pt>
                <c:pt idx="227">
                  <c:v>-0.24211306140385691</c:v>
                </c:pt>
                <c:pt idx="228">
                  <c:v>-0.21369044108737079</c:v>
                </c:pt>
                <c:pt idx="229">
                  <c:v>-0.218898744891313</c:v>
                </c:pt>
                <c:pt idx="230">
                  <c:v>-0.20654758362563608</c:v>
                </c:pt>
                <c:pt idx="231">
                  <c:v>-0.19702378855760949</c:v>
                </c:pt>
                <c:pt idx="232">
                  <c:v>-0.18169636227811137</c:v>
                </c:pt>
                <c:pt idx="233">
                  <c:v>-0.18660710654496016</c:v>
                </c:pt>
                <c:pt idx="234">
                  <c:v>-0.16994045401519886</c:v>
                </c:pt>
                <c:pt idx="235">
                  <c:v>-0.17291659998139575</c:v>
                </c:pt>
                <c:pt idx="236">
                  <c:v>-0.15937493271019043</c:v>
                </c:pt>
                <c:pt idx="237">
                  <c:v>-0.16011902500531361</c:v>
                </c:pt>
                <c:pt idx="238">
                  <c:v>-0.15788686716756839</c:v>
                </c:pt>
                <c:pt idx="239">
                  <c:v>-0.15788686716756839</c:v>
                </c:pt>
                <c:pt idx="240">
                  <c:v>-0.13571421736819422</c:v>
                </c:pt>
                <c:pt idx="241">
                  <c:v>-0.14196424740911817</c:v>
                </c:pt>
                <c:pt idx="242">
                  <c:v>-0.14166662834821253</c:v>
                </c:pt>
                <c:pt idx="243">
                  <c:v>-0.15267854848267326</c:v>
                </c:pt>
                <c:pt idx="244">
                  <c:v>-0.17038686772560419</c:v>
                </c:pt>
                <c:pt idx="245">
                  <c:v>-0.16101185242612437</c:v>
                </c:pt>
                <c:pt idx="246">
                  <c:v>-0.14657737261506121</c:v>
                </c:pt>
                <c:pt idx="247">
                  <c:v>-0.16428567697703911</c:v>
                </c:pt>
                <c:pt idx="248">
                  <c:v>-0.17142853443877382</c:v>
                </c:pt>
                <c:pt idx="249">
                  <c:v>-0.20684521756749474</c:v>
                </c:pt>
                <c:pt idx="250">
                  <c:v>-0.1958332825520811</c:v>
                </c:pt>
                <c:pt idx="251">
                  <c:v>-0.21874996512276623</c:v>
                </c:pt>
                <c:pt idx="252">
                  <c:v>-0.18973209180351591</c:v>
                </c:pt>
                <c:pt idx="253">
                  <c:v>-0.17589280547140496</c:v>
                </c:pt>
                <c:pt idx="254">
                  <c:v>-0.18124996344865896</c:v>
                </c:pt>
                <c:pt idx="255">
                  <c:v>-0.16755950152795385</c:v>
                </c:pt>
                <c:pt idx="256">
                  <c:v>-0.17410710598692436</c:v>
                </c:pt>
                <c:pt idx="257">
                  <c:v>-0.16994045401519886</c:v>
                </c:pt>
                <c:pt idx="258">
                  <c:v>-0.16830354918021784</c:v>
                </c:pt>
                <c:pt idx="259">
                  <c:v>-0.15476188190901252</c:v>
                </c:pt>
                <c:pt idx="260">
                  <c:v>-0.15193445618755008</c:v>
                </c:pt>
                <c:pt idx="261">
                  <c:v>-0.14211302717766483</c:v>
                </c:pt>
                <c:pt idx="262">
                  <c:v>-0.13898804191910896</c:v>
                </c:pt>
                <c:pt idx="263">
                  <c:v>-0.14330353318319344</c:v>
                </c:pt>
                <c:pt idx="264">
                  <c:v>-0.14523807196003291</c:v>
                </c:pt>
                <c:pt idx="265">
                  <c:v>-0.12395830910528161</c:v>
                </c:pt>
                <c:pt idx="266">
                  <c:v>-0.10610115056999181</c:v>
                </c:pt>
                <c:pt idx="267">
                  <c:v>-0.11056543648357597</c:v>
                </c:pt>
                <c:pt idx="268">
                  <c:v>-0.12619042230016753</c:v>
                </c:pt>
                <c:pt idx="269">
                  <c:v>-0.109672549538953</c:v>
                </c:pt>
                <c:pt idx="270">
                  <c:v>-0.12797618130846045</c:v>
                </c:pt>
                <c:pt idx="271">
                  <c:v>-0.11666661235118803</c:v>
                </c:pt>
                <c:pt idx="272">
                  <c:v>-0.13139878562792195</c:v>
                </c:pt>
                <c:pt idx="273">
                  <c:v>-0.12886899384831818</c:v>
                </c:pt>
                <c:pt idx="274">
                  <c:v>-0.15119042341623912</c:v>
                </c:pt>
                <c:pt idx="275">
                  <c:v>-0.16547612345875551</c:v>
                </c:pt>
                <c:pt idx="276">
                  <c:v>-0.13794639008689236</c:v>
                </c:pt>
                <c:pt idx="277">
                  <c:v>-0.13601185131005289</c:v>
                </c:pt>
                <c:pt idx="278">
                  <c:v>-0.12589278835830897</c:v>
                </c:pt>
                <c:pt idx="279">
                  <c:v>-0.12529759487935688</c:v>
                </c:pt>
                <c:pt idx="280">
                  <c:v>-0.11383926103449082</c:v>
                </c:pt>
                <c:pt idx="281">
                  <c:v>-0.13869042285820332</c:v>
                </c:pt>
                <c:pt idx="282">
                  <c:v>-9.8214275217899161E-2</c:v>
                </c:pt>
                <c:pt idx="283">
                  <c:v>-9.434518278326709E-2</c:v>
                </c:pt>
                <c:pt idx="284">
                  <c:v>-8.3779721002070873E-2</c:v>
                </c:pt>
                <c:pt idx="285">
                  <c:v>-6.9047562606289969E-2</c:v>
                </c:pt>
                <c:pt idx="286">
                  <c:v>-6.041663960193322E-2</c:v>
                </c:pt>
                <c:pt idx="287">
                  <c:v>-5.8630940117452623E-2</c:v>
                </c:pt>
                <c:pt idx="288">
                  <c:v>-5.3868975619150605E-2</c:v>
                </c:pt>
                <c:pt idx="289">
                  <c:v>-5.4315448853368253E-2</c:v>
                </c:pt>
                <c:pt idx="290">
                  <c:v>-5.3273782140198511E-2</c:v>
                </c:pt>
                <c:pt idx="291">
                  <c:v>-3.2142799053993865E-2</c:v>
                </c:pt>
                <c:pt idx="292">
                  <c:v>-2.2321429567920936E-2</c:v>
                </c:pt>
                <c:pt idx="293">
                  <c:v>-3.1696385343588651E-2</c:v>
                </c:pt>
                <c:pt idx="294">
                  <c:v>-2.4851161823712498E-2</c:v>
                </c:pt>
                <c:pt idx="295">
                  <c:v>-3.154754605122978E-2</c:v>
                </c:pt>
                <c:pt idx="296">
                  <c:v>-1.1160714783960524E-2</c:v>
                </c:pt>
                <c:pt idx="297">
                  <c:v>-2.6785641076739863E-2</c:v>
                </c:pt>
                <c:pt idx="298">
                  <c:v>-9.3749557756677149E-3</c:v>
                </c:pt>
                <c:pt idx="299">
                  <c:v>3.4226638432739431E-3</c:v>
                </c:pt>
                <c:pt idx="300">
                  <c:v>1.3839286332111067E-2</c:v>
                </c:pt>
                <c:pt idx="301">
                  <c:v>3.9880954161352289E-2</c:v>
                </c:pt>
                <c:pt idx="302">
                  <c:v>3.244047763871194E-2</c:v>
                </c:pt>
                <c:pt idx="303">
                  <c:v>2.2470268860279807E-2</c:v>
                </c:pt>
                <c:pt idx="304">
                  <c:v>3.244047763871194E-2</c:v>
                </c:pt>
                <c:pt idx="305">
                  <c:v>2.4404748113307173E-2</c:v>
                </c:pt>
                <c:pt idx="306">
                  <c:v>4.6131698488023343E-3</c:v>
                </c:pt>
                <c:pt idx="307">
                  <c:v>6.1012502723771789E-3</c:v>
                </c:pt>
                <c:pt idx="308">
                  <c:v>2.1726295612781055E-2</c:v>
                </c:pt>
                <c:pt idx="309">
                  <c:v>5.1190508237671573E-2</c:v>
                </c:pt>
                <c:pt idx="310">
                  <c:v>6.4434556447971358E-2</c:v>
                </c:pt>
                <c:pt idx="311">
                  <c:v>6.3690568319519469E-2</c:v>
                </c:pt>
                <c:pt idx="312">
                  <c:v>7.3363098513233638E-2</c:v>
                </c:pt>
                <c:pt idx="313">
                  <c:v>6.3244050442442745E-2</c:v>
                </c:pt>
                <c:pt idx="314">
                  <c:v>3.9880954161352289E-2</c:v>
                </c:pt>
                <c:pt idx="315">
                  <c:v>4.3154778712267028E-2</c:v>
                </c:pt>
                <c:pt idx="316">
                  <c:v>2.1279762854751416E-2</c:v>
                </c:pt>
                <c:pt idx="317">
                  <c:v>3.110125138844877E-2</c:v>
                </c:pt>
                <c:pt idx="318">
                  <c:v>5.3571520248728799E-2</c:v>
                </c:pt>
                <c:pt idx="319">
                  <c:v>6.458339574033034E-2</c:v>
                </c:pt>
                <c:pt idx="320">
                  <c:v>4.4791698428200855E-2</c:v>
                </c:pt>
                <c:pt idx="321">
                  <c:v>4.3601192422672463E-2</c:v>
                </c:pt>
                <c:pt idx="322">
                  <c:v>5.6696505507284556E-2</c:v>
                </c:pt>
                <c:pt idx="323">
                  <c:v>8.0208322033109569E-2</c:v>
                </c:pt>
                <c:pt idx="324">
                  <c:v>8.7351239018656379E-2</c:v>
                </c:pt>
                <c:pt idx="325">
                  <c:v>8.9583396856401709E-2</c:v>
                </c:pt>
                <c:pt idx="326">
                  <c:v>0.10223219206393708</c:v>
                </c:pt>
                <c:pt idx="327">
                  <c:v>0.11755954393867007</c:v>
                </c:pt>
                <c:pt idx="328">
                  <c:v>0.12440478233949914</c:v>
                </c:pt>
                <c:pt idx="329">
                  <c:v>0.12068454407817897</c:v>
                </c:pt>
                <c:pt idx="330">
                  <c:v>0.11964287736500956</c:v>
                </c:pt>
                <c:pt idx="331">
                  <c:v>0.10104168605840869</c:v>
                </c:pt>
                <c:pt idx="332">
                  <c:v>0.12738103247236765</c:v>
                </c:pt>
                <c:pt idx="333">
                  <c:v>0.13333344345238585</c:v>
                </c:pt>
                <c:pt idx="334">
                  <c:v>0.12738103247236765</c:v>
                </c:pt>
                <c:pt idx="335">
                  <c:v>0.13497024412069547</c:v>
                </c:pt>
                <c:pt idx="336">
                  <c:v>0.13005960402051819</c:v>
                </c:pt>
                <c:pt idx="337">
                  <c:v>9.8660793094975885E-2</c:v>
                </c:pt>
                <c:pt idx="338">
                  <c:v>9.4791715541296728E-2</c:v>
                </c:pt>
                <c:pt idx="339">
                  <c:v>9.940476634247486E-2</c:v>
                </c:pt>
                <c:pt idx="340">
                  <c:v>0.12514887463462232</c:v>
                </c:pt>
                <c:pt idx="341">
                  <c:v>0.12500002046131042</c:v>
                </c:pt>
                <c:pt idx="342">
                  <c:v>0.13824406867161021</c:v>
                </c:pt>
                <c:pt idx="343">
                  <c:v>0.15342270030160865</c:v>
                </c:pt>
                <c:pt idx="344">
                  <c:v>0.13303574998671519</c:v>
                </c:pt>
                <c:pt idx="345">
                  <c:v>0.15372027471965533</c:v>
                </c:pt>
                <c:pt idx="346">
                  <c:v>0.15148810200095708</c:v>
                </c:pt>
                <c:pt idx="347">
                  <c:v>0.16130959053465443</c:v>
                </c:pt>
                <c:pt idx="348">
                  <c:v>0.13229165769159201</c:v>
                </c:pt>
                <c:pt idx="349">
                  <c:v>0.160863176824249</c:v>
                </c:pt>
                <c:pt idx="350">
                  <c:v>0.16041676311384356</c:v>
                </c:pt>
                <c:pt idx="351">
                  <c:v>0.16770840034412493</c:v>
                </c:pt>
                <c:pt idx="352">
                  <c:v>0.16815481405453037</c:v>
                </c:pt>
                <c:pt idx="353">
                  <c:v>0.16532740321402084</c:v>
                </c:pt>
                <c:pt idx="354">
                  <c:v>0.17470246315636007</c:v>
                </c:pt>
                <c:pt idx="355">
                  <c:v>0.18854176436942405</c:v>
                </c:pt>
                <c:pt idx="356">
                  <c:v>0.20535719666773211</c:v>
                </c:pt>
                <c:pt idx="357">
                  <c:v>0.19880954756590241</c:v>
                </c:pt>
                <c:pt idx="358">
                  <c:v>0.2190476437074842</c:v>
                </c:pt>
                <c:pt idx="359">
                  <c:v>0.20595244967049631</c:v>
                </c:pt>
                <c:pt idx="360">
                  <c:v>0.21755957816486204</c:v>
                </c:pt>
                <c:pt idx="361">
                  <c:v>0.20982152722417546</c:v>
                </c:pt>
                <c:pt idx="362">
                  <c:v>0.22098224200813599</c:v>
                </c:pt>
                <c:pt idx="363">
                  <c:v>0.22157737596327576</c:v>
                </c:pt>
                <c:pt idx="364">
                  <c:v>0.18645843094308479</c:v>
                </c:pt>
                <c:pt idx="365">
                  <c:v>0.18824407090375317</c:v>
                </c:pt>
                <c:pt idx="366">
                  <c:v>0.20059529169324231</c:v>
                </c:pt>
                <c:pt idx="367">
                  <c:v>0.21964289671024839</c:v>
                </c:pt>
                <c:pt idx="368">
                  <c:v>0.23110129007892666</c:v>
                </c:pt>
                <c:pt idx="369">
                  <c:v>0.2357143557610577</c:v>
                </c:pt>
                <c:pt idx="370">
                  <c:v>0.22395838797433276</c:v>
                </c:pt>
                <c:pt idx="371">
                  <c:v>0.24285715369898031</c:v>
                </c:pt>
                <c:pt idx="372">
                  <c:v>0.21502984590907048</c:v>
                </c:pt>
                <c:pt idx="373">
                  <c:v>0.20610128896285529</c:v>
                </c:pt>
                <c:pt idx="374">
                  <c:v>0.17083338560268113</c:v>
                </c:pt>
                <c:pt idx="375">
                  <c:v>0.15669652485252339</c:v>
                </c:pt>
                <c:pt idx="376">
                  <c:v>0.19955363986102559</c:v>
                </c:pt>
                <c:pt idx="377">
                  <c:v>0.23005963824671016</c:v>
                </c:pt>
                <c:pt idx="378">
                  <c:v>0.24375008528646203</c:v>
                </c:pt>
                <c:pt idx="379">
                  <c:v>0.24687507054501823</c:v>
                </c:pt>
                <c:pt idx="380">
                  <c:v>0.26190486288265769</c:v>
                </c:pt>
                <c:pt idx="381">
                  <c:v>0.26041667829241133</c:v>
                </c:pt>
                <c:pt idx="382">
                  <c:v>0.2712798186583254</c:v>
                </c:pt>
                <c:pt idx="383">
                  <c:v>0.22559530769026681</c:v>
                </c:pt>
                <c:pt idx="384">
                  <c:v>0.2699404733604378</c:v>
                </c:pt>
                <c:pt idx="385">
                  <c:v>0.27455365809019305</c:v>
                </c:pt>
                <c:pt idx="386">
                  <c:v>0.25729169303385535</c:v>
                </c:pt>
                <c:pt idx="387">
                  <c:v>0.24851199026095205</c:v>
                </c:pt>
                <c:pt idx="388">
                  <c:v>0.23392859675276489</c:v>
                </c:pt>
                <c:pt idx="389">
                  <c:v>0.24866082955331081</c:v>
                </c:pt>
                <c:pt idx="390">
                  <c:v>0.20580361037813755</c:v>
                </c:pt>
                <c:pt idx="391">
                  <c:v>0.25148812134619591</c:v>
                </c:pt>
                <c:pt idx="392">
                  <c:v>0.27068456565556098</c:v>
                </c:pt>
                <c:pt idx="393">
                  <c:v>0.27529763133769181</c:v>
                </c:pt>
                <c:pt idx="394">
                  <c:v>0.26979175311570325</c:v>
                </c:pt>
                <c:pt idx="395">
                  <c:v>0.24821429679528118</c:v>
                </c:pt>
                <c:pt idx="396">
                  <c:v>0.24002984702514185</c:v>
                </c:pt>
                <c:pt idx="397">
                  <c:v>0.26770841968936421</c:v>
                </c:pt>
                <c:pt idx="398">
                  <c:v>0.23645832900855646</c:v>
                </c:pt>
                <c:pt idx="399">
                  <c:v>0.24196432627816944</c:v>
                </c:pt>
                <c:pt idx="400">
                  <c:v>0.26383934213568505</c:v>
                </c:pt>
                <c:pt idx="401">
                  <c:v>0.25476196077806379</c:v>
                </c:pt>
                <c:pt idx="402">
                  <c:v>0.27232148537149503</c:v>
                </c:pt>
                <c:pt idx="403">
                  <c:v>0.27351199137702342</c:v>
                </c:pt>
                <c:pt idx="404">
                  <c:v>0.28095246789966377</c:v>
                </c:pt>
                <c:pt idx="405">
                  <c:v>0.28407745315821975</c:v>
                </c:pt>
                <c:pt idx="406">
                  <c:v>0.28497026569807749</c:v>
                </c:pt>
                <c:pt idx="407">
                  <c:v>0.27633929805086166</c:v>
                </c:pt>
                <c:pt idx="408">
                  <c:v>0.2641369165537315</c:v>
                </c:pt>
                <c:pt idx="409">
                  <c:v>0.26949407453098551</c:v>
                </c:pt>
                <c:pt idx="410">
                  <c:v>0.2772322296383436</c:v>
                </c:pt>
                <c:pt idx="411">
                  <c:v>0.26443459513844925</c:v>
                </c:pt>
                <c:pt idx="412">
                  <c:v>0.24851199026095205</c:v>
                </c:pt>
                <c:pt idx="413">
                  <c:v>0.24851199026095205</c:v>
                </c:pt>
                <c:pt idx="414">
                  <c:v>0.26889882152822131</c:v>
                </c:pt>
                <c:pt idx="415">
                  <c:v>0.2386905017272547</c:v>
                </c:pt>
                <c:pt idx="416">
                  <c:v>0.25297620176977098</c:v>
                </c:pt>
                <c:pt idx="417">
                  <c:v>0.24122035303067069</c:v>
                </c:pt>
                <c:pt idx="418">
                  <c:v>0.25133928205383715</c:v>
                </c:pt>
                <c:pt idx="419">
                  <c:v>0.18363102010257548</c:v>
                </c:pt>
                <c:pt idx="420">
                  <c:v>0.18601191306600806</c:v>
                </c:pt>
                <c:pt idx="421">
                  <c:v>0.14687505119977895</c:v>
                </c:pt>
                <c:pt idx="422">
                  <c:v>0.16770840034412493</c:v>
                </c:pt>
                <c:pt idx="423">
                  <c:v>0.16443457579321019</c:v>
                </c:pt>
                <c:pt idx="424">
                  <c:v>0.14553581006856287</c:v>
                </c:pt>
                <c:pt idx="425">
                  <c:v>0.15833332552083301</c:v>
                </c:pt>
                <c:pt idx="426">
                  <c:v>0.20089286611128876</c:v>
                </c:pt>
                <c:pt idx="427">
                  <c:v>0.21056550047167422</c:v>
                </c:pt>
                <c:pt idx="428">
                  <c:v>0.23377987650803034</c:v>
                </c:pt>
                <c:pt idx="429">
                  <c:v>0.22946438524394575</c:v>
                </c:pt>
                <c:pt idx="430">
                  <c:v>0.24330367157605681</c:v>
                </c:pt>
                <c:pt idx="431">
                  <c:v>0.20312502394903387</c:v>
                </c:pt>
                <c:pt idx="432">
                  <c:v>0.23764883501408507</c:v>
                </c:pt>
                <c:pt idx="433">
                  <c:v>0.23898818031197244</c:v>
                </c:pt>
                <c:pt idx="434">
                  <c:v>0.24181548698581046</c:v>
                </c:pt>
                <c:pt idx="435">
                  <c:v>0.19642865460246983</c:v>
                </c:pt>
                <c:pt idx="436">
                  <c:v>0.19747030643468633</c:v>
                </c:pt>
                <c:pt idx="437">
                  <c:v>0.22619056069303101</c:v>
                </c:pt>
                <c:pt idx="438">
                  <c:v>0.21309524760841891</c:v>
                </c:pt>
                <c:pt idx="439">
                  <c:v>0.14375006594122319</c:v>
                </c:pt>
                <c:pt idx="440">
                  <c:v>0.11964287736500956</c:v>
                </c:pt>
                <c:pt idx="441">
                  <c:v>0.12738103247236765</c:v>
                </c:pt>
                <c:pt idx="442">
                  <c:v>0.15535717955463602</c:v>
                </c:pt>
                <c:pt idx="443">
                  <c:v>0.13095243144132884</c:v>
                </c:pt>
                <c:pt idx="444">
                  <c:v>0.12083338337053795</c:v>
                </c:pt>
                <c:pt idx="445">
                  <c:v>0.15104168829055165</c:v>
                </c:pt>
                <c:pt idx="446">
                  <c:v>0.16666674851190844</c:v>
                </c:pt>
                <c:pt idx="447">
                  <c:v>0.20252978582722259</c:v>
                </c:pt>
                <c:pt idx="448">
                  <c:v>0.21860122999707876</c:v>
                </c:pt>
                <c:pt idx="449">
                  <c:v>0.23348218304235946</c:v>
                </c:pt>
                <c:pt idx="450">
                  <c:v>0.21517868520142946</c:v>
                </c:pt>
                <c:pt idx="451">
                  <c:v>0.23154770378933209</c:v>
                </c:pt>
                <c:pt idx="452">
                  <c:v>0.21532740544616402</c:v>
                </c:pt>
                <c:pt idx="453">
                  <c:v>0.2392857547300189</c:v>
                </c:pt>
                <c:pt idx="454">
                  <c:v>0.25505952031515711</c:v>
                </c:pt>
                <c:pt idx="455">
                  <c:v>0.24464289782631998</c:v>
                </c:pt>
                <c:pt idx="456">
                  <c:v>0.23452384975552909</c:v>
                </c:pt>
                <c:pt idx="457">
                  <c:v>0.22812503994605837</c:v>
                </c:pt>
                <c:pt idx="458">
                  <c:v>0.23407743604512388</c:v>
                </c:pt>
                <c:pt idx="459">
                  <c:v>0.25982154433727134</c:v>
                </c:pt>
                <c:pt idx="460">
                  <c:v>0.26026794316672386</c:v>
                </c:pt>
                <c:pt idx="461">
                  <c:v>0.26309524984056187</c:v>
                </c:pt>
                <c:pt idx="462">
                  <c:v>0.24479175199963188</c:v>
                </c:pt>
                <c:pt idx="463">
                  <c:v>0.22514889397986138</c:v>
                </c:pt>
                <c:pt idx="464">
                  <c:v>0.26517858326690114</c:v>
                </c:pt>
                <c:pt idx="465">
                  <c:v>0.27708339034598461</c:v>
                </c:pt>
                <c:pt idx="466">
                  <c:v>0.30089288545652781</c:v>
                </c:pt>
                <c:pt idx="467">
                  <c:v>0.30773810897640375</c:v>
                </c:pt>
                <c:pt idx="468">
                  <c:v>0.3002976324537634</c:v>
                </c:pt>
                <c:pt idx="469">
                  <c:v>0.30669645714418703</c:v>
                </c:pt>
                <c:pt idx="470">
                  <c:v>0.30833336197916816</c:v>
                </c:pt>
                <c:pt idx="471">
                  <c:v>0.31071437399022495</c:v>
                </c:pt>
                <c:pt idx="472">
                  <c:v>0.30357145700467814</c:v>
                </c:pt>
                <c:pt idx="473">
                  <c:v>0.31443461225154512</c:v>
                </c:pt>
                <c:pt idx="474">
                  <c:v>0.28705359912441675</c:v>
                </c:pt>
                <c:pt idx="475">
                  <c:v>0.27544647063005079</c:v>
                </c:pt>
                <c:pt idx="476">
                  <c:v>0.29062510226004923</c:v>
                </c:pt>
                <c:pt idx="477">
                  <c:v>0.29464291493941586</c:v>
                </c:pt>
                <c:pt idx="478">
                  <c:v>0.28883935813270956</c:v>
                </c:pt>
                <c:pt idx="479">
                  <c:v>0.27693455105362585</c:v>
                </c:pt>
                <c:pt idx="480">
                  <c:v>0.27886913447332473</c:v>
                </c:pt>
                <c:pt idx="481">
                  <c:v>0.27931554818372994</c:v>
                </c:pt>
                <c:pt idx="482">
                  <c:v>0.25967270504491258</c:v>
                </c:pt>
                <c:pt idx="483">
                  <c:v>0.32425598173761827</c:v>
                </c:pt>
                <c:pt idx="484">
                  <c:v>0.33913693478289897</c:v>
                </c:pt>
                <c:pt idx="485">
                  <c:v>0.36026797739291583</c:v>
                </c:pt>
                <c:pt idx="486">
                  <c:v>0.35937503092448053</c:v>
                </c:pt>
                <c:pt idx="487">
                  <c:v>0.40163699709688983</c:v>
                </c:pt>
                <c:pt idx="488">
                  <c:v>0.4017857322225773</c:v>
                </c:pt>
                <c:pt idx="489">
                  <c:v>0.39717266654044647</c:v>
                </c:pt>
                <c:pt idx="490">
                  <c:v>0.38407747250345858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3E-404C-B9FB-82228D9FA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376640"/>
        <c:axId val="222377200"/>
      </c:scatterChart>
      <c:valAx>
        <c:axId val="22237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77200"/>
        <c:crosses val="autoZero"/>
        <c:crossBetween val="midCat"/>
      </c:valAx>
      <c:valAx>
        <c:axId val="2223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7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74781277340333"/>
          <c:y val="0.16666666666666666"/>
          <c:w val="0.82669663167104113"/>
          <c:h val="0.782407407407407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4.0866141732283465E-2"/>
                  <c:y val="-0.45286854768153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Proj!$U$34:$U$245</c:f>
              <c:numCache>
                <c:formatCode>0.00%</c:formatCode>
                <c:ptCount val="212"/>
                <c:pt idx="0">
                  <c:v>1.6369137635527053E-2</c:v>
                </c:pt>
                <c:pt idx="1">
                  <c:v>2.3958349283854874E-2</c:v>
                </c:pt>
                <c:pt idx="2">
                  <c:v>4.5982204433729468E-2</c:v>
                </c:pt>
                <c:pt idx="3">
                  <c:v>3.4226236647004749E-2</c:v>
                </c:pt>
                <c:pt idx="4">
                  <c:v>2.0684509851986999E-2</c:v>
                </c:pt>
                <c:pt idx="5">
                  <c:v>4.4642859135841872E-2</c:v>
                </c:pt>
                <c:pt idx="6">
                  <c:v>7.4107190808356815E-2</c:v>
                </c:pt>
                <c:pt idx="7">
                  <c:v>6.4136982029924905E-2</c:v>
                </c:pt>
                <c:pt idx="8">
                  <c:v>8.8095331313779779E-2</c:v>
                </c:pt>
                <c:pt idx="9">
                  <c:v>8.5267905592317339E-2</c:v>
                </c:pt>
                <c:pt idx="10">
                  <c:v>3.541674265253314E-2</c:v>
                </c:pt>
                <c:pt idx="11">
                  <c:v>5.9226237763076339E-2</c:v>
                </c:pt>
                <c:pt idx="12">
                  <c:v>3.0654837678043334E-2</c:v>
                </c:pt>
                <c:pt idx="13">
                  <c:v>-2.5297322557915614E-3</c:v>
                </c:pt>
                <c:pt idx="14">
                  <c:v>-3.4225596766023214E-3</c:v>
                </c:pt>
                <c:pt idx="15">
                  <c:v>-2.0238111022534699E-2</c:v>
                </c:pt>
                <c:pt idx="16">
                  <c:v>1.2053646371442683E-2</c:v>
                </c:pt>
                <c:pt idx="17">
                  <c:v>2.827382566698633E-2</c:v>
                </c:pt>
                <c:pt idx="18">
                  <c:v>-5.9513395513988154E-4</c:v>
                </c:pt>
                <c:pt idx="19">
                  <c:v>-2.9761459661968859E-3</c:v>
                </c:pt>
                <c:pt idx="20">
                  <c:v>-5.9522919323938828E-3</c:v>
                </c:pt>
                <c:pt idx="21">
                  <c:v>-4.360119242267213E-2</c:v>
                </c:pt>
                <c:pt idx="22">
                  <c:v>-4.5684525849011504E-2</c:v>
                </c:pt>
                <c:pt idx="23">
                  <c:v>-0.1026785462505303</c:v>
                </c:pt>
                <c:pt idx="24">
                  <c:v>-9.1517831466569777E-2</c:v>
                </c:pt>
                <c:pt idx="25">
                  <c:v>-3.869046303677659E-2</c:v>
                </c:pt>
                <c:pt idx="26">
                  <c:v>-8.8095212266155354E-2</c:v>
                </c:pt>
                <c:pt idx="27">
                  <c:v>-7.693449748219483E-2</c:v>
                </c:pt>
                <c:pt idx="28">
                  <c:v>-7.3958291992185621E-2</c:v>
                </c:pt>
                <c:pt idx="29">
                  <c:v>-9.5535688788795592E-2</c:v>
                </c:pt>
                <c:pt idx="30">
                  <c:v>-0.12648804136107317</c:v>
                </c:pt>
                <c:pt idx="31">
                  <c:v>-0.12663688065343215</c:v>
                </c:pt>
                <c:pt idx="32">
                  <c:v>-9.0029691519182609E-2</c:v>
                </c:pt>
                <c:pt idx="33">
                  <c:v>-0.11056543648357597</c:v>
                </c:pt>
                <c:pt idx="34">
                  <c:v>-7.217260738865805E-2</c:v>
                </c:pt>
                <c:pt idx="35">
                  <c:v>-0.10074400747369072</c:v>
                </c:pt>
                <c:pt idx="36">
                  <c:v>-6.6368976177186401E-2</c:v>
                </c:pt>
                <c:pt idx="37">
                  <c:v>-5.9077338946905034E-2</c:v>
                </c:pt>
                <c:pt idx="38">
                  <c:v>-4.8958290876114141E-2</c:v>
                </c:pt>
                <c:pt idx="39">
                  <c:v>-7.2470166925751478E-2</c:v>
                </c:pt>
                <c:pt idx="40">
                  <c:v>-4.91070706446608E-2</c:v>
                </c:pt>
                <c:pt idx="41">
                  <c:v>-8.3184467999306566E-2</c:v>
                </c:pt>
                <c:pt idx="42">
                  <c:v>-7.3065419928515785E-2</c:v>
                </c:pt>
                <c:pt idx="43">
                  <c:v>-0.1026785462505303</c:v>
                </c:pt>
                <c:pt idx="44">
                  <c:v>-0.10699403751461467</c:v>
                </c:pt>
                <c:pt idx="45">
                  <c:v>-0.13690472337372273</c:v>
                </c:pt>
                <c:pt idx="46">
                  <c:v>-0.16889880218298226</c:v>
                </c:pt>
                <c:pt idx="47">
                  <c:v>-0.17693447218457459</c:v>
                </c:pt>
                <c:pt idx="48">
                  <c:v>-0.19374996400669475</c:v>
                </c:pt>
                <c:pt idx="49">
                  <c:v>-0.17336307321561339</c:v>
                </c:pt>
                <c:pt idx="50">
                  <c:v>-0.17738093053783921</c:v>
                </c:pt>
                <c:pt idx="51">
                  <c:v>-0.17053564749415095</c:v>
                </c:pt>
                <c:pt idx="52">
                  <c:v>-0.15014875670306949</c:v>
                </c:pt>
                <c:pt idx="53">
                  <c:v>-0.15208329547990906</c:v>
                </c:pt>
                <c:pt idx="54">
                  <c:v>-0.15803564693611516</c:v>
                </c:pt>
                <c:pt idx="55">
                  <c:v>-0.15535713491177672</c:v>
                </c:pt>
                <c:pt idx="56">
                  <c:v>-0.17068448678650983</c:v>
                </c:pt>
                <c:pt idx="57">
                  <c:v>-0.16815469500690594</c:v>
                </c:pt>
                <c:pt idx="58">
                  <c:v>-0.15818448622847403</c:v>
                </c:pt>
                <c:pt idx="59">
                  <c:v>-0.19002972574537458</c:v>
                </c:pt>
                <c:pt idx="60">
                  <c:v>-0.25595234773596787</c:v>
                </c:pt>
                <c:pt idx="61">
                  <c:v>-0.38854163936941832</c:v>
                </c:pt>
                <c:pt idx="62">
                  <c:v>-0.37098211477598719</c:v>
                </c:pt>
                <c:pt idx="63">
                  <c:v>-0.40744044973692484</c:v>
                </c:pt>
                <c:pt idx="64">
                  <c:v>-0.34657735178172699</c:v>
                </c:pt>
                <c:pt idx="65">
                  <c:v>-0.37276779937951476</c:v>
                </c:pt>
                <c:pt idx="66">
                  <c:v>-0.41101184870588603</c:v>
                </c:pt>
                <c:pt idx="67">
                  <c:v>-0.46413691060135009</c:v>
                </c:pt>
                <c:pt idx="68">
                  <c:v>-0.39002970491204036</c:v>
                </c:pt>
                <c:pt idx="69">
                  <c:v>-0.39925594044297352</c:v>
                </c:pt>
                <c:pt idx="70">
                  <c:v>-0.39672614866336975</c:v>
                </c:pt>
                <c:pt idx="71">
                  <c:v>-0.3970237826052283</c:v>
                </c:pt>
                <c:pt idx="72">
                  <c:v>-0.4107142891687926</c:v>
                </c:pt>
                <c:pt idx="73">
                  <c:v>-0.37053570106558187</c:v>
                </c:pt>
                <c:pt idx="74">
                  <c:v>-0.40014876786378428</c:v>
                </c:pt>
                <c:pt idx="75">
                  <c:v>-0.43735115047698581</c:v>
                </c:pt>
                <c:pt idx="76">
                  <c:v>-0.45089280286723821</c:v>
                </c:pt>
                <c:pt idx="77">
                  <c:v>-0.45550592807318124</c:v>
                </c:pt>
                <c:pt idx="78">
                  <c:v>-0.43333327827380708</c:v>
                </c:pt>
                <c:pt idx="79">
                  <c:v>-0.46547619637542537</c:v>
                </c:pt>
                <c:pt idx="80">
                  <c:v>-0.51130950199298364</c:v>
                </c:pt>
                <c:pt idx="81">
                  <c:v>-0.52931547005872637</c:v>
                </c:pt>
                <c:pt idx="82">
                  <c:v>-0.57038687070179483</c:v>
                </c:pt>
                <c:pt idx="83">
                  <c:v>-0.51413685330968084</c:v>
                </c:pt>
                <c:pt idx="84">
                  <c:v>-0.505654724954824</c:v>
                </c:pt>
                <c:pt idx="85">
                  <c:v>-0.47797613740964895</c:v>
                </c:pt>
                <c:pt idx="86">
                  <c:v>-0.45967258004490685</c:v>
                </c:pt>
                <c:pt idx="87">
                  <c:v>-0.4474701985477767</c:v>
                </c:pt>
                <c:pt idx="88">
                  <c:v>-0.43690473676658048</c:v>
                </c:pt>
                <c:pt idx="89">
                  <c:v>-0.44360118051790975</c:v>
                </c:pt>
                <c:pt idx="90">
                  <c:v>-0.43705351653512714</c:v>
                </c:pt>
                <c:pt idx="91">
                  <c:v>-0.38571427317176821</c:v>
                </c:pt>
                <c:pt idx="92">
                  <c:v>-0.4254463880407614</c:v>
                </c:pt>
                <c:pt idx="93">
                  <c:v>-0.42291665578496973</c:v>
                </c:pt>
                <c:pt idx="94">
                  <c:v>-0.40089286015890735</c:v>
                </c:pt>
                <c:pt idx="95">
                  <c:v>-0.39196424368887994</c:v>
                </c:pt>
                <c:pt idx="96">
                  <c:v>-0.38497018087664492</c:v>
                </c:pt>
                <c:pt idx="97">
                  <c:v>-0.40639879790470812</c:v>
                </c:pt>
                <c:pt idx="98">
                  <c:v>-0.41383927442734847</c:v>
                </c:pt>
                <c:pt idx="99">
                  <c:v>-0.42678568869578959</c:v>
                </c:pt>
                <c:pt idx="100">
                  <c:v>-0.44226187986288157</c:v>
                </c:pt>
                <c:pt idx="101">
                  <c:v>-0.40178567269876508</c:v>
                </c:pt>
                <c:pt idx="102">
                  <c:v>-0.37306543332137343</c:v>
                </c:pt>
                <c:pt idx="103">
                  <c:v>-0.36458329008556345</c:v>
                </c:pt>
                <c:pt idx="104">
                  <c:v>-0.34077379497502058</c:v>
                </c:pt>
                <c:pt idx="105">
                  <c:v>-0.34523806600765172</c:v>
                </c:pt>
                <c:pt idx="106">
                  <c:v>-0.32886904741974909</c:v>
                </c:pt>
                <c:pt idx="107">
                  <c:v>-0.32574400263738101</c:v>
                </c:pt>
                <c:pt idx="108">
                  <c:v>-0.33839284248777557</c:v>
                </c:pt>
                <c:pt idx="109">
                  <c:v>-0.31949401723931625</c:v>
                </c:pt>
                <c:pt idx="110">
                  <c:v>-0.29955354015864011</c:v>
                </c:pt>
                <c:pt idx="111">
                  <c:v>-0.3215773506656554</c:v>
                </c:pt>
                <c:pt idx="112">
                  <c:v>-0.33675592277184174</c:v>
                </c:pt>
                <c:pt idx="113">
                  <c:v>-0.30386903142272459</c:v>
                </c:pt>
                <c:pt idx="114">
                  <c:v>-0.29285711128826386</c:v>
                </c:pt>
                <c:pt idx="115">
                  <c:v>-0.30044642710326308</c:v>
                </c:pt>
                <c:pt idx="116">
                  <c:v>-0.33244043150775737</c:v>
                </c:pt>
                <c:pt idx="117">
                  <c:v>-0.3120535407166759</c:v>
                </c:pt>
                <c:pt idx="118">
                  <c:v>-0.29672618884194291</c:v>
                </c:pt>
                <c:pt idx="119">
                  <c:v>-0.29568446260496106</c:v>
                </c:pt>
                <c:pt idx="120">
                  <c:v>-0.2961309358391786</c:v>
                </c:pt>
                <c:pt idx="121">
                  <c:v>-0.28497022105521819</c:v>
                </c:pt>
                <c:pt idx="122">
                  <c:v>-0.2836309352811428</c:v>
                </c:pt>
                <c:pt idx="123">
                  <c:v>-0.28824398608232071</c:v>
                </c:pt>
                <c:pt idx="124">
                  <c:v>-0.28169639650430334</c:v>
                </c:pt>
                <c:pt idx="125">
                  <c:v>-0.28943449208784933</c:v>
                </c:pt>
                <c:pt idx="126">
                  <c:v>-0.26800593458359823</c:v>
                </c:pt>
                <c:pt idx="127">
                  <c:v>-0.27276783955808803</c:v>
                </c:pt>
                <c:pt idx="128">
                  <c:v>-0.29895828715587591</c:v>
                </c:pt>
                <c:pt idx="129">
                  <c:v>-0.30684517738892159</c:v>
                </c:pt>
                <c:pt idx="130">
                  <c:v>-0.31413687414301517</c:v>
                </c:pt>
                <c:pt idx="131">
                  <c:v>-0.30758926968404476</c:v>
                </c:pt>
                <c:pt idx="132">
                  <c:v>-0.28749995331100975</c:v>
                </c:pt>
                <c:pt idx="133">
                  <c:v>-0.28869045931653836</c:v>
                </c:pt>
                <c:pt idx="134">
                  <c:v>-0.26845234829400366</c:v>
                </c:pt>
                <c:pt idx="135">
                  <c:v>-0.26041661876859901</c:v>
                </c:pt>
                <c:pt idx="136">
                  <c:v>-0.25252972853555333</c:v>
                </c:pt>
                <c:pt idx="137">
                  <c:v>-0.25208332970610092</c:v>
                </c:pt>
                <c:pt idx="138">
                  <c:v>-0.24241068046476255</c:v>
                </c:pt>
                <c:pt idx="139">
                  <c:v>-0.23124996568080203</c:v>
                </c:pt>
                <c:pt idx="140">
                  <c:v>-0.23452379023171677</c:v>
                </c:pt>
                <c:pt idx="141">
                  <c:v>-0.21800593235145527</c:v>
                </c:pt>
                <c:pt idx="142">
                  <c:v>-0.2355654569448864</c:v>
                </c:pt>
                <c:pt idx="143">
                  <c:v>-0.28258926856797317</c:v>
                </c:pt>
                <c:pt idx="144">
                  <c:v>-0.26592255651439978</c:v>
                </c:pt>
                <c:pt idx="145">
                  <c:v>-0.297321382320895</c:v>
                </c:pt>
                <c:pt idx="146">
                  <c:v>-0.2949404298336501</c:v>
                </c:pt>
                <c:pt idx="147">
                  <c:v>-0.31369046043260984</c:v>
                </c:pt>
                <c:pt idx="148">
                  <c:v>-0.29345234941007514</c:v>
                </c:pt>
                <c:pt idx="149">
                  <c:v>-0.2770832712983603</c:v>
                </c:pt>
                <c:pt idx="150">
                  <c:v>-0.30669639762037482</c:v>
                </c:pt>
                <c:pt idx="151">
                  <c:v>-0.34270833375186016</c:v>
                </c:pt>
                <c:pt idx="152">
                  <c:v>-0.30491069813589422</c:v>
                </c:pt>
                <c:pt idx="153">
                  <c:v>-0.31651782663026007</c:v>
                </c:pt>
                <c:pt idx="154">
                  <c:v>-0.29419639706233913</c:v>
                </c:pt>
                <c:pt idx="155">
                  <c:v>-0.29166666480654746</c:v>
                </c:pt>
                <c:pt idx="156">
                  <c:v>-0.278869030306653</c:v>
                </c:pt>
                <c:pt idx="157">
                  <c:v>-0.30357141236181895</c:v>
                </c:pt>
                <c:pt idx="158">
                  <c:v>-0.31190470142431703</c:v>
                </c:pt>
                <c:pt idx="159">
                  <c:v>-0.31324398719839219</c:v>
                </c:pt>
                <c:pt idx="160">
                  <c:v>-0.28690475983205765</c:v>
                </c:pt>
                <c:pt idx="161">
                  <c:v>-0.28333330133928425</c:v>
                </c:pt>
                <c:pt idx="162">
                  <c:v>-0.27693449152981353</c:v>
                </c:pt>
                <c:pt idx="163">
                  <c:v>-0.27127971449165378</c:v>
                </c:pt>
                <c:pt idx="164">
                  <c:v>-0.2706845210127018</c:v>
                </c:pt>
                <c:pt idx="165">
                  <c:v>-0.25788688651280745</c:v>
                </c:pt>
                <c:pt idx="166">
                  <c:v>-0.25848207999175943</c:v>
                </c:pt>
                <c:pt idx="167">
                  <c:v>-0.25416664825148727</c:v>
                </c:pt>
                <c:pt idx="168">
                  <c:v>-0.25550593402556254</c:v>
                </c:pt>
                <c:pt idx="169">
                  <c:v>-0.22797614112988718</c:v>
                </c:pt>
                <c:pt idx="170">
                  <c:v>-0.24330356740938541</c:v>
                </c:pt>
                <c:pt idx="171">
                  <c:v>-0.24479163295200734</c:v>
                </c:pt>
                <c:pt idx="172">
                  <c:v>-0.2558035679674211</c:v>
                </c:pt>
                <c:pt idx="173">
                  <c:v>-0.23139874544934869</c:v>
                </c:pt>
                <c:pt idx="174">
                  <c:v>-0.21741067934869096</c:v>
                </c:pt>
                <c:pt idx="175">
                  <c:v>-0.21473210780054042</c:v>
                </c:pt>
                <c:pt idx="176">
                  <c:v>-0.20327375907472134</c:v>
                </c:pt>
                <c:pt idx="177">
                  <c:v>-0.20639874433327721</c:v>
                </c:pt>
                <c:pt idx="178">
                  <c:v>-0.1964285355548453</c:v>
                </c:pt>
                <c:pt idx="179">
                  <c:v>-0.18303564805218664</c:v>
                </c:pt>
                <c:pt idx="180">
                  <c:v>-0.1857142344812901</c:v>
                </c:pt>
                <c:pt idx="181">
                  <c:v>-0.19002972574537458</c:v>
                </c:pt>
                <c:pt idx="182">
                  <c:v>-0.16860116824112359</c:v>
                </c:pt>
                <c:pt idx="183">
                  <c:v>-0.15610116768308779</c:v>
                </c:pt>
                <c:pt idx="184">
                  <c:v>-0.14434519989636307</c:v>
                </c:pt>
                <c:pt idx="185">
                  <c:v>-0.15758923322570983</c:v>
                </c:pt>
                <c:pt idx="186">
                  <c:v>-0.15714283439625742</c:v>
                </c:pt>
                <c:pt idx="187">
                  <c:v>-0.16488092997980341</c:v>
                </c:pt>
                <c:pt idx="188">
                  <c:v>-0.17752972518733878</c:v>
                </c:pt>
                <c:pt idx="189">
                  <c:v>-0.16428567697703911</c:v>
                </c:pt>
                <c:pt idx="190">
                  <c:v>-0.15119042341623912</c:v>
                </c:pt>
                <c:pt idx="191">
                  <c:v>-0.15119042341623912</c:v>
                </c:pt>
                <c:pt idx="192">
                  <c:v>-0.15773808739902173</c:v>
                </c:pt>
                <c:pt idx="193">
                  <c:v>-0.15119042341623912</c:v>
                </c:pt>
                <c:pt idx="194">
                  <c:v>-0.13095231239370442</c:v>
                </c:pt>
                <c:pt idx="195">
                  <c:v>-0.14642851844174931</c:v>
                </c:pt>
                <c:pt idx="196">
                  <c:v>-0.14866069116044744</c:v>
                </c:pt>
                <c:pt idx="197">
                  <c:v>-0.15059517041347481</c:v>
                </c:pt>
                <c:pt idx="198">
                  <c:v>-0.15133926270859799</c:v>
                </c:pt>
                <c:pt idx="199">
                  <c:v>-0.17172615349967946</c:v>
                </c:pt>
                <c:pt idx="200">
                  <c:v>-0.18824402626089398</c:v>
                </c:pt>
                <c:pt idx="201">
                  <c:v>-0.18467256776812058</c:v>
                </c:pt>
                <c:pt idx="202">
                  <c:v>-0.19449399677800572</c:v>
                </c:pt>
                <c:pt idx="203">
                  <c:v>-0.15372021519584289</c:v>
                </c:pt>
                <c:pt idx="204">
                  <c:v>-0.15580353374122924</c:v>
                </c:pt>
                <c:pt idx="205">
                  <c:v>-0.17440472504783</c:v>
                </c:pt>
                <c:pt idx="206">
                  <c:v>-0.1595237720025493</c:v>
                </c:pt>
                <c:pt idx="207">
                  <c:v>-0.19508924978077002</c:v>
                </c:pt>
                <c:pt idx="208">
                  <c:v>-0.25461306196189259</c:v>
                </c:pt>
                <c:pt idx="209">
                  <c:v>-0.27113091984215421</c:v>
                </c:pt>
                <c:pt idx="210">
                  <c:v>-0.2985118883264235</c:v>
                </c:pt>
                <c:pt idx="211">
                  <c:v>-0.26934523523862652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C6-4004-ABB7-66E1A1FD4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379440"/>
        <c:axId val="222380000"/>
      </c:scatterChart>
      <c:valAx>
        <c:axId val="22237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80000"/>
        <c:crosses val="autoZero"/>
        <c:crossBetween val="midCat"/>
      </c:valAx>
      <c:valAx>
        <c:axId val="2223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37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9"/>
            <c:dispRSqr val="0"/>
            <c:dispEq val="0"/>
          </c:trendline>
          <c:yVal>
            <c:numRef>
              <c:f>Proj!$B$3:$J$3</c:f>
              <c:numCache>
                <c:formatCode>_("$"* #,##0.00_);_("$"* \(#,##0.00\);_("$"* "-"??_);_(@_)</c:formatCode>
                <c:ptCount val="9"/>
                <c:pt idx="0">
                  <c:v>67.199996999999996</c:v>
                </c:pt>
                <c:pt idx="1">
                  <c:v>55.740001999999997</c:v>
                </c:pt>
                <c:pt idx="2">
                  <c:v>42.130001</c:v>
                </c:pt>
                <c:pt idx="3">
                  <c:v>47.599997999999999</c:v>
                </c:pt>
                <c:pt idx="4">
                  <c:v>54.09</c:v>
                </c:pt>
                <c:pt idx="5">
                  <c:v>56.799999</c:v>
                </c:pt>
                <c:pt idx="6">
                  <c:v>72.129997000000003</c:v>
                </c:pt>
                <c:pt idx="7">
                  <c:v>79.730002999999996</c:v>
                </c:pt>
                <c:pt idx="8">
                  <c:v>84.199996999999996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FC-40A6-A922-DAC51AA6D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43920"/>
        <c:axId val="224244480"/>
      </c:scatterChart>
      <c:valAx>
        <c:axId val="22424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44480"/>
        <c:crosses val="autoZero"/>
        <c:crossBetween val="midCat"/>
      </c:valAx>
      <c:valAx>
        <c:axId val="22424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4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</xdr:colOff>
      <xdr:row>12</xdr:row>
      <xdr:rowOff>17991</xdr:rowOff>
    </xdr:from>
    <xdr:to>
      <xdr:col>3</xdr:col>
      <xdr:colOff>963083</xdr:colOff>
      <xdr:row>27</xdr:row>
      <xdr:rowOff>201083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52916</xdr:colOff>
      <xdr:row>12</xdr:row>
      <xdr:rowOff>31748</xdr:rowOff>
    </xdr:from>
    <xdr:to>
      <xdr:col>10</xdr:col>
      <xdr:colOff>952500</xdr:colOff>
      <xdr:row>27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20107</xdr:colOff>
      <xdr:row>12</xdr:row>
      <xdr:rowOff>20109</xdr:rowOff>
    </xdr:from>
    <xdr:to>
      <xdr:col>19</xdr:col>
      <xdr:colOff>624417</xdr:colOff>
      <xdr:row>27</xdr:row>
      <xdr:rowOff>211667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32809</xdr:colOff>
      <xdr:row>28</xdr:row>
      <xdr:rowOff>17992</xdr:rowOff>
    </xdr:from>
    <xdr:to>
      <xdr:col>19</xdr:col>
      <xdr:colOff>645583</xdr:colOff>
      <xdr:row>44</xdr:row>
      <xdr:rowOff>201083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31749</xdr:colOff>
      <xdr:row>28</xdr:row>
      <xdr:rowOff>21167</xdr:rowOff>
    </xdr:from>
    <xdr:to>
      <xdr:col>10</xdr:col>
      <xdr:colOff>963082</xdr:colOff>
      <xdr:row>44</xdr:row>
      <xdr:rowOff>201083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10</xdr:row>
      <xdr:rowOff>25400</xdr:rowOff>
    </xdr:from>
    <xdr:to>
      <xdr:col>4</xdr:col>
      <xdr:colOff>986518</xdr:colOff>
      <xdr:row>25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10</xdr:row>
      <xdr:rowOff>25400</xdr:rowOff>
    </xdr:from>
    <xdr:to>
      <xdr:col>9</xdr:col>
      <xdr:colOff>971550</xdr:colOff>
      <xdr:row>25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10</xdr:row>
      <xdr:rowOff>38099</xdr:rowOff>
    </xdr:from>
    <xdr:to>
      <xdr:col>9</xdr:col>
      <xdr:colOff>962025</xdr:colOff>
      <xdr:row>25</xdr:row>
      <xdr:rowOff>199262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27212</xdr:colOff>
      <xdr:row>10</xdr:row>
      <xdr:rowOff>32657</xdr:rowOff>
    </xdr:from>
    <xdr:to>
      <xdr:col>4</xdr:col>
      <xdr:colOff>981076</xdr:colOff>
      <xdr:row>25</xdr:row>
      <xdr:rowOff>193820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10</xdr:row>
      <xdr:rowOff>25400</xdr:rowOff>
    </xdr:from>
    <xdr:to>
      <xdr:col>4</xdr:col>
      <xdr:colOff>986518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10</xdr:row>
      <xdr:rowOff>25400</xdr:rowOff>
    </xdr:from>
    <xdr:to>
      <xdr:col>9</xdr:col>
      <xdr:colOff>971550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</xdr:row>
      <xdr:rowOff>19050</xdr:rowOff>
    </xdr:from>
    <xdr:to>
      <xdr:col>12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19051</xdr:colOff>
      <xdr:row>1</xdr:row>
      <xdr:rowOff>19050</xdr:rowOff>
    </xdr:from>
    <xdr:to>
      <xdr:col>17</xdr:col>
      <xdr:colOff>923926</xdr:colOff>
      <xdr:row>16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</xdr:row>
      <xdr:rowOff>19050</xdr:rowOff>
    </xdr:from>
    <xdr:to>
      <xdr:col>4</xdr:col>
      <xdr:colOff>1181100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76200</xdr:colOff>
      <xdr:row>11</xdr:row>
      <xdr:rowOff>61912</xdr:rowOff>
    </xdr:from>
    <xdr:to>
      <xdr:col>25</xdr:col>
      <xdr:colOff>742950</xdr:colOff>
      <xdr:row>23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90487</xdr:colOff>
      <xdr:row>0</xdr:row>
      <xdr:rowOff>204787</xdr:rowOff>
    </xdr:from>
    <xdr:to>
      <xdr:col>25</xdr:col>
      <xdr:colOff>757237</xdr:colOff>
      <xdr:row>10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11</xdr:row>
      <xdr:rowOff>28575</xdr:rowOff>
    </xdr:from>
    <xdr:to>
      <xdr:col>18</xdr:col>
      <xdr:colOff>533400</xdr:colOff>
      <xdr:row>23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5"/>
  <sheetViews>
    <sheetView zoomScale="90" zoomScaleNormal="90" workbookViewId="0">
      <selection activeCell="Q6" sqref="Q6"/>
    </sheetView>
  </sheetViews>
  <sheetFormatPr defaultColWidth="9.140625" defaultRowHeight="12.75" customHeight="1" x14ac:dyDescent="0.2"/>
  <cols>
    <col min="1" max="1" width="19.85546875" style="7" customWidth="1"/>
    <col min="2" max="11" width="14.7109375" style="4" customWidth="1"/>
    <col min="12" max="12" width="4" style="4" customWidth="1"/>
    <col min="13" max="13" width="19.85546875" style="4" customWidth="1"/>
    <col min="14" max="14" width="16.42578125" style="2" customWidth="1"/>
    <col min="15" max="15" width="16.42578125" style="9" customWidth="1"/>
    <col min="16" max="30" width="14.7109375" style="4" customWidth="1"/>
    <col min="31" max="37" width="12.85546875" style="4" customWidth="1"/>
    <col min="38" max="44" width="14.140625" style="4" customWidth="1"/>
    <col min="45" max="55" width="11.85546875" style="4" customWidth="1"/>
    <col min="56" max="16384" width="9.140625" style="4"/>
  </cols>
  <sheetData>
    <row r="1" spans="1:27" ht="33.75" customHeight="1" x14ac:dyDescent="0.2">
      <c r="A1" s="22" t="s">
        <v>43</v>
      </c>
      <c r="E1" s="4" t="s">
        <v>50</v>
      </c>
      <c r="F1" s="4" t="s">
        <v>51</v>
      </c>
      <c r="G1" s="4" t="s">
        <v>50</v>
      </c>
      <c r="H1" s="4" t="s">
        <v>51</v>
      </c>
      <c r="I1" s="4" t="s">
        <v>52</v>
      </c>
      <c r="J1" s="4" t="s">
        <v>51</v>
      </c>
    </row>
    <row r="2" spans="1:27" s="47" customFormat="1" ht="36" customHeight="1" x14ac:dyDescent="0.2">
      <c r="B2" s="47" t="s">
        <v>44</v>
      </c>
      <c r="C2" s="15" t="s">
        <v>27</v>
      </c>
      <c r="D2" s="3" t="s">
        <v>16</v>
      </c>
      <c r="E2" s="47" t="s">
        <v>49</v>
      </c>
      <c r="F2" s="4"/>
      <c r="G2" s="3" t="s">
        <v>18</v>
      </c>
      <c r="H2" s="4"/>
      <c r="I2" s="47" t="s">
        <v>19</v>
      </c>
      <c r="J2" s="4"/>
      <c r="K2" s="3" t="s">
        <v>53</v>
      </c>
      <c r="M2" s="58"/>
      <c r="N2" s="58" t="s">
        <v>40</v>
      </c>
      <c r="O2" s="59" t="s">
        <v>41</v>
      </c>
      <c r="AA2" s="13"/>
    </row>
    <row r="3" spans="1:27" s="47" customFormat="1" ht="17.25" customHeight="1" x14ac:dyDescent="0.25">
      <c r="A3" s="15"/>
      <c r="B3" s="1" t="s">
        <v>0</v>
      </c>
      <c r="C3" s="65">
        <v>0.17599999999999999</v>
      </c>
      <c r="D3" s="66">
        <f>'Dollar Average (Model)'!B30</f>
        <v>77.831077252032472</v>
      </c>
      <c r="E3" s="59">
        <f>'Dollar Average (Model)'!M30</f>
        <v>77.051581924123639</v>
      </c>
      <c r="F3" s="59">
        <f>'Value Average (Model)'!M30</f>
        <v>75.514544726820276</v>
      </c>
      <c r="G3" s="59">
        <f>'Dollar Average (Model)'!M29</f>
        <v>-0.77949532790883325</v>
      </c>
      <c r="H3" s="59">
        <f>'Value Average (Model)'!M29</f>
        <v>-2.316532525212196</v>
      </c>
      <c r="I3" s="63">
        <f>'Dollar Average (Model)'!M31</f>
        <v>9.053168775907515E-2</v>
      </c>
      <c r="J3" s="63">
        <f>'Value Average (Model)'!M31</f>
        <v>3.6592087464626548E-2</v>
      </c>
      <c r="K3" s="65">
        <f>'Dollar Average (Model)'!B31</f>
        <v>0.61989037716356288</v>
      </c>
      <c r="M3" s="60" t="s">
        <v>7</v>
      </c>
      <c r="N3" s="59">
        <f>ABS('Dollar Average (Model)'!L35)</f>
        <v>1000</v>
      </c>
      <c r="O3" s="59">
        <f>ABS('Value Average (Model)'!L35)</f>
        <v>5000</v>
      </c>
      <c r="AA3" s="13"/>
    </row>
    <row r="4" spans="1:27" s="47" customFormat="1" ht="17.25" customHeight="1" x14ac:dyDescent="0.25">
      <c r="A4" s="3"/>
      <c r="B4" s="1" t="s">
        <v>1</v>
      </c>
      <c r="C4" s="65">
        <v>0.17599999999999999</v>
      </c>
      <c r="D4" s="66">
        <f>'Dollar Average (Model)'!C30</f>
        <v>63.830792623983747</v>
      </c>
      <c r="E4" s="59">
        <f>'Dollar Average (Model)'!N30</f>
        <v>60.368293092899265</v>
      </c>
      <c r="F4" s="59">
        <f>'Value Average (Model)'!N30</f>
        <v>48.616719564629605</v>
      </c>
      <c r="G4" s="59">
        <f>'Dollar Average (Model)'!N29</f>
        <v>-3.4624995310844824</v>
      </c>
      <c r="H4" s="59">
        <f>'Value Average (Model)'!N29</f>
        <v>-15.214073059354142</v>
      </c>
      <c r="I4" s="63">
        <f>'Dollar Average (Model)'!N31</f>
        <v>0.11555088604812741</v>
      </c>
      <c r="J4" s="63">
        <f>'Value Average (Model)'!N31</f>
        <v>6.5323764707588425E-2</v>
      </c>
      <c r="K4" s="65">
        <f>'Dollar Average (Model)'!C31</f>
        <v>0.38407747250345869</v>
      </c>
      <c r="M4" s="60" t="s">
        <v>14</v>
      </c>
      <c r="N4" s="61" t="str">
        <f>'Dollar Average (Model)'!B3</f>
        <v>Quarterly</v>
      </c>
      <c r="O4" s="62" t="str">
        <f>inter</f>
        <v>Monthly</v>
      </c>
      <c r="AA4" s="13"/>
    </row>
    <row r="5" spans="1:27" s="47" customFormat="1" ht="17.25" customHeight="1" x14ac:dyDescent="0.25">
      <c r="A5" s="3"/>
      <c r="B5" s="1" t="s">
        <v>2</v>
      </c>
      <c r="C5" s="65">
        <v>5.6000000000000001E-2</v>
      </c>
      <c r="D5" s="66">
        <f>'Dollar Average (Model)'!D30</f>
        <v>63.394837406504067</v>
      </c>
      <c r="E5" s="59">
        <f>'Dollar Average (Model)'!O30</f>
        <v>57.282890183630755</v>
      </c>
      <c r="F5" s="59">
        <f>'Value Average (Model)'!O30</f>
        <v>35.660737518246201</v>
      </c>
      <c r="G5" s="59">
        <f>'Dollar Average (Model)'!O29</f>
        <v>-6.1119472228733116</v>
      </c>
      <c r="H5" s="59">
        <f>'Value Average (Model)'!O29</f>
        <v>-27.734099888257866</v>
      </c>
      <c r="I5" s="63">
        <f>'Dollar Average (Model)'!O31</f>
        <v>3.8746512056338292E-2</v>
      </c>
      <c r="J5" s="63">
        <f>'Value Average (Model)'!O31</f>
        <v>1.9528414735518928E-2</v>
      </c>
      <c r="K5" s="65">
        <f>'Dollar Average (Model)'!D31</f>
        <v>0.73895157879677187</v>
      </c>
      <c r="M5" s="60" t="s">
        <v>12</v>
      </c>
      <c r="N5" s="59">
        <f>'Dollar Average (Model)'!B4</f>
        <v>500</v>
      </c>
      <c r="O5" s="59">
        <f>'Value Average (Model)'!B4</f>
        <v>100</v>
      </c>
      <c r="AA5" s="13"/>
    </row>
    <row r="6" spans="1:27" s="47" customFormat="1" ht="17.25" customHeight="1" x14ac:dyDescent="0.25">
      <c r="B6" s="1" t="s">
        <v>3</v>
      </c>
      <c r="C6" s="65">
        <v>4.9000000000000002E-2</v>
      </c>
      <c r="D6" s="66">
        <f>'Dollar Average (Model)'!E30</f>
        <v>76.877316902438963</v>
      </c>
      <c r="E6" s="59">
        <f>'Dollar Average (Model)'!P30</f>
        <v>70.419111524107166</v>
      </c>
      <c r="F6" s="59">
        <f>'Value Average (Model)'!P30</f>
        <v>38.84366449890485</v>
      </c>
      <c r="G6" s="59">
        <f>'Dollar Average (Model)'!P29</f>
        <v>-6.4582053783317974</v>
      </c>
      <c r="H6" s="59">
        <f>'Value Average (Model)'!P29</f>
        <v>-38.033652403534113</v>
      </c>
      <c r="I6" s="63">
        <f>'Dollar Average (Model)'!P31</f>
        <v>2.7578779804213534E-2</v>
      </c>
      <c r="J6" s="63">
        <f>'Value Average (Model)'!P31</f>
        <v>1.3795668500222581E-2</v>
      </c>
      <c r="K6" s="65">
        <f>'Dollar Average (Model)'!E31</f>
        <v>0.79845424789616881</v>
      </c>
      <c r="M6" s="58"/>
      <c r="N6" s="59"/>
      <c r="O6" s="59"/>
      <c r="AA6" s="13"/>
    </row>
    <row r="7" spans="1:27" s="47" customFormat="1" ht="17.25" customHeight="1" x14ac:dyDescent="0.25">
      <c r="B7" s="1" t="s">
        <v>4</v>
      </c>
      <c r="C7" s="65">
        <v>0.41099999999999998</v>
      </c>
      <c r="D7" s="66">
        <f>'Dollar Average (Model)'!F30</f>
        <v>36.556666648373955</v>
      </c>
      <c r="E7" s="59">
        <f>'Dollar Average (Model)'!Q30</f>
        <v>36.365026000399787</v>
      </c>
      <c r="F7" s="59">
        <f>'Value Average (Model)'!Q30</f>
        <v>34.393503104885191</v>
      </c>
      <c r="G7" s="59">
        <f>'Dollar Average (Model)'!Q29</f>
        <v>-0.19164064797416813</v>
      </c>
      <c r="H7" s="59">
        <f>'Value Average (Model)'!Q29</f>
        <v>-2.1631635434887642</v>
      </c>
      <c r="I7" s="63">
        <f>'Dollar Average (Model)'!Q31</f>
        <v>0.44794782069349759</v>
      </c>
      <c r="J7" s="63">
        <f>'Value Average (Model)'!Q31</f>
        <v>0.38707686072208219</v>
      </c>
      <c r="K7" s="65">
        <f>'Dollar Average (Model)'!F31</f>
        <v>-0.22535504453487581</v>
      </c>
      <c r="M7" s="60" t="s">
        <v>13</v>
      </c>
      <c r="N7" s="59"/>
      <c r="O7" s="59">
        <f>ABS('Value Average (Model)'!BJ33)</f>
        <v>12184.607837472191</v>
      </c>
      <c r="AA7" s="13"/>
    </row>
    <row r="8" spans="1:27" s="47" customFormat="1" ht="17.25" customHeight="1" x14ac:dyDescent="0.25">
      <c r="B8" s="1" t="s">
        <v>5</v>
      </c>
      <c r="C8" s="65">
        <v>0.13200000000000001</v>
      </c>
      <c r="D8" s="66">
        <f>'Dollar Average (Model)'!G30</f>
        <v>40.316646361788585</v>
      </c>
      <c r="E8" s="59">
        <f>'Dollar Average (Model)'!R30</f>
        <v>41.764142757858977</v>
      </c>
      <c r="F8" s="59">
        <f>'Value Average (Model)'!R30</f>
        <v>39.179513162708737</v>
      </c>
      <c r="G8" s="59">
        <f>'Dollar Average (Model)'!R29</f>
        <v>1.4474963960703917</v>
      </c>
      <c r="H8" s="59">
        <f>'Value Average (Model)'!R29</f>
        <v>-1.1371331990798481</v>
      </c>
      <c r="I8" s="63">
        <f>'Dollar Average (Model)'!R31</f>
        <v>0.12526792055581443</v>
      </c>
      <c r="J8" s="63">
        <f>'Value Average (Model)'!R31</f>
        <v>0.10927139113388222</v>
      </c>
      <c r="K8" s="65">
        <f>'Dollar Average (Model)'!G31</f>
        <v>-0.20665188048731314</v>
      </c>
      <c r="M8" s="60" t="s">
        <v>8</v>
      </c>
      <c r="N8" s="59"/>
      <c r="O8" s="59">
        <f>'Value Average (Model)'!BK33</f>
        <v>16896.500380713289</v>
      </c>
      <c r="AA8" s="13"/>
    </row>
    <row r="9" spans="1:27" s="47" customFormat="1" ht="17.25" customHeight="1" x14ac:dyDescent="0.25">
      <c r="M9" s="60" t="s">
        <v>64</v>
      </c>
      <c r="N9" s="64">
        <f>'Dollar Average (Model)'!F4</f>
        <v>0.26426100457313395</v>
      </c>
      <c r="O9" s="64">
        <f>'Value Average (Model)'!F3</f>
        <v>9.4615384615384617</v>
      </c>
      <c r="AA9" s="13"/>
    </row>
    <row r="10" spans="1:27" s="47" customFormat="1" ht="17.25" customHeight="1" x14ac:dyDescent="0.25">
      <c r="A10" s="14" t="s">
        <v>47</v>
      </c>
      <c r="C10" s="65">
        <f>SUM(C3:C8)</f>
        <v>0.99999999999999989</v>
      </c>
      <c r="D10" s="66">
        <f>AVERAGE(D3:D8)</f>
        <v>59.801222865853624</v>
      </c>
      <c r="E10" s="66">
        <f t="shared" ref="E10:J10" si="0">AVERAGE(E3:E8)</f>
        <v>57.208507580503259</v>
      </c>
      <c r="F10" s="66">
        <f t="shared" si="0"/>
        <v>45.368113762699146</v>
      </c>
      <c r="G10" s="66">
        <f t="shared" si="0"/>
        <v>-2.592715285350367</v>
      </c>
      <c r="H10" s="66">
        <f t="shared" si="0"/>
        <v>-14.433109103154488</v>
      </c>
      <c r="I10" s="67">
        <f t="shared" si="0"/>
        <v>0.14093726781951108</v>
      </c>
      <c r="J10" s="67">
        <f t="shared" si="0"/>
        <v>0.10526469787732014</v>
      </c>
      <c r="K10" s="65">
        <f>AVERAGE(K3:K8)</f>
        <v>0.35156112522296223</v>
      </c>
      <c r="M10" s="60" t="s">
        <v>42</v>
      </c>
      <c r="N10" s="59"/>
      <c r="O10" s="59">
        <f>'Value Average (Model)'!F4</f>
        <v>0.38670859219205056</v>
      </c>
      <c r="AA10" s="13"/>
    </row>
    <row r="11" spans="1:27" s="47" customFormat="1" ht="17.25" customHeight="1" x14ac:dyDescent="0.25">
      <c r="A11" s="14" t="s">
        <v>48</v>
      </c>
      <c r="C11" s="65">
        <f>SUM(C3:C8)</f>
        <v>0.99999999999999989</v>
      </c>
      <c r="D11" s="66">
        <f>AVERAGE(($C$3*D3)+($C$4*D4)+($C$5*D5)+($C$6*D6)+($C$7*D7)+($C$8*D8))</f>
        <v>52.59617583340038</v>
      </c>
      <c r="E11" s="66">
        <f t="shared" ref="E11:J11" si="1">AVERAGE(($C$3*E3)+($C$4*E4)+($C$5*E5)+($C$6*E6)+($C$7*E7)+($C$8*E8))</f>
        <v>51.303168848162301</v>
      </c>
      <c r="F11" s="66">
        <f t="shared" si="1"/>
        <v>45.054868890348665</v>
      </c>
      <c r="G11" s="66">
        <f t="shared" si="1"/>
        <v>-1.2930069852380786</v>
      </c>
      <c r="H11" s="66">
        <f t="shared" si="1"/>
        <v>-7.5413069430517101</v>
      </c>
      <c r="I11" s="67">
        <f t="shared" si="1"/>
        <v>0.24043361769402408</v>
      </c>
      <c r="J11" s="67">
        <f t="shared" si="1"/>
        <v>0.19321918235045804</v>
      </c>
      <c r="K11" s="68">
        <f>AVERAGE((C3*K3)+(C4*K4)+(C5*K5)+(C6*K6)+(C7*K7)+(C8*K8))</f>
        <v>0.13730491657276803</v>
      </c>
      <c r="M11" s="60" t="s">
        <v>46</v>
      </c>
      <c r="N11" s="63">
        <f>SUM('Dollar Average (Model)'!S33:X33)</f>
        <v>422.48965132427372</v>
      </c>
      <c r="O11" s="63">
        <f>SUM('Value Average (Model)'!S33:X33)</f>
        <v>310.74138813384906</v>
      </c>
      <c r="AA11" s="13"/>
    </row>
    <row r="12" spans="1:27" s="47" customFormat="1" ht="17.25" customHeight="1" x14ac:dyDescent="0.25">
      <c r="B12" s="13"/>
      <c r="C12" s="13"/>
      <c r="M12" s="60" t="s">
        <v>45</v>
      </c>
      <c r="N12" s="63">
        <f>SUM('Dollar Average (Model)'!S33:X33)</f>
        <v>422.48965132427372</v>
      </c>
      <c r="O12" s="63">
        <f>SUM('Value Average (Model)'!Y33:AD33)</f>
        <v>326.68069034140967</v>
      </c>
      <c r="AA12" s="13"/>
    </row>
    <row r="13" spans="1:27" s="47" customFormat="1" ht="17.25" customHeight="1" x14ac:dyDescent="0.25">
      <c r="B13" s="13"/>
      <c r="C13" s="13"/>
      <c r="N13" s="13"/>
      <c r="O13" s="13"/>
      <c r="AA13" s="13"/>
    </row>
    <row r="14" spans="1:27" s="47" customFormat="1" ht="17.25" customHeight="1" x14ac:dyDescent="0.25">
      <c r="B14" s="13"/>
      <c r="C14" s="13"/>
      <c r="N14" s="13"/>
      <c r="O14" s="13"/>
      <c r="AA14" s="13"/>
    </row>
    <row r="15" spans="1:27" s="47" customFormat="1" ht="17.25" customHeight="1" x14ac:dyDescent="0.25">
      <c r="B15" s="13"/>
      <c r="C15" s="13"/>
      <c r="N15" s="13"/>
      <c r="O15" s="13"/>
      <c r="AA15" s="13"/>
    </row>
    <row r="16" spans="1:27" s="47" customFormat="1" ht="17.25" customHeight="1" x14ac:dyDescent="0.25">
      <c r="N16" s="13"/>
      <c r="O16" s="13"/>
    </row>
    <row r="17" spans="1:38" s="47" customFormat="1" ht="17.25" customHeight="1" x14ac:dyDescent="0.25">
      <c r="B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</row>
    <row r="18" spans="1:38" s="47" customFormat="1" ht="17.25" customHeight="1" x14ac:dyDescent="0.25">
      <c r="A18" s="50"/>
      <c r="B18" s="50"/>
      <c r="L18" s="50"/>
      <c r="M18" s="50"/>
      <c r="N18" s="50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50"/>
      <c r="AG18" s="13"/>
      <c r="AJ18" s="13"/>
      <c r="AK18" s="13"/>
      <c r="AL18" s="50"/>
    </row>
    <row r="19" spans="1:38" s="47" customFormat="1" ht="17.25" customHeight="1" x14ac:dyDescent="0.25">
      <c r="L19" s="50"/>
      <c r="M19" s="50"/>
      <c r="N19" s="50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50"/>
      <c r="AG19" s="13"/>
      <c r="AJ19" s="13"/>
      <c r="AK19" s="13"/>
      <c r="AL19" s="50"/>
    </row>
    <row r="20" spans="1:38" s="47" customFormat="1" ht="17.25" customHeight="1" x14ac:dyDescent="0.25">
      <c r="D20" s="50"/>
      <c r="E20" s="50"/>
      <c r="F20" s="50"/>
      <c r="G20" s="50"/>
      <c r="H20" s="50"/>
      <c r="I20" s="50"/>
      <c r="J20" s="50"/>
      <c r="K20" s="50"/>
      <c r="L20" s="51"/>
      <c r="M20" s="51"/>
      <c r="N20" s="13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G20" s="51"/>
      <c r="AH20" s="52"/>
      <c r="AJ20" s="13"/>
      <c r="AK20" s="13"/>
    </row>
    <row r="21" spans="1:38" s="47" customFormat="1" ht="17.25" customHeight="1" x14ac:dyDescent="0.25">
      <c r="L21" s="51"/>
      <c r="M21" s="51"/>
      <c r="O21" s="51"/>
      <c r="P21" s="51"/>
      <c r="Q21" s="51"/>
      <c r="R21" s="51"/>
      <c r="S21" s="51"/>
      <c r="T21" s="51"/>
      <c r="AG21" s="51"/>
      <c r="AH21" s="52"/>
      <c r="AJ21" s="13"/>
      <c r="AK21" s="13"/>
    </row>
    <row r="22" spans="1:38" s="47" customFormat="1" ht="17.25" customHeight="1" x14ac:dyDescent="0.25"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1"/>
      <c r="AB22" s="51"/>
      <c r="AC22" s="13"/>
      <c r="AG22" s="13"/>
      <c r="AH22" s="13"/>
    </row>
    <row r="23" spans="1:38" s="47" customFormat="1" ht="17.25" customHeight="1" x14ac:dyDescent="0.25">
      <c r="N23" s="13"/>
      <c r="O23" s="48"/>
      <c r="P23" s="48"/>
      <c r="Q23" s="48"/>
      <c r="R23" s="48"/>
      <c r="S23" s="48"/>
      <c r="T23" s="48"/>
    </row>
    <row r="24" spans="1:38" s="47" customFormat="1" ht="17.25" customHeight="1" x14ac:dyDescent="0.25">
      <c r="D24" s="13"/>
      <c r="E24" s="13"/>
      <c r="F24" s="13"/>
      <c r="G24" s="13"/>
      <c r="H24" s="13"/>
      <c r="I24" s="13"/>
      <c r="J24" s="13"/>
      <c r="K24" s="13"/>
      <c r="N24" s="13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13"/>
      <c r="AB24" s="13"/>
      <c r="AD24" s="13"/>
      <c r="AE24" s="50"/>
      <c r="AF24" s="13"/>
      <c r="AG24" s="13"/>
      <c r="AH24" s="48"/>
      <c r="AI24" s="48"/>
      <c r="AJ24" s="13"/>
      <c r="AK24" s="13"/>
    </row>
    <row r="25" spans="1:38" s="47" customFormat="1" ht="17.25" customHeight="1" x14ac:dyDescent="0.25">
      <c r="D25" s="13"/>
      <c r="E25" s="13"/>
      <c r="F25" s="13"/>
      <c r="G25" s="13"/>
      <c r="H25" s="13"/>
      <c r="I25" s="13"/>
      <c r="J25" s="13"/>
      <c r="K25" s="13"/>
      <c r="N25" s="13"/>
      <c r="O25" s="48"/>
      <c r="P25" s="55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13"/>
      <c r="AB25" s="13"/>
      <c r="AC25" s="13"/>
      <c r="AD25" s="13"/>
      <c r="AE25" s="50"/>
      <c r="AF25" s="13"/>
      <c r="AG25" s="13"/>
      <c r="AH25" s="48"/>
      <c r="AI25" s="48"/>
      <c r="AJ25" s="13"/>
      <c r="AK25" s="13"/>
    </row>
    <row r="26" spans="1:38" s="47" customFormat="1" ht="17.25" customHeight="1" x14ac:dyDescent="0.25">
      <c r="D26" s="13"/>
      <c r="E26" s="13"/>
      <c r="F26" s="13"/>
      <c r="G26" s="13"/>
      <c r="H26" s="13"/>
      <c r="I26" s="13"/>
      <c r="J26" s="13"/>
      <c r="K26" s="13"/>
      <c r="N26" s="13"/>
      <c r="O26" s="48"/>
      <c r="P26" s="55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13"/>
      <c r="AB26" s="13"/>
      <c r="AC26" s="13"/>
      <c r="AD26" s="13"/>
      <c r="AE26" s="50"/>
      <c r="AF26" s="13"/>
      <c r="AG26" s="13"/>
      <c r="AH26" s="48"/>
      <c r="AI26" s="48"/>
      <c r="AJ26" s="13"/>
      <c r="AK26" s="13"/>
    </row>
    <row r="27" spans="1:38" s="47" customFormat="1" ht="17.25" customHeight="1" x14ac:dyDescent="0.25">
      <c r="D27" s="13"/>
      <c r="E27" s="13"/>
      <c r="F27" s="13"/>
      <c r="G27" s="13"/>
      <c r="H27" s="13"/>
      <c r="I27" s="13"/>
      <c r="J27" s="13"/>
      <c r="K27" s="13"/>
      <c r="N27" s="13"/>
      <c r="O27" s="48"/>
      <c r="P27" s="55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13"/>
      <c r="AB27" s="13"/>
      <c r="AC27" s="13"/>
      <c r="AD27" s="13"/>
      <c r="AE27" s="50"/>
      <c r="AF27" s="13"/>
      <c r="AG27" s="13"/>
      <c r="AH27" s="48"/>
      <c r="AI27" s="48"/>
      <c r="AJ27" s="13"/>
      <c r="AK27" s="13"/>
    </row>
    <row r="28" spans="1:38" s="47" customFormat="1" ht="17.25" customHeight="1" x14ac:dyDescent="0.25">
      <c r="A28" s="54"/>
      <c r="B28" s="13"/>
      <c r="C28" s="13"/>
      <c r="D28" s="13"/>
      <c r="E28" s="13"/>
      <c r="F28" s="13"/>
      <c r="G28" s="13"/>
      <c r="H28" s="13"/>
      <c r="I28" s="13"/>
      <c r="J28" s="13"/>
      <c r="K28" s="13"/>
      <c r="N28" s="13"/>
      <c r="O28" s="48"/>
      <c r="P28" s="55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13"/>
      <c r="AB28" s="13"/>
      <c r="AC28" s="13"/>
      <c r="AD28" s="13"/>
      <c r="AE28" s="50"/>
      <c r="AF28" s="13"/>
      <c r="AG28" s="13"/>
      <c r="AH28" s="48"/>
      <c r="AI28" s="48"/>
      <c r="AJ28" s="13"/>
      <c r="AK28" s="13"/>
    </row>
    <row r="29" spans="1:38" s="47" customFormat="1" ht="17.25" customHeight="1" x14ac:dyDescent="0.25">
      <c r="A29" s="54"/>
      <c r="B29" s="13"/>
      <c r="C29" s="13"/>
      <c r="D29" s="13"/>
      <c r="E29" s="13"/>
      <c r="F29" s="13"/>
      <c r="G29" s="13"/>
      <c r="H29" s="13"/>
      <c r="I29" s="13"/>
      <c r="J29" s="13"/>
      <c r="K29" s="13"/>
      <c r="N29" s="13"/>
      <c r="O29" s="48"/>
      <c r="P29" s="55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13"/>
      <c r="AB29" s="13"/>
      <c r="AC29" s="13"/>
      <c r="AD29" s="13"/>
      <c r="AE29" s="50"/>
      <c r="AF29" s="13"/>
      <c r="AG29" s="13"/>
      <c r="AH29" s="48"/>
      <c r="AI29" s="48"/>
      <c r="AJ29" s="13"/>
      <c r="AK29" s="13"/>
    </row>
    <row r="30" spans="1:38" s="47" customFormat="1" ht="17.25" customHeight="1" x14ac:dyDescent="0.25">
      <c r="A30" s="54"/>
      <c r="B30" s="13"/>
      <c r="C30" s="13"/>
      <c r="D30" s="13"/>
      <c r="E30" s="13"/>
      <c r="F30" s="13"/>
      <c r="G30" s="13"/>
      <c r="H30" s="13"/>
      <c r="I30" s="13"/>
      <c r="J30" s="13"/>
      <c r="K30" s="13"/>
      <c r="N30" s="13"/>
      <c r="O30" s="48"/>
      <c r="P30" s="55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13"/>
      <c r="AB30" s="13"/>
      <c r="AC30" s="13"/>
      <c r="AD30" s="13"/>
      <c r="AE30" s="50"/>
      <c r="AF30" s="13"/>
      <c r="AG30" s="13"/>
      <c r="AH30" s="48"/>
      <c r="AI30" s="48"/>
      <c r="AJ30" s="13"/>
      <c r="AK30" s="13"/>
    </row>
    <row r="31" spans="1:38" s="47" customFormat="1" ht="17.25" customHeight="1" x14ac:dyDescent="0.25">
      <c r="A31" s="54"/>
      <c r="B31" s="13"/>
      <c r="C31" s="13"/>
      <c r="D31" s="13"/>
      <c r="E31" s="13"/>
      <c r="F31" s="13"/>
      <c r="G31" s="13"/>
      <c r="H31" s="13"/>
      <c r="I31" s="13"/>
      <c r="J31" s="13"/>
      <c r="K31" s="13"/>
      <c r="N31" s="13"/>
      <c r="O31" s="48"/>
      <c r="P31" s="55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13"/>
      <c r="AB31" s="13"/>
      <c r="AC31" s="13"/>
      <c r="AD31" s="13"/>
      <c r="AE31" s="50"/>
      <c r="AF31" s="13"/>
      <c r="AG31" s="13"/>
      <c r="AH31" s="48"/>
      <c r="AI31" s="48"/>
      <c r="AJ31" s="13"/>
      <c r="AK31" s="13"/>
    </row>
    <row r="32" spans="1:38" s="47" customFormat="1" ht="17.25" customHeight="1" x14ac:dyDescent="0.25">
      <c r="A32" s="54"/>
      <c r="B32" s="13"/>
      <c r="C32" s="13"/>
      <c r="D32" s="13"/>
      <c r="E32" s="13"/>
      <c r="F32" s="13"/>
      <c r="G32" s="13"/>
      <c r="H32" s="13"/>
      <c r="I32" s="13"/>
      <c r="J32" s="13"/>
      <c r="K32" s="13"/>
      <c r="N32" s="13"/>
      <c r="O32" s="48"/>
      <c r="P32" s="55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13"/>
      <c r="AB32" s="13"/>
      <c r="AC32" s="13"/>
      <c r="AD32" s="13"/>
      <c r="AE32" s="50"/>
      <c r="AF32" s="13"/>
      <c r="AG32" s="13"/>
      <c r="AH32" s="48"/>
      <c r="AI32" s="48"/>
      <c r="AJ32" s="13"/>
      <c r="AK32" s="13"/>
    </row>
    <row r="33" spans="1:37" s="47" customFormat="1" ht="17.25" customHeight="1" x14ac:dyDescent="0.25">
      <c r="A33" s="54"/>
      <c r="B33" s="13"/>
      <c r="C33" s="13"/>
      <c r="D33" s="13"/>
      <c r="E33" s="13"/>
      <c r="F33" s="13"/>
      <c r="G33" s="13"/>
      <c r="H33" s="13"/>
      <c r="I33" s="13"/>
      <c r="J33" s="13"/>
      <c r="K33" s="13"/>
      <c r="N33" s="13"/>
      <c r="O33" s="48"/>
      <c r="P33" s="55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13"/>
      <c r="AB33" s="13"/>
      <c r="AC33" s="13"/>
      <c r="AD33" s="13"/>
      <c r="AE33" s="50"/>
      <c r="AF33" s="13"/>
      <c r="AG33" s="13"/>
      <c r="AH33" s="48"/>
      <c r="AI33" s="48"/>
      <c r="AJ33" s="13"/>
      <c r="AK33" s="13"/>
    </row>
    <row r="34" spans="1:37" s="47" customFormat="1" ht="17.25" customHeight="1" x14ac:dyDescent="0.25">
      <c r="A34" s="54"/>
      <c r="B34" s="13"/>
      <c r="C34" s="13"/>
      <c r="D34" s="13"/>
      <c r="E34" s="13"/>
      <c r="F34" s="13"/>
      <c r="G34" s="13"/>
      <c r="H34" s="13"/>
      <c r="I34" s="13"/>
      <c r="J34" s="13"/>
      <c r="K34" s="13"/>
      <c r="N34" s="13"/>
      <c r="O34" s="48"/>
      <c r="P34" s="55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13"/>
      <c r="AB34" s="13"/>
      <c r="AC34" s="13"/>
      <c r="AD34" s="13"/>
      <c r="AE34" s="50"/>
      <c r="AF34" s="13"/>
      <c r="AG34" s="13"/>
      <c r="AH34" s="48"/>
      <c r="AI34" s="48"/>
      <c r="AJ34" s="13"/>
      <c r="AK34" s="13"/>
    </row>
    <row r="35" spans="1:37" s="47" customFormat="1" ht="17.25" customHeight="1" x14ac:dyDescent="0.25">
      <c r="A35" s="54"/>
      <c r="B35" s="13"/>
      <c r="C35" s="13"/>
      <c r="D35" s="13"/>
      <c r="E35" s="13"/>
      <c r="F35" s="13"/>
      <c r="G35" s="13"/>
      <c r="H35" s="13"/>
      <c r="I35" s="13"/>
      <c r="J35" s="13"/>
      <c r="K35" s="13"/>
      <c r="N35" s="13"/>
      <c r="O35" s="48"/>
      <c r="P35" s="55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13"/>
      <c r="AB35" s="13"/>
      <c r="AC35" s="13"/>
      <c r="AD35" s="13"/>
      <c r="AE35" s="50"/>
      <c r="AF35" s="13"/>
      <c r="AG35" s="13"/>
      <c r="AH35" s="48"/>
      <c r="AI35" s="48"/>
      <c r="AJ35" s="13"/>
      <c r="AK35" s="13"/>
    </row>
    <row r="36" spans="1:37" s="47" customFormat="1" ht="17.25" customHeight="1" x14ac:dyDescent="0.25">
      <c r="A36" s="54"/>
      <c r="B36" s="13"/>
      <c r="C36" s="13"/>
      <c r="D36" s="13"/>
      <c r="E36" s="13"/>
      <c r="F36" s="13"/>
      <c r="G36" s="13"/>
      <c r="H36" s="13"/>
      <c r="I36" s="13"/>
      <c r="J36" s="13"/>
      <c r="K36" s="13"/>
      <c r="N36" s="13"/>
      <c r="O36" s="48"/>
      <c r="P36" s="55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13"/>
      <c r="AB36" s="13"/>
      <c r="AC36" s="13"/>
      <c r="AD36" s="13"/>
      <c r="AE36" s="50"/>
      <c r="AF36" s="13"/>
      <c r="AG36" s="13"/>
      <c r="AH36" s="48"/>
      <c r="AI36" s="48"/>
      <c r="AJ36" s="13"/>
      <c r="AK36" s="13"/>
    </row>
    <row r="37" spans="1:37" s="47" customFormat="1" ht="17.25" customHeight="1" x14ac:dyDescent="0.25">
      <c r="A37" s="54"/>
      <c r="B37" s="13"/>
      <c r="C37" s="13"/>
      <c r="D37" s="13"/>
      <c r="E37" s="13"/>
      <c r="F37" s="13"/>
      <c r="G37" s="13"/>
      <c r="H37" s="13"/>
      <c r="I37" s="13"/>
      <c r="J37" s="13"/>
      <c r="K37" s="13"/>
      <c r="N37" s="13"/>
      <c r="O37" s="48"/>
      <c r="P37" s="55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13"/>
      <c r="AB37" s="13"/>
      <c r="AC37" s="13"/>
      <c r="AD37" s="13"/>
      <c r="AE37" s="50"/>
      <c r="AF37" s="13"/>
      <c r="AG37" s="13"/>
      <c r="AH37" s="48"/>
      <c r="AI37" s="48"/>
      <c r="AJ37" s="13"/>
      <c r="AK37" s="13"/>
    </row>
    <row r="38" spans="1:37" s="47" customFormat="1" ht="17.25" customHeight="1" x14ac:dyDescent="0.25">
      <c r="A38" s="54"/>
      <c r="B38" s="13"/>
      <c r="C38" s="13"/>
      <c r="D38" s="13"/>
      <c r="E38" s="13"/>
      <c r="F38" s="13"/>
      <c r="G38" s="13"/>
      <c r="H38" s="13"/>
      <c r="I38" s="13"/>
      <c r="J38" s="13"/>
      <c r="K38" s="13"/>
      <c r="N38" s="13"/>
      <c r="O38" s="48"/>
      <c r="P38" s="55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13"/>
      <c r="AB38" s="13"/>
      <c r="AC38" s="13"/>
      <c r="AD38" s="13"/>
      <c r="AE38" s="50"/>
      <c r="AF38" s="13"/>
      <c r="AG38" s="13"/>
      <c r="AH38" s="48"/>
      <c r="AI38" s="48"/>
      <c r="AJ38" s="13"/>
      <c r="AK38" s="13"/>
    </row>
    <row r="39" spans="1:37" s="47" customFormat="1" ht="17.25" customHeight="1" x14ac:dyDescent="0.25">
      <c r="A39" s="54"/>
      <c r="B39" s="13"/>
      <c r="C39" s="13"/>
      <c r="D39" s="13"/>
      <c r="E39" s="13"/>
      <c r="F39" s="13"/>
      <c r="G39" s="13"/>
      <c r="H39" s="13"/>
      <c r="I39" s="13"/>
      <c r="J39" s="13"/>
      <c r="K39" s="13"/>
      <c r="N39" s="13"/>
      <c r="O39" s="48"/>
      <c r="P39" s="55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13"/>
      <c r="AB39" s="13"/>
      <c r="AC39" s="13"/>
      <c r="AD39" s="13"/>
      <c r="AE39" s="50"/>
      <c r="AF39" s="13"/>
      <c r="AG39" s="13"/>
      <c r="AH39" s="48"/>
      <c r="AI39" s="48"/>
      <c r="AJ39" s="13"/>
      <c r="AK39" s="13"/>
    </row>
    <row r="40" spans="1:37" s="47" customFormat="1" ht="17.25" customHeight="1" x14ac:dyDescent="0.25">
      <c r="A40" s="54"/>
      <c r="B40" s="13"/>
      <c r="C40" s="13"/>
      <c r="D40" s="13"/>
      <c r="E40" s="13"/>
      <c r="F40" s="13"/>
      <c r="G40" s="13"/>
      <c r="H40" s="13"/>
      <c r="I40" s="13"/>
      <c r="J40" s="13"/>
      <c r="K40" s="13"/>
      <c r="N40" s="13"/>
      <c r="O40" s="48"/>
      <c r="P40" s="55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13"/>
      <c r="AB40" s="13"/>
      <c r="AC40" s="13"/>
      <c r="AD40" s="13"/>
      <c r="AE40" s="50"/>
      <c r="AF40" s="13"/>
      <c r="AG40" s="13"/>
      <c r="AH40" s="48"/>
      <c r="AI40" s="48"/>
      <c r="AJ40" s="13"/>
      <c r="AK40" s="13"/>
    </row>
    <row r="41" spans="1:37" s="47" customFormat="1" ht="17.25" customHeight="1" x14ac:dyDescent="0.25">
      <c r="A41" s="54"/>
      <c r="B41" s="13"/>
      <c r="C41" s="13"/>
      <c r="D41" s="13"/>
      <c r="E41" s="13"/>
      <c r="F41" s="13"/>
      <c r="G41" s="13"/>
      <c r="H41" s="13"/>
      <c r="I41" s="13"/>
      <c r="J41" s="13"/>
      <c r="K41" s="13"/>
      <c r="N41" s="13"/>
      <c r="O41" s="48"/>
      <c r="P41" s="55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13"/>
      <c r="AB41" s="13"/>
      <c r="AC41" s="13"/>
      <c r="AD41" s="13"/>
      <c r="AE41" s="50"/>
      <c r="AF41" s="13"/>
      <c r="AG41" s="13"/>
      <c r="AH41" s="48"/>
      <c r="AI41" s="48"/>
      <c r="AJ41" s="13"/>
      <c r="AK41" s="13"/>
    </row>
    <row r="42" spans="1:37" s="47" customFormat="1" ht="17.25" customHeight="1" x14ac:dyDescent="0.25">
      <c r="A42" s="54"/>
      <c r="B42" s="13"/>
      <c r="C42" s="13"/>
      <c r="D42" s="13"/>
      <c r="E42" s="13"/>
      <c r="F42" s="13"/>
      <c r="G42" s="13"/>
      <c r="H42" s="13"/>
      <c r="I42" s="13"/>
      <c r="J42" s="13"/>
      <c r="K42" s="13"/>
      <c r="N42" s="13"/>
      <c r="O42" s="48"/>
      <c r="P42" s="55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13"/>
      <c r="AB42" s="13"/>
      <c r="AC42" s="13"/>
      <c r="AD42" s="13"/>
      <c r="AE42" s="50"/>
      <c r="AF42" s="13"/>
      <c r="AG42" s="13"/>
      <c r="AH42" s="48"/>
      <c r="AI42" s="48"/>
      <c r="AJ42" s="13"/>
      <c r="AK42" s="13"/>
    </row>
    <row r="43" spans="1:37" s="47" customFormat="1" ht="17.25" customHeight="1" x14ac:dyDescent="0.25">
      <c r="A43" s="54"/>
      <c r="B43" s="13"/>
      <c r="C43" s="13"/>
      <c r="D43" s="13"/>
      <c r="E43" s="13"/>
      <c r="F43" s="13"/>
      <c r="G43" s="13"/>
      <c r="H43" s="13"/>
      <c r="I43" s="13"/>
      <c r="J43" s="13"/>
      <c r="K43" s="13"/>
      <c r="N43" s="13"/>
      <c r="O43" s="48"/>
      <c r="P43" s="55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13"/>
      <c r="AB43" s="13"/>
      <c r="AC43" s="13"/>
      <c r="AD43" s="13"/>
      <c r="AE43" s="50"/>
      <c r="AF43" s="13"/>
      <c r="AG43" s="13"/>
      <c r="AH43" s="48"/>
      <c r="AI43" s="48"/>
      <c r="AJ43" s="13"/>
      <c r="AK43" s="13"/>
    </row>
    <row r="44" spans="1:37" s="47" customFormat="1" ht="17.25" customHeight="1" x14ac:dyDescent="0.25">
      <c r="A44" s="54"/>
      <c r="B44" s="13"/>
      <c r="C44" s="13"/>
      <c r="D44" s="13"/>
      <c r="E44" s="13"/>
      <c r="F44" s="13"/>
      <c r="G44" s="13"/>
      <c r="H44" s="13"/>
      <c r="I44" s="13"/>
      <c r="J44" s="13"/>
      <c r="K44" s="13"/>
      <c r="N44" s="13"/>
      <c r="O44" s="48"/>
      <c r="P44" s="55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13"/>
      <c r="AB44" s="13"/>
      <c r="AC44" s="13"/>
      <c r="AD44" s="13"/>
      <c r="AE44" s="50"/>
      <c r="AF44" s="13"/>
      <c r="AG44" s="13"/>
      <c r="AH44" s="48"/>
      <c r="AI44" s="48"/>
      <c r="AJ44" s="13"/>
      <c r="AK44" s="13"/>
    </row>
    <row r="45" spans="1:37" s="47" customFormat="1" ht="17.25" customHeight="1" x14ac:dyDescent="0.25">
      <c r="A45" s="54"/>
      <c r="B45" s="13"/>
      <c r="C45" s="13"/>
      <c r="D45" s="13"/>
      <c r="E45" s="13"/>
      <c r="F45" s="13"/>
      <c r="G45" s="13"/>
      <c r="H45" s="13"/>
      <c r="I45" s="13"/>
      <c r="J45" s="13"/>
      <c r="K45" s="13"/>
      <c r="N45" s="13"/>
      <c r="O45" s="48"/>
      <c r="P45" s="55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13"/>
      <c r="AB45" s="13"/>
      <c r="AC45" s="13"/>
      <c r="AD45" s="13"/>
      <c r="AE45" s="50"/>
      <c r="AF45" s="13"/>
      <c r="AG45" s="13"/>
      <c r="AH45" s="48"/>
      <c r="AI45" s="48"/>
      <c r="AJ45" s="13"/>
      <c r="AK45" s="13"/>
    </row>
    <row r="46" spans="1:37" s="47" customFormat="1" ht="17.25" customHeight="1" x14ac:dyDescent="0.25">
      <c r="A46" s="54"/>
      <c r="B46" s="13"/>
      <c r="C46" s="13"/>
      <c r="D46" s="13"/>
      <c r="E46" s="13"/>
      <c r="F46" s="13"/>
      <c r="G46" s="13"/>
      <c r="H46" s="13"/>
      <c r="I46" s="13"/>
      <c r="J46" s="13"/>
      <c r="K46" s="13"/>
      <c r="N46" s="13"/>
      <c r="O46" s="48"/>
      <c r="P46" s="55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13"/>
      <c r="AB46" s="13"/>
      <c r="AC46" s="13"/>
      <c r="AD46" s="13"/>
      <c r="AE46" s="50"/>
      <c r="AF46" s="13"/>
      <c r="AG46" s="13"/>
      <c r="AH46" s="48"/>
      <c r="AI46" s="48"/>
      <c r="AJ46" s="13"/>
      <c r="AK46" s="13"/>
    </row>
    <row r="47" spans="1:37" s="47" customFormat="1" ht="17.25" customHeight="1" x14ac:dyDescent="0.25">
      <c r="A47" s="54"/>
      <c r="B47" s="13"/>
      <c r="C47" s="13"/>
      <c r="D47" s="13"/>
      <c r="E47" s="13"/>
      <c r="F47" s="13"/>
      <c r="G47" s="13"/>
      <c r="H47" s="13"/>
      <c r="I47" s="13"/>
      <c r="J47" s="13"/>
      <c r="K47" s="13"/>
      <c r="N47" s="13"/>
      <c r="O47" s="48"/>
      <c r="P47" s="55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13"/>
      <c r="AB47" s="13"/>
      <c r="AC47" s="13"/>
      <c r="AD47" s="13"/>
      <c r="AE47" s="50"/>
      <c r="AF47" s="13"/>
      <c r="AG47" s="13"/>
    </row>
    <row r="48" spans="1:37" s="47" customFormat="1" ht="17.25" customHeight="1" x14ac:dyDescent="0.25">
      <c r="A48" s="54"/>
      <c r="B48" s="13"/>
      <c r="C48" s="13"/>
      <c r="D48" s="13"/>
      <c r="E48" s="13"/>
      <c r="F48" s="13"/>
      <c r="G48" s="13"/>
      <c r="H48" s="13"/>
      <c r="I48" s="13"/>
      <c r="J48" s="13"/>
      <c r="K48" s="13"/>
      <c r="N48" s="13"/>
      <c r="O48" s="48"/>
      <c r="P48" s="55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13"/>
      <c r="AB48" s="13"/>
      <c r="AC48" s="13"/>
      <c r="AD48" s="13"/>
      <c r="AE48" s="50"/>
      <c r="AF48" s="13"/>
      <c r="AG48" s="13"/>
    </row>
    <row r="49" spans="1:33" s="47" customFormat="1" ht="17.25" customHeight="1" x14ac:dyDescent="0.25">
      <c r="A49" s="54"/>
      <c r="B49" s="13"/>
      <c r="C49" s="13"/>
      <c r="D49" s="13"/>
      <c r="E49" s="13"/>
      <c r="F49" s="13"/>
      <c r="G49" s="13"/>
      <c r="H49" s="13"/>
      <c r="I49" s="13"/>
      <c r="J49" s="13"/>
      <c r="K49" s="13"/>
      <c r="N49" s="13"/>
      <c r="O49" s="48"/>
      <c r="P49" s="55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13"/>
      <c r="AB49" s="13"/>
      <c r="AC49" s="13"/>
      <c r="AD49" s="13"/>
      <c r="AE49" s="50"/>
      <c r="AF49" s="13"/>
      <c r="AG49" s="13"/>
    </row>
    <row r="50" spans="1:33" s="47" customFormat="1" ht="17.25" customHeight="1" x14ac:dyDescent="0.25">
      <c r="A50" s="54"/>
      <c r="B50" s="13"/>
      <c r="C50" s="13"/>
      <c r="D50" s="13"/>
      <c r="E50" s="13"/>
      <c r="F50" s="13"/>
      <c r="G50" s="13"/>
      <c r="H50" s="13"/>
      <c r="I50" s="13"/>
      <c r="J50" s="13"/>
      <c r="K50" s="13"/>
      <c r="N50" s="13"/>
      <c r="O50" s="48"/>
      <c r="P50" s="55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13"/>
      <c r="AB50" s="13"/>
      <c r="AC50" s="13"/>
      <c r="AD50" s="13"/>
      <c r="AE50" s="50"/>
      <c r="AF50" s="13"/>
      <c r="AG50" s="13"/>
    </row>
    <row r="51" spans="1:33" s="47" customFormat="1" ht="17.25" customHeight="1" x14ac:dyDescent="0.25">
      <c r="A51" s="54"/>
      <c r="B51" s="13"/>
      <c r="C51" s="13"/>
      <c r="D51" s="13"/>
      <c r="E51" s="13"/>
      <c r="F51" s="13"/>
      <c r="G51" s="13"/>
      <c r="H51" s="13"/>
      <c r="I51" s="13"/>
      <c r="J51" s="13"/>
      <c r="K51" s="13"/>
      <c r="N51" s="13"/>
      <c r="O51" s="48"/>
      <c r="P51" s="55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13"/>
      <c r="AB51" s="13"/>
      <c r="AC51" s="13"/>
      <c r="AD51" s="13"/>
      <c r="AE51" s="50"/>
      <c r="AF51" s="13"/>
      <c r="AG51" s="13"/>
    </row>
    <row r="52" spans="1:33" s="47" customFormat="1" ht="17.25" customHeight="1" x14ac:dyDescent="0.25">
      <c r="A52" s="54"/>
      <c r="B52" s="13"/>
      <c r="C52" s="13"/>
      <c r="D52" s="13"/>
      <c r="E52" s="13"/>
      <c r="F52" s="13"/>
      <c r="G52" s="13"/>
      <c r="H52" s="13"/>
      <c r="I52" s="13"/>
      <c r="J52" s="13"/>
      <c r="K52" s="13"/>
      <c r="N52" s="13"/>
      <c r="O52" s="48"/>
      <c r="P52" s="55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13"/>
      <c r="AB52" s="13"/>
      <c r="AC52" s="13"/>
      <c r="AD52" s="13"/>
      <c r="AE52" s="50"/>
      <c r="AF52" s="13"/>
      <c r="AG52" s="13"/>
    </row>
    <row r="53" spans="1:33" s="47" customFormat="1" ht="17.25" customHeight="1" x14ac:dyDescent="0.25">
      <c r="A53" s="54"/>
      <c r="B53" s="13"/>
      <c r="C53" s="13"/>
      <c r="D53" s="13"/>
      <c r="E53" s="13"/>
      <c r="F53" s="13"/>
      <c r="G53" s="13"/>
      <c r="H53" s="13"/>
      <c r="I53" s="13"/>
      <c r="J53" s="13"/>
      <c r="K53" s="13"/>
      <c r="N53" s="13"/>
      <c r="O53" s="48"/>
      <c r="P53" s="55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13"/>
      <c r="AB53" s="13"/>
      <c r="AC53" s="13"/>
      <c r="AD53" s="13"/>
      <c r="AE53" s="50"/>
      <c r="AF53" s="13"/>
      <c r="AG53" s="13"/>
    </row>
    <row r="54" spans="1:33" s="47" customFormat="1" ht="17.25" customHeight="1" x14ac:dyDescent="0.25">
      <c r="A54" s="54"/>
      <c r="B54" s="13"/>
      <c r="C54" s="13"/>
      <c r="D54" s="13"/>
      <c r="E54" s="13"/>
      <c r="F54" s="13"/>
      <c r="G54" s="13"/>
      <c r="H54" s="13"/>
      <c r="I54" s="13"/>
      <c r="J54" s="13"/>
      <c r="K54" s="13"/>
      <c r="N54" s="13"/>
      <c r="O54" s="48"/>
      <c r="P54" s="55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13"/>
      <c r="AB54" s="13"/>
      <c r="AC54" s="13"/>
      <c r="AD54" s="13"/>
      <c r="AE54" s="50"/>
      <c r="AF54" s="13"/>
      <c r="AG54" s="13"/>
    </row>
    <row r="55" spans="1:33" s="47" customFormat="1" ht="17.25" customHeight="1" x14ac:dyDescent="0.25">
      <c r="A55" s="54"/>
      <c r="B55" s="13"/>
      <c r="C55" s="13"/>
      <c r="D55" s="13"/>
      <c r="E55" s="13"/>
      <c r="F55" s="13"/>
      <c r="G55" s="13"/>
      <c r="H55" s="13"/>
      <c r="I55" s="13"/>
      <c r="J55" s="13"/>
      <c r="K55" s="13"/>
      <c r="N55" s="13"/>
      <c r="O55" s="48"/>
      <c r="P55" s="55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13"/>
      <c r="AB55" s="13"/>
      <c r="AC55" s="13"/>
      <c r="AD55" s="13"/>
      <c r="AE55" s="50"/>
      <c r="AF55" s="13"/>
      <c r="AG55" s="13"/>
    </row>
    <row r="56" spans="1:33" s="47" customFormat="1" ht="17.25" customHeight="1" x14ac:dyDescent="0.25">
      <c r="A56" s="54"/>
      <c r="B56" s="13"/>
      <c r="C56" s="13"/>
      <c r="D56" s="13"/>
      <c r="E56" s="13"/>
      <c r="F56" s="13"/>
      <c r="G56" s="13"/>
      <c r="H56" s="13"/>
      <c r="I56" s="13"/>
      <c r="J56" s="13"/>
      <c r="K56" s="13"/>
      <c r="N56" s="13"/>
      <c r="O56" s="48"/>
      <c r="P56" s="55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13"/>
      <c r="AB56" s="13"/>
      <c r="AC56" s="13"/>
      <c r="AD56" s="13"/>
      <c r="AE56" s="50"/>
      <c r="AF56" s="13"/>
      <c r="AG56" s="13"/>
    </row>
    <row r="57" spans="1:33" s="47" customFormat="1" ht="17.25" customHeight="1" x14ac:dyDescent="0.25">
      <c r="A57" s="54"/>
      <c r="B57" s="13"/>
      <c r="C57" s="13"/>
      <c r="D57" s="13"/>
      <c r="E57" s="13"/>
      <c r="F57" s="13"/>
      <c r="G57" s="13"/>
      <c r="H57" s="13"/>
      <c r="I57" s="13"/>
      <c r="J57" s="13"/>
      <c r="K57" s="13"/>
      <c r="N57" s="13"/>
      <c r="O57" s="48"/>
      <c r="P57" s="55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13"/>
      <c r="AB57" s="13"/>
      <c r="AC57" s="13"/>
      <c r="AD57" s="13"/>
      <c r="AE57" s="50"/>
      <c r="AF57" s="13"/>
      <c r="AG57" s="13"/>
    </row>
    <row r="58" spans="1:33" s="47" customFormat="1" ht="17.25" customHeight="1" x14ac:dyDescent="0.25">
      <c r="A58" s="54"/>
      <c r="B58" s="13"/>
      <c r="C58" s="13"/>
      <c r="D58" s="13"/>
      <c r="E58" s="13"/>
      <c r="F58" s="13"/>
      <c r="G58" s="13"/>
      <c r="H58" s="13"/>
      <c r="I58" s="13"/>
      <c r="J58" s="13"/>
      <c r="K58" s="13"/>
      <c r="N58" s="13"/>
      <c r="O58" s="48"/>
      <c r="P58" s="55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13"/>
      <c r="AB58" s="13"/>
      <c r="AC58" s="13"/>
      <c r="AD58" s="13"/>
      <c r="AE58" s="50"/>
      <c r="AF58" s="13"/>
      <c r="AG58" s="13"/>
    </row>
    <row r="59" spans="1:33" s="47" customFormat="1" ht="17.25" customHeight="1" x14ac:dyDescent="0.25">
      <c r="A59" s="54"/>
      <c r="B59" s="13"/>
      <c r="C59" s="13"/>
      <c r="D59" s="13"/>
      <c r="E59" s="13"/>
      <c r="F59" s="13"/>
      <c r="G59" s="13"/>
      <c r="H59" s="13"/>
      <c r="I59" s="13"/>
      <c r="J59" s="13"/>
      <c r="K59" s="13"/>
      <c r="N59" s="13"/>
      <c r="O59" s="48"/>
      <c r="P59" s="55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13"/>
      <c r="AB59" s="13"/>
      <c r="AC59" s="13"/>
      <c r="AD59" s="13"/>
      <c r="AE59" s="50"/>
      <c r="AF59" s="13"/>
      <c r="AG59" s="13"/>
    </row>
    <row r="60" spans="1:33" s="47" customFormat="1" ht="17.25" customHeight="1" x14ac:dyDescent="0.25">
      <c r="A60" s="54"/>
      <c r="B60" s="13"/>
      <c r="C60" s="13"/>
      <c r="D60" s="13"/>
      <c r="E60" s="13"/>
      <c r="F60" s="13"/>
      <c r="G60" s="13"/>
      <c r="H60" s="13"/>
      <c r="I60" s="13"/>
      <c r="J60" s="13"/>
      <c r="K60" s="13"/>
      <c r="N60" s="13"/>
      <c r="O60" s="48"/>
      <c r="P60" s="55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13"/>
      <c r="AB60" s="13"/>
      <c r="AC60" s="13"/>
      <c r="AD60" s="13"/>
      <c r="AE60" s="50"/>
      <c r="AF60" s="13"/>
      <c r="AG60" s="13"/>
    </row>
    <row r="61" spans="1:33" s="47" customFormat="1" ht="17.25" customHeight="1" x14ac:dyDescent="0.25">
      <c r="A61" s="54"/>
      <c r="B61" s="13"/>
      <c r="C61" s="13"/>
      <c r="D61" s="13"/>
      <c r="E61" s="13"/>
      <c r="F61" s="13"/>
      <c r="G61" s="13"/>
      <c r="H61" s="13"/>
      <c r="I61" s="13"/>
      <c r="J61" s="13"/>
      <c r="K61" s="13"/>
      <c r="N61" s="13"/>
      <c r="O61" s="48"/>
      <c r="P61" s="55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13"/>
      <c r="AB61" s="13"/>
      <c r="AC61" s="13"/>
      <c r="AD61" s="13"/>
      <c r="AE61" s="50"/>
      <c r="AF61" s="13"/>
      <c r="AG61" s="13"/>
    </row>
    <row r="62" spans="1:33" s="47" customFormat="1" ht="17.25" customHeight="1" x14ac:dyDescent="0.25">
      <c r="A62" s="54"/>
      <c r="B62" s="13"/>
      <c r="C62" s="13"/>
      <c r="D62" s="13"/>
      <c r="E62" s="13"/>
      <c r="F62" s="13"/>
      <c r="G62" s="13"/>
      <c r="H62" s="13"/>
      <c r="I62" s="13"/>
      <c r="J62" s="13"/>
      <c r="K62" s="13"/>
      <c r="N62" s="13"/>
      <c r="O62" s="48"/>
      <c r="P62" s="55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13"/>
      <c r="AB62" s="13"/>
      <c r="AC62" s="13"/>
      <c r="AD62" s="13"/>
      <c r="AE62" s="50"/>
      <c r="AF62" s="13"/>
      <c r="AG62" s="13"/>
    </row>
    <row r="63" spans="1:33" s="47" customFormat="1" ht="17.25" customHeight="1" x14ac:dyDescent="0.25">
      <c r="A63" s="54"/>
      <c r="B63" s="13"/>
      <c r="C63" s="13"/>
      <c r="D63" s="13"/>
      <c r="E63" s="13"/>
      <c r="F63" s="13"/>
      <c r="G63" s="13"/>
      <c r="H63" s="13"/>
      <c r="I63" s="13"/>
      <c r="J63" s="13"/>
      <c r="K63" s="13"/>
      <c r="N63" s="13"/>
      <c r="O63" s="48"/>
      <c r="P63" s="55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13"/>
      <c r="AB63" s="13"/>
      <c r="AC63" s="13"/>
      <c r="AD63" s="13"/>
      <c r="AE63" s="50"/>
      <c r="AF63" s="13"/>
      <c r="AG63" s="13"/>
    </row>
    <row r="64" spans="1:33" s="47" customFormat="1" ht="17.25" customHeight="1" x14ac:dyDescent="0.25">
      <c r="A64" s="54"/>
      <c r="B64" s="13"/>
      <c r="C64" s="13"/>
      <c r="D64" s="13"/>
      <c r="E64" s="13"/>
      <c r="F64" s="13"/>
      <c r="G64" s="13"/>
      <c r="H64" s="13"/>
      <c r="I64" s="13"/>
      <c r="J64" s="13"/>
      <c r="K64" s="13"/>
      <c r="N64" s="13"/>
      <c r="O64" s="48"/>
      <c r="P64" s="55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13"/>
      <c r="AB64" s="13"/>
      <c r="AC64" s="13"/>
      <c r="AD64" s="13"/>
      <c r="AE64" s="50"/>
      <c r="AF64" s="13"/>
      <c r="AG64" s="13"/>
    </row>
    <row r="65" spans="1:33" s="47" customFormat="1" ht="17.25" customHeight="1" x14ac:dyDescent="0.25">
      <c r="A65" s="54"/>
      <c r="B65" s="13"/>
      <c r="C65" s="13"/>
      <c r="D65" s="13"/>
      <c r="E65" s="13"/>
      <c r="F65" s="13"/>
      <c r="G65" s="13"/>
      <c r="H65" s="13"/>
      <c r="I65" s="13"/>
      <c r="J65" s="13"/>
      <c r="K65" s="13"/>
      <c r="N65" s="13"/>
      <c r="O65" s="48"/>
      <c r="P65" s="55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13"/>
      <c r="AB65" s="13"/>
      <c r="AC65" s="13"/>
      <c r="AD65" s="13"/>
      <c r="AE65" s="50"/>
      <c r="AF65" s="13"/>
      <c r="AG65" s="13"/>
    </row>
    <row r="66" spans="1:33" s="47" customFormat="1" ht="17.25" customHeight="1" x14ac:dyDescent="0.25">
      <c r="A66" s="54"/>
      <c r="B66" s="13"/>
      <c r="C66" s="13"/>
      <c r="D66" s="13"/>
      <c r="E66" s="13"/>
      <c r="F66" s="13"/>
      <c r="G66" s="13"/>
      <c r="H66" s="13"/>
      <c r="I66" s="13"/>
      <c r="J66" s="13"/>
      <c r="K66" s="13"/>
      <c r="N66" s="13"/>
      <c r="O66" s="48"/>
      <c r="P66" s="55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13"/>
      <c r="AB66" s="13"/>
      <c r="AC66" s="13"/>
      <c r="AD66" s="13"/>
      <c r="AE66" s="50"/>
      <c r="AF66" s="13"/>
      <c r="AG66" s="13"/>
    </row>
    <row r="67" spans="1:33" s="47" customFormat="1" ht="17.25" customHeight="1" x14ac:dyDescent="0.25">
      <c r="A67" s="54"/>
      <c r="B67" s="13"/>
      <c r="C67" s="13"/>
      <c r="D67" s="13"/>
      <c r="E67" s="13"/>
      <c r="F67" s="13"/>
      <c r="G67" s="13"/>
      <c r="H67" s="13"/>
      <c r="I67" s="13"/>
      <c r="J67" s="13"/>
      <c r="K67" s="13"/>
      <c r="N67" s="13"/>
      <c r="O67" s="48"/>
      <c r="P67" s="55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13"/>
      <c r="AB67" s="13"/>
      <c r="AC67" s="13"/>
      <c r="AD67" s="13"/>
      <c r="AE67" s="50"/>
      <c r="AF67" s="13"/>
      <c r="AG67" s="13"/>
    </row>
    <row r="68" spans="1:33" s="47" customFormat="1" ht="17.25" customHeight="1" x14ac:dyDescent="0.25">
      <c r="A68" s="54"/>
      <c r="B68" s="13"/>
      <c r="C68" s="13"/>
      <c r="D68" s="13"/>
      <c r="E68" s="13"/>
      <c r="F68" s="13"/>
      <c r="G68" s="13"/>
      <c r="H68" s="13"/>
      <c r="I68" s="13"/>
      <c r="J68" s="13"/>
      <c r="K68" s="13"/>
      <c r="N68" s="13"/>
      <c r="O68" s="48"/>
      <c r="P68" s="55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13"/>
      <c r="AB68" s="13"/>
      <c r="AC68" s="13"/>
      <c r="AD68" s="13"/>
      <c r="AE68" s="50"/>
      <c r="AF68" s="13"/>
      <c r="AG68" s="13"/>
    </row>
    <row r="69" spans="1:33" s="47" customFormat="1" ht="17.25" customHeight="1" x14ac:dyDescent="0.25">
      <c r="A69" s="54"/>
      <c r="B69" s="49"/>
      <c r="C69" s="13"/>
      <c r="D69" s="13"/>
      <c r="E69" s="13"/>
      <c r="F69" s="13"/>
      <c r="G69" s="13"/>
      <c r="H69" s="13"/>
      <c r="I69" s="13"/>
      <c r="J69" s="13"/>
      <c r="K69" s="49"/>
      <c r="N69" s="13"/>
      <c r="O69" s="48"/>
      <c r="P69" s="55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13"/>
      <c r="AB69" s="13"/>
      <c r="AC69" s="13"/>
      <c r="AD69" s="13"/>
      <c r="AE69" s="50"/>
      <c r="AF69" s="13"/>
      <c r="AG69" s="13"/>
    </row>
    <row r="70" spans="1:33" s="47" customFormat="1" ht="17.25" customHeight="1" x14ac:dyDescent="0.25">
      <c r="A70" s="54"/>
      <c r="B70" s="49"/>
      <c r="C70" s="13"/>
      <c r="D70" s="13"/>
      <c r="E70" s="13"/>
      <c r="F70" s="13"/>
      <c r="G70" s="13"/>
      <c r="H70" s="13"/>
      <c r="I70" s="13"/>
      <c r="J70" s="13"/>
      <c r="K70" s="49"/>
      <c r="N70" s="13"/>
      <c r="O70" s="48"/>
      <c r="P70" s="55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13"/>
      <c r="AB70" s="13"/>
      <c r="AC70" s="13"/>
      <c r="AD70" s="13"/>
      <c r="AE70" s="50"/>
    </row>
    <row r="71" spans="1:33" s="47" customFormat="1" ht="17.25" customHeight="1" x14ac:dyDescent="0.25">
      <c r="A71" s="54"/>
      <c r="B71" s="13"/>
      <c r="C71" s="13"/>
      <c r="D71" s="13"/>
      <c r="E71" s="13"/>
      <c r="F71" s="13"/>
      <c r="G71" s="13"/>
      <c r="H71" s="13"/>
      <c r="I71" s="13"/>
      <c r="J71" s="13"/>
      <c r="K71" s="13"/>
      <c r="N71" s="13"/>
      <c r="O71" s="48"/>
      <c r="P71" s="55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13"/>
      <c r="AB71" s="13"/>
      <c r="AC71" s="13"/>
      <c r="AD71" s="13"/>
      <c r="AE71" s="50"/>
    </row>
    <row r="72" spans="1:33" s="47" customFormat="1" ht="17.25" customHeight="1" x14ac:dyDescent="0.25">
      <c r="A72" s="54"/>
      <c r="B72" s="13"/>
      <c r="C72" s="13"/>
      <c r="D72" s="13"/>
      <c r="E72" s="13"/>
      <c r="F72" s="13"/>
      <c r="G72" s="13"/>
      <c r="H72" s="13"/>
      <c r="I72" s="13"/>
      <c r="J72" s="13"/>
      <c r="K72" s="13"/>
      <c r="N72" s="13"/>
      <c r="O72" s="48"/>
      <c r="P72" s="55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13"/>
      <c r="AB72" s="13"/>
      <c r="AC72" s="13"/>
      <c r="AD72" s="13"/>
      <c r="AE72" s="50"/>
    </row>
    <row r="73" spans="1:33" s="47" customFormat="1" ht="17.25" customHeight="1" x14ac:dyDescent="0.25">
      <c r="A73" s="54"/>
      <c r="B73" s="13"/>
      <c r="C73" s="13"/>
      <c r="D73" s="13"/>
      <c r="E73" s="13"/>
      <c r="F73" s="13"/>
      <c r="G73" s="13"/>
      <c r="H73" s="13"/>
      <c r="I73" s="13"/>
      <c r="J73" s="13"/>
      <c r="K73" s="13"/>
      <c r="N73" s="13"/>
      <c r="O73" s="48"/>
      <c r="P73" s="55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13"/>
      <c r="AB73" s="13"/>
      <c r="AC73" s="13"/>
      <c r="AD73" s="13"/>
      <c r="AE73" s="50"/>
    </row>
    <row r="74" spans="1:33" s="47" customFormat="1" ht="17.25" customHeight="1" x14ac:dyDescent="0.25">
      <c r="A74" s="54"/>
      <c r="B74" s="13"/>
      <c r="C74" s="13"/>
      <c r="D74" s="13"/>
      <c r="E74" s="13"/>
      <c r="F74" s="13"/>
      <c r="G74" s="13"/>
      <c r="H74" s="13"/>
      <c r="I74" s="13"/>
      <c r="J74" s="13"/>
      <c r="K74" s="13"/>
      <c r="N74" s="13"/>
      <c r="O74" s="48"/>
      <c r="P74" s="55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13"/>
      <c r="AB74" s="13"/>
      <c r="AC74" s="13"/>
      <c r="AD74" s="13"/>
      <c r="AE74" s="50"/>
    </row>
    <row r="75" spans="1:33" s="47" customFormat="1" ht="17.25" customHeight="1" x14ac:dyDescent="0.25">
      <c r="A75" s="54"/>
      <c r="B75" s="13"/>
      <c r="C75" s="13"/>
      <c r="D75" s="13"/>
      <c r="E75" s="13"/>
      <c r="F75" s="13"/>
      <c r="G75" s="13"/>
      <c r="H75" s="13"/>
      <c r="I75" s="13"/>
      <c r="J75" s="13"/>
      <c r="K75" s="13"/>
      <c r="N75" s="13"/>
      <c r="O75" s="48"/>
      <c r="P75" s="55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13"/>
      <c r="AB75" s="13"/>
      <c r="AC75" s="13"/>
      <c r="AD75" s="13"/>
      <c r="AE75" s="50"/>
    </row>
    <row r="76" spans="1:33" s="47" customFormat="1" ht="17.25" customHeight="1" x14ac:dyDescent="0.25">
      <c r="A76" s="54"/>
      <c r="B76" s="13"/>
      <c r="C76" s="13"/>
      <c r="D76" s="13"/>
      <c r="E76" s="13"/>
      <c r="F76" s="13"/>
      <c r="G76" s="13"/>
      <c r="H76" s="13"/>
      <c r="I76" s="13"/>
      <c r="J76" s="13"/>
      <c r="K76" s="13"/>
      <c r="N76" s="13"/>
      <c r="O76" s="48"/>
      <c r="P76" s="55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13"/>
      <c r="AB76" s="13"/>
      <c r="AC76" s="13"/>
      <c r="AD76" s="13"/>
      <c r="AE76" s="50"/>
    </row>
    <row r="77" spans="1:33" s="47" customFormat="1" ht="17.25" customHeight="1" x14ac:dyDescent="0.25">
      <c r="A77" s="54"/>
      <c r="B77" s="13"/>
      <c r="C77" s="13"/>
      <c r="D77" s="13"/>
      <c r="E77" s="13"/>
      <c r="F77" s="13"/>
      <c r="G77" s="13"/>
      <c r="H77" s="13"/>
      <c r="I77" s="13"/>
      <c r="J77" s="13"/>
      <c r="K77" s="13"/>
      <c r="N77" s="13"/>
      <c r="O77" s="48"/>
      <c r="P77" s="55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13"/>
      <c r="AB77" s="13"/>
      <c r="AC77" s="13"/>
      <c r="AD77" s="13"/>
      <c r="AE77" s="50"/>
    </row>
    <row r="78" spans="1:33" s="47" customFormat="1" ht="17.25" customHeight="1" x14ac:dyDescent="0.25">
      <c r="A78" s="54"/>
      <c r="B78" s="13"/>
      <c r="C78" s="13"/>
      <c r="D78" s="13"/>
      <c r="E78" s="13"/>
      <c r="F78" s="13"/>
      <c r="G78" s="13"/>
      <c r="H78" s="13"/>
      <c r="I78" s="13"/>
      <c r="J78" s="13"/>
      <c r="K78" s="13"/>
      <c r="N78" s="13"/>
      <c r="O78" s="48"/>
      <c r="P78" s="55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13"/>
      <c r="AB78" s="13"/>
      <c r="AC78" s="13"/>
      <c r="AD78" s="13"/>
      <c r="AE78" s="50"/>
    </row>
    <row r="79" spans="1:33" s="47" customFormat="1" ht="17.25" customHeight="1" x14ac:dyDescent="0.25">
      <c r="A79" s="54"/>
      <c r="B79" s="13"/>
      <c r="C79" s="13"/>
      <c r="D79" s="13"/>
      <c r="E79" s="13"/>
      <c r="F79" s="13"/>
      <c r="G79" s="13"/>
      <c r="H79" s="13"/>
      <c r="I79" s="13"/>
      <c r="J79" s="13"/>
      <c r="K79" s="13"/>
      <c r="N79" s="13"/>
      <c r="O79" s="48"/>
      <c r="P79" s="55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13"/>
      <c r="AB79" s="13"/>
      <c r="AC79" s="13"/>
      <c r="AD79" s="13"/>
      <c r="AE79" s="50"/>
    </row>
    <row r="80" spans="1:33" s="47" customFormat="1" ht="17.25" customHeight="1" x14ac:dyDescent="0.25">
      <c r="A80" s="54"/>
      <c r="B80" s="13"/>
      <c r="C80" s="13"/>
      <c r="D80" s="13"/>
      <c r="E80" s="13"/>
      <c r="F80" s="13"/>
      <c r="G80" s="13"/>
      <c r="H80" s="13"/>
      <c r="I80" s="13"/>
      <c r="J80" s="13"/>
      <c r="K80" s="13"/>
      <c r="N80" s="13"/>
      <c r="O80" s="48"/>
      <c r="P80" s="55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13"/>
      <c r="AB80" s="13"/>
      <c r="AC80" s="13"/>
      <c r="AD80" s="13"/>
      <c r="AE80" s="50"/>
    </row>
    <row r="81" spans="1:31" s="47" customFormat="1" ht="17.25" customHeight="1" x14ac:dyDescent="0.25">
      <c r="A81" s="54"/>
      <c r="B81" s="13"/>
      <c r="C81" s="13"/>
      <c r="D81" s="13"/>
      <c r="E81" s="13"/>
      <c r="F81" s="13"/>
      <c r="G81" s="13"/>
      <c r="H81" s="13"/>
      <c r="I81" s="13"/>
      <c r="J81" s="13"/>
      <c r="K81" s="13"/>
      <c r="N81" s="13"/>
      <c r="O81" s="48"/>
      <c r="P81" s="55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13"/>
      <c r="AB81" s="13"/>
      <c r="AC81" s="13"/>
      <c r="AD81" s="13"/>
      <c r="AE81" s="50"/>
    </row>
    <row r="82" spans="1:31" s="47" customFormat="1" ht="17.25" customHeight="1" x14ac:dyDescent="0.25">
      <c r="A82" s="54"/>
      <c r="B82" s="13"/>
      <c r="C82" s="13"/>
      <c r="D82" s="13"/>
      <c r="E82" s="13"/>
      <c r="F82" s="13"/>
      <c r="G82" s="13"/>
      <c r="H82" s="13"/>
      <c r="I82" s="13"/>
      <c r="J82" s="13"/>
      <c r="K82" s="13"/>
      <c r="N82" s="13"/>
      <c r="O82" s="48"/>
      <c r="P82" s="55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13"/>
      <c r="AB82" s="13"/>
      <c r="AC82" s="13"/>
      <c r="AD82" s="13"/>
      <c r="AE82" s="50"/>
    </row>
    <row r="83" spans="1:31" s="47" customFormat="1" ht="17.25" customHeight="1" x14ac:dyDescent="0.25">
      <c r="A83" s="54"/>
      <c r="B83" s="13"/>
      <c r="C83" s="13"/>
      <c r="D83" s="13"/>
      <c r="E83" s="13"/>
      <c r="F83" s="13"/>
      <c r="G83" s="13"/>
      <c r="H83" s="13"/>
      <c r="I83" s="13"/>
      <c r="J83" s="13"/>
      <c r="K83" s="13"/>
      <c r="N83" s="13"/>
      <c r="O83" s="48"/>
      <c r="P83" s="55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13"/>
      <c r="AB83" s="13"/>
      <c r="AC83" s="13"/>
      <c r="AD83" s="13"/>
      <c r="AE83" s="50"/>
    </row>
    <row r="84" spans="1:31" s="47" customFormat="1" ht="17.25" customHeight="1" x14ac:dyDescent="0.25">
      <c r="A84" s="54"/>
      <c r="B84" s="13"/>
      <c r="C84" s="13"/>
      <c r="D84" s="13"/>
      <c r="E84" s="13"/>
      <c r="F84" s="13"/>
      <c r="G84" s="13"/>
      <c r="H84" s="13"/>
      <c r="I84" s="13"/>
      <c r="J84" s="13"/>
      <c r="K84" s="13"/>
      <c r="N84" s="13"/>
      <c r="O84" s="48"/>
      <c r="P84" s="55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13"/>
      <c r="AB84" s="13"/>
      <c r="AC84" s="13"/>
      <c r="AD84" s="13"/>
      <c r="AE84" s="50"/>
    </row>
    <row r="85" spans="1:31" s="47" customFormat="1" ht="17.25" customHeight="1" x14ac:dyDescent="0.25">
      <c r="A85" s="54"/>
      <c r="B85" s="13"/>
      <c r="C85" s="13"/>
      <c r="D85" s="13"/>
      <c r="E85" s="13"/>
      <c r="F85" s="13"/>
      <c r="G85" s="13"/>
      <c r="H85" s="13"/>
      <c r="I85" s="13"/>
      <c r="J85" s="13"/>
      <c r="K85" s="13"/>
      <c r="N85" s="13"/>
      <c r="O85" s="48"/>
      <c r="P85" s="55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13"/>
      <c r="AB85" s="13"/>
      <c r="AC85" s="13"/>
      <c r="AD85" s="13"/>
      <c r="AE85" s="50"/>
    </row>
    <row r="86" spans="1:31" s="47" customFormat="1" ht="17.25" customHeight="1" x14ac:dyDescent="0.25">
      <c r="A86" s="54"/>
      <c r="B86" s="13"/>
      <c r="C86" s="13"/>
      <c r="D86" s="13"/>
      <c r="E86" s="13"/>
      <c r="F86" s="13"/>
      <c r="G86" s="13"/>
      <c r="H86" s="13"/>
      <c r="I86" s="13"/>
      <c r="J86" s="13"/>
      <c r="K86" s="13"/>
      <c r="N86" s="13"/>
      <c r="O86" s="48"/>
      <c r="P86" s="55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13"/>
      <c r="AB86" s="13"/>
      <c r="AC86" s="13"/>
      <c r="AD86" s="13"/>
      <c r="AE86" s="50"/>
    </row>
    <row r="87" spans="1:31" s="47" customFormat="1" ht="17.25" customHeight="1" x14ac:dyDescent="0.25">
      <c r="A87" s="54"/>
      <c r="B87" s="13"/>
      <c r="C87" s="13"/>
      <c r="D87" s="13"/>
      <c r="E87" s="13"/>
      <c r="F87" s="13"/>
      <c r="G87" s="13"/>
      <c r="H87" s="13"/>
      <c r="I87" s="13"/>
      <c r="J87" s="13"/>
      <c r="K87" s="13"/>
      <c r="N87" s="13"/>
      <c r="O87" s="48"/>
      <c r="P87" s="55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13"/>
      <c r="AB87" s="13"/>
      <c r="AC87" s="13"/>
      <c r="AD87" s="13"/>
      <c r="AE87" s="50"/>
    </row>
    <row r="88" spans="1:31" s="47" customFormat="1" ht="17.25" customHeight="1" x14ac:dyDescent="0.25">
      <c r="A88" s="54"/>
      <c r="B88" s="13"/>
      <c r="C88" s="13"/>
      <c r="D88" s="13"/>
      <c r="E88" s="13"/>
      <c r="F88" s="13"/>
      <c r="G88" s="13"/>
      <c r="H88" s="13"/>
      <c r="I88" s="13"/>
      <c r="J88" s="13"/>
      <c r="K88" s="13"/>
      <c r="N88" s="13"/>
      <c r="O88" s="48"/>
      <c r="P88" s="55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13"/>
      <c r="AB88" s="13"/>
      <c r="AC88" s="13"/>
      <c r="AD88" s="13"/>
      <c r="AE88" s="50"/>
    </row>
    <row r="89" spans="1:31" s="47" customFormat="1" ht="17.25" customHeight="1" x14ac:dyDescent="0.25">
      <c r="A89" s="54"/>
      <c r="B89" s="13"/>
      <c r="C89" s="13"/>
      <c r="D89" s="13"/>
      <c r="E89" s="13"/>
      <c r="F89" s="13"/>
      <c r="G89" s="13"/>
      <c r="H89" s="13"/>
      <c r="I89" s="13"/>
      <c r="J89" s="13"/>
      <c r="K89" s="13"/>
      <c r="N89" s="13"/>
      <c r="O89" s="48"/>
      <c r="P89" s="55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13"/>
      <c r="AB89" s="13"/>
      <c r="AC89" s="13"/>
      <c r="AD89" s="13"/>
      <c r="AE89" s="50"/>
    </row>
    <row r="90" spans="1:31" s="47" customFormat="1" ht="17.25" customHeight="1" x14ac:dyDescent="0.25">
      <c r="A90" s="54"/>
      <c r="B90" s="13"/>
      <c r="C90" s="13"/>
      <c r="D90" s="13"/>
      <c r="E90" s="13"/>
      <c r="F90" s="13"/>
      <c r="G90" s="13"/>
      <c r="H90" s="13"/>
      <c r="I90" s="13"/>
      <c r="J90" s="13"/>
      <c r="K90" s="13"/>
      <c r="N90" s="13"/>
      <c r="O90" s="48"/>
      <c r="P90" s="55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13"/>
      <c r="AB90" s="13"/>
      <c r="AC90" s="13"/>
      <c r="AD90" s="13"/>
      <c r="AE90" s="50"/>
    </row>
    <row r="91" spans="1:31" s="47" customFormat="1" ht="17.25" customHeight="1" x14ac:dyDescent="0.25">
      <c r="A91" s="54"/>
      <c r="B91" s="13"/>
      <c r="C91" s="13"/>
      <c r="D91" s="13"/>
      <c r="E91" s="13"/>
      <c r="F91" s="13"/>
      <c r="G91" s="13"/>
      <c r="H91" s="13"/>
      <c r="I91" s="13"/>
      <c r="J91" s="13"/>
      <c r="K91" s="13"/>
      <c r="N91" s="13"/>
      <c r="O91" s="48"/>
      <c r="P91" s="55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13"/>
      <c r="AB91" s="13"/>
      <c r="AC91" s="13"/>
      <c r="AD91" s="13"/>
      <c r="AE91" s="50"/>
    </row>
    <row r="92" spans="1:31" s="47" customFormat="1" ht="17.25" customHeight="1" x14ac:dyDescent="0.25">
      <c r="A92" s="54"/>
      <c r="B92" s="13"/>
      <c r="C92" s="13"/>
      <c r="D92" s="13"/>
      <c r="E92" s="13"/>
      <c r="F92" s="13"/>
      <c r="G92" s="13"/>
      <c r="H92" s="13"/>
      <c r="I92" s="13"/>
      <c r="J92" s="13"/>
      <c r="K92" s="13"/>
      <c r="N92" s="13"/>
      <c r="O92" s="48"/>
      <c r="P92" s="55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13"/>
      <c r="AB92" s="13"/>
      <c r="AC92" s="13"/>
      <c r="AD92" s="13"/>
      <c r="AE92" s="50"/>
    </row>
    <row r="93" spans="1:31" s="47" customFormat="1" ht="17.25" customHeight="1" x14ac:dyDescent="0.25">
      <c r="A93" s="54"/>
      <c r="B93" s="13"/>
      <c r="C93" s="13"/>
      <c r="D93" s="13"/>
      <c r="E93" s="13"/>
      <c r="F93" s="13"/>
      <c r="G93" s="13"/>
      <c r="H93" s="13"/>
      <c r="I93" s="13"/>
      <c r="J93" s="13"/>
      <c r="K93" s="13"/>
      <c r="N93" s="13"/>
      <c r="O93" s="48"/>
      <c r="P93" s="55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13"/>
      <c r="AB93" s="13"/>
      <c r="AC93" s="13"/>
      <c r="AD93" s="13"/>
      <c r="AE93" s="50"/>
    </row>
    <row r="94" spans="1:31" s="47" customFormat="1" ht="17.25" customHeight="1" x14ac:dyDescent="0.25">
      <c r="A94" s="54"/>
      <c r="B94" s="13"/>
      <c r="C94" s="13"/>
      <c r="D94" s="13"/>
      <c r="E94" s="13"/>
      <c r="F94" s="13"/>
      <c r="G94" s="13"/>
      <c r="H94" s="13"/>
      <c r="I94" s="13"/>
      <c r="J94" s="13"/>
      <c r="K94" s="13"/>
      <c r="N94" s="13"/>
      <c r="O94" s="48"/>
      <c r="P94" s="55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13"/>
      <c r="AB94" s="13"/>
      <c r="AC94" s="13"/>
      <c r="AD94" s="13"/>
      <c r="AE94" s="50"/>
    </row>
    <row r="95" spans="1:31" s="47" customFormat="1" ht="17.25" customHeight="1" x14ac:dyDescent="0.25">
      <c r="A95" s="54"/>
      <c r="B95" s="13"/>
      <c r="C95" s="13"/>
      <c r="D95" s="13"/>
      <c r="E95" s="13"/>
      <c r="F95" s="13"/>
      <c r="G95" s="13"/>
      <c r="H95" s="13"/>
      <c r="I95" s="13"/>
      <c r="J95" s="13"/>
      <c r="K95" s="13"/>
      <c r="N95" s="13"/>
      <c r="O95" s="48"/>
      <c r="P95" s="55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13"/>
      <c r="AB95" s="13"/>
      <c r="AC95" s="13"/>
      <c r="AD95" s="13"/>
      <c r="AE95" s="50"/>
    </row>
    <row r="96" spans="1:31" s="47" customFormat="1" ht="17.25" customHeight="1" x14ac:dyDescent="0.25">
      <c r="A96" s="54"/>
      <c r="B96" s="13"/>
      <c r="C96" s="13"/>
      <c r="D96" s="13"/>
      <c r="E96" s="13"/>
      <c r="F96" s="13"/>
      <c r="G96" s="13"/>
      <c r="H96" s="13"/>
      <c r="I96" s="13"/>
      <c r="J96" s="13"/>
      <c r="K96" s="13"/>
      <c r="N96" s="13"/>
      <c r="O96" s="48"/>
      <c r="P96" s="55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13"/>
      <c r="AB96" s="13"/>
      <c r="AC96" s="13"/>
      <c r="AD96" s="13"/>
      <c r="AE96" s="50"/>
    </row>
    <row r="97" spans="1:31" s="47" customFormat="1" ht="17.25" customHeight="1" x14ac:dyDescent="0.25">
      <c r="A97" s="54"/>
      <c r="B97" s="13"/>
      <c r="C97" s="13"/>
      <c r="D97" s="13"/>
      <c r="E97" s="13"/>
      <c r="F97" s="13"/>
      <c r="G97" s="13"/>
      <c r="H97" s="13"/>
      <c r="I97" s="13"/>
      <c r="J97" s="13"/>
      <c r="K97" s="13"/>
      <c r="N97" s="13"/>
      <c r="O97" s="48"/>
      <c r="P97" s="55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13"/>
      <c r="AB97" s="13"/>
      <c r="AC97" s="13"/>
      <c r="AD97" s="13"/>
      <c r="AE97" s="50"/>
    </row>
    <row r="98" spans="1:31" s="47" customFormat="1" ht="17.25" customHeight="1" x14ac:dyDescent="0.25">
      <c r="A98" s="54"/>
      <c r="B98" s="13"/>
      <c r="C98" s="13"/>
      <c r="D98" s="13"/>
      <c r="E98" s="13"/>
      <c r="F98" s="13"/>
      <c r="G98" s="13"/>
      <c r="H98" s="13"/>
      <c r="I98" s="13"/>
      <c r="J98" s="13"/>
      <c r="K98" s="13"/>
      <c r="N98" s="13"/>
      <c r="O98" s="48"/>
      <c r="P98" s="55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13"/>
      <c r="AB98" s="13"/>
      <c r="AC98" s="13"/>
      <c r="AD98" s="13"/>
      <c r="AE98" s="50"/>
    </row>
    <row r="99" spans="1:31" s="47" customFormat="1" ht="17.25" customHeight="1" x14ac:dyDescent="0.25">
      <c r="A99" s="54"/>
      <c r="B99" s="13"/>
      <c r="C99" s="13"/>
      <c r="D99" s="13"/>
      <c r="E99" s="13"/>
      <c r="F99" s="13"/>
      <c r="G99" s="13"/>
      <c r="H99" s="13"/>
      <c r="I99" s="13"/>
      <c r="J99" s="13"/>
      <c r="K99" s="13"/>
      <c r="N99" s="13"/>
      <c r="O99" s="48"/>
      <c r="P99" s="55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13"/>
      <c r="AB99" s="13"/>
      <c r="AC99" s="13"/>
      <c r="AD99" s="13"/>
      <c r="AE99" s="50"/>
    </row>
    <row r="100" spans="1:31" s="47" customFormat="1" ht="17.25" customHeight="1" x14ac:dyDescent="0.25">
      <c r="A100" s="5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N100" s="13"/>
      <c r="O100" s="48"/>
      <c r="P100" s="55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13"/>
      <c r="AB100" s="13"/>
      <c r="AC100" s="13"/>
      <c r="AD100" s="13"/>
      <c r="AE100" s="50"/>
    </row>
    <row r="101" spans="1:31" s="47" customFormat="1" ht="17.25" customHeight="1" x14ac:dyDescent="0.25">
      <c r="A101" s="5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N101" s="13"/>
      <c r="O101" s="48"/>
      <c r="P101" s="55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13"/>
      <c r="AB101" s="13"/>
      <c r="AC101" s="13"/>
      <c r="AD101" s="13"/>
      <c r="AE101" s="50"/>
    </row>
    <row r="102" spans="1:31" s="47" customFormat="1" ht="17.25" customHeight="1" x14ac:dyDescent="0.25">
      <c r="A102" s="5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N102" s="13"/>
      <c r="O102" s="48"/>
      <c r="P102" s="55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13"/>
      <c r="AB102" s="13"/>
      <c r="AC102" s="13"/>
      <c r="AD102" s="13"/>
      <c r="AE102" s="50"/>
    </row>
    <row r="103" spans="1:31" s="47" customFormat="1" ht="17.25" customHeight="1" x14ac:dyDescent="0.25">
      <c r="A103" s="5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N103" s="13"/>
      <c r="O103" s="48"/>
      <c r="P103" s="55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13"/>
      <c r="AB103" s="13"/>
      <c r="AC103" s="13"/>
      <c r="AD103" s="13"/>
      <c r="AE103" s="50"/>
    </row>
    <row r="104" spans="1:31" s="47" customFormat="1" ht="17.25" customHeight="1" x14ac:dyDescent="0.25">
      <c r="A104" s="5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N104" s="13"/>
      <c r="O104" s="48"/>
      <c r="P104" s="55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13"/>
      <c r="AB104" s="13"/>
      <c r="AC104" s="13"/>
      <c r="AD104" s="13"/>
      <c r="AE104" s="50"/>
    </row>
    <row r="105" spans="1:31" s="47" customFormat="1" ht="17.25" customHeight="1" x14ac:dyDescent="0.25">
      <c r="A105" s="5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N105" s="13"/>
      <c r="O105" s="48"/>
      <c r="P105" s="55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13"/>
      <c r="AB105" s="13"/>
      <c r="AC105" s="13"/>
      <c r="AD105" s="13"/>
      <c r="AE105" s="50"/>
    </row>
    <row r="106" spans="1:31" s="47" customFormat="1" ht="17.25" customHeight="1" x14ac:dyDescent="0.25">
      <c r="A106" s="5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N106" s="13"/>
      <c r="O106" s="48"/>
      <c r="P106" s="55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13"/>
      <c r="AB106" s="13"/>
      <c r="AC106" s="13"/>
      <c r="AD106" s="13"/>
      <c r="AE106" s="50"/>
    </row>
    <row r="107" spans="1:31" s="47" customFormat="1" ht="17.25" customHeight="1" x14ac:dyDescent="0.25">
      <c r="A107" s="5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N107" s="13"/>
      <c r="O107" s="48"/>
      <c r="P107" s="55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13"/>
      <c r="AB107" s="13"/>
      <c r="AC107" s="13"/>
      <c r="AD107" s="13"/>
      <c r="AE107" s="50"/>
    </row>
    <row r="108" spans="1:31" s="47" customFormat="1" ht="17.25" customHeight="1" x14ac:dyDescent="0.25">
      <c r="A108" s="5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N108" s="13"/>
      <c r="O108" s="48"/>
      <c r="P108" s="55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13"/>
      <c r="AB108" s="13"/>
      <c r="AC108" s="13"/>
      <c r="AD108" s="13"/>
      <c r="AE108" s="50"/>
    </row>
    <row r="109" spans="1:31" s="47" customFormat="1" ht="17.25" customHeight="1" x14ac:dyDescent="0.25">
      <c r="A109" s="5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N109" s="13"/>
      <c r="O109" s="48"/>
      <c r="P109" s="55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13"/>
      <c r="AB109" s="13"/>
      <c r="AC109" s="13"/>
      <c r="AD109" s="13"/>
      <c r="AE109" s="50"/>
    </row>
    <row r="110" spans="1:31" s="47" customFormat="1" ht="17.25" customHeight="1" x14ac:dyDescent="0.25">
      <c r="A110" s="5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N110" s="13"/>
      <c r="O110" s="48"/>
      <c r="P110" s="55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13"/>
      <c r="AB110" s="13"/>
      <c r="AC110" s="13"/>
      <c r="AD110" s="13"/>
      <c r="AE110" s="50"/>
    </row>
    <row r="111" spans="1:31" s="47" customFormat="1" ht="17.25" customHeight="1" x14ac:dyDescent="0.25">
      <c r="A111" s="5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N111" s="13"/>
      <c r="O111" s="48"/>
      <c r="P111" s="55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13"/>
      <c r="AB111" s="13"/>
      <c r="AC111" s="13"/>
      <c r="AD111" s="13"/>
      <c r="AE111" s="50"/>
    </row>
    <row r="112" spans="1:31" s="47" customFormat="1" ht="17.25" customHeight="1" x14ac:dyDescent="0.25">
      <c r="A112" s="5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N112" s="13"/>
      <c r="O112" s="48"/>
      <c r="P112" s="55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13"/>
      <c r="AB112" s="13"/>
      <c r="AC112" s="13"/>
      <c r="AD112" s="13"/>
      <c r="AE112" s="50"/>
    </row>
    <row r="113" spans="1:31" s="47" customFormat="1" ht="17.25" customHeight="1" x14ac:dyDescent="0.25">
      <c r="A113" s="5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N113" s="13"/>
      <c r="O113" s="48"/>
      <c r="P113" s="55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13"/>
      <c r="AB113" s="13"/>
      <c r="AC113" s="13"/>
      <c r="AD113" s="13"/>
      <c r="AE113" s="50"/>
    </row>
    <row r="114" spans="1:31" s="47" customFormat="1" ht="17.25" customHeight="1" x14ac:dyDescent="0.25">
      <c r="A114" s="5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N114" s="13"/>
      <c r="O114" s="48"/>
      <c r="P114" s="55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13"/>
      <c r="AB114" s="13"/>
      <c r="AC114" s="13"/>
      <c r="AD114" s="13"/>
      <c r="AE114" s="50"/>
    </row>
    <row r="115" spans="1:31" s="47" customFormat="1" ht="17.25" customHeight="1" x14ac:dyDescent="0.25">
      <c r="A115" s="5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N115" s="13"/>
      <c r="O115" s="48"/>
      <c r="P115" s="55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13"/>
      <c r="AB115" s="13"/>
      <c r="AC115" s="13"/>
      <c r="AD115" s="13"/>
      <c r="AE115" s="50"/>
    </row>
    <row r="116" spans="1:31" s="47" customFormat="1" ht="17.25" customHeight="1" x14ac:dyDescent="0.25">
      <c r="A116" s="5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N116" s="13"/>
      <c r="O116" s="48"/>
      <c r="P116" s="55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13"/>
      <c r="AB116" s="13"/>
      <c r="AC116" s="13"/>
      <c r="AD116" s="13"/>
      <c r="AE116" s="50"/>
    </row>
    <row r="117" spans="1:31" s="47" customFormat="1" ht="17.25" customHeight="1" x14ac:dyDescent="0.25">
      <c r="A117" s="5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N117" s="13"/>
      <c r="O117" s="48"/>
      <c r="P117" s="55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13"/>
      <c r="AB117" s="13"/>
      <c r="AC117" s="13"/>
      <c r="AD117" s="13"/>
      <c r="AE117" s="50"/>
    </row>
    <row r="118" spans="1:31" s="47" customFormat="1" ht="17.25" customHeight="1" x14ac:dyDescent="0.25">
      <c r="A118" s="5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N118" s="13"/>
      <c r="O118" s="48"/>
      <c r="P118" s="55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13"/>
      <c r="AB118" s="13"/>
      <c r="AC118" s="13"/>
      <c r="AD118" s="13"/>
      <c r="AE118" s="50"/>
    </row>
    <row r="119" spans="1:31" s="47" customFormat="1" ht="17.25" customHeight="1" x14ac:dyDescent="0.25">
      <c r="A119" s="5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N119" s="13"/>
      <c r="O119" s="48"/>
      <c r="P119" s="55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13"/>
      <c r="AB119" s="13"/>
      <c r="AC119" s="13"/>
      <c r="AD119" s="13"/>
      <c r="AE119" s="50"/>
    </row>
    <row r="120" spans="1:31" s="47" customFormat="1" ht="17.25" customHeight="1" x14ac:dyDescent="0.25">
      <c r="A120" s="5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N120" s="13"/>
      <c r="O120" s="48"/>
      <c r="P120" s="55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13"/>
      <c r="AB120" s="13"/>
      <c r="AC120" s="13"/>
      <c r="AD120" s="13"/>
      <c r="AE120" s="50"/>
    </row>
    <row r="121" spans="1:31" s="47" customFormat="1" ht="17.25" customHeight="1" x14ac:dyDescent="0.25">
      <c r="A121" s="5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N121" s="13"/>
      <c r="O121" s="48"/>
      <c r="P121" s="55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13"/>
      <c r="AB121" s="13"/>
      <c r="AC121" s="13"/>
      <c r="AD121" s="13"/>
      <c r="AE121" s="50"/>
    </row>
    <row r="122" spans="1:31" s="47" customFormat="1" ht="17.25" customHeight="1" x14ac:dyDescent="0.25">
      <c r="A122" s="5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N122" s="13"/>
      <c r="O122" s="48"/>
      <c r="P122" s="55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13"/>
      <c r="AB122" s="13"/>
      <c r="AC122" s="13"/>
      <c r="AD122" s="13"/>
      <c r="AE122" s="50"/>
    </row>
    <row r="123" spans="1:31" s="47" customFormat="1" ht="17.25" customHeight="1" x14ac:dyDescent="0.25">
      <c r="A123" s="5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N123" s="13"/>
      <c r="O123" s="48"/>
      <c r="P123" s="55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13"/>
      <c r="AB123" s="13"/>
      <c r="AC123" s="13"/>
      <c r="AD123" s="13"/>
      <c r="AE123" s="50"/>
    </row>
    <row r="124" spans="1:31" s="47" customFormat="1" ht="17.25" customHeight="1" x14ac:dyDescent="0.25">
      <c r="A124" s="5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N124" s="13"/>
      <c r="O124" s="48"/>
      <c r="P124" s="55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13"/>
      <c r="AB124" s="13"/>
      <c r="AC124" s="13"/>
      <c r="AD124" s="13"/>
      <c r="AE124" s="50"/>
    </row>
    <row r="125" spans="1:31" s="47" customFormat="1" ht="17.25" customHeight="1" x14ac:dyDescent="0.25">
      <c r="A125" s="5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N125" s="13"/>
      <c r="O125" s="48"/>
      <c r="P125" s="55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13"/>
      <c r="AB125" s="13"/>
      <c r="AC125" s="13"/>
      <c r="AD125" s="13"/>
      <c r="AE125" s="50"/>
    </row>
    <row r="126" spans="1:31" s="47" customFormat="1" ht="17.25" customHeight="1" x14ac:dyDescent="0.25">
      <c r="A126" s="5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N126" s="13"/>
      <c r="O126" s="48"/>
      <c r="P126" s="55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13"/>
      <c r="AB126" s="13"/>
      <c r="AC126" s="13"/>
      <c r="AD126" s="13"/>
      <c r="AE126" s="50"/>
    </row>
    <row r="127" spans="1:31" s="47" customFormat="1" ht="17.25" customHeight="1" x14ac:dyDescent="0.25">
      <c r="A127" s="5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N127" s="13"/>
      <c r="O127" s="48"/>
      <c r="P127" s="55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13"/>
      <c r="AB127" s="13"/>
      <c r="AC127" s="13"/>
      <c r="AD127" s="13"/>
      <c r="AE127" s="50"/>
    </row>
    <row r="128" spans="1:31" s="47" customFormat="1" ht="17.25" customHeight="1" x14ac:dyDescent="0.25">
      <c r="A128" s="5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N128" s="13"/>
      <c r="O128" s="48"/>
      <c r="P128" s="55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13"/>
      <c r="AB128" s="13"/>
      <c r="AC128" s="13"/>
      <c r="AD128" s="13"/>
      <c r="AE128" s="50"/>
    </row>
    <row r="129" spans="1:31" s="47" customFormat="1" ht="17.25" customHeight="1" x14ac:dyDescent="0.25">
      <c r="A129" s="5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N129" s="13"/>
      <c r="O129" s="48"/>
      <c r="P129" s="55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13"/>
      <c r="AB129" s="13"/>
      <c r="AC129" s="13"/>
      <c r="AD129" s="13"/>
      <c r="AE129" s="50"/>
    </row>
    <row r="130" spans="1:31" s="47" customFormat="1" ht="17.25" customHeight="1" x14ac:dyDescent="0.25">
      <c r="A130" s="5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N130" s="13"/>
      <c r="O130" s="48"/>
      <c r="P130" s="55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13"/>
      <c r="AB130" s="13"/>
      <c r="AC130" s="13"/>
      <c r="AD130" s="13"/>
      <c r="AE130" s="50"/>
    </row>
    <row r="131" spans="1:31" s="47" customFormat="1" ht="17.25" customHeight="1" x14ac:dyDescent="0.25">
      <c r="A131" s="5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N131" s="13"/>
      <c r="O131" s="48"/>
      <c r="P131" s="55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13"/>
      <c r="AB131" s="13"/>
      <c r="AC131" s="13"/>
      <c r="AD131" s="13"/>
      <c r="AE131" s="50"/>
    </row>
    <row r="132" spans="1:31" s="47" customFormat="1" ht="17.25" customHeight="1" x14ac:dyDescent="0.25">
      <c r="A132" s="5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N132" s="13"/>
      <c r="O132" s="48"/>
      <c r="P132" s="55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13"/>
      <c r="AB132" s="13"/>
      <c r="AC132" s="13"/>
      <c r="AD132" s="13"/>
      <c r="AE132" s="50"/>
    </row>
    <row r="133" spans="1:31" s="47" customFormat="1" ht="17.25" customHeight="1" x14ac:dyDescent="0.25">
      <c r="A133" s="5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N133" s="13"/>
      <c r="O133" s="48"/>
      <c r="P133" s="55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13"/>
      <c r="AB133" s="13"/>
      <c r="AC133" s="13"/>
      <c r="AD133" s="13"/>
      <c r="AE133" s="50"/>
    </row>
    <row r="134" spans="1:31" s="47" customFormat="1" ht="17.25" customHeight="1" x14ac:dyDescent="0.25">
      <c r="A134" s="5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N134" s="13"/>
      <c r="O134" s="48"/>
      <c r="P134" s="55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13"/>
      <c r="AB134" s="13"/>
      <c r="AC134" s="13"/>
      <c r="AD134" s="13"/>
      <c r="AE134" s="50"/>
    </row>
    <row r="135" spans="1:31" s="47" customFormat="1" ht="17.25" customHeight="1" x14ac:dyDescent="0.25">
      <c r="A135" s="5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N135" s="13"/>
      <c r="O135" s="48"/>
      <c r="P135" s="55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13"/>
      <c r="AB135" s="13"/>
      <c r="AC135" s="13"/>
      <c r="AD135" s="13"/>
      <c r="AE135" s="50"/>
    </row>
    <row r="136" spans="1:31" s="47" customFormat="1" ht="17.25" customHeight="1" x14ac:dyDescent="0.25">
      <c r="A136" s="5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N136" s="13"/>
      <c r="O136" s="48"/>
      <c r="P136" s="55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13"/>
      <c r="AB136" s="13"/>
      <c r="AC136" s="13"/>
      <c r="AD136" s="13"/>
      <c r="AE136" s="50"/>
    </row>
    <row r="137" spans="1:31" s="47" customFormat="1" ht="17.25" customHeight="1" x14ac:dyDescent="0.25">
      <c r="A137" s="5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N137" s="13"/>
      <c r="O137" s="48"/>
      <c r="P137" s="55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13"/>
      <c r="AB137" s="13"/>
      <c r="AC137" s="13"/>
      <c r="AD137" s="13"/>
      <c r="AE137" s="50"/>
    </row>
    <row r="138" spans="1:31" s="47" customFormat="1" ht="17.25" customHeight="1" x14ac:dyDescent="0.25">
      <c r="A138" s="5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N138" s="13"/>
      <c r="O138" s="48"/>
      <c r="P138" s="55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13"/>
      <c r="AB138" s="13"/>
      <c r="AC138" s="13"/>
      <c r="AD138" s="13"/>
      <c r="AE138" s="50"/>
    </row>
    <row r="139" spans="1:31" s="47" customFormat="1" ht="17.25" customHeight="1" x14ac:dyDescent="0.25">
      <c r="A139" s="5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N139" s="13"/>
      <c r="O139" s="48"/>
      <c r="P139" s="55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13"/>
      <c r="AB139" s="13"/>
      <c r="AC139" s="13"/>
      <c r="AD139" s="13"/>
      <c r="AE139" s="50"/>
    </row>
    <row r="140" spans="1:31" s="47" customFormat="1" ht="17.25" customHeight="1" x14ac:dyDescent="0.25">
      <c r="A140" s="5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N140" s="13"/>
      <c r="O140" s="48"/>
      <c r="P140" s="55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13"/>
      <c r="AB140" s="13"/>
      <c r="AC140" s="13"/>
      <c r="AD140" s="13"/>
      <c r="AE140" s="50"/>
    </row>
    <row r="141" spans="1:31" s="47" customFormat="1" ht="17.25" customHeight="1" x14ac:dyDescent="0.25">
      <c r="A141" s="5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N141" s="13"/>
      <c r="O141" s="48"/>
      <c r="P141" s="55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13"/>
      <c r="AB141" s="13"/>
      <c r="AC141" s="13"/>
      <c r="AD141" s="13"/>
      <c r="AE141" s="50"/>
    </row>
    <row r="142" spans="1:31" s="47" customFormat="1" ht="17.25" customHeight="1" x14ac:dyDescent="0.25">
      <c r="A142" s="5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N142" s="13"/>
      <c r="O142" s="48"/>
      <c r="P142" s="55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13"/>
      <c r="AB142" s="13"/>
      <c r="AC142" s="13"/>
      <c r="AD142" s="13"/>
      <c r="AE142" s="50"/>
    </row>
    <row r="143" spans="1:31" s="47" customFormat="1" ht="17.25" customHeight="1" x14ac:dyDescent="0.25">
      <c r="A143" s="5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N143" s="13"/>
      <c r="O143" s="48"/>
      <c r="P143" s="55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13"/>
      <c r="AB143" s="13"/>
      <c r="AC143" s="13"/>
      <c r="AD143" s="13"/>
      <c r="AE143" s="50"/>
    </row>
    <row r="144" spans="1:31" s="47" customFormat="1" ht="17.25" customHeight="1" x14ac:dyDescent="0.25">
      <c r="A144" s="5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N144" s="13"/>
      <c r="O144" s="48"/>
      <c r="P144" s="55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13"/>
      <c r="AB144" s="13"/>
      <c r="AC144" s="13"/>
      <c r="AD144" s="13"/>
      <c r="AE144" s="50"/>
    </row>
    <row r="145" spans="1:31" s="47" customFormat="1" ht="17.25" customHeight="1" x14ac:dyDescent="0.25">
      <c r="A145" s="5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N145" s="13"/>
      <c r="O145" s="48"/>
      <c r="P145" s="55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13"/>
      <c r="AB145" s="13"/>
      <c r="AC145" s="13"/>
      <c r="AD145" s="13"/>
      <c r="AE145" s="50"/>
    </row>
    <row r="146" spans="1:31" s="47" customFormat="1" ht="17.25" customHeight="1" x14ac:dyDescent="0.25">
      <c r="A146" s="5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N146" s="13"/>
      <c r="O146" s="48"/>
      <c r="P146" s="55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13"/>
      <c r="AB146" s="13"/>
      <c r="AC146" s="13"/>
      <c r="AD146" s="13"/>
      <c r="AE146" s="50"/>
    </row>
    <row r="147" spans="1:31" s="47" customFormat="1" ht="17.25" customHeight="1" x14ac:dyDescent="0.25">
      <c r="A147" s="5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N147" s="13"/>
      <c r="O147" s="48"/>
      <c r="P147" s="55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13"/>
      <c r="AB147" s="13"/>
      <c r="AC147" s="13"/>
      <c r="AD147" s="13"/>
      <c r="AE147" s="50"/>
    </row>
    <row r="148" spans="1:31" s="47" customFormat="1" ht="17.25" customHeight="1" x14ac:dyDescent="0.25">
      <c r="A148" s="5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N148" s="13"/>
      <c r="O148" s="48"/>
      <c r="P148" s="55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13"/>
      <c r="AB148" s="13"/>
      <c r="AC148" s="13"/>
      <c r="AD148" s="13"/>
      <c r="AE148" s="50"/>
    </row>
    <row r="149" spans="1:31" s="47" customFormat="1" ht="17.25" customHeight="1" x14ac:dyDescent="0.25">
      <c r="A149" s="5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N149" s="13"/>
      <c r="O149" s="48"/>
      <c r="P149" s="55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13"/>
      <c r="AB149" s="13"/>
      <c r="AC149" s="13"/>
      <c r="AD149" s="13"/>
      <c r="AE149" s="50"/>
    </row>
    <row r="150" spans="1:31" s="47" customFormat="1" ht="17.25" customHeight="1" x14ac:dyDescent="0.25">
      <c r="A150" s="5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N150" s="13"/>
      <c r="O150" s="48"/>
      <c r="P150" s="55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13"/>
      <c r="AB150" s="13"/>
      <c r="AC150" s="13"/>
      <c r="AD150" s="13"/>
      <c r="AE150" s="50"/>
    </row>
    <row r="151" spans="1:31" s="47" customFormat="1" ht="17.25" customHeight="1" x14ac:dyDescent="0.25">
      <c r="A151" s="5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N151" s="13"/>
      <c r="O151" s="48"/>
      <c r="P151" s="55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13"/>
      <c r="AB151" s="13"/>
      <c r="AC151" s="13"/>
      <c r="AD151" s="13"/>
      <c r="AE151" s="50"/>
    </row>
    <row r="152" spans="1:31" s="47" customFormat="1" ht="17.25" customHeight="1" x14ac:dyDescent="0.25">
      <c r="A152" s="5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N152" s="13"/>
      <c r="O152" s="48"/>
      <c r="P152" s="55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13"/>
      <c r="AB152" s="13"/>
      <c r="AC152" s="13"/>
      <c r="AD152" s="13"/>
      <c r="AE152" s="50"/>
    </row>
    <row r="153" spans="1:31" s="47" customFormat="1" ht="17.25" customHeight="1" x14ac:dyDescent="0.25">
      <c r="A153" s="5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N153" s="13"/>
      <c r="O153" s="48"/>
      <c r="P153" s="55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13"/>
      <c r="AB153" s="13"/>
      <c r="AC153" s="13"/>
      <c r="AD153" s="13"/>
      <c r="AE153" s="50"/>
    </row>
    <row r="154" spans="1:31" s="47" customFormat="1" ht="17.25" customHeight="1" x14ac:dyDescent="0.25">
      <c r="A154" s="5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N154" s="13"/>
      <c r="O154" s="48"/>
      <c r="P154" s="55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13"/>
      <c r="AB154" s="13"/>
      <c r="AC154" s="13"/>
      <c r="AD154" s="13"/>
      <c r="AE154" s="50"/>
    </row>
    <row r="155" spans="1:31" s="47" customFormat="1" ht="17.25" customHeight="1" x14ac:dyDescent="0.25">
      <c r="A155" s="5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N155" s="13"/>
      <c r="O155" s="48"/>
      <c r="P155" s="55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13"/>
      <c r="AB155" s="13"/>
      <c r="AC155" s="13"/>
      <c r="AD155" s="13"/>
      <c r="AE155" s="50"/>
    </row>
    <row r="156" spans="1:31" s="47" customFormat="1" ht="17.25" customHeight="1" x14ac:dyDescent="0.25">
      <c r="A156" s="5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N156" s="13"/>
      <c r="O156" s="48"/>
      <c r="P156" s="55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13"/>
      <c r="AB156" s="13"/>
      <c r="AC156" s="13"/>
      <c r="AD156" s="13"/>
      <c r="AE156" s="50"/>
    </row>
    <row r="157" spans="1:31" s="47" customFormat="1" ht="17.25" customHeight="1" x14ac:dyDescent="0.25">
      <c r="A157" s="5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N157" s="13"/>
      <c r="O157" s="48"/>
      <c r="P157" s="55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13"/>
      <c r="AB157" s="13"/>
      <c r="AC157" s="13"/>
      <c r="AD157" s="13"/>
      <c r="AE157" s="50"/>
    </row>
    <row r="158" spans="1:31" s="47" customFormat="1" ht="17.25" customHeight="1" x14ac:dyDescent="0.25">
      <c r="A158" s="5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N158" s="13"/>
      <c r="O158" s="48"/>
      <c r="P158" s="55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13"/>
      <c r="AB158" s="13"/>
      <c r="AC158" s="13"/>
      <c r="AD158" s="13"/>
      <c r="AE158" s="50"/>
    </row>
    <row r="159" spans="1:31" s="47" customFormat="1" ht="17.25" customHeight="1" x14ac:dyDescent="0.25">
      <c r="A159" s="5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N159" s="13"/>
      <c r="O159" s="48"/>
      <c r="P159" s="55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13"/>
      <c r="AB159" s="13"/>
      <c r="AC159" s="13"/>
      <c r="AD159" s="13"/>
      <c r="AE159" s="50"/>
    </row>
    <row r="160" spans="1:31" s="47" customFormat="1" ht="17.25" customHeight="1" x14ac:dyDescent="0.25">
      <c r="A160" s="5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N160" s="13"/>
      <c r="O160" s="48"/>
      <c r="P160" s="55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13"/>
      <c r="AB160" s="13"/>
      <c r="AC160" s="13"/>
      <c r="AD160" s="13"/>
      <c r="AE160" s="50"/>
    </row>
    <row r="161" spans="1:31" s="47" customFormat="1" ht="17.25" customHeight="1" x14ac:dyDescent="0.25">
      <c r="A161" s="5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N161" s="13"/>
      <c r="O161" s="48"/>
      <c r="P161" s="55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13"/>
      <c r="AB161" s="13"/>
      <c r="AC161" s="13"/>
      <c r="AD161" s="13"/>
      <c r="AE161" s="50"/>
    </row>
    <row r="162" spans="1:31" s="47" customFormat="1" ht="17.25" customHeight="1" x14ac:dyDescent="0.25">
      <c r="A162" s="5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N162" s="13"/>
      <c r="O162" s="48"/>
      <c r="P162" s="55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13"/>
      <c r="AB162" s="13"/>
      <c r="AC162" s="13"/>
      <c r="AD162" s="13"/>
      <c r="AE162" s="50"/>
    </row>
    <row r="163" spans="1:31" s="47" customFormat="1" ht="17.25" customHeight="1" x14ac:dyDescent="0.25">
      <c r="A163" s="5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N163" s="13"/>
      <c r="O163" s="48"/>
      <c r="P163" s="55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13"/>
      <c r="AB163" s="13"/>
      <c r="AC163" s="13"/>
      <c r="AD163" s="13"/>
      <c r="AE163" s="50"/>
    </row>
    <row r="164" spans="1:31" s="47" customFormat="1" ht="17.25" customHeight="1" x14ac:dyDescent="0.25">
      <c r="A164" s="5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N164" s="13"/>
      <c r="O164" s="48"/>
      <c r="P164" s="55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13"/>
      <c r="AB164" s="13"/>
      <c r="AC164" s="13"/>
      <c r="AD164" s="13"/>
      <c r="AE164" s="50"/>
    </row>
    <row r="165" spans="1:31" s="47" customFormat="1" ht="17.25" customHeight="1" x14ac:dyDescent="0.25">
      <c r="A165" s="5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N165" s="13"/>
      <c r="O165" s="48"/>
      <c r="P165" s="55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13"/>
      <c r="AB165" s="13"/>
      <c r="AC165" s="13"/>
      <c r="AD165" s="13"/>
      <c r="AE165" s="50"/>
    </row>
    <row r="166" spans="1:31" s="47" customFormat="1" ht="17.25" customHeight="1" x14ac:dyDescent="0.25">
      <c r="A166" s="5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N166" s="13"/>
      <c r="O166" s="48"/>
      <c r="P166" s="55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13"/>
      <c r="AB166" s="13"/>
      <c r="AC166" s="13"/>
      <c r="AD166" s="13"/>
      <c r="AE166" s="50"/>
    </row>
    <row r="167" spans="1:31" s="47" customFormat="1" ht="17.25" customHeight="1" x14ac:dyDescent="0.25">
      <c r="A167" s="5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N167" s="13"/>
      <c r="O167" s="48"/>
      <c r="P167" s="55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13"/>
      <c r="AB167" s="13"/>
      <c r="AC167" s="13"/>
      <c r="AD167" s="13"/>
      <c r="AE167" s="50"/>
    </row>
    <row r="168" spans="1:31" s="47" customFormat="1" ht="17.25" customHeight="1" x14ac:dyDescent="0.25">
      <c r="A168" s="5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N168" s="13"/>
      <c r="O168" s="48"/>
      <c r="P168" s="55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13"/>
      <c r="AB168" s="13"/>
      <c r="AC168" s="13"/>
      <c r="AD168" s="13"/>
      <c r="AE168" s="50"/>
    </row>
    <row r="169" spans="1:31" s="47" customFormat="1" ht="17.25" customHeight="1" x14ac:dyDescent="0.25">
      <c r="A169" s="5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N169" s="13"/>
      <c r="O169" s="48"/>
      <c r="P169" s="55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13"/>
      <c r="AB169" s="13"/>
      <c r="AC169" s="13"/>
      <c r="AD169" s="13"/>
      <c r="AE169" s="50"/>
    </row>
    <row r="170" spans="1:31" s="47" customFormat="1" ht="17.25" customHeight="1" x14ac:dyDescent="0.25">
      <c r="A170" s="5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N170" s="13"/>
      <c r="O170" s="48"/>
      <c r="P170" s="55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13"/>
      <c r="AB170" s="13"/>
      <c r="AC170" s="13"/>
      <c r="AD170" s="13"/>
      <c r="AE170" s="50"/>
    </row>
    <row r="171" spans="1:31" s="47" customFormat="1" ht="17.25" customHeight="1" x14ac:dyDescent="0.25">
      <c r="A171" s="5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N171" s="13"/>
      <c r="O171" s="48"/>
      <c r="P171" s="55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13"/>
      <c r="AB171" s="13"/>
      <c r="AC171" s="13"/>
      <c r="AD171" s="13"/>
      <c r="AE171" s="50"/>
    </row>
    <row r="172" spans="1:31" s="47" customFormat="1" ht="17.25" customHeight="1" x14ac:dyDescent="0.25">
      <c r="A172" s="5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N172" s="13"/>
      <c r="O172" s="48"/>
      <c r="P172" s="55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13"/>
      <c r="AB172" s="13"/>
      <c r="AC172" s="13"/>
      <c r="AD172" s="13"/>
      <c r="AE172" s="50"/>
    </row>
    <row r="173" spans="1:31" s="47" customFormat="1" ht="17.25" customHeight="1" x14ac:dyDescent="0.25">
      <c r="A173" s="5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N173" s="13"/>
      <c r="O173" s="48"/>
      <c r="P173" s="55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13"/>
      <c r="AB173" s="13"/>
      <c r="AC173" s="13"/>
      <c r="AD173" s="13"/>
      <c r="AE173" s="50"/>
    </row>
    <row r="174" spans="1:31" s="47" customFormat="1" ht="17.25" customHeight="1" x14ac:dyDescent="0.25">
      <c r="A174" s="5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N174" s="13"/>
      <c r="O174" s="48"/>
      <c r="P174" s="55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13"/>
      <c r="AB174" s="13"/>
      <c r="AC174" s="13"/>
      <c r="AD174" s="13"/>
      <c r="AE174" s="50"/>
    </row>
    <row r="175" spans="1:31" s="47" customFormat="1" ht="17.25" customHeight="1" x14ac:dyDescent="0.25">
      <c r="A175" s="5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N175" s="13"/>
      <c r="O175" s="48"/>
      <c r="P175" s="55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13"/>
      <c r="AB175" s="13"/>
      <c r="AC175" s="13"/>
      <c r="AD175" s="13"/>
      <c r="AE175" s="50"/>
    </row>
    <row r="176" spans="1:31" s="47" customFormat="1" ht="17.25" customHeight="1" x14ac:dyDescent="0.25">
      <c r="A176" s="5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N176" s="13"/>
      <c r="O176" s="48"/>
      <c r="P176" s="55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13"/>
      <c r="AB176" s="13"/>
      <c r="AC176" s="13"/>
      <c r="AD176" s="13"/>
      <c r="AE176" s="50"/>
    </row>
    <row r="177" spans="1:31" s="47" customFormat="1" ht="17.25" customHeight="1" x14ac:dyDescent="0.25">
      <c r="A177" s="5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N177" s="13"/>
      <c r="O177" s="48"/>
      <c r="P177" s="55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13"/>
      <c r="AB177" s="13"/>
      <c r="AC177" s="13"/>
      <c r="AD177" s="13"/>
      <c r="AE177" s="50"/>
    </row>
    <row r="178" spans="1:31" s="47" customFormat="1" ht="17.25" customHeight="1" x14ac:dyDescent="0.25">
      <c r="A178" s="5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N178" s="13"/>
      <c r="O178" s="48"/>
      <c r="P178" s="55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13"/>
      <c r="AB178" s="13"/>
      <c r="AC178" s="13"/>
      <c r="AD178" s="13"/>
      <c r="AE178" s="50"/>
    </row>
    <row r="179" spans="1:31" s="47" customFormat="1" ht="17.25" customHeight="1" x14ac:dyDescent="0.25">
      <c r="A179" s="5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N179" s="13"/>
      <c r="O179" s="48"/>
      <c r="P179" s="55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13"/>
      <c r="AB179" s="13"/>
      <c r="AC179" s="13"/>
      <c r="AD179" s="13"/>
      <c r="AE179" s="50"/>
    </row>
    <row r="180" spans="1:31" s="47" customFormat="1" ht="17.25" customHeight="1" x14ac:dyDescent="0.25">
      <c r="A180" s="5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N180" s="13"/>
      <c r="O180" s="48"/>
      <c r="P180" s="55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13"/>
      <c r="AB180" s="13"/>
      <c r="AC180" s="13"/>
      <c r="AD180" s="13"/>
      <c r="AE180" s="50"/>
    </row>
    <row r="181" spans="1:31" s="47" customFormat="1" ht="17.25" customHeight="1" x14ac:dyDescent="0.25">
      <c r="A181" s="5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N181" s="13"/>
      <c r="O181" s="48"/>
      <c r="P181" s="55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13"/>
      <c r="AB181" s="13"/>
      <c r="AC181" s="13"/>
      <c r="AD181" s="13"/>
      <c r="AE181" s="50"/>
    </row>
    <row r="182" spans="1:31" s="47" customFormat="1" ht="17.25" customHeight="1" x14ac:dyDescent="0.25">
      <c r="A182" s="5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N182" s="13"/>
      <c r="O182" s="48"/>
      <c r="P182" s="55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13"/>
      <c r="AB182" s="13"/>
      <c r="AC182" s="13"/>
      <c r="AD182" s="13"/>
      <c r="AE182" s="50"/>
    </row>
    <row r="183" spans="1:31" s="47" customFormat="1" ht="17.25" customHeight="1" x14ac:dyDescent="0.25">
      <c r="A183" s="5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N183" s="13"/>
      <c r="O183" s="48"/>
      <c r="P183" s="55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13"/>
      <c r="AB183" s="13"/>
      <c r="AC183" s="13"/>
      <c r="AD183" s="13"/>
      <c r="AE183" s="50"/>
    </row>
    <row r="184" spans="1:31" s="47" customFormat="1" ht="17.25" customHeight="1" x14ac:dyDescent="0.25">
      <c r="A184" s="5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N184" s="13"/>
      <c r="O184" s="48"/>
      <c r="P184" s="55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13"/>
      <c r="AB184" s="13"/>
      <c r="AC184" s="13"/>
      <c r="AD184" s="13"/>
      <c r="AE184" s="50"/>
    </row>
    <row r="185" spans="1:31" s="47" customFormat="1" ht="17.25" customHeight="1" x14ac:dyDescent="0.25">
      <c r="A185" s="5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N185" s="13"/>
      <c r="O185" s="48"/>
      <c r="P185" s="55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13"/>
      <c r="AB185" s="13"/>
      <c r="AC185" s="13"/>
      <c r="AD185" s="13"/>
      <c r="AE185" s="50"/>
    </row>
    <row r="186" spans="1:31" s="47" customFormat="1" ht="17.25" customHeight="1" x14ac:dyDescent="0.25">
      <c r="A186" s="5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N186" s="13"/>
      <c r="O186" s="48"/>
      <c r="P186" s="55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13"/>
      <c r="AB186" s="13"/>
      <c r="AC186" s="13"/>
      <c r="AD186" s="13"/>
      <c r="AE186" s="50"/>
    </row>
    <row r="187" spans="1:31" s="47" customFormat="1" ht="17.25" customHeight="1" x14ac:dyDescent="0.25">
      <c r="A187" s="5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N187" s="13"/>
      <c r="O187" s="48"/>
      <c r="P187" s="55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13"/>
      <c r="AB187" s="13"/>
      <c r="AC187" s="13"/>
      <c r="AD187" s="13"/>
      <c r="AE187" s="50"/>
    </row>
    <row r="188" spans="1:31" s="47" customFormat="1" ht="17.25" customHeight="1" x14ac:dyDescent="0.25">
      <c r="A188" s="5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N188" s="13"/>
      <c r="O188" s="48"/>
      <c r="P188" s="55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13"/>
      <c r="AB188" s="13"/>
      <c r="AC188" s="13"/>
      <c r="AD188" s="13"/>
      <c r="AE188" s="50"/>
    </row>
    <row r="189" spans="1:31" s="47" customFormat="1" ht="17.25" customHeight="1" x14ac:dyDescent="0.25">
      <c r="A189" s="5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N189" s="13"/>
      <c r="O189" s="48"/>
      <c r="P189" s="55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13"/>
      <c r="AB189" s="13"/>
      <c r="AC189" s="13"/>
      <c r="AD189" s="13"/>
      <c r="AE189" s="50"/>
    </row>
    <row r="190" spans="1:31" s="47" customFormat="1" ht="17.25" customHeight="1" x14ac:dyDescent="0.25">
      <c r="A190" s="5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N190" s="13"/>
      <c r="O190" s="48"/>
      <c r="P190" s="55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13"/>
      <c r="AB190" s="13"/>
      <c r="AC190" s="13"/>
      <c r="AD190" s="13"/>
      <c r="AE190" s="50"/>
    </row>
    <row r="191" spans="1:31" s="47" customFormat="1" ht="17.25" customHeight="1" x14ac:dyDescent="0.25">
      <c r="A191" s="5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N191" s="13"/>
      <c r="O191" s="48"/>
      <c r="P191" s="55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13"/>
      <c r="AB191" s="13"/>
      <c r="AC191" s="13"/>
      <c r="AD191" s="13"/>
      <c r="AE191" s="50"/>
    </row>
    <row r="192" spans="1:31" s="47" customFormat="1" ht="17.25" customHeight="1" x14ac:dyDescent="0.25">
      <c r="A192" s="5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N192" s="13"/>
      <c r="O192" s="48"/>
      <c r="P192" s="55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13"/>
      <c r="AB192" s="13"/>
      <c r="AC192" s="13"/>
      <c r="AD192" s="13"/>
      <c r="AE192" s="50"/>
    </row>
    <row r="193" spans="1:31" s="47" customFormat="1" ht="17.25" customHeight="1" x14ac:dyDescent="0.25">
      <c r="A193" s="5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N193" s="13"/>
      <c r="O193" s="48"/>
      <c r="P193" s="55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13"/>
      <c r="AB193" s="13"/>
      <c r="AC193" s="13"/>
      <c r="AD193" s="13"/>
      <c r="AE193" s="50"/>
    </row>
    <row r="194" spans="1:31" s="47" customFormat="1" ht="17.25" customHeight="1" x14ac:dyDescent="0.25">
      <c r="A194" s="5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N194" s="13"/>
      <c r="O194" s="48"/>
      <c r="P194" s="55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13"/>
      <c r="AB194" s="13"/>
      <c r="AC194" s="13"/>
      <c r="AD194" s="13"/>
      <c r="AE194" s="50"/>
    </row>
    <row r="195" spans="1:31" s="47" customFormat="1" ht="17.25" customHeight="1" x14ac:dyDescent="0.25">
      <c r="A195" s="5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N195" s="13"/>
      <c r="O195" s="48"/>
      <c r="P195" s="55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13"/>
      <c r="AB195" s="13"/>
      <c r="AC195" s="13"/>
      <c r="AD195" s="13"/>
      <c r="AE195" s="50"/>
    </row>
    <row r="196" spans="1:31" s="47" customFormat="1" ht="17.25" customHeight="1" x14ac:dyDescent="0.25">
      <c r="A196" s="5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N196" s="13"/>
      <c r="O196" s="48"/>
      <c r="P196" s="55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13"/>
      <c r="AB196" s="13"/>
      <c r="AC196" s="13"/>
      <c r="AD196" s="13"/>
      <c r="AE196" s="50"/>
    </row>
    <row r="197" spans="1:31" s="47" customFormat="1" ht="17.25" customHeight="1" x14ac:dyDescent="0.25">
      <c r="A197" s="5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N197" s="13"/>
      <c r="O197" s="48"/>
      <c r="P197" s="55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13"/>
      <c r="AB197" s="13"/>
      <c r="AC197" s="13"/>
      <c r="AD197" s="13"/>
      <c r="AE197" s="50"/>
    </row>
    <row r="198" spans="1:31" s="47" customFormat="1" ht="17.25" customHeight="1" x14ac:dyDescent="0.25">
      <c r="A198" s="5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N198" s="13"/>
      <c r="O198" s="48"/>
      <c r="P198" s="55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13"/>
      <c r="AB198" s="13"/>
      <c r="AC198" s="13"/>
      <c r="AD198" s="13"/>
      <c r="AE198" s="50"/>
    </row>
    <row r="199" spans="1:31" s="47" customFormat="1" ht="17.25" customHeight="1" x14ac:dyDescent="0.25">
      <c r="A199" s="5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N199" s="13"/>
      <c r="O199" s="48"/>
      <c r="P199" s="55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13"/>
      <c r="AB199" s="13"/>
      <c r="AC199" s="13"/>
      <c r="AD199" s="13"/>
      <c r="AE199" s="50"/>
    </row>
    <row r="200" spans="1:31" s="47" customFormat="1" ht="17.25" customHeight="1" x14ac:dyDescent="0.25">
      <c r="A200" s="5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N200" s="13"/>
      <c r="O200" s="48"/>
      <c r="P200" s="55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13"/>
      <c r="AB200" s="13"/>
      <c r="AC200" s="13"/>
      <c r="AD200" s="13"/>
      <c r="AE200" s="50"/>
    </row>
    <row r="201" spans="1:31" s="47" customFormat="1" ht="17.25" customHeight="1" x14ac:dyDescent="0.25">
      <c r="A201" s="5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N201" s="13"/>
      <c r="O201" s="48"/>
      <c r="P201" s="55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13"/>
      <c r="AB201" s="13"/>
      <c r="AC201" s="13"/>
      <c r="AD201" s="13"/>
      <c r="AE201" s="50"/>
    </row>
    <row r="202" spans="1:31" s="47" customFormat="1" ht="17.25" customHeight="1" x14ac:dyDescent="0.25">
      <c r="A202" s="5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N202" s="13"/>
      <c r="O202" s="48"/>
      <c r="P202" s="55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13"/>
      <c r="AB202" s="13"/>
      <c r="AC202" s="13"/>
      <c r="AD202" s="13"/>
      <c r="AE202" s="50"/>
    </row>
    <row r="203" spans="1:31" s="47" customFormat="1" ht="17.25" customHeight="1" x14ac:dyDescent="0.25">
      <c r="A203" s="5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N203" s="13"/>
      <c r="O203" s="48"/>
      <c r="P203" s="55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13"/>
      <c r="AB203" s="13"/>
      <c r="AC203" s="13"/>
      <c r="AD203" s="13"/>
      <c r="AE203" s="50"/>
    </row>
    <row r="204" spans="1:31" s="47" customFormat="1" ht="17.25" customHeight="1" x14ac:dyDescent="0.25">
      <c r="A204" s="5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N204" s="13"/>
      <c r="O204" s="48"/>
      <c r="P204" s="55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13"/>
      <c r="AB204" s="13"/>
      <c r="AC204" s="13"/>
      <c r="AD204" s="13"/>
      <c r="AE204" s="50"/>
    </row>
    <row r="205" spans="1:31" s="47" customFormat="1" ht="17.25" customHeight="1" x14ac:dyDescent="0.25">
      <c r="A205" s="5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N205" s="13"/>
      <c r="O205" s="48"/>
      <c r="P205" s="55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13"/>
      <c r="AB205" s="13"/>
      <c r="AC205" s="13"/>
      <c r="AD205" s="13"/>
      <c r="AE205" s="50"/>
    </row>
    <row r="206" spans="1:31" s="47" customFormat="1" ht="17.25" customHeight="1" x14ac:dyDescent="0.25">
      <c r="A206" s="5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N206" s="13"/>
      <c r="O206" s="48"/>
      <c r="P206" s="55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13"/>
      <c r="AB206" s="13"/>
      <c r="AC206" s="13"/>
      <c r="AD206" s="13"/>
      <c r="AE206" s="50"/>
    </row>
    <row r="207" spans="1:31" s="47" customFormat="1" ht="17.25" customHeight="1" x14ac:dyDescent="0.25">
      <c r="A207" s="5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N207" s="13"/>
      <c r="O207" s="48"/>
      <c r="P207" s="55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13"/>
      <c r="AB207" s="13"/>
      <c r="AC207" s="13"/>
      <c r="AD207" s="13"/>
      <c r="AE207" s="50"/>
    </row>
    <row r="208" spans="1:31" s="47" customFormat="1" ht="17.25" customHeight="1" x14ac:dyDescent="0.25">
      <c r="A208" s="5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N208" s="13"/>
      <c r="O208" s="48"/>
      <c r="P208" s="55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13"/>
      <c r="AB208" s="13"/>
      <c r="AC208" s="13"/>
      <c r="AD208" s="13"/>
      <c r="AE208" s="50"/>
    </row>
    <row r="209" spans="1:31" s="47" customFormat="1" ht="17.25" customHeight="1" x14ac:dyDescent="0.25">
      <c r="A209" s="5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N209" s="13"/>
      <c r="O209" s="48"/>
      <c r="P209" s="55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13"/>
      <c r="AB209" s="13"/>
      <c r="AC209" s="13"/>
      <c r="AD209" s="13"/>
      <c r="AE209" s="50"/>
    </row>
    <row r="210" spans="1:31" s="47" customFormat="1" ht="17.25" customHeight="1" x14ac:dyDescent="0.25">
      <c r="A210" s="5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N210" s="13"/>
      <c r="O210" s="48"/>
      <c r="P210" s="55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13"/>
      <c r="AB210" s="13"/>
      <c r="AC210" s="13"/>
      <c r="AD210" s="13"/>
      <c r="AE210" s="50"/>
    </row>
    <row r="211" spans="1:31" s="47" customFormat="1" ht="17.25" customHeight="1" x14ac:dyDescent="0.25">
      <c r="A211" s="5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N211" s="13"/>
      <c r="O211" s="48"/>
      <c r="P211" s="55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13"/>
      <c r="AB211" s="13"/>
      <c r="AC211" s="13"/>
      <c r="AD211" s="13"/>
      <c r="AE211" s="50"/>
    </row>
    <row r="212" spans="1:31" s="47" customFormat="1" ht="17.25" customHeight="1" x14ac:dyDescent="0.25">
      <c r="A212" s="5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N212" s="13"/>
      <c r="O212" s="48"/>
      <c r="P212" s="55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13"/>
      <c r="AB212" s="13"/>
      <c r="AC212" s="13"/>
      <c r="AD212" s="13"/>
      <c r="AE212" s="50"/>
    </row>
    <row r="213" spans="1:31" ht="17.25" customHeight="1" x14ac:dyDescent="0.2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N213" s="13"/>
      <c r="O213" s="11"/>
      <c r="P213" s="19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3"/>
      <c r="AB213" s="13"/>
      <c r="AC213" s="13"/>
      <c r="AD213" s="13"/>
      <c r="AE213" s="5"/>
    </row>
    <row r="214" spans="1:31" ht="17.25" customHeight="1" x14ac:dyDescent="0.2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N214" s="13"/>
      <c r="O214" s="11"/>
      <c r="P214" s="19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3"/>
      <c r="AB214" s="13"/>
      <c r="AC214" s="13"/>
      <c r="AD214" s="13"/>
      <c r="AE214" s="5"/>
    </row>
    <row r="215" spans="1:31" ht="17.25" customHeight="1" x14ac:dyDescent="0.2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N215" s="13"/>
      <c r="O215" s="11"/>
      <c r="P215" s="19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3"/>
      <c r="AB215" s="13"/>
      <c r="AC215" s="13"/>
      <c r="AD215" s="13"/>
      <c r="AE215" s="5"/>
    </row>
    <row r="216" spans="1:31" ht="17.25" customHeight="1" x14ac:dyDescent="0.2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N216" s="13"/>
      <c r="O216" s="11"/>
      <c r="P216" s="19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3"/>
      <c r="AB216" s="13"/>
      <c r="AC216" s="13"/>
      <c r="AD216" s="13"/>
      <c r="AE216" s="5"/>
    </row>
    <row r="217" spans="1:31" ht="17.25" customHeight="1" x14ac:dyDescent="0.2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N217" s="13"/>
      <c r="O217" s="11"/>
      <c r="P217" s="19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3"/>
      <c r="AB217" s="13"/>
      <c r="AC217" s="13"/>
      <c r="AD217" s="13"/>
      <c r="AE217" s="5"/>
    </row>
    <row r="218" spans="1:31" ht="17.25" customHeight="1" x14ac:dyDescent="0.2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N218" s="13"/>
      <c r="O218" s="11"/>
      <c r="P218" s="19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3"/>
      <c r="AB218" s="13"/>
      <c r="AC218" s="13"/>
      <c r="AD218" s="13"/>
      <c r="AE218" s="5"/>
    </row>
    <row r="219" spans="1:31" ht="17.25" customHeight="1" x14ac:dyDescent="0.2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N219" s="13"/>
      <c r="O219" s="11"/>
      <c r="P219" s="19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3"/>
      <c r="AB219" s="13"/>
      <c r="AC219" s="13"/>
      <c r="AD219" s="13"/>
      <c r="AE219" s="5"/>
    </row>
    <row r="220" spans="1:31" ht="17.25" customHeight="1" x14ac:dyDescent="0.2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N220" s="13"/>
      <c r="O220" s="11"/>
      <c r="P220" s="19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3"/>
      <c r="AB220" s="13"/>
      <c r="AC220" s="13"/>
      <c r="AD220" s="13"/>
      <c r="AE220" s="5"/>
    </row>
    <row r="221" spans="1:31" ht="17.25" customHeight="1" x14ac:dyDescent="0.2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N221" s="13"/>
      <c r="O221" s="11"/>
      <c r="P221" s="19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3"/>
      <c r="AB221" s="13"/>
      <c r="AC221" s="13"/>
      <c r="AD221" s="13"/>
      <c r="AE221" s="5"/>
    </row>
    <row r="222" spans="1:31" ht="17.25" customHeight="1" x14ac:dyDescent="0.2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N222" s="13"/>
      <c r="O222" s="11"/>
      <c r="P222" s="19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3"/>
      <c r="AB222" s="13"/>
      <c r="AC222" s="13"/>
      <c r="AD222" s="13"/>
      <c r="AE222" s="5"/>
    </row>
    <row r="223" spans="1:31" ht="17.25" customHeight="1" x14ac:dyDescent="0.2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N223" s="13"/>
      <c r="O223" s="11"/>
      <c r="P223" s="19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3"/>
      <c r="AB223" s="13"/>
      <c r="AC223" s="13"/>
      <c r="AD223" s="13"/>
      <c r="AE223" s="5"/>
    </row>
    <row r="224" spans="1:31" ht="17.25" customHeight="1" x14ac:dyDescent="0.2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N224" s="13"/>
      <c r="O224" s="11"/>
      <c r="P224" s="19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3"/>
      <c r="AB224" s="13"/>
      <c r="AC224" s="13"/>
      <c r="AD224" s="13"/>
      <c r="AE224" s="5"/>
    </row>
    <row r="225" spans="1:31" ht="17.25" customHeight="1" x14ac:dyDescent="0.2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N225" s="13"/>
      <c r="O225" s="11"/>
      <c r="P225" s="19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3"/>
      <c r="AB225" s="13"/>
      <c r="AC225" s="13"/>
      <c r="AD225" s="13"/>
      <c r="AE225" s="5"/>
    </row>
    <row r="226" spans="1:31" ht="17.25" customHeight="1" x14ac:dyDescent="0.2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N226" s="13"/>
      <c r="O226" s="11"/>
      <c r="P226" s="19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3"/>
      <c r="AB226" s="13"/>
      <c r="AC226" s="13"/>
      <c r="AD226" s="13"/>
      <c r="AE226" s="5"/>
    </row>
    <row r="227" spans="1:31" ht="17.25" customHeight="1" x14ac:dyDescent="0.2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N227" s="13"/>
      <c r="O227" s="11"/>
      <c r="P227" s="19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3"/>
      <c r="AB227" s="13"/>
      <c r="AC227" s="13"/>
      <c r="AD227" s="13"/>
      <c r="AE227" s="5"/>
    </row>
    <row r="228" spans="1:31" ht="17.25" customHeight="1" x14ac:dyDescent="0.2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N228" s="13"/>
      <c r="O228" s="11"/>
      <c r="P228" s="19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3"/>
      <c r="AB228" s="13"/>
      <c r="AC228" s="13"/>
      <c r="AD228" s="13"/>
      <c r="AE228" s="5"/>
    </row>
    <row r="229" spans="1:31" ht="17.25" customHeight="1" x14ac:dyDescent="0.2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N229" s="13"/>
      <c r="O229" s="11"/>
      <c r="P229" s="19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3"/>
      <c r="AB229" s="13"/>
      <c r="AC229" s="13"/>
      <c r="AD229" s="13"/>
      <c r="AE229" s="5"/>
    </row>
    <row r="230" spans="1:31" ht="17.25" customHeight="1" x14ac:dyDescent="0.2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N230" s="13"/>
      <c r="O230" s="11"/>
      <c r="P230" s="19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3"/>
      <c r="AB230" s="13"/>
      <c r="AC230" s="13"/>
      <c r="AD230" s="13"/>
      <c r="AE230" s="5"/>
    </row>
    <row r="231" spans="1:31" ht="17.25" customHeight="1" x14ac:dyDescent="0.2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N231" s="13"/>
      <c r="O231" s="11"/>
      <c r="P231" s="19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3"/>
      <c r="AB231" s="13"/>
      <c r="AC231" s="13"/>
      <c r="AD231" s="13"/>
      <c r="AE231" s="5"/>
    </row>
    <row r="232" spans="1:31" ht="17.25" customHeight="1" x14ac:dyDescent="0.2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N232" s="13"/>
      <c r="O232" s="11"/>
      <c r="P232" s="19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3"/>
      <c r="AB232" s="13"/>
      <c r="AC232" s="13"/>
      <c r="AD232" s="13"/>
      <c r="AE232" s="5"/>
    </row>
    <row r="233" spans="1:31" ht="17.25" customHeight="1" x14ac:dyDescent="0.2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N233" s="13"/>
      <c r="O233" s="11"/>
      <c r="P233" s="19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3"/>
      <c r="AB233" s="13"/>
      <c r="AC233" s="13"/>
      <c r="AD233" s="13"/>
      <c r="AE233" s="5"/>
    </row>
    <row r="234" spans="1:31" ht="17.25" customHeight="1" x14ac:dyDescent="0.2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N234" s="13"/>
      <c r="O234" s="11"/>
      <c r="P234" s="19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3"/>
      <c r="AB234" s="13"/>
      <c r="AC234" s="13"/>
      <c r="AD234" s="13"/>
      <c r="AE234" s="5"/>
    </row>
    <row r="235" spans="1:31" ht="17.25" customHeight="1" x14ac:dyDescent="0.2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N235" s="13"/>
      <c r="O235" s="11"/>
      <c r="P235" s="19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3"/>
      <c r="AB235" s="13"/>
      <c r="AC235" s="13"/>
      <c r="AD235" s="13"/>
      <c r="AE235" s="5"/>
    </row>
    <row r="236" spans="1:31" ht="17.25" customHeight="1" x14ac:dyDescent="0.2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N236" s="13"/>
      <c r="O236" s="11"/>
      <c r="P236" s="19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3"/>
      <c r="AB236" s="13"/>
      <c r="AC236" s="13"/>
      <c r="AD236" s="13"/>
      <c r="AE236" s="5"/>
    </row>
    <row r="237" spans="1:31" ht="17.25" customHeight="1" x14ac:dyDescent="0.2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N237" s="13"/>
      <c r="O237" s="11"/>
      <c r="P237" s="19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3"/>
      <c r="AB237" s="13"/>
      <c r="AC237" s="13"/>
      <c r="AD237" s="13"/>
      <c r="AE237" s="5"/>
    </row>
    <row r="238" spans="1:31" ht="17.25" customHeight="1" x14ac:dyDescent="0.2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N238" s="13"/>
      <c r="O238" s="11"/>
      <c r="P238" s="19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3"/>
      <c r="AB238" s="13"/>
      <c r="AC238" s="13"/>
      <c r="AD238" s="13"/>
      <c r="AE238" s="5"/>
    </row>
    <row r="239" spans="1:31" ht="17.25" customHeight="1" x14ac:dyDescent="0.2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N239" s="13"/>
      <c r="O239" s="11"/>
      <c r="P239" s="19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3"/>
      <c r="AB239" s="13"/>
      <c r="AC239" s="13"/>
      <c r="AD239" s="13"/>
      <c r="AE239" s="5"/>
    </row>
    <row r="240" spans="1:31" ht="17.25" customHeight="1" x14ac:dyDescent="0.2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N240" s="13"/>
      <c r="O240" s="11"/>
      <c r="P240" s="19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3"/>
      <c r="AB240" s="13"/>
      <c r="AC240" s="13"/>
      <c r="AD240" s="13"/>
      <c r="AE240" s="5"/>
    </row>
    <row r="241" spans="1:31" ht="17.25" customHeight="1" x14ac:dyDescent="0.2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N241" s="13"/>
      <c r="O241" s="11"/>
      <c r="P241" s="19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3"/>
      <c r="AB241" s="13"/>
      <c r="AC241" s="13"/>
      <c r="AD241" s="13"/>
      <c r="AE241" s="5"/>
    </row>
    <row r="242" spans="1:31" ht="17.25" customHeight="1" x14ac:dyDescent="0.2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N242" s="13"/>
      <c r="O242" s="11"/>
      <c r="P242" s="19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3"/>
      <c r="AB242" s="13"/>
      <c r="AC242" s="13"/>
      <c r="AD242" s="13"/>
      <c r="AE242" s="5"/>
    </row>
    <row r="243" spans="1:31" ht="17.25" customHeight="1" x14ac:dyDescent="0.2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N243" s="13"/>
      <c r="O243" s="11"/>
      <c r="P243" s="19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3"/>
      <c r="AB243" s="13"/>
      <c r="AC243" s="13"/>
      <c r="AD243" s="13"/>
      <c r="AE243" s="5"/>
    </row>
    <row r="244" spans="1:31" ht="17.25" customHeight="1" x14ac:dyDescent="0.2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N244" s="13"/>
      <c r="O244" s="11"/>
      <c r="P244" s="19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3"/>
      <c r="AB244" s="13"/>
      <c r="AC244" s="13"/>
      <c r="AD244" s="13"/>
      <c r="AE244" s="5"/>
    </row>
    <row r="245" spans="1:31" ht="17.25" customHeight="1" x14ac:dyDescent="0.2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N245" s="13"/>
      <c r="O245" s="11"/>
      <c r="P245" s="19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3"/>
      <c r="AB245" s="13"/>
      <c r="AC245" s="13"/>
      <c r="AD245" s="13"/>
      <c r="AE245" s="5"/>
    </row>
    <row r="246" spans="1:31" ht="17.25" customHeight="1" x14ac:dyDescent="0.2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N246" s="13"/>
      <c r="O246" s="11"/>
      <c r="P246" s="19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3"/>
      <c r="AB246" s="13"/>
      <c r="AC246" s="13"/>
      <c r="AD246" s="13"/>
      <c r="AE246" s="5"/>
    </row>
    <row r="247" spans="1:31" ht="17.25" customHeight="1" x14ac:dyDescent="0.2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N247" s="13"/>
      <c r="O247" s="11"/>
      <c r="P247" s="19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3"/>
      <c r="AB247" s="13"/>
      <c r="AC247" s="13"/>
      <c r="AD247" s="13"/>
      <c r="AE247" s="5"/>
    </row>
    <row r="248" spans="1:31" ht="17.25" customHeight="1" x14ac:dyDescent="0.2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N248" s="13"/>
      <c r="O248" s="11"/>
      <c r="P248" s="19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3"/>
      <c r="AB248" s="13"/>
      <c r="AC248" s="13"/>
      <c r="AD248" s="13"/>
      <c r="AE248" s="5"/>
    </row>
    <row r="249" spans="1:31" ht="17.25" customHeight="1" x14ac:dyDescent="0.2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N249" s="13"/>
      <c r="O249" s="11"/>
      <c r="P249" s="19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3"/>
      <c r="AB249" s="13"/>
      <c r="AC249" s="13"/>
      <c r="AD249" s="13"/>
      <c r="AE249" s="5"/>
    </row>
    <row r="250" spans="1:31" ht="17.25" customHeight="1" x14ac:dyDescent="0.2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N250" s="13"/>
      <c r="O250" s="11"/>
      <c r="P250" s="19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3"/>
      <c r="AB250" s="13"/>
      <c r="AC250" s="13"/>
      <c r="AD250" s="13"/>
      <c r="AE250" s="5"/>
    </row>
    <row r="251" spans="1:31" ht="17.25" customHeight="1" x14ac:dyDescent="0.2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N251" s="13"/>
      <c r="O251" s="11"/>
      <c r="P251" s="19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3"/>
      <c r="AB251" s="13"/>
      <c r="AC251" s="13"/>
      <c r="AD251" s="13"/>
      <c r="AE251" s="5"/>
    </row>
    <row r="252" spans="1:31" ht="17.25" customHeight="1" x14ac:dyDescent="0.2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N252" s="13"/>
      <c r="O252" s="11"/>
      <c r="P252" s="19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3"/>
      <c r="AB252" s="13"/>
      <c r="AC252" s="13"/>
      <c r="AD252" s="13"/>
      <c r="AE252" s="5"/>
    </row>
    <row r="253" spans="1:31" ht="17.25" customHeight="1" x14ac:dyDescent="0.2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N253" s="13"/>
      <c r="O253" s="11"/>
      <c r="P253" s="19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3"/>
      <c r="AB253" s="13"/>
      <c r="AC253" s="13"/>
      <c r="AD253" s="13"/>
      <c r="AE253" s="5"/>
    </row>
    <row r="254" spans="1:31" ht="17.25" customHeight="1" x14ac:dyDescent="0.2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N254" s="13"/>
      <c r="O254" s="11"/>
      <c r="P254" s="19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3"/>
      <c r="AB254" s="13"/>
      <c r="AC254" s="13"/>
      <c r="AD254" s="13"/>
      <c r="AE254" s="5"/>
    </row>
    <row r="255" spans="1:31" ht="17.25" customHeight="1" x14ac:dyDescent="0.2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N255" s="13"/>
      <c r="O255" s="11"/>
      <c r="P255" s="19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3"/>
      <c r="AB255" s="13"/>
      <c r="AC255" s="13"/>
      <c r="AD255" s="13"/>
      <c r="AE255" s="5"/>
    </row>
    <row r="256" spans="1:31" ht="17.25" customHeight="1" x14ac:dyDescent="0.2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N256" s="13"/>
      <c r="O256" s="11"/>
      <c r="P256" s="19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3"/>
      <c r="AB256" s="13"/>
      <c r="AC256" s="13"/>
      <c r="AD256" s="13"/>
      <c r="AE256" s="5"/>
    </row>
    <row r="257" spans="1:31" ht="17.25" customHeight="1" x14ac:dyDescent="0.2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N257" s="13"/>
      <c r="O257" s="11"/>
      <c r="P257" s="19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3"/>
      <c r="AB257" s="13"/>
      <c r="AC257" s="13"/>
      <c r="AD257" s="13"/>
      <c r="AE257" s="5"/>
    </row>
    <row r="258" spans="1:31" ht="17.25" customHeight="1" x14ac:dyDescent="0.2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N258" s="13"/>
      <c r="O258" s="11"/>
      <c r="P258" s="19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3"/>
      <c r="AB258" s="13"/>
      <c r="AC258" s="13"/>
      <c r="AD258" s="13"/>
      <c r="AE258" s="5"/>
    </row>
    <row r="259" spans="1:31" ht="17.25" customHeight="1" x14ac:dyDescent="0.2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N259" s="13"/>
      <c r="O259" s="11"/>
      <c r="P259" s="19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3"/>
      <c r="AB259" s="13"/>
      <c r="AC259" s="13"/>
      <c r="AD259" s="13"/>
      <c r="AE259" s="5"/>
    </row>
    <row r="260" spans="1:31" ht="17.25" customHeight="1" x14ac:dyDescent="0.2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N260" s="13"/>
      <c r="O260" s="11"/>
      <c r="P260" s="19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3"/>
      <c r="AB260" s="13"/>
      <c r="AC260" s="13"/>
      <c r="AD260" s="13"/>
      <c r="AE260" s="5"/>
    </row>
    <row r="261" spans="1:31" ht="17.25" customHeight="1" x14ac:dyDescent="0.2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N261" s="13"/>
      <c r="O261" s="11"/>
      <c r="P261" s="19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3"/>
      <c r="AB261" s="13"/>
      <c r="AC261" s="13"/>
      <c r="AD261" s="13"/>
      <c r="AE261" s="5"/>
    </row>
    <row r="262" spans="1:31" ht="17.25" customHeight="1" x14ac:dyDescent="0.2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N262" s="13"/>
      <c r="O262" s="11"/>
      <c r="P262" s="19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3"/>
      <c r="AB262" s="13"/>
      <c r="AC262" s="13"/>
      <c r="AD262" s="13"/>
      <c r="AE262" s="5"/>
    </row>
    <row r="263" spans="1:31" ht="17.25" customHeight="1" x14ac:dyDescent="0.2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N263" s="13"/>
      <c r="O263" s="11"/>
      <c r="P263" s="19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3"/>
      <c r="AB263" s="13"/>
      <c r="AC263" s="13"/>
      <c r="AD263" s="13"/>
      <c r="AE263" s="5"/>
    </row>
    <row r="264" spans="1:31" ht="17.25" customHeight="1" x14ac:dyDescent="0.2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N264" s="13"/>
      <c r="O264" s="11"/>
      <c r="P264" s="19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3"/>
      <c r="AB264" s="13"/>
      <c r="AC264" s="13"/>
      <c r="AD264" s="13"/>
      <c r="AE264" s="5"/>
    </row>
    <row r="265" spans="1:31" ht="17.25" customHeight="1" x14ac:dyDescent="0.2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N265" s="13"/>
      <c r="O265" s="11"/>
      <c r="P265" s="19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3"/>
      <c r="AB265" s="13"/>
      <c r="AC265" s="13"/>
      <c r="AD265" s="13"/>
      <c r="AE265" s="5"/>
    </row>
    <row r="266" spans="1:31" ht="17.25" customHeight="1" x14ac:dyDescent="0.2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N266" s="13"/>
      <c r="O266" s="11"/>
      <c r="P266" s="19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3"/>
      <c r="AB266" s="13"/>
      <c r="AC266" s="13"/>
      <c r="AD266" s="13"/>
      <c r="AE266" s="5"/>
    </row>
    <row r="267" spans="1:31" ht="17.25" customHeight="1" x14ac:dyDescent="0.2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N267" s="13"/>
      <c r="O267" s="11"/>
      <c r="P267" s="19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3"/>
      <c r="AB267" s="13"/>
      <c r="AC267" s="13"/>
      <c r="AD267" s="13"/>
      <c r="AE267" s="5"/>
    </row>
    <row r="268" spans="1:31" ht="17.25" customHeight="1" x14ac:dyDescent="0.2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N268" s="13"/>
      <c r="O268" s="11"/>
      <c r="P268" s="19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3"/>
      <c r="AB268" s="13"/>
      <c r="AC268" s="13"/>
      <c r="AD268" s="13"/>
      <c r="AE268" s="5"/>
    </row>
    <row r="269" spans="1:31" ht="17.25" customHeight="1" x14ac:dyDescent="0.2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N269" s="13"/>
      <c r="O269" s="11"/>
      <c r="P269" s="19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3"/>
      <c r="AB269" s="13"/>
      <c r="AC269" s="13"/>
      <c r="AD269" s="13"/>
      <c r="AE269" s="5"/>
    </row>
    <row r="270" spans="1:31" ht="17.25" customHeight="1" x14ac:dyDescent="0.2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N270" s="13"/>
      <c r="O270" s="11"/>
      <c r="P270" s="19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3"/>
      <c r="AB270" s="13"/>
      <c r="AC270" s="13"/>
      <c r="AD270" s="13"/>
      <c r="AE270" s="5"/>
    </row>
    <row r="271" spans="1:31" ht="17.25" customHeight="1" x14ac:dyDescent="0.2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N271" s="13"/>
      <c r="O271" s="11"/>
      <c r="P271" s="19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3"/>
      <c r="AB271" s="13"/>
      <c r="AC271" s="13"/>
      <c r="AD271" s="13"/>
      <c r="AE271" s="5"/>
    </row>
    <row r="272" spans="1:31" ht="17.25" customHeight="1" x14ac:dyDescent="0.2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N272" s="13"/>
      <c r="O272" s="11"/>
      <c r="P272" s="19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3"/>
      <c r="AB272" s="13"/>
      <c r="AC272" s="13"/>
      <c r="AD272" s="13"/>
      <c r="AE272" s="5"/>
    </row>
    <row r="273" spans="1:31" ht="17.25" customHeight="1" x14ac:dyDescent="0.2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N273" s="13"/>
      <c r="O273" s="11"/>
      <c r="P273" s="19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3"/>
      <c r="AB273" s="13"/>
      <c r="AC273" s="13"/>
      <c r="AD273" s="13"/>
      <c r="AE273" s="5"/>
    </row>
    <row r="274" spans="1:31" ht="17.25" customHeight="1" x14ac:dyDescent="0.2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N274" s="13"/>
      <c r="O274" s="11"/>
      <c r="P274" s="19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3"/>
      <c r="AB274" s="13"/>
      <c r="AC274" s="13"/>
      <c r="AD274" s="13"/>
      <c r="AE274" s="5"/>
    </row>
    <row r="275" spans="1:31" ht="17.25" customHeight="1" x14ac:dyDescent="0.2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N275" s="13"/>
      <c r="O275" s="11"/>
      <c r="P275" s="19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3"/>
      <c r="AB275" s="13"/>
      <c r="AC275" s="13"/>
      <c r="AD275" s="13"/>
      <c r="AE275" s="5"/>
    </row>
    <row r="276" spans="1:31" ht="17.25" customHeight="1" x14ac:dyDescent="0.2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N276" s="13"/>
      <c r="O276" s="11"/>
      <c r="P276" s="19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3"/>
      <c r="AB276" s="13"/>
      <c r="AC276" s="13"/>
      <c r="AD276" s="13"/>
      <c r="AE276" s="5"/>
    </row>
    <row r="277" spans="1:31" ht="17.25" customHeight="1" x14ac:dyDescent="0.2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N277" s="13"/>
      <c r="O277" s="11"/>
      <c r="P277" s="19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3"/>
      <c r="AB277" s="13"/>
      <c r="AC277" s="13"/>
      <c r="AD277" s="13"/>
      <c r="AE277" s="5"/>
    </row>
    <row r="278" spans="1:31" ht="17.25" customHeight="1" x14ac:dyDescent="0.2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N278" s="13"/>
      <c r="O278" s="11"/>
      <c r="P278" s="19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3"/>
      <c r="AB278" s="13"/>
      <c r="AC278" s="13"/>
      <c r="AD278" s="13"/>
      <c r="AE278" s="5"/>
    </row>
    <row r="279" spans="1:31" ht="17.25" customHeight="1" x14ac:dyDescent="0.2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N279" s="13"/>
      <c r="O279" s="11"/>
      <c r="P279" s="19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3"/>
      <c r="AB279" s="13"/>
      <c r="AC279" s="13"/>
      <c r="AD279" s="13"/>
      <c r="AE279" s="5"/>
    </row>
    <row r="280" spans="1:31" ht="17.25" customHeight="1" x14ac:dyDescent="0.2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N280" s="13"/>
      <c r="O280" s="11"/>
      <c r="P280" s="19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3"/>
      <c r="AB280" s="13"/>
      <c r="AC280" s="13"/>
      <c r="AD280" s="13"/>
      <c r="AE280" s="5"/>
    </row>
    <row r="281" spans="1:31" ht="17.25" customHeight="1" x14ac:dyDescent="0.2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N281" s="13"/>
      <c r="O281" s="11"/>
      <c r="P281" s="19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3"/>
      <c r="AB281" s="13"/>
      <c r="AC281" s="13"/>
      <c r="AD281" s="13"/>
      <c r="AE281" s="5"/>
    </row>
    <row r="282" spans="1:31" ht="17.25" customHeight="1" x14ac:dyDescent="0.2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N282" s="13"/>
      <c r="O282" s="11"/>
      <c r="P282" s="19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3"/>
      <c r="AB282" s="13"/>
      <c r="AC282" s="13"/>
      <c r="AD282" s="13"/>
      <c r="AE282" s="5"/>
    </row>
    <row r="283" spans="1:31" ht="17.25" customHeight="1" x14ac:dyDescent="0.2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N283" s="13"/>
      <c r="O283" s="11"/>
      <c r="P283" s="19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3"/>
      <c r="AB283" s="13"/>
      <c r="AC283" s="13"/>
      <c r="AD283" s="13"/>
      <c r="AE283" s="5"/>
    </row>
    <row r="284" spans="1:31" ht="17.25" customHeight="1" x14ac:dyDescent="0.2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N284" s="13"/>
      <c r="O284" s="11"/>
      <c r="P284" s="19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3"/>
      <c r="AB284" s="13"/>
      <c r="AC284" s="13"/>
      <c r="AD284" s="13"/>
      <c r="AE284" s="5"/>
    </row>
    <row r="285" spans="1:31" ht="17.25" customHeight="1" x14ac:dyDescent="0.2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N285" s="13"/>
      <c r="O285" s="11"/>
      <c r="P285" s="19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3"/>
      <c r="AB285" s="13"/>
      <c r="AC285" s="13"/>
      <c r="AD285" s="13"/>
      <c r="AE285" s="5"/>
    </row>
    <row r="286" spans="1:31" ht="17.25" customHeight="1" x14ac:dyDescent="0.2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N286" s="13"/>
      <c r="O286" s="11"/>
      <c r="P286" s="19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3"/>
      <c r="AB286" s="13"/>
      <c r="AC286" s="13"/>
      <c r="AD286" s="13"/>
      <c r="AE286" s="5"/>
    </row>
    <row r="287" spans="1:31" ht="17.25" customHeight="1" x14ac:dyDescent="0.2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N287" s="13"/>
      <c r="O287" s="11"/>
      <c r="P287" s="19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3"/>
      <c r="AB287" s="13"/>
      <c r="AC287" s="13"/>
      <c r="AD287" s="13"/>
      <c r="AE287" s="5"/>
    </row>
    <row r="288" spans="1:31" ht="17.25" customHeight="1" x14ac:dyDescent="0.2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N288" s="13"/>
      <c r="O288" s="11"/>
      <c r="P288" s="19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3"/>
      <c r="AB288" s="13"/>
      <c r="AC288" s="13"/>
      <c r="AD288" s="13"/>
      <c r="AE288" s="5"/>
    </row>
    <row r="289" spans="1:31" ht="17.25" customHeight="1" x14ac:dyDescent="0.2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N289" s="13"/>
      <c r="O289" s="11"/>
      <c r="P289" s="19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3"/>
      <c r="AB289" s="13"/>
      <c r="AC289" s="13"/>
      <c r="AD289" s="13"/>
      <c r="AE289" s="5"/>
    </row>
    <row r="290" spans="1:31" ht="17.25" customHeight="1" x14ac:dyDescent="0.2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N290" s="13"/>
      <c r="O290" s="11"/>
      <c r="P290" s="19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3"/>
      <c r="AB290" s="13"/>
      <c r="AC290" s="13"/>
      <c r="AD290" s="13"/>
      <c r="AE290" s="5"/>
    </row>
    <row r="291" spans="1:31" ht="17.25" customHeight="1" x14ac:dyDescent="0.2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N291" s="13"/>
      <c r="O291" s="11"/>
      <c r="P291" s="19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3"/>
      <c r="AB291" s="13"/>
      <c r="AC291" s="13"/>
      <c r="AD291" s="13"/>
      <c r="AE291" s="5"/>
    </row>
    <row r="292" spans="1:31" ht="17.25" customHeight="1" x14ac:dyDescent="0.2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N292" s="13"/>
      <c r="O292" s="11"/>
      <c r="P292" s="19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3"/>
      <c r="AB292" s="13"/>
      <c r="AC292" s="13"/>
      <c r="AD292" s="13"/>
      <c r="AE292" s="5"/>
    </row>
    <row r="293" spans="1:31" ht="17.25" customHeight="1" x14ac:dyDescent="0.2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N293" s="13"/>
      <c r="O293" s="11"/>
      <c r="P293" s="19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3"/>
      <c r="AB293" s="13"/>
      <c r="AC293" s="13"/>
      <c r="AD293" s="13"/>
      <c r="AE293" s="5"/>
    </row>
    <row r="294" spans="1:31" ht="17.25" customHeight="1" x14ac:dyDescent="0.2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N294" s="13"/>
      <c r="O294" s="11"/>
      <c r="P294" s="19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3"/>
      <c r="AB294" s="13"/>
      <c r="AC294" s="13"/>
      <c r="AD294" s="13"/>
      <c r="AE294" s="5"/>
    </row>
    <row r="295" spans="1:31" ht="17.25" customHeight="1" x14ac:dyDescent="0.2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N295" s="13"/>
      <c r="O295" s="11"/>
      <c r="P295" s="19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3"/>
      <c r="AB295" s="13"/>
      <c r="AC295" s="13"/>
      <c r="AD295" s="13"/>
      <c r="AE295" s="5"/>
    </row>
    <row r="296" spans="1:31" ht="17.25" customHeight="1" x14ac:dyDescent="0.2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N296" s="13"/>
      <c r="O296" s="11"/>
      <c r="P296" s="19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3"/>
      <c r="AB296" s="13"/>
      <c r="AC296" s="13"/>
      <c r="AD296" s="13"/>
      <c r="AE296" s="5"/>
    </row>
    <row r="297" spans="1:31" ht="17.25" customHeight="1" x14ac:dyDescent="0.2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N297" s="13"/>
      <c r="O297" s="11"/>
      <c r="P297" s="19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3"/>
      <c r="AB297" s="13"/>
      <c r="AC297" s="13"/>
      <c r="AD297" s="13"/>
      <c r="AE297" s="5"/>
    </row>
    <row r="298" spans="1:31" ht="17.25" customHeight="1" x14ac:dyDescent="0.2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N298" s="13"/>
      <c r="O298" s="11"/>
      <c r="P298" s="19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3"/>
      <c r="AB298" s="13"/>
      <c r="AC298" s="13"/>
      <c r="AD298" s="13"/>
      <c r="AE298" s="5"/>
    </row>
    <row r="299" spans="1:31" ht="17.25" customHeight="1" x14ac:dyDescent="0.2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N299" s="13"/>
      <c r="O299" s="11"/>
      <c r="P299" s="19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3"/>
      <c r="AB299" s="13"/>
      <c r="AC299" s="13"/>
      <c r="AD299" s="13"/>
      <c r="AE299" s="5"/>
    </row>
    <row r="300" spans="1:31" ht="17.25" customHeight="1" x14ac:dyDescent="0.2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N300" s="13"/>
      <c r="O300" s="11"/>
      <c r="P300" s="19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3"/>
      <c r="AB300" s="13"/>
      <c r="AC300" s="13"/>
      <c r="AD300" s="13"/>
      <c r="AE300" s="5"/>
    </row>
    <row r="301" spans="1:31" ht="17.25" customHeight="1" x14ac:dyDescent="0.2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N301" s="13"/>
      <c r="O301" s="11"/>
      <c r="P301" s="19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3"/>
      <c r="AB301" s="13"/>
      <c r="AC301" s="13"/>
      <c r="AD301" s="13"/>
      <c r="AE301" s="5"/>
    </row>
    <row r="302" spans="1:31" ht="17.25" customHeight="1" x14ac:dyDescent="0.2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N302" s="13"/>
      <c r="O302" s="11"/>
      <c r="P302" s="19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3"/>
      <c r="AB302" s="13"/>
      <c r="AC302" s="13"/>
      <c r="AD302" s="13"/>
      <c r="AE302" s="5"/>
    </row>
    <row r="303" spans="1:31" ht="17.25" customHeight="1" x14ac:dyDescent="0.2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N303" s="13"/>
      <c r="O303" s="11"/>
      <c r="P303" s="19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3"/>
      <c r="AB303" s="13"/>
      <c r="AC303" s="13"/>
      <c r="AD303" s="13"/>
      <c r="AE303" s="5"/>
    </row>
    <row r="304" spans="1:31" ht="17.25" customHeight="1" x14ac:dyDescent="0.2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N304" s="13"/>
      <c r="O304" s="11"/>
      <c r="P304" s="19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3"/>
      <c r="AB304" s="13"/>
      <c r="AC304" s="13"/>
      <c r="AD304" s="13"/>
      <c r="AE304" s="5"/>
    </row>
    <row r="305" spans="1:31" ht="17.25" customHeight="1" x14ac:dyDescent="0.2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N305" s="13"/>
      <c r="O305" s="11"/>
      <c r="P305" s="19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3"/>
      <c r="AB305" s="13"/>
      <c r="AC305" s="13"/>
      <c r="AD305" s="13"/>
      <c r="AE305" s="5"/>
    </row>
    <row r="306" spans="1:31" ht="17.25" customHeight="1" x14ac:dyDescent="0.2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N306" s="13"/>
      <c r="O306" s="11"/>
      <c r="P306" s="19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3"/>
      <c r="AB306" s="13"/>
      <c r="AC306" s="13"/>
      <c r="AD306" s="13"/>
      <c r="AE306" s="5"/>
    </row>
    <row r="307" spans="1:31" ht="17.25" customHeight="1" x14ac:dyDescent="0.2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N307" s="13"/>
      <c r="O307" s="11"/>
      <c r="P307" s="19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3"/>
      <c r="AB307" s="13"/>
      <c r="AC307" s="13"/>
      <c r="AD307" s="13"/>
      <c r="AE307" s="5"/>
    </row>
    <row r="308" spans="1:31" ht="17.25" customHeight="1" x14ac:dyDescent="0.2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N308" s="13"/>
      <c r="O308" s="11"/>
      <c r="P308" s="19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3"/>
      <c r="AB308" s="13"/>
      <c r="AC308" s="13"/>
      <c r="AD308" s="13"/>
      <c r="AE308" s="5"/>
    </row>
    <row r="309" spans="1:31" ht="17.25" customHeight="1" x14ac:dyDescent="0.2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N309" s="13"/>
      <c r="O309" s="11"/>
      <c r="P309" s="19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3"/>
      <c r="AB309" s="13"/>
      <c r="AC309" s="13"/>
      <c r="AD309" s="13"/>
      <c r="AE309" s="5"/>
    </row>
    <row r="310" spans="1:31" ht="17.25" customHeight="1" x14ac:dyDescent="0.2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N310" s="13"/>
      <c r="O310" s="11"/>
      <c r="P310" s="19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3"/>
      <c r="AB310" s="13"/>
      <c r="AC310" s="13"/>
      <c r="AD310" s="13"/>
      <c r="AE310" s="5"/>
    </row>
    <row r="311" spans="1:31" ht="17.25" customHeight="1" x14ac:dyDescent="0.2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N311" s="13"/>
      <c r="O311" s="11"/>
      <c r="P311" s="19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3"/>
      <c r="AB311" s="13"/>
      <c r="AC311" s="13"/>
      <c r="AD311" s="13"/>
      <c r="AE311" s="5"/>
    </row>
    <row r="312" spans="1:31" ht="17.25" customHeight="1" x14ac:dyDescent="0.2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N312" s="13"/>
      <c r="O312" s="11"/>
      <c r="P312" s="19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3"/>
      <c r="AB312" s="13"/>
      <c r="AC312" s="13"/>
      <c r="AD312" s="13"/>
      <c r="AE312" s="5"/>
    </row>
    <row r="313" spans="1:31" ht="17.25" customHeight="1" x14ac:dyDescent="0.2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N313" s="13"/>
      <c r="O313" s="11"/>
      <c r="P313" s="19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3"/>
      <c r="AB313" s="13"/>
      <c r="AC313" s="13"/>
      <c r="AD313" s="13"/>
      <c r="AE313" s="5"/>
    </row>
    <row r="314" spans="1:31" ht="17.25" customHeight="1" x14ac:dyDescent="0.2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N314" s="13"/>
      <c r="O314" s="11"/>
      <c r="P314" s="19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3"/>
      <c r="AB314" s="13"/>
      <c r="AC314" s="13"/>
      <c r="AD314" s="13"/>
      <c r="AE314" s="5"/>
    </row>
    <row r="315" spans="1:31" ht="17.25" customHeight="1" x14ac:dyDescent="0.2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N315" s="13"/>
      <c r="O315" s="11"/>
      <c r="P315" s="19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3"/>
      <c r="AB315" s="13"/>
      <c r="AC315" s="13"/>
      <c r="AD315" s="13"/>
      <c r="AE315" s="5"/>
    </row>
    <row r="316" spans="1:31" ht="17.25" customHeight="1" x14ac:dyDescent="0.2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N316" s="13"/>
      <c r="O316" s="11"/>
      <c r="P316" s="19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3"/>
      <c r="AB316" s="13"/>
      <c r="AC316" s="13"/>
      <c r="AD316" s="13"/>
      <c r="AE316" s="5"/>
    </row>
    <row r="317" spans="1:31" ht="17.25" customHeight="1" x14ac:dyDescent="0.2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N317" s="13"/>
      <c r="O317" s="11"/>
      <c r="P317" s="19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3"/>
      <c r="AB317" s="13"/>
      <c r="AC317" s="13"/>
      <c r="AD317" s="13"/>
      <c r="AE317" s="5"/>
    </row>
    <row r="318" spans="1:31" ht="17.25" customHeight="1" x14ac:dyDescent="0.2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N318" s="13"/>
      <c r="O318" s="11"/>
      <c r="P318" s="19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3"/>
      <c r="AB318" s="13"/>
      <c r="AC318" s="13"/>
      <c r="AD318" s="13"/>
      <c r="AE318" s="5"/>
    </row>
    <row r="319" spans="1:31" ht="17.25" customHeight="1" x14ac:dyDescent="0.2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N319" s="13"/>
      <c r="O319" s="11"/>
      <c r="P319" s="19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3"/>
      <c r="AB319" s="13"/>
      <c r="AC319" s="13"/>
      <c r="AD319" s="13"/>
      <c r="AE319" s="5"/>
    </row>
    <row r="320" spans="1:31" ht="17.25" customHeight="1" x14ac:dyDescent="0.2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N320" s="13"/>
      <c r="O320" s="11"/>
      <c r="P320" s="19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3"/>
      <c r="AB320" s="13"/>
      <c r="AC320" s="13"/>
      <c r="AD320" s="13"/>
      <c r="AE320" s="5"/>
    </row>
    <row r="321" spans="1:31" ht="17.25" customHeight="1" x14ac:dyDescent="0.2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N321" s="13"/>
      <c r="O321" s="11"/>
      <c r="P321" s="19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3"/>
      <c r="AB321" s="13"/>
      <c r="AC321" s="13"/>
      <c r="AD321" s="13"/>
      <c r="AE321" s="5"/>
    </row>
    <row r="322" spans="1:31" ht="17.25" customHeight="1" x14ac:dyDescent="0.2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N322" s="13"/>
      <c r="O322" s="11"/>
      <c r="P322" s="19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3"/>
      <c r="AB322" s="13"/>
      <c r="AC322" s="13"/>
      <c r="AD322" s="13"/>
      <c r="AE322" s="5"/>
    </row>
    <row r="323" spans="1:31" ht="17.25" customHeight="1" x14ac:dyDescent="0.2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N323" s="13"/>
      <c r="O323" s="11"/>
      <c r="P323" s="19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3"/>
      <c r="AB323" s="13"/>
      <c r="AC323" s="13"/>
      <c r="AD323" s="13"/>
      <c r="AE323" s="5"/>
    </row>
    <row r="324" spans="1:31" ht="17.25" customHeight="1" x14ac:dyDescent="0.2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N324" s="13"/>
      <c r="O324" s="11"/>
      <c r="P324" s="19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3"/>
      <c r="AB324" s="13"/>
      <c r="AC324" s="13"/>
      <c r="AD324" s="13"/>
      <c r="AE324" s="5"/>
    </row>
    <row r="325" spans="1:31" ht="17.25" customHeight="1" x14ac:dyDescent="0.2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N325" s="13"/>
      <c r="O325" s="11"/>
      <c r="P325" s="19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3"/>
      <c r="AB325" s="13"/>
      <c r="AC325" s="13"/>
      <c r="AD325" s="13"/>
      <c r="AE325" s="5"/>
    </row>
    <row r="326" spans="1:31" ht="17.25" customHeight="1" x14ac:dyDescent="0.2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N326" s="13"/>
      <c r="O326" s="11"/>
      <c r="P326" s="19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3"/>
      <c r="AB326" s="13"/>
      <c r="AC326" s="13"/>
      <c r="AD326" s="13"/>
      <c r="AE326" s="5"/>
    </row>
    <row r="327" spans="1:31" ht="17.25" customHeight="1" x14ac:dyDescent="0.2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N327" s="13"/>
      <c r="O327" s="11"/>
      <c r="P327" s="19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3"/>
      <c r="AB327" s="13"/>
      <c r="AC327" s="13"/>
      <c r="AD327" s="13"/>
      <c r="AE327" s="5"/>
    </row>
    <row r="328" spans="1:31" ht="17.25" customHeight="1" x14ac:dyDescent="0.2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N328" s="13"/>
      <c r="O328" s="11"/>
      <c r="P328" s="19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3"/>
      <c r="AB328" s="13"/>
      <c r="AC328" s="13"/>
      <c r="AD328" s="13"/>
      <c r="AE328" s="5"/>
    </row>
    <row r="329" spans="1:31" ht="17.25" customHeight="1" x14ac:dyDescent="0.2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N329" s="13"/>
      <c r="O329" s="11"/>
      <c r="P329" s="19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3"/>
      <c r="AB329" s="13"/>
      <c r="AC329" s="13"/>
      <c r="AD329" s="13"/>
      <c r="AE329" s="5"/>
    </row>
    <row r="330" spans="1:31" ht="17.25" customHeight="1" x14ac:dyDescent="0.2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N330" s="13"/>
      <c r="O330" s="11"/>
      <c r="P330" s="19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3"/>
      <c r="AB330" s="13"/>
      <c r="AC330" s="13"/>
      <c r="AD330" s="13"/>
      <c r="AE330" s="5"/>
    </row>
    <row r="331" spans="1:31" ht="17.25" customHeight="1" x14ac:dyDescent="0.2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N331" s="13"/>
      <c r="O331" s="11"/>
      <c r="P331" s="19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3"/>
      <c r="AB331" s="13"/>
      <c r="AC331" s="13"/>
      <c r="AD331" s="13"/>
      <c r="AE331" s="5"/>
    </row>
    <row r="332" spans="1:31" ht="17.25" customHeight="1" x14ac:dyDescent="0.2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N332" s="13"/>
      <c r="O332" s="11"/>
      <c r="P332" s="19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3"/>
      <c r="AB332" s="13"/>
      <c r="AC332" s="13"/>
      <c r="AD332" s="13"/>
      <c r="AE332" s="5"/>
    </row>
    <row r="333" spans="1:31" ht="17.25" customHeight="1" x14ac:dyDescent="0.2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N333" s="13"/>
      <c r="O333" s="11"/>
      <c r="P333" s="19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3"/>
      <c r="AB333" s="13"/>
      <c r="AC333" s="13"/>
      <c r="AD333" s="13"/>
      <c r="AE333" s="5"/>
    </row>
    <row r="334" spans="1:31" ht="17.25" customHeight="1" x14ac:dyDescent="0.2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N334" s="13"/>
      <c r="O334" s="11"/>
      <c r="P334" s="19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3"/>
      <c r="AB334" s="13"/>
      <c r="AC334" s="13"/>
      <c r="AD334" s="13"/>
      <c r="AE334" s="5"/>
    </row>
    <row r="335" spans="1:31" ht="17.25" customHeight="1" x14ac:dyDescent="0.2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N335" s="13"/>
      <c r="O335" s="11"/>
      <c r="P335" s="19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3"/>
      <c r="AB335" s="13"/>
      <c r="AC335" s="13"/>
      <c r="AD335" s="13"/>
      <c r="AE335" s="5"/>
    </row>
    <row r="336" spans="1:31" ht="17.25" customHeight="1" x14ac:dyDescent="0.2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N336" s="13"/>
      <c r="O336" s="11"/>
      <c r="P336" s="19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3"/>
      <c r="AB336" s="13"/>
      <c r="AC336" s="13"/>
      <c r="AD336" s="13"/>
      <c r="AE336" s="5"/>
    </row>
    <row r="337" spans="1:31" ht="17.25" customHeight="1" x14ac:dyDescent="0.2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N337" s="13"/>
      <c r="O337" s="11"/>
      <c r="P337" s="19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3"/>
      <c r="AB337" s="13"/>
      <c r="AC337" s="13"/>
      <c r="AD337" s="13"/>
      <c r="AE337" s="5"/>
    </row>
    <row r="338" spans="1:31" ht="17.25" customHeight="1" x14ac:dyDescent="0.2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N338" s="13"/>
      <c r="O338" s="11"/>
      <c r="P338" s="19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3"/>
      <c r="AB338" s="13"/>
      <c r="AC338" s="13"/>
      <c r="AD338" s="13"/>
      <c r="AE338" s="5"/>
    </row>
    <row r="339" spans="1:31" ht="17.25" customHeight="1" x14ac:dyDescent="0.2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N339" s="13"/>
      <c r="O339" s="11"/>
      <c r="P339" s="19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3"/>
      <c r="AB339" s="13"/>
      <c r="AC339" s="13"/>
      <c r="AD339" s="13"/>
      <c r="AE339" s="5"/>
    </row>
    <row r="340" spans="1:31" ht="17.25" customHeight="1" x14ac:dyDescent="0.2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N340" s="13"/>
      <c r="O340" s="11"/>
      <c r="P340" s="19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3"/>
      <c r="AB340" s="13"/>
      <c r="AC340" s="13"/>
      <c r="AD340" s="13"/>
      <c r="AE340" s="5"/>
    </row>
    <row r="341" spans="1:31" ht="17.25" customHeight="1" x14ac:dyDescent="0.2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N341" s="13"/>
      <c r="O341" s="11"/>
      <c r="P341" s="19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3"/>
      <c r="AB341" s="13"/>
      <c r="AC341" s="13"/>
      <c r="AD341" s="13"/>
      <c r="AE341" s="5"/>
    </row>
    <row r="342" spans="1:31" ht="17.25" customHeight="1" x14ac:dyDescent="0.2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N342" s="13"/>
      <c r="O342" s="11"/>
      <c r="P342" s="19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3"/>
      <c r="AB342" s="13"/>
      <c r="AC342" s="13"/>
      <c r="AD342" s="13"/>
      <c r="AE342" s="5"/>
    </row>
    <row r="343" spans="1:31" ht="17.25" customHeight="1" x14ac:dyDescent="0.2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N343" s="13"/>
      <c r="O343" s="11"/>
      <c r="P343" s="19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3"/>
      <c r="AB343" s="13"/>
      <c r="AC343" s="13"/>
      <c r="AD343" s="13"/>
      <c r="AE343" s="5"/>
    </row>
    <row r="344" spans="1:31" ht="17.25" customHeight="1" x14ac:dyDescent="0.2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N344" s="13"/>
      <c r="O344" s="11"/>
      <c r="P344" s="19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3"/>
      <c r="AB344" s="13"/>
      <c r="AC344" s="13"/>
      <c r="AD344" s="13"/>
      <c r="AE344" s="5"/>
    </row>
    <row r="345" spans="1:31" ht="17.25" customHeight="1" x14ac:dyDescent="0.2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N345" s="13"/>
      <c r="O345" s="11"/>
      <c r="P345" s="19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3"/>
      <c r="AB345" s="13"/>
      <c r="AC345" s="13"/>
      <c r="AD345" s="13"/>
      <c r="AE345" s="5"/>
    </row>
    <row r="346" spans="1:31" ht="17.25" customHeight="1" x14ac:dyDescent="0.2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N346" s="13"/>
      <c r="O346" s="11"/>
      <c r="P346" s="19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3"/>
      <c r="AB346" s="13"/>
      <c r="AC346" s="13"/>
      <c r="AD346" s="13"/>
      <c r="AE346" s="5"/>
    </row>
    <row r="347" spans="1:31" ht="17.25" customHeight="1" x14ac:dyDescent="0.2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N347" s="13"/>
      <c r="O347" s="11"/>
      <c r="P347" s="19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3"/>
      <c r="AB347" s="13"/>
      <c r="AC347" s="13"/>
      <c r="AD347" s="13"/>
      <c r="AE347" s="5"/>
    </row>
    <row r="348" spans="1:31" ht="17.25" customHeight="1" x14ac:dyDescent="0.2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N348" s="13"/>
      <c r="O348" s="11"/>
      <c r="P348" s="19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3"/>
      <c r="AB348" s="13"/>
      <c r="AC348" s="13"/>
      <c r="AD348" s="13"/>
      <c r="AE348" s="5"/>
    </row>
    <row r="349" spans="1:31" ht="17.25" customHeight="1" x14ac:dyDescent="0.2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N349" s="13"/>
      <c r="O349" s="11"/>
      <c r="P349" s="19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3"/>
      <c r="AB349" s="13"/>
      <c r="AC349" s="13"/>
      <c r="AD349" s="13"/>
      <c r="AE349" s="5"/>
    </row>
    <row r="350" spans="1:31" ht="17.25" customHeight="1" x14ac:dyDescent="0.2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N350" s="13"/>
      <c r="O350" s="11"/>
      <c r="P350" s="19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3"/>
      <c r="AB350" s="13"/>
      <c r="AC350" s="13"/>
      <c r="AD350" s="13"/>
      <c r="AE350" s="5"/>
    </row>
    <row r="351" spans="1:31" ht="17.25" customHeight="1" x14ac:dyDescent="0.2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N351" s="13"/>
      <c r="O351" s="11"/>
      <c r="P351" s="19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3"/>
      <c r="AB351" s="13"/>
      <c r="AC351" s="13"/>
      <c r="AD351" s="13"/>
      <c r="AE351" s="5"/>
    </row>
    <row r="352" spans="1:31" ht="17.25" customHeight="1" x14ac:dyDescent="0.2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N352" s="13"/>
      <c r="O352" s="11"/>
      <c r="P352" s="19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3"/>
      <c r="AB352" s="13"/>
      <c r="AC352" s="13"/>
      <c r="AD352" s="13"/>
      <c r="AE352" s="5"/>
    </row>
    <row r="353" spans="1:31" ht="17.25" customHeight="1" x14ac:dyDescent="0.2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N353" s="13"/>
      <c r="O353" s="11"/>
      <c r="P353" s="19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3"/>
      <c r="AB353" s="13"/>
      <c r="AC353" s="13"/>
      <c r="AD353" s="13"/>
      <c r="AE353" s="5"/>
    </row>
    <row r="354" spans="1:31" ht="17.25" customHeight="1" x14ac:dyDescent="0.2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N354" s="13"/>
      <c r="O354" s="11"/>
      <c r="P354" s="19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3"/>
      <c r="AB354" s="13"/>
      <c r="AC354" s="13"/>
      <c r="AD354" s="13"/>
      <c r="AE354" s="5"/>
    </row>
    <row r="355" spans="1:31" ht="17.25" customHeight="1" x14ac:dyDescent="0.2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N355" s="13"/>
      <c r="O355" s="11"/>
      <c r="P355" s="19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3"/>
      <c r="AB355" s="13"/>
      <c r="AC355" s="13"/>
      <c r="AD355" s="13"/>
      <c r="AE355" s="5"/>
    </row>
    <row r="356" spans="1:31" ht="17.25" customHeight="1" x14ac:dyDescent="0.2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N356" s="13"/>
      <c r="O356" s="11"/>
      <c r="P356" s="19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3"/>
      <c r="AB356" s="13"/>
      <c r="AC356" s="13"/>
      <c r="AD356" s="13"/>
      <c r="AE356" s="5"/>
    </row>
    <row r="357" spans="1:31" ht="17.25" customHeight="1" x14ac:dyDescent="0.2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N357" s="13"/>
      <c r="O357" s="11"/>
      <c r="P357" s="19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3"/>
      <c r="AB357" s="13"/>
      <c r="AC357" s="13"/>
      <c r="AD357" s="13"/>
      <c r="AE357" s="5"/>
    </row>
    <row r="358" spans="1:31" ht="17.25" customHeight="1" x14ac:dyDescent="0.2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N358" s="13"/>
      <c r="O358" s="11"/>
      <c r="P358" s="19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3"/>
      <c r="AB358" s="13"/>
      <c r="AC358" s="13"/>
      <c r="AD358" s="13"/>
      <c r="AE358" s="5"/>
    </row>
    <row r="359" spans="1:31" ht="17.25" customHeight="1" x14ac:dyDescent="0.2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N359" s="13"/>
      <c r="O359" s="11"/>
      <c r="P359" s="19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3"/>
      <c r="AB359" s="13"/>
      <c r="AC359" s="13"/>
      <c r="AD359" s="13"/>
      <c r="AE359" s="5"/>
    </row>
    <row r="360" spans="1:31" ht="17.25" customHeight="1" x14ac:dyDescent="0.2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N360" s="13"/>
      <c r="O360" s="11"/>
      <c r="P360" s="19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3"/>
      <c r="AB360" s="13"/>
      <c r="AC360" s="13"/>
      <c r="AD360" s="13"/>
      <c r="AE360" s="5"/>
    </row>
    <row r="361" spans="1:31" ht="17.25" customHeight="1" x14ac:dyDescent="0.2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N361" s="13"/>
      <c r="O361" s="11"/>
      <c r="P361" s="19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3"/>
      <c r="AB361" s="13"/>
      <c r="AC361" s="13"/>
      <c r="AD361" s="13"/>
      <c r="AE361" s="5"/>
    </row>
    <row r="362" spans="1:31" ht="12.75" customHeight="1" x14ac:dyDescent="0.2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N362" s="13"/>
      <c r="O362" s="11"/>
      <c r="P362" s="19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3"/>
      <c r="AB362" s="13"/>
      <c r="AC362" s="13"/>
      <c r="AD362" s="13"/>
      <c r="AE362" s="5"/>
    </row>
    <row r="363" spans="1:31" ht="12.75" customHeight="1" x14ac:dyDescent="0.2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N363" s="13"/>
      <c r="O363" s="11"/>
      <c r="P363" s="19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3"/>
      <c r="AB363" s="13"/>
      <c r="AC363" s="13"/>
      <c r="AD363" s="13"/>
      <c r="AE363" s="5"/>
    </row>
    <row r="364" spans="1:31" ht="12.75" customHeight="1" x14ac:dyDescent="0.2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N364" s="13"/>
      <c r="O364" s="11"/>
      <c r="P364" s="19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3"/>
      <c r="AB364" s="13"/>
      <c r="AC364" s="13"/>
      <c r="AD364" s="13"/>
      <c r="AE364" s="5"/>
    </row>
    <row r="365" spans="1:31" ht="12.75" customHeight="1" x14ac:dyDescent="0.2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N365" s="13"/>
      <c r="O365" s="11"/>
      <c r="P365" s="19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3"/>
      <c r="AB365" s="13"/>
      <c r="AC365" s="13"/>
      <c r="AD365" s="13"/>
      <c r="AE365" s="5"/>
    </row>
    <row r="366" spans="1:31" ht="12.75" customHeight="1" x14ac:dyDescent="0.2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N366" s="13"/>
      <c r="O366" s="11"/>
      <c r="P366" s="19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3"/>
      <c r="AB366" s="13"/>
      <c r="AC366" s="13"/>
      <c r="AD366" s="13"/>
      <c r="AE366" s="5"/>
    </row>
    <row r="367" spans="1:31" ht="12.75" customHeight="1" x14ac:dyDescent="0.2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N367" s="13"/>
      <c r="O367" s="11"/>
      <c r="P367" s="19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3"/>
      <c r="AB367" s="13"/>
      <c r="AC367" s="13"/>
      <c r="AD367" s="13"/>
      <c r="AE367" s="5"/>
    </row>
    <row r="368" spans="1:31" ht="12.75" customHeight="1" x14ac:dyDescent="0.2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N368" s="13"/>
      <c r="O368" s="11"/>
      <c r="P368" s="19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3"/>
      <c r="AB368" s="13"/>
      <c r="AC368" s="13"/>
      <c r="AD368" s="13"/>
      <c r="AE368" s="5"/>
    </row>
    <row r="369" spans="1:31" ht="12.75" customHeight="1" x14ac:dyDescent="0.2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N369" s="13"/>
      <c r="O369" s="11"/>
      <c r="P369" s="19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3"/>
      <c r="AB369" s="13"/>
      <c r="AC369" s="13"/>
      <c r="AD369" s="13"/>
      <c r="AE369" s="5"/>
    </row>
    <row r="370" spans="1:31" ht="12.75" customHeight="1" x14ac:dyDescent="0.2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N370" s="13"/>
      <c r="O370" s="11"/>
      <c r="P370" s="19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3"/>
      <c r="AB370" s="13"/>
      <c r="AC370" s="13"/>
      <c r="AD370" s="13"/>
      <c r="AE370" s="5"/>
    </row>
    <row r="371" spans="1:31" ht="12.75" customHeight="1" x14ac:dyDescent="0.2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N371" s="13"/>
      <c r="O371" s="11"/>
      <c r="P371" s="19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3"/>
      <c r="AB371" s="13"/>
      <c r="AC371" s="13"/>
      <c r="AD371" s="13"/>
      <c r="AE371" s="5"/>
    </row>
    <row r="372" spans="1:31" ht="12.75" customHeight="1" x14ac:dyDescent="0.2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N372" s="13"/>
      <c r="O372" s="11"/>
      <c r="P372" s="19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3"/>
      <c r="AB372" s="13"/>
      <c r="AC372" s="13"/>
      <c r="AD372" s="13"/>
      <c r="AE372" s="5"/>
    </row>
    <row r="373" spans="1:31" ht="12.75" customHeight="1" x14ac:dyDescent="0.2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N373" s="13"/>
      <c r="O373" s="11"/>
      <c r="P373" s="19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3"/>
      <c r="AB373" s="13"/>
      <c r="AC373" s="13"/>
      <c r="AD373" s="13"/>
      <c r="AE373" s="5"/>
    </row>
    <row r="374" spans="1:31" ht="12.75" customHeight="1" x14ac:dyDescent="0.2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N374" s="13"/>
      <c r="O374" s="11"/>
      <c r="P374" s="19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3"/>
      <c r="AB374" s="13"/>
      <c r="AC374" s="13"/>
      <c r="AD374" s="13"/>
      <c r="AE374" s="5"/>
    </row>
    <row r="375" spans="1:31" ht="12.75" customHeight="1" x14ac:dyDescent="0.2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N375" s="13"/>
      <c r="O375" s="11"/>
      <c r="P375" s="19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3"/>
      <c r="AB375" s="13"/>
      <c r="AC375" s="13"/>
      <c r="AD375" s="13"/>
      <c r="AE375" s="5"/>
    </row>
    <row r="376" spans="1:31" ht="12.75" customHeight="1" x14ac:dyDescent="0.2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N376" s="13"/>
      <c r="O376" s="11"/>
      <c r="P376" s="19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3"/>
      <c r="AB376" s="13"/>
      <c r="AC376" s="13"/>
      <c r="AD376" s="13"/>
      <c r="AE376" s="5"/>
    </row>
    <row r="377" spans="1:31" ht="12.75" customHeight="1" x14ac:dyDescent="0.2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N377" s="13"/>
      <c r="O377" s="11"/>
      <c r="P377" s="19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3"/>
      <c r="AB377" s="13"/>
      <c r="AC377" s="13"/>
      <c r="AD377" s="13"/>
      <c r="AE377" s="5"/>
    </row>
    <row r="378" spans="1:31" ht="12.75" customHeight="1" x14ac:dyDescent="0.2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N378" s="13"/>
      <c r="O378" s="11"/>
      <c r="P378" s="19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3"/>
      <c r="AB378" s="13"/>
      <c r="AC378" s="13"/>
      <c r="AD378" s="13"/>
      <c r="AE378" s="5"/>
    </row>
    <row r="379" spans="1:31" ht="12.75" customHeight="1" x14ac:dyDescent="0.2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N379" s="13"/>
      <c r="O379" s="11"/>
      <c r="P379" s="19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3"/>
      <c r="AB379" s="13"/>
      <c r="AC379" s="13"/>
      <c r="AD379" s="13"/>
      <c r="AE379" s="5"/>
    </row>
    <row r="380" spans="1:31" ht="12.75" customHeight="1" x14ac:dyDescent="0.2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N380" s="13"/>
      <c r="O380" s="11"/>
      <c r="P380" s="19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3"/>
      <c r="AB380" s="13"/>
      <c r="AC380" s="13"/>
      <c r="AD380" s="13"/>
      <c r="AE380" s="5"/>
    </row>
    <row r="381" spans="1:31" ht="12.75" customHeight="1" x14ac:dyDescent="0.2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N381" s="13"/>
      <c r="O381" s="11"/>
      <c r="P381" s="19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3"/>
      <c r="AB381" s="13"/>
      <c r="AC381" s="13"/>
      <c r="AD381" s="13"/>
      <c r="AE381" s="5"/>
    </row>
    <row r="382" spans="1:31" ht="12.75" customHeight="1" x14ac:dyDescent="0.2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N382" s="13"/>
      <c r="O382" s="11"/>
      <c r="P382" s="19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3"/>
      <c r="AB382" s="13"/>
      <c r="AC382" s="13"/>
      <c r="AD382" s="13"/>
      <c r="AE382" s="5"/>
    </row>
    <row r="383" spans="1:31" ht="12.75" customHeight="1" x14ac:dyDescent="0.2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N383" s="13"/>
      <c r="O383" s="11"/>
      <c r="P383" s="19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3"/>
      <c r="AB383" s="13"/>
      <c r="AC383" s="13"/>
      <c r="AD383" s="13"/>
      <c r="AE383" s="5"/>
    </row>
    <row r="384" spans="1:31" ht="12.75" customHeight="1" x14ac:dyDescent="0.2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N384" s="13"/>
      <c r="O384" s="11"/>
      <c r="P384" s="19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3"/>
      <c r="AB384" s="13"/>
      <c r="AC384" s="13"/>
      <c r="AD384" s="13"/>
      <c r="AE384" s="5"/>
    </row>
    <row r="385" spans="1:31" ht="12.75" customHeight="1" x14ac:dyDescent="0.2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N385" s="13"/>
      <c r="O385" s="11"/>
      <c r="P385" s="19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3"/>
      <c r="AB385" s="13"/>
      <c r="AC385" s="13"/>
      <c r="AD385" s="13"/>
      <c r="AE385" s="5"/>
    </row>
    <row r="386" spans="1:31" ht="12.75" customHeight="1" x14ac:dyDescent="0.2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N386" s="13"/>
      <c r="O386" s="11"/>
      <c r="P386" s="19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3"/>
      <c r="AB386" s="13"/>
      <c r="AC386" s="13"/>
      <c r="AD386" s="13"/>
      <c r="AE386" s="5"/>
    </row>
    <row r="387" spans="1:31" ht="12.75" customHeight="1" x14ac:dyDescent="0.2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N387" s="13"/>
      <c r="O387" s="11"/>
      <c r="P387" s="19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3"/>
      <c r="AB387" s="13"/>
      <c r="AC387" s="13"/>
      <c r="AD387" s="13"/>
      <c r="AE387" s="5"/>
    </row>
    <row r="388" spans="1:31" ht="12.75" customHeight="1" x14ac:dyDescent="0.2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N388" s="13"/>
      <c r="O388" s="11"/>
      <c r="P388" s="19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3"/>
      <c r="AB388" s="13"/>
      <c r="AC388" s="13"/>
      <c r="AD388" s="13"/>
      <c r="AE388" s="5"/>
    </row>
    <row r="389" spans="1:31" ht="12.75" customHeight="1" x14ac:dyDescent="0.2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N389" s="13"/>
      <c r="O389" s="11"/>
      <c r="P389" s="19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3"/>
      <c r="AB389" s="13"/>
      <c r="AC389" s="13"/>
      <c r="AD389" s="13"/>
      <c r="AE389" s="5"/>
    </row>
    <row r="390" spans="1:31" ht="12.75" customHeight="1" x14ac:dyDescent="0.2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N390" s="13"/>
      <c r="O390" s="11"/>
      <c r="P390" s="19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3"/>
      <c r="AB390" s="13"/>
      <c r="AC390" s="13"/>
      <c r="AD390" s="13"/>
      <c r="AE390" s="5"/>
    </row>
    <row r="391" spans="1:31" ht="12.75" customHeight="1" x14ac:dyDescent="0.2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N391" s="13"/>
      <c r="O391" s="11"/>
      <c r="P391" s="19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3"/>
      <c r="AB391" s="13"/>
      <c r="AC391" s="13"/>
      <c r="AD391" s="13"/>
      <c r="AE391" s="5"/>
    </row>
    <row r="392" spans="1:31" ht="12.75" customHeight="1" x14ac:dyDescent="0.2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N392" s="13"/>
      <c r="O392" s="11"/>
      <c r="P392" s="19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3"/>
      <c r="AB392" s="13"/>
      <c r="AC392" s="13"/>
      <c r="AD392" s="13"/>
      <c r="AE392" s="5"/>
    </row>
    <row r="393" spans="1:31" ht="12.75" customHeight="1" x14ac:dyDescent="0.2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N393" s="13"/>
      <c r="O393" s="11"/>
      <c r="P393" s="19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3"/>
      <c r="AB393" s="13"/>
      <c r="AC393" s="13"/>
      <c r="AD393" s="13"/>
      <c r="AE393" s="5"/>
    </row>
    <row r="394" spans="1:31" ht="12.75" customHeight="1" x14ac:dyDescent="0.2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N394" s="13"/>
      <c r="O394" s="11"/>
      <c r="P394" s="19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3"/>
      <c r="AB394" s="13"/>
      <c r="AC394" s="13"/>
      <c r="AD394" s="13"/>
      <c r="AE394" s="5"/>
    </row>
    <row r="395" spans="1:31" ht="12.75" customHeight="1" x14ac:dyDescent="0.2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N395" s="13"/>
      <c r="O395" s="11"/>
      <c r="P395" s="19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3"/>
      <c r="AB395" s="13"/>
      <c r="AC395" s="13"/>
      <c r="AD395" s="13"/>
      <c r="AE395" s="5"/>
    </row>
    <row r="396" spans="1:31" ht="12.75" customHeight="1" x14ac:dyDescent="0.2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N396" s="13"/>
      <c r="O396" s="11"/>
      <c r="P396" s="19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3"/>
      <c r="AB396" s="13"/>
      <c r="AC396" s="13"/>
      <c r="AD396" s="13"/>
      <c r="AE396" s="5"/>
    </row>
    <row r="397" spans="1:31" ht="12.75" customHeight="1" x14ac:dyDescent="0.2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N397" s="13"/>
      <c r="O397" s="11"/>
      <c r="P397" s="19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3"/>
      <c r="AB397" s="13"/>
      <c r="AC397" s="13"/>
      <c r="AD397" s="13"/>
      <c r="AE397" s="5"/>
    </row>
    <row r="398" spans="1:31" ht="12.75" customHeight="1" x14ac:dyDescent="0.2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N398" s="13"/>
      <c r="O398" s="11"/>
      <c r="P398" s="19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3"/>
      <c r="AB398" s="13"/>
      <c r="AC398" s="13"/>
      <c r="AD398" s="13"/>
      <c r="AE398" s="5"/>
    </row>
    <row r="399" spans="1:31" ht="12.75" customHeight="1" x14ac:dyDescent="0.2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N399" s="13"/>
      <c r="O399" s="11"/>
      <c r="P399" s="19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3"/>
      <c r="AB399" s="13"/>
      <c r="AC399" s="13"/>
      <c r="AD399" s="13"/>
      <c r="AE399" s="5"/>
    </row>
    <row r="400" spans="1:31" ht="12.75" customHeight="1" x14ac:dyDescent="0.2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N400" s="13"/>
      <c r="O400" s="11"/>
      <c r="P400" s="19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3"/>
      <c r="AB400" s="13"/>
      <c r="AC400" s="13"/>
      <c r="AD400" s="13"/>
      <c r="AE400" s="5"/>
    </row>
    <row r="401" spans="1:31" ht="12.75" customHeight="1" x14ac:dyDescent="0.2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N401" s="13"/>
      <c r="O401" s="11"/>
      <c r="P401" s="19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3"/>
      <c r="AB401" s="13"/>
      <c r="AC401" s="13"/>
      <c r="AD401" s="13"/>
      <c r="AE401" s="5"/>
    </row>
    <row r="402" spans="1:31" ht="12.75" customHeight="1" x14ac:dyDescent="0.2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N402" s="13"/>
      <c r="O402" s="11"/>
      <c r="P402" s="19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3"/>
      <c r="AB402" s="13"/>
      <c r="AC402" s="13"/>
      <c r="AD402" s="13"/>
      <c r="AE402" s="5"/>
    </row>
    <row r="403" spans="1:31" ht="12.75" customHeight="1" x14ac:dyDescent="0.2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N403" s="13"/>
      <c r="O403" s="11"/>
      <c r="P403" s="19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3"/>
      <c r="AB403" s="13"/>
      <c r="AC403" s="13"/>
      <c r="AD403" s="13"/>
      <c r="AE403" s="5"/>
    </row>
    <row r="404" spans="1:31" ht="12.75" customHeight="1" x14ac:dyDescent="0.2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N404" s="13"/>
      <c r="O404" s="11"/>
      <c r="P404" s="19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3"/>
      <c r="AB404" s="13"/>
      <c r="AC404" s="13"/>
      <c r="AD404" s="13"/>
      <c r="AE404" s="5"/>
    </row>
    <row r="405" spans="1:31" ht="12.75" customHeight="1" x14ac:dyDescent="0.2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N405" s="13"/>
      <c r="O405" s="11"/>
      <c r="P405" s="19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3"/>
      <c r="AB405" s="13"/>
      <c r="AC405" s="13"/>
      <c r="AD405" s="13"/>
      <c r="AE405" s="5"/>
    </row>
    <row r="406" spans="1:31" ht="12.75" customHeight="1" x14ac:dyDescent="0.2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N406" s="13"/>
      <c r="O406" s="11"/>
      <c r="P406" s="19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3"/>
      <c r="AB406" s="13"/>
      <c r="AC406" s="13"/>
      <c r="AD406" s="13"/>
      <c r="AE406" s="5"/>
    </row>
    <row r="407" spans="1:31" ht="12.75" customHeight="1" x14ac:dyDescent="0.2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N407" s="13"/>
      <c r="O407" s="11"/>
      <c r="P407" s="19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3"/>
      <c r="AB407" s="13"/>
      <c r="AC407" s="13"/>
      <c r="AD407" s="13"/>
      <c r="AE407" s="5"/>
    </row>
    <row r="408" spans="1:31" ht="12.75" customHeight="1" x14ac:dyDescent="0.2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N408" s="13"/>
      <c r="O408" s="11"/>
      <c r="P408" s="19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3"/>
      <c r="AB408" s="13"/>
      <c r="AC408" s="13"/>
      <c r="AD408" s="13"/>
      <c r="AE408" s="5"/>
    </row>
    <row r="409" spans="1:31" ht="12.75" customHeight="1" x14ac:dyDescent="0.2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N409" s="13"/>
      <c r="O409" s="11"/>
      <c r="P409" s="19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3"/>
      <c r="AB409" s="13"/>
      <c r="AC409" s="13"/>
      <c r="AD409" s="13"/>
      <c r="AE409" s="5"/>
    </row>
    <row r="410" spans="1:31" ht="12.75" customHeight="1" x14ac:dyDescent="0.2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N410" s="13"/>
      <c r="O410" s="11"/>
      <c r="P410" s="19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3"/>
      <c r="AB410" s="13"/>
      <c r="AC410" s="13"/>
      <c r="AD410" s="13"/>
      <c r="AE410" s="5"/>
    </row>
    <row r="411" spans="1:31" ht="12.75" customHeight="1" x14ac:dyDescent="0.2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N411" s="13"/>
      <c r="O411" s="11"/>
      <c r="P411" s="19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3"/>
      <c r="AB411" s="13"/>
      <c r="AC411" s="13"/>
      <c r="AD411" s="13"/>
      <c r="AE411" s="5"/>
    </row>
    <row r="412" spans="1:31" ht="12.75" customHeight="1" x14ac:dyDescent="0.2">
      <c r="A412" s="6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1"/>
      <c r="P412" s="19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3"/>
      <c r="AB412" s="13"/>
      <c r="AC412" s="13"/>
      <c r="AD412" s="13"/>
      <c r="AE412" s="5"/>
    </row>
    <row r="413" spans="1:31" ht="12.75" customHeight="1" x14ac:dyDescent="0.2">
      <c r="A413" s="6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1"/>
      <c r="P413" s="19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3"/>
      <c r="AB413" s="13"/>
      <c r="AC413" s="13"/>
      <c r="AD413" s="13"/>
      <c r="AE413" s="5"/>
    </row>
    <row r="414" spans="1:31" ht="12.75" customHeight="1" x14ac:dyDescent="0.2">
      <c r="A414" s="6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1"/>
      <c r="P414" s="19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3"/>
      <c r="AB414" s="13"/>
      <c r="AC414" s="13"/>
      <c r="AD414" s="13"/>
      <c r="AE414" s="5"/>
    </row>
    <row r="415" spans="1:31" ht="12.75" customHeight="1" x14ac:dyDescent="0.2">
      <c r="A415" s="6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1"/>
      <c r="P415" s="19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3"/>
      <c r="AB415" s="13"/>
      <c r="AC415" s="13"/>
      <c r="AD415" s="13"/>
      <c r="AE415" s="5"/>
    </row>
    <row r="416" spans="1:31" ht="12.75" customHeight="1" x14ac:dyDescent="0.2">
      <c r="A416" s="6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1"/>
      <c r="P416" s="19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3"/>
      <c r="AB416" s="13"/>
      <c r="AC416" s="13"/>
      <c r="AD416" s="13"/>
      <c r="AE416" s="5"/>
    </row>
    <row r="417" spans="1:31" ht="12.75" customHeight="1" x14ac:dyDescent="0.2">
      <c r="A417" s="6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1"/>
      <c r="P417" s="19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3"/>
      <c r="AB417" s="13"/>
      <c r="AC417" s="13"/>
      <c r="AD417" s="13"/>
      <c r="AE417" s="5"/>
    </row>
    <row r="418" spans="1:31" ht="12.75" customHeight="1" x14ac:dyDescent="0.2">
      <c r="A418" s="6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1"/>
      <c r="P418" s="19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3"/>
      <c r="AB418" s="13"/>
      <c r="AC418" s="13"/>
      <c r="AD418" s="13"/>
      <c r="AE418" s="5"/>
    </row>
    <row r="419" spans="1:31" ht="12.75" customHeight="1" x14ac:dyDescent="0.2">
      <c r="A419" s="6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1"/>
      <c r="P419" s="19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3"/>
      <c r="AB419" s="13"/>
      <c r="AC419" s="13"/>
      <c r="AD419" s="13"/>
      <c r="AE419" s="5"/>
    </row>
    <row r="420" spans="1:31" ht="12.75" customHeight="1" x14ac:dyDescent="0.2">
      <c r="A420" s="6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1"/>
      <c r="P420" s="19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3"/>
      <c r="AB420" s="13"/>
      <c r="AC420" s="13"/>
      <c r="AD420" s="13"/>
      <c r="AE420" s="5"/>
    </row>
    <row r="421" spans="1:31" ht="12.75" customHeight="1" x14ac:dyDescent="0.2">
      <c r="A421" s="6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1"/>
      <c r="P421" s="19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3"/>
      <c r="AB421" s="13"/>
      <c r="AC421" s="13"/>
      <c r="AD421" s="13"/>
      <c r="AE421" s="5"/>
    </row>
    <row r="422" spans="1:31" ht="12.75" customHeight="1" x14ac:dyDescent="0.2">
      <c r="A422" s="6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1"/>
      <c r="P422" s="19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3"/>
      <c r="AB422" s="13"/>
      <c r="AC422" s="13"/>
      <c r="AD422" s="13"/>
      <c r="AE422" s="5"/>
    </row>
    <row r="423" spans="1:31" ht="12.75" customHeight="1" x14ac:dyDescent="0.2">
      <c r="A423" s="6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1"/>
      <c r="P423" s="19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3"/>
      <c r="AB423" s="13"/>
      <c r="AC423" s="13"/>
      <c r="AD423" s="13"/>
      <c r="AE423" s="5"/>
    </row>
    <row r="424" spans="1:31" ht="12.75" customHeight="1" x14ac:dyDescent="0.2">
      <c r="A424" s="6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1"/>
      <c r="P424" s="19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3"/>
      <c r="AB424" s="13"/>
      <c r="AC424" s="13"/>
      <c r="AD424" s="13"/>
      <c r="AE424" s="5"/>
    </row>
    <row r="425" spans="1:31" ht="12.75" customHeight="1" x14ac:dyDescent="0.2">
      <c r="A425" s="6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1"/>
      <c r="P425" s="19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3"/>
      <c r="AB425" s="13"/>
      <c r="AC425" s="13"/>
      <c r="AD425" s="13"/>
      <c r="AE425" s="5"/>
    </row>
    <row r="426" spans="1:31" ht="12.75" customHeight="1" x14ac:dyDescent="0.2">
      <c r="A426" s="6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1"/>
      <c r="P426" s="19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3"/>
      <c r="AB426" s="13"/>
      <c r="AC426" s="13"/>
      <c r="AD426" s="13"/>
      <c r="AE426" s="5"/>
    </row>
    <row r="427" spans="1:31" ht="12.75" customHeight="1" x14ac:dyDescent="0.2">
      <c r="A427" s="6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1"/>
      <c r="P427" s="19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3"/>
      <c r="AB427" s="13"/>
      <c r="AC427" s="13"/>
      <c r="AD427" s="13"/>
      <c r="AE427" s="5"/>
    </row>
    <row r="428" spans="1:31" ht="12.75" customHeight="1" x14ac:dyDescent="0.2">
      <c r="A428" s="6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1"/>
      <c r="P428" s="19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3"/>
      <c r="AB428" s="13"/>
      <c r="AC428" s="13"/>
      <c r="AD428" s="13"/>
      <c r="AE428" s="5"/>
    </row>
    <row r="429" spans="1:31" ht="12.75" customHeight="1" x14ac:dyDescent="0.2">
      <c r="A429" s="6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1"/>
      <c r="P429" s="19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3"/>
      <c r="AB429" s="13"/>
      <c r="AC429" s="13"/>
      <c r="AD429" s="13"/>
      <c r="AE429" s="5"/>
    </row>
    <row r="430" spans="1:31" ht="12.75" customHeight="1" x14ac:dyDescent="0.2">
      <c r="A430" s="6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1"/>
      <c r="P430" s="19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3"/>
      <c r="AB430" s="13"/>
      <c r="AC430" s="13"/>
      <c r="AD430" s="13"/>
      <c r="AE430" s="5"/>
    </row>
    <row r="431" spans="1:31" ht="12.75" customHeight="1" x14ac:dyDescent="0.2">
      <c r="A431" s="6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1"/>
      <c r="P431" s="19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3"/>
      <c r="AB431" s="13"/>
      <c r="AC431" s="13"/>
      <c r="AD431" s="13"/>
      <c r="AE431" s="5"/>
    </row>
    <row r="432" spans="1:31" ht="12.75" customHeight="1" x14ac:dyDescent="0.2">
      <c r="A432" s="6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1"/>
      <c r="P432" s="19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3"/>
      <c r="AB432" s="13"/>
      <c r="AC432" s="13"/>
      <c r="AD432" s="13"/>
      <c r="AE432" s="5"/>
    </row>
    <row r="433" spans="1:31" ht="12.75" customHeight="1" x14ac:dyDescent="0.2">
      <c r="A433" s="6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1"/>
      <c r="P433" s="19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3"/>
      <c r="AB433" s="13"/>
      <c r="AC433" s="13"/>
      <c r="AD433" s="13"/>
      <c r="AE433" s="5"/>
    </row>
    <row r="434" spans="1:31" ht="12.75" customHeight="1" x14ac:dyDescent="0.2">
      <c r="A434" s="6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1"/>
      <c r="P434" s="19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3"/>
      <c r="AB434" s="13"/>
      <c r="AC434" s="13"/>
      <c r="AD434" s="13"/>
      <c r="AE434" s="5"/>
    </row>
    <row r="435" spans="1:31" ht="12.75" customHeight="1" x14ac:dyDescent="0.2">
      <c r="A435" s="6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1"/>
      <c r="P435" s="19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3"/>
      <c r="AB435" s="13"/>
      <c r="AC435" s="13"/>
      <c r="AD435" s="13"/>
      <c r="AE435" s="5"/>
    </row>
    <row r="436" spans="1:31" ht="12.75" customHeight="1" x14ac:dyDescent="0.2">
      <c r="A436" s="6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1"/>
      <c r="P436" s="19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3"/>
      <c r="AB436" s="13"/>
      <c r="AC436" s="13"/>
      <c r="AD436" s="13"/>
      <c r="AE436" s="5"/>
    </row>
    <row r="437" spans="1:31" ht="12.75" customHeight="1" x14ac:dyDescent="0.2">
      <c r="A437" s="6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1"/>
      <c r="P437" s="19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3"/>
      <c r="AB437" s="13"/>
      <c r="AC437" s="13"/>
      <c r="AD437" s="13"/>
      <c r="AE437" s="5"/>
    </row>
    <row r="438" spans="1:31" ht="12.75" customHeight="1" x14ac:dyDescent="0.2">
      <c r="A438" s="6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1"/>
      <c r="P438" s="19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3"/>
      <c r="AB438" s="13"/>
      <c r="AC438" s="13"/>
      <c r="AD438" s="13"/>
      <c r="AE438" s="5"/>
    </row>
    <row r="439" spans="1:31" ht="12.75" customHeight="1" x14ac:dyDescent="0.2">
      <c r="A439" s="6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1"/>
      <c r="P439" s="19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3"/>
      <c r="AB439" s="13"/>
      <c r="AC439" s="13"/>
      <c r="AD439" s="13"/>
      <c r="AE439" s="5"/>
    </row>
    <row r="440" spans="1:31" ht="12.75" customHeight="1" x14ac:dyDescent="0.2">
      <c r="A440" s="6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1"/>
      <c r="P440" s="19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3"/>
      <c r="AB440" s="13"/>
      <c r="AC440" s="13"/>
      <c r="AD440" s="13"/>
      <c r="AE440" s="5"/>
    </row>
    <row r="441" spans="1:31" ht="12.75" customHeight="1" x14ac:dyDescent="0.2">
      <c r="A441" s="6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1"/>
      <c r="P441" s="19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3"/>
      <c r="AB441" s="13"/>
      <c r="AC441" s="13"/>
      <c r="AD441" s="13"/>
      <c r="AE441" s="5"/>
    </row>
    <row r="442" spans="1:31" ht="12.75" customHeight="1" x14ac:dyDescent="0.2">
      <c r="A442" s="6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1"/>
      <c r="P442" s="19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3"/>
      <c r="AB442" s="13"/>
      <c r="AC442" s="13"/>
      <c r="AD442" s="13"/>
      <c r="AE442" s="5"/>
    </row>
    <row r="443" spans="1:31" ht="12.75" customHeight="1" x14ac:dyDescent="0.2">
      <c r="A443" s="6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1"/>
      <c r="P443" s="19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3"/>
      <c r="AB443" s="13"/>
      <c r="AC443" s="13"/>
      <c r="AD443" s="13"/>
      <c r="AE443" s="5"/>
    </row>
    <row r="444" spans="1:31" ht="12.75" customHeight="1" x14ac:dyDescent="0.2">
      <c r="A444" s="6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1"/>
      <c r="P444" s="19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3"/>
      <c r="AB444" s="13"/>
      <c r="AC444" s="13"/>
      <c r="AD444" s="13"/>
      <c r="AE444" s="5"/>
    </row>
    <row r="445" spans="1:31" ht="12.75" customHeight="1" x14ac:dyDescent="0.2">
      <c r="A445" s="6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1"/>
      <c r="P445" s="19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3"/>
      <c r="AB445" s="13"/>
      <c r="AC445" s="13"/>
      <c r="AD445" s="13"/>
      <c r="AE445" s="5"/>
    </row>
    <row r="446" spans="1:31" ht="12.75" customHeight="1" x14ac:dyDescent="0.2">
      <c r="A446" s="6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1"/>
      <c r="P446" s="19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3"/>
      <c r="AB446" s="13"/>
      <c r="AC446" s="13"/>
      <c r="AD446" s="13"/>
      <c r="AE446" s="5"/>
    </row>
    <row r="447" spans="1:31" ht="12.75" customHeight="1" x14ac:dyDescent="0.2">
      <c r="A447" s="6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1"/>
      <c r="P447" s="19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3"/>
      <c r="AB447" s="13"/>
      <c r="AC447" s="13"/>
      <c r="AD447" s="13"/>
      <c r="AE447" s="5"/>
    </row>
    <row r="448" spans="1:31" ht="12.75" customHeight="1" x14ac:dyDescent="0.2">
      <c r="A448" s="6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1"/>
      <c r="P448" s="19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3"/>
      <c r="AB448" s="13"/>
      <c r="AC448" s="13"/>
      <c r="AD448" s="13"/>
      <c r="AE448" s="5"/>
    </row>
    <row r="449" spans="1:31" ht="12.75" customHeight="1" x14ac:dyDescent="0.2">
      <c r="A449" s="6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1"/>
      <c r="P449" s="19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3"/>
      <c r="AB449" s="13"/>
      <c r="AC449" s="13"/>
      <c r="AD449" s="13"/>
      <c r="AE449" s="5"/>
    </row>
    <row r="450" spans="1:31" ht="12.75" customHeight="1" x14ac:dyDescent="0.2">
      <c r="A450" s="6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1"/>
      <c r="P450" s="19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3"/>
      <c r="AB450" s="13"/>
      <c r="AC450" s="13"/>
      <c r="AD450" s="13"/>
      <c r="AE450" s="5"/>
    </row>
    <row r="451" spans="1:31" ht="12.75" customHeight="1" x14ac:dyDescent="0.2">
      <c r="A451" s="6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1"/>
      <c r="P451" s="19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3"/>
      <c r="AB451" s="13"/>
      <c r="AC451" s="13"/>
      <c r="AD451" s="13"/>
      <c r="AE451" s="5"/>
    </row>
    <row r="452" spans="1:31" ht="12.75" customHeight="1" x14ac:dyDescent="0.2">
      <c r="A452" s="6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1"/>
      <c r="P452" s="19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3"/>
      <c r="AB452" s="13"/>
      <c r="AC452" s="13"/>
      <c r="AD452" s="13"/>
      <c r="AE452" s="5"/>
    </row>
    <row r="453" spans="1:31" ht="12.75" customHeight="1" x14ac:dyDescent="0.2">
      <c r="A453" s="6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1"/>
      <c r="P453" s="19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3"/>
      <c r="AB453" s="13"/>
      <c r="AC453" s="13"/>
      <c r="AD453" s="13"/>
      <c r="AE453" s="5"/>
    </row>
    <row r="454" spans="1:31" ht="12.75" customHeight="1" x14ac:dyDescent="0.2">
      <c r="A454" s="6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1"/>
      <c r="P454" s="19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3"/>
      <c r="AB454" s="13"/>
      <c r="AC454" s="13"/>
      <c r="AD454" s="13"/>
      <c r="AE454" s="5"/>
    </row>
    <row r="455" spans="1:31" ht="12.75" customHeight="1" x14ac:dyDescent="0.2">
      <c r="A455" s="6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1"/>
      <c r="P455" s="19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3"/>
      <c r="AB455" s="13"/>
      <c r="AC455" s="13"/>
      <c r="AD455" s="13"/>
      <c r="AE455" s="5"/>
    </row>
    <row r="456" spans="1:31" ht="12.75" customHeight="1" x14ac:dyDescent="0.2">
      <c r="A456" s="6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1"/>
      <c r="P456" s="19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3"/>
      <c r="AB456" s="13"/>
      <c r="AC456" s="13"/>
      <c r="AD456" s="13"/>
      <c r="AE456" s="5"/>
    </row>
    <row r="457" spans="1:31" ht="12.75" customHeight="1" x14ac:dyDescent="0.2">
      <c r="A457" s="6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1"/>
      <c r="P457" s="19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3"/>
      <c r="AB457" s="13"/>
      <c r="AC457" s="13"/>
      <c r="AD457" s="13"/>
      <c r="AE457" s="5"/>
    </row>
    <row r="458" spans="1:31" ht="12.75" customHeight="1" x14ac:dyDescent="0.2">
      <c r="A458" s="6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1"/>
      <c r="P458" s="19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3"/>
      <c r="AB458" s="13"/>
      <c r="AC458" s="13"/>
      <c r="AD458" s="13"/>
      <c r="AE458" s="5"/>
    </row>
    <row r="459" spans="1:31" ht="12.75" customHeight="1" x14ac:dyDescent="0.2">
      <c r="A459" s="6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1"/>
      <c r="P459" s="19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3"/>
      <c r="AB459" s="13"/>
      <c r="AC459" s="13"/>
      <c r="AD459" s="13"/>
      <c r="AE459" s="5"/>
    </row>
    <row r="460" spans="1:31" ht="12.75" customHeight="1" x14ac:dyDescent="0.2">
      <c r="A460" s="6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1"/>
      <c r="P460" s="19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3"/>
      <c r="AB460" s="13"/>
      <c r="AC460" s="13"/>
      <c r="AD460" s="13"/>
      <c r="AE460" s="5"/>
    </row>
    <row r="461" spans="1:31" ht="12.75" customHeight="1" x14ac:dyDescent="0.2">
      <c r="A461" s="6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1"/>
      <c r="P461" s="19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3"/>
      <c r="AB461" s="13"/>
      <c r="AC461" s="13"/>
      <c r="AD461" s="13"/>
      <c r="AE461" s="5"/>
    </row>
    <row r="462" spans="1:31" ht="12.75" customHeight="1" x14ac:dyDescent="0.2">
      <c r="A462" s="6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1"/>
      <c r="P462" s="19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3"/>
      <c r="AB462" s="13"/>
      <c r="AC462" s="13"/>
      <c r="AD462" s="13"/>
      <c r="AE462" s="5"/>
    </row>
    <row r="463" spans="1:31" ht="12.75" customHeight="1" x14ac:dyDescent="0.2">
      <c r="A463" s="6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1"/>
      <c r="P463" s="19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3"/>
      <c r="AB463" s="13"/>
      <c r="AC463" s="13"/>
      <c r="AD463" s="13"/>
      <c r="AE463" s="5"/>
    </row>
    <row r="464" spans="1:31" ht="12.75" customHeight="1" x14ac:dyDescent="0.2">
      <c r="A464" s="6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1"/>
      <c r="P464" s="19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3"/>
      <c r="AB464" s="13"/>
      <c r="AC464" s="13"/>
      <c r="AD464" s="13"/>
      <c r="AE464" s="5"/>
    </row>
    <row r="465" spans="1:31" ht="12.75" customHeight="1" x14ac:dyDescent="0.2">
      <c r="A465" s="6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1"/>
      <c r="P465" s="19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3"/>
      <c r="AB465" s="13"/>
      <c r="AC465" s="13"/>
      <c r="AD465" s="13"/>
      <c r="AE465" s="5"/>
    </row>
    <row r="466" spans="1:31" ht="12.75" customHeight="1" x14ac:dyDescent="0.2">
      <c r="A466" s="6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1"/>
      <c r="P466" s="19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3"/>
      <c r="AB466" s="13"/>
      <c r="AC466" s="13"/>
      <c r="AD466" s="13"/>
      <c r="AE466" s="5"/>
    </row>
    <row r="467" spans="1:31" ht="12.75" customHeight="1" x14ac:dyDescent="0.2">
      <c r="A467" s="6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1"/>
      <c r="P467" s="19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3"/>
      <c r="AB467" s="13"/>
      <c r="AC467" s="13"/>
      <c r="AD467" s="13"/>
      <c r="AE467" s="5"/>
    </row>
    <row r="468" spans="1:31" ht="12.75" customHeight="1" x14ac:dyDescent="0.2">
      <c r="A468" s="6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1"/>
      <c r="P468" s="19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3"/>
      <c r="AB468" s="13"/>
      <c r="AC468" s="13"/>
      <c r="AD468" s="13"/>
      <c r="AE468" s="5"/>
    </row>
    <row r="469" spans="1:31" ht="12.75" customHeight="1" x14ac:dyDescent="0.2">
      <c r="A469" s="6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1"/>
      <c r="P469" s="19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3"/>
      <c r="AB469" s="13"/>
      <c r="AC469" s="13"/>
      <c r="AD469" s="13"/>
      <c r="AE469" s="5"/>
    </row>
    <row r="470" spans="1:31" ht="12.75" customHeight="1" x14ac:dyDescent="0.2">
      <c r="A470" s="6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1"/>
      <c r="P470" s="19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3"/>
      <c r="AB470" s="13"/>
      <c r="AC470" s="13"/>
      <c r="AD470" s="13"/>
      <c r="AE470" s="5"/>
    </row>
    <row r="471" spans="1:31" ht="12.75" customHeight="1" x14ac:dyDescent="0.2">
      <c r="A471" s="6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1"/>
      <c r="P471" s="19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3"/>
      <c r="AB471" s="13"/>
      <c r="AC471" s="13"/>
      <c r="AD471" s="13"/>
      <c r="AE471" s="5"/>
    </row>
    <row r="472" spans="1:31" ht="12.75" customHeight="1" x14ac:dyDescent="0.2">
      <c r="A472" s="6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1"/>
      <c r="P472" s="19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3"/>
      <c r="AB472" s="13"/>
      <c r="AC472" s="13"/>
      <c r="AD472" s="13"/>
      <c r="AE472" s="5"/>
    </row>
    <row r="473" spans="1:31" ht="12.75" customHeight="1" x14ac:dyDescent="0.2">
      <c r="A473" s="6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1"/>
      <c r="P473" s="19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3"/>
      <c r="AB473" s="13"/>
      <c r="AC473" s="13"/>
      <c r="AD473" s="13"/>
      <c r="AE473" s="5"/>
    </row>
    <row r="474" spans="1:31" ht="12.75" customHeight="1" x14ac:dyDescent="0.2">
      <c r="A474" s="6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1"/>
      <c r="P474" s="19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3"/>
      <c r="AB474" s="13"/>
      <c r="AC474" s="13"/>
      <c r="AD474" s="13"/>
      <c r="AE474" s="5"/>
    </row>
    <row r="475" spans="1:31" ht="12.75" customHeight="1" x14ac:dyDescent="0.2">
      <c r="A475" s="6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1"/>
      <c r="P475" s="19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3"/>
      <c r="AB475" s="13"/>
      <c r="AC475" s="13"/>
      <c r="AD475" s="13"/>
      <c r="AE475" s="5"/>
    </row>
    <row r="476" spans="1:31" ht="12.75" customHeight="1" x14ac:dyDescent="0.2">
      <c r="A476" s="6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1"/>
      <c r="P476" s="19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3"/>
      <c r="AB476" s="13"/>
      <c r="AC476" s="13"/>
      <c r="AD476" s="13"/>
      <c r="AE476" s="5"/>
    </row>
    <row r="477" spans="1:31" ht="12.75" customHeight="1" x14ac:dyDescent="0.2">
      <c r="A477" s="6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1"/>
      <c r="P477" s="19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3"/>
      <c r="AB477" s="13"/>
      <c r="AC477" s="13"/>
      <c r="AD477" s="13"/>
      <c r="AE477" s="5"/>
    </row>
    <row r="478" spans="1:31" ht="12.75" customHeight="1" x14ac:dyDescent="0.2">
      <c r="A478" s="6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1"/>
      <c r="P478" s="19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3"/>
      <c r="AB478" s="13"/>
      <c r="AC478" s="13"/>
      <c r="AD478" s="13"/>
      <c r="AE478" s="5"/>
    </row>
    <row r="479" spans="1:31" ht="12.75" customHeight="1" x14ac:dyDescent="0.2">
      <c r="A479" s="6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1"/>
      <c r="P479" s="19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3"/>
      <c r="AB479" s="13"/>
      <c r="AC479" s="13"/>
      <c r="AD479" s="13"/>
      <c r="AE479" s="5"/>
    </row>
    <row r="480" spans="1:31" ht="12.75" customHeight="1" x14ac:dyDescent="0.2">
      <c r="A480" s="6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1"/>
      <c r="P480" s="19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3"/>
      <c r="AB480" s="13"/>
      <c r="AC480" s="13"/>
      <c r="AD480" s="13"/>
      <c r="AE480" s="5"/>
    </row>
    <row r="481" spans="1:31" ht="12.75" customHeight="1" x14ac:dyDescent="0.2">
      <c r="A481" s="6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1"/>
      <c r="P481" s="19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3"/>
      <c r="AB481" s="13"/>
      <c r="AC481" s="13"/>
      <c r="AD481" s="13"/>
      <c r="AE481" s="5"/>
    </row>
    <row r="482" spans="1:31" ht="12.75" customHeight="1" x14ac:dyDescent="0.2">
      <c r="A482" s="6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1"/>
      <c r="P482" s="19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3"/>
      <c r="AB482" s="13"/>
      <c r="AC482" s="13"/>
      <c r="AD482" s="13"/>
      <c r="AE482" s="5"/>
    </row>
    <row r="483" spans="1:31" ht="12.75" customHeight="1" x14ac:dyDescent="0.2">
      <c r="A483" s="6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1"/>
      <c r="P483" s="19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3"/>
      <c r="AB483" s="13"/>
      <c r="AC483" s="13"/>
      <c r="AD483" s="13"/>
      <c r="AE483" s="5"/>
    </row>
    <row r="484" spans="1:31" ht="12.75" customHeight="1" x14ac:dyDescent="0.2">
      <c r="A484" s="6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1"/>
      <c r="P484" s="19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3"/>
      <c r="AB484" s="13"/>
      <c r="AC484" s="13"/>
      <c r="AD484" s="13"/>
      <c r="AE484" s="5"/>
    </row>
    <row r="485" spans="1:31" ht="12.75" customHeight="1" x14ac:dyDescent="0.2">
      <c r="A485" s="6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1"/>
      <c r="P485" s="19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3"/>
      <c r="AB485" s="13"/>
      <c r="AC485" s="13"/>
      <c r="AD485" s="13"/>
      <c r="AE485" s="5"/>
    </row>
    <row r="486" spans="1:31" ht="12.75" customHeight="1" x14ac:dyDescent="0.2">
      <c r="A486" s="6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1"/>
      <c r="P486" s="19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3"/>
      <c r="AB486" s="13"/>
      <c r="AC486" s="13"/>
      <c r="AD486" s="13"/>
      <c r="AE486" s="5"/>
    </row>
    <row r="487" spans="1:31" ht="12.75" customHeight="1" x14ac:dyDescent="0.2">
      <c r="A487" s="6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1"/>
      <c r="P487" s="19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3"/>
      <c r="AB487" s="13"/>
      <c r="AC487" s="13"/>
      <c r="AD487" s="13"/>
      <c r="AE487" s="5"/>
    </row>
    <row r="488" spans="1:31" ht="12.75" customHeight="1" x14ac:dyDescent="0.2">
      <c r="A488" s="6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1"/>
      <c r="P488" s="19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3"/>
      <c r="AB488" s="13"/>
      <c r="AC488" s="13"/>
      <c r="AD488" s="13"/>
      <c r="AE488" s="5"/>
    </row>
    <row r="489" spans="1:31" ht="12.75" customHeight="1" x14ac:dyDescent="0.2">
      <c r="A489" s="6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1"/>
      <c r="P489" s="19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3"/>
      <c r="AB489" s="13"/>
      <c r="AC489" s="13"/>
      <c r="AD489" s="13"/>
      <c r="AE489" s="5"/>
    </row>
    <row r="490" spans="1:31" ht="12.75" customHeight="1" x14ac:dyDescent="0.2">
      <c r="A490" s="6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1"/>
      <c r="P490" s="19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3"/>
      <c r="AB490" s="13"/>
      <c r="AC490" s="13"/>
      <c r="AD490" s="13"/>
      <c r="AE490" s="5"/>
    </row>
    <row r="491" spans="1:31" ht="12.75" customHeight="1" x14ac:dyDescent="0.2">
      <c r="A491" s="6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1"/>
      <c r="P491" s="19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3"/>
      <c r="AB491" s="13"/>
      <c r="AC491" s="13"/>
      <c r="AD491" s="13"/>
      <c r="AE491" s="5"/>
    </row>
    <row r="492" spans="1:31" ht="12.75" customHeight="1" x14ac:dyDescent="0.2">
      <c r="A492" s="6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1"/>
      <c r="P492" s="19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3"/>
      <c r="AB492" s="13"/>
      <c r="AC492" s="13"/>
      <c r="AD492" s="13"/>
      <c r="AE492" s="5"/>
    </row>
    <row r="493" spans="1:31" ht="12.75" customHeight="1" x14ac:dyDescent="0.2">
      <c r="A493" s="6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1"/>
      <c r="P493" s="19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3"/>
      <c r="AB493" s="13"/>
      <c r="AC493" s="13"/>
      <c r="AD493" s="13"/>
      <c r="AE493" s="5"/>
    </row>
    <row r="494" spans="1:31" ht="12.75" customHeight="1" x14ac:dyDescent="0.2">
      <c r="A494" s="6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1"/>
      <c r="P494" s="19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3"/>
      <c r="AB494" s="13"/>
      <c r="AC494" s="13"/>
      <c r="AD494" s="13"/>
      <c r="AE494" s="5"/>
    </row>
    <row r="495" spans="1:31" ht="12.75" customHeight="1" x14ac:dyDescent="0.2">
      <c r="A495" s="6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1"/>
      <c r="P495" s="19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3"/>
      <c r="AB495" s="13"/>
      <c r="AC495" s="13"/>
      <c r="AD495" s="13"/>
      <c r="AE495" s="5"/>
    </row>
    <row r="496" spans="1:31" ht="12.75" customHeight="1" x14ac:dyDescent="0.2">
      <c r="A496" s="6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1"/>
      <c r="P496" s="19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3"/>
      <c r="AB496" s="13"/>
      <c r="AC496" s="13"/>
      <c r="AD496" s="13"/>
      <c r="AE496" s="5"/>
    </row>
    <row r="497" spans="1:31" ht="12.75" customHeight="1" x14ac:dyDescent="0.2">
      <c r="A497" s="6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1"/>
      <c r="P497" s="19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3"/>
      <c r="AB497" s="13"/>
      <c r="AC497" s="13"/>
      <c r="AD497" s="13"/>
      <c r="AE497" s="5"/>
    </row>
    <row r="498" spans="1:31" ht="12.75" customHeight="1" x14ac:dyDescent="0.2">
      <c r="A498" s="6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1"/>
      <c r="P498" s="19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3"/>
      <c r="AB498" s="13"/>
      <c r="AC498" s="13"/>
      <c r="AD498" s="13"/>
      <c r="AE498" s="5"/>
    </row>
    <row r="499" spans="1:31" ht="12.75" customHeight="1" x14ac:dyDescent="0.2">
      <c r="A499" s="6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1"/>
      <c r="P499" s="19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3"/>
      <c r="AB499" s="13"/>
      <c r="AC499" s="13"/>
      <c r="AD499" s="13"/>
      <c r="AE499" s="5"/>
    </row>
    <row r="500" spans="1:31" ht="12.75" customHeight="1" x14ac:dyDescent="0.2">
      <c r="A500" s="6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1"/>
      <c r="P500" s="19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3"/>
      <c r="AB500" s="13"/>
      <c r="AC500" s="13"/>
      <c r="AD500" s="13"/>
      <c r="AE500" s="5"/>
    </row>
    <row r="501" spans="1:31" ht="12.75" customHeight="1" x14ac:dyDescent="0.2">
      <c r="A501" s="6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1"/>
      <c r="P501" s="19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3"/>
      <c r="AB501" s="13"/>
      <c r="AC501" s="13"/>
      <c r="AD501" s="13"/>
      <c r="AE501" s="5"/>
    </row>
    <row r="502" spans="1:31" ht="12.75" customHeight="1" x14ac:dyDescent="0.2">
      <c r="A502" s="6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1"/>
      <c r="P502" s="19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3"/>
      <c r="AB502" s="13"/>
      <c r="AC502" s="13"/>
      <c r="AD502" s="13"/>
      <c r="AE502" s="5"/>
    </row>
    <row r="503" spans="1:31" ht="12.75" customHeight="1" x14ac:dyDescent="0.2">
      <c r="A503" s="6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1"/>
      <c r="P503" s="19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3"/>
      <c r="AB503" s="13"/>
      <c r="AC503" s="13"/>
      <c r="AD503" s="13"/>
      <c r="AE503" s="5"/>
    </row>
    <row r="504" spans="1:31" ht="12.75" customHeight="1" x14ac:dyDescent="0.2">
      <c r="A504" s="6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1"/>
      <c r="P504" s="19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3"/>
      <c r="AB504" s="13"/>
      <c r="AC504" s="13"/>
      <c r="AD504" s="13"/>
      <c r="AE504" s="5"/>
    </row>
    <row r="505" spans="1:31" ht="12.75" customHeight="1" x14ac:dyDescent="0.2">
      <c r="A505" s="6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1"/>
      <c r="P505" s="19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3"/>
      <c r="AB505" s="13"/>
      <c r="AC505" s="13"/>
      <c r="AD505" s="13"/>
      <c r="AE505" s="5"/>
    </row>
    <row r="506" spans="1:31" ht="12.75" customHeight="1" x14ac:dyDescent="0.2">
      <c r="A506" s="6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1"/>
      <c r="P506" s="19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3"/>
      <c r="AB506" s="13"/>
      <c r="AC506" s="13"/>
      <c r="AD506" s="13"/>
      <c r="AE506" s="5"/>
    </row>
    <row r="507" spans="1:31" ht="12.75" customHeight="1" x14ac:dyDescent="0.2">
      <c r="A507" s="6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1"/>
      <c r="P507" s="19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3"/>
      <c r="AB507" s="13"/>
      <c r="AC507" s="13"/>
      <c r="AD507" s="13"/>
      <c r="AE507" s="5"/>
    </row>
    <row r="508" spans="1:31" ht="12.75" customHeight="1" x14ac:dyDescent="0.2">
      <c r="A508" s="6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1"/>
      <c r="P508" s="19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3"/>
      <c r="AB508" s="13"/>
      <c r="AC508" s="13"/>
      <c r="AD508" s="13"/>
      <c r="AE508" s="5"/>
    </row>
    <row r="509" spans="1:31" ht="12.75" customHeight="1" x14ac:dyDescent="0.2">
      <c r="A509" s="6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1"/>
      <c r="P509" s="19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3"/>
      <c r="AB509" s="13"/>
      <c r="AC509" s="13"/>
      <c r="AD509" s="13"/>
      <c r="AE509" s="5"/>
    </row>
    <row r="510" spans="1:31" ht="12.75" customHeight="1" x14ac:dyDescent="0.2">
      <c r="A510" s="6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1"/>
      <c r="P510" s="19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3"/>
      <c r="AB510" s="13"/>
      <c r="AC510" s="13"/>
      <c r="AD510" s="13"/>
      <c r="AE510" s="5"/>
    </row>
    <row r="511" spans="1:31" ht="12.75" customHeight="1" x14ac:dyDescent="0.2">
      <c r="A511" s="6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1"/>
      <c r="P511" s="19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3"/>
      <c r="AB511" s="13"/>
      <c r="AC511" s="13"/>
      <c r="AD511" s="13"/>
      <c r="AE511" s="5"/>
    </row>
    <row r="512" spans="1:31" ht="12.75" customHeight="1" x14ac:dyDescent="0.2">
      <c r="A512" s="6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1"/>
      <c r="P512" s="19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3"/>
      <c r="AB512" s="13"/>
      <c r="AC512" s="13"/>
      <c r="AD512" s="13"/>
      <c r="AE512" s="5"/>
    </row>
    <row r="513" spans="1:31" ht="12.75" customHeight="1" x14ac:dyDescent="0.2">
      <c r="A513" s="6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1"/>
      <c r="P513" s="19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3"/>
      <c r="AB513" s="13"/>
      <c r="AC513" s="13"/>
      <c r="AD513" s="13"/>
      <c r="AE513" s="5"/>
    </row>
    <row r="514" spans="1:31" ht="12.75" customHeight="1" x14ac:dyDescent="0.2">
      <c r="A514" s="6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1"/>
      <c r="P514" s="19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3"/>
      <c r="AB514" s="13"/>
      <c r="AC514" s="13"/>
      <c r="AD514" s="13"/>
      <c r="AE514" s="5"/>
    </row>
    <row r="515" spans="1:31" ht="12.75" customHeight="1" x14ac:dyDescent="0.2">
      <c r="A515" s="6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1"/>
      <c r="P515" s="19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3"/>
      <c r="AB515" s="13"/>
      <c r="AC515" s="13"/>
      <c r="AD515" s="13"/>
      <c r="AE515" s="5"/>
    </row>
  </sheetData>
  <dataConsolidate/>
  <conditionalFormatting sqref="N3">
    <cfRule type="cellIs" dxfId="25" priority="13" operator="lessThan">
      <formula>$O$3</formula>
    </cfRule>
    <cfRule type="cellIs" dxfId="24" priority="14" operator="greaterThan">
      <formula>$O$3</formula>
    </cfRule>
    <cfRule type="cellIs" dxfId="23" priority="18" operator="equal">
      <formula>$O$3</formula>
    </cfRule>
  </conditionalFormatting>
  <conditionalFormatting sqref="N4">
    <cfRule type="cellIs" dxfId="22" priority="16" operator="equal">
      <formula>$O$4</formula>
    </cfRule>
  </conditionalFormatting>
  <conditionalFormatting sqref="N5">
    <cfRule type="cellIs" dxfId="21" priority="8" operator="equal">
      <formula>$O$5</formula>
    </cfRule>
    <cfRule type="cellIs" dxfId="20" priority="9" operator="lessThan">
      <formula>$O$5</formula>
    </cfRule>
    <cfRule type="cellIs" dxfId="19" priority="10" operator="greaterThan">
      <formula>$O$5</formula>
    </cfRule>
  </conditionalFormatting>
  <conditionalFormatting sqref="N9">
    <cfRule type="cellIs" dxfId="18" priority="3" operator="lessThan">
      <formula>$O$9</formula>
    </cfRule>
    <cfRule type="cellIs" dxfId="17" priority="4" operator="greaterThan">
      <formula>$O$9</formula>
    </cfRule>
  </conditionalFormatting>
  <conditionalFormatting sqref="O3">
    <cfRule type="cellIs" dxfId="16" priority="11" operator="lessThan">
      <formula>$N$3</formula>
    </cfRule>
    <cfRule type="cellIs" dxfId="15" priority="12" operator="greaterThan">
      <formula>$N$3</formula>
    </cfRule>
    <cfRule type="cellIs" dxfId="14" priority="17" operator="equal">
      <formula>$N$3</formula>
    </cfRule>
  </conditionalFormatting>
  <conditionalFormatting sqref="O4">
    <cfRule type="cellIs" dxfId="13" priority="15" operator="equal">
      <formula>$N$4</formula>
    </cfRule>
  </conditionalFormatting>
  <conditionalFormatting sqref="O5">
    <cfRule type="cellIs" dxfId="12" priority="5" operator="equal">
      <formula>$N$5</formula>
    </cfRule>
    <cfRule type="cellIs" dxfId="11" priority="6" operator="lessThan">
      <formula>$N$5</formula>
    </cfRule>
    <cfRule type="cellIs" dxfId="10" priority="7" operator="greaterThan">
      <formula>$N$5</formula>
    </cfRule>
  </conditionalFormatting>
  <conditionalFormatting sqref="O9">
    <cfRule type="cellIs" dxfId="9" priority="1" operator="lessThan">
      <formula>$N$9</formula>
    </cfRule>
    <cfRule type="cellIs" dxfId="8" priority="2" operator="greaterThan">
      <formula>$N$9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526"/>
  <sheetViews>
    <sheetView topLeftCell="A4" zoomScaleNormal="100" workbookViewId="0"/>
  </sheetViews>
  <sheetFormatPr defaultColWidth="9.140625" defaultRowHeight="12.75" customHeight="1" outlineLevelCol="1" x14ac:dyDescent="0.2"/>
  <cols>
    <col min="1" max="1" width="15" style="82" customWidth="1"/>
    <col min="2" max="9" width="15" style="80" customWidth="1"/>
    <col min="10" max="10" width="15" style="143" customWidth="1"/>
    <col min="11" max="11" width="4.42578125" style="80" customWidth="1"/>
    <col min="12" max="12" width="20.28515625" style="149" customWidth="1"/>
    <col min="13" max="13" width="9.28515625" style="114" customWidth="1"/>
    <col min="14" max="18" width="9.28515625" style="80" customWidth="1"/>
    <col min="19" max="24" width="7.7109375" style="80" customWidth="1"/>
    <col min="25" max="30" width="7.7109375" style="80" hidden="1" customWidth="1" outlineLevel="1"/>
    <col min="31" max="31" width="7.7109375" style="114" hidden="1" customWidth="1" outlineLevel="1"/>
    <col min="32" max="54" width="7.7109375" style="80" hidden="1" customWidth="1" outlineLevel="1"/>
    <col min="55" max="55" width="15.42578125" style="80" customWidth="1" collapsed="1"/>
    <col min="56" max="64" width="15.42578125" style="80" customWidth="1"/>
    <col min="65" max="65" width="2.42578125" style="80" customWidth="1"/>
    <col min="66" max="67" width="19" style="80" customWidth="1"/>
    <col min="68" max="68" width="12" style="80" customWidth="1"/>
    <col min="69" max="70" width="9" style="80" customWidth="1"/>
    <col min="71" max="81" width="14.140625" style="80" customWidth="1"/>
    <col min="82" max="92" width="11.85546875" style="80" customWidth="1"/>
    <col min="93" max="16384" width="9.140625" style="80"/>
  </cols>
  <sheetData>
    <row r="1" spans="1:58" ht="65.25" customHeight="1" x14ac:dyDescent="0.2">
      <c r="A1" s="170" t="s">
        <v>90</v>
      </c>
    </row>
    <row r="2" spans="1:58" ht="17.25" customHeight="1" x14ac:dyDescent="0.2">
      <c r="A2" s="177" t="s">
        <v>7</v>
      </c>
      <c r="B2" s="230">
        <v>1000</v>
      </c>
      <c r="C2" s="231"/>
      <c r="E2" s="176" t="s">
        <v>84</v>
      </c>
      <c r="F2" s="223">
        <f>AVERAGE((B31*B29)+(C31*C29)+(D31*D29)+(E31*E29)+(F31*F29)+(G31*G29))</f>
        <v>0.13730491657276803</v>
      </c>
      <c r="G2" s="224"/>
      <c r="H2" s="139"/>
      <c r="I2" s="139"/>
      <c r="S2" s="83"/>
    </row>
    <row r="3" spans="1:58" ht="17.25" customHeight="1" x14ac:dyDescent="0.2">
      <c r="A3" s="177" t="s">
        <v>14</v>
      </c>
      <c r="B3" s="232" t="s">
        <v>32</v>
      </c>
      <c r="C3" s="233"/>
      <c r="E3" s="176" t="s">
        <v>79</v>
      </c>
      <c r="F3" s="234">
        <f>COUNT(A35:A526)/52</f>
        <v>9.4615384615384617</v>
      </c>
      <c r="G3" s="235"/>
      <c r="H3" s="140"/>
      <c r="I3" s="140"/>
    </row>
    <row r="4" spans="1:58" ht="17.25" customHeight="1" x14ac:dyDescent="0.2">
      <c r="A4" s="177" t="s">
        <v>12</v>
      </c>
      <c r="B4" s="230">
        <v>500</v>
      </c>
      <c r="C4" s="231"/>
      <c r="E4" s="176" t="s">
        <v>76</v>
      </c>
      <c r="F4" s="223">
        <f>BF33</f>
        <v>0.26426100457313395</v>
      </c>
      <c r="G4" s="224"/>
      <c r="H4" s="139"/>
      <c r="I4" s="139"/>
      <c r="J4" s="169"/>
      <c r="AY4" s="88"/>
      <c r="AZ4" s="88"/>
      <c r="BA4" s="88"/>
      <c r="BB4" s="88"/>
      <c r="BC4" s="88"/>
      <c r="BD4" s="88"/>
      <c r="BE4" s="88"/>
      <c r="BF4" s="88"/>
    </row>
    <row r="5" spans="1:58" ht="17.25" customHeight="1" x14ac:dyDescent="0.2">
      <c r="A5" s="115"/>
      <c r="B5" s="141"/>
      <c r="C5" s="141"/>
      <c r="E5" s="176" t="s">
        <v>9</v>
      </c>
      <c r="F5" s="228">
        <f>BE33+BD33</f>
        <v>5153.0895891761102</v>
      </c>
      <c r="G5" s="229"/>
      <c r="J5" s="169"/>
      <c r="L5" s="150"/>
      <c r="M5" s="108"/>
    </row>
    <row r="6" spans="1:58" ht="17.25" customHeight="1" x14ac:dyDescent="0.2">
      <c r="A6" s="115"/>
      <c r="B6" s="116"/>
      <c r="C6" s="116"/>
      <c r="E6" s="176" t="s">
        <v>80</v>
      </c>
      <c r="F6" s="223">
        <f>((BE33/ABS(BD33))^(1/F3))-1</f>
        <v>2.5092917554372818E-2</v>
      </c>
      <c r="G6" s="224"/>
      <c r="H6" s="128"/>
      <c r="I6" s="128"/>
      <c r="J6" s="169"/>
      <c r="L6" s="150"/>
      <c r="M6" s="108"/>
    </row>
    <row r="7" spans="1:58" ht="17.25" customHeight="1" x14ac:dyDescent="0.2">
      <c r="A7" s="115"/>
      <c r="B7" s="116"/>
      <c r="C7" s="116"/>
      <c r="E7" s="176"/>
      <c r="F7" s="225" t="s">
        <v>77</v>
      </c>
      <c r="G7" s="225"/>
      <c r="H7" s="226" t="s">
        <v>78</v>
      </c>
      <c r="I7" s="227"/>
      <c r="J7" s="169"/>
      <c r="L7" s="150"/>
      <c r="M7" s="108"/>
    </row>
    <row r="8" spans="1:58" ht="17.25" customHeight="1" x14ac:dyDescent="0.2">
      <c r="A8" s="115"/>
      <c r="B8" s="116"/>
      <c r="C8" s="116"/>
      <c r="E8" s="176" t="s">
        <v>66</v>
      </c>
      <c r="F8" s="221">
        <f>BI33</f>
        <v>0.41379345421550884</v>
      </c>
      <c r="G8" s="222"/>
      <c r="H8" s="221">
        <f>BL33</f>
        <v>0.43697166352937633</v>
      </c>
      <c r="I8" s="222"/>
      <c r="L8" s="150"/>
      <c r="M8" s="108"/>
    </row>
    <row r="9" spans="1:58" ht="17.25" customHeight="1" x14ac:dyDescent="0.2">
      <c r="A9" s="115"/>
      <c r="B9" s="116"/>
      <c r="C9" s="116"/>
      <c r="E9" s="176" t="s">
        <v>9</v>
      </c>
      <c r="F9" s="219">
        <f>BH33+BD33</f>
        <v>8068.9723572024232</v>
      </c>
      <c r="G9" s="220"/>
      <c r="H9" s="219">
        <f>BK33+BD33</f>
        <v>8520.9474388228373</v>
      </c>
      <c r="I9" s="220"/>
      <c r="L9" s="150"/>
      <c r="M9" s="108"/>
    </row>
    <row r="10" spans="1:58" ht="17.25" customHeight="1" x14ac:dyDescent="0.2">
      <c r="A10" s="115"/>
      <c r="B10" s="116"/>
      <c r="C10" s="116"/>
      <c r="E10" s="176" t="s">
        <v>80</v>
      </c>
      <c r="F10" s="221">
        <f>((BH33/ABS(BD33))^(1/F3))-1</f>
        <v>3.7276291958318719E-2</v>
      </c>
      <c r="G10" s="222"/>
      <c r="H10" s="221">
        <f>((BK33/ABS(BD33))^(1/F3))-1</f>
        <v>3.9060575887369664E-2</v>
      </c>
      <c r="I10" s="222"/>
      <c r="L10" s="150"/>
      <c r="M10" s="108"/>
    </row>
    <row r="11" spans="1:58" ht="17.25" customHeight="1" x14ac:dyDescent="0.2">
      <c r="A11" s="115"/>
      <c r="B11" s="116"/>
      <c r="C11" s="116"/>
      <c r="L11" s="150"/>
      <c r="M11" s="108"/>
    </row>
    <row r="12" spans="1:58" ht="17.25" customHeight="1" x14ac:dyDescent="0.2">
      <c r="A12" s="115"/>
      <c r="B12" s="116"/>
      <c r="C12" s="116"/>
      <c r="L12" s="150"/>
      <c r="M12" s="108"/>
    </row>
    <row r="13" spans="1:58" ht="17.25" customHeight="1" x14ac:dyDescent="0.2">
      <c r="A13" s="115"/>
      <c r="B13" s="116"/>
      <c r="C13" s="116"/>
      <c r="L13" s="150"/>
      <c r="M13" s="108"/>
    </row>
    <row r="14" spans="1:58" ht="17.25" customHeight="1" x14ac:dyDescent="0.2">
      <c r="A14" s="115"/>
      <c r="B14" s="116"/>
      <c r="C14" s="116"/>
      <c r="L14" s="150"/>
      <c r="M14" s="108"/>
    </row>
    <row r="15" spans="1:58" ht="17.25" customHeight="1" x14ac:dyDescent="0.2">
      <c r="A15" s="115"/>
      <c r="B15" s="84" t="s">
        <v>30</v>
      </c>
      <c r="C15" s="116"/>
      <c r="L15" s="150"/>
      <c r="M15" s="108"/>
    </row>
    <row r="16" spans="1:58" ht="17.25" customHeight="1" x14ac:dyDescent="0.2">
      <c r="A16" s="115"/>
      <c r="B16" s="84" t="s">
        <v>35</v>
      </c>
      <c r="C16" s="116"/>
      <c r="L16" s="150"/>
      <c r="M16" s="108"/>
    </row>
    <row r="17" spans="1:82" ht="17.25" customHeight="1" x14ac:dyDescent="0.2">
      <c r="A17" s="115"/>
      <c r="B17" s="84" t="s">
        <v>31</v>
      </c>
      <c r="C17" s="116"/>
      <c r="L17" s="150"/>
      <c r="M17" s="108"/>
    </row>
    <row r="18" spans="1:82" ht="17.25" customHeight="1" x14ac:dyDescent="0.2">
      <c r="A18" s="115"/>
      <c r="B18" s="84" t="s">
        <v>32</v>
      </c>
      <c r="C18" s="116"/>
      <c r="L18" s="150"/>
      <c r="M18" s="108"/>
    </row>
    <row r="19" spans="1:82" ht="17.25" customHeight="1" x14ac:dyDescent="0.2">
      <c r="A19" s="115"/>
      <c r="B19" s="83" t="s">
        <v>34</v>
      </c>
      <c r="C19" s="116"/>
      <c r="L19" s="150"/>
      <c r="M19" s="108"/>
    </row>
    <row r="20" spans="1:82" ht="17.25" customHeight="1" x14ac:dyDescent="0.2">
      <c r="A20" s="115"/>
      <c r="B20" s="84" t="s">
        <v>33</v>
      </c>
      <c r="C20" s="116"/>
      <c r="L20" s="150"/>
      <c r="M20" s="108"/>
    </row>
    <row r="21" spans="1:82" ht="17.25" customHeight="1" x14ac:dyDescent="0.2">
      <c r="A21" s="115"/>
      <c r="B21" s="116"/>
      <c r="C21" s="116"/>
      <c r="L21" s="150"/>
      <c r="M21" s="108"/>
    </row>
    <row r="22" spans="1:82" ht="17.25" customHeight="1" x14ac:dyDescent="0.2">
      <c r="A22" s="115"/>
      <c r="B22" s="116"/>
      <c r="C22" s="116"/>
      <c r="L22" s="150"/>
      <c r="M22" s="108"/>
    </row>
    <row r="23" spans="1:82" ht="17.25" customHeight="1" x14ac:dyDescent="0.2">
      <c r="A23" s="115"/>
      <c r="B23" s="116"/>
      <c r="C23" s="116"/>
      <c r="L23" s="150"/>
      <c r="M23" s="108"/>
    </row>
    <row r="24" spans="1:82" ht="17.25" customHeight="1" x14ac:dyDescent="0.2">
      <c r="A24" s="115"/>
      <c r="B24" s="116"/>
      <c r="C24" s="116"/>
      <c r="L24" s="150"/>
      <c r="M24" s="108"/>
    </row>
    <row r="25" spans="1:82" ht="17.25" customHeight="1" x14ac:dyDescent="0.2">
      <c r="A25" s="115"/>
      <c r="B25" s="116"/>
      <c r="C25" s="116"/>
      <c r="L25" s="150"/>
      <c r="M25" s="108"/>
    </row>
    <row r="26" spans="1:82" ht="17.25" customHeight="1" x14ac:dyDescent="0.2">
      <c r="A26" s="115"/>
      <c r="B26" s="116"/>
      <c r="C26" s="116"/>
      <c r="L26" s="150"/>
      <c r="M26" s="108"/>
    </row>
    <row r="27" spans="1:82" s="158" customFormat="1" ht="17.100000000000001" customHeight="1" thickBot="1" x14ac:dyDescent="0.25">
      <c r="A27" s="157"/>
      <c r="H27" s="173"/>
      <c r="I27" s="174"/>
      <c r="J27" s="159"/>
      <c r="K27" s="80"/>
      <c r="L27" s="149"/>
      <c r="M27" s="114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114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</row>
    <row r="28" spans="1:82" ht="23.25" customHeight="1" x14ac:dyDescent="0.2">
      <c r="A28" s="85" t="s">
        <v>86</v>
      </c>
      <c r="B28" s="86" t="s">
        <v>0</v>
      </c>
      <c r="C28" s="86" t="s">
        <v>1</v>
      </c>
      <c r="D28" s="86" t="s">
        <v>2</v>
      </c>
      <c r="E28" s="86" t="s">
        <v>3</v>
      </c>
      <c r="F28" s="86" t="s">
        <v>4</v>
      </c>
      <c r="G28" s="86" t="s">
        <v>5</v>
      </c>
      <c r="H28" s="86"/>
      <c r="I28" s="175"/>
      <c r="J28" s="144"/>
      <c r="K28" s="86"/>
      <c r="L28" s="151"/>
      <c r="M28" s="86" t="str">
        <f>B28</f>
        <v>VTI</v>
      </c>
      <c r="N28" s="86" t="str">
        <f t="shared" ref="N28:R28" si="0">C28</f>
        <v>VTV</v>
      </c>
      <c r="O28" s="86" t="str">
        <f t="shared" si="0"/>
        <v>VOE</v>
      </c>
      <c r="P28" s="86" t="str">
        <f t="shared" si="0"/>
        <v>VBR</v>
      </c>
      <c r="Q28" s="86" t="str">
        <f t="shared" si="0"/>
        <v>VEA</v>
      </c>
      <c r="R28" s="86" t="str">
        <f t="shared" si="0"/>
        <v>VWO</v>
      </c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117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7"/>
      <c r="BT28" s="87"/>
    </row>
    <row r="29" spans="1:82" ht="14.25" customHeight="1" x14ac:dyDescent="0.2">
      <c r="A29" s="118" t="s">
        <v>83</v>
      </c>
      <c r="B29" s="142">
        <v>0.17599999999999999</v>
      </c>
      <c r="C29" s="142">
        <v>0.17599999999999999</v>
      </c>
      <c r="D29" s="142">
        <v>5.6000000000000001E-2</v>
      </c>
      <c r="E29" s="142">
        <v>4.9000000000000002E-2</v>
      </c>
      <c r="F29" s="142">
        <v>0.41099999999999998</v>
      </c>
      <c r="G29" s="142">
        <v>0.13200000000000001</v>
      </c>
      <c r="I29" s="86"/>
      <c r="J29" s="171">
        <f>SUM(B29:G29)</f>
        <v>0.99999999999999989</v>
      </c>
      <c r="K29" s="89"/>
      <c r="L29" s="152" t="s">
        <v>22</v>
      </c>
      <c r="M29" s="90">
        <f t="shared" ref="M29:R29" si="1">M30-B30</f>
        <v>-0.77949532790883325</v>
      </c>
      <c r="N29" s="90">
        <f t="shared" si="1"/>
        <v>-3.4624995310844824</v>
      </c>
      <c r="O29" s="90">
        <f t="shared" si="1"/>
        <v>-6.1119472228733116</v>
      </c>
      <c r="P29" s="90">
        <f t="shared" si="1"/>
        <v>-6.4582053783317974</v>
      </c>
      <c r="Q29" s="90">
        <f t="shared" si="1"/>
        <v>-0.19164064797416813</v>
      </c>
      <c r="R29" s="90">
        <f t="shared" si="1"/>
        <v>1.4474963960703917</v>
      </c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11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119"/>
      <c r="AX29" s="90"/>
      <c r="AY29" s="90"/>
      <c r="AZ29" s="90"/>
      <c r="BA29" s="90"/>
      <c r="BB29" s="90"/>
      <c r="BC29" s="108"/>
      <c r="BD29" s="119"/>
      <c r="BE29" s="119"/>
      <c r="BF29" s="119"/>
      <c r="BG29" s="90"/>
      <c r="BH29" s="90"/>
      <c r="BI29" s="90"/>
      <c r="BJ29" s="90"/>
      <c r="BK29" s="90"/>
      <c r="BL29" s="90"/>
      <c r="BM29" s="90"/>
      <c r="BN29" s="89"/>
      <c r="BO29" s="89"/>
      <c r="BR29" s="108"/>
      <c r="BS29" s="87"/>
      <c r="BT29" s="87"/>
      <c r="BU29" s="90"/>
      <c r="BV29" s="90"/>
      <c r="BW29" s="89"/>
    </row>
    <row r="30" spans="1:82" ht="14.25" customHeight="1" x14ac:dyDescent="0.2">
      <c r="A30" s="85" t="s">
        <v>16</v>
      </c>
      <c r="B30" s="91">
        <f>AVERAGE(BQ35:BQ80,B81:B526)</f>
        <v>77.831077252032472</v>
      </c>
      <c r="C30" s="91">
        <f>AVERAGE(C35:C526)</f>
        <v>63.830792623983747</v>
      </c>
      <c r="D30" s="91">
        <f>AVERAGE(D35:D526)</f>
        <v>63.394837406504067</v>
      </c>
      <c r="E30" s="91">
        <f>AVERAGE(E35:E526)</f>
        <v>76.877316902438963</v>
      </c>
      <c r="F30" s="91">
        <f>AVERAGE(F35:F526)</f>
        <v>36.556666648373955</v>
      </c>
      <c r="G30" s="91">
        <f>AVERAGE(BR35:BR80,G81:G526)</f>
        <v>40.316646361788585</v>
      </c>
      <c r="H30" s="91"/>
      <c r="I30" s="91"/>
      <c r="J30" s="145"/>
      <c r="K30" s="89"/>
      <c r="L30" s="152" t="s">
        <v>23</v>
      </c>
      <c r="M30" s="90">
        <f t="shared" ref="M30:R30" si="2">($M$32*B29)/M31</f>
        <v>77.051581924123639</v>
      </c>
      <c r="N30" s="90">
        <f t="shared" si="2"/>
        <v>60.368293092899265</v>
      </c>
      <c r="O30" s="90">
        <f t="shared" si="2"/>
        <v>57.282890183630755</v>
      </c>
      <c r="P30" s="90">
        <f t="shared" si="2"/>
        <v>70.419111524107166</v>
      </c>
      <c r="Q30" s="90">
        <f t="shared" si="2"/>
        <v>36.365026000399787</v>
      </c>
      <c r="R30" s="90">
        <f t="shared" si="2"/>
        <v>41.764142757858977</v>
      </c>
      <c r="S30" s="90"/>
      <c r="T30" s="90"/>
      <c r="U30" s="90"/>
      <c r="V30" s="88"/>
      <c r="W30" s="88"/>
      <c r="X30" s="88"/>
      <c r="Y30" s="88"/>
      <c r="Z30" s="88"/>
      <c r="AA30" s="88"/>
      <c r="AB30" s="90"/>
      <c r="AC30" s="90"/>
      <c r="AD30" s="90"/>
      <c r="AE30" s="11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89"/>
      <c r="BO30" s="89"/>
      <c r="BR30" s="108"/>
      <c r="BS30" s="87"/>
      <c r="BT30" s="87"/>
      <c r="BU30" s="90"/>
      <c r="BV30" s="90"/>
      <c r="BW30" s="89"/>
    </row>
    <row r="31" spans="1:82" ht="14.25" customHeight="1" x14ac:dyDescent="0.2">
      <c r="A31" s="85" t="s">
        <v>29</v>
      </c>
      <c r="B31" s="88">
        <f>(B526-($B$35/2))/($B$35/2)</f>
        <v>0.61989037716356288</v>
      </c>
      <c r="C31" s="88">
        <f>(C526-$C$35)/$C$35</f>
        <v>0.38407747250345869</v>
      </c>
      <c r="D31" s="88">
        <f>(D526-$D$35)/$D$35</f>
        <v>0.73895157879677187</v>
      </c>
      <c r="E31" s="88">
        <f>(E526-$E$35)/$E$35</f>
        <v>0.79845424789616881</v>
      </c>
      <c r="F31" s="88">
        <f>(F526-$F$35)/$F$35</f>
        <v>-0.22535504453487581</v>
      </c>
      <c r="G31" s="88">
        <f>(G526-($G$35/2))/($G$35/2)</f>
        <v>-0.20665188048731314</v>
      </c>
      <c r="H31" s="92"/>
      <c r="I31" s="92"/>
      <c r="J31" s="146"/>
      <c r="K31" s="120"/>
      <c r="L31" s="153" t="s">
        <v>19</v>
      </c>
      <c r="M31" s="95">
        <f>AVERAGE(M35:M526)</f>
        <v>9.053168775907515E-2</v>
      </c>
      <c r="N31" s="95">
        <f>AVERAGE(N35:N526)</f>
        <v>0.11555088604812741</v>
      </c>
      <c r="O31" s="95">
        <f t="shared" ref="O31:R31" si="3">AVERAGE(O35:O526)</f>
        <v>3.8746512056338292E-2</v>
      </c>
      <c r="P31" s="95">
        <f t="shared" si="3"/>
        <v>2.7578779804213534E-2</v>
      </c>
      <c r="Q31" s="95">
        <f t="shared" si="3"/>
        <v>0.44794782069349759</v>
      </c>
      <c r="R31" s="95">
        <f t="shared" si="3"/>
        <v>0.12526792055581443</v>
      </c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121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R31" s="94"/>
      <c r="BS31" s="95"/>
      <c r="BU31" s="90"/>
      <c r="BV31" s="90"/>
    </row>
    <row r="32" spans="1:82" ht="14.25" customHeight="1" x14ac:dyDescent="0.2">
      <c r="A32" s="80"/>
      <c r="H32" s="120"/>
      <c r="I32" s="120"/>
      <c r="J32" s="146"/>
      <c r="K32" s="120"/>
      <c r="L32" s="154" t="s">
        <v>21</v>
      </c>
      <c r="M32" s="92">
        <f>ABS(AVERAGE($L$35:$L$526))</f>
        <v>39.634146341463413</v>
      </c>
      <c r="N32" s="92"/>
      <c r="O32" s="92"/>
      <c r="P32" s="92"/>
      <c r="Q32" s="92"/>
      <c r="R32" s="92"/>
      <c r="BR32" s="94"/>
      <c r="BS32" s="95"/>
      <c r="BU32" s="90"/>
      <c r="BV32" s="90"/>
    </row>
    <row r="33" spans="1:74" s="158" customFormat="1" ht="18.75" customHeight="1" thickBot="1" x14ac:dyDescent="0.25">
      <c r="A33" s="160" t="s">
        <v>6</v>
      </c>
      <c r="B33" s="161" t="s">
        <v>54</v>
      </c>
      <c r="C33" s="161" t="s">
        <v>54</v>
      </c>
      <c r="D33" s="161" t="s">
        <v>54</v>
      </c>
      <c r="E33" s="161" t="s">
        <v>54</v>
      </c>
      <c r="F33" s="161" t="s">
        <v>54</v>
      </c>
      <c r="G33" s="161" t="s">
        <v>54</v>
      </c>
      <c r="H33" s="161"/>
      <c r="I33" s="161"/>
      <c r="J33" s="162"/>
      <c r="K33" s="120"/>
      <c r="L33" s="163" t="s">
        <v>65</v>
      </c>
      <c r="M33" s="164">
        <f>SUM(M35:M526)</f>
        <v>44.541590377464971</v>
      </c>
      <c r="N33" s="164">
        <f t="shared" ref="N33:R33" si="4">SUM(N35:N526)</f>
        <v>56.851035935678688</v>
      </c>
      <c r="O33" s="164">
        <f t="shared" si="4"/>
        <v>19.063283931718441</v>
      </c>
      <c r="P33" s="164">
        <f t="shared" si="4"/>
        <v>13.568759663673058</v>
      </c>
      <c r="Q33" s="164">
        <f t="shared" si="4"/>
        <v>220.39032778120082</v>
      </c>
      <c r="R33" s="164">
        <f t="shared" si="4"/>
        <v>61.631816913460696</v>
      </c>
      <c r="S33" s="164">
        <f t="shared" ref="S33:X33" si="5">S526</f>
        <v>47.627887315380185</v>
      </c>
      <c r="T33" s="164">
        <f>T526</f>
        <v>56.851035935678688</v>
      </c>
      <c r="U33" s="164">
        <f t="shared" si="5"/>
        <v>19.063283931718441</v>
      </c>
      <c r="V33" s="164">
        <f t="shared" si="5"/>
        <v>13.568759663673058</v>
      </c>
      <c r="W33" s="164">
        <f t="shared" si="5"/>
        <v>220.39032778120082</v>
      </c>
      <c r="X33" s="164">
        <f t="shared" si="5"/>
        <v>64.988356696622503</v>
      </c>
      <c r="Y33" s="164"/>
      <c r="Z33" s="164"/>
      <c r="AA33" s="164"/>
      <c r="AB33" s="164"/>
      <c r="AC33" s="164"/>
      <c r="AD33" s="164"/>
      <c r="AE33" s="165"/>
      <c r="AF33" s="164"/>
      <c r="AG33" s="164"/>
      <c r="AH33" s="164"/>
      <c r="AI33" s="164"/>
      <c r="AJ33" s="164"/>
      <c r="AK33" s="164"/>
      <c r="AL33" s="164"/>
      <c r="AM33" s="164"/>
      <c r="AN33" s="164"/>
      <c r="AO33" s="164"/>
      <c r="BC33" s="166">
        <f>ABS(SUM(BC35:BC526))</f>
        <v>2915.882768026313</v>
      </c>
      <c r="BD33" s="166">
        <f t="shared" ref="BD33:BL33" si="6">BD526</f>
        <v>-19500</v>
      </c>
      <c r="BE33" s="166">
        <f t="shared" si="6"/>
        <v>24653.08958917611</v>
      </c>
      <c r="BF33" s="167">
        <f t="shared" si="6"/>
        <v>0.26426100457313395</v>
      </c>
      <c r="BG33" s="166">
        <f t="shared" si="6"/>
        <v>2915.882768026313</v>
      </c>
      <c r="BH33" s="166">
        <f t="shared" si="6"/>
        <v>27568.972357202423</v>
      </c>
      <c r="BI33" s="167">
        <f t="shared" si="6"/>
        <v>0.41379345421550884</v>
      </c>
      <c r="BJ33" s="166">
        <f t="shared" si="6"/>
        <v>3367.8578496467258</v>
      </c>
      <c r="BK33" s="166">
        <f t="shared" si="6"/>
        <v>28020.947438822837</v>
      </c>
      <c r="BL33" s="167">
        <f t="shared" si="6"/>
        <v>0.43697166352937633</v>
      </c>
      <c r="BM33" s="167"/>
      <c r="BN33" s="167"/>
      <c r="BO33" s="166">
        <f t="shared" ref="BO33" si="7">BO526</f>
        <v>28020.947438822837</v>
      </c>
      <c r="BR33" s="168"/>
      <c r="BS33" s="168"/>
    </row>
    <row r="34" spans="1:74" s="104" customFormat="1" ht="12.75" customHeight="1" x14ac:dyDescent="0.2">
      <c r="A34" s="122"/>
      <c r="B34" s="123"/>
      <c r="J34" s="147"/>
      <c r="K34" s="80"/>
      <c r="L34" s="155" t="s">
        <v>12</v>
      </c>
      <c r="M34" s="124" t="s">
        <v>37</v>
      </c>
      <c r="N34" s="125"/>
      <c r="O34" s="125"/>
      <c r="P34" s="125"/>
      <c r="Q34" s="125"/>
      <c r="R34" s="125"/>
      <c r="S34" s="106" t="s">
        <v>38</v>
      </c>
      <c r="T34" s="105"/>
      <c r="U34" s="105"/>
      <c r="V34" s="105"/>
      <c r="W34" s="105"/>
      <c r="X34" s="105"/>
      <c r="Y34" s="106" t="s">
        <v>68</v>
      </c>
      <c r="Z34" s="106"/>
      <c r="AA34" s="106"/>
      <c r="AB34" s="106"/>
      <c r="AC34" s="106"/>
      <c r="AD34" s="106"/>
      <c r="AE34" s="124" t="s">
        <v>61</v>
      </c>
      <c r="AF34" s="106"/>
      <c r="AG34" s="106"/>
      <c r="AH34" s="106"/>
      <c r="AI34" s="106"/>
      <c r="AJ34" s="106"/>
      <c r="AK34" s="106" t="s">
        <v>60</v>
      </c>
      <c r="AL34" s="106"/>
      <c r="AM34" s="106"/>
      <c r="AN34" s="106"/>
      <c r="AO34" s="106"/>
      <c r="AQ34" s="104" t="s">
        <v>81</v>
      </c>
      <c r="AW34" s="104" t="s">
        <v>62</v>
      </c>
      <c r="BC34" s="105" t="s">
        <v>74</v>
      </c>
      <c r="BD34" s="136" t="s">
        <v>75</v>
      </c>
      <c r="BE34" s="136" t="s">
        <v>72</v>
      </c>
      <c r="BF34" s="136" t="s">
        <v>63</v>
      </c>
      <c r="BG34" s="137" t="s">
        <v>73</v>
      </c>
      <c r="BH34" s="137" t="s">
        <v>59</v>
      </c>
      <c r="BI34" s="137" t="s">
        <v>63</v>
      </c>
      <c r="BJ34" s="200" t="s">
        <v>73</v>
      </c>
      <c r="BK34" s="200" t="s">
        <v>59</v>
      </c>
      <c r="BL34" s="200" t="s">
        <v>63</v>
      </c>
      <c r="BM34" s="105"/>
      <c r="BN34" s="106" t="s">
        <v>24</v>
      </c>
      <c r="BO34" s="106"/>
      <c r="BQ34" s="105" t="s">
        <v>0</v>
      </c>
      <c r="BR34" s="105" t="s">
        <v>5</v>
      </c>
      <c r="BS34" s="105"/>
      <c r="BT34" s="105"/>
      <c r="BU34" s="105"/>
      <c r="BV34" s="105"/>
    </row>
    <row r="35" spans="1:74" ht="12.75" customHeight="1" x14ac:dyDescent="0.2">
      <c r="A35" s="107">
        <v>39293</v>
      </c>
      <c r="B35" s="108">
        <v>142.38000500000001</v>
      </c>
      <c r="C35" s="108">
        <v>67.199996999999996</v>
      </c>
      <c r="D35" s="108">
        <v>55.889999000000003</v>
      </c>
      <c r="E35" s="108">
        <v>67.279999000000004</v>
      </c>
      <c r="F35" s="108">
        <v>47.169998</v>
      </c>
      <c r="G35" s="108">
        <v>90.199996999999996</v>
      </c>
      <c r="L35" s="149">
        <f>-B2</f>
        <v>-1000</v>
      </c>
      <c r="M35" s="110">
        <f t="shared" ref="M35:M98" si="8">(ABS((L35*$B$29)/B35))</f>
        <v>1.2361286263474986</v>
      </c>
      <c r="N35" s="110">
        <f t="shared" ref="N35:N98" si="9">(ABS((L35*$C$29)/C35))</f>
        <v>2.6190477359693931</v>
      </c>
      <c r="O35" s="110">
        <f t="shared" ref="O35:O98" si="10">(ABS((L35*$D$29)/D35))</f>
        <v>1.0019681696541092</v>
      </c>
      <c r="P35" s="110">
        <f t="shared" ref="P35:P98" si="11">(ABS((L35*$E$29)/E35))</f>
        <v>0.72829965410671305</v>
      </c>
      <c r="Q35" s="110">
        <f t="shared" ref="Q35:Q98" si="12">(ABS((L35*$F$29)/F35))</f>
        <v>8.7131655167761508</v>
      </c>
      <c r="R35" s="110">
        <f t="shared" ref="R35:R98" si="13">(ABS((L35*$G$29)/G35))</f>
        <v>1.4634146828186703</v>
      </c>
      <c r="S35" s="110">
        <f t="shared" ref="S35:X35" si="14">M35</f>
        <v>1.2361286263474986</v>
      </c>
      <c r="T35" s="110">
        <f t="shared" si="14"/>
        <v>2.6190477359693931</v>
      </c>
      <c r="U35" s="110">
        <f t="shared" si="14"/>
        <v>1.0019681696541092</v>
      </c>
      <c r="V35" s="110">
        <f t="shared" si="14"/>
        <v>0.72829965410671305</v>
      </c>
      <c r="W35" s="110">
        <f t="shared" si="14"/>
        <v>8.7131655167761508</v>
      </c>
      <c r="X35" s="110">
        <f t="shared" si="14"/>
        <v>1.4634146828186703</v>
      </c>
      <c r="Y35" s="110"/>
      <c r="Z35" s="110"/>
      <c r="AA35" s="110"/>
      <c r="AB35" s="110"/>
      <c r="AC35" s="110"/>
      <c r="AD35" s="110"/>
      <c r="AE35" s="110">
        <f>(S35*Y35)</f>
        <v>0</v>
      </c>
      <c r="AF35" s="110">
        <f t="shared" ref="AF35:AJ35" si="15">(T35*Z35)</f>
        <v>0</v>
      </c>
      <c r="AG35" s="110">
        <f t="shared" si="15"/>
        <v>0</v>
      </c>
      <c r="AH35" s="110">
        <f t="shared" si="15"/>
        <v>0</v>
      </c>
      <c r="AI35" s="110">
        <f t="shared" si="15"/>
        <v>0</v>
      </c>
      <c r="AJ35" s="110">
        <f t="shared" si="15"/>
        <v>0</v>
      </c>
      <c r="AK35" s="110">
        <f t="shared" ref="AK35:AK98" si="16">IF(AE35&gt;0,AE35/B35,0)</f>
        <v>0</v>
      </c>
      <c r="AL35" s="110">
        <f t="shared" ref="AL35:AL98" si="17">IF(AF35&gt;0,AF35/C35,0)</f>
        <v>0</v>
      </c>
      <c r="AM35" s="110">
        <f t="shared" ref="AM35:AM98" si="18">IF(AG35&gt;0,AG35/D35,0)</f>
        <v>0</v>
      </c>
      <c r="AN35" s="110">
        <f t="shared" ref="AN35:AN98" si="19">IF(AH35&gt;0,AH35/E35,0)</f>
        <v>0</v>
      </c>
      <c r="AO35" s="110">
        <f t="shared" ref="AO35:AO98" si="20">IF(AI35&gt;0,AI35/F35,0)</f>
        <v>0</v>
      </c>
      <c r="AP35" s="110">
        <f t="shared" ref="AP35:AP98" si="21">IF(AJ35&gt;0,AJ35/G35,0)</f>
        <v>0</v>
      </c>
      <c r="AQ35" s="110">
        <f>AK35</f>
        <v>0</v>
      </c>
      <c r="AR35" s="110">
        <f t="shared" ref="AR35:AV35" si="22">AL35</f>
        <v>0</v>
      </c>
      <c r="AS35" s="110">
        <f t="shared" si="22"/>
        <v>0</v>
      </c>
      <c r="AT35" s="110">
        <f t="shared" si="22"/>
        <v>0</v>
      </c>
      <c r="AU35" s="110">
        <f t="shared" si="22"/>
        <v>0</v>
      </c>
      <c r="AV35" s="110">
        <f t="shared" si="22"/>
        <v>0</v>
      </c>
      <c r="AW35" s="110">
        <f>S35+AK35</f>
        <v>1.2361286263474986</v>
      </c>
      <c r="AX35" s="110">
        <f t="shared" ref="AX35:BB35" si="23">T35+AL35</f>
        <v>2.6190477359693931</v>
      </c>
      <c r="AY35" s="110">
        <f t="shared" si="23"/>
        <v>1.0019681696541092</v>
      </c>
      <c r="AZ35" s="110">
        <f t="shared" si="23"/>
        <v>0.72829965410671305</v>
      </c>
      <c r="BA35" s="110">
        <f t="shared" si="23"/>
        <v>8.7131655167761508</v>
      </c>
      <c r="BB35" s="110">
        <f t="shared" si="23"/>
        <v>1.4634146828186703</v>
      </c>
      <c r="BC35" s="90">
        <f>(AE35+AF35+AG35+AH35+AI35+AJ35)</f>
        <v>0</v>
      </c>
      <c r="BD35" s="90">
        <f>L35+BC35</f>
        <v>-1000</v>
      </c>
      <c r="BE35" s="90">
        <f t="shared" ref="BE35:BE98" si="24">(S35*B35)+(T35*C35)+(U35*D35)+(V35*E35)+(W35*F35)+(X35*G35)</f>
        <v>1000</v>
      </c>
      <c r="BF35" s="89">
        <f>(BE35/ABS(BD35))-1</f>
        <v>0</v>
      </c>
      <c r="BG35" s="109">
        <f>BC35</f>
        <v>0</v>
      </c>
      <c r="BH35" s="108">
        <f t="shared" ref="BH35:BH98" si="25">BE35+BG35</f>
        <v>1000</v>
      </c>
      <c r="BI35" s="129">
        <f>(BH35/ABS(BD35))-1</f>
        <v>0</v>
      </c>
      <c r="BJ35" s="90">
        <f t="shared" ref="BJ35:BJ98" si="26">(B35*AQ35)+(C35*AR35)+(D35*AS35)+(E35*AT35)+(F35*AU35)+(G35*AV35)</f>
        <v>0</v>
      </c>
      <c r="BK35" s="108">
        <f t="shared" ref="BK35:BK98" si="27">BE35+BJ35</f>
        <v>1000</v>
      </c>
      <c r="BL35" s="89">
        <f>(BK35/ABS(BD35))-1</f>
        <v>0</v>
      </c>
      <c r="BN35" s="109">
        <f>ABS(BD35)</f>
        <v>1000</v>
      </c>
      <c r="BO35" s="109">
        <f>(B35*AW35)+(C35*AX35)+(D35*AY35)+(E35*AZ35)+(F35*BA35)+(G35*BB35)</f>
        <v>1000</v>
      </c>
      <c r="BQ35" s="108">
        <f t="shared" ref="BQ35:BQ80" si="28">B35/2</f>
        <v>71.190002500000006</v>
      </c>
      <c r="BR35" s="109">
        <f t="shared" ref="BR35:BR80" si="29">G35/2</f>
        <v>45.099998499999998</v>
      </c>
      <c r="BS35" s="110"/>
      <c r="BT35" s="110"/>
      <c r="BU35" s="109"/>
      <c r="BV35" s="109"/>
    </row>
    <row r="36" spans="1:74" ht="12.75" customHeight="1" x14ac:dyDescent="0.2">
      <c r="A36" s="107">
        <v>39300</v>
      </c>
      <c r="B36" s="108">
        <v>143.720001</v>
      </c>
      <c r="C36" s="108">
        <v>68.300003000000004</v>
      </c>
      <c r="D36" s="108">
        <v>56.41</v>
      </c>
      <c r="E36" s="108">
        <v>69.680000000000007</v>
      </c>
      <c r="F36" s="108">
        <v>46.59</v>
      </c>
      <c r="G36" s="108">
        <v>90.449996999999996</v>
      </c>
      <c r="L36" s="156">
        <f>IF(int=Weekly,-$B$4,IF(int=Bi_Weekly,0,IF(int=Monthly,0,IF(int=Quarterly,0,IF(int=Yearly,0,IF(int=None,0,0))))))</f>
        <v>0</v>
      </c>
      <c r="M36" s="110">
        <f t="shared" si="8"/>
        <v>0</v>
      </c>
      <c r="N36" s="126">
        <f t="shared" si="9"/>
        <v>0</v>
      </c>
      <c r="O36" s="110">
        <f t="shared" si="10"/>
        <v>0</v>
      </c>
      <c r="P36" s="110">
        <f t="shared" si="11"/>
        <v>0</v>
      </c>
      <c r="Q36" s="110">
        <f t="shared" si="12"/>
        <v>0</v>
      </c>
      <c r="R36" s="110">
        <f t="shared" si="13"/>
        <v>0</v>
      </c>
      <c r="S36" s="110">
        <f t="shared" ref="S36:X36" si="30">S35+M36</f>
        <v>1.2361286263474986</v>
      </c>
      <c r="T36" s="110">
        <f t="shared" si="30"/>
        <v>2.6190477359693931</v>
      </c>
      <c r="U36" s="110">
        <f t="shared" si="30"/>
        <v>1.0019681696541092</v>
      </c>
      <c r="V36" s="110">
        <f t="shared" si="30"/>
        <v>0.72829965410671305</v>
      </c>
      <c r="W36" s="110">
        <f t="shared" si="30"/>
        <v>8.7131655167761508</v>
      </c>
      <c r="X36" s="110">
        <f t="shared" si="30"/>
        <v>1.4634146828186703</v>
      </c>
      <c r="Y36" s="110"/>
      <c r="Z36" s="110"/>
      <c r="AA36" s="110"/>
      <c r="AB36" s="110"/>
      <c r="AC36" s="110"/>
      <c r="AD36" s="110"/>
      <c r="AE36" s="110">
        <f t="shared" ref="AE36:AE99" si="31">(S36*Y36)</f>
        <v>0</v>
      </c>
      <c r="AF36" s="110">
        <f t="shared" ref="AF36:AF99" si="32">(T36*Z36)</f>
        <v>0</v>
      </c>
      <c r="AG36" s="110">
        <f t="shared" ref="AG36:AG99" si="33">(U36*AA36)</f>
        <v>0</v>
      </c>
      <c r="AH36" s="110">
        <f t="shared" ref="AH36:AH99" si="34">(V36*AB36)</f>
        <v>0</v>
      </c>
      <c r="AI36" s="110">
        <f t="shared" ref="AI36:AI99" si="35">(W36*AC36)</f>
        <v>0</v>
      </c>
      <c r="AJ36" s="110">
        <f t="shared" ref="AJ36:AJ99" si="36">(X36*AD36)</f>
        <v>0</v>
      </c>
      <c r="AK36" s="110">
        <f t="shared" si="16"/>
        <v>0</v>
      </c>
      <c r="AL36" s="110">
        <f t="shared" si="17"/>
        <v>0</v>
      </c>
      <c r="AM36" s="110">
        <f t="shared" si="18"/>
        <v>0</v>
      </c>
      <c r="AN36" s="110">
        <f t="shared" si="19"/>
        <v>0</v>
      </c>
      <c r="AO36" s="110">
        <f t="shared" si="20"/>
        <v>0</v>
      </c>
      <c r="AP36" s="110">
        <f t="shared" si="21"/>
        <v>0</v>
      </c>
      <c r="AQ36" s="110">
        <f>AK36+AQ35+IF(AK36&lt;0,AK36,0)</f>
        <v>0</v>
      </c>
      <c r="AR36" s="110">
        <f t="shared" ref="AR36:AV36" si="37">AL36+AR35+IF(AL36&lt;0,AL36,0)</f>
        <v>0</v>
      </c>
      <c r="AS36" s="110">
        <f t="shared" si="37"/>
        <v>0</v>
      </c>
      <c r="AT36" s="110">
        <f t="shared" si="37"/>
        <v>0</v>
      </c>
      <c r="AU36" s="110">
        <f t="shared" si="37"/>
        <v>0</v>
      </c>
      <c r="AV36" s="110">
        <f t="shared" si="37"/>
        <v>0</v>
      </c>
      <c r="AW36" s="110">
        <f>S36+AQ36</f>
        <v>1.2361286263474986</v>
      </c>
      <c r="AX36" s="110">
        <f t="shared" ref="AX36:BB36" si="38">T36+AR36</f>
        <v>2.6190477359693931</v>
      </c>
      <c r="AY36" s="110">
        <f t="shared" si="38"/>
        <v>1.0019681696541092</v>
      </c>
      <c r="AZ36" s="110">
        <f t="shared" si="38"/>
        <v>0.72829965410671305</v>
      </c>
      <c r="BA36" s="110">
        <f t="shared" si="38"/>
        <v>8.7131655167761508</v>
      </c>
      <c r="BB36" s="110">
        <f t="shared" si="38"/>
        <v>1.4634146828186703</v>
      </c>
      <c r="BC36" s="90">
        <f t="shared" ref="BC36:BC99" si="39">(AE36+AF36+AG36+AH36+AI36+AJ36)</f>
        <v>0</v>
      </c>
      <c r="BD36" s="90">
        <f>BD35+L36</f>
        <v>-1000</v>
      </c>
      <c r="BE36" s="90">
        <f t="shared" si="24"/>
        <v>1002.1185550842936</v>
      </c>
      <c r="BF36" s="89">
        <f t="shared" ref="BF36:BF99" si="40">(BE36/ABS(BD36))-1</f>
        <v>2.118555084293483E-3</v>
      </c>
      <c r="BG36" s="109">
        <f>-(BG35+BC36)</f>
        <v>0</v>
      </c>
      <c r="BH36" s="108">
        <f t="shared" si="25"/>
        <v>1002.1185550842936</v>
      </c>
      <c r="BI36" s="129">
        <f t="shared" ref="BI36:BI99" si="41">(BH36/ABS(BD36))-1</f>
        <v>2.118555084293483E-3</v>
      </c>
      <c r="BJ36" s="90">
        <f t="shared" si="26"/>
        <v>0</v>
      </c>
      <c r="BK36" s="108">
        <f t="shared" si="27"/>
        <v>1002.1185550842936</v>
      </c>
      <c r="BL36" s="89">
        <f t="shared" ref="BL36:BL99" si="42">(BK36/ABS(BD36))-1</f>
        <v>2.118555084293483E-3</v>
      </c>
      <c r="BM36" s="109"/>
      <c r="BN36" s="109">
        <f t="shared" ref="BN36:BN99" si="43">ABS(BD36)</f>
        <v>1000</v>
      </c>
      <c r="BO36" s="109">
        <f t="shared" ref="BO36:BO99" si="44">(B36*AW36)+(C36*AX36)+(D36*AY36)+(E36*AZ36)+(F36*BA36)+(G36*BB36)</f>
        <v>1002.1185550842936</v>
      </c>
      <c r="BQ36" s="108">
        <f t="shared" si="28"/>
        <v>71.860000499999998</v>
      </c>
      <c r="BR36" s="109">
        <f t="shared" si="29"/>
        <v>45.224998499999998</v>
      </c>
      <c r="BS36" s="110"/>
      <c r="BT36" s="110"/>
      <c r="BU36" s="109"/>
      <c r="BV36" s="109"/>
    </row>
    <row r="37" spans="1:74" ht="12.75" customHeight="1" x14ac:dyDescent="0.2">
      <c r="A37" s="107">
        <v>39307</v>
      </c>
      <c r="B37" s="108">
        <v>143.05999800000001</v>
      </c>
      <c r="C37" s="108">
        <v>68.809997999999993</v>
      </c>
      <c r="D37" s="108">
        <v>55.959999000000003</v>
      </c>
      <c r="E37" s="108">
        <v>69.309997999999993</v>
      </c>
      <c r="F37" s="108">
        <v>45.400002000000001</v>
      </c>
      <c r="G37" s="108">
        <v>85.559997999999993</v>
      </c>
      <c r="L37" s="156">
        <f>IF(int=Weekly,-$B$4,IF(int=Bi_Weekly,-$B$4,IF(int=Monthly,0,IF(int=Quarterly,0,IF(int=Yearly,0,IF(int=None,0,0))))))</f>
        <v>0</v>
      </c>
      <c r="M37" s="110">
        <f t="shared" si="8"/>
        <v>0</v>
      </c>
      <c r="N37" s="126">
        <f t="shared" si="9"/>
        <v>0</v>
      </c>
      <c r="O37" s="110">
        <f t="shared" si="10"/>
        <v>0</v>
      </c>
      <c r="P37" s="110">
        <f t="shared" si="11"/>
        <v>0</v>
      </c>
      <c r="Q37" s="110">
        <f t="shared" si="12"/>
        <v>0</v>
      </c>
      <c r="R37" s="110">
        <f t="shared" si="13"/>
        <v>0</v>
      </c>
      <c r="S37" s="110">
        <f t="shared" ref="S37:S100" si="45">S36+M37</f>
        <v>1.2361286263474986</v>
      </c>
      <c r="T37" s="110">
        <f t="shared" ref="T37:T100" si="46">T36+N37</f>
        <v>2.6190477359693931</v>
      </c>
      <c r="U37" s="110">
        <f t="shared" ref="U37:U100" si="47">U36+O37</f>
        <v>1.0019681696541092</v>
      </c>
      <c r="V37" s="110">
        <f t="shared" ref="V37:V100" si="48">V36+P37</f>
        <v>0.72829965410671305</v>
      </c>
      <c r="W37" s="110">
        <f t="shared" ref="W37:W100" si="49">W36+Q37</f>
        <v>8.7131655167761508</v>
      </c>
      <c r="X37" s="110">
        <f t="shared" ref="X37:X100" si="50">X36+R37</f>
        <v>1.4634146828186703</v>
      </c>
      <c r="Y37" s="110"/>
      <c r="Z37" s="110"/>
      <c r="AA37" s="110"/>
      <c r="AB37" s="110"/>
      <c r="AC37" s="110"/>
      <c r="AD37" s="110"/>
      <c r="AE37" s="110">
        <f t="shared" si="31"/>
        <v>0</v>
      </c>
      <c r="AF37" s="110">
        <f t="shared" si="32"/>
        <v>0</v>
      </c>
      <c r="AG37" s="110">
        <f t="shared" si="33"/>
        <v>0</v>
      </c>
      <c r="AH37" s="110">
        <f t="shared" si="34"/>
        <v>0</v>
      </c>
      <c r="AI37" s="110">
        <f t="shared" si="35"/>
        <v>0</v>
      </c>
      <c r="AJ37" s="110">
        <f t="shared" si="36"/>
        <v>0</v>
      </c>
      <c r="AK37" s="110">
        <f t="shared" si="16"/>
        <v>0</v>
      </c>
      <c r="AL37" s="110">
        <f t="shared" si="17"/>
        <v>0</v>
      </c>
      <c r="AM37" s="110">
        <f t="shared" si="18"/>
        <v>0</v>
      </c>
      <c r="AN37" s="110">
        <f t="shared" si="19"/>
        <v>0</v>
      </c>
      <c r="AO37" s="110">
        <f t="shared" si="20"/>
        <v>0</v>
      </c>
      <c r="AP37" s="110">
        <f t="shared" si="21"/>
        <v>0</v>
      </c>
      <c r="AQ37" s="110">
        <f t="shared" ref="AQ37:AR100" si="51">AK37+AQ36+IF(AK37&lt;0,AK37,0)</f>
        <v>0</v>
      </c>
      <c r="AR37" s="110">
        <f t="shared" ref="AR37:AR51" si="52">AL37+AR36+IF(AL37&lt;0,AL37,0)</f>
        <v>0</v>
      </c>
      <c r="AS37" s="110">
        <f t="shared" ref="AS37:AS100" si="53">AM37+AS36+IF(AM37&lt;0,AM37,0)</f>
        <v>0</v>
      </c>
      <c r="AT37" s="110">
        <f t="shared" ref="AT37:AT100" si="54">AN37+AT36+IF(AN37&lt;0,AN37,0)</f>
        <v>0</v>
      </c>
      <c r="AU37" s="110">
        <f t="shared" ref="AU37:AU100" si="55">AO37+AU36+IF(AO37&lt;0,AO37,0)</f>
        <v>0</v>
      </c>
      <c r="AV37" s="110">
        <f t="shared" ref="AV37:AV100" si="56">AP37+AV36+IF(AP37&lt;0,AP37,0)</f>
        <v>0</v>
      </c>
      <c r="AW37" s="110">
        <f>S37+AQ37</f>
        <v>1.2361286263474986</v>
      </c>
      <c r="AX37" s="110">
        <f t="shared" ref="AX37:AX100" si="57">T37+AR37</f>
        <v>2.6190477359693931</v>
      </c>
      <c r="AY37" s="110">
        <f t="shared" ref="AY37:AY100" si="58">U37+AS37</f>
        <v>1.0019681696541092</v>
      </c>
      <c r="AZ37" s="110">
        <f t="shared" ref="AZ37:AZ100" si="59">V37+AT37</f>
        <v>0.72829965410671305</v>
      </c>
      <c r="BA37" s="110">
        <f t="shared" ref="BA37:BA100" si="60">W37+AU37</f>
        <v>8.7131655167761508</v>
      </c>
      <c r="BB37" s="110">
        <f t="shared" ref="BB37:BB100" si="61">X37+AV37</f>
        <v>1.4634146828186703</v>
      </c>
      <c r="BC37" s="90">
        <f t="shared" si="39"/>
        <v>0</v>
      </c>
      <c r="BD37" s="90">
        <f t="shared" ref="BD37:BD100" si="62">BD36+L37</f>
        <v>-1000</v>
      </c>
      <c r="BE37" s="90">
        <f t="shared" si="24"/>
        <v>984.39330285149151</v>
      </c>
      <c r="BF37" s="89">
        <f t="shared" si="40"/>
        <v>-1.5606697148508486E-2</v>
      </c>
      <c r="BG37" s="109">
        <f t="shared" ref="BG37:BG100" si="63">BG36+BC37</f>
        <v>0</v>
      </c>
      <c r="BH37" s="108">
        <f t="shared" si="25"/>
        <v>984.39330285149151</v>
      </c>
      <c r="BI37" s="129">
        <f t="shared" si="41"/>
        <v>-1.5606697148508486E-2</v>
      </c>
      <c r="BJ37" s="90">
        <f t="shared" si="26"/>
        <v>0</v>
      </c>
      <c r="BK37" s="108">
        <f t="shared" si="27"/>
        <v>984.39330285149151</v>
      </c>
      <c r="BL37" s="89">
        <f t="shared" si="42"/>
        <v>-1.5606697148508486E-2</v>
      </c>
      <c r="BM37" s="109"/>
      <c r="BN37" s="109">
        <f t="shared" si="43"/>
        <v>1000</v>
      </c>
      <c r="BO37" s="109">
        <f t="shared" si="44"/>
        <v>984.39330285149151</v>
      </c>
      <c r="BQ37" s="108">
        <f t="shared" si="28"/>
        <v>71.529999000000004</v>
      </c>
      <c r="BR37" s="109">
        <f t="shared" si="29"/>
        <v>42.779998999999997</v>
      </c>
      <c r="BS37" s="110"/>
      <c r="BT37" s="110"/>
      <c r="BU37" s="109"/>
      <c r="BV37" s="109"/>
    </row>
    <row r="38" spans="1:74" ht="12.75" customHeight="1" x14ac:dyDescent="0.2">
      <c r="A38" s="107">
        <v>39314</v>
      </c>
      <c r="B38" s="108">
        <v>146.85000600000001</v>
      </c>
      <c r="C38" s="108">
        <v>70.290001000000004</v>
      </c>
      <c r="D38" s="108">
        <v>57.66</v>
      </c>
      <c r="E38" s="108">
        <v>70.949996999999996</v>
      </c>
      <c r="F38" s="108">
        <v>47.540000999999997</v>
      </c>
      <c r="G38" s="108">
        <v>91.620002999999997</v>
      </c>
      <c r="L38" s="156">
        <f>IF(int=Weekly,-$B$4,IF(int=Bi_Weekly,0,IF(int=Monthly,0,IF(int=Quarterly,0,IF(int=Yearly,0,IF(int=None,0,0))))))</f>
        <v>0</v>
      </c>
      <c r="M38" s="110">
        <f t="shared" si="8"/>
        <v>0</v>
      </c>
      <c r="N38" s="126">
        <f t="shared" si="9"/>
        <v>0</v>
      </c>
      <c r="O38" s="110">
        <f t="shared" si="10"/>
        <v>0</v>
      </c>
      <c r="P38" s="110">
        <f t="shared" si="11"/>
        <v>0</v>
      </c>
      <c r="Q38" s="110">
        <f t="shared" si="12"/>
        <v>0</v>
      </c>
      <c r="R38" s="110">
        <f t="shared" si="13"/>
        <v>0</v>
      </c>
      <c r="S38" s="110">
        <f t="shared" si="45"/>
        <v>1.2361286263474986</v>
      </c>
      <c r="T38" s="110">
        <f t="shared" si="46"/>
        <v>2.6190477359693931</v>
      </c>
      <c r="U38" s="110">
        <f t="shared" si="47"/>
        <v>1.0019681696541092</v>
      </c>
      <c r="V38" s="110">
        <f t="shared" si="48"/>
        <v>0.72829965410671305</v>
      </c>
      <c r="W38" s="110">
        <f t="shared" si="49"/>
        <v>8.7131655167761508</v>
      </c>
      <c r="X38" s="110">
        <f t="shared" si="50"/>
        <v>1.4634146828186703</v>
      </c>
      <c r="Y38" s="110"/>
      <c r="Z38" s="110"/>
      <c r="AA38" s="110"/>
      <c r="AB38" s="110"/>
      <c r="AC38" s="110"/>
      <c r="AD38" s="110"/>
      <c r="AE38" s="110">
        <f t="shared" si="31"/>
        <v>0</v>
      </c>
      <c r="AF38" s="110">
        <f t="shared" si="32"/>
        <v>0</v>
      </c>
      <c r="AG38" s="110">
        <f t="shared" si="33"/>
        <v>0</v>
      </c>
      <c r="AH38" s="110">
        <f t="shared" si="34"/>
        <v>0</v>
      </c>
      <c r="AI38" s="110">
        <f t="shared" si="35"/>
        <v>0</v>
      </c>
      <c r="AJ38" s="110">
        <f t="shared" si="36"/>
        <v>0</v>
      </c>
      <c r="AK38" s="110">
        <f t="shared" si="16"/>
        <v>0</v>
      </c>
      <c r="AL38" s="110">
        <f t="shared" si="17"/>
        <v>0</v>
      </c>
      <c r="AM38" s="110">
        <f t="shared" si="18"/>
        <v>0</v>
      </c>
      <c r="AN38" s="110">
        <f t="shared" si="19"/>
        <v>0</v>
      </c>
      <c r="AO38" s="110">
        <f t="shared" si="20"/>
        <v>0</v>
      </c>
      <c r="AP38" s="110">
        <f t="shared" si="21"/>
        <v>0</v>
      </c>
      <c r="AQ38" s="110">
        <f t="shared" si="51"/>
        <v>0</v>
      </c>
      <c r="AR38" s="110">
        <f t="shared" si="52"/>
        <v>0</v>
      </c>
      <c r="AS38" s="110">
        <f t="shared" si="53"/>
        <v>0</v>
      </c>
      <c r="AT38" s="110">
        <f t="shared" si="54"/>
        <v>0</v>
      </c>
      <c r="AU38" s="110">
        <f t="shared" si="55"/>
        <v>0</v>
      </c>
      <c r="AV38" s="110">
        <f t="shared" si="56"/>
        <v>0</v>
      </c>
      <c r="AW38" s="110">
        <f t="shared" ref="AW38:AW100" si="64">S38+AQ38</f>
        <v>1.2361286263474986</v>
      </c>
      <c r="AX38" s="110">
        <f t="shared" si="57"/>
        <v>2.6190477359693931</v>
      </c>
      <c r="AY38" s="110">
        <f t="shared" si="58"/>
        <v>1.0019681696541092</v>
      </c>
      <c r="AZ38" s="110">
        <f t="shared" si="59"/>
        <v>0.72829965410671305</v>
      </c>
      <c r="BA38" s="110">
        <f t="shared" si="60"/>
        <v>8.7131655167761508</v>
      </c>
      <c r="BB38" s="110">
        <f t="shared" si="61"/>
        <v>1.4634146828186703</v>
      </c>
      <c r="BC38" s="90">
        <f t="shared" si="39"/>
        <v>0</v>
      </c>
      <c r="BD38" s="90">
        <f t="shared" si="62"/>
        <v>-1000</v>
      </c>
      <c r="BE38" s="90">
        <f t="shared" si="24"/>
        <v>1023.366662123261</v>
      </c>
      <c r="BF38" s="89">
        <f t="shared" si="40"/>
        <v>2.3366662123260884E-2</v>
      </c>
      <c r="BG38" s="109">
        <f t="shared" si="63"/>
        <v>0</v>
      </c>
      <c r="BH38" s="108">
        <f t="shared" si="25"/>
        <v>1023.366662123261</v>
      </c>
      <c r="BI38" s="129">
        <f t="shared" si="41"/>
        <v>2.3366662123260884E-2</v>
      </c>
      <c r="BJ38" s="90">
        <f t="shared" si="26"/>
        <v>0</v>
      </c>
      <c r="BK38" s="108">
        <f t="shared" si="27"/>
        <v>1023.366662123261</v>
      </c>
      <c r="BL38" s="89">
        <f t="shared" si="42"/>
        <v>2.3366662123260884E-2</v>
      </c>
      <c r="BM38" s="109"/>
      <c r="BN38" s="109">
        <f t="shared" si="43"/>
        <v>1000</v>
      </c>
      <c r="BO38" s="109">
        <f t="shared" si="44"/>
        <v>1023.366662123261</v>
      </c>
      <c r="BQ38" s="108">
        <f t="shared" si="28"/>
        <v>73.425003000000004</v>
      </c>
      <c r="BR38" s="109">
        <f t="shared" si="29"/>
        <v>45.810001499999998</v>
      </c>
      <c r="BS38" s="110"/>
      <c r="BT38" s="110"/>
      <c r="BU38" s="109"/>
      <c r="BV38" s="109"/>
    </row>
    <row r="39" spans="1:74" ht="12.75" customHeight="1" x14ac:dyDescent="0.2">
      <c r="A39" s="107">
        <v>39321</v>
      </c>
      <c r="B39" s="108">
        <v>146.220001</v>
      </c>
      <c r="C39" s="108">
        <v>69.5</v>
      </c>
      <c r="D39" s="108">
        <v>57.259998000000003</v>
      </c>
      <c r="E39" s="108">
        <v>70.220000999999996</v>
      </c>
      <c r="F39" s="108">
        <v>47.860000999999997</v>
      </c>
      <c r="G39" s="108">
        <v>94.489998</v>
      </c>
      <c r="L39" s="156">
        <f>IF(int=Weekly,-$B$4,IF(int=Bi_Weekly,-$B$4,IF(int=Monthly,-$B$4,IF(int=Quarterly,0,IF(int=Yearly,0,IF(int=None,0,0))))))</f>
        <v>0</v>
      </c>
      <c r="M39" s="110">
        <f t="shared" si="8"/>
        <v>0</v>
      </c>
      <c r="N39" s="126">
        <f t="shared" si="9"/>
        <v>0</v>
      </c>
      <c r="O39" s="110">
        <f t="shared" si="10"/>
        <v>0</v>
      </c>
      <c r="P39" s="110">
        <f t="shared" si="11"/>
        <v>0</v>
      </c>
      <c r="Q39" s="110">
        <f t="shared" si="12"/>
        <v>0</v>
      </c>
      <c r="R39" s="110">
        <f t="shared" si="13"/>
        <v>0</v>
      </c>
      <c r="S39" s="110">
        <f t="shared" si="45"/>
        <v>1.2361286263474986</v>
      </c>
      <c r="T39" s="110">
        <f t="shared" si="46"/>
        <v>2.6190477359693931</v>
      </c>
      <c r="U39" s="110">
        <f t="shared" si="47"/>
        <v>1.0019681696541092</v>
      </c>
      <c r="V39" s="110">
        <f t="shared" si="48"/>
        <v>0.72829965410671305</v>
      </c>
      <c r="W39" s="110">
        <f t="shared" si="49"/>
        <v>8.7131655167761508</v>
      </c>
      <c r="X39" s="110">
        <f t="shared" si="50"/>
        <v>1.4634146828186703</v>
      </c>
      <c r="Y39" s="110"/>
      <c r="Z39" s="110"/>
      <c r="AA39" s="110"/>
      <c r="AB39" s="110"/>
      <c r="AC39" s="110"/>
      <c r="AD39" s="110"/>
      <c r="AE39" s="110">
        <f t="shared" si="31"/>
        <v>0</v>
      </c>
      <c r="AF39" s="110">
        <f t="shared" si="32"/>
        <v>0</v>
      </c>
      <c r="AG39" s="110">
        <f t="shared" si="33"/>
        <v>0</v>
      </c>
      <c r="AH39" s="110">
        <f t="shared" si="34"/>
        <v>0</v>
      </c>
      <c r="AI39" s="110">
        <f t="shared" si="35"/>
        <v>0</v>
      </c>
      <c r="AJ39" s="110">
        <f t="shared" si="36"/>
        <v>0</v>
      </c>
      <c r="AK39" s="110">
        <f t="shared" si="16"/>
        <v>0</v>
      </c>
      <c r="AL39" s="110">
        <f t="shared" si="17"/>
        <v>0</v>
      </c>
      <c r="AM39" s="110">
        <f t="shared" si="18"/>
        <v>0</v>
      </c>
      <c r="AN39" s="110">
        <f t="shared" si="19"/>
        <v>0</v>
      </c>
      <c r="AO39" s="110">
        <f t="shared" si="20"/>
        <v>0</v>
      </c>
      <c r="AP39" s="110">
        <f t="shared" si="21"/>
        <v>0</v>
      </c>
      <c r="AQ39" s="110">
        <f t="shared" si="51"/>
        <v>0</v>
      </c>
      <c r="AR39" s="110">
        <f t="shared" si="52"/>
        <v>0</v>
      </c>
      <c r="AS39" s="110">
        <f t="shared" si="53"/>
        <v>0</v>
      </c>
      <c r="AT39" s="110">
        <f t="shared" si="54"/>
        <v>0</v>
      </c>
      <c r="AU39" s="110">
        <f t="shared" si="55"/>
        <v>0</v>
      </c>
      <c r="AV39" s="110">
        <f t="shared" si="56"/>
        <v>0</v>
      </c>
      <c r="AW39" s="110">
        <f t="shared" si="64"/>
        <v>1.2361286263474986</v>
      </c>
      <c r="AX39" s="110">
        <f t="shared" si="57"/>
        <v>2.6190477359693931</v>
      </c>
      <c r="AY39" s="110">
        <f t="shared" si="58"/>
        <v>1.0019681696541092</v>
      </c>
      <c r="AZ39" s="110">
        <f t="shared" si="59"/>
        <v>0.72829965410671305</v>
      </c>
      <c r="BA39" s="110">
        <f t="shared" si="60"/>
        <v>8.7131655167761508</v>
      </c>
      <c r="BB39" s="110">
        <f t="shared" si="61"/>
        <v>1.4634146828186703</v>
      </c>
      <c r="BC39" s="90">
        <f t="shared" si="39"/>
        <v>0</v>
      </c>
      <c r="BD39" s="90">
        <f t="shared" si="62"/>
        <v>-1000</v>
      </c>
      <c r="BE39" s="90">
        <f t="shared" si="24"/>
        <v>1026.5746052594427</v>
      </c>
      <c r="BF39" s="89">
        <f t="shared" si="40"/>
        <v>2.6574605259442663E-2</v>
      </c>
      <c r="BG39" s="109">
        <f t="shared" si="63"/>
        <v>0</v>
      </c>
      <c r="BH39" s="108">
        <f t="shared" si="25"/>
        <v>1026.5746052594427</v>
      </c>
      <c r="BI39" s="129">
        <f t="shared" si="41"/>
        <v>2.6574605259442663E-2</v>
      </c>
      <c r="BJ39" s="90">
        <f t="shared" si="26"/>
        <v>0</v>
      </c>
      <c r="BK39" s="108">
        <f t="shared" si="27"/>
        <v>1026.5746052594427</v>
      </c>
      <c r="BL39" s="89">
        <f t="shared" si="42"/>
        <v>2.6574605259442663E-2</v>
      </c>
      <c r="BM39" s="109"/>
      <c r="BN39" s="109">
        <f t="shared" si="43"/>
        <v>1000</v>
      </c>
      <c r="BO39" s="109">
        <f t="shared" si="44"/>
        <v>1026.5746052594427</v>
      </c>
      <c r="BQ39" s="108">
        <f t="shared" si="28"/>
        <v>73.110000499999998</v>
      </c>
      <c r="BR39" s="109">
        <f t="shared" si="29"/>
        <v>47.244999</v>
      </c>
      <c r="BS39" s="110"/>
      <c r="BT39" s="110"/>
      <c r="BU39" s="109"/>
      <c r="BV39" s="109"/>
    </row>
    <row r="40" spans="1:74" ht="12.75" customHeight="1" x14ac:dyDescent="0.2">
      <c r="A40" s="107">
        <v>39329</v>
      </c>
      <c r="B40" s="108">
        <v>144.929993</v>
      </c>
      <c r="C40" s="108">
        <v>68.589995999999999</v>
      </c>
      <c r="D40" s="108">
        <v>56.330002</v>
      </c>
      <c r="E40" s="108">
        <v>68.779999000000004</v>
      </c>
      <c r="F40" s="108">
        <v>46.880001</v>
      </c>
      <c r="G40" s="108">
        <v>93.110000999999997</v>
      </c>
      <c r="L40" s="156">
        <f>IF(int=Weekly,-$B$4,IF(int=Bi_Weekly,0,IF(int=Monthly,0,IF(int=Quarterly,0,IF(int=Yearly,0,IF(int=None,0,0))))))</f>
        <v>0</v>
      </c>
      <c r="M40" s="110">
        <f t="shared" si="8"/>
        <v>0</v>
      </c>
      <c r="N40" s="126">
        <f t="shared" si="9"/>
        <v>0</v>
      </c>
      <c r="O40" s="110">
        <f t="shared" si="10"/>
        <v>0</v>
      </c>
      <c r="P40" s="110">
        <f t="shared" si="11"/>
        <v>0</v>
      </c>
      <c r="Q40" s="110">
        <f t="shared" si="12"/>
        <v>0</v>
      </c>
      <c r="R40" s="110">
        <f t="shared" si="13"/>
        <v>0</v>
      </c>
      <c r="S40" s="110">
        <f t="shared" si="45"/>
        <v>1.2361286263474986</v>
      </c>
      <c r="T40" s="110">
        <f t="shared" si="46"/>
        <v>2.6190477359693931</v>
      </c>
      <c r="U40" s="110">
        <f t="shared" si="47"/>
        <v>1.0019681696541092</v>
      </c>
      <c r="V40" s="110">
        <f t="shared" si="48"/>
        <v>0.72829965410671305</v>
      </c>
      <c r="W40" s="110">
        <f t="shared" si="49"/>
        <v>8.7131655167761508</v>
      </c>
      <c r="X40" s="110">
        <f t="shared" si="50"/>
        <v>1.4634146828186703</v>
      </c>
      <c r="Y40" s="110"/>
      <c r="Z40" s="110"/>
      <c r="AA40" s="110"/>
      <c r="AB40" s="110"/>
      <c r="AC40" s="110"/>
      <c r="AD40" s="110"/>
      <c r="AE40" s="110">
        <f t="shared" si="31"/>
        <v>0</v>
      </c>
      <c r="AF40" s="110">
        <f t="shared" si="32"/>
        <v>0</v>
      </c>
      <c r="AG40" s="110">
        <f t="shared" si="33"/>
        <v>0</v>
      </c>
      <c r="AH40" s="110">
        <f t="shared" si="34"/>
        <v>0</v>
      </c>
      <c r="AI40" s="110">
        <f t="shared" si="35"/>
        <v>0</v>
      </c>
      <c r="AJ40" s="110">
        <f t="shared" si="36"/>
        <v>0</v>
      </c>
      <c r="AK40" s="110">
        <f t="shared" si="16"/>
        <v>0</v>
      </c>
      <c r="AL40" s="110">
        <f t="shared" si="17"/>
        <v>0</v>
      </c>
      <c r="AM40" s="110">
        <f t="shared" si="18"/>
        <v>0</v>
      </c>
      <c r="AN40" s="110">
        <f t="shared" si="19"/>
        <v>0</v>
      </c>
      <c r="AO40" s="110">
        <f t="shared" si="20"/>
        <v>0</v>
      </c>
      <c r="AP40" s="110">
        <f t="shared" si="21"/>
        <v>0</v>
      </c>
      <c r="AQ40" s="110">
        <f t="shared" si="51"/>
        <v>0</v>
      </c>
      <c r="AR40" s="110">
        <f t="shared" si="52"/>
        <v>0</v>
      </c>
      <c r="AS40" s="110">
        <f t="shared" si="53"/>
        <v>0</v>
      </c>
      <c r="AT40" s="110">
        <f t="shared" si="54"/>
        <v>0</v>
      </c>
      <c r="AU40" s="110">
        <f t="shared" si="55"/>
        <v>0</v>
      </c>
      <c r="AV40" s="110">
        <f t="shared" si="56"/>
        <v>0</v>
      </c>
      <c r="AW40" s="110">
        <f t="shared" si="64"/>
        <v>1.2361286263474986</v>
      </c>
      <c r="AX40" s="110">
        <f t="shared" si="57"/>
        <v>2.6190477359693931</v>
      </c>
      <c r="AY40" s="110">
        <f t="shared" si="58"/>
        <v>1.0019681696541092</v>
      </c>
      <c r="AZ40" s="110">
        <f t="shared" si="59"/>
        <v>0.72829965410671305</v>
      </c>
      <c r="BA40" s="110">
        <f t="shared" si="60"/>
        <v>8.7131655167761508</v>
      </c>
      <c r="BB40" s="110">
        <f t="shared" si="61"/>
        <v>1.4634146828186703</v>
      </c>
      <c r="BC40" s="90">
        <f t="shared" si="39"/>
        <v>0</v>
      </c>
      <c r="BD40" s="90">
        <f t="shared" si="62"/>
        <v>-1000</v>
      </c>
      <c r="BE40" s="90">
        <f t="shared" si="24"/>
        <v>1010.0576560995971</v>
      </c>
      <c r="BF40" s="89">
        <f t="shared" si="40"/>
        <v>1.0057656099597079E-2</v>
      </c>
      <c r="BG40" s="109">
        <f t="shared" si="63"/>
        <v>0</v>
      </c>
      <c r="BH40" s="108">
        <f t="shared" si="25"/>
        <v>1010.0576560995971</v>
      </c>
      <c r="BI40" s="129">
        <f t="shared" si="41"/>
        <v>1.0057656099597079E-2</v>
      </c>
      <c r="BJ40" s="90">
        <f t="shared" si="26"/>
        <v>0</v>
      </c>
      <c r="BK40" s="108">
        <f t="shared" si="27"/>
        <v>1010.0576560995971</v>
      </c>
      <c r="BL40" s="89">
        <f t="shared" si="42"/>
        <v>1.0057656099597079E-2</v>
      </c>
      <c r="BM40" s="109"/>
      <c r="BN40" s="109">
        <f t="shared" si="43"/>
        <v>1000</v>
      </c>
      <c r="BO40" s="109">
        <f t="shared" si="44"/>
        <v>1010.0576560995971</v>
      </c>
      <c r="BQ40" s="108">
        <f t="shared" si="28"/>
        <v>72.464996499999998</v>
      </c>
      <c r="BR40" s="109">
        <f t="shared" si="29"/>
        <v>46.555000499999998</v>
      </c>
      <c r="BS40" s="110"/>
      <c r="BT40" s="110"/>
      <c r="BU40" s="109"/>
      <c r="BV40" s="109"/>
    </row>
    <row r="41" spans="1:74" ht="12.75" customHeight="1" x14ac:dyDescent="0.2">
      <c r="A41" s="107">
        <v>39335</v>
      </c>
      <c r="B41" s="108">
        <v>147.38000500000001</v>
      </c>
      <c r="C41" s="108">
        <v>70.199996999999996</v>
      </c>
      <c r="D41" s="108">
        <v>56.91</v>
      </c>
      <c r="E41" s="108">
        <v>69.300003000000004</v>
      </c>
      <c r="F41" s="108">
        <v>47.529998999999997</v>
      </c>
      <c r="G41" s="108">
        <v>95.919998000000007</v>
      </c>
      <c r="L41" s="156">
        <f>IF(int=Weekly,-$B$4,IF(int=Bi_Weekly,-$B$4,IF(int=Monthly,0,IF(int=Quarterly,0,IF(int=Yearly,0,IF(int=None,0,0))))))</f>
        <v>0</v>
      </c>
      <c r="M41" s="110">
        <f t="shared" si="8"/>
        <v>0</v>
      </c>
      <c r="N41" s="126">
        <f t="shared" si="9"/>
        <v>0</v>
      </c>
      <c r="O41" s="110">
        <f t="shared" si="10"/>
        <v>0</v>
      </c>
      <c r="P41" s="110">
        <f t="shared" si="11"/>
        <v>0</v>
      </c>
      <c r="Q41" s="110">
        <f t="shared" si="12"/>
        <v>0</v>
      </c>
      <c r="R41" s="110">
        <f t="shared" si="13"/>
        <v>0</v>
      </c>
      <c r="S41" s="110">
        <f t="shared" si="45"/>
        <v>1.2361286263474986</v>
      </c>
      <c r="T41" s="110">
        <f t="shared" si="46"/>
        <v>2.6190477359693931</v>
      </c>
      <c r="U41" s="110">
        <f t="shared" si="47"/>
        <v>1.0019681696541092</v>
      </c>
      <c r="V41" s="110">
        <f t="shared" si="48"/>
        <v>0.72829965410671305</v>
      </c>
      <c r="W41" s="110">
        <f t="shared" si="49"/>
        <v>8.7131655167761508</v>
      </c>
      <c r="X41" s="110">
        <f t="shared" si="50"/>
        <v>1.4634146828186703</v>
      </c>
      <c r="Y41" s="110"/>
      <c r="Z41" s="110"/>
      <c r="AA41" s="110"/>
      <c r="AB41" s="110"/>
      <c r="AC41" s="110"/>
      <c r="AD41" s="110"/>
      <c r="AE41" s="110">
        <f t="shared" si="31"/>
        <v>0</v>
      </c>
      <c r="AF41" s="110">
        <f t="shared" si="32"/>
        <v>0</v>
      </c>
      <c r="AG41" s="110">
        <f t="shared" si="33"/>
        <v>0</v>
      </c>
      <c r="AH41" s="110">
        <f t="shared" si="34"/>
        <v>0</v>
      </c>
      <c r="AI41" s="110">
        <f t="shared" si="35"/>
        <v>0</v>
      </c>
      <c r="AJ41" s="110">
        <f t="shared" si="36"/>
        <v>0</v>
      </c>
      <c r="AK41" s="110">
        <f t="shared" si="16"/>
        <v>0</v>
      </c>
      <c r="AL41" s="110">
        <f t="shared" si="17"/>
        <v>0</v>
      </c>
      <c r="AM41" s="110">
        <f t="shared" si="18"/>
        <v>0</v>
      </c>
      <c r="AN41" s="110">
        <f t="shared" si="19"/>
        <v>0</v>
      </c>
      <c r="AO41" s="110">
        <f t="shared" si="20"/>
        <v>0</v>
      </c>
      <c r="AP41" s="110">
        <f t="shared" si="21"/>
        <v>0</v>
      </c>
      <c r="AQ41" s="110">
        <f t="shared" si="51"/>
        <v>0</v>
      </c>
      <c r="AR41" s="110">
        <f t="shared" si="52"/>
        <v>0</v>
      </c>
      <c r="AS41" s="110">
        <f t="shared" si="53"/>
        <v>0</v>
      </c>
      <c r="AT41" s="110">
        <f t="shared" si="54"/>
        <v>0</v>
      </c>
      <c r="AU41" s="110">
        <f t="shared" si="55"/>
        <v>0</v>
      </c>
      <c r="AV41" s="110">
        <f t="shared" si="56"/>
        <v>0</v>
      </c>
      <c r="AW41" s="110">
        <f t="shared" si="64"/>
        <v>1.2361286263474986</v>
      </c>
      <c r="AX41" s="110">
        <f t="shared" si="57"/>
        <v>2.6190477359693931</v>
      </c>
      <c r="AY41" s="110">
        <f t="shared" si="58"/>
        <v>1.0019681696541092</v>
      </c>
      <c r="AZ41" s="110">
        <f t="shared" si="59"/>
        <v>0.72829965410671305</v>
      </c>
      <c r="BA41" s="110">
        <f t="shared" si="60"/>
        <v>8.7131655167761508</v>
      </c>
      <c r="BB41" s="110">
        <f t="shared" si="61"/>
        <v>1.4634146828186703</v>
      </c>
      <c r="BC41" s="90">
        <f t="shared" si="39"/>
        <v>0</v>
      </c>
      <c r="BD41" s="90">
        <f t="shared" si="62"/>
        <v>-1000</v>
      </c>
      <c r="BE41" s="90">
        <f t="shared" si="24"/>
        <v>1028.0384448374975</v>
      </c>
      <c r="BF41" s="89">
        <f t="shared" si="40"/>
        <v>2.8038444837497511E-2</v>
      </c>
      <c r="BG41" s="109">
        <f t="shared" si="63"/>
        <v>0</v>
      </c>
      <c r="BH41" s="108">
        <f t="shared" si="25"/>
        <v>1028.0384448374975</v>
      </c>
      <c r="BI41" s="129">
        <f t="shared" si="41"/>
        <v>2.8038444837497511E-2</v>
      </c>
      <c r="BJ41" s="90">
        <f t="shared" si="26"/>
        <v>0</v>
      </c>
      <c r="BK41" s="108">
        <f t="shared" si="27"/>
        <v>1028.0384448374975</v>
      </c>
      <c r="BL41" s="89">
        <f t="shared" si="42"/>
        <v>2.8038444837497511E-2</v>
      </c>
      <c r="BM41" s="109"/>
      <c r="BN41" s="109">
        <f t="shared" si="43"/>
        <v>1000</v>
      </c>
      <c r="BO41" s="109">
        <f t="shared" si="44"/>
        <v>1028.0384448374975</v>
      </c>
      <c r="BQ41" s="108">
        <f t="shared" si="28"/>
        <v>73.690002500000006</v>
      </c>
      <c r="BR41" s="109">
        <f t="shared" si="29"/>
        <v>47.959999000000003</v>
      </c>
      <c r="BS41" s="110"/>
      <c r="BT41" s="110"/>
      <c r="BU41" s="109"/>
      <c r="BV41" s="109"/>
    </row>
    <row r="42" spans="1:74" ht="12.75" customHeight="1" x14ac:dyDescent="0.2">
      <c r="A42" s="107">
        <v>39342</v>
      </c>
      <c r="B42" s="108">
        <v>151.220001</v>
      </c>
      <c r="C42" s="108">
        <v>72.180000000000007</v>
      </c>
      <c r="D42" s="108">
        <v>58.23</v>
      </c>
      <c r="E42" s="108">
        <v>71.680000000000007</v>
      </c>
      <c r="F42" s="108">
        <v>49.110000999999997</v>
      </c>
      <c r="G42" s="108">
        <v>100.75</v>
      </c>
      <c r="L42" s="156">
        <f>IF(int=Weekly,-$B$4,IF(int=Bi_Weekly,0,IF(int=Monthly,0,IF(int=Quarterly,0,IF(int=Yearly,0,IF(int=None,0,0))))))</f>
        <v>0</v>
      </c>
      <c r="M42" s="110">
        <f t="shared" si="8"/>
        <v>0</v>
      </c>
      <c r="N42" s="126">
        <f t="shared" si="9"/>
        <v>0</v>
      </c>
      <c r="O42" s="110">
        <f t="shared" si="10"/>
        <v>0</v>
      </c>
      <c r="P42" s="110">
        <f t="shared" si="11"/>
        <v>0</v>
      </c>
      <c r="Q42" s="110">
        <f t="shared" si="12"/>
        <v>0</v>
      </c>
      <c r="R42" s="110">
        <f t="shared" si="13"/>
        <v>0</v>
      </c>
      <c r="S42" s="110">
        <f t="shared" si="45"/>
        <v>1.2361286263474986</v>
      </c>
      <c r="T42" s="110">
        <f t="shared" si="46"/>
        <v>2.6190477359693931</v>
      </c>
      <c r="U42" s="110">
        <f t="shared" si="47"/>
        <v>1.0019681696541092</v>
      </c>
      <c r="V42" s="110">
        <f t="shared" si="48"/>
        <v>0.72829965410671305</v>
      </c>
      <c r="W42" s="110">
        <f t="shared" si="49"/>
        <v>8.7131655167761508</v>
      </c>
      <c r="X42" s="110">
        <f t="shared" si="50"/>
        <v>1.4634146828186703</v>
      </c>
      <c r="Y42" s="110"/>
      <c r="Z42" s="110"/>
      <c r="AA42" s="110"/>
      <c r="AB42" s="110"/>
      <c r="AC42" s="110"/>
      <c r="AD42" s="110"/>
      <c r="AE42" s="110">
        <f t="shared" si="31"/>
        <v>0</v>
      </c>
      <c r="AF42" s="110">
        <f t="shared" si="32"/>
        <v>0</v>
      </c>
      <c r="AG42" s="110">
        <f t="shared" si="33"/>
        <v>0</v>
      </c>
      <c r="AH42" s="110">
        <f t="shared" si="34"/>
        <v>0</v>
      </c>
      <c r="AI42" s="110">
        <f t="shared" si="35"/>
        <v>0</v>
      </c>
      <c r="AJ42" s="110">
        <f t="shared" si="36"/>
        <v>0</v>
      </c>
      <c r="AK42" s="110">
        <f t="shared" si="16"/>
        <v>0</v>
      </c>
      <c r="AL42" s="110">
        <f t="shared" si="17"/>
        <v>0</v>
      </c>
      <c r="AM42" s="110">
        <f t="shared" si="18"/>
        <v>0</v>
      </c>
      <c r="AN42" s="110">
        <f t="shared" si="19"/>
        <v>0</v>
      </c>
      <c r="AO42" s="110">
        <f t="shared" si="20"/>
        <v>0</v>
      </c>
      <c r="AP42" s="110">
        <f t="shared" si="21"/>
        <v>0</v>
      </c>
      <c r="AQ42" s="110">
        <f t="shared" si="51"/>
        <v>0</v>
      </c>
      <c r="AR42" s="110">
        <f t="shared" si="52"/>
        <v>0</v>
      </c>
      <c r="AS42" s="110">
        <f t="shared" si="53"/>
        <v>0</v>
      </c>
      <c r="AT42" s="110">
        <f t="shared" si="54"/>
        <v>0</v>
      </c>
      <c r="AU42" s="110">
        <f t="shared" si="55"/>
        <v>0</v>
      </c>
      <c r="AV42" s="110">
        <f t="shared" si="56"/>
        <v>0</v>
      </c>
      <c r="AW42" s="110">
        <f t="shared" si="64"/>
        <v>1.2361286263474986</v>
      </c>
      <c r="AX42" s="110">
        <f t="shared" si="57"/>
        <v>2.6190477359693931</v>
      </c>
      <c r="AY42" s="110">
        <f t="shared" si="58"/>
        <v>1.0019681696541092</v>
      </c>
      <c r="AZ42" s="110">
        <f t="shared" si="59"/>
        <v>0.72829965410671305</v>
      </c>
      <c r="BA42" s="110">
        <f t="shared" si="60"/>
        <v>8.7131655167761508</v>
      </c>
      <c r="BB42" s="110">
        <f t="shared" si="61"/>
        <v>1.4634146828186703</v>
      </c>
      <c r="BC42" s="90">
        <f t="shared" si="39"/>
        <v>0</v>
      </c>
      <c r="BD42" s="90">
        <f t="shared" si="62"/>
        <v>-1000</v>
      </c>
      <c r="BE42" s="90">
        <f t="shared" si="24"/>
        <v>1061.8619599560195</v>
      </c>
      <c r="BF42" s="89">
        <f t="shared" si="40"/>
        <v>6.1861959956019508E-2</v>
      </c>
      <c r="BG42" s="109">
        <f t="shared" si="63"/>
        <v>0</v>
      </c>
      <c r="BH42" s="108">
        <f t="shared" si="25"/>
        <v>1061.8619599560195</v>
      </c>
      <c r="BI42" s="129">
        <f t="shared" si="41"/>
        <v>6.1861959956019508E-2</v>
      </c>
      <c r="BJ42" s="90">
        <f t="shared" si="26"/>
        <v>0</v>
      </c>
      <c r="BK42" s="108">
        <f t="shared" si="27"/>
        <v>1061.8619599560195</v>
      </c>
      <c r="BL42" s="89">
        <f t="shared" si="42"/>
        <v>6.1861959956019508E-2</v>
      </c>
      <c r="BM42" s="109"/>
      <c r="BN42" s="109">
        <f t="shared" si="43"/>
        <v>1000</v>
      </c>
      <c r="BO42" s="109">
        <f t="shared" si="44"/>
        <v>1061.8619599560195</v>
      </c>
      <c r="BQ42" s="108">
        <f t="shared" si="28"/>
        <v>75.610000499999998</v>
      </c>
      <c r="BR42" s="109">
        <f t="shared" si="29"/>
        <v>50.375</v>
      </c>
      <c r="BS42" s="110"/>
      <c r="BT42" s="110"/>
      <c r="BU42" s="109"/>
      <c r="BV42" s="109"/>
    </row>
    <row r="43" spans="1:74" ht="12.75" customHeight="1" x14ac:dyDescent="0.2">
      <c r="A43" s="107">
        <v>39349</v>
      </c>
      <c r="B43" s="108">
        <v>151.199997</v>
      </c>
      <c r="C43" s="108">
        <v>71.510002</v>
      </c>
      <c r="D43" s="108">
        <v>58.369999</v>
      </c>
      <c r="E43" s="108">
        <v>70.830001999999993</v>
      </c>
      <c r="F43" s="108">
        <v>50.139999000000003</v>
      </c>
      <c r="G43" s="108">
        <v>103.779999</v>
      </c>
      <c r="L43" s="156">
        <f>IF(int=Weekly,-$B$4,IF(int=Bi_Weekly,-$B$4,IF(int=Monthly,-$B$4,IF(int=Quarterly,0,IF(int=Yearly,0,IF(int=None,0,0))))))</f>
        <v>0</v>
      </c>
      <c r="M43" s="110">
        <f t="shared" si="8"/>
        <v>0</v>
      </c>
      <c r="N43" s="126">
        <f t="shared" si="9"/>
        <v>0</v>
      </c>
      <c r="O43" s="110">
        <f t="shared" si="10"/>
        <v>0</v>
      </c>
      <c r="P43" s="110">
        <f t="shared" si="11"/>
        <v>0</v>
      </c>
      <c r="Q43" s="110">
        <f t="shared" si="12"/>
        <v>0</v>
      </c>
      <c r="R43" s="110">
        <f t="shared" si="13"/>
        <v>0</v>
      </c>
      <c r="S43" s="110">
        <f>S42+M43</f>
        <v>1.2361286263474986</v>
      </c>
      <c r="T43" s="110">
        <f t="shared" si="46"/>
        <v>2.6190477359693931</v>
      </c>
      <c r="U43" s="110">
        <f t="shared" si="47"/>
        <v>1.0019681696541092</v>
      </c>
      <c r="V43" s="110">
        <f t="shared" si="48"/>
        <v>0.72829965410671305</v>
      </c>
      <c r="W43" s="110">
        <f t="shared" si="49"/>
        <v>8.7131655167761508</v>
      </c>
      <c r="X43" s="110">
        <f t="shared" si="50"/>
        <v>1.4634146828186703</v>
      </c>
      <c r="Y43" s="110">
        <v>0.32100000000000001</v>
      </c>
      <c r="Z43" s="110">
        <v>0.46</v>
      </c>
      <c r="AA43" s="110"/>
      <c r="AB43" s="110"/>
      <c r="AC43" s="110"/>
      <c r="AD43" s="110"/>
      <c r="AE43" s="110">
        <f t="shared" si="31"/>
        <v>0.39679728905754708</v>
      </c>
      <c r="AF43" s="110">
        <f t="shared" si="32"/>
        <v>1.2047619585459208</v>
      </c>
      <c r="AG43" s="110">
        <f t="shared" si="33"/>
        <v>0</v>
      </c>
      <c r="AH43" s="110">
        <f t="shared" si="34"/>
        <v>0</v>
      </c>
      <c r="AI43" s="110">
        <f t="shared" si="35"/>
        <v>0</v>
      </c>
      <c r="AJ43" s="110">
        <f t="shared" si="36"/>
        <v>0</v>
      </c>
      <c r="AK43" s="110">
        <f t="shared" si="16"/>
        <v>2.624320746894903E-3</v>
      </c>
      <c r="AL43" s="110">
        <f t="shared" si="17"/>
        <v>1.6847460842553477E-2</v>
      </c>
      <c r="AM43" s="110">
        <f t="shared" si="18"/>
        <v>0</v>
      </c>
      <c r="AN43" s="110">
        <f t="shared" si="19"/>
        <v>0</v>
      </c>
      <c r="AO43" s="110">
        <f t="shared" si="20"/>
        <v>0</v>
      </c>
      <c r="AP43" s="110">
        <f t="shared" si="21"/>
        <v>0</v>
      </c>
      <c r="AQ43" s="110">
        <f t="shared" si="51"/>
        <v>2.624320746894903E-3</v>
      </c>
      <c r="AR43" s="110">
        <f t="shared" si="52"/>
        <v>1.6847460842553477E-2</v>
      </c>
      <c r="AS43" s="110">
        <f t="shared" si="53"/>
        <v>0</v>
      </c>
      <c r="AT43" s="110">
        <f t="shared" si="54"/>
        <v>0</v>
      </c>
      <c r="AU43" s="110">
        <f t="shared" si="55"/>
        <v>0</v>
      </c>
      <c r="AV43" s="110">
        <f t="shared" si="56"/>
        <v>0</v>
      </c>
      <c r="AW43" s="110">
        <f>S43+AQ43</f>
        <v>1.2387529470943937</v>
      </c>
      <c r="AX43" s="110">
        <f t="shared" si="57"/>
        <v>2.6358951968119464</v>
      </c>
      <c r="AY43" s="110">
        <f t="shared" si="58"/>
        <v>1.0019681696541092</v>
      </c>
      <c r="AZ43" s="110">
        <f t="shared" si="59"/>
        <v>0.72829965410671305</v>
      </c>
      <c r="BA43" s="110">
        <f t="shared" si="60"/>
        <v>8.7131655167761508</v>
      </c>
      <c r="BB43" s="110">
        <f t="shared" si="61"/>
        <v>1.4634146828186703</v>
      </c>
      <c r="BC43" s="90">
        <f t="shared" si="39"/>
        <v>1.6015592476034679</v>
      </c>
      <c r="BD43" s="90">
        <f t="shared" si="62"/>
        <v>-1000</v>
      </c>
      <c r="BE43" s="90">
        <f t="shared" si="24"/>
        <v>1073.0123850678403</v>
      </c>
      <c r="BF43" s="89">
        <f t="shared" si="40"/>
        <v>7.3012385067840357E-2</v>
      </c>
      <c r="BG43" s="109">
        <f t="shared" si="63"/>
        <v>1.6015592476034679</v>
      </c>
      <c r="BH43" s="108">
        <f t="shared" si="25"/>
        <v>1074.6139443154439</v>
      </c>
      <c r="BI43" s="129">
        <f t="shared" si="41"/>
        <v>7.4613944315443881E-2</v>
      </c>
      <c r="BJ43" s="90">
        <f t="shared" si="26"/>
        <v>1.6015592476034679</v>
      </c>
      <c r="BK43" s="108">
        <f t="shared" si="27"/>
        <v>1074.6139443154439</v>
      </c>
      <c r="BL43" s="89">
        <f t="shared" si="42"/>
        <v>7.4613944315443881E-2</v>
      </c>
      <c r="BM43" s="109"/>
      <c r="BN43" s="109">
        <f t="shared" si="43"/>
        <v>1000</v>
      </c>
      <c r="BO43" s="109">
        <f t="shared" si="44"/>
        <v>1074.6139443154436</v>
      </c>
      <c r="BQ43" s="108">
        <f t="shared" si="28"/>
        <v>75.599998499999998</v>
      </c>
      <c r="BR43" s="109">
        <f t="shared" si="29"/>
        <v>51.889999500000002</v>
      </c>
      <c r="BS43" s="110"/>
      <c r="BT43" s="110"/>
      <c r="BU43" s="109"/>
      <c r="BV43" s="109"/>
    </row>
    <row r="44" spans="1:74" ht="12.75" customHeight="1" x14ac:dyDescent="0.2">
      <c r="A44" s="107">
        <v>39356</v>
      </c>
      <c r="B44" s="108">
        <v>154.61000100000001</v>
      </c>
      <c r="C44" s="108">
        <v>73.120002999999997</v>
      </c>
      <c r="D44" s="108">
        <v>60.119999</v>
      </c>
      <c r="E44" s="108">
        <v>73.699996999999996</v>
      </c>
      <c r="F44" s="108">
        <v>51.130001</v>
      </c>
      <c r="G44" s="108">
        <v>109.599998</v>
      </c>
      <c r="L44" s="156">
        <f>IF(int=Weekly,-$B$4,IF(int=Bi_Weekly,0,IF(int=Monthly,0,IF(int=Quarterly,0,IF(int=Yearly,0,IF(int=None,0,0))))))</f>
        <v>0</v>
      </c>
      <c r="M44" s="110">
        <f t="shared" si="8"/>
        <v>0</v>
      </c>
      <c r="N44" s="126">
        <f t="shared" si="9"/>
        <v>0</v>
      </c>
      <c r="O44" s="110">
        <f t="shared" si="10"/>
        <v>0</v>
      </c>
      <c r="P44" s="110">
        <f t="shared" si="11"/>
        <v>0</v>
      </c>
      <c r="Q44" s="110">
        <f t="shared" si="12"/>
        <v>0</v>
      </c>
      <c r="R44" s="110">
        <f t="shared" si="13"/>
        <v>0</v>
      </c>
      <c r="S44" s="110">
        <f t="shared" si="45"/>
        <v>1.2361286263474986</v>
      </c>
      <c r="T44" s="110">
        <f t="shared" si="46"/>
        <v>2.6190477359693931</v>
      </c>
      <c r="U44" s="110">
        <f t="shared" si="47"/>
        <v>1.0019681696541092</v>
      </c>
      <c r="V44" s="110">
        <f t="shared" si="48"/>
        <v>0.72829965410671305</v>
      </c>
      <c r="W44" s="110">
        <f t="shared" si="49"/>
        <v>8.7131655167761508</v>
      </c>
      <c r="X44" s="110">
        <f t="shared" si="50"/>
        <v>1.4634146828186703</v>
      </c>
      <c r="Y44" s="110"/>
      <c r="Z44" s="110"/>
      <c r="AA44" s="110"/>
      <c r="AB44" s="110"/>
      <c r="AC44" s="110"/>
      <c r="AD44" s="110"/>
      <c r="AE44" s="110">
        <f t="shared" si="31"/>
        <v>0</v>
      </c>
      <c r="AF44" s="110">
        <f t="shared" si="32"/>
        <v>0</v>
      </c>
      <c r="AG44" s="110">
        <f t="shared" si="33"/>
        <v>0</v>
      </c>
      <c r="AH44" s="110">
        <f t="shared" si="34"/>
        <v>0</v>
      </c>
      <c r="AI44" s="110">
        <f t="shared" si="35"/>
        <v>0</v>
      </c>
      <c r="AJ44" s="110">
        <f t="shared" si="36"/>
        <v>0</v>
      </c>
      <c r="AK44" s="110">
        <f t="shared" si="16"/>
        <v>0</v>
      </c>
      <c r="AL44" s="110">
        <f t="shared" si="17"/>
        <v>0</v>
      </c>
      <c r="AM44" s="110">
        <f t="shared" si="18"/>
        <v>0</v>
      </c>
      <c r="AN44" s="110">
        <f t="shared" si="19"/>
        <v>0</v>
      </c>
      <c r="AO44" s="110">
        <f t="shared" si="20"/>
        <v>0</v>
      </c>
      <c r="AP44" s="110">
        <f t="shared" si="21"/>
        <v>0</v>
      </c>
      <c r="AQ44" s="110">
        <f t="shared" si="51"/>
        <v>2.624320746894903E-3</v>
      </c>
      <c r="AR44" s="110">
        <f t="shared" si="52"/>
        <v>1.6847460842553477E-2</v>
      </c>
      <c r="AS44" s="110">
        <f t="shared" si="53"/>
        <v>0</v>
      </c>
      <c r="AT44" s="110">
        <f t="shared" si="54"/>
        <v>0</v>
      </c>
      <c r="AU44" s="110">
        <f t="shared" si="55"/>
        <v>0</v>
      </c>
      <c r="AV44" s="110">
        <f t="shared" si="56"/>
        <v>0</v>
      </c>
      <c r="AW44" s="110">
        <f>S44+AQ44</f>
        <v>1.2387529470943937</v>
      </c>
      <c r="AX44" s="110">
        <f t="shared" si="57"/>
        <v>2.6358951968119464</v>
      </c>
      <c r="AY44" s="110">
        <f t="shared" si="58"/>
        <v>1.0019681696541092</v>
      </c>
      <c r="AZ44" s="110">
        <f t="shared" si="59"/>
        <v>0.72829965410671305</v>
      </c>
      <c r="BA44" s="110">
        <f t="shared" si="60"/>
        <v>8.7131655167761508</v>
      </c>
      <c r="BB44" s="110">
        <f t="shared" si="61"/>
        <v>1.4634146828186703</v>
      </c>
      <c r="BC44" s="90">
        <f t="shared" si="39"/>
        <v>0</v>
      </c>
      <c r="BD44" s="90">
        <f t="shared" si="62"/>
        <v>-1000</v>
      </c>
      <c r="BE44" s="90">
        <f t="shared" si="24"/>
        <v>1102.4310420433703</v>
      </c>
      <c r="BF44" s="89">
        <f t="shared" si="40"/>
        <v>0.10243104204337028</v>
      </c>
      <c r="BG44" s="109">
        <f t="shared" si="63"/>
        <v>1.6015592476034679</v>
      </c>
      <c r="BH44" s="108">
        <f t="shared" si="25"/>
        <v>1104.0326012909738</v>
      </c>
      <c r="BI44" s="129">
        <f t="shared" si="41"/>
        <v>0.1040326012909738</v>
      </c>
      <c r="BJ44" s="90">
        <f t="shared" si="26"/>
        <v>1.6376326206516345</v>
      </c>
      <c r="BK44" s="108">
        <f t="shared" si="27"/>
        <v>1104.068674664022</v>
      </c>
      <c r="BL44" s="89">
        <f t="shared" si="42"/>
        <v>0.10406867466402203</v>
      </c>
      <c r="BM44" s="109"/>
      <c r="BN44" s="109">
        <f t="shared" si="43"/>
        <v>1000</v>
      </c>
      <c r="BO44" s="109">
        <f t="shared" si="44"/>
        <v>1104.068674664022</v>
      </c>
      <c r="BQ44" s="108">
        <f t="shared" si="28"/>
        <v>77.305000500000006</v>
      </c>
      <c r="BR44" s="109">
        <f t="shared" si="29"/>
        <v>54.799999</v>
      </c>
      <c r="BS44" s="110"/>
      <c r="BT44" s="110"/>
      <c r="BU44" s="109"/>
      <c r="BV44" s="109"/>
    </row>
    <row r="45" spans="1:74" ht="12.75" customHeight="1" x14ac:dyDescent="0.2">
      <c r="A45" s="107">
        <v>39363</v>
      </c>
      <c r="B45" s="108">
        <v>155.08000200000001</v>
      </c>
      <c r="C45" s="108">
        <v>72.930000000000007</v>
      </c>
      <c r="D45" s="108">
        <v>59.84</v>
      </c>
      <c r="E45" s="108">
        <v>73.029999000000004</v>
      </c>
      <c r="F45" s="108">
        <v>51.52</v>
      </c>
      <c r="G45" s="108">
        <v>111.650002</v>
      </c>
      <c r="L45" s="156">
        <f>IF(int=Weekly,-$B$4,IF(int=Bi_Weekly,-$B$4,IF(int=Monthly,0,IF(int=Quarterly,0,IF(int=Yearly,0,IF(int=None,0,0))))))</f>
        <v>0</v>
      </c>
      <c r="M45" s="110">
        <f t="shared" si="8"/>
        <v>0</v>
      </c>
      <c r="N45" s="126">
        <f t="shared" si="9"/>
        <v>0</v>
      </c>
      <c r="O45" s="110">
        <f t="shared" si="10"/>
        <v>0</v>
      </c>
      <c r="P45" s="110">
        <f t="shared" si="11"/>
        <v>0</v>
      </c>
      <c r="Q45" s="110">
        <f t="shared" si="12"/>
        <v>0</v>
      </c>
      <c r="R45" s="110">
        <f t="shared" si="13"/>
        <v>0</v>
      </c>
      <c r="S45" s="110">
        <f t="shared" si="45"/>
        <v>1.2361286263474986</v>
      </c>
      <c r="T45" s="110">
        <f t="shared" si="46"/>
        <v>2.6190477359693931</v>
      </c>
      <c r="U45" s="110">
        <f t="shared" si="47"/>
        <v>1.0019681696541092</v>
      </c>
      <c r="V45" s="110">
        <f t="shared" si="48"/>
        <v>0.72829965410671305</v>
      </c>
      <c r="W45" s="110">
        <f t="shared" si="49"/>
        <v>8.7131655167761508</v>
      </c>
      <c r="X45" s="110">
        <f t="shared" si="50"/>
        <v>1.4634146828186703</v>
      </c>
      <c r="Y45" s="110"/>
      <c r="Z45" s="110"/>
      <c r="AA45" s="110"/>
      <c r="AB45" s="110"/>
      <c r="AC45" s="110"/>
      <c r="AD45" s="110"/>
      <c r="AE45" s="110">
        <f t="shared" si="31"/>
        <v>0</v>
      </c>
      <c r="AF45" s="110">
        <f t="shared" si="32"/>
        <v>0</v>
      </c>
      <c r="AG45" s="110">
        <f t="shared" si="33"/>
        <v>0</v>
      </c>
      <c r="AH45" s="110">
        <f t="shared" si="34"/>
        <v>0</v>
      </c>
      <c r="AI45" s="110">
        <f t="shared" si="35"/>
        <v>0</v>
      </c>
      <c r="AJ45" s="110">
        <f t="shared" si="36"/>
        <v>0</v>
      </c>
      <c r="AK45" s="110">
        <f t="shared" si="16"/>
        <v>0</v>
      </c>
      <c r="AL45" s="110">
        <f t="shared" si="17"/>
        <v>0</v>
      </c>
      <c r="AM45" s="110">
        <f t="shared" si="18"/>
        <v>0</v>
      </c>
      <c r="AN45" s="110">
        <f t="shared" si="19"/>
        <v>0</v>
      </c>
      <c r="AO45" s="110">
        <f t="shared" si="20"/>
        <v>0</v>
      </c>
      <c r="AP45" s="110">
        <f t="shared" si="21"/>
        <v>0</v>
      </c>
      <c r="AQ45" s="110">
        <f t="shared" si="51"/>
        <v>2.624320746894903E-3</v>
      </c>
      <c r="AR45" s="110">
        <f t="shared" si="52"/>
        <v>1.6847460842553477E-2</v>
      </c>
      <c r="AS45" s="110">
        <f t="shared" si="53"/>
        <v>0</v>
      </c>
      <c r="AT45" s="110">
        <f t="shared" si="54"/>
        <v>0</v>
      </c>
      <c r="AU45" s="110">
        <f t="shared" si="55"/>
        <v>0</v>
      </c>
      <c r="AV45" s="110">
        <f t="shared" si="56"/>
        <v>0</v>
      </c>
      <c r="AW45" s="110">
        <f t="shared" si="64"/>
        <v>1.2387529470943937</v>
      </c>
      <c r="AX45" s="110">
        <f t="shared" si="57"/>
        <v>2.6358951968119464</v>
      </c>
      <c r="AY45" s="110">
        <f t="shared" si="58"/>
        <v>1.0019681696541092</v>
      </c>
      <c r="AZ45" s="110">
        <f t="shared" si="59"/>
        <v>0.72829965410671305</v>
      </c>
      <c r="BA45" s="110">
        <f t="shared" si="60"/>
        <v>8.7131655167761508</v>
      </c>
      <c r="BB45" s="110">
        <f t="shared" si="61"/>
        <v>1.4634146828186703</v>
      </c>
      <c r="BC45" s="90">
        <f t="shared" si="39"/>
        <v>0</v>
      </c>
      <c r="BD45" s="90">
        <f t="shared" si="62"/>
        <v>-1000</v>
      </c>
      <c r="BE45" s="90">
        <f t="shared" si="24"/>
        <v>1108.144019201532</v>
      </c>
      <c r="BF45" s="89">
        <f t="shared" si="40"/>
        <v>0.10814401920153194</v>
      </c>
      <c r="BG45" s="109">
        <f t="shared" si="63"/>
        <v>1.6015592476034679</v>
      </c>
      <c r="BH45" s="108">
        <f t="shared" si="25"/>
        <v>1109.7455784491356</v>
      </c>
      <c r="BI45" s="129">
        <f t="shared" si="41"/>
        <v>0.10974557844913546</v>
      </c>
      <c r="BJ45" s="90">
        <f t="shared" si="26"/>
        <v>1.6356649859245282</v>
      </c>
      <c r="BK45" s="108">
        <f t="shared" si="27"/>
        <v>1109.7796841874565</v>
      </c>
      <c r="BL45" s="89">
        <f t="shared" si="42"/>
        <v>0.10977968418745654</v>
      </c>
      <c r="BM45" s="109"/>
      <c r="BN45" s="109">
        <f t="shared" si="43"/>
        <v>1000</v>
      </c>
      <c r="BO45" s="109">
        <f t="shared" si="44"/>
        <v>1109.7796841874565</v>
      </c>
      <c r="BQ45" s="108">
        <f t="shared" si="28"/>
        <v>77.540001000000004</v>
      </c>
      <c r="BR45" s="109">
        <f t="shared" si="29"/>
        <v>55.825001</v>
      </c>
      <c r="BS45" s="110"/>
      <c r="BT45" s="110"/>
      <c r="BU45" s="109"/>
      <c r="BV45" s="109"/>
    </row>
    <row r="46" spans="1:74" ht="12.75" customHeight="1" x14ac:dyDescent="0.2">
      <c r="A46" s="107">
        <v>39370</v>
      </c>
      <c r="B46" s="108">
        <v>149</v>
      </c>
      <c r="C46" s="108">
        <v>69.580001999999993</v>
      </c>
      <c r="D46" s="108">
        <v>57.220001000000003</v>
      </c>
      <c r="E46" s="108">
        <v>69.029999000000004</v>
      </c>
      <c r="F46" s="108">
        <v>49.950001</v>
      </c>
      <c r="G46" s="108">
        <v>106.589996</v>
      </c>
      <c r="L46" s="156">
        <f>IF(int=Weekly,-$B$4,IF(int=Bi_Weekly,0,IF(int=Monthly,0,IF(int=Quarterly,0,IF(int=Yearly,0,IF(int=None,0,0))))))</f>
        <v>0</v>
      </c>
      <c r="M46" s="110">
        <f t="shared" si="8"/>
        <v>0</v>
      </c>
      <c r="N46" s="126">
        <f t="shared" si="9"/>
        <v>0</v>
      </c>
      <c r="O46" s="110">
        <f t="shared" si="10"/>
        <v>0</v>
      </c>
      <c r="P46" s="110">
        <f t="shared" si="11"/>
        <v>0</v>
      </c>
      <c r="Q46" s="110">
        <f t="shared" si="12"/>
        <v>0</v>
      </c>
      <c r="R46" s="110">
        <f t="shared" si="13"/>
        <v>0</v>
      </c>
      <c r="S46" s="110">
        <f t="shared" si="45"/>
        <v>1.2361286263474986</v>
      </c>
      <c r="T46" s="110">
        <f t="shared" si="46"/>
        <v>2.6190477359693931</v>
      </c>
      <c r="U46" s="110">
        <f t="shared" si="47"/>
        <v>1.0019681696541092</v>
      </c>
      <c r="V46" s="110">
        <f t="shared" si="48"/>
        <v>0.72829965410671305</v>
      </c>
      <c r="W46" s="110">
        <f t="shared" si="49"/>
        <v>8.7131655167761508</v>
      </c>
      <c r="X46" s="110">
        <f t="shared" si="50"/>
        <v>1.4634146828186703</v>
      </c>
      <c r="Y46" s="110"/>
      <c r="Z46" s="110"/>
      <c r="AA46" s="110"/>
      <c r="AB46" s="110"/>
      <c r="AC46" s="110"/>
      <c r="AD46" s="110"/>
      <c r="AE46" s="110">
        <f t="shared" si="31"/>
        <v>0</v>
      </c>
      <c r="AF46" s="110">
        <f t="shared" si="32"/>
        <v>0</v>
      </c>
      <c r="AG46" s="110">
        <f t="shared" si="33"/>
        <v>0</v>
      </c>
      <c r="AH46" s="110">
        <f t="shared" si="34"/>
        <v>0</v>
      </c>
      <c r="AI46" s="110">
        <f t="shared" si="35"/>
        <v>0</v>
      </c>
      <c r="AJ46" s="110">
        <f t="shared" si="36"/>
        <v>0</v>
      </c>
      <c r="AK46" s="110">
        <f t="shared" si="16"/>
        <v>0</v>
      </c>
      <c r="AL46" s="110">
        <f t="shared" si="17"/>
        <v>0</v>
      </c>
      <c r="AM46" s="110">
        <f t="shared" si="18"/>
        <v>0</v>
      </c>
      <c r="AN46" s="110">
        <f t="shared" si="19"/>
        <v>0</v>
      </c>
      <c r="AO46" s="110">
        <f t="shared" si="20"/>
        <v>0</v>
      </c>
      <c r="AP46" s="110">
        <f t="shared" si="21"/>
        <v>0</v>
      </c>
      <c r="AQ46" s="110">
        <f t="shared" si="51"/>
        <v>2.624320746894903E-3</v>
      </c>
      <c r="AR46" s="110">
        <f t="shared" si="52"/>
        <v>1.6847460842553477E-2</v>
      </c>
      <c r="AS46" s="110">
        <f t="shared" si="53"/>
        <v>0</v>
      </c>
      <c r="AT46" s="110">
        <f t="shared" si="54"/>
        <v>0</v>
      </c>
      <c r="AU46" s="110">
        <f t="shared" si="55"/>
        <v>0</v>
      </c>
      <c r="AV46" s="110">
        <f t="shared" si="56"/>
        <v>0</v>
      </c>
      <c r="AW46" s="110">
        <f t="shared" si="64"/>
        <v>1.2387529470943937</v>
      </c>
      <c r="AX46" s="110">
        <f t="shared" si="57"/>
        <v>2.6358951968119464</v>
      </c>
      <c r="AY46" s="110">
        <f t="shared" si="58"/>
        <v>1.0019681696541092</v>
      </c>
      <c r="AZ46" s="110">
        <f t="shared" si="59"/>
        <v>0.72829965410671305</v>
      </c>
      <c r="BA46" s="110">
        <f t="shared" si="60"/>
        <v>8.7131655167761508</v>
      </c>
      <c r="BB46" s="110">
        <f t="shared" si="61"/>
        <v>1.4634146828186703</v>
      </c>
      <c r="BC46" s="90">
        <f t="shared" si="39"/>
        <v>0</v>
      </c>
      <c r="BD46" s="90">
        <f t="shared" si="62"/>
        <v>-1000</v>
      </c>
      <c r="BE46" s="90">
        <f t="shared" si="24"/>
        <v>1065.2316475610037</v>
      </c>
      <c r="BF46" s="89">
        <f t="shared" si="40"/>
        <v>6.5231647561003747E-2</v>
      </c>
      <c r="BG46" s="109">
        <f t="shared" si="63"/>
        <v>1.6015592476034679</v>
      </c>
      <c r="BH46" s="108">
        <f t="shared" si="25"/>
        <v>1066.8332068086072</v>
      </c>
      <c r="BI46" s="129">
        <f t="shared" si="41"/>
        <v>6.6833206808607271E-2</v>
      </c>
      <c r="BJ46" s="90">
        <f t="shared" si="26"/>
        <v>1.5632701504071331</v>
      </c>
      <c r="BK46" s="108">
        <f t="shared" si="27"/>
        <v>1066.7949177114108</v>
      </c>
      <c r="BL46" s="89">
        <f t="shared" si="42"/>
        <v>6.6794917711410884E-2</v>
      </c>
      <c r="BM46" s="109"/>
      <c r="BN46" s="109">
        <f t="shared" si="43"/>
        <v>1000</v>
      </c>
      <c r="BO46" s="109">
        <f t="shared" si="44"/>
        <v>1066.7949177114108</v>
      </c>
      <c r="BQ46" s="108">
        <f t="shared" si="28"/>
        <v>74.5</v>
      </c>
      <c r="BR46" s="109">
        <f t="shared" si="29"/>
        <v>53.294998</v>
      </c>
      <c r="BS46" s="110"/>
      <c r="BT46" s="110"/>
      <c r="BU46" s="109"/>
      <c r="BV46" s="109"/>
    </row>
    <row r="47" spans="1:74" ht="12.75" customHeight="1" x14ac:dyDescent="0.2">
      <c r="A47" s="107">
        <v>39377</v>
      </c>
      <c r="B47" s="108">
        <v>152.41000399999999</v>
      </c>
      <c r="C47" s="108">
        <v>71.180000000000007</v>
      </c>
      <c r="D47" s="108">
        <v>58.040000999999997</v>
      </c>
      <c r="E47" s="108">
        <v>71.360000999999997</v>
      </c>
      <c r="F47" s="108">
        <v>51.57</v>
      </c>
      <c r="G47" s="108">
        <v>115.139999</v>
      </c>
      <c r="L47" s="156">
        <f>IF(int=Weekly,-$B$4,IF(int=Bi_Weekly,-$B$4,IF(int=Monthly,-$B$4,IF(int=Quarterly,0,IF(int=Yearly,0,IF(int=None,0,0))))))</f>
        <v>0</v>
      </c>
      <c r="M47" s="110">
        <f t="shared" si="8"/>
        <v>0</v>
      </c>
      <c r="N47" s="126">
        <f t="shared" si="9"/>
        <v>0</v>
      </c>
      <c r="O47" s="110">
        <f t="shared" si="10"/>
        <v>0</v>
      </c>
      <c r="P47" s="110">
        <f t="shared" si="11"/>
        <v>0</v>
      </c>
      <c r="Q47" s="110">
        <f t="shared" si="12"/>
        <v>0</v>
      </c>
      <c r="R47" s="110">
        <f t="shared" si="13"/>
        <v>0</v>
      </c>
      <c r="S47" s="110">
        <f t="shared" si="45"/>
        <v>1.2361286263474986</v>
      </c>
      <c r="T47" s="110">
        <f t="shared" si="46"/>
        <v>2.6190477359693931</v>
      </c>
      <c r="U47" s="110">
        <f t="shared" si="47"/>
        <v>1.0019681696541092</v>
      </c>
      <c r="V47" s="110">
        <f t="shared" si="48"/>
        <v>0.72829965410671305</v>
      </c>
      <c r="W47" s="110">
        <f t="shared" si="49"/>
        <v>8.7131655167761508</v>
      </c>
      <c r="X47" s="110">
        <f t="shared" si="50"/>
        <v>1.4634146828186703</v>
      </c>
      <c r="Y47" s="110"/>
      <c r="Z47" s="110"/>
      <c r="AA47" s="110"/>
      <c r="AB47" s="110"/>
      <c r="AC47" s="110"/>
      <c r="AD47" s="110"/>
      <c r="AE47" s="110">
        <f t="shared" si="31"/>
        <v>0</v>
      </c>
      <c r="AF47" s="110">
        <f t="shared" si="32"/>
        <v>0</v>
      </c>
      <c r="AG47" s="110">
        <f t="shared" si="33"/>
        <v>0</v>
      </c>
      <c r="AH47" s="110">
        <f t="shared" si="34"/>
        <v>0</v>
      </c>
      <c r="AI47" s="110">
        <f t="shared" si="35"/>
        <v>0</v>
      </c>
      <c r="AJ47" s="110">
        <f t="shared" si="36"/>
        <v>0</v>
      </c>
      <c r="AK47" s="110">
        <f t="shared" si="16"/>
        <v>0</v>
      </c>
      <c r="AL47" s="110">
        <f t="shared" si="17"/>
        <v>0</v>
      </c>
      <c r="AM47" s="110">
        <f t="shared" si="18"/>
        <v>0</v>
      </c>
      <c r="AN47" s="110">
        <f t="shared" si="19"/>
        <v>0</v>
      </c>
      <c r="AO47" s="110">
        <f t="shared" si="20"/>
        <v>0</v>
      </c>
      <c r="AP47" s="110">
        <f t="shared" si="21"/>
        <v>0</v>
      </c>
      <c r="AQ47" s="110">
        <f t="shared" si="51"/>
        <v>2.624320746894903E-3</v>
      </c>
      <c r="AR47" s="110">
        <f t="shared" si="52"/>
        <v>1.6847460842553477E-2</v>
      </c>
      <c r="AS47" s="110">
        <f t="shared" si="53"/>
        <v>0</v>
      </c>
      <c r="AT47" s="110">
        <f t="shared" si="54"/>
        <v>0</v>
      </c>
      <c r="AU47" s="110">
        <f t="shared" si="55"/>
        <v>0</v>
      </c>
      <c r="AV47" s="110">
        <f t="shared" si="56"/>
        <v>0</v>
      </c>
      <c r="AW47" s="110">
        <f t="shared" si="64"/>
        <v>1.2387529470943937</v>
      </c>
      <c r="AX47" s="110">
        <f t="shared" si="57"/>
        <v>2.6358951968119464</v>
      </c>
      <c r="AY47" s="110">
        <f t="shared" si="58"/>
        <v>1.0019681696541092</v>
      </c>
      <c r="AZ47" s="110">
        <f t="shared" si="59"/>
        <v>0.72829965410671305</v>
      </c>
      <c r="BA47" s="110">
        <f t="shared" si="60"/>
        <v>8.7131655167761508</v>
      </c>
      <c r="BB47" s="110">
        <f t="shared" si="61"/>
        <v>1.4634146828186703</v>
      </c>
      <c r="BC47" s="90">
        <f t="shared" si="39"/>
        <v>0</v>
      </c>
      <c r="BD47" s="90">
        <f t="shared" si="62"/>
        <v>-1000</v>
      </c>
      <c r="BE47" s="90">
        <f t="shared" si="24"/>
        <v>1102.7833951629586</v>
      </c>
      <c r="BF47" s="89">
        <f t="shared" si="40"/>
        <v>0.10278339516295865</v>
      </c>
      <c r="BG47" s="109">
        <f t="shared" si="63"/>
        <v>1.6015592476034679</v>
      </c>
      <c r="BH47" s="108">
        <f t="shared" si="25"/>
        <v>1104.3849544105622</v>
      </c>
      <c r="BI47" s="129">
        <f t="shared" si="41"/>
        <v>0.10438495441056217</v>
      </c>
      <c r="BJ47" s="90">
        <f t="shared" si="26"/>
        <v>1.5991749983044916</v>
      </c>
      <c r="BK47" s="108">
        <f t="shared" si="27"/>
        <v>1104.3825701612632</v>
      </c>
      <c r="BL47" s="89">
        <f t="shared" si="42"/>
        <v>0.10438257016126307</v>
      </c>
      <c r="BM47" s="109"/>
      <c r="BN47" s="109">
        <f t="shared" si="43"/>
        <v>1000</v>
      </c>
      <c r="BO47" s="109">
        <f t="shared" si="44"/>
        <v>1104.3825701612632</v>
      </c>
      <c r="BQ47" s="108">
        <f t="shared" si="28"/>
        <v>76.205001999999993</v>
      </c>
      <c r="BR47" s="109">
        <f t="shared" si="29"/>
        <v>57.569999500000002</v>
      </c>
      <c r="BS47" s="110"/>
      <c r="BT47" s="110"/>
      <c r="BU47" s="109"/>
      <c r="BV47" s="109"/>
    </row>
    <row r="48" spans="1:74" ht="12.75" customHeight="1" x14ac:dyDescent="0.2">
      <c r="A48" s="107">
        <v>39384</v>
      </c>
      <c r="B48" s="108">
        <v>149.979996</v>
      </c>
      <c r="C48" s="108">
        <v>69.260002</v>
      </c>
      <c r="D48" s="108">
        <v>56.75</v>
      </c>
      <c r="E48" s="108">
        <v>69.069999999999993</v>
      </c>
      <c r="F48" s="108">
        <v>51.349997999999999</v>
      </c>
      <c r="G48" s="108">
        <v>113.75</v>
      </c>
      <c r="L48" s="156">
        <f>IF(int=Weekly,-$B$4,IF(int=Bi_Weekly,0,IF(int=Monthly,0,IF(int=Quarterly,-$B$4,IF(int=Yearly,0,IF(int=None,0,0))))))</f>
        <v>-500</v>
      </c>
      <c r="M48" s="110">
        <f t="shared" si="8"/>
        <v>0.58674491496852688</v>
      </c>
      <c r="N48" s="126">
        <f t="shared" si="9"/>
        <v>1.2705746095704704</v>
      </c>
      <c r="O48" s="110">
        <f t="shared" si="10"/>
        <v>0.4933920704845815</v>
      </c>
      <c r="P48" s="110">
        <f t="shared" si="11"/>
        <v>0.3547126103952512</v>
      </c>
      <c r="Q48" s="110">
        <f t="shared" si="12"/>
        <v>4.0019475755383676</v>
      </c>
      <c r="R48" s="110">
        <f t="shared" si="13"/>
        <v>0.58021978021978027</v>
      </c>
      <c r="S48" s="110">
        <f t="shared" si="45"/>
        <v>1.8228735413160255</v>
      </c>
      <c r="T48" s="110">
        <f t="shared" si="46"/>
        <v>3.8896223455398635</v>
      </c>
      <c r="U48" s="110">
        <f t="shared" si="47"/>
        <v>1.4953602401386907</v>
      </c>
      <c r="V48" s="110">
        <f t="shared" si="48"/>
        <v>1.0830122645019642</v>
      </c>
      <c r="W48" s="110">
        <f t="shared" si="49"/>
        <v>12.715113092314517</v>
      </c>
      <c r="X48" s="110">
        <f t="shared" si="50"/>
        <v>2.0436344630384506</v>
      </c>
      <c r="Y48" s="110"/>
      <c r="Z48" s="110"/>
      <c r="AA48" s="110"/>
      <c r="AB48" s="110"/>
      <c r="AC48" s="110"/>
      <c r="AD48" s="110"/>
      <c r="AE48" s="110">
        <f t="shared" si="31"/>
        <v>0</v>
      </c>
      <c r="AF48" s="110">
        <f t="shared" si="32"/>
        <v>0</v>
      </c>
      <c r="AG48" s="110">
        <f t="shared" si="33"/>
        <v>0</v>
      </c>
      <c r="AH48" s="110">
        <f t="shared" si="34"/>
        <v>0</v>
      </c>
      <c r="AI48" s="110">
        <f t="shared" si="35"/>
        <v>0</v>
      </c>
      <c r="AJ48" s="110">
        <f t="shared" si="36"/>
        <v>0</v>
      </c>
      <c r="AK48" s="110">
        <f t="shared" si="16"/>
        <v>0</v>
      </c>
      <c r="AL48" s="110">
        <f t="shared" si="17"/>
        <v>0</v>
      </c>
      <c r="AM48" s="110">
        <f t="shared" si="18"/>
        <v>0</v>
      </c>
      <c r="AN48" s="110">
        <f t="shared" si="19"/>
        <v>0</v>
      </c>
      <c r="AO48" s="110">
        <f t="shared" si="20"/>
        <v>0</v>
      </c>
      <c r="AP48" s="110">
        <f t="shared" si="21"/>
        <v>0</v>
      </c>
      <c r="AQ48" s="110">
        <f t="shared" si="51"/>
        <v>2.624320746894903E-3</v>
      </c>
      <c r="AR48" s="110">
        <f t="shared" si="52"/>
        <v>1.6847460842553477E-2</v>
      </c>
      <c r="AS48" s="110">
        <f t="shared" si="53"/>
        <v>0</v>
      </c>
      <c r="AT48" s="110">
        <f t="shared" si="54"/>
        <v>0</v>
      </c>
      <c r="AU48" s="110">
        <f t="shared" si="55"/>
        <v>0</v>
      </c>
      <c r="AV48" s="110">
        <f t="shared" si="56"/>
        <v>0</v>
      </c>
      <c r="AW48" s="110">
        <f t="shared" si="64"/>
        <v>1.8254978620629205</v>
      </c>
      <c r="AX48" s="110">
        <f t="shared" si="57"/>
        <v>3.9064698063824168</v>
      </c>
      <c r="AY48" s="110">
        <f t="shared" si="58"/>
        <v>1.4953602401386907</v>
      </c>
      <c r="AZ48" s="110">
        <f t="shared" si="59"/>
        <v>1.0830122645019642</v>
      </c>
      <c r="BA48" s="110">
        <f t="shared" si="60"/>
        <v>12.715113092314517</v>
      </c>
      <c r="BB48" s="110">
        <f t="shared" si="61"/>
        <v>2.0436344630384506</v>
      </c>
      <c r="BC48" s="90">
        <f t="shared" si="39"/>
        <v>0</v>
      </c>
      <c r="BD48" s="90">
        <f t="shared" si="62"/>
        <v>-1500</v>
      </c>
      <c r="BE48" s="90">
        <f t="shared" si="24"/>
        <v>1587.8396206341883</v>
      </c>
      <c r="BF48" s="89">
        <f t="shared" si="40"/>
        <v>5.8559747089458991E-2</v>
      </c>
      <c r="BG48" s="109">
        <f t="shared" si="63"/>
        <v>1.6015592476034679</v>
      </c>
      <c r="BH48" s="108">
        <f t="shared" si="25"/>
        <v>1589.4411798817919</v>
      </c>
      <c r="BI48" s="129">
        <f t="shared" si="41"/>
        <v>5.9627453254528007E-2</v>
      </c>
      <c r="BJ48" s="90">
        <f t="shared" si="26"/>
        <v>1.56045078677219</v>
      </c>
      <c r="BK48" s="108">
        <f t="shared" si="27"/>
        <v>1589.4000714209606</v>
      </c>
      <c r="BL48" s="89">
        <f t="shared" si="42"/>
        <v>5.960004761397375E-2</v>
      </c>
      <c r="BM48" s="109"/>
      <c r="BN48" s="109">
        <f t="shared" si="43"/>
        <v>1500</v>
      </c>
      <c r="BO48" s="109">
        <f t="shared" si="44"/>
        <v>1589.4000714209606</v>
      </c>
      <c r="BQ48" s="108">
        <f t="shared" si="28"/>
        <v>74.989998</v>
      </c>
      <c r="BR48" s="109">
        <f t="shared" si="29"/>
        <v>56.875</v>
      </c>
      <c r="BS48" s="110"/>
      <c r="BT48" s="110"/>
      <c r="BU48" s="109"/>
      <c r="BV48" s="109"/>
    </row>
    <row r="49" spans="1:74" ht="12.75" customHeight="1" x14ac:dyDescent="0.2">
      <c r="A49" s="107">
        <v>39391</v>
      </c>
      <c r="B49" s="108">
        <v>144.58000200000001</v>
      </c>
      <c r="C49" s="108">
        <v>67.029999000000004</v>
      </c>
      <c r="D49" s="108">
        <v>55.459999000000003</v>
      </c>
      <c r="E49" s="108">
        <v>67.510002</v>
      </c>
      <c r="F49" s="108">
        <v>49.639999000000003</v>
      </c>
      <c r="G49" s="108">
        <v>108.639999</v>
      </c>
      <c r="L49" s="156">
        <f>IF(int=Weekly,-$B$4,IF(int=Bi_Weekly,-$B$4,IF(int=Monthly,0,IF(int=Quarterly,0,IF(int=Yearly,0,IF(int=None,0,0))))))</f>
        <v>0</v>
      </c>
      <c r="M49" s="110">
        <f t="shared" si="8"/>
        <v>0</v>
      </c>
      <c r="N49" s="126">
        <f t="shared" si="9"/>
        <v>0</v>
      </c>
      <c r="O49" s="110">
        <f t="shared" si="10"/>
        <v>0</v>
      </c>
      <c r="P49" s="110">
        <f t="shared" si="11"/>
        <v>0</v>
      </c>
      <c r="Q49" s="110">
        <f t="shared" si="12"/>
        <v>0</v>
      </c>
      <c r="R49" s="110">
        <f t="shared" si="13"/>
        <v>0</v>
      </c>
      <c r="S49" s="110">
        <f t="shared" si="45"/>
        <v>1.8228735413160255</v>
      </c>
      <c r="T49" s="110">
        <f t="shared" si="46"/>
        <v>3.8896223455398635</v>
      </c>
      <c r="U49" s="110">
        <f t="shared" si="47"/>
        <v>1.4953602401386907</v>
      </c>
      <c r="V49" s="110">
        <f t="shared" si="48"/>
        <v>1.0830122645019642</v>
      </c>
      <c r="W49" s="110">
        <f t="shared" si="49"/>
        <v>12.715113092314517</v>
      </c>
      <c r="X49" s="110">
        <f t="shared" si="50"/>
        <v>2.0436344630384506</v>
      </c>
      <c r="Y49" s="110"/>
      <c r="Z49" s="110"/>
      <c r="AA49" s="110"/>
      <c r="AB49" s="110"/>
      <c r="AC49" s="110"/>
      <c r="AD49" s="110"/>
      <c r="AE49" s="110">
        <f t="shared" si="31"/>
        <v>0</v>
      </c>
      <c r="AF49" s="110">
        <f t="shared" si="32"/>
        <v>0</v>
      </c>
      <c r="AG49" s="110">
        <f t="shared" si="33"/>
        <v>0</v>
      </c>
      <c r="AH49" s="110">
        <f t="shared" si="34"/>
        <v>0</v>
      </c>
      <c r="AI49" s="110">
        <f t="shared" si="35"/>
        <v>0</v>
      </c>
      <c r="AJ49" s="110">
        <f t="shared" si="36"/>
        <v>0</v>
      </c>
      <c r="AK49" s="110">
        <f t="shared" si="16"/>
        <v>0</v>
      </c>
      <c r="AL49" s="110">
        <f t="shared" si="17"/>
        <v>0</v>
      </c>
      <c r="AM49" s="110">
        <f t="shared" si="18"/>
        <v>0</v>
      </c>
      <c r="AN49" s="110">
        <f t="shared" si="19"/>
        <v>0</v>
      </c>
      <c r="AO49" s="110">
        <f t="shared" si="20"/>
        <v>0</v>
      </c>
      <c r="AP49" s="110">
        <f t="shared" si="21"/>
        <v>0</v>
      </c>
      <c r="AQ49" s="110">
        <f t="shared" si="51"/>
        <v>2.624320746894903E-3</v>
      </c>
      <c r="AR49" s="110">
        <f t="shared" si="52"/>
        <v>1.6847460842553477E-2</v>
      </c>
      <c r="AS49" s="110">
        <f t="shared" si="53"/>
        <v>0</v>
      </c>
      <c r="AT49" s="110">
        <f t="shared" si="54"/>
        <v>0</v>
      </c>
      <c r="AU49" s="110">
        <f t="shared" si="55"/>
        <v>0</v>
      </c>
      <c r="AV49" s="110">
        <f t="shared" si="56"/>
        <v>0</v>
      </c>
      <c r="AW49" s="110">
        <f t="shared" si="64"/>
        <v>1.8254978620629205</v>
      </c>
      <c r="AX49" s="110">
        <f t="shared" si="57"/>
        <v>3.9064698063824168</v>
      </c>
      <c r="AY49" s="110">
        <f t="shared" si="58"/>
        <v>1.4953602401386907</v>
      </c>
      <c r="AZ49" s="110">
        <f t="shared" si="59"/>
        <v>1.0830122645019642</v>
      </c>
      <c r="BA49" s="110">
        <f t="shared" si="60"/>
        <v>12.715113092314517</v>
      </c>
      <c r="BB49" s="110">
        <f t="shared" si="61"/>
        <v>2.0436344630384506</v>
      </c>
      <c r="BC49" s="90">
        <f t="shared" si="39"/>
        <v>0</v>
      </c>
      <c r="BD49" s="90">
        <f t="shared" si="62"/>
        <v>-1500</v>
      </c>
      <c r="BE49" s="90">
        <f t="shared" si="24"/>
        <v>1533.5179269546588</v>
      </c>
      <c r="BF49" s="89">
        <f t="shared" si="40"/>
        <v>2.2345284636439144E-2</v>
      </c>
      <c r="BG49" s="109">
        <f t="shared" si="63"/>
        <v>1.6015592476034679</v>
      </c>
      <c r="BH49" s="108">
        <f t="shared" si="25"/>
        <v>1535.1194862022624</v>
      </c>
      <c r="BI49" s="129">
        <f t="shared" si="41"/>
        <v>2.341299080150816E-2</v>
      </c>
      <c r="BJ49" s="90">
        <f t="shared" si="26"/>
        <v>1.5087095822636052</v>
      </c>
      <c r="BK49" s="108">
        <f t="shared" si="27"/>
        <v>1535.0266365369225</v>
      </c>
      <c r="BL49" s="89">
        <f t="shared" si="42"/>
        <v>2.3351091024615078E-2</v>
      </c>
      <c r="BM49" s="109"/>
      <c r="BN49" s="109">
        <f t="shared" si="43"/>
        <v>1500</v>
      </c>
      <c r="BO49" s="109">
        <f t="shared" si="44"/>
        <v>1535.0266365369225</v>
      </c>
      <c r="BQ49" s="108">
        <f t="shared" si="28"/>
        <v>72.290001000000004</v>
      </c>
      <c r="BR49" s="109">
        <f t="shared" si="29"/>
        <v>54.319999500000002</v>
      </c>
      <c r="BS49" s="110"/>
      <c r="BT49" s="110"/>
      <c r="BU49" s="109"/>
      <c r="BV49" s="109"/>
    </row>
    <row r="50" spans="1:74" ht="12.75" customHeight="1" x14ac:dyDescent="0.2">
      <c r="A50" s="107">
        <v>39398</v>
      </c>
      <c r="B50" s="108">
        <v>144.820007</v>
      </c>
      <c r="C50" s="108">
        <v>66.970000999999996</v>
      </c>
      <c r="D50" s="108">
        <v>55.07</v>
      </c>
      <c r="E50" s="108">
        <v>67.089995999999999</v>
      </c>
      <c r="F50" s="108">
        <v>49.389999000000003</v>
      </c>
      <c r="G50" s="108">
        <v>107.980003</v>
      </c>
      <c r="L50" s="156">
        <f>IF(int=Weekly,-$B$4,IF(int=Bi_Weekly,0,IF(int=Monthly,0,IF(int=Quarterly,0,IF(int=Yearly,0,IF(int=None,0,0))))))</f>
        <v>0</v>
      </c>
      <c r="M50" s="110">
        <f t="shared" si="8"/>
        <v>0</v>
      </c>
      <c r="N50" s="126">
        <f t="shared" si="9"/>
        <v>0</v>
      </c>
      <c r="O50" s="110">
        <f t="shared" si="10"/>
        <v>0</v>
      </c>
      <c r="P50" s="110">
        <f t="shared" si="11"/>
        <v>0</v>
      </c>
      <c r="Q50" s="110">
        <f t="shared" si="12"/>
        <v>0</v>
      </c>
      <c r="R50" s="110">
        <f t="shared" si="13"/>
        <v>0</v>
      </c>
      <c r="S50" s="110">
        <f t="shared" si="45"/>
        <v>1.8228735413160255</v>
      </c>
      <c r="T50" s="110">
        <f t="shared" si="46"/>
        <v>3.8896223455398635</v>
      </c>
      <c r="U50" s="110">
        <f t="shared" si="47"/>
        <v>1.4953602401386907</v>
      </c>
      <c r="V50" s="110">
        <f t="shared" si="48"/>
        <v>1.0830122645019642</v>
      </c>
      <c r="W50" s="110">
        <f t="shared" si="49"/>
        <v>12.715113092314517</v>
      </c>
      <c r="X50" s="110">
        <f t="shared" si="50"/>
        <v>2.0436344630384506</v>
      </c>
      <c r="Y50" s="110"/>
      <c r="Z50" s="110"/>
      <c r="AA50" s="110"/>
      <c r="AB50" s="110"/>
      <c r="AC50" s="110"/>
      <c r="AD50" s="110"/>
      <c r="AE50" s="110">
        <f t="shared" si="31"/>
        <v>0</v>
      </c>
      <c r="AF50" s="110">
        <f t="shared" si="32"/>
        <v>0</v>
      </c>
      <c r="AG50" s="110">
        <f t="shared" si="33"/>
        <v>0</v>
      </c>
      <c r="AH50" s="110">
        <f t="shared" si="34"/>
        <v>0</v>
      </c>
      <c r="AI50" s="110">
        <f t="shared" si="35"/>
        <v>0</v>
      </c>
      <c r="AJ50" s="110">
        <f t="shared" si="36"/>
        <v>0</v>
      </c>
      <c r="AK50" s="110">
        <f t="shared" si="16"/>
        <v>0</v>
      </c>
      <c r="AL50" s="110">
        <f t="shared" si="17"/>
        <v>0</v>
      </c>
      <c r="AM50" s="110">
        <f t="shared" si="18"/>
        <v>0</v>
      </c>
      <c r="AN50" s="110">
        <f t="shared" si="19"/>
        <v>0</v>
      </c>
      <c r="AO50" s="110">
        <f t="shared" si="20"/>
        <v>0</v>
      </c>
      <c r="AP50" s="110">
        <f t="shared" si="21"/>
        <v>0</v>
      </c>
      <c r="AQ50" s="110">
        <f t="shared" si="51"/>
        <v>2.624320746894903E-3</v>
      </c>
      <c r="AR50" s="110">
        <f t="shared" si="52"/>
        <v>1.6847460842553477E-2</v>
      </c>
      <c r="AS50" s="110">
        <f t="shared" si="53"/>
        <v>0</v>
      </c>
      <c r="AT50" s="110">
        <f t="shared" si="54"/>
        <v>0</v>
      </c>
      <c r="AU50" s="110">
        <f t="shared" si="55"/>
        <v>0</v>
      </c>
      <c r="AV50" s="110">
        <f t="shared" si="56"/>
        <v>0</v>
      </c>
      <c r="AW50" s="110">
        <f t="shared" si="64"/>
        <v>1.8254978620629205</v>
      </c>
      <c r="AX50" s="110">
        <f t="shared" si="57"/>
        <v>3.9064698063824168</v>
      </c>
      <c r="AY50" s="110">
        <f t="shared" si="58"/>
        <v>1.4953602401386907</v>
      </c>
      <c r="AZ50" s="110">
        <f t="shared" si="59"/>
        <v>1.0830122645019642</v>
      </c>
      <c r="BA50" s="110">
        <f t="shared" si="60"/>
        <v>12.715113092314517</v>
      </c>
      <c r="BB50" s="110">
        <f t="shared" si="61"/>
        <v>2.0436344630384506</v>
      </c>
      <c r="BC50" s="90">
        <f t="shared" si="39"/>
        <v>0</v>
      </c>
      <c r="BD50" s="90">
        <f t="shared" si="62"/>
        <v>-1500</v>
      </c>
      <c r="BE50" s="90">
        <f t="shared" si="24"/>
        <v>1528.1564266658502</v>
      </c>
      <c r="BF50" s="89">
        <f t="shared" si="40"/>
        <v>1.8770951110566703E-2</v>
      </c>
      <c r="BG50" s="109">
        <f t="shared" si="63"/>
        <v>1.6015592476034679</v>
      </c>
      <c r="BH50" s="108">
        <f t="shared" si="25"/>
        <v>1529.7579859134537</v>
      </c>
      <c r="BI50" s="129">
        <f t="shared" si="41"/>
        <v>1.9838657275635718E-2</v>
      </c>
      <c r="BJ50" s="90">
        <f t="shared" si="26"/>
        <v>1.5083286184088323</v>
      </c>
      <c r="BK50" s="108">
        <f t="shared" si="27"/>
        <v>1529.6647552842589</v>
      </c>
      <c r="BL50" s="89">
        <f t="shared" si="42"/>
        <v>1.9776503522839217E-2</v>
      </c>
      <c r="BM50" s="109"/>
      <c r="BN50" s="109">
        <f t="shared" si="43"/>
        <v>1500</v>
      </c>
      <c r="BO50" s="109">
        <f t="shared" si="44"/>
        <v>1529.6647552842592</v>
      </c>
      <c r="BQ50" s="108">
        <f t="shared" si="28"/>
        <v>72.410003500000002</v>
      </c>
      <c r="BR50" s="109">
        <f t="shared" si="29"/>
        <v>53.990001499999998</v>
      </c>
      <c r="BS50" s="110"/>
      <c r="BT50" s="110"/>
      <c r="BU50" s="109"/>
      <c r="BV50" s="109"/>
    </row>
    <row r="51" spans="1:74" ht="12.75" customHeight="1" x14ac:dyDescent="0.2">
      <c r="A51" s="107">
        <v>39405</v>
      </c>
      <c r="B51" s="108">
        <v>142.60000600000001</v>
      </c>
      <c r="C51" s="108">
        <v>65.839995999999999</v>
      </c>
      <c r="D51" s="108">
        <v>53.970001000000003</v>
      </c>
      <c r="E51" s="108">
        <v>65.930000000000007</v>
      </c>
      <c r="F51" s="108">
        <v>49.18</v>
      </c>
      <c r="G51" s="108">
        <v>103.260002</v>
      </c>
      <c r="L51" s="156">
        <f>IF(int=Weekly,-$B$4,IF(int=Bi_Weekly,-$B$4,IF(int=Monthly,-$B$4,IF(int=Quarterly,0,IF(int=Yearly,0,IF(int=None,0,0))))))</f>
        <v>0</v>
      </c>
      <c r="M51" s="110">
        <f t="shared" si="8"/>
        <v>0</v>
      </c>
      <c r="N51" s="126">
        <f t="shared" si="9"/>
        <v>0</v>
      </c>
      <c r="O51" s="110">
        <f t="shared" si="10"/>
        <v>0</v>
      </c>
      <c r="P51" s="110">
        <f t="shared" si="11"/>
        <v>0</v>
      </c>
      <c r="Q51" s="110">
        <f t="shared" si="12"/>
        <v>0</v>
      </c>
      <c r="R51" s="110">
        <f t="shared" si="13"/>
        <v>0</v>
      </c>
      <c r="S51" s="110">
        <f t="shared" si="45"/>
        <v>1.8228735413160255</v>
      </c>
      <c r="T51" s="110">
        <f t="shared" si="46"/>
        <v>3.8896223455398635</v>
      </c>
      <c r="U51" s="110">
        <f t="shared" si="47"/>
        <v>1.4953602401386907</v>
      </c>
      <c r="V51" s="110">
        <f t="shared" si="48"/>
        <v>1.0830122645019642</v>
      </c>
      <c r="W51" s="110">
        <f t="shared" si="49"/>
        <v>12.715113092314517</v>
      </c>
      <c r="X51" s="110">
        <f t="shared" si="50"/>
        <v>2.0436344630384506</v>
      </c>
      <c r="Y51" s="110"/>
      <c r="Z51" s="110"/>
      <c r="AA51" s="110"/>
      <c r="AB51" s="110"/>
      <c r="AC51" s="110"/>
      <c r="AD51" s="110"/>
      <c r="AE51" s="110">
        <f t="shared" si="31"/>
        <v>0</v>
      </c>
      <c r="AF51" s="110">
        <f t="shared" si="32"/>
        <v>0</v>
      </c>
      <c r="AG51" s="110">
        <f t="shared" si="33"/>
        <v>0</v>
      </c>
      <c r="AH51" s="110">
        <f t="shared" si="34"/>
        <v>0</v>
      </c>
      <c r="AI51" s="110">
        <f t="shared" si="35"/>
        <v>0</v>
      </c>
      <c r="AJ51" s="110">
        <f t="shared" si="36"/>
        <v>0</v>
      </c>
      <c r="AK51" s="110">
        <f t="shared" si="16"/>
        <v>0</v>
      </c>
      <c r="AL51" s="110">
        <f t="shared" si="17"/>
        <v>0</v>
      </c>
      <c r="AM51" s="110">
        <f t="shared" si="18"/>
        <v>0</v>
      </c>
      <c r="AN51" s="110">
        <f t="shared" si="19"/>
        <v>0</v>
      </c>
      <c r="AO51" s="110">
        <f t="shared" si="20"/>
        <v>0</v>
      </c>
      <c r="AP51" s="110">
        <f t="shared" si="21"/>
        <v>0</v>
      </c>
      <c r="AQ51" s="110">
        <f t="shared" si="51"/>
        <v>2.624320746894903E-3</v>
      </c>
      <c r="AR51" s="110">
        <f t="shared" si="52"/>
        <v>1.6847460842553477E-2</v>
      </c>
      <c r="AS51" s="110">
        <f t="shared" si="53"/>
        <v>0</v>
      </c>
      <c r="AT51" s="110">
        <f t="shared" si="54"/>
        <v>0</v>
      </c>
      <c r="AU51" s="110">
        <f t="shared" si="55"/>
        <v>0</v>
      </c>
      <c r="AV51" s="110">
        <f t="shared" si="56"/>
        <v>0</v>
      </c>
      <c r="AW51" s="110">
        <f t="shared" si="64"/>
        <v>1.8254978620629205</v>
      </c>
      <c r="AX51" s="110">
        <f t="shared" si="57"/>
        <v>3.9064698063824168</v>
      </c>
      <c r="AY51" s="110">
        <f t="shared" si="58"/>
        <v>1.4953602401386907</v>
      </c>
      <c r="AZ51" s="110">
        <f t="shared" si="59"/>
        <v>1.0830122645019642</v>
      </c>
      <c r="BA51" s="110">
        <f t="shared" si="60"/>
        <v>12.715113092314517</v>
      </c>
      <c r="BB51" s="110">
        <f t="shared" si="61"/>
        <v>2.0436344630384506</v>
      </c>
      <c r="BC51" s="90">
        <f t="shared" si="39"/>
        <v>0</v>
      </c>
      <c r="BD51" s="90">
        <f t="shared" si="62"/>
        <v>-1500</v>
      </c>
      <c r="BE51" s="90">
        <f t="shared" si="24"/>
        <v>1504.4970504756691</v>
      </c>
      <c r="BF51" s="89">
        <f t="shared" si="40"/>
        <v>2.9980336504460414E-3</v>
      </c>
      <c r="BG51" s="109">
        <f t="shared" si="63"/>
        <v>1.6015592476034679</v>
      </c>
      <c r="BH51" s="108">
        <f t="shared" si="25"/>
        <v>1506.0986097232726</v>
      </c>
      <c r="BI51" s="129">
        <f t="shared" si="41"/>
        <v>4.065739815515057E-3</v>
      </c>
      <c r="BJ51" s="90">
        <f t="shared" si="26"/>
        <v>1.4834649087370151</v>
      </c>
      <c r="BK51" s="108">
        <f t="shared" si="27"/>
        <v>1505.9805153844061</v>
      </c>
      <c r="BL51" s="89">
        <f t="shared" si="42"/>
        <v>3.9870102562706844E-3</v>
      </c>
      <c r="BM51" s="109"/>
      <c r="BN51" s="109">
        <f t="shared" si="43"/>
        <v>1500</v>
      </c>
      <c r="BO51" s="109">
        <f t="shared" si="44"/>
        <v>1505.9805153844061</v>
      </c>
      <c r="BQ51" s="108">
        <f t="shared" si="28"/>
        <v>71.300003000000004</v>
      </c>
      <c r="BR51" s="109">
        <f t="shared" si="29"/>
        <v>51.630001</v>
      </c>
      <c r="BS51" s="110"/>
      <c r="BT51" s="110"/>
      <c r="BU51" s="109"/>
      <c r="BV51" s="109"/>
    </row>
    <row r="52" spans="1:74" ht="12.75" customHeight="1" x14ac:dyDescent="0.2">
      <c r="A52" s="107">
        <v>39412</v>
      </c>
      <c r="B52" s="108">
        <v>146.949997</v>
      </c>
      <c r="C52" s="108">
        <v>68.010002</v>
      </c>
      <c r="D52" s="108">
        <v>55.169998</v>
      </c>
      <c r="E52" s="108">
        <v>67.019997000000004</v>
      </c>
      <c r="F52" s="108">
        <v>50.389999000000003</v>
      </c>
      <c r="G52" s="108">
        <v>107.279999</v>
      </c>
      <c r="L52" s="156">
        <f>IF(int=Weekly,-$B$4,IF(int=Bi_Weekly,0,IF(int=Monthly,0,IF(int=Quarterly,0,IF(int=Yearly,0,IF(int=None,0,0))))))</f>
        <v>0</v>
      </c>
      <c r="M52" s="110">
        <f t="shared" si="8"/>
        <v>0</v>
      </c>
      <c r="N52" s="126">
        <f t="shared" si="9"/>
        <v>0</v>
      </c>
      <c r="O52" s="110">
        <f t="shared" si="10"/>
        <v>0</v>
      </c>
      <c r="P52" s="110">
        <f t="shared" si="11"/>
        <v>0</v>
      </c>
      <c r="Q52" s="110">
        <f t="shared" si="12"/>
        <v>0</v>
      </c>
      <c r="R52" s="110">
        <f t="shared" si="13"/>
        <v>0</v>
      </c>
      <c r="S52" s="110">
        <f t="shared" si="45"/>
        <v>1.8228735413160255</v>
      </c>
      <c r="T52" s="110">
        <f t="shared" si="46"/>
        <v>3.8896223455398635</v>
      </c>
      <c r="U52" s="110">
        <f t="shared" si="47"/>
        <v>1.4953602401386907</v>
      </c>
      <c r="V52" s="110">
        <f t="shared" si="48"/>
        <v>1.0830122645019642</v>
      </c>
      <c r="W52" s="110">
        <f t="shared" si="49"/>
        <v>12.715113092314517</v>
      </c>
      <c r="X52" s="110">
        <f t="shared" si="50"/>
        <v>2.0436344630384506</v>
      </c>
      <c r="Y52" s="110"/>
      <c r="Z52" s="110"/>
      <c r="AA52" s="110"/>
      <c r="AB52" s="110"/>
      <c r="AC52" s="110"/>
      <c r="AD52" s="110"/>
      <c r="AE52" s="110">
        <f t="shared" si="31"/>
        <v>0</v>
      </c>
      <c r="AF52" s="110">
        <f t="shared" si="32"/>
        <v>0</v>
      </c>
      <c r="AG52" s="110">
        <f t="shared" si="33"/>
        <v>0</v>
      </c>
      <c r="AH52" s="110">
        <f t="shared" si="34"/>
        <v>0</v>
      </c>
      <c r="AI52" s="110">
        <f t="shared" si="35"/>
        <v>0</v>
      </c>
      <c r="AJ52" s="110">
        <f t="shared" si="36"/>
        <v>0</v>
      </c>
      <c r="AK52" s="110">
        <f t="shared" si="16"/>
        <v>0</v>
      </c>
      <c r="AL52" s="110">
        <f t="shared" si="17"/>
        <v>0</v>
      </c>
      <c r="AM52" s="110">
        <f t="shared" si="18"/>
        <v>0</v>
      </c>
      <c r="AN52" s="110">
        <f t="shared" si="19"/>
        <v>0</v>
      </c>
      <c r="AO52" s="110">
        <f t="shared" si="20"/>
        <v>0</v>
      </c>
      <c r="AP52" s="110">
        <f t="shared" si="21"/>
        <v>0</v>
      </c>
      <c r="AQ52" s="110">
        <f t="shared" si="51"/>
        <v>2.624320746894903E-3</v>
      </c>
      <c r="AR52" s="110">
        <f t="shared" si="51"/>
        <v>1.6847460842553477E-2</v>
      </c>
      <c r="AS52" s="110">
        <f t="shared" si="53"/>
        <v>0</v>
      </c>
      <c r="AT52" s="110">
        <f t="shared" si="54"/>
        <v>0</v>
      </c>
      <c r="AU52" s="110">
        <f t="shared" si="55"/>
        <v>0</v>
      </c>
      <c r="AV52" s="110">
        <f t="shared" si="56"/>
        <v>0</v>
      </c>
      <c r="AW52" s="110">
        <f t="shared" si="64"/>
        <v>1.8254978620629205</v>
      </c>
      <c r="AX52" s="110">
        <f t="shared" si="57"/>
        <v>3.9064698063824168</v>
      </c>
      <c r="AY52" s="110">
        <f t="shared" si="58"/>
        <v>1.4953602401386907</v>
      </c>
      <c r="AZ52" s="110">
        <f t="shared" si="59"/>
        <v>1.0830122645019642</v>
      </c>
      <c r="BA52" s="110">
        <f t="shared" si="60"/>
        <v>12.715113092314517</v>
      </c>
      <c r="BB52" s="110">
        <f t="shared" si="61"/>
        <v>2.0436344630384506</v>
      </c>
      <c r="BC52" s="90">
        <f t="shared" si="39"/>
        <v>0</v>
      </c>
      <c r="BD52" s="90">
        <f t="shared" si="62"/>
        <v>-1500</v>
      </c>
      <c r="BE52" s="90">
        <f t="shared" si="24"/>
        <v>1547.4426242605423</v>
      </c>
      <c r="BF52" s="89">
        <f t="shared" si="40"/>
        <v>3.1628416173694829E-2</v>
      </c>
      <c r="BG52" s="109">
        <f t="shared" si="63"/>
        <v>1.6015592476034679</v>
      </c>
      <c r="BH52" s="108">
        <f t="shared" si="25"/>
        <v>1549.0441835081458</v>
      </c>
      <c r="BI52" s="129">
        <f t="shared" si="41"/>
        <v>3.2696122338763844E-2</v>
      </c>
      <c r="BJ52" s="90">
        <f t="shared" si="26"/>
        <v>1.5314397714802275</v>
      </c>
      <c r="BK52" s="108">
        <f t="shared" si="27"/>
        <v>1548.9740640320226</v>
      </c>
      <c r="BL52" s="89">
        <f t="shared" si="42"/>
        <v>3.2649376021348431E-2</v>
      </c>
      <c r="BM52" s="109"/>
      <c r="BN52" s="109">
        <f t="shared" si="43"/>
        <v>1500</v>
      </c>
      <c r="BO52" s="109">
        <f t="shared" si="44"/>
        <v>1548.9740640320224</v>
      </c>
      <c r="BQ52" s="108">
        <f t="shared" si="28"/>
        <v>73.474998499999998</v>
      </c>
      <c r="BR52" s="109">
        <f t="shared" si="29"/>
        <v>53.639999500000002</v>
      </c>
      <c r="BS52" s="110"/>
      <c r="BT52" s="110"/>
      <c r="BU52" s="109"/>
      <c r="BV52" s="109"/>
    </row>
    <row r="53" spans="1:74" ht="12.75" customHeight="1" x14ac:dyDescent="0.2">
      <c r="A53" s="107">
        <v>39419</v>
      </c>
      <c r="B53" s="108">
        <v>149.60000600000001</v>
      </c>
      <c r="C53" s="108">
        <v>69.099997999999999</v>
      </c>
      <c r="D53" s="108">
        <v>56.48</v>
      </c>
      <c r="E53" s="108">
        <v>68.809997999999993</v>
      </c>
      <c r="F53" s="108">
        <v>50.82</v>
      </c>
      <c r="G53" s="108">
        <v>111.66999800000001</v>
      </c>
      <c r="L53" s="156">
        <f>IF(int=Weekly,-$B$4,IF(int=Bi_Weekly,-$B$4,IF(int=Monthly,0,IF(int=Quarterly,0,IF(int=Yearly,0,IF(int=None,0,0))))))</f>
        <v>0</v>
      </c>
      <c r="M53" s="110">
        <f t="shared" si="8"/>
        <v>0</v>
      </c>
      <c r="N53" s="126">
        <f t="shared" si="9"/>
        <v>0</v>
      </c>
      <c r="O53" s="110">
        <f t="shared" si="10"/>
        <v>0</v>
      </c>
      <c r="P53" s="110">
        <f t="shared" si="11"/>
        <v>0</v>
      </c>
      <c r="Q53" s="110">
        <f t="shared" si="12"/>
        <v>0</v>
      </c>
      <c r="R53" s="110">
        <f t="shared" si="13"/>
        <v>0</v>
      </c>
      <c r="S53" s="110">
        <f t="shared" si="45"/>
        <v>1.8228735413160255</v>
      </c>
      <c r="T53" s="110">
        <f t="shared" si="46"/>
        <v>3.8896223455398635</v>
      </c>
      <c r="U53" s="110">
        <f t="shared" si="47"/>
        <v>1.4953602401386907</v>
      </c>
      <c r="V53" s="110">
        <f t="shared" si="48"/>
        <v>1.0830122645019642</v>
      </c>
      <c r="W53" s="110">
        <f t="shared" si="49"/>
        <v>12.715113092314517</v>
      </c>
      <c r="X53" s="110">
        <f t="shared" si="50"/>
        <v>2.0436344630384506</v>
      </c>
      <c r="Y53" s="110"/>
      <c r="Z53" s="110"/>
      <c r="AA53" s="110"/>
      <c r="AB53" s="110"/>
      <c r="AC53" s="110"/>
      <c r="AD53" s="110"/>
      <c r="AE53" s="110">
        <f t="shared" si="31"/>
        <v>0</v>
      </c>
      <c r="AF53" s="110">
        <f t="shared" si="32"/>
        <v>0</v>
      </c>
      <c r="AG53" s="110">
        <f t="shared" si="33"/>
        <v>0</v>
      </c>
      <c r="AH53" s="110">
        <f t="shared" si="34"/>
        <v>0</v>
      </c>
      <c r="AI53" s="110">
        <f t="shared" si="35"/>
        <v>0</v>
      </c>
      <c r="AJ53" s="110">
        <f t="shared" si="36"/>
        <v>0</v>
      </c>
      <c r="AK53" s="110">
        <f t="shared" si="16"/>
        <v>0</v>
      </c>
      <c r="AL53" s="110">
        <f t="shared" si="17"/>
        <v>0</v>
      </c>
      <c r="AM53" s="110">
        <f t="shared" si="18"/>
        <v>0</v>
      </c>
      <c r="AN53" s="110">
        <f t="shared" si="19"/>
        <v>0</v>
      </c>
      <c r="AO53" s="110">
        <f t="shared" si="20"/>
        <v>0</v>
      </c>
      <c r="AP53" s="110">
        <f t="shared" si="21"/>
        <v>0</v>
      </c>
      <c r="AQ53" s="110">
        <f t="shared" si="51"/>
        <v>2.624320746894903E-3</v>
      </c>
      <c r="AR53" s="110">
        <f t="shared" si="51"/>
        <v>1.6847460842553477E-2</v>
      </c>
      <c r="AS53" s="110">
        <f t="shared" si="53"/>
        <v>0</v>
      </c>
      <c r="AT53" s="110">
        <f t="shared" si="54"/>
        <v>0</v>
      </c>
      <c r="AU53" s="110">
        <f t="shared" si="55"/>
        <v>0</v>
      </c>
      <c r="AV53" s="110">
        <f t="shared" si="56"/>
        <v>0</v>
      </c>
      <c r="AW53" s="110">
        <f t="shared" si="64"/>
        <v>1.8254978620629205</v>
      </c>
      <c r="AX53" s="110">
        <f t="shared" si="57"/>
        <v>3.9064698063824168</v>
      </c>
      <c r="AY53" s="110">
        <f t="shared" si="58"/>
        <v>1.4953602401386907</v>
      </c>
      <c r="AZ53" s="110">
        <f t="shared" si="59"/>
        <v>1.0830122645019642</v>
      </c>
      <c r="BA53" s="110">
        <f t="shared" si="60"/>
        <v>12.715113092314517</v>
      </c>
      <c r="BB53" s="110">
        <f t="shared" si="61"/>
        <v>2.0436344630384506</v>
      </c>
      <c r="BC53" s="90">
        <f t="shared" si="39"/>
        <v>0</v>
      </c>
      <c r="BD53" s="90">
        <f t="shared" si="62"/>
        <v>-1500</v>
      </c>
      <c r="BE53" s="90">
        <f t="shared" si="24"/>
        <v>1574.8495108847262</v>
      </c>
      <c r="BF53" s="89">
        <f t="shared" si="40"/>
        <v>4.9899673923150756E-2</v>
      </c>
      <c r="BG53" s="109">
        <f t="shared" si="63"/>
        <v>1.6015592476034679</v>
      </c>
      <c r="BH53" s="108">
        <f t="shared" si="25"/>
        <v>1576.4510701323297</v>
      </c>
      <c r="BI53" s="129">
        <f t="shared" si="41"/>
        <v>5.0967380088219771E-2</v>
      </c>
      <c r="BJ53" s="90">
        <f t="shared" si="26"/>
        <v>1.5567579100069255</v>
      </c>
      <c r="BK53" s="108">
        <f t="shared" si="27"/>
        <v>1576.4062687947333</v>
      </c>
      <c r="BL53" s="89">
        <f t="shared" si="42"/>
        <v>5.0937512529822149E-2</v>
      </c>
      <c r="BM53" s="109"/>
      <c r="BN53" s="109">
        <f t="shared" si="43"/>
        <v>1500</v>
      </c>
      <c r="BO53" s="109">
        <f t="shared" si="44"/>
        <v>1576.4062687947328</v>
      </c>
      <c r="BQ53" s="108">
        <f t="shared" si="28"/>
        <v>74.800003000000004</v>
      </c>
      <c r="BR53" s="109">
        <f t="shared" si="29"/>
        <v>55.834999000000003</v>
      </c>
      <c r="BS53" s="110"/>
      <c r="BT53" s="110"/>
      <c r="BU53" s="109"/>
      <c r="BV53" s="109"/>
    </row>
    <row r="54" spans="1:74" ht="12.75" customHeight="1" x14ac:dyDescent="0.2">
      <c r="A54" s="107">
        <v>39426</v>
      </c>
      <c r="B54" s="108">
        <v>145.699997</v>
      </c>
      <c r="C54" s="108">
        <v>67.160004000000001</v>
      </c>
      <c r="D54" s="108">
        <v>54.299999</v>
      </c>
      <c r="E54" s="108">
        <v>65.680000000000007</v>
      </c>
      <c r="F54" s="108">
        <v>48.639999000000003</v>
      </c>
      <c r="G54" s="108">
        <v>105.040001</v>
      </c>
      <c r="L54" s="156">
        <f>IF(int=Weekly,-$B$4,IF(int=Bi_Weekly,0,IF(int=Monthly,0,IF(int=Quarterly,0,IF(int=Yearly,0,IF(int=None,0,0))))))</f>
        <v>0</v>
      </c>
      <c r="M54" s="110">
        <f t="shared" si="8"/>
        <v>0</v>
      </c>
      <c r="N54" s="126">
        <f t="shared" si="9"/>
        <v>0</v>
      </c>
      <c r="O54" s="110">
        <f t="shared" si="10"/>
        <v>0</v>
      </c>
      <c r="P54" s="110">
        <f t="shared" si="11"/>
        <v>0</v>
      </c>
      <c r="Q54" s="110">
        <f t="shared" si="12"/>
        <v>0</v>
      </c>
      <c r="R54" s="110">
        <f t="shared" si="13"/>
        <v>0</v>
      </c>
      <c r="S54" s="110">
        <f t="shared" si="45"/>
        <v>1.8228735413160255</v>
      </c>
      <c r="T54" s="110">
        <f t="shared" si="46"/>
        <v>3.8896223455398635</v>
      </c>
      <c r="U54" s="110">
        <f t="shared" si="47"/>
        <v>1.4953602401386907</v>
      </c>
      <c r="V54" s="110">
        <f t="shared" si="48"/>
        <v>1.0830122645019642</v>
      </c>
      <c r="W54" s="110">
        <f t="shared" si="49"/>
        <v>12.715113092314517</v>
      </c>
      <c r="X54" s="110">
        <f t="shared" si="50"/>
        <v>2.0436344630384506</v>
      </c>
      <c r="Y54" s="110"/>
      <c r="Z54" s="110"/>
      <c r="AA54" s="110"/>
      <c r="AB54" s="110"/>
      <c r="AC54" s="110"/>
      <c r="AD54" s="110"/>
      <c r="AE54" s="110">
        <f t="shared" si="31"/>
        <v>0</v>
      </c>
      <c r="AF54" s="110">
        <f t="shared" si="32"/>
        <v>0</v>
      </c>
      <c r="AG54" s="110">
        <f t="shared" si="33"/>
        <v>0</v>
      </c>
      <c r="AH54" s="110">
        <f t="shared" si="34"/>
        <v>0</v>
      </c>
      <c r="AI54" s="110">
        <f t="shared" si="35"/>
        <v>0</v>
      </c>
      <c r="AJ54" s="110">
        <f t="shared" si="36"/>
        <v>0</v>
      </c>
      <c r="AK54" s="110">
        <f t="shared" si="16"/>
        <v>0</v>
      </c>
      <c r="AL54" s="110">
        <f t="shared" si="17"/>
        <v>0</v>
      </c>
      <c r="AM54" s="110">
        <f t="shared" si="18"/>
        <v>0</v>
      </c>
      <c r="AN54" s="110">
        <f t="shared" si="19"/>
        <v>0</v>
      </c>
      <c r="AO54" s="110">
        <f t="shared" si="20"/>
        <v>0</v>
      </c>
      <c r="AP54" s="110">
        <f t="shared" si="21"/>
        <v>0</v>
      </c>
      <c r="AQ54" s="110">
        <f t="shared" si="51"/>
        <v>2.624320746894903E-3</v>
      </c>
      <c r="AR54" s="110">
        <f t="shared" si="51"/>
        <v>1.6847460842553477E-2</v>
      </c>
      <c r="AS54" s="110">
        <f t="shared" si="53"/>
        <v>0</v>
      </c>
      <c r="AT54" s="110">
        <f t="shared" si="54"/>
        <v>0</v>
      </c>
      <c r="AU54" s="110">
        <f t="shared" si="55"/>
        <v>0</v>
      </c>
      <c r="AV54" s="110">
        <f t="shared" si="56"/>
        <v>0</v>
      </c>
      <c r="AW54" s="110">
        <f t="shared" si="64"/>
        <v>1.8254978620629205</v>
      </c>
      <c r="AX54" s="110">
        <f t="shared" si="57"/>
        <v>3.9064698063824168</v>
      </c>
      <c r="AY54" s="110">
        <f t="shared" si="58"/>
        <v>1.4953602401386907</v>
      </c>
      <c r="AZ54" s="110">
        <f t="shared" si="59"/>
        <v>1.0830122645019642</v>
      </c>
      <c r="BA54" s="110">
        <f t="shared" si="60"/>
        <v>12.715113092314517</v>
      </c>
      <c r="BB54" s="110">
        <f t="shared" si="61"/>
        <v>2.0436344630384506</v>
      </c>
      <c r="BC54" s="90">
        <f t="shared" si="39"/>
        <v>0</v>
      </c>
      <c r="BD54" s="90">
        <f t="shared" si="62"/>
        <v>-1500</v>
      </c>
      <c r="BE54" s="90">
        <f t="shared" si="24"/>
        <v>1512.276480998989</v>
      </c>
      <c r="BF54" s="89">
        <f t="shared" si="40"/>
        <v>8.1843206659926171E-3</v>
      </c>
      <c r="BG54" s="109">
        <f t="shared" si="63"/>
        <v>1.6015592476034679</v>
      </c>
      <c r="BH54" s="108">
        <f t="shared" si="25"/>
        <v>1513.8780402465925</v>
      </c>
      <c r="BI54" s="129">
        <f t="shared" si="41"/>
        <v>9.2520268310616327E-3</v>
      </c>
      <c r="BJ54" s="90">
        <f t="shared" si="26"/>
        <v>1.5138390625253599</v>
      </c>
      <c r="BK54" s="108">
        <f t="shared" si="27"/>
        <v>1513.7903200615144</v>
      </c>
      <c r="BL54" s="89">
        <f t="shared" si="42"/>
        <v>9.1935467076762478E-3</v>
      </c>
      <c r="BM54" s="109"/>
      <c r="BN54" s="109">
        <f t="shared" si="43"/>
        <v>1500</v>
      </c>
      <c r="BO54" s="109">
        <f t="shared" si="44"/>
        <v>1513.7903200615144</v>
      </c>
      <c r="BQ54" s="108">
        <f t="shared" si="28"/>
        <v>72.849998499999998</v>
      </c>
      <c r="BR54" s="109">
        <f t="shared" si="29"/>
        <v>52.520000500000002</v>
      </c>
      <c r="BS54" s="110"/>
      <c r="BT54" s="110"/>
      <c r="BU54" s="109"/>
      <c r="BV54" s="109"/>
    </row>
    <row r="55" spans="1:74" ht="12.75" customHeight="1" x14ac:dyDescent="0.2">
      <c r="A55" s="107">
        <v>39433</v>
      </c>
      <c r="B55" s="108">
        <v>146.80999800000001</v>
      </c>
      <c r="C55" s="108">
        <v>67</v>
      </c>
      <c r="D55" s="108">
        <v>53.790000999999997</v>
      </c>
      <c r="E55" s="108">
        <v>66.099997999999999</v>
      </c>
      <c r="F55" s="108">
        <v>48.73</v>
      </c>
      <c r="G55" s="108">
        <v>106.449997</v>
      </c>
      <c r="L55" s="156">
        <f>IF(int=Weekly,-$B$4,IF(int=Bi_Weekly,-$B$4,IF(int=Monthly,-$B$4,IF(int=Quarterly,0,IF(int=Yearly,0,IF(int=None,0,0))))))</f>
        <v>0</v>
      </c>
      <c r="M55" s="110">
        <f t="shared" si="8"/>
        <v>0</v>
      </c>
      <c r="N55" s="126">
        <f t="shared" si="9"/>
        <v>0</v>
      </c>
      <c r="O55" s="110">
        <f t="shared" si="10"/>
        <v>0</v>
      </c>
      <c r="P55" s="110">
        <f t="shared" si="11"/>
        <v>0</v>
      </c>
      <c r="Q55" s="110">
        <f t="shared" si="12"/>
        <v>0</v>
      </c>
      <c r="R55" s="110">
        <f t="shared" si="13"/>
        <v>0</v>
      </c>
      <c r="S55" s="110">
        <f t="shared" si="45"/>
        <v>1.8228735413160255</v>
      </c>
      <c r="T55" s="110">
        <f t="shared" si="46"/>
        <v>3.8896223455398635</v>
      </c>
      <c r="U55" s="110">
        <f t="shared" si="47"/>
        <v>1.4953602401386907</v>
      </c>
      <c r="V55" s="110">
        <f t="shared" si="48"/>
        <v>1.0830122645019642</v>
      </c>
      <c r="W55" s="110">
        <f t="shared" si="49"/>
        <v>12.715113092314517</v>
      </c>
      <c r="X55" s="110">
        <f t="shared" si="50"/>
        <v>2.0436344630384506</v>
      </c>
      <c r="Y55" s="110"/>
      <c r="Z55" s="110"/>
      <c r="AA55" s="110"/>
      <c r="AB55" s="110"/>
      <c r="AC55" s="110"/>
      <c r="AD55" s="110"/>
      <c r="AE55" s="110">
        <f t="shared" si="31"/>
        <v>0</v>
      </c>
      <c r="AF55" s="110">
        <f t="shared" si="32"/>
        <v>0</v>
      </c>
      <c r="AG55" s="110">
        <f t="shared" si="33"/>
        <v>0</v>
      </c>
      <c r="AH55" s="110">
        <f t="shared" si="34"/>
        <v>0</v>
      </c>
      <c r="AI55" s="110">
        <f t="shared" si="35"/>
        <v>0</v>
      </c>
      <c r="AJ55" s="110">
        <f t="shared" si="36"/>
        <v>0</v>
      </c>
      <c r="AK55" s="110">
        <f t="shared" si="16"/>
        <v>0</v>
      </c>
      <c r="AL55" s="110">
        <f t="shared" si="17"/>
        <v>0</v>
      </c>
      <c r="AM55" s="110">
        <f t="shared" si="18"/>
        <v>0</v>
      </c>
      <c r="AN55" s="110">
        <f t="shared" si="19"/>
        <v>0</v>
      </c>
      <c r="AO55" s="110">
        <f t="shared" si="20"/>
        <v>0</v>
      </c>
      <c r="AP55" s="110">
        <f t="shared" si="21"/>
        <v>0</v>
      </c>
      <c r="AQ55" s="110">
        <f t="shared" si="51"/>
        <v>2.624320746894903E-3</v>
      </c>
      <c r="AR55" s="110">
        <f t="shared" si="51"/>
        <v>1.6847460842553477E-2</v>
      </c>
      <c r="AS55" s="110">
        <f t="shared" si="53"/>
        <v>0</v>
      </c>
      <c r="AT55" s="110">
        <f t="shared" si="54"/>
        <v>0</v>
      </c>
      <c r="AU55" s="110">
        <f t="shared" si="55"/>
        <v>0</v>
      </c>
      <c r="AV55" s="110">
        <f t="shared" si="56"/>
        <v>0</v>
      </c>
      <c r="AW55" s="110">
        <f t="shared" si="64"/>
        <v>1.8254978620629205</v>
      </c>
      <c r="AX55" s="110">
        <f t="shared" si="57"/>
        <v>3.9064698063824168</v>
      </c>
      <c r="AY55" s="110">
        <f t="shared" si="58"/>
        <v>1.4953602401386907</v>
      </c>
      <c r="AZ55" s="110">
        <f t="shared" si="59"/>
        <v>1.0830122645019642</v>
      </c>
      <c r="BA55" s="110">
        <f t="shared" si="60"/>
        <v>12.715113092314517</v>
      </c>
      <c r="BB55" s="110">
        <f t="shared" si="61"/>
        <v>2.0436344630384506</v>
      </c>
      <c r="BC55" s="90">
        <f t="shared" si="39"/>
        <v>0</v>
      </c>
      <c r="BD55" s="90">
        <f t="shared" si="62"/>
        <v>-1500</v>
      </c>
      <c r="BE55" s="90">
        <f t="shared" si="24"/>
        <v>1517.3956388840313</v>
      </c>
      <c r="BF55" s="89">
        <f t="shared" si="40"/>
        <v>1.1597092589354263E-2</v>
      </c>
      <c r="BG55" s="109">
        <f t="shared" si="63"/>
        <v>1.6015592476034679</v>
      </c>
      <c r="BH55" s="108">
        <f t="shared" si="25"/>
        <v>1518.9971981316348</v>
      </c>
      <c r="BI55" s="129">
        <f t="shared" si="41"/>
        <v>1.2664798754423279E-2</v>
      </c>
      <c r="BJ55" s="90">
        <f t="shared" si="26"/>
        <v>1.5140564000540824</v>
      </c>
      <c r="BK55" s="108">
        <f t="shared" si="27"/>
        <v>1518.9096952840855</v>
      </c>
      <c r="BL55" s="89">
        <f t="shared" si="42"/>
        <v>1.2606463522723654E-2</v>
      </c>
      <c r="BM55" s="109"/>
      <c r="BN55" s="109">
        <f t="shared" si="43"/>
        <v>1500</v>
      </c>
      <c r="BO55" s="109">
        <f t="shared" si="44"/>
        <v>1518.9096952840853</v>
      </c>
      <c r="BQ55" s="108">
        <f t="shared" si="28"/>
        <v>73.404999000000004</v>
      </c>
      <c r="BR55" s="109">
        <f t="shared" si="29"/>
        <v>53.224998499999998</v>
      </c>
      <c r="BS55" s="110"/>
      <c r="BT55" s="110"/>
      <c r="BU55" s="109"/>
      <c r="BV55" s="109"/>
    </row>
    <row r="56" spans="1:74" ht="12.75" customHeight="1" x14ac:dyDescent="0.2">
      <c r="A56" s="107">
        <v>39440</v>
      </c>
      <c r="B56" s="108">
        <v>145.88000500000001</v>
      </c>
      <c r="C56" s="108">
        <v>66.800003000000004</v>
      </c>
      <c r="D56" s="108">
        <v>53.41</v>
      </c>
      <c r="E56" s="108">
        <v>64.839995999999999</v>
      </c>
      <c r="F56" s="108">
        <v>48.290000999999997</v>
      </c>
      <c r="G56" s="108">
        <v>105.41999800000001</v>
      </c>
      <c r="L56" s="156">
        <f>IF(int=Weekly,-$B$4,IF(int=Bi_Weekly,0,IF(int=Monthly,0,IF(int=Quarterly,0,IF(int=Yearly,0,IF(int=None,0,0))))))</f>
        <v>0</v>
      </c>
      <c r="M56" s="110">
        <f t="shared" si="8"/>
        <v>0</v>
      </c>
      <c r="N56" s="126">
        <f t="shared" si="9"/>
        <v>0</v>
      </c>
      <c r="O56" s="110">
        <f t="shared" si="10"/>
        <v>0</v>
      </c>
      <c r="P56" s="110">
        <f t="shared" si="11"/>
        <v>0</v>
      </c>
      <c r="Q56" s="110">
        <f t="shared" si="12"/>
        <v>0</v>
      </c>
      <c r="R56" s="110">
        <f t="shared" si="13"/>
        <v>0</v>
      </c>
      <c r="S56" s="110">
        <f t="shared" si="45"/>
        <v>1.8228735413160255</v>
      </c>
      <c r="T56" s="110">
        <f t="shared" si="46"/>
        <v>3.8896223455398635</v>
      </c>
      <c r="U56" s="110">
        <f t="shared" si="47"/>
        <v>1.4953602401386907</v>
      </c>
      <c r="V56" s="110">
        <f t="shared" si="48"/>
        <v>1.0830122645019642</v>
      </c>
      <c r="W56" s="110">
        <f t="shared" si="49"/>
        <v>12.715113092314517</v>
      </c>
      <c r="X56" s="110">
        <f t="shared" si="50"/>
        <v>2.0436344630384506</v>
      </c>
      <c r="Y56" s="110">
        <v>0.38550000000000001</v>
      </c>
      <c r="Z56" s="110">
        <v>0.55500000000000005</v>
      </c>
      <c r="AA56" s="110">
        <v>1.08</v>
      </c>
      <c r="AB56" s="110">
        <v>1.5089999999999999</v>
      </c>
      <c r="AC56" s="110">
        <v>1.0549999999999999</v>
      </c>
      <c r="AD56" s="110">
        <v>0.98450000000000004</v>
      </c>
      <c r="AE56" s="110">
        <f>(S56*Y56)</f>
        <v>0.70271775017732785</v>
      </c>
      <c r="AF56" s="110">
        <f t="shared" si="32"/>
        <v>2.1587404017746246</v>
      </c>
      <c r="AG56" s="110">
        <f t="shared" si="33"/>
        <v>1.6149890593497862</v>
      </c>
      <c r="AH56" s="110">
        <f t="shared" si="34"/>
        <v>1.634265507133464</v>
      </c>
      <c r="AI56" s="110">
        <f t="shared" si="35"/>
        <v>13.414444312391815</v>
      </c>
      <c r="AJ56" s="110">
        <f t="shared" si="36"/>
        <v>2.0119581288613548</v>
      </c>
      <c r="AK56" s="110">
        <f t="shared" si="16"/>
        <v>4.8170943658613656E-3</v>
      </c>
      <c r="AL56" s="110">
        <f t="shared" si="17"/>
        <v>3.2316471629119901E-2</v>
      </c>
      <c r="AM56" s="110">
        <f t="shared" si="18"/>
        <v>3.023757834393908E-2</v>
      </c>
      <c r="AN56" s="110">
        <f t="shared" si="19"/>
        <v>2.5204589882045398E-2</v>
      </c>
      <c r="AO56" s="110">
        <f t="shared" si="20"/>
        <v>0.27778927385799423</v>
      </c>
      <c r="AP56" s="110">
        <f t="shared" si="21"/>
        <v>1.9085165689923033E-2</v>
      </c>
      <c r="AQ56" s="110">
        <f t="shared" si="51"/>
        <v>7.4414151127562686E-3</v>
      </c>
      <c r="AR56" s="110">
        <f t="shared" si="51"/>
        <v>4.9163932471673374E-2</v>
      </c>
      <c r="AS56" s="110">
        <f t="shared" si="53"/>
        <v>3.023757834393908E-2</v>
      </c>
      <c r="AT56" s="110">
        <f t="shared" si="54"/>
        <v>2.5204589882045398E-2</v>
      </c>
      <c r="AU56" s="110">
        <f t="shared" si="55"/>
        <v>0.27778927385799423</v>
      </c>
      <c r="AV56" s="110">
        <f t="shared" si="56"/>
        <v>1.9085165689923033E-2</v>
      </c>
      <c r="AW56" s="110">
        <f t="shared" si="64"/>
        <v>1.8303149564287817</v>
      </c>
      <c r="AX56" s="110">
        <f t="shared" si="57"/>
        <v>3.9387862780115368</v>
      </c>
      <c r="AY56" s="110">
        <f t="shared" si="58"/>
        <v>1.5255978184826298</v>
      </c>
      <c r="AZ56" s="110">
        <f t="shared" si="59"/>
        <v>1.1082168543840096</v>
      </c>
      <c r="BA56" s="110">
        <f t="shared" si="60"/>
        <v>12.992902366172512</v>
      </c>
      <c r="BB56" s="110">
        <f t="shared" si="61"/>
        <v>2.0627196287283738</v>
      </c>
      <c r="BC56" s="90">
        <f t="shared" si="39"/>
        <v>21.537115159688373</v>
      </c>
      <c r="BD56" s="90">
        <f t="shared" si="62"/>
        <v>-1500</v>
      </c>
      <c r="BE56" s="90">
        <f t="shared" si="24"/>
        <v>1505.2900519457708</v>
      </c>
      <c r="BF56" s="89">
        <f t="shared" si="40"/>
        <v>3.5267012971804679E-3</v>
      </c>
      <c r="BG56" s="109">
        <f t="shared" si="63"/>
        <v>23.138674407291841</v>
      </c>
      <c r="BH56" s="108">
        <f t="shared" si="25"/>
        <v>1528.4287263530625</v>
      </c>
      <c r="BI56" s="129">
        <f t="shared" si="41"/>
        <v>1.8952484235374989E-2</v>
      </c>
      <c r="BJ56" s="90">
        <f t="shared" si="26"/>
        <v>23.04536151819196</v>
      </c>
      <c r="BK56" s="108">
        <f t="shared" si="27"/>
        <v>1528.3354134639628</v>
      </c>
      <c r="BL56" s="89">
        <f t="shared" si="42"/>
        <v>1.8890275642641896E-2</v>
      </c>
      <c r="BM56" s="109"/>
      <c r="BN56" s="109">
        <f t="shared" si="43"/>
        <v>1500</v>
      </c>
      <c r="BO56" s="109">
        <f t="shared" si="44"/>
        <v>1528.3354134639631</v>
      </c>
      <c r="BQ56" s="108">
        <f t="shared" si="28"/>
        <v>72.940002500000006</v>
      </c>
      <c r="BR56" s="109">
        <f t="shared" si="29"/>
        <v>52.709999000000003</v>
      </c>
      <c r="BS56" s="110"/>
      <c r="BT56" s="110"/>
      <c r="BU56" s="109"/>
      <c r="BV56" s="109"/>
    </row>
    <row r="57" spans="1:74" ht="12.75" customHeight="1" x14ac:dyDescent="0.2">
      <c r="A57" s="107">
        <v>39447</v>
      </c>
      <c r="B57" s="108">
        <v>139.429993</v>
      </c>
      <c r="C57" s="108">
        <v>64.269997000000004</v>
      </c>
      <c r="D57" s="108">
        <v>50.360000999999997</v>
      </c>
      <c r="E57" s="108">
        <v>60.849997999999999</v>
      </c>
      <c r="F57" s="108">
        <v>46.84</v>
      </c>
      <c r="G57" s="108">
        <v>101.529999</v>
      </c>
      <c r="L57" s="156">
        <f>IF(int=Weekly,-$B$4,IF(int=Bi_Weekly,-$B$4,IF(int=Monthly,0,IF(int=Quarterly,0,IF(int=Yearly,0,IF(int=None,0,0))))))</f>
        <v>0</v>
      </c>
      <c r="M57" s="110">
        <f t="shared" si="8"/>
        <v>0</v>
      </c>
      <c r="N57" s="126">
        <f t="shared" si="9"/>
        <v>0</v>
      </c>
      <c r="O57" s="110">
        <f t="shared" si="10"/>
        <v>0</v>
      </c>
      <c r="P57" s="110">
        <f t="shared" si="11"/>
        <v>0</v>
      </c>
      <c r="Q57" s="110">
        <f t="shared" si="12"/>
        <v>0</v>
      </c>
      <c r="R57" s="110">
        <f t="shared" si="13"/>
        <v>0</v>
      </c>
      <c r="S57" s="110">
        <f t="shared" si="45"/>
        <v>1.8228735413160255</v>
      </c>
      <c r="T57" s="110">
        <f t="shared" si="46"/>
        <v>3.8896223455398635</v>
      </c>
      <c r="U57" s="110">
        <f t="shared" si="47"/>
        <v>1.4953602401386907</v>
      </c>
      <c r="V57" s="110">
        <f t="shared" si="48"/>
        <v>1.0830122645019642</v>
      </c>
      <c r="W57" s="110">
        <f t="shared" si="49"/>
        <v>12.715113092314517</v>
      </c>
      <c r="X57" s="110">
        <f t="shared" si="50"/>
        <v>2.0436344630384506</v>
      </c>
      <c r="Y57" s="110"/>
      <c r="Z57" s="110"/>
      <c r="AA57" s="110"/>
      <c r="AB57" s="110"/>
      <c r="AC57" s="110"/>
      <c r="AD57" s="110"/>
      <c r="AE57" s="110">
        <f t="shared" si="31"/>
        <v>0</v>
      </c>
      <c r="AF57" s="110">
        <f t="shared" si="32"/>
        <v>0</v>
      </c>
      <c r="AG57" s="110">
        <f t="shared" si="33"/>
        <v>0</v>
      </c>
      <c r="AH57" s="110">
        <f t="shared" si="34"/>
        <v>0</v>
      </c>
      <c r="AI57" s="110">
        <f t="shared" si="35"/>
        <v>0</v>
      </c>
      <c r="AJ57" s="110">
        <f t="shared" si="36"/>
        <v>0</v>
      </c>
      <c r="AK57" s="110">
        <f t="shared" si="16"/>
        <v>0</v>
      </c>
      <c r="AL57" s="110">
        <f t="shared" si="17"/>
        <v>0</v>
      </c>
      <c r="AM57" s="110">
        <f t="shared" si="18"/>
        <v>0</v>
      </c>
      <c r="AN57" s="110">
        <f t="shared" si="19"/>
        <v>0</v>
      </c>
      <c r="AO57" s="110">
        <f t="shared" si="20"/>
        <v>0</v>
      </c>
      <c r="AP57" s="110">
        <f t="shared" si="21"/>
        <v>0</v>
      </c>
      <c r="AQ57" s="110">
        <f t="shared" si="51"/>
        <v>7.4414151127562686E-3</v>
      </c>
      <c r="AR57" s="110">
        <f t="shared" si="51"/>
        <v>4.9163932471673374E-2</v>
      </c>
      <c r="AS57" s="110">
        <f t="shared" si="53"/>
        <v>3.023757834393908E-2</v>
      </c>
      <c r="AT57" s="110">
        <f t="shared" si="54"/>
        <v>2.5204589882045398E-2</v>
      </c>
      <c r="AU57" s="110">
        <f t="shared" si="55"/>
        <v>0.27778927385799423</v>
      </c>
      <c r="AV57" s="110">
        <f t="shared" si="56"/>
        <v>1.9085165689923033E-2</v>
      </c>
      <c r="AW57" s="110">
        <f t="shared" si="64"/>
        <v>1.8303149564287817</v>
      </c>
      <c r="AX57" s="110">
        <f t="shared" si="57"/>
        <v>3.9387862780115368</v>
      </c>
      <c r="AY57" s="110">
        <f t="shared" si="58"/>
        <v>1.5255978184826298</v>
      </c>
      <c r="AZ57" s="110">
        <f t="shared" si="59"/>
        <v>1.1082168543840096</v>
      </c>
      <c r="BA57" s="110">
        <f t="shared" si="60"/>
        <v>12.992902366172512</v>
      </c>
      <c r="BB57" s="110">
        <f t="shared" si="61"/>
        <v>2.0627196287283738</v>
      </c>
      <c r="BC57" s="90">
        <f t="shared" si="39"/>
        <v>0</v>
      </c>
      <c r="BD57" s="90">
        <f t="shared" si="62"/>
        <v>-1500</v>
      </c>
      <c r="BE57" s="90">
        <f t="shared" si="24"/>
        <v>1448.4230011348948</v>
      </c>
      <c r="BF57" s="89">
        <f t="shared" si="40"/>
        <v>-3.4384665910070167E-2</v>
      </c>
      <c r="BG57" s="109">
        <f t="shared" si="63"/>
        <v>23.138674407291841</v>
      </c>
      <c r="BH57" s="108">
        <f t="shared" si="25"/>
        <v>1471.5616755421865</v>
      </c>
      <c r="BI57" s="129">
        <f t="shared" si="41"/>
        <v>-1.8958882971875646E-2</v>
      </c>
      <c r="BJ57" s="90">
        <f t="shared" si="26"/>
        <v>22.203152410017157</v>
      </c>
      <c r="BK57" s="108">
        <f t="shared" si="27"/>
        <v>1470.6261535449119</v>
      </c>
      <c r="BL57" s="89">
        <f t="shared" si="42"/>
        <v>-1.9582564303392114E-2</v>
      </c>
      <c r="BM57" s="109"/>
      <c r="BN57" s="109">
        <f t="shared" si="43"/>
        <v>1500</v>
      </c>
      <c r="BO57" s="109">
        <f t="shared" si="44"/>
        <v>1470.6261535449121</v>
      </c>
      <c r="BQ57" s="108">
        <f t="shared" si="28"/>
        <v>69.714996499999998</v>
      </c>
      <c r="BR57" s="109">
        <f t="shared" si="29"/>
        <v>50.764999500000002</v>
      </c>
      <c r="BS57" s="110"/>
      <c r="BT57" s="110"/>
      <c r="BU57" s="109"/>
      <c r="BV57" s="109"/>
    </row>
    <row r="58" spans="1:74" ht="12.75" customHeight="1" x14ac:dyDescent="0.2">
      <c r="A58" s="107">
        <v>39454</v>
      </c>
      <c r="B58" s="108">
        <v>138.050003</v>
      </c>
      <c r="C58" s="108">
        <v>64.129997000000003</v>
      </c>
      <c r="D58" s="108">
        <v>49.810001</v>
      </c>
      <c r="E58" s="108">
        <v>59.57</v>
      </c>
      <c r="F58" s="108">
        <v>45.959999000000003</v>
      </c>
      <c r="G58" s="108">
        <v>103.199997</v>
      </c>
      <c r="L58" s="156">
        <f>IF(int=Weekly,-$B$4,IF(int=Bi_Weekly,0,IF(int=Monthly,0,IF(int=Quarterly,0,IF(int=Yearly,0,IF(int=None,0,0))))))</f>
        <v>0</v>
      </c>
      <c r="M58" s="110">
        <f t="shared" si="8"/>
        <v>0</v>
      </c>
      <c r="N58" s="126">
        <f t="shared" si="9"/>
        <v>0</v>
      </c>
      <c r="O58" s="110">
        <f t="shared" si="10"/>
        <v>0</v>
      </c>
      <c r="P58" s="110">
        <f t="shared" si="11"/>
        <v>0</v>
      </c>
      <c r="Q58" s="110">
        <f t="shared" si="12"/>
        <v>0</v>
      </c>
      <c r="R58" s="110">
        <f t="shared" si="13"/>
        <v>0</v>
      </c>
      <c r="S58" s="110">
        <f t="shared" si="45"/>
        <v>1.8228735413160255</v>
      </c>
      <c r="T58" s="110">
        <f t="shared" si="46"/>
        <v>3.8896223455398635</v>
      </c>
      <c r="U58" s="110">
        <f t="shared" si="47"/>
        <v>1.4953602401386907</v>
      </c>
      <c r="V58" s="110">
        <f t="shared" si="48"/>
        <v>1.0830122645019642</v>
      </c>
      <c r="W58" s="110">
        <f t="shared" si="49"/>
        <v>12.715113092314517</v>
      </c>
      <c r="X58" s="110">
        <f t="shared" si="50"/>
        <v>2.0436344630384506</v>
      </c>
      <c r="Y58" s="110"/>
      <c r="Z58" s="110"/>
      <c r="AA58" s="110"/>
      <c r="AB58" s="110"/>
      <c r="AC58" s="110"/>
      <c r="AD58" s="110"/>
      <c r="AE58" s="110">
        <f t="shared" si="31"/>
        <v>0</v>
      </c>
      <c r="AF58" s="110">
        <f t="shared" si="32"/>
        <v>0</v>
      </c>
      <c r="AG58" s="110">
        <f t="shared" si="33"/>
        <v>0</v>
      </c>
      <c r="AH58" s="110">
        <f t="shared" si="34"/>
        <v>0</v>
      </c>
      <c r="AI58" s="110">
        <f t="shared" si="35"/>
        <v>0</v>
      </c>
      <c r="AJ58" s="110">
        <f t="shared" si="36"/>
        <v>0</v>
      </c>
      <c r="AK58" s="110">
        <f t="shared" si="16"/>
        <v>0</v>
      </c>
      <c r="AL58" s="110">
        <f t="shared" si="17"/>
        <v>0</v>
      </c>
      <c r="AM58" s="110">
        <f t="shared" si="18"/>
        <v>0</v>
      </c>
      <c r="AN58" s="110">
        <f t="shared" si="19"/>
        <v>0</v>
      </c>
      <c r="AO58" s="110">
        <f t="shared" si="20"/>
        <v>0</v>
      </c>
      <c r="AP58" s="110">
        <f t="shared" si="21"/>
        <v>0</v>
      </c>
      <c r="AQ58" s="110">
        <f t="shared" si="51"/>
        <v>7.4414151127562686E-3</v>
      </c>
      <c r="AR58" s="110">
        <f t="shared" si="51"/>
        <v>4.9163932471673374E-2</v>
      </c>
      <c r="AS58" s="110">
        <f t="shared" si="53"/>
        <v>3.023757834393908E-2</v>
      </c>
      <c r="AT58" s="110">
        <f t="shared" si="54"/>
        <v>2.5204589882045398E-2</v>
      </c>
      <c r="AU58" s="110">
        <f t="shared" si="55"/>
        <v>0.27778927385799423</v>
      </c>
      <c r="AV58" s="110">
        <f t="shared" si="56"/>
        <v>1.9085165689923033E-2</v>
      </c>
      <c r="AW58" s="110">
        <f>S58+AQ58</f>
        <v>1.8303149564287817</v>
      </c>
      <c r="AX58" s="110">
        <f t="shared" si="57"/>
        <v>3.9387862780115368</v>
      </c>
      <c r="AY58" s="110">
        <f t="shared" si="58"/>
        <v>1.5255978184826298</v>
      </c>
      <c r="AZ58" s="110">
        <f t="shared" si="59"/>
        <v>1.1082168543840096</v>
      </c>
      <c r="BA58" s="110">
        <f t="shared" si="60"/>
        <v>12.992902366172512</v>
      </c>
      <c r="BB58" s="110">
        <f t="shared" si="61"/>
        <v>2.0627196287283738</v>
      </c>
      <c r="BC58" s="90">
        <f t="shared" si="39"/>
        <v>0</v>
      </c>
      <c r="BD58" s="90">
        <f t="shared" si="62"/>
        <v>-1500</v>
      </c>
      <c r="BE58" s="90">
        <f t="shared" si="24"/>
        <v>1435.3777583132796</v>
      </c>
      <c r="BF58" s="89">
        <f t="shared" si="40"/>
        <v>-4.3081494457813618E-2</v>
      </c>
      <c r="BG58" s="109">
        <f t="shared" si="63"/>
        <v>23.138674407291841</v>
      </c>
      <c r="BH58" s="108">
        <f t="shared" si="25"/>
        <v>1458.5164327205714</v>
      </c>
      <c r="BI58" s="129">
        <f t="shared" si="41"/>
        <v>-2.7655711519619097E-2</v>
      </c>
      <c r="BJ58" s="90">
        <f t="shared" si="26"/>
        <v>21.924525238048194</v>
      </c>
      <c r="BK58" s="108">
        <f t="shared" si="27"/>
        <v>1457.3022835513277</v>
      </c>
      <c r="BL58" s="89">
        <f t="shared" si="42"/>
        <v>-2.8465144299114842E-2</v>
      </c>
      <c r="BM58" s="109"/>
      <c r="BN58" s="109">
        <f t="shared" si="43"/>
        <v>1500</v>
      </c>
      <c r="BO58" s="109">
        <f t="shared" si="44"/>
        <v>1457.3022835513279</v>
      </c>
      <c r="BQ58" s="108">
        <f t="shared" si="28"/>
        <v>69.025001500000002</v>
      </c>
      <c r="BR58" s="109">
        <f t="shared" si="29"/>
        <v>51.599998499999998</v>
      </c>
    </row>
    <row r="59" spans="1:74" ht="12.75" customHeight="1" x14ac:dyDescent="0.2">
      <c r="A59" s="107">
        <v>39461</v>
      </c>
      <c r="B59" s="108">
        <v>130.570007</v>
      </c>
      <c r="C59" s="108">
        <v>60.299999</v>
      </c>
      <c r="D59" s="108">
        <v>47.349997999999999</v>
      </c>
      <c r="E59" s="108">
        <v>56.900002000000001</v>
      </c>
      <c r="F59" s="108">
        <v>43.709999000000003</v>
      </c>
      <c r="G59" s="108">
        <v>95.360000999999997</v>
      </c>
      <c r="L59" s="156">
        <f>IF(int=Weekly,-$B$4,IF(int=Bi_Weekly,-$B$4,IF(int=Monthly,-$B$4,IF(int=Quarterly,0,IF(int=Yearly,0,IF(int=None,0,0))))))</f>
        <v>0</v>
      </c>
      <c r="M59" s="110">
        <f t="shared" si="8"/>
        <v>0</v>
      </c>
      <c r="N59" s="126">
        <f t="shared" si="9"/>
        <v>0</v>
      </c>
      <c r="O59" s="110">
        <f t="shared" si="10"/>
        <v>0</v>
      </c>
      <c r="P59" s="110">
        <f t="shared" si="11"/>
        <v>0</v>
      </c>
      <c r="Q59" s="110">
        <f t="shared" si="12"/>
        <v>0</v>
      </c>
      <c r="R59" s="110">
        <f t="shared" si="13"/>
        <v>0</v>
      </c>
      <c r="S59" s="110">
        <f t="shared" si="45"/>
        <v>1.8228735413160255</v>
      </c>
      <c r="T59" s="110">
        <f t="shared" si="46"/>
        <v>3.8896223455398635</v>
      </c>
      <c r="U59" s="110">
        <f t="shared" si="47"/>
        <v>1.4953602401386907</v>
      </c>
      <c r="V59" s="110">
        <f t="shared" si="48"/>
        <v>1.0830122645019642</v>
      </c>
      <c r="W59" s="110">
        <f t="shared" si="49"/>
        <v>12.715113092314517</v>
      </c>
      <c r="X59" s="110">
        <f t="shared" si="50"/>
        <v>2.0436344630384506</v>
      </c>
      <c r="Y59" s="110"/>
      <c r="Z59" s="110"/>
      <c r="AA59" s="110"/>
      <c r="AB59" s="110"/>
      <c r="AC59" s="110"/>
      <c r="AD59" s="110"/>
      <c r="AE59" s="110">
        <f t="shared" si="31"/>
        <v>0</v>
      </c>
      <c r="AF59" s="110">
        <f t="shared" si="32"/>
        <v>0</v>
      </c>
      <c r="AG59" s="110">
        <f t="shared" si="33"/>
        <v>0</v>
      </c>
      <c r="AH59" s="110">
        <f t="shared" si="34"/>
        <v>0</v>
      </c>
      <c r="AI59" s="110">
        <f t="shared" si="35"/>
        <v>0</v>
      </c>
      <c r="AJ59" s="110">
        <f t="shared" si="36"/>
        <v>0</v>
      </c>
      <c r="AK59" s="110">
        <f t="shared" si="16"/>
        <v>0</v>
      </c>
      <c r="AL59" s="110">
        <f t="shared" si="17"/>
        <v>0</v>
      </c>
      <c r="AM59" s="110">
        <f t="shared" si="18"/>
        <v>0</v>
      </c>
      <c r="AN59" s="110">
        <f t="shared" si="19"/>
        <v>0</v>
      </c>
      <c r="AO59" s="110">
        <f t="shared" si="20"/>
        <v>0</v>
      </c>
      <c r="AP59" s="110">
        <f t="shared" si="21"/>
        <v>0</v>
      </c>
      <c r="AQ59" s="110">
        <f t="shared" si="51"/>
        <v>7.4414151127562686E-3</v>
      </c>
      <c r="AR59" s="110">
        <f t="shared" si="51"/>
        <v>4.9163932471673374E-2</v>
      </c>
      <c r="AS59" s="110">
        <f t="shared" si="53"/>
        <v>3.023757834393908E-2</v>
      </c>
      <c r="AT59" s="110">
        <f t="shared" si="54"/>
        <v>2.5204589882045398E-2</v>
      </c>
      <c r="AU59" s="110">
        <f t="shared" si="55"/>
        <v>0.27778927385799423</v>
      </c>
      <c r="AV59" s="110">
        <f t="shared" si="56"/>
        <v>1.9085165689923033E-2</v>
      </c>
      <c r="AW59" s="110">
        <f t="shared" si="64"/>
        <v>1.8303149564287817</v>
      </c>
      <c r="AX59" s="110">
        <f t="shared" si="57"/>
        <v>3.9387862780115368</v>
      </c>
      <c r="AY59" s="110">
        <f t="shared" si="58"/>
        <v>1.5255978184826298</v>
      </c>
      <c r="AZ59" s="110">
        <f t="shared" si="59"/>
        <v>1.1082168543840096</v>
      </c>
      <c r="BA59" s="110">
        <f t="shared" si="60"/>
        <v>12.992902366172512</v>
      </c>
      <c r="BB59" s="110">
        <f t="shared" si="61"/>
        <v>2.0627196287283738</v>
      </c>
      <c r="BC59" s="90">
        <f t="shared" si="39"/>
        <v>0</v>
      </c>
      <c r="BD59" s="90">
        <f t="shared" si="62"/>
        <v>-1500</v>
      </c>
      <c r="BE59" s="90">
        <f t="shared" si="24"/>
        <v>1355.6441039811484</v>
      </c>
      <c r="BF59" s="89">
        <f t="shared" si="40"/>
        <v>-9.6237264012567714E-2</v>
      </c>
      <c r="BG59" s="109">
        <f t="shared" si="63"/>
        <v>23.138674407291841</v>
      </c>
      <c r="BH59" s="108">
        <f t="shared" si="25"/>
        <v>1378.7827783884402</v>
      </c>
      <c r="BI59" s="129">
        <f t="shared" si="41"/>
        <v>-8.0811481074373193E-2</v>
      </c>
      <c r="BJ59" s="90">
        <f t="shared" si="26"/>
        <v>20.764231492868269</v>
      </c>
      <c r="BK59" s="108">
        <f t="shared" si="27"/>
        <v>1376.4083354740167</v>
      </c>
      <c r="BL59" s="89">
        <f t="shared" si="42"/>
        <v>-8.2394443017322239E-2</v>
      </c>
      <c r="BM59" s="109"/>
      <c r="BN59" s="109">
        <f t="shared" si="43"/>
        <v>1500</v>
      </c>
      <c r="BO59" s="109">
        <f t="shared" si="44"/>
        <v>1376.4083354740164</v>
      </c>
      <c r="BQ59" s="108">
        <f t="shared" si="28"/>
        <v>65.285003500000002</v>
      </c>
      <c r="BR59" s="109">
        <f t="shared" si="29"/>
        <v>47.680000499999998</v>
      </c>
    </row>
    <row r="60" spans="1:74" ht="12.75" customHeight="1" x14ac:dyDescent="0.2">
      <c r="A60" s="107">
        <v>39469</v>
      </c>
      <c r="B60" s="108">
        <v>131.41000399999999</v>
      </c>
      <c r="C60" s="108">
        <v>61.049999</v>
      </c>
      <c r="D60" s="108">
        <v>48.950001</v>
      </c>
      <c r="E60" s="108">
        <v>59.119999</v>
      </c>
      <c r="F60" s="108">
        <v>43.369999</v>
      </c>
      <c r="G60" s="108">
        <v>91.900002000000001</v>
      </c>
      <c r="L60" s="156">
        <f>IF(int=Weekly,-$B$4,IF(int=Bi_Weekly,0,IF(int=Monthly,0,IF(int=Quarterly,0,IF(int=Yearly,0,IF(int=None,0,0))))))</f>
        <v>0</v>
      </c>
      <c r="M60" s="110">
        <f t="shared" si="8"/>
        <v>0</v>
      </c>
      <c r="N60" s="126">
        <f t="shared" si="9"/>
        <v>0</v>
      </c>
      <c r="O60" s="110">
        <f t="shared" si="10"/>
        <v>0</v>
      </c>
      <c r="P60" s="110">
        <f t="shared" si="11"/>
        <v>0</v>
      </c>
      <c r="Q60" s="110">
        <f t="shared" si="12"/>
        <v>0</v>
      </c>
      <c r="R60" s="110">
        <f t="shared" si="13"/>
        <v>0</v>
      </c>
      <c r="S60" s="110">
        <f t="shared" si="45"/>
        <v>1.8228735413160255</v>
      </c>
      <c r="T60" s="110">
        <f t="shared" si="46"/>
        <v>3.8896223455398635</v>
      </c>
      <c r="U60" s="110">
        <f t="shared" si="47"/>
        <v>1.4953602401386907</v>
      </c>
      <c r="V60" s="110">
        <f t="shared" si="48"/>
        <v>1.0830122645019642</v>
      </c>
      <c r="W60" s="110">
        <f t="shared" si="49"/>
        <v>12.715113092314517</v>
      </c>
      <c r="X60" s="110">
        <f t="shared" si="50"/>
        <v>2.0436344630384506</v>
      </c>
      <c r="Y60" s="110"/>
      <c r="Z60" s="110"/>
      <c r="AA60" s="110"/>
      <c r="AB60" s="110"/>
      <c r="AC60" s="110"/>
      <c r="AD60" s="110"/>
      <c r="AE60" s="110">
        <f t="shared" si="31"/>
        <v>0</v>
      </c>
      <c r="AF60" s="110">
        <f t="shared" si="32"/>
        <v>0</v>
      </c>
      <c r="AG60" s="110">
        <f t="shared" si="33"/>
        <v>0</v>
      </c>
      <c r="AH60" s="110">
        <f t="shared" si="34"/>
        <v>0</v>
      </c>
      <c r="AI60" s="110">
        <f t="shared" si="35"/>
        <v>0</v>
      </c>
      <c r="AJ60" s="110">
        <f t="shared" si="36"/>
        <v>0</v>
      </c>
      <c r="AK60" s="110">
        <f t="shared" si="16"/>
        <v>0</v>
      </c>
      <c r="AL60" s="110">
        <f t="shared" si="17"/>
        <v>0</v>
      </c>
      <c r="AM60" s="110">
        <f t="shared" si="18"/>
        <v>0</v>
      </c>
      <c r="AN60" s="110">
        <f t="shared" si="19"/>
        <v>0</v>
      </c>
      <c r="AO60" s="110">
        <f t="shared" si="20"/>
        <v>0</v>
      </c>
      <c r="AP60" s="110">
        <f t="shared" si="21"/>
        <v>0</v>
      </c>
      <c r="AQ60" s="110">
        <f t="shared" si="51"/>
        <v>7.4414151127562686E-3</v>
      </c>
      <c r="AR60" s="110">
        <f t="shared" si="51"/>
        <v>4.9163932471673374E-2</v>
      </c>
      <c r="AS60" s="110">
        <f t="shared" si="53"/>
        <v>3.023757834393908E-2</v>
      </c>
      <c r="AT60" s="110">
        <f t="shared" si="54"/>
        <v>2.5204589882045398E-2</v>
      </c>
      <c r="AU60" s="110">
        <f t="shared" si="55"/>
        <v>0.27778927385799423</v>
      </c>
      <c r="AV60" s="110">
        <f t="shared" si="56"/>
        <v>1.9085165689923033E-2</v>
      </c>
      <c r="AW60" s="110">
        <f t="shared" si="64"/>
        <v>1.8303149564287817</v>
      </c>
      <c r="AX60" s="110">
        <f t="shared" si="57"/>
        <v>3.9387862780115368</v>
      </c>
      <c r="AY60" s="110">
        <f t="shared" si="58"/>
        <v>1.5255978184826298</v>
      </c>
      <c r="AZ60" s="110">
        <f t="shared" si="59"/>
        <v>1.1082168543840096</v>
      </c>
      <c r="BA60" s="110">
        <f t="shared" si="60"/>
        <v>12.992902366172512</v>
      </c>
      <c r="BB60" s="110">
        <f t="shared" si="61"/>
        <v>2.0627196287283738</v>
      </c>
      <c r="BC60" s="90">
        <f t="shared" si="39"/>
        <v>0</v>
      </c>
      <c r="BD60" s="90">
        <f t="shared" si="62"/>
        <v>-1500</v>
      </c>
      <c r="BE60" s="90">
        <f t="shared" si="24"/>
        <v>1353.4952822449825</v>
      </c>
      <c r="BF60" s="89">
        <f t="shared" si="40"/>
        <v>-9.7669811836678333E-2</v>
      </c>
      <c r="BG60" s="109">
        <f t="shared" si="63"/>
        <v>23.138674407291841</v>
      </c>
      <c r="BH60" s="108">
        <f t="shared" si="25"/>
        <v>1376.6339566522743</v>
      </c>
      <c r="BI60" s="129">
        <f t="shared" si="41"/>
        <v>-8.2244028898483812E-2</v>
      </c>
      <c r="BJ60" s="90">
        <f t="shared" si="26"/>
        <v>20.751206531266213</v>
      </c>
      <c r="BK60" s="108">
        <f t="shared" si="27"/>
        <v>1374.2464887762487</v>
      </c>
      <c r="BL60" s="89">
        <f t="shared" si="42"/>
        <v>-8.3835674149167483E-2</v>
      </c>
      <c r="BM60" s="109"/>
      <c r="BN60" s="109">
        <f t="shared" si="43"/>
        <v>1500</v>
      </c>
      <c r="BO60" s="109">
        <f t="shared" si="44"/>
        <v>1374.2464887762485</v>
      </c>
      <c r="BQ60" s="108">
        <f t="shared" si="28"/>
        <v>65.705001999999993</v>
      </c>
      <c r="BR60" s="109">
        <f t="shared" si="29"/>
        <v>45.950001</v>
      </c>
    </row>
    <row r="61" spans="1:74" ht="12.75" customHeight="1" x14ac:dyDescent="0.2">
      <c r="A61" s="107">
        <v>39475</v>
      </c>
      <c r="B61" s="108">
        <v>138.39999399999999</v>
      </c>
      <c r="C61" s="108">
        <v>64.599997999999999</v>
      </c>
      <c r="D61" s="108">
        <v>52.310001</v>
      </c>
      <c r="E61" s="108">
        <v>63.599997999999999</v>
      </c>
      <c r="F61" s="108">
        <v>45</v>
      </c>
      <c r="G61" s="108">
        <v>97.190002000000007</v>
      </c>
      <c r="L61" s="156">
        <f>IF(int=Weekly,-$B$4,IF(int=Bi_Weekly,-$B$4,IF(int=Monthly,0,IF(int=Quarterly,-$B$4,IF(int=Yearly,0,IF(int=None,0,0))))))</f>
        <v>-500</v>
      </c>
      <c r="M61" s="110">
        <f t="shared" si="8"/>
        <v>0.63583817785425634</v>
      </c>
      <c r="N61" s="126">
        <f t="shared" si="9"/>
        <v>1.3622291443414596</v>
      </c>
      <c r="O61" s="110">
        <f t="shared" si="10"/>
        <v>0.53527049253927561</v>
      </c>
      <c r="P61" s="110">
        <f t="shared" si="11"/>
        <v>0.38522013790000437</v>
      </c>
      <c r="Q61" s="110">
        <f t="shared" si="12"/>
        <v>4.5666666666666664</v>
      </c>
      <c r="R61" s="110">
        <f t="shared" si="13"/>
        <v>0.67908219612959775</v>
      </c>
      <c r="S61" s="110">
        <f t="shared" si="45"/>
        <v>2.4587117191702816</v>
      </c>
      <c r="T61" s="110">
        <f t="shared" si="46"/>
        <v>5.2518514898813233</v>
      </c>
      <c r="U61" s="110">
        <f t="shared" si="47"/>
        <v>2.0306307326779662</v>
      </c>
      <c r="V61" s="110">
        <f t="shared" si="48"/>
        <v>1.4682324024019686</v>
      </c>
      <c r="W61" s="110">
        <f t="shared" si="49"/>
        <v>17.281779758981184</v>
      </c>
      <c r="X61" s="110">
        <f t="shared" si="50"/>
        <v>2.7227166591680483</v>
      </c>
      <c r="Y61" s="110"/>
      <c r="Z61" s="110"/>
      <c r="AA61" s="110"/>
      <c r="AB61" s="110"/>
      <c r="AC61" s="110"/>
      <c r="AD61" s="110"/>
      <c r="AE61" s="110">
        <f t="shared" si="31"/>
        <v>0</v>
      </c>
      <c r="AF61" s="110">
        <f t="shared" si="32"/>
        <v>0</v>
      </c>
      <c r="AG61" s="110">
        <f t="shared" si="33"/>
        <v>0</v>
      </c>
      <c r="AH61" s="110">
        <f t="shared" si="34"/>
        <v>0</v>
      </c>
      <c r="AI61" s="110">
        <f t="shared" si="35"/>
        <v>0</v>
      </c>
      <c r="AJ61" s="110">
        <f t="shared" si="36"/>
        <v>0</v>
      </c>
      <c r="AK61" s="110">
        <f t="shared" si="16"/>
        <v>0</v>
      </c>
      <c r="AL61" s="110">
        <f t="shared" si="17"/>
        <v>0</v>
      </c>
      <c r="AM61" s="110">
        <f t="shared" si="18"/>
        <v>0</v>
      </c>
      <c r="AN61" s="110">
        <f t="shared" si="19"/>
        <v>0</v>
      </c>
      <c r="AO61" s="110">
        <f t="shared" si="20"/>
        <v>0</v>
      </c>
      <c r="AP61" s="110">
        <f t="shared" si="21"/>
        <v>0</v>
      </c>
      <c r="AQ61" s="110">
        <f t="shared" si="51"/>
        <v>7.4414151127562686E-3</v>
      </c>
      <c r="AR61" s="110">
        <f t="shared" si="51"/>
        <v>4.9163932471673374E-2</v>
      </c>
      <c r="AS61" s="110">
        <f t="shared" si="53"/>
        <v>3.023757834393908E-2</v>
      </c>
      <c r="AT61" s="110">
        <f t="shared" si="54"/>
        <v>2.5204589882045398E-2</v>
      </c>
      <c r="AU61" s="110">
        <f t="shared" si="55"/>
        <v>0.27778927385799423</v>
      </c>
      <c r="AV61" s="110">
        <f t="shared" si="56"/>
        <v>1.9085165689923033E-2</v>
      </c>
      <c r="AW61" s="110">
        <f t="shared" si="64"/>
        <v>2.4661531342830378</v>
      </c>
      <c r="AX61" s="110">
        <f t="shared" si="57"/>
        <v>5.3010154223529966</v>
      </c>
      <c r="AY61" s="110">
        <f t="shared" si="58"/>
        <v>2.0608683110219053</v>
      </c>
      <c r="AZ61" s="110">
        <f t="shared" si="59"/>
        <v>1.4934369922840141</v>
      </c>
      <c r="BA61" s="110">
        <f t="shared" si="60"/>
        <v>17.559569032839178</v>
      </c>
      <c r="BB61" s="110">
        <f t="shared" si="61"/>
        <v>2.7418018248579714</v>
      </c>
      <c r="BC61" s="90">
        <f t="shared" si="39"/>
        <v>0</v>
      </c>
      <c r="BD61" s="90">
        <f t="shared" si="62"/>
        <v>-2000</v>
      </c>
      <c r="BE61" s="90">
        <f t="shared" si="24"/>
        <v>1921.4580831409719</v>
      </c>
      <c r="BF61" s="89">
        <f t="shared" si="40"/>
        <v>-3.9270958429514002E-2</v>
      </c>
      <c r="BG61" s="109">
        <f t="shared" si="63"/>
        <v>23.138674407291841</v>
      </c>
      <c r="BH61" s="108">
        <f t="shared" si="25"/>
        <v>1944.5967575482637</v>
      </c>
      <c r="BI61" s="129">
        <f t="shared" si="41"/>
        <v>-2.7701621225868167E-2</v>
      </c>
      <c r="BJ61" s="90">
        <f t="shared" si="26"/>
        <v>21.746025980980846</v>
      </c>
      <c r="BK61" s="108">
        <f t="shared" si="27"/>
        <v>1943.2041091219528</v>
      </c>
      <c r="BL61" s="89">
        <f t="shared" si="42"/>
        <v>-2.8397945439023631E-2</v>
      </c>
      <c r="BM61" s="109"/>
      <c r="BN61" s="109">
        <f t="shared" si="43"/>
        <v>2000</v>
      </c>
      <c r="BO61" s="109">
        <f t="shared" si="44"/>
        <v>1943.2041091219526</v>
      </c>
      <c r="BQ61" s="108">
        <f t="shared" si="28"/>
        <v>69.199996999999996</v>
      </c>
      <c r="BR61" s="109">
        <f t="shared" si="29"/>
        <v>48.595001000000003</v>
      </c>
    </row>
    <row r="62" spans="1:74" ht="12.75" customHeight="1" x14ac:dyDescent="0.2">
      <c r="A62" s="107">
        <v>39482</v>
      </c>
      <c r="B62" s="108">
        <v>132.300003</v>
      </c>
      <c r="C62" s="108">
        <v>61.279998999999997</v>
      </c>
      <c r="D62" s="108">
        <v>49.919998</v>
      </c>
      <c r="E62" s="108">
        <v>61.389999000000003</v>
      </c>
      <c r="F62" s="108">
        <v>41.939999</v>
      </c>
      <c r="G62" s="108">
        <v>92.489998</v>
      </c>
      <c r="L62" s="156">
        <f>IF(int=Weekly,-$B$4,IF(int=Bi_Weekly,0,IF(int=Monthly,0,IF(int=Quarterly,0,IF(int=Yearly,0,IF(int=None,0,0))))))</f>
        <v>0</v>
      </c>
      <c r="M62" s="110">
        <f t="shared" si="8"/>
        <v>0</v>
      </c>
      <c r="N62" s="126">
        <f t="shared" si="9"/>
        <v>0</v>
      </c>
      <c r="O62" s="110">
        <f t="shared" si="10"/>
        <v>0</v>
      </c>
      <c r="P62" s="110">
        <f t="shared" si="11"/>
        <v>0</v>
      </c>
      <c r="Q62" s="110">
        <f t="shared" si="12"/>
        <v>0</v>
      </c>
      <c r="R62" s="110">
        <f t="shared" si="13"/>
        <v>0</v>
      </c>
      <c r="S62" s="110">
        <f t="shared" si="45"/>
        <v>2.4587117191702816</v>
      </c>
      <c r="T62" s="110">
        <f t="shared" si="46"/>
        <v>5.2518514898813233</v>
      </c>
      <c r="U62" s="110">
        <f t="shared" si="47"/>
        <v>2.0306307326779662</v>
      </c>
      <c r="V62" s="110">
        <f t="shared" si="48"/>
        <v>1.4682324024019686</v>
      </c>
      <c r="W62" s="110">
        <f t="shared" si="49"/>
        <v>17.281779758981184</v>
      </c>
      <c r="X62" s="110">
        <f t="shared" si="50"/>
        <v>2.7227166591680483</v>
      </c>
      <c r="Y62" s="110"/>
      <c r="Z62" s="110"/>
      <c r="AA62" s="110"/>
      <c r="AB62" s="110"/>
      <c r="AC62" s="110"/>
      <c r="AD62" s="110"/>
      <c r="AE62" s="110">
        <f t="shared" si="31"/>
        <v>0</v>
      </c>
      <c r="AF62" s="110">
        <f t="shared" si="32"/>
        <v>0</v>
      </c>
      <c r="AG62" s="110">
        <f t="shared" si="33"/>
        <v>0</v>
      </c>
      <c r="AH62" s="110">
        <f t="shared" si="34"/>
        <v>0</v>
      </c>
      <c r="AI62" s="110">
        <f t="shared" si="35"/>
        <v>0</v>
      </c>
      <c r="AJ62" s="110">
        <f t="shared" si="36"/>
        <v>0</v>
      </c>
      <c r="AK62" s="110">
        <f t="shared" si="16"/>
        <v>0</v>
      </c>
      <c r="AL62" s="110">
        <f t="shared" si="17"/>
        <v>0</v>
      </c>
      <c r="AM62" s="110">
        <f t="shared" si="18"/>
        <v>0</v>
      </c>
      <c r="AN62" s="110">
        <f t="shared" si="19"/>
        <v>0</v>
      </c>
      <c r="AO62" s="110">
        <f t="shared" si="20"/>
        <v>0</v>
      </c>
      <c r="AP62" s="110">
        <f t="shared" si="21"/>
        <v>0</v>
      </c>
      <c r="AQ62" s="110">
        <f t="shared" si="51"/>
        <v>7.4414151127562686E-3</v>
      </c>
      <c r="AR62" s="110">
        <f t="shared" si="51"/>
        <v>4.9163932471673374E-2</v>
      </c>
      <c r="AS62" s="110">
        <f t="shared" si="53"/>
        <v>3.023757834393908E-2</v>
      </c>
      <c r="AT62" s="110">
        <f t="shared" si="54"/>
        <v>2.5204589882045398E-2</v>
      </c>
      <c r="AU62" s="110">
        <f t="shared" si="55"/>
        <v>0.27778927385799423</v>
      </c>
      <c r="AV62" s="110">
        <f t="shared" si="56"/>
        <v>1.9085165689923033E-2</v>
      </c>
      <c r="AW62" s="110">
        <f t="shared" si="64"/>
        <v>2.4661531342830378</v>
      </c>
      <c r="AX62" s="110">
        <f t="shared" si="57"/>
        <v>5.3010154223529966</v>
      </c>
      <c r="AY62" s="110">
        <f t="shared" si="58"/>
        <v>2.0608683110219053</v>
      </c>
      <c r="AZ62" s="110">
        <f t="shared" si="59"/>
        <v>1.4934369922840141</v>
      </c>
      <c r="BA62" s="110">
        <f t="shared" si="60"/>
        <v>17.559569032839178</v>
      </c>
      <c r="BB62" s="110">
        <f t="shared" si="61"/>
        <v>2.7418018248579714</v>
      </c>
      <c r="BC62" s="90">
        <f t="shared" si="39"/>
        <v>0</v>
      </c>
      <c r="BD62" s="90">
        <f t="shared" si="62"/>
        <v>-2000</v>
      </c>
      <c r="BE62" s="90">
        <f t="shared" si="24"/>
        <v>1815.2467738705971</v>
      </c>
      <c r="BF62" s="89">
        <f t="shared" si="40"/>
        <v>-9.2376613064701463E-2</v>
      </c>
      <c r="BG62" s="109">
        <f t="shared" si="63"/>
        <v>23.138674407291841</v>
      </c>
      <c r="BH62" s="108">
        <f t="shared" si="25"/>
        <v>1838.3854482778888</v>
      </c>
      <c r="BI62" s="129">
        <f t="shared" si="41"/>
        <v>-8.0807275861055627E-2</v>
      </c>
      <c r="BJ62" s="90">
        <f t="shared" si="26"/>
        <v>20.469703376856224</v>
      </c>
      <c r="BK62" s="108">
        <f t="shared" si="27"/>
        <v>1835.7164772474532</v>
      </c>
      <c r="BL62" s="89">
        <f t="shared" si="42"/>
        <v>-8.2141761376273381E-2</v>
      </c>
      <c r="BM62" s="109"/>
      <c r="BN62" s="109">
        <f t="shared" si="43"/>
        <v>2000</v>
      </c>
      <c r="BO62" s="109">
        <f t="shared" si="44"/>
        <v>1835.7164772474532</v>
      </c>
      <c r="BQ62" s="108">
        <f t="shared" si="28"/>
        <v>66.150001500000002</v>
      </c>
      <c r="BR62" s="109">
        <f t="shared" si="29"/>
        <v>46.244999</v>
      </c>
    </row>
    <row r="63" spans="1:74" ht="12.75" customHeight="1" x14ac:dyDescent="0.2">
      <c r="A63" s="107">
        <v>39489</v>
      </c>
      <c r="B63" s="108">
        <v>134.10000600000001</v>
      </c>
      <c r="C63" s="108">
        <v>62.029998999999997</v>
      </c>
      <c r="D63" s="108">
        <v>50.110000999999997</v>
      </c>
      <c r="E63" s="108">
        <v>61.509998000000003</v>
      </c>
      <c r="F63" s="108">
        <v>43.18</v>
      </c>
      <c r="G63" s="108">
        <v>96.449996999999996</v>
      </c>
      <c r="L63" s="156">
        <f>IF(int=Weekly,-$B$4,IF(int=Bi_Weekly,-$B$4,IF(int=Monthly,-$B$4,IF(int=Quarterly,0,IF(int=Yearly,0,IF(int=None,0,0))))))</f>
        <v>0</v>
      </c>
      <c r="M63" s="110">
        <f t="shared" si="8"/>
        <v>0</v>
      </c>
      <c r="N63" s="126">
        <f t="shared" si="9"/>
        <v>0</v>
      </c>
      <c r="O63" s="110">
        <f t="shared" si="10"/>
        <v>0</v>
      </c>
      <c r="P63" s="110">
        <f t="shared" si="11"/>
        <v>0</v>
      </c>
      <c r="Q63" s="110">
        <f t="shared" si="12"/>
        <v>0</v>
      </c>
      <c r="R63" s="110">
        <f t="shared" si="13"/>
        <v>0</v>
      </c>
      <c r="S63" s="110">
        <f t="shared" si="45"/>
        <v>2.4587117191702816</v>
      </c>
      <c r="T63" s="110">
        <f t="shared" si="46"/>
        <v>5.2518514898813233</v>
      </c>
      <c r="U63" s="110">
        <f t="shared" si="47"/>
        <v>2.0306307326779662</v>
      </c>
      <c r="V63" s="110">
        <f t="shared" si="48"/>
        <v>1.4682324024019686</v>
      </c>
      <c r="W63" s="110">
        <f t="shared" si="49"/>
        <v>17.281779758981184</v>
      </c>
      <c r="X63" s="110">
        <f t="shared" si="50"/>
        <v>2.7227166591680483</v>
      </c>
      <c r="Y63" s="110"/>
      <c r="Z63" s="110"/>
      <c r="AA63" s="110"/>
      <c r="AB63" s="110"/>
      <c r="AC63" s="110"/>
      <c r="AD63" s="110"/>
      <c r="AE63" s="110">
        <f t="shared" si="31"/>
        <v>0</v>
      </c>
      <c r="AF63" s="110">
        <f t="shared" si="32"/>
        <v>0</v>
      </c>
      <c r="AG63" s="110">
        <f t="shared" si="33"/>
        <v>0</v>
      </c>
      <c r="AH63" s="110">
        <f t="shared" si="34"/>
        <v>0</v>
      </c>
      <c r="AI63" s="110">
        <f t="shared" si="35"/>
        <v>0</v>
      </c>
      <c r="AJ63" s="110">
        <f t="shared" si="36"/>
        <v>0</v>
      </c>
      <c r="AK63" s="110">
        <f t="shared" si="16"/>
        <v>0</v>
      </c>
      <c r="AL63" s="110">
        <f t="shared" si="17"/>
        <v>0</v>
      </c>
      <c r="AM63" s="110">
        <f t="shared" si="18"/>
        <v>0</v>
      </c>
      <c r="AN63" s="110">
        <f t="shared" si="19"/>
        <v>0</v>
      </c>
      <c r="AO63" s="110">
        <f t="shared" si="20"/>
        <v>0</v>
      </c>
      <c r="AP63" s="110">
        <f t="shared" si="21"/>
        <v>0</v>
      </c>
      <c r="AQ63" s="110">
        <f t="shared" si="51"/>
        <v>7.4414151127562686E-3</v>
      </c>
      <c r="AR63" s="110">
        <f t="shared" si="51"/>
        <v>4.9163932471673374E-2</v>
      </c>
      <c r="AS63" s="110">
        <f t="shared" si="53"/>
        <v>3.023757834393908E-2</v>
      </c>
      <c r="AT63" s="110">
        <f t="shared" si="54"/>
        <v>2.5204589882045398E-2</v>
      </c>
      <c r="AU63" s="110">
        <f t="shared" si="55"/>
        <v>0.27778927385799423</v>
      </c>
      <c r="AV63" s="110">
        <f t="shared" si="56"/>
        <v>1.9085165689923033E-2</v>
      </c>
      <c r="AW63" s="110">
        <f t="shared" si="64"/>
        <v>2.4661531342830378</v>
      </c>
      <c r="AX63" s="110">
        <f t="shared" si="57"/>
        <v>5.3010154223529966</v>
      </c>
      <c r="AY63" s="110">
        <f t="shared" si="58"/>
        <v>2.0608683110219053</v>
      </c>
      <c r="AZ63" s="110">
        <f t="shared" si="59"/>
        <v>1.4934369922840141</v>
      </c>
      <c r="BA63" s="110">
        <f t="shared" si="60"/>
        <v>17.559569032839178</v>
      </c>
      <c r="BB63" s="110">
        <f t="shared" si="61"/>
        <v>2.7418018248579714</v>
      </c>
      <c r="BC63" s="90">
        <f t="shared" si="39"/>
        <v>0</v>
      </c>
      <c r="BD63" s="90">
        <f t="shared" si="62"/>
        <v>-2000</v>
      </c>
      <c r="BE63" s="90">
        <f t="shared" si="24"/>
        <v>1856.3847427403118</v>
      </c>
      <c r="BF63" s="89">
        <f t="shared" si="40"/>
        <v>-7.1807628629844134E-2</v>
      </c>
      <c r="BG63" s="109">
        <f t="shared" si="63"/>
        <v>23.138674407291841</v>
      </c>
      <c r="BH63" s="108">
        <f t="shared" si="25"/>
        <v>1879.5234171476036</v>
      </c>
      <c r="BI63" s="129">
        <f t="shared" si="41"/>
        <v>-6.0238291426198187E-2</v>
      </c>
      <c r="BJ63" s="90">
        <f t="shared" si="26"/>
        <v>20.948776866336644</v>
      </c>
      <c r="BK63" s="108">
        <f t="shared" si="27"/>
        <v>1877.3335196066485</v>
      </c>
      <c r="BL63" s="89">
        <f t="shared" si="42"/>
        <v>-6.1333240196675742E-2</v>
      </c>
      <c r="BM63" s="109"/>
      <c r="BN63" s="109">
        <f t="shared" si="43"/>
        <v>2000</v>
      </c>
      <c r="BO63" s="109">
        <f t="shared" si="44"/>
        <v>1877.3335196066485</v>
      </c>
      <c r="BQ63" s="108">
        <f t="shared" si="28"/>
        <v>67.050003000000004</v>
      </c>
      <c r="BR63" s="109">
        <f t="shared" si="29"/>
        <v>48.224998499999998</v>
      </c>
    </row>
    <row r="64" spans="1:74" ht="12.75" customHeight="1" x14ac:dyDescent="0.2">
      <c r="A64" s="107">
        <v>39497</v>
      </c>
      <c r="B64" s="108">
        <v>134.270004</v>
      </c>
      <c r="C64" s="108">
        <v>62.23</v>
      </c>
      <c r="D64" s="108">
        <v>50.310001</v>
      </c>
      <c r="E64" s="108">
        <v>62.200001</v>
      </c>
      <c r="F64" s="108">
        <v>43.919998</v>
      </c>
      <c r="G64" s="108">
        <v>98.300003000000004</v>
      </c>
      <c r="L64" s="156">
        <f>IF(int=Weekly,-$B$4,IF(int=Bi_Weekly,0,IF(int=Monthly,0,IF(int=Quarterly,0,IF(int=Yearly,0,IF(int=None,0,0))))))</f>
        <v>0</v>
      </c>
      <c r="M64" s="110">
        <f t="shared" si="8"/>
        <v>0</v>
      </c>
      <c r="N64" s="126">
        <f t="shared" si="9"/>
        <v>0</v>
      </c>
      <c r="O64" s="110">
        <f t="shared" si="10"/>
        <v>0</v>
      </c>
      <c r="P64" s="110">
        <f t="shared" si="11"/>
        <v>0</v>
      </c>
      <c r="Q64" s="110">
        <f t="shared" si="12"/>
        <v>0</v>
      </c>
      <c r="R64" s="110">
        <f t="shared" si="13"/>
        <v>0</v>
      </c>
      <c r="S64" s="110">
        <f t="shared" si="45"/>
        <v>2.4587117191702816</v>
      </c>
      <c r="T64" s="110">
        <f t="shared" si="46"/>
        <v>5.2518514898813233</v>
      </c>
      <c r="U64" s="110">
        <f t="shared" si="47"/>
        <v>2.0306307326779662</v>
      </c>
      <c r="V64" s="110">
        <f t="shared" si="48"/>
        <v>1.4682324024019686</v>
      </c>
      <c r="W64" s="110">
        <f t="shared" si="49"/>
        <v>17.281779758981184</v>
      </c>
      <c r="X64" s="110">
        <f t="shared" si="50"/>
        <v>2.7227166591680483</v>
      </c>
      <c r="Y64" s="110"/>
      <c r="Z64" s="110"/>
      <c r="AA64" s="110"/>
      <c r="AB64" s="110"/>
      <c r="AC64" s="110"/>
      <c r="AD64" s="110"/>
      <c r="AE64" s="110">
        <f t="shared" si="31"/>
        <v>0</v>
      </c>
      <c r="AF64" s="110">
        <f t="shared" si="32"/>
        <v>0</v>
      </c>
      <c r="AG64" s="110">
        <f t="shared" si="33"/>
        <v>0</v>
      </c>
      <c r="AH64" s="110">
        <f t="shared" si="34"/>
        <v>0</v>
      </c>
      <c r="AI64" s="110">
        <f t="shared" si="35"/>
        <v>0</v>
      </c>
      <c r="AJ64" s="110">
        <f t="shared" si="36"/>
        <v>0</v>
      </c>
      <c r="AK64" s="110">
        <f t="shared" si="16"/>
        <v>0</v>
      </c>
      <c r="AL64" s="110">
        <f t="shared" si="17"/>
        <v>0</v>
      </c>
      <c r="AM64" s="110">
        <f t="shared" si="18"/>
        <v>0</v>
      </c>
      <c r="AN64" s="110">
        <f t="shared" si="19"/>
        <v>0</v>
      </c>
      <c r="AO64" s="110">
        <f t="shared" si="20"/>
        <v>0</v>
      </c>
      <c r="AP64" s="110">
        <f t="shared" si="21"/>
        <v>0</v>
      </c>
      <c r="AQ64" s="110">
        <f t="shared" si="51"/>
        <v>7.4414151127562686E-3</v>
      </c>
      <c r="AR64" s="110">
        <f t="shared" si="51"/>
        <v>4.9163932471673374E-2</v>
      </c>
      <c r="AS64" s="110">
        <f t="shared" si="53"/>
        <v>3.023757834393908E-2</v>
      </c>
      <c r="AT64" s="110">
        <f t="shared" si="54"/>
        <v>2.5204589882045398E-2</v>
      </c>
      <c r="AU64" s="110">
        <f t="shared" si="55"/>
        <v>0.27778927385799423</v>
      </c>
      <c r="AV64" s="110">
        <f t="shared" si="56"/>
        <v>1.9085165689923033E-2</v>
      </c>
      <c r="AW64" s="110">
        <f t="shared" si="64"/>
        <v>2.4661531342830378</v>
      </c>
      <c r="AX64" s="110">
        <f t="shared" si="57"/>
        <v>5.3010154223529966</v>
      </c>
      <c r="AY64" s="110">
        <f t="shared" si="58"/>
        <v>2.0608683110219053</v>
      </c>
      <c r="AZ64" s="110">
        <f t="shared" si="59"/>
        <v>1.4934369922840141</v>
      </c>
      <c r="BA64" s="110">
        <f t="shared" si="60"/>
        <v>17.559569032839178</v>
      </c>
      <c r="BB64" s="110">
        <f t="shared" si="61"/>
        <v>2.7418018248579714</v>
      </c>
      <c r="BC64" s="90">
        <f t="shared" si="39"/>
        <v>0</v>
      </c>
      <c r="BD64" s="90">
        <f t="shared" si="62"/>
        <v>-2000</v>
      </c>
      <c r="BE64" s="90">
        <f t="shared" si="24"/>
        <v>1877.0978298877126</v>
      </c>
      <c r="BF64" s="89">
        <f t="shared" si="40"/>
        <v>-6.1451085056143717E-2</v>
      </c>
      <c r="BG64" s="109">
        <f t="shared" si="63"/>
        <v>23.138674407291841</v>
      </c>
      <c r="BH64" s="108">
        <f t="shared" si="25"/>
        <v>1900.2365042950044</v>
      </c>
      <c r="BI64" s="129">
        <f t="shared" si="41"/>
        <v>-4.9881747852497771E-2</v>
      </c>
      <c r="BJ64" s="90">
        <f t="shared" si="26"/>
        <v>21.224184664096136</v>
      </c>
      <c r="BK64" s="108">
        <f t="shared" si="27"/>
        <v>1898.3220145518087</v>
      </c>
      <c r="BL64" s="89">
        <f t="shared" si="42"/>
        <v>-5.0838992724095644E-2</v>
      </c>
      <c r="BM64" s="109"/>
      <c r="BN64" s="109">
        <f t="shared" si="43"/>
        <v>2000</v>
      </c>
      <c r="BO64" s="109">
        <f t="shared" si="44"/>
        <v>1898.3220145518087</v>
      </c>
      <c r="BQ64" s="108">
        <f t="shared" si="28"/>
        <v>67.135002</v>
      </c>
      <c r="BR64" s="109">
        <f t="shared" si="29"/>
        <v>49.150001500000002</v>
      </c>
    </row>
    <row r="65" spans="1:70" ht="12.75" customHeight="1" x14ac:dyDescent="0.2">
      <c r="A65" s="107">
        <v>39503</v>
      </c>
      <c r="B65" s="108">
        <v>132.800003</v>
      </c>
      <c r="C65" s="108">
        <v>60.779998999999997</v>
      </c>
      <c r="D65" s="108">
        <v>49.23</v>
      </c>
      <c r="E65" s="108">
        <v>60.5</v>
      </c>
      <c r="F65" s="108">
        <v>43.93</v>
      </c>
      <c r="G65" s="108">
        <v>97.620002999999997</v>
      </c>
      <c r="L65" s="156">
        <f>IF(int=Weekly,-$B$4,IF(int=Bi_Weekly,-$B$4,IF(int=Monthly,0,IF(int=Quarterly,0,IF(int=Yearly,0,IF(int=None,0,0))))))</f>
        <v>0</v>
      </c>
      <c r="M65" s="110">
        <f t="shared" si="8"/>
        <v>0</v>
      </c>
      <c r="N65" s="126">
        <f t="shared" si="9"/>
        <v>0</v>
      </c>
      <c r="O65" s="110">
        <f t="shared" si="10"/>
        <v>0</v>
      </c>
      <c r="P65" s="110">
        <f t="shared" si="11"/>
        <v>0</v>
      </c>
      <c r="Q65" s="110">
        <f t="shared" si="12"/>
        <v>0</v>
      </c>
      <c r="R65" s="110">
        <f t="shared" si="13"/>
        <v>0</v>
      </c>
      <c r="S65" s="110">
        <f t="shared" si="45"/>
        <v>2.4587117191702816</v>
      </c>
      <c r="T65" s="110">
        <f t="shared" si="46"/>
        <v>5.2518514898813233</v>
      </c>
      <c r="U65" s="110">
        <f t="shared" si="47"/>
        <v>2.0306307326779662</v>
      </c>
      <c r="V65" s="110">
        <f t="shared" si="48"/>
        <v>1.4682324024019686</v>
      </c>
      <c r="W65" s="110">
        <f t="shared" si="49"/>
        <v>17.281779758981184</v>
      </c>
      <c r="X65" s="110">
        <f t="shared" si="50"/>
        <v>2.7227166591680483</v>
      </c>
      <c r="Y65" s="110"/>
      <c r="Z65" s="110"/>
      <c r="AA65" s="110"/>
      <c r="AB65" s="110"/>
      <c r="AC65" s="110"/>
      <c r="AD65" s="110"/>
      <c r="AE65" s="110">
        <f t="shared" si="31"/>
        <v>0</v>
      </c>
      <c r="AF65" s="110">
        <f t="shared" si="32"/>
        <v>0</v>
      </c>
      <c r="AG65" s="110">
        <f t="shared" si="33"/>
        <v>0</v>
      </c>
      <c r="AH65" s="110">
        <f t="shared" si="34"/>
        <v>0</v>
      </c>
      <c r="AI65" s="110">
        <f t="shared" si="35"/>
        <v>0</v>
      </c>
      <c r="AJ65" s="110">
        <f t="shared" si="36"/>
        <v>0</v>
      </c>
      <c r="AK65" s="110">
        <f t="shared" si="16"/>
        <v>0</v>
      </c>
      <c r="AL65" s="110">
        <f t="shared" si="17"/>
        <v>0</v>
      </c>
      <c r="AM65" s="110">
        <f t="shared" si="18"/>
        <v>0</v>
      </c>
      <c r="AN65" s="110">
        <f t="shared" si="19"/>
        <v>0</v>
      </c>
      <c r="AO65" s="110">
        <f t="shared" si="20"/>
        <v>0</v>
      </c>
      <c r="AP65" s="110">
        <f t="shared" si="21"/>
        <v>0</v>
      </c>
      <c r="AQ65" s="110">
        <f t="shared" si="51"/>
        <v>7.4414151127562686E-3</v>
      </c>
      <c r="AR65" s="110">
        <f t="shared" si="51"/>
        <v>4.9163932471673374E-2</v>
      </c>
      <c r="AS65" s="110">
        <f t="shared" si="53"/>
        <v>3.023757834393908E-2</v>
      </c>
      <c r="AT65" s="110">
        <f t="shared" si="54"/>
        <v>2.5204589882045398E-2</v>
      </c>
      <c r="AU65" s="110">
        <f t="shared" si="55"/>
        <v>0.27778927385799423</v>
      </c>
      <c r="AV65" s="110">
        <f t="shared" si="56"/>
        <v>1.9085165689923033E-2</v>
      </c>
      <c r="AW65" s="110">
        <f t="shared" si="64"/>
        <v>2.4661531342830378</v>
      </c>
      <c r="AX65" s="110">
        <f t="shared" si="57"/>
        <v>5.3010154223529966</v>
      </c>
      <c r="AY65" s="110">
        <f t="shared" si="58"/>
        <v>2.0608683110219053</v>
      </c>
      <c r="AZ65" s="110">
        <f t="shared" si="59"/>
        <v>1.4934369922840141</v>
      </c>
      <c r="BA65" s="110">
        <f t="shared" si="60"/>
        <v>17.559569032839178</v>
      </c>
      <c r="BB65" s="110">
        <f t="shared" si="61"/>
        <v>2.7418018248579714</v>
      </c>
      <c r="BC65" s="90">
        <f t="shared" si="39"/>
        <v>0</v>
      </c>
      <c r="BD65" s="90">
        <f t="shared" si="62"/>
        <v>-2000</v>
      </c>
      <c r="BE65" s="90">
        <f t="shared" si="24"/>
        <v>1859.5006565483175</v>
      </c>
      <c r="BF65" s="89">
        <f t="shared" si="40"/>
        <v>-7.0249671725841289E-2</v>
      </c>
      <c r="BG65" s="109">
        <f t="shared" si="63"/>
        <v>23.138674407291841</v>
      </c>
      <c r="BH65" s="108">
        <f t="shared" si="25"/>
        <v>1882.6393309556092</v>
      </c>
      <c r="BI65" s="129">
        <f t="shared" si="41"/>
        <v>-5.8680334522195343E-2</v>
      </c>
      <c r="BJ65" s="90">
        <f t="shared" si="26"/>
        <v>21.05625411798599</v>
      </c>
      <c r="BK65" s="108">
        <f t="shared" si="27"/>
        <v>1880.5569106663036</v>
      </c>
      <c r="BL65" s="89">
        <f t="shared" si="42"/>
        <v>-5.9721544666848203E-2</v>
      </c>
      <c r="BM65" s="109"/>
      <c r="BN65" s="109">
        <f t="shared" si="43"/>
        <v>2000</v>
      </c>
      <c r="BO65" s="109">
        <f t="shared" si="44"/>
        <v>1880.5569106663036</v>
      </c>
      <c r="BQ65" s="108">
        <f t="shared" si="28"/>
        <v>66.400001500000002</v>
      </c>
      <c r="BR65" s="109">
        <f t="shared" si="29"/>
        <v>48.810001499999998</v>
      </c>
    </row>
    <row r="66" spans="1:70" ht="12.75" customHeight="1" x14ac:dyDescent="0.2">
      <c r="A66" s="107">
        <v>39510</v>
      </c>
      <c r="B66" s="108">
        <v>128.5</v>
      </c>
      <c r="C66" s="108">
        <v>58.700001</v>
      </c>
      <c r="D66" s="108">
        <v>47.77</v>
      </c>
      <c r="E66" s="108">
        <v>58.360000999999997</v>
      </c>
      <c r="F66" s="108">
        <v>42.779998999999997</v>
      </c>
      <c r="G66" s="108">
        <v>94.199996999999996</v>
      </c>
      <c r="L66" s="156">
        <f>IF(int=Weekly,-$B$4,IF(int=Bi_Weekly,0,IF(int=Monthly,0,IF(int=Quarterly,0,IF(int=Yearly,0,IF(int=None,0,0))))))</f>
        <v>0</v>
      </c>
      <c r="M66" s="110">
        <f t="shared" si="8"/>
        <v>0</v>
      </c>
      <c r="N66" s="126">
        <f t="shared" si="9"/>
        <v>0</v>
      </c>
      <c r="O66" s="110">
        <f t="shared" si="10"/>
        <v>0</v>
      </c>
      <c r="P66" s="110">
        <f t="shared" si="11"/>
        <v>0</v>
      </c>
      <c r="Q66" s="110">
        <f t="shared" si="12"/>
        <v>0</v>
      </c>
      <c r="R66" s="110">
        <f t="shared" si="13"/>
        <v>0</v>
      </c>
      <c r="S66" s="110">
        <f t="shared" si="45"/>
        <v>2.4587117191702816</v>
      </c>
      <c r="T66" s="110">
        <f t="shared" si="46"/>
        <v>5.2518514898813233</v>
      </c>
      <c r="U66" s="110">
        <f t="shared" si="47"/>
        <v>2.0306307326779662</v>
      </c>
      <c r="V66" s="110">
        <f t="shared" si="48"/>
        <v>1.4682324024019686</v>
      </c>
      <c r="W66" s="110">
        <f t="shared" si="49"/>
        <v>17.281779758981184</v>
      </c>
      <c r="X66" s="110">
        <f t="shared" si="50"/>
        <v>2.7227166591680483</v>
      </c>
      <c r="Y66" s="110"/>
      <c r="Z66" s="110"/>
      <c r="AA66" s="110"/>
      <c r="AB66" s="110"/>
      <c r="AC66" s="110"/>
      <c r="AD66" s="110"/>
      <c r="AE66" s="110">
        <f t="shared" si="31"/>
        <v>0</v>
      </c>
      <c r="AF66" s="110">
        <f t="shared" si="32"/>
        <v>0</v>
      </c>
      <c r="AG66" s="110">
        <f t="shared" si="33"/>
        <v>0</v>
      </c>
      <c r="AH66" s="110">
        <f t="shared" si="34"/>
        <v>0</v>
      </c>
      <c r="AI66" s="110">
        <f t="shared" si="35"/>
        <v>0</v>
      </c>
      <c r="AJ66" s="110">
        <f t="shared" si="36"/>
        <v>0</v>
      </c>
      <c r="AK66" s="110">
        <f t="shared" si="16"/>
        <v>0</v>
      </c>
      <c r="AL66" s="110">
        <f t="shared" si="17"/>
        <v>0</v>
      </c>
      <c r="AM66" s="110">
        <f t="shared" si="18"/>
        <v>0</v>
      </c>
      <c r="AN66" s="110">
        <f t="shared" si="19"/>
        <v>0</v>
      </c>
      <c r="AO66" s="110">
        <f t="shared" si="20"/>
        <v>0</v>
      </c>
      <c r="AP66" s="110">
        <f t="shared" si="21"/>
        <v>0</v>
      </c>
      <c r="AQ66" s="110">
        <f t="shared" si="51"/>
        <v>7.4414151127562686E-3</v>
      </c>
      <c r="AR66" s="110">
        <f t="shared" si="51"/>
        <v>4.9163932471673374E-2</v>
      </c>
      <c r="AS66" s="110">
        <f t="shared" si="53"/>
        <v>3.023757834393908E-2</v>
      </c>
      <c r="AT66" s="110">
        <f t="shared" si="54"/>
        <v>2.5204589882045398E-2</v>
      </c>
      <c r="AU66" s="110">
        <f t="shared" si="55"/>
        <v>0.27778927385799423</v>
      </c>
      <c r="AV66" s="110">
        <f t="shared" si="56"/>
        <v>1.9085165689923033E-2</v>
      </c>
      <c r="AW66" s="110">
        <f t="shared" si="64"/>
        <v>2.4661531342830378</v>
      </c>
      <c r="AX66" s="110">
        <f t="shared" si="57"/>
        <v>5.3010154223529966</v>
      </c>
      <c r="AY66" s="110">
        <f t="shared" si="58"/>
        <v>2.0608683110219053</v>
      </c>
      <c r="AZ66" s="110">
        <f t="shared" si="59"/>
        <v>1.4934369922840141</v>
      </c>
      <c r="BA66" s="110">
        <f t="shared" si="60"/>
        <v>17.559569032839178</v>
      </c>
      <c r="BB66" s="110">
        <f t="shared" si="61"/>
        <v>2.7418018248579714</v>
      </c>
      <c r="BC66" s="90">
        <f t="shared" si="39"/>
        <v>0</v>
      </c>
      <c r="BD66" s="90">
        <f t="shared" si="62"/>
        <v>-2000</v>
      </c>
      <c r="BE66" s="90">
        <f t="shared" si="24"/>
        <v>1802.7118401266196</v>
      </c>
      <c r="BF66" s="89">
        <f t="shared" si="40"/>
        <v>-9.8644079936690221E-2</v>
      </c>
      <c r="BG66" s="109">
        <f t="shared" si="63"/>
        <v>23.138674407291841</v>
      </c>
      <c r="BH66" s="108">
        <f t="shared" si="25"/>
        <v>1825.8505145339113</v>
      </c>
      <c r="BI66" s="129">
        <f t="shared" si="41"/>
        <v>-8.7074742733044386E-2</v>
      </c>
      <c r="BJ66" s="90">
        <f t="shared" si="26"/>
        <v>20.439181144042038</v>
      </c>
      <c r="BK66" s="108">
        <f t="shared" si="27"/>
        <v>1823.1510212706617</v>
      </c>
      <c r="BL66" s="89">
        <f t="shared" si="42"/>
        <v>-8.8424489364669179E-2</v>
      </c>
      <c r="BM66" s="109"/>
      <c r="BN66" s="109">
        <f t="shared" si="43"/>
        <v>2000</v>
      </c>
      <c r="BO66" s="109">
        <f t="shared" si="44"/>
        <v>1823.1510212706617</v>
      </c>
      <c r="BQ66" s="108">
        <f t="shared" si="28"/>
        <v>64.25</v>
      </c>
      <c r="BR66" s="109">
        <f t="shared" si="29"/>
        <v>47.099998499999998</v>
      </c>
    </row>
    <row r="67" spans="1:70" ht="12.75" customHeight="1" x14ac:dyDescent="0.2">
      <c r="A67" s="107">
        <v>39517</v>
      </c>
      <c r="B67" s="108">
        <v>128.21000699999999</v>
      </c>
      <c r="C67" s="108">
        <v>58.689999</v>
      </c>
      <c r="D67" s="108">
        <v>47.75</v>
      </c>
      <c r="E67" s="108">
        <v>58.639999000000003</v>
      </c>
      <c r="F67" s="108">
        <v>42.830002</v>
      </c>
      <c r="G67" s="108">
        <v>91.779999000000004</v>
      </c>
      <c r="L67" s="156">
        <f>IF(int=Weekly,-$B$4,IF(int=Bi_Weekly,-$B$4,IF(int=Monthly,-$B$4,IF(int=Quarterly,0,IF(int=Yearly,0,IF(int=None,0,0))))))</f>
        <v>0</v>
      </c>
      <c r="M67" s="110">
        <f t="shared" si="8"/>
        <v>0</v>
      </c>
      <c r="N67" s="126">
        <f t="shared" si="9"/>
        <v>0</v>
      </c>
      <c r="O67" s="110">
        <f t="shared" si="10"/>
        <v>0</v>
      </c>
      <c r="P67" s="110">
        <f t="shared" si="11"/>
        <v>0</v>
      </c>
      <c r="Q67" s="110">
        <f t="shared" si="12"/>
        <v>0</v>
      </c>
      <c r="R67" s="110">
        <f t="shared" si="13"/>
        <v>0</v>
      </c>
      <c r="S67" s="110">
        <f t="shared" si="45"/>
        <v>2.4587117191702816</v>
      </c>
      <c r="T67" s="110">
        <f t="shared" si="46"/>
        <v>5.2518514898813233</v>
      </c>
      <c r="U67" s="110">
        <f t="shared" si="47"/>
        <v>2.0306307326779662</v>
      </c>
      <c r="V67" s="110">
        <f t="shared" si="48"/>
        <v>1.4682324024019686</v>
      </c>
      <c r="W67" s="110">
        <f t="shared" si="49"/>
        <v>17.281779758981184</v>
      </c>
      <c r="X67" s="110">
        <f t="shared" si="50"/>
        <v>2.7227166591680483</v>
      </c>
      <c r="Y67" s="110"/>
      <c r="Z67" s="110"/>
      <c r="AA67" s="110"/>
      <c r="AB67" s="110"/>
      <c r="AC67" s="110"/>
      <c r="AD67" s="110"/>
      <c r="AE67" s="110">
        <f t="shared" si="31"/>
        <v>0</v>
      </c>
      <c r="AF67" s="110">
        <f t="shared" si="32"/>
        <v>0</v>
      </c>
      <c r="AG67" s="110">
        <f t="shared" si="33"/>
        <v>0</v>
      </c>
      <c r="AH67" s="110">
        <f t="shared" si="34"/>
        <v>0</v>
      </c>
      <c r="AI67" s="110">
        <f t="shared" si="35"/>
        <v>0</v>
      </c>
      <c r="AJ67" s="110">
        <f t="shared" si="36"/>
        <v>0</v>
      </c>
      <c r="AK67" s="110">
        <f t="shared" si="16"/>
        <v>0</v>
      </c>
      <c r="AL67" s="110">
        <f t="shared" si="17"/>
        <v>0</v>
      </c>
      <c r="AM67" s="110">
        <f t="shared" si="18"/>
        <v>0</v>
      </c>
      <c r="AN67" s="110">
        <f t="shared" si="19"/>
        <v>0</v>
      </c>
      <c r="AO67" s="110">
        <f t="shared" si="20"/>
        <v>0</v>
      </c>
      <c r="AP67" s="110">
        <f t="shared" si="21"/>
        <v>0</v>
      </c>
      <c r="AQ67" s="110">
        <f t="shared" si="51"/>
        <v>7.4414151127562686E-3</v>
      </c>
      <c r="AR67" s="110">
        <f t="shared" si="51"/>
        <v>4.9163932471673374E-2</v>
      </c>
      <c r="AS67" s="110">
        <f t="shared" si="53"/>
        <v>3.023757834393908E-2</v>
      </c>
      <c r="AT67" s="110">
        <f t="shared" si="54"/>
        <v>2.5204589882045398E-2</v>
      </c>
      <c r="AU67" s="110">
        <f t="shared" si="55"/>
        <v>0.27778927385799423</v>
      </c>
      <c r="AV67" s="110">
        <f t="shared" si="56"/>
        <v>1.9085165689923033E-2</v>
      </c>
      <c r="AW67" s="110">
        <f t="shared" si="64"/>
        <v>2.4661531342830378</v>
      </c>
      <c r="AX67" s="110">
        <f t="shared" si="57"/>
        <v>5.3010154223529966</v>
      </c>
      <c r="AY67" s="110">
        <f t="shared" si="58"/>
        <v>2.0608683110219053</v>
      </c>
      <c r="AZ67" s="110">
        <f t="shared" si="59"/>
        <v>1.4934369922840141</v>
      </c>
      <c r="BA67" s="110">
        <f t="shared" si="60"/>
        <v>17.559569032839178</v>
      </c>
      <c r="BB67" s="110">
        <f t="shared" si="61"/>
        <v>2.7418018248579714</v>
      </c>
      <c r="BC67" s="90">
        <f t="shared" si="39"/>
        <v>0</v>
      </c>
      <c r="BD67" s="90">
        <f t="shared" si="62"/>
        <v>-2000</v>
      </c>
      <c r="BE67" s="90">
        <f t="shared" si="24"/>
        <v>1796.5919634055294</v>
      </c>
      <c r="BF67" s="89">
        <f t="shared" si="40"/>
        <v>-0.1017040182972353</v>
      </c>
      <c r="BG67" s="109">
        <f t="shared" si="63"/>
        <v>23.138674407291841</v>
      </c>
      <c r="BH67" s="108">
        <f t="shared" si="25"/>
        <v>1819.7306378128212</v>
      </c>
      <c r="BI67" s="129">
        <f t="shared" si="41"/>
        <v>-9.0134681093589353E-2</v>
      </c>
      <c r="BJ67" s="90">
        <f t="shared" si="26"/>
        <v>20.410688165549018</v>
      </c>
      <c r="BK67" s="108">
        <f t="shared" si="27"/>
        <v>1817.0026515710786</v>
      </c>
      <c r="BL67" s="89">
        <f t="shared" si="42"/>
        <v>-9.1498674214460674E-2</v>
      </c>
      <c r="BM67" s="109"/>
      <c r="BN67" s="109">
        <f t="shared" si="43"/>
        <v>2000</v>
      </c>
      <c r="BO67" s="109">
        <f t="shared" si="44"/>
        <v>1817.0026515710786</v>
      </c>
      <c r="BQ67" s="108">
        <f t="shared" si="28"/>
        <v>64.105003499999995</v>
      </c>
      <c r="BR67" s="109">
        <f t="shared" si="29"/>
        <v>45.889999500000002</v>
      </c>
    </row>
    <row r="68" spans="1:70" ht="12.75" customHeight="1" x14ac:dyDescent="0.2">
      <c r="A68" s="107">
        <v>39524</v>
      </c>
      <c r="B68" s="108">
        <v>131.16000399999999</v>
      </c>
      <c r="C68" s="108">
        <v>61.150002000000001</v>
      </c>
      <c r="D68" s="108">
        <v>48.919998</v>
      </c>
      <c r="E68" s="108">
        <v>60.18</v>
      </c>
      <c r="F68" s="108">
        <v>42.279998999999997</v>
      </c>
      <c r="G68" s="108">
        <v>89.959998999999996</v>
      </c>
      <c r="L68" s="156">
        <f>IF(int=Weekly,-$B$4,IF(int=Bi_Weekly,0,IF(int=Monthly,0,IF(int=Quarterly,0,IF(int=Yearly,0,IF(int=None,0,0))))))</f>
        <v>0</v>
      </c>
      <c r="M68" s="110">
        <f t="shared" si="8"/>
        <v>0</v>
      </c>
      <c r="N68" s="126">
        <f t="shared" si="9"/>
        <v>0</v>
      </c>
      <c r="O68" s="110">
        <f t="shared" si="10"/>
        <v>0</v>
      </c>
      <c r="P68" s="110">
        <f t="shared" si="11"/>
        <v>0</v>
      </c>
      <c r="Q68" s="110">
        <f t="shared" si="12"/>
        <v>0</v>
      </c>
      <c r="R68" s="110">
        <f t="shared" si="13"/>
        <v>0</v>
      </c>
      <c r="S68" s="110">
        <f t="shared" si="45"/>
        <v>2.4587117191702816</v>
      </c>
      <c r="T68" s="110">
        <f t="shared" si="46"/>
        <v>5.2518514898813233</v>
      </c>
      <c r="U68" s="110">
        <f t="shared" si="47"/>
        <v>2.0306307326779662</v>
      </c>
      <c r="V68" s="110">
        <f t="shared" si="48"/>
        <v>1.4682324024019686</v>
      </c>
      <c r="W68" s="110">
        <f t="shared" si="49"/>
        <v>17.281779758981184</v>
      </c>
      <c r="X68" s="110">
        <f t="shared" si="50"/>
        <v>2.7227166591680483</v>
      </c>
      <c r="Y68" s="110"/>
      <c r="Z68" s="110"/>
      <c r="AA68" s="110"/>
      <c r="AB68" s="110"/>
      <c r="AC68" s="110"/>
      <c r="AD68" s="110"/>
      <c r="AE68" s="110">
        <f t="shared" si="31"/>
        <v>0</v>
      </c>
      <c r="AF68" s="110">
        <f t="shared" si="32"/>
        <v>0</v>
      </c>
      <c r="AG68" s="110">
        <f t="shared" si="33"/>
        <v>0</v>
      </c>
      <c r="AH68" s="110">
        <f t="shared" si="34"/>
        <v>0</v>
      </c>
      <c r="AI68" s="110">
        <f t="shared" si="35"/>
        <v>0</v>
      </c>
      <c r="AJ68" s="110">
        <f t="shared" si="36"/>
        <v>0</v>
      </c>
      <c r="AK68" s="110">
        <f t="shared" si="16"/>
        <v>0</v>
      </c>
      <c r="AL68" s="110">
        <f t="shared" si="17"/>
        <v>0</v>
      </c>
      <c r="AM68" s="110">
        <f t="shared" si="18"/>
        <v>0</v>
      </c>
      <c r="AN68" s="110">
        <f t="shared" si="19"/>
        <v>0</v>
      </c>
      <c r="AO68" s="110">
        <f t="shared" si="20"/>
        <v>0</v>
      </c>
      <c r="AP68" s="110">
        <f t="shared" si="21"/>
        <v>0</v>
      </c>
      <c r="AQ68" s="110">
        <f t="shared" si="51"/>
        <v>7.4414151127562686E-3</v>
      </c>
      <c r="AR68" s="110">
        <f t="shared" si="51"/>
        <v>4.9163932471673374E-2</v>
      </c>
      <c r="AS68" s="110">
        <f t="shared" si="53"/>
        <v>3.023757834393908E-2</v>
      </c>
      <c r="AT68" s="110">
        <f t="shared" si="54"/>
        <v>2.5204589882045398E-2</v>
      </c>
      <c r="AU68" s="110">
        <f t="shared" si="55"/>
        <v>0.27778927385799423</v>
      </c>
      <c r="AV68" s="110">
        <f t="shared" si="56"/>
        <v>1.9085165689923033E-2</v>
      </c>
      <c r="AW68" s="110">
        <f t="shared" si="64"/>
        <v>2.4661531342830378</v>
      </c>
      <c r="AX68" s="110">
        <f t="shared" si="57"/>
        <v>5.3010154223529966</v>
      </c>
      <c r="AY68" s="110">
        <f t="shared" si="58"/>
        <v>2.0608683110219053</v>
      </c>
      <c r="AZ68" s="110">
        <f t="shared" si="59"/>
        <v>1.4934369922840141</v>
      </c>
      <c r="BA68" s="110">
        <f t="shared" si="60"/>
        <v>17.559569032839178</v>
      </c>
      <c r="BB68" s="110">
        <f t="shared" si="61"/>
        <v>2.7418018248579714</v>
      </c>
      <c r="BC68" s="90">
        <f t="shared" si="39"/>
        <v>0</v>
      </c>
      <c r="BD68" s="90">
        <f t="shared" si="62"/>
        <v>-2000</v>
      </c>
      <c r="BE68" s="90">
        <f t="shared" si="24"/>
        <v>1806.9412642530476</v>
      </c>
      <c r="BF68" s="89">
        <f t="shared" si="40"/>
        <v>-9.6529367873476213E-2</v>
      </c>
      <c r="BG68" s="109">
        <f t="shared" si="63"/>
        <v>23.138674407291841</v>
      </c>
      <c r="BH68" s="108">
        <f t="shared" si="25"/>
        <v>1830.0799386603394</v>
      </c>
      <c r="BI68" s="129">
        <f t="shared" si="41"/>
        <v>-8.4960030669830267E-2</v>
      </c>
      <c r="BJ68" s="90">
        <f t="shared" si="26"/>
        <v>20.440256803444328</v>
      </c>
      <c r="BK68" s="108">
        <f t="shared" si="27"/>
        <v>1827.3815210564919</v>
      </c>
      <c r="BL68" s="89">
        <f t="shared" si="42"/>
        <v>-8.6309239471754062E-2</v>
      </c>
      <c r="BM68" s="109"/>
      <c r="BN68" s="109">
        <f t="shared" si="43"/>
        <v>2000</v>
      </c>
      <c r="BO68" s="109">
        <f t="shared" si="44"/>
        <v>1827.3815210564919</v>
      </c>
      <c r="BQ68" s="108">
        <f t="shared" si="28"/>
        <v>65.580001999999993</v>
      </c>
      <c r="BR68" s="109">
        <f t="shared" si="29"/>
        <v>44.979999499999998</v>
      </c>
    </row>
    <row r="69" spans="1:70" ht="12.75" customHeight="1" x14ac:dyDescent="0.2">
      <c r="A69" s="107">
        <v>39531</v>
      </c>
      <c r="B69" s="108">
        <v>130.33999600000001</v>
      </c>
      <c r="C69" s="108">
        <v>59.77</v>
      </c>
      <c r="D69" s="108">
        <v>48.439999</v>
      </c>
      <c r="E69" s="108">
        <v>59.950001</v>
      </c>
      <c r="F69" s="108">
        <v>43.810001</v>
      </c>
      <c r="G69" s="108">
        <v>93.480002999999996</v>
      </c>
      <c r="L69" s="156">
        <f>IF(int=Weekly,-$B$4,IF(int=Bi_Weekly,-$B$4,IF(int=Monthly,0,IF(int=Quarterly,0,IF(int=Yearly,0,IF(int=None,0,0))))))</f>
        <v>0</v>
      </c>
      <c r="M69" s="110">
        <f t="shared" si="8"/>
        <v>0</v>
      </c>
      <c r="N69" s="126">
        <f t="shared" si="9"/>
        <v>0</v>
      </c>
      <c r="O69" s="110">
        <f t="shared" si="10"/>
        <v>0</v>
      </c>
      <c r="P69" s="110">
        <f t="shared" si="11"/>
        <v>0</v>
      </c>
      <c r="Q69" s="110">
        <f t="shared" si="12"/>
        <v>0</v>
      </c>
      <c r="R69" s="110">
        <f t="shared" si="13"/>
        <v>0</v>
      </c>
      <c r="S69" s="110">
        <f t="shared" si="45"/>
        <v>2.4587117191702816</v>
      </c>
      <c r="T69" s="110">
        <f t="shared" si="46"/>
        <v>5.2518514898813233</v>
      </c>
      <c r="U69" s="110">
        <f t="shared" si="47"/>
        <v>2.0306307326779662</v>
      </c>
      <c r="V69" s="110">
        <f t="shared" si="48"/>
        <v>1.4682324024019686</v>
      </c>
      <c r="W69" s="110">
        <f t="shared" si="49"/>
        <v>17.281779758981184</v>
      </c>
      <c r="X69" s="110">
        <f t="shared" si="50"/>
        <v>2.7227166591680483</v>
      </c>
      <c r="Y69" s="110"/>
      <c r="Z69" s="110"/>
      <c r="AA69" s="110"/>
      <c r="AB69" s="110"/>
      <c r="AC69" s="110"/>
      <c r="AD69" s="110"/>
      <c r="AE69" s="110">
        <f t="shared" si="31"/>
        <v>0</v>
      </c>
      <c r="AF69" s="110">
        <f t="shared" si="32"/>
        <v>0</v>
      </c>
      <c r="AG69" s="110">
        <f t="shared" si="33"/>
        <v>0</v>
      </c>
      <c r="AH69" s="110">
        <f t="shared" si="34"/>
        <v>0</v>
      </c>
      <c r="AI69" s="110">
        <f t="shared" si="35"/>
        <v>0</v>
      </c>
      <c r="AJ69" s="110">
        <f t="shared" si="36"/>
        <v>0</v>
      </c>
      <c r="AK69" s="110">
        <f t="shared" si="16"/>
        <v>0</v>
      </c>
      <c r="AL69" s="110">
        <f t="shared" si="17"/>
        <v>0</v>
      </c>
      <c r="AM69" s="110">
        <f t="shared" si="18"/>
        <v>0</v>
      </c>
      <c r="AN69" s="110">
        <f t="shared" si="19"/>
        <v>0</v>
      </c>
      <c r="AO69" s="110">
        <f t="shared" si="20"/>
        <v>0</v>
      </c>
      <c r="AP69" s="110">
        <f t="shared" si="21"/>
        <v>0</v>
      </c>
      <c r="AQ69" s="110">
        <f t="shared" si="51"/>
        <v>7.4414151127562686E-3</v>
      </c>
      <c r="AR69" s="110">
        <f t="shared" si="51"/>
        <v>4.9163932471673374E-2</v>
      </c>
      <c r="AS69" s="110">
        <f t="shared" si="53"/>
        <v>3.023757834393908E-2</v>
      </c>
      <c r="AT69" s="110">
        <f t="shared" si="54"/>
        <v>2.5204589882045398E-2</v>
      </c>
      <c r="AU69" s="110">
        <f t="shared" si="55"/>
        <v>0.27778927385799423</v>
      </c>
      <c r="AV69" s="110">
        <f t="shared" si="56"/>
        <v>1.9085165689923033E-2</v>
      </c>
      <c r="AW69" s="110">
        <f t="shared" si="64"/>
        <v>2.4661531342830378</v>
      </c>
      <c r="AX69" s="110">
        <f t="shared" si="57"/>
        <v>5.3010154223529966</v>
      </c>
      <c r="AY69" s="110">
        <f t="shared" si="58"/>
        <v>2.0608683110219053</v>
      </c>
      <c r="AZ69" s="110">
        <f t="shared" si="59"/>
        <v>1.4934369922840141</v>
      </c>
      <c r="BA69" s="110">
        <f t="shared" si="60"/>
        <v>17.559569032839178</v>
      </c>
      <c r="BB69" s="110">
        <f t="shared" si="61"/>
        <v>2.7418018248579714</v>
      </c>
      <c r="BC69" s="90">
        <f t="shared" si="39"/>
        <v>0</v>
      </c>
      <c r="BD69" s="90">
        <f t="shared" si="62"/>
        <v>-2000</v>
      </c>
      <c r="BE69" s="90">
        <f t="shared" si="24"/>
        <v>1832.3902738344593</v>
      </c>
      <c r="BF69" s="89">
        <f t="shared" si="40"/>
        <v>-8.3804863082770353E-2</v>
      </c>
      <c r="BG69" s="109">
        <f t="shared" si="63"/>
        <v>23.138674407291841</v>
      </c>
      <c r="BH69" s="108">
        <f t="shared" si="25"/>
        <v>1855.5289482417511</v>
      </c>
      <c r="BI69" s="129">
        <f t="shared" si="41"/>
        <v>-7.2235525879124407E-2</v>
      </c>
      <c r="BJ69" s="90">
        <f t="shared" si="26"/>
        <v>20.838195424696455</v>
      </c>
      <c r="BK69" s="108">
        <f t="shared" si="27"/>
        <v>1853.2284692591559</v>
      </c>
      <c r="BL69" s="89">
        <f t="shared" si="42"/>
        <v>-7.3385765370422074E-2</v>
      </c>
      <c r="BM69" s="109"/>
      <c r="BN69" s="109">
        <f t="shared" si="43"/>
        <v>2000</v>
      </c>
      <c r="BO69" s="109">
        <f t="shared" si="44"/>
        <v>1853.2284692591556</v>
      </c>
      <c r="BQ69" s="108">
        <f t="shared" si="28"/>
        <v>65.169998000000007</v>
      </c>
      <c r="BR69" s="109">
        <f t="shared" si="29"/>
        <v>46.740001499999998</v>
      </c>
    </row>
    <row r="70" spans="1:70" ht="12.75" customHeight="1" x14ac:dyDescent="0.2">
      <c r="A70" s="107">
        <v>39538</v>
      </c>
      <c r="B70" s="108">
        <v>135.770004</v>
      </c>
      <c r="C70" s="108">
        <v>62.349997999999999</v>
      </c>
      <c r="D70" s="108">
        <v>50.970001000000003</v>
      </c>
      <c r="E70" s="108">
        <v>62.599997999999999</v>
      </c>
      <c r="F70" s="108">
        <v>45.84</v>
      </c>
      <c r="G70" s="108">
        <v>97.629997000000003</v>
      </c>
      <c r="L70" s="156">
        <f>IF(int=Weekly,-$B$4,IF(int=Bi_Weekly,0,IF(int=Monthly,0,IF(int=Quarterly,0,IF(int=Yearly,0,IF(int=None,0,0))))))</f>
        <v>0</v>
      </c>
      <c r="M70" s="110">
        <f t="shared" si="8"/>
        <v>0</v>
      </c>
      <c r="N70" s="126">
        <f t="shared" si="9"/>
        <v>0</v>
      </c>
      <c r="O70" s="110">
        <f t="shared" si="10"/>
        <v>0</v>
      </c>
      <c r="P70" s="110">
        <f t="shared" si="11"/>
        <v>0</v>
      </c>
      <c r="Q70" s="110">
        <f t="shared" si="12"/>
        <v>0</v>
      </c>
      <c r="R70" s="110">
        <f t="shared" si="13"/>
        <v>0</v>
      </c>
      <c r="S70" s="110">
        <f t="shared" si="45"/>
        <v>2.4587117191702816</v>
      </c>
      <c r="T70" s="110">
        <f t="shared" si="46"/>
        <v>5.2518514898813233</v>
      </c>
      <c r="U70" s="110">
        <f t="shared" si="47"/>
        <v>2.0306307326779662</v>
      </c>
      <c r="V70" s="110">
        <f t="shared" si="48"/>
        <v>1.4682324024019686</v>
      </c>
      <c r="W70" s="110">
        <f t="shared" si="49"/>
        <v>17.281779758981184</v>
      </c>
      <c r="X70" s="110">
        <f t="shared" si="50"/>
        <v>2.7227166591680483</v>
      </c>
      <c r="Y70" s="110"/>
      <c r="Z70" s="110"/>
      <c r="AA70" s="110"/>
      <c r="AB70" s="110"/>
      <c r="AC70" s="110"/>
      <c r="AD70" s="110"/>
      <c r="AE70" s="110">
        <f t="shared" si="31"/>
        <v>0</v>
      </c>
      <c r="AF70" s="110">
        <f t="shared" si="32"/>
        <v>0</v>
      </c>
      <c r="AG70" s="110">
        <f t="shared" si="33"/>
        <v>0</v>
      </c>
      <c r="AH70" s="110">
        <f t="shared" si="34"/>
        <v>0</v>
      </c>
      <c r="AI70" s="110">
        <f t="shared" si="35"/>
        <v>0</v>
      </c>
      <c r="AJ70" s="110">
        <f t="shared" si="36"/>
        <v>0</v>
      </c>
      <c r="AK70" s="110">
        <f t="shared" si="16"/>
        <v>0</v>
      </c>
      <c r="AL70" s="110">
        <f t="shared" si="17"/>
        <v>0</v>
      </c>
      <c r="AM70" s="110">
        <f t="shared" si="18"/>
        <v>0</v>
      </c>
      <c r="AN70" s="110">
        <f t="shared" si="19"/>
        <v>0</v>
      </c>
      <c r="AO70" s="110">
        <f t="shared" si="20"/>
        <v>0</v>
      </c>
      <c r="AP70" s="110">
        <f t="shared" si="21"/>
        <v>0</v>
      </c>
      <c r="AQ70" s="110">
        <f t="shared" si="51"/>
        <v>7.4414151127562686E-3</v>
      </c>
      <c r="AR70" s="110">
        <f t="shared" si="51"/>
        <v>4.9163932471673374E-2</v>
      </c>
      <c r="AS70" s="110">
        <f t="shared" si="53"/>
        <v>3.023757834393908E-2</v>
      </c>
      <c r="AT70" s="110">
        <f t="shared" si="54"/>
        <v>2.5204589882045398E-2</v>
      </c>
      <c r="AU70" s="110">
        <f t="shared" si="55"/>
        <v>0.27778927385799423</v>
      </c>
      <c r="AV70" s="110">
        <f t="shared" si="56"/>
        <v>1.9085165689923033E-2</v>
      </c>
      <c r="AW70" s="110">
        <f t="shared" si="64"/>
        <v>2.4661531342830378</v>
      </c>
      <c r="AX70" s="110">
        <f t="shared" si="57"/>
        <v>5.3010154223529966</v>
      </c>
      <c r="AY70" s="110">
        <f t="shared" si="58"/>
        <v>2.0608683110219053</v>
      </c>
      <c r="AZ70" s="110">
        <f t="shared" si="59"/>
        <v>1.4934369922840141</v>
      </c>
      <c r="BA70" s="110">
        <f t="shared" si="60"/>
        <v>17.559569032839178</v>
      </c>
      <c r="BB70" s="110">
        <f t="shared" si="61"/>
        <v>2.7418018248579714</v>
      </c>
      <c r="BC70" s="90">
        <f t="shared" si="39"/>
        <v>0</v>
      </c>
      <c r="BD70" s="90">
        <f t="shared" si="62"/>
        <v>-2000</v>
      </c>
      <c r="BE70" s="90">
        <f t="shared" si="24"/>
        <v>1914.7004291842427</v>
      </c>
      <c r="BF70" s="89">
        <f t="shared" si="40"/>
        <v>-4.2649785407878671E-2</v>
      </c>
      <c r="BG70" s="109">
        <f t="shared" si="63"/>
        <v>23.138674407291841</v>
      </c>
      <c r="BH70" s="108">
        <f t="shared" si="25"/>
        <v>1937.8391035915345</v>
      </c>
      <c r="BI70" s="129">
        <f t="shared" si="41"/>
        <v>-3.1080448204232725E-2</v>
      </c>
      <c r="BJ70" s="90">
        <f t="shared" si="26"/>
        <v>21.791853708242705</v>
      </c>
      <c r="BK70" s="108">
        <f t="shared" si="27"/>
        <v>1936.4922828924855</v>
      </c>
      <c r="BL70" s="89">
        <f t="shared" si="42"/>
        <v>-3.175385855375723E-2</v>
      </c>
      <c r="BM70" s="109"/>
      <c r="BN70" s="109">
        <f t="shared" si="43"/>
        <v>2000</v>
      </c>
      <c r="BO70" s="109">
        <f t="shared" si="44"/>
        <v>1936.4922828924855</v>
      </c>
      <c r="BQ70" s="108">
        <f t="shared" si="28"/>
        <v>67.885002</v>
      </c>
      <c r="BR70" s="109">
        <f t="shared" si="29"/>
        <v>48.814998500000002</v>
      </c>
    </row>
    <row r="71" spans="1:70" ht="12.75" customHeight="1" x14ac:dyDescent="0.2">
      <c r="A71" s="107">
        <v>39545</v>
      </c>
      <c r="B71" s="108">
        <v>132.28999300000001</v>
      </c>
      <c r="C71" s="108">
        <v>60.43</v>
      </c>
      <c r="D71" s="108">
        <v>49.68</v>
      </c>
      <c r="E71" s="108">
        <v>60.48</v>
      </c>
      <c r="F71" s="108">
        <v>44.549999</v>
      </c>
      <c r="G71" s="108">
        <v>97.010002</v>
      </c>
      <c r="L71" s="156">
        <f>IF(int=Weekly,-$B$4,IF(int=Bi_Weekly,-$B$4,IF(int=Monthly,-$B$4,IF(int=Quarterly,0,IF(int=Yearly,0,IF(int=None,0,0))))))</f>
        <v>0</v>
      </c>
      <c r="M71" s="110">
        <f t="shared" si="8"/>
        <v>0</v>
      </c>
      <c r="N71" s="126">
        <f t="shared" si="9"/>
        <v>0</v>
      </c>
      <c r="O71" s="110">
        <f t="shared" si="10"/>
        <v>0</v>
      </c>
      <c r="P71" s="110">
        <f t="shared" si="11"/>
        <v>0</v>
      </c>
      <c r="Q71" s="110">
        <f t="shared" si="12"/>
        <v>0</v>
      </c>
      <c r="R71" s="110">
        <f t="shared" si="13"/>
        <v>0</v>
      </c>
      <c r="S71" s="110">
        <f t="shared" si="45"/>
        <v>2.4587117191702816</v>
      </c>
      <c r="T71" s="110">
        <f t="shared" si="46"/>
        <v>5.2518514898813233</v>
      </c>
      <c r="U71" s="110">
        <f t="shared" si="47"/>
        <v>2.0306307326779662</v>
      </c>
      <c r="V71" s="110">
        <f t="shared" si="48"/>
        <v>1.4682324024019686</v>
      </c>
      <c r="W71" s="110">
        <f t="shared" si="49"/>
        <v>17.281779758981184</v>
      </c>
      <c r="X71" s="110">
        <f t="shared" si="50"/>
        <v>2.7227166591680483</v>
      </c>
      <c r="Y71" s="110">
        <v>0.3115</v>
      </c>
      <c r="Z71" s="110">
        <v>0.439</v>
      </c>
      <c r="AA71" s="110">
        <v>4.8000000000000001E-2</v>
      </c>
      <c r="AB71" s="110">
        <v>4.5999999999999999E-2</v>
      </c>
      <c r="AC71" s="110">
        <v>1.6E-2</v>
      </c>
      <c r="AD71" s="110"/>
      <c r="AE71" s="110">
        <f t="shared" si="31"/>
        <v>0.76588870052154268</v>
      </c>
      <c r="AF71" s="110">
        <f t="shared" si="32"/>
        <v>2.3055628040579008</v>
      </c>
      <c r="AG71" s="110">
        <f t="shared" si="33"/>
        <v>9.7470275168542383E-2</v>
      </c>
      <c r="AH71" s="110">
        <f t="shared" si="34"/>
        <v>6.7538690510490551E-2</v>
      </c>
      <c r="AI71" s="110">
        <f t="shared" si="35"/>
        <v>0.27650847614369894</v>
      </c>
      <c r="AJ71" s="110">
        <f t="shared" si="36"/>
        <v>0</v>
      </c>
      <c r="AK71" s="110">
        <f t="shared" si="16"/>
        <v>5.7894681461018943E-3</v>
      </c>
      <c r="AL71" s="110">
        <f t="shared" si="17"/>
        <v>3.8152619626971716E-2</v>
      </c>
      <c r="AM71" s="110">
        <f t="shared" si="18"/>
        <v>1.9619620605584214E-3</v>
      </c>
      <c r="AN71" s="110">
        <f t="shared" si="19"/>
        <v>1.1167111526205449E-3</v>
      </c>
      <c r="AO71" s="110">
        <f t="shared" si="20"/>
        <v>6.2066999405252276E-3</v>
      </c>
      <c r="AP71" s="110">
        <f t="shared" si="21"/>
        <v>0</v>
      </c>
      <c r="AQ71" s="110">
        <f t="shared" si="51"/>
        <v>1.3230883258858163E-2</v>
      </c>
      <c r="AR71" s="110">
        <f t="shared" si="51"/>
        <v>8.7316552098645084E-2</v>
      </c>
      <c r="AS71" s="110">
        <f t="shared" si="53"/>
        <v>3.2199540404497504E-2</v>
      </c>
      <c r="AT71" s="110">
        <f t="shared" si="54"/>
        <v>2.6321301034665942E-2</v>
      </c>
      <c r="AU71" s="110">
        <f t="shared" si="55"/>
        <v>0.28399597379851949</v>
      </c>
      <c r="AV71" s="110">
        <f t="shared" si="56"/>
        <v>1.9085165689923033E-2</v>
      </c>
      <c r="AW71" s="110">
        <f t="shared" si="64"/>
        <v>2.4719426024291398</v>
      </c>
      <c r="AX71" s="110">
        <f t="shared" si="57"/>
        <v>5.3391680419799687</v>
      </c>
      <c r="AY71" s="110">
        <f t="shared" si="58"/>
        <v>2.0628302730824637</v>
      </c>
      <c r="AZ71" s="110">
        <f t="shared" si="59"/>
        <v>1.4945537034366345</v>
      </c>
      <c r="BA71" s="110">
        <f t="shared" si="60"/>
        <v>17.565775732779702</v>
      </c>
      <c r="BB71" s="110">
        <f t="shared" si="61"/>
        <v>2.7418018248579714</v>
      </c>
      <c r="BC71" s="90">
        <f t="shared" si="39"/>
        <v>3.5129689464021756</v>
      </c>
      <c r="BD71" s="90">
        <f t="shared" si="62"/>
        <v>-2000</v>
      </c>
      <c r="BE71" s="90">
        <f t="shared" si="24"/>
        <v>1866.346791680453</v>
      </c>
      <c r="BF71" s="89">
        <f t="shared" si="40"/>
        <v>-6.6826604159773484E-2</v>
      </c>
      <c r="BG71" s="109">
        <f t="shared" si="63"/>
        <v>26.651643353694016</v>
      </c>
      <c r="BH71" s="108">
        <f t="shared" si="25"/>
        <v>1892.998435034147</v>
      </c>
      <c r="BI71" s="129">
        <f t="shared" si="41"/>
        <v>-5.3500782482926557E-2</v>
      </c>
      <c r="BJ71" s="90">
        <f t="shared" si="26"/>
        <v>24.721910461369152</v>
      </c>
      <c r="BK71" s="108">
        <f t="shared" si="27"/>
        <v>1891.0687021418221</v>
      </c>
      <c r="BL71" s="89">
        <f t="shared" si="42"/>
        <v>-5.4465648929089006E-2</v>
      </c>
      <c r="BM71" s="109"/>
      <c r="BN71" s="109">
        <f t="shared" si="43"/>
        <v>2000</v>
      </c>
      <c r="BO71" s="109">
        <f t="shared" si="44"/>
        <v>1891.0687021418221</v>
      </c>
      <c r="BQ71" s="108">
        <f t="shared" si="28"/>
        <v>66.144996500000005</v>
      </c>
      <c r="BR71" s="109">
        <f t="shared" si="29"/>
        <v>48.505001</v>
      </c>
    </row>
    <row r="72" spans="1:70" ht="12.75" customHeight="1" x14ac:dyDescent="0.2">
      <c r="A72" s="107">
        <v>39552</v>
      </c>
      <c r="B72" s="108">
        <v>137.78999300000001</v>
      </c>
      <c r="C72" s="108">
        <v>62.740001999999997</v>
      </c>
      <c r="D72" s="108">
        <v>51.73</v>
      </c>
      <c r="E72" s="108">
        <v>63.080002</v>
      </c>
      <c r="F72" s="108">
        <v>46.169998</v>
      </c>
      <c r="G72" s="108">
        <v>101.25</v>
      </c>
      <c r="L72" s="156">
        <f>IF(int=Weekly,-$B$4,IF(int=Bi_Weekly,0,IF(int=Monthly,0,IF(int=Quarterly,0,IF(int=Yearly,0,IF(int=None,0,0))))))</f>
        <v>0</v>
      </c>
      <c r="M72" s="110">
        <f t="shared" si="8"/>
        <v>0</v>
      </c>
      <c r="N72" s="126">
        <f t="shared" si="9"/>
        <v>0</v>
      </c>
      <c r="O72" s="110">
        <f t="shared" si="10"/>
        <v>0</v>
      </c>
      <c r="P72" s="110">
        <f t="shared" si="11"/>
        <v>0</v>
      </c>
      <c r="Q72" s="110">
        <f t="shared" si="12"/>
        <v>0</v>
      </c>
      <c r="R72" s="110">
        <f t="shared" si="13"/>
        <v>0</v>
      </c>
      <c r="S72" s="110">
        <f t="shared" si="45"/>
        <v>2.4587117191702816</v>
      </c>
      <c r="T72" s="110">
        <f t="shared" si="46"/>
        <v>5.2518514898813233</v>
      </c>
      <c r="U72" s="110">
        <f t="shared" si="47"/>
        <v>2.0306307326779662</v>
      </c>
      <c r="V72" s="110">
        <f t="shared" si="48"/>
        <v>1.4682324024019686</v>
      </c>
      <c r="W72" s="110">
        <f t="shared" si="49"/>
        <v>17.281779758981184</v>
      </c>
      <c r="X72" s="110">
        <f t="shared" si="50"/>
        <v>2.7227166591680483</v>
      </c>
      <c r="Y72" s="110"/>
      <c r="Z72" s="110"/>
      <c r="AA72" s="110"/>
      <c r="AB72" s="110"/>
      <c r="AC72" s="110"/>
      <c r="AD72" s="110"/>
      <c r="AE72" s="110">
        <f t="shared" si="31"/>
        <v>0</v>
      </c>
      <c r="AF72" s="110">
        <f t="shared" si="32"/>
        <v>0</v>
      </c>
      <c r="AG72" s="110">
        <f t="shared" si="33"/>
        <v>0</v>
      </c>
      <c r="AH72" s="110">
        <f t="shared" si="34"/>
        <v>0</v>
      </c>
      <c r="AI72" s="110">
        <f t="shared" si="35"/>
        <v>0</v>
      </c>
      <c r="AJ72" s="110">
        <f t="shared" si="36"/>
        <v>0</v>
      </c>
      <c r="AK72" s="110">
        <f t="shared" si="16"/>
        <v>0</v>
      </c>
      <c r="AL72" s="110">
        <f t="shared" si="17"/>
        <v>0</v>
      </c>
      <c r="AM72" s="110">
        <f t="shared" si="18"/>
        <v>0</v>
      </c>
      <c r="AN72" s="110">
        <f t="shared" si="19"/>
        <v>0</v>
      </c>
      <c r="AO72" s="110">
        <f t="shared" si="20"/>
        <v>0</v>
      </c>
      <c r="AP72" s="110">
        <f t="shared" si="21"/>
        <v>0</v>
      </c>
      <c r="AQ72" s="110">
        <f t="shared" si="51"/>
        <v>1.3230883258858163E-2</v>
      </c>
      <c r="AR72" s="110">
        <f t="shared" si="51"/>
        <v>8.7316552098645084E-2</v>
      </c>
      <c r="AS72" s="110">
        <f t="shared" si="53"/>
        <v>3.2199540404497504E-2</v>
      </c>
      <c r="AT72" s="110">
        <f t="shared" si="54"/>
        <v>2.6321301034665942E-2</v>
      </c>
      <c r="AU72" s="110">
        <f t="shared" si="55"/>
        <v>0.28399597379851949</v>
      </c>
      <c r="AV72" s="110">
        <f t="shared" si="56"/>
        <v>1.9085165689923033E-2</v>
      </c>
      <c r="AW72" s="110">
        <f t="shared" si="64"/>
        <v>2.4719426024291398</v>
      </c>
      <c r="AX72" s="110">
        <f t="shared" si="57"/>
        <v>5.3391680419799687</v>
      </c>
      <c r="AY72" s="110">
        <f t="shared" si="58"/>
        <v>2.0628302730824637</v>
      </c>
      <c r="AZ72" s="110">
        <f t="shared" si="59"/>
        <v>1.4945537034366345</v>
      </c>
      <c r="BA72" s="110">
        <f t="shared" si="60"/>
        <v>17.565775732779702</v>
      </c>
      <c r="BB72" s="110">
        <f t="shared" si="61"/>
        <v>2.7418018248579714</v>
      </c>
      <c r="BC72" s="90">
        <f t="shared" si="39"/>
        <v>0</v>
      </c>
      <c r="BD72" s="90">
        <f t="shared" si="62"/>
        <v>-2000</v>
      </c>
      <c r="BE72" s="90">
        <f t="shared" si="24"/>
        <v>1939.522472883127</v>
      </c>
      <c r="BF72" s="89">
        <f t="shared" si="40"/>
        <v>-3.0238763558436466E-2</v>
      </c>
      <c r="BG72" s="109">
        <f t="shared" si="63"/>
        <v>26.651643353694016</v>
      </c>
      <c r="BH72" s="108">
        <f t="shared" si="25"/>
        <v>1966.174116236821</v>
      </c>
      <c r="BI72" s="129">
        <f t="shared" si="41"/>
        <v>-1.6912941881589538E-2</v>
      </c>
      <c r="BJ72" s="90">
        <f t="shared" si="26"/>
        <v>25.671820480348369</v>
      </c>
      <c r="BK72" s="108">
        <f t="shared" si="27"/>
        <v>1965.1942933634753</v>
      </c>
      <c r="BL72" s="89">
        <f t="shared" si="42"/>
        <v>-1.7402853318262412E-2</v>
      </c>
      <c r="BM72" s="109"/>
      <c r="BN72" s="109">
        <f t="shared" si="43"/>
        <v>2000</v>
      </c>
      <c r="BO72" s="109">
        <f t="shared" si="44"/>
        <v>1965.1942933634755</v>
      </c>
      <c r="BQ72" s="108">
        <f t="shared" si="28"/>
        <v>68.894996500000005</v>
      </c>
      <c r="BR72" s="109">
        <f t="shared" si="29"/>
        <v>50.625</v>
      </c>
    </row>
    <row r="73" spans="1:70" ht="12.75" customHeight="1" x14ac:dyDescent="0.2">
      <c r="A73" s="107">
        <v>39559</v>
      </c>
      <c r="B73" s="108">
        <v>138.58999600000001</v>
      </c>
      <c r="C73" s="108">
        <v>63.23</v>
      </c>
      <c r="D73" s="108">
        <v>51.919998</v>
      </c>
      <c r="E73" s="108">
        <v>63.41</v>
      </c>
      <c r="F73" s="108">
        <v>46.470001000000003</v>
      </c>
      <c r="G73" s="108">
        <v>102.970001</v>
      </c>
      <c r="L73" s="156">
        <f>IF(int=Weekly,-$B$4,IF(int=Bi_Weekly,-$B$4,IF(int=Monthly,0,IF(int=Quarterly,0,IF(int=Yearly,0,IF(int=None,0,0))))))</f>
        <v>0</v>
      </c>
      <c r="M73" s="110">
        <f t="shared" si="8"/>
        <v>0</v>
      </c>
      <c r="N73" s="126">
        <f t="shared" si="9"/>
        <v>0</v>
      </c>
      <c r="O73" s="110">
        <f t="shared" si="10"/>
        <v>0</v>
      </c>
      <c r="P73" s="110">
        <f t="shared" si="11"/>
        <v>0</v>
      </c>
      <c r="Q73" s="110">
        <f t="shared" si="12"/>
        <v>0</v>
      </c>
      <c r="R73" s="110">
        <f t="shared" si="13"/>
        <v>0</v>
      </c>
      <c r="S73" s="110">
        <f t="shared" si="45"/>
        <v>2.4587117191702816</v>
      </c>
      <c r="T73" s="110">
        <f t="shared" si="46"/>
        <v>5.2518514898813233</v>
      </c>
      <c r="U73" s="110">
        <f t="shared" si="47"/>
        <v>2.0306307326779662</v>
      </c>
      <c r="V73" s="110">
        <f t="shared" si="48"/>
        <v>1.4682324024019686</v>
      </c>
      <c r="W73" s="110">
        <f t="shared" si="49"/>
        <v>17.281779758981184</v>
      </c>
      <c r="X73" s="110">
        <f t="shared" si="50"/>
        <v>2.7227166591680483</v>
      </c>
      <c r="Y73" s="110"/>
      <c r="Z73" s="110"/>
      <c r="AA73" s="110"/>
      <c r="AB73" s="110"/>
      <c r="AC73" s="110"/>
      <c r="AD73" s="110"/>
      <c r="AE73" s="110">
        <f t="shared" si="31"/>
        <v>0</v>
      </c>
      <c r="AF73" s="110">
        <f t="shared" si="32"/>
        <v>0</v>
      </c>
      <c r="AG73" s="110">
        <f t="shared" si="33"/>
        <v>0</v>
      </c>
      <c r="AH73" s="110">
        <f t="shared" si="34"/>
        <v>0</v>
      </c>
      <c r="AI73" s="110">
        <f t="shared" si="35"/>
        <v>0</v>
      </c>
      <c r="AJ73" s="110">
        <f t="shared" si="36"/>
        <v>0</v>
      </c>
      <c r="AK73" s="110">
        <f t="shared" si="16"/>
        <v>0</v>
      </c>
      <c r="AL73" s="110">
        <f t="shared" si="17"/>
        <v>0</v>
      </c>
      <c r="AM73" s="110">
        <f t="shared" si="18"/>
        <v>0</v>
      </c>
      <c r="AN73" s="110">
        <f t="shared" si="19"/>
        <v>0</v>
      </c>
      <c r="AO73" s="110">
        <f t="shared" si="20"/>
        <v>0</v>
      </c>
      <c r="AP73" s="110">
        <f t="shared" si="21"/>
        <v>0</v>
      </c>
      <c r="AQ73" s="110">
        <f t="shared" si="51"/>
        <v>1.3230883258858163E-2</v>
      </c>
      <c r="AR73" s="110">
        <f t="shared" si="51"/>
        <v>8.7316552098645084E-2</v>
      </c>
      <c r="AS73" s="110">
        <f t="shared" si="53"/>
        <v>3.2199540404497504E-2</v>
      </c>
      <c r="AT73" s="110">
        <f t="shared" si="54"/>
        <v>2.6321301034665942E-2</v>
      </c>
      <c r="AU73" s="110">
        <f t="shared" si="55"/>
        <v>0.28399597379851949</v>
      </c>
      <c r="AV73" s="110">
        <f t="shared" si="56"/>
        <v>1.9085165689923033E-2</v>
      </c>
      <c r="AW73" s="110">
        <f t="shared" si="64"/>
        <v>2.4719426024291398</v>
      </c>
      <c r="AX73" s="110">
        <f t="shared" si="57"/>
        <v>5.3391680419799687</v>
      </c>
      <c r="AY73" s="110">
        <f t="shared" si="58"/>
        <v>2.0628302730824637</v>
      </c>
      <c r="AZ73" s="110">
        <f t="shared" si="59"/>
        <v>1.4945537034366345</v>
      </c>
      <c r="BA73" s="110">
        <f t="shared" si="60"/>
        <v>17.565775732779702</v>
      </c>
      <c r="BB73" s="110">
        <f t="shared" si="61"/>
        <v>2.7418018248579714</v>
      </c>
      <c r="BC73" s="90">
        <f t="shared" si="39"/>
        <v>0</v>
      </c>
      <c r="BD73" s="90">
        <f t="shared" si="62"/>
        <v>-2000</v>
      </c>
      <c r="BE73" s="90">
        <f t="shared" si="24"/>
        <v>1954.8008370447321</v>
      </c>
      <c r="BF73" s="89">
        <f t="shared" si="40"/>
        <v>-2.2599581477633968E-2</v>
      </c>
      <c r="BG73" s="109">
        <f t="shared" si="63"/>
        <v>26.651643353694016</v>
      </c>
      <c r="BH73" s="108">
        <f t="shared" si="25"/>
        <v>1981.4524803984261</v>
      </c>
      <c r="BI73" s="129">
        <f t="shared" si="41"/>
        <v>-9.2737598007869293E-3</v>
      </c>
      <c r="BJ73" s="90">
        <f t="shared" si="26"/>
        <v>25.858020135719261</v>
      </c>
      <c r="BK73" s="108">
        <f t="shared" si="27"/>
        <v>1980.6588571804514</v>
      </c>
      <c r="BL73" s="89">
        <f t="shared" si="42"/>
        <v>-9.6705714097743423E-3</v>
      </c>
      <c r="BM73" s="109"/>
      <c r="BN73" s="109">
        <f t="shared" si="43"/>
        <v>2000</v>
      </c>
      <c r="BO73" s="109">
        <f t="shared" si="44"/>
        <v>1980.6588571804512</v>
      </c>
      <c r="BQ73" s="108">
        <f t="shared" si="28"/>
        <v>69.294998000000007</v>
      </c>
      <c r="BR73" s="109">
        <f t="shared" si="29"/>
        <v>51.485000499999998</v>
      </c>
    </row>
    <row r="74" spans="1:70" ht="12.75" customHeight="1" x14ac:dyDescent="0.2">
      <c r="A74" s="107">
        <v>39566</v>
      </c>
      <c r="B74" s="108">
        <v>140.220001</v>
      </c>
      <c r="C74" s="108">
        <v>63.91</v>
      </c>
      <c r="D74" s="108">
        <v>52.400002000000001</v>
      </c>
      <c r="E74" s="108">
        <v>64.319999999999993</v>
      </c>
      <c r="F74" s="108">
        <v>46.939999</v>
      </c>
      <c r="G74" s="108">
        <v>104.129997</v>
      </c>
      <c r="L74" s="156">
        <f>IF(int=Weekly,-$B$4,IF(int=Bi_Weekly,0,IF(int=Monthly,0,IF(int=Quarterly,-$B$4,IF(int=Yearly,0,IF(int=None,0,0))))))</f>
        <v>-500</v>
      </c>
      <c r="M74" s="110">
        <f t="shared" si="8"/>
        <v>0.627585218744935</v>
      </c>
      <c r="N74" s="126">
        <f t="shared" si="9"/>
        <v>1.376936316695353</v>
      </c>
      <c r="O74" s="110">
        <f t="shared" si="10"/>
        <v>0.53435112464308687</v>
      </c>
      <c r="P74" s="110">
        <f t="shared" si="11"/>
        <v>0.38090796019900502</v>
      </c>
      <c r="Q74" s="110">
        <f t="shared" si="12"/>
        <v>4.3779293646768078</v>
      </c>
      <c r="R74" s="110">
        <f t="shared" si="13"/>
        <v>0.63382312399375174</v>
      </c>
      <c r="S74" s="110">
        <f t="shared" si="45"/>
        <v>3.0862969379152165</v>
      </c>
      <c r="T74" s="110">
        <f t="shared" si="46"/>
        <v>6.6287878065766765</v>
      </c>
      <c r="U74" s="110">
        <f t="shared" si="47"/>
        <v>2.5649818573210532</v>
      </c>
      <c r="V74" s="110">
        <f t="shared" si="48"/>
        <v>1.8491403626009737</v>
      </c>
      <c r="W74" s="110">
        <f t="shared" si="49"/>
        <v>21.65970912365799</v>
      </c>
      <c r="X74" s="110">
        <f t="shared" si="50"/>
        <v>3.3565397831618</v>
      </c>
      <c r="Y74" s="110"/>
      <c r="Z74" s="110"/>
      <c r="AA74" s="110"/>
      <c r="AB74" s="110"/>
      <c r="AC74" s="110"/>
      <c r="AD74" s="110"/>
      <c r="AE74" s="110">
        <f t="shared" si="31"/>
        <v>0</v>
      </c>
      <c r="AF74" s="110">
        <f t="shared" si="32"/>
        <v>0</v>
      </c>
      <c r="AG74" s="110">
        <f t="shared" si="33"/>
        <v>0</v>
      </c>
      <c r="AH74" s="110">
        <f t="shared" si="34"/>
        <v>0</v>
      </c>
      <c r="AI74" s="110">
        <f t="shared" si="35"/>
        <v>0</v>
      </c>
      <c r="AJ74" s="110">
        <f t="shared" si="36"/>
        <v>0</v>
      </c>
      <c r="AK74" s="110">
        <f t="shared" si="16"/>
        <v>0</v>
      </c>
      <c r="AL74" s="110">
        <f t="shared" si="17"/>
        <v>0</v>
      </c>
      <c r="AM74" s="110">
        <f t="shared" si="18"/>
        <v>0</v>
      </c>
      <c r="AN74" s="110">
        <f t="shared" si="19"/>
        <v>0</v>
      </c>
      <c r="AO74" s="110">
        <f t="shared" si="20"/>
        <v>0</v>
      </c>
      <c r="AP74" s="110">
        <f t="shared" si="21"/>
        <v>0</v>
      </c>
      <c r="AQ74" s="110">
        <f t="shared" si="51"/>
        <v>1.3230883258858163E-2</v>
      </c>
      <c r="AR74" s="110">
        <f t="shared" si="51"/>
        <v>8.7316552098645084E-2</v>
      </c>
      <c r="AS74" s="110">
        <f t="shared" si="53"/>
        <v>3.2199540404497504E-2</v>
      </c>
      <c r="AT74" s="110">
        <f t="shared" si="54"/>
        <v>2.6321301034665942E-2</v>
      </c>
      <c r="AU74" s="110">
        <f t="shared" si="55"/>
        <v>0.28399597379851949</v>
      </c>
      <c r="AV74" s="110">
        <f t="shared" si="56"/>
        <v>1.9085165689923033E-2</v>
      </c>
      <c r="AW74" s="110">
        <f t="shared" si="64"/>
        <v>3.0995278211740747</v>
      </c>
      <c r="AX74" s="110">
        <f t="shared" si="57"/>
        <v>6.716104358675322</v>
      </c>
      <c r="AY74" s="110">
        <f t="shared" si="58"/>
        <v>2.5971813977255507</v>
      </c>
      <c r="AZ74" s="110">
        <f t="shared" si="59"/>
        <v>1.8754616636356396</v>
      </c>
      <c r="BA74" s="110">
        <f t="shared" si="60"/>
        <v>21.943705097456508</v>
      </c>
      <c r="BB74" s="110">
        <f t="shared" si="61"/>
        <v>3.3756249488517232</v>
      </c>
      <c r="BC74" s="90">
        <f t="shared" si="39"/>
        <v>0</v>
      </c>
      <c r="BD74" s="90">
        <f t="shared" si="62"/>
        <v>-2500</v>
      </c>
      <c r="BE74" s="90">
        <f t="shared" si="24"/>
        <v>2475.9713531709813</v>
      </c>
      <c r="BF74" s="89">
        <f t="shared" si="40"/>
        <v>-9.611458731607514E-3</v>
      </c>
      <c r="BG74" s="109">
        <f t="shared" si="63"/>
        <v>26.651643353694016</v>
      </c>
      <c r="BH74" s="108">
        <f t="shared" si="25"/>
        <v>2502.6229965246753</v>
      </c>
      <c r="BI74" s="129">
        <f t="shared" si="41"/>
        <v>1.0491986098701833E-3</v>
      </c>
      <c r="BJ74" s="90">
        <f t="shared" si="26"/>
        <v>26.133986344699565</v>
      </c>
      <c r="BK74" s="108">
        <f t="shared" si="27"/>
        <v>2502.105339515681</v>
      </c>
      <c r="BL74" s="89">
        <f t="shared" si="42"/>
        <v>8.4213580627245932E-4</v>
      </c>
      <c r="BM74" s="109"/>
      <c r="BN74" s="109">
        <f t="shared" si="43"/>
        <v>2500</v>
      </c>
      <c r="BO74" s="109">
        <f t="shared" si="44"/>
        <v>2502.105339515681</v>
      </c>
      <c r="BQ74" s="108">
        <f t="shared" si="28"/>
        <v>70.110000499999998</v>
      </c>
      <c r="BR74" s="109">
        <f t="shared" si="29"/>
        <v>52.064998500000002</v>
      </c>
    </row>
    <row r="75" spans="1:70" ht="12.75" customHeight="1" x14ac:dyDescent="0.2">
      <c r="A75" s="107">
        <v>39573</v>
      </c>
      <c r="B75" s="108">
        <v>138.35000600000001</v>
      </c>
      <c r="C75" s="108">
        <v>62.330002</v>
      </c>
      <c r="D75" s="108">
        <v>51.970001000000003</v>
      </c>
      <c r="E75" s="108">
        <v>63.549999</v>
      </c>
      <c r="F75" s="108">
        <v>46.560001</v>
      </c>
      <c r="G75" s="108">
        <v>102.110001</v>
      </c>
      <c r="L75" s="156">
        <f>IF(int=Weekly,-$B$4,IF(int=Bi_Weekly,-$B$4,IF(int=Monthly,-$B$4,IF(int=Quarterly,0,IF(int=Yearly,0,IF(int=None,0,0))))))</f>
        <v>0</v>
      </c>
      <c r="M75" s="110">
        <f t="shared" si="8"/>
        <v>0</v>
      </c>
      <c r="N75" s="126">
        <f t="shared" si="9"/>
        <v>0</v>
      </c>
      <c r="O75" s="110">
        <f t="shared" si="10"/>
        <v>0</v>
      </c>
      <c r="P75" s="110">
        <f t="shared" si="11"/>
        <v>0</v>
      </c>
      <c r="Q75" s="110">
        <f t="shared" si="12"/>
        <v>0</v>
      </c>
      <c r="R75" s="110">
        <f t="shared" si="13"/>
        <v>0</v>
      </c>
      <c r="S75" s="110">
        <f t="shared" si="45"/>
        <v>3.0862969379152165</v>
      </c>
      <c r="T75" s="110">
        <f t="shared" si="46"/>
        <v>6.6287878065766765</v>
      </c>
      <c r="U75" s="110">
        <f t="shared" si="47"/>
        <v>2.5649818573210532</v>
      </c>
      <c r="V75" s="110">
        <f t="shared" si="48"/>
        <v>1.8491403626009737</v>
      </c>
      <c r="W75" s="110">
        <f t="shared" si="49"/>
        <v>21.65970912365799</v>
      </c>
      <c r="X75" s="110">
        <f t="shared" si="50"/>
        <v>3.3565397831618</v>
      </c>
      <c r="Y75" s="110"/>
      <c r="Z75" s="110"/>
      <c r="AA75" s="110"/>
      <c r="AB75" s="110"/>
      <c r="AC75" s="110"/>
      <c r="AD75" s="110"/>
      <c r="AE75" s="110">
        <f t="shared" si="31"/>
        <v>0</v>
      </c>
      <c r="AF75" s="110">
        <f t="shared" si="32"/>
        <v>0</v>
      </c>
      <c r="AG75" s="110">
        <f t="shared" si="33"/>
        <v>0</v>
      </c>
      <c r="AH75" s="110">
        <f t="shared" si="34"/>
        <v>0</v>
      </c>
      <c r="AI75" s="110">
        <f t="shared" si="35"/>
        <v>0</v>
      </c>
      <c r="AJ75" s="110">
        <f t="shared" si="36"/>
        <v>0</v>
      </c>
      <c r="AK75" s="110">
        <f t="shared" si="16"/>
        <v>0</v>
      </c>
      <c r="AL75" s="110">
        <f t="shared" si="17"/>
        <v>0</v>
      </c>
      <c r="AM75" s="110">
        <f t="shared" si="18"/>
        <v>0</v>
      </c>
      <c r="AN75" s="110">
        <f t="shared" si="19"/>
        <v>0</v>
      </c>
      <c r="AO75" s="110">
        <f t="shared" si="20"/>
        <v>0</v>
      </c>
      <c r="AP75" s="110">
        <f t="shared" si="21"/>
        <v>0</v>
      </c>
      <c r="AQ75" s="110">
        <f t="shared" si="51"/>
        <v>1.3230883258858163E-2</v>
      </c>
      <c r="AR75" s="110">
        <f t="shared" si="51"/>
        <v>8.7316552098645084E-2</v>
      </c>
      <c r="AS75" s="110">
        <f t="shared" si="53"/>
        <v>3.2199540404497504E-2</v>
      </c>
      <c r="AT75" s="110">
        <f t="shared" si="54"/>
        <v>2.6321301034665942E-2</v>
      </c>
      <c r="AU75" s="110">
        <f t="shared" si="55"/>
        <v>0.28399597379851949</v>
      </c>
      <c r="AV75" s="110">
        <f t="shared" si="56"/>
        <v>1.9085165689923033E-2</v>
      </c>
      <c r="AW75" s="110">
        <f t="shared" si="64"/>
        <v>3.0995278211740747</v>
      </c>
      <c r="AX75" s="110">
        <f t="shared" si="57"/>
        <v>6.716104358675322</v>
      </c>
      <c r="AY75" s="110">
        <f t="shared" si="58"/>
        <v>2.5971813977255507</v>
      </c>
      <c r="AZ75" s="110">
        <f t="shared" si="59"/>
        <v>1.8754616636356396</v>
      </c>
      <c r="BA75" s="110">
        <f t="shared" si="60"/>
        <v>21.943705097456508</v>
      </c>
      <c r="BB75" s="110">
        <f t="shared" si="61"/>
        <v>3.3756249488517232</v>
      </c>
      <c r="BC75" s="90">
        <f t="shared" si="39"/>
        <v>0</v>
      </c>
      <c r="BD75" s="90">
        <f t="shared" si="62"/>
        <v>-2500</v>
      </c>
      <c r="BE75" s="90">
        <f t="shared" si="24"/>
        <v>2442.1888940763765</v>
      </c>
      <c r="BF75" s="89">
        <f t="shared" si="40"/>
        <v>-2.3124442369449438E-2</v>
      </c>
      <c r="BG75" s="109">
        <f t="shared" si="63"/>
        <v>26.651643353694016</v>
      </c>
      <c r="BH75" s="108">
        <f t="shared" si="25"/>
        <v>2468.8405374300705</v>
      </c>
      <c r="BI75" s="129">
        <f t="shared" si="41"/>
        <v>-1.2463785027971741E-2</v>
      </c>
      <c r="BJ75" s="90">
        <f t="shared" si="26"/>
        <v>25.790701558381222</v>
      </c>
      <c r="BK75" s="108">
        <f t="shared" si="27"/>
        <v>2467.979595634758</v>
      </c>
      <c r="BL75" s="89">
        <f t="shared" si="42"/>
        <v>-1.280816174609678E-2</v>
      </c>
      <c r="BM75" s="109"/>
      <c r="BN75" s="109">
        <f t="shared" si="43"/>
        <v>2500</v>
      </c>
      <c r="BO75" s="109">
        <f t="shared" si="44"/>
        <v>2467.979595634758</v>
      </c>
      <c r="BQ75" s="108">
        <f t="shared" si="28"/>
        <v>69.175003000000004</v>
      </c>
      <c r="BR75" s="109">
        <f t="shared" si="29"/>
        <v>51.055000499999998</v>
      </c>
    </row>
    <row r="76" spans="1:70" ht="12.75" customHeight="1" x14ac:dyDescent="0.2">
      <c r="A76" s="107">
        <v>39580</v>
      </c>
      <c r="B76" s="108">
        <v>142.11999499999999</v>
      </c>
      <c r="C76" s="108">
        <v>63.900002000000001</v>
      </c>
      <c r="D76" s="108">
        <v>53.889999000000003</v>
      </c>
      <c r="E76" s="108">
        <v>65.589995999999999</v>
      </c>
      <c r="F76" s="108">
        <v>48.130001</v>
      </c>
      <c r="G76" s="108">
        <v>106.760002</v>
      </c>
      <c r="L76" s="156">
        <f>IF(int=Weekly,-$B$4,IF(int=Bi_Weekly,0,IF(int=Monthly,0,IF(int=Quarterly,0,IF(int=Yearly,0,IF(int=None,0,0))))))</f>
        <v>0</v>
      </c>
      <c r="M76" s="110">
        <f t="shared" si="8"/>
        <v>0</v>
      </c>
      <c r="N76" s="126">
        <f t="shared" si="9"/>
        <v>0</v>
      </c>
      <c r="O76" s="110">
        <f t="shared" si="10"/>
        <v>0</v>
      </c>
      <c r="P76" s="110">
        <f t="shared" si="11"/>
        <v>0</v>
      </c>
      <c r="Q76" s="110">
        <f t="shared" si="12"/>
        <v>0</v>
      </c>
      <c r="R76" s="110">
        <f t="shared" si="13"/>
        <v>0</v>
      </c>
      <c r="S76" s="110">
        <f t="shared" si="45"/>
        <v>3.0862969379152165</v>
      </c>
      <c r="T76" s="110">
        <f t="shared" si="46"/>
        <v>6.6287878065766765</v>
      </c>
      <c r="U76" s="110">
        <f t="shared" si="47"/>
        <v>2.5649818573210532</v>
      </c>
      <c r="V76" s="110">
        <f t="shared" si="48"/>
        <v>1.8491403626009737</v>
      </c>
      <c r="W76" s="110">
        <f t="shared" si="49"/>
        <v>21.65970912365799</v>
      </c>
      <c r="X76" s="110">
        <f t="shared" si="50"/>
        <v>3.3565397831618</v>
      </c>
      <c r="Y76" s="110"/>
      <c r="Z76" s="110"/>
      <c r="AA76" s="110"/>
      <c r="AB76" s="110"/>
      <c r="AC76" s="110"/>
      <c r="AD76" s="110"/>
      <c r="AE76" s="110">
        <f t="shared" si="31"/>
        <v>0</v>
      </c>
      <c r="AF76" s="110">
        <f t="shared" si="32"/>
        <v>0</v>
      </c>
      <c r="AG76" s="110">
        <f t="shared" si="33"/>
        <v>0</v>
      </c>
      <c r="AH76" s="110">
        <f t="shared" si="34"/>
        <v>0</v>
      </c>
      <c r="AI76" s="110">
        <f t="shared" si="35"/>
        <v>0</v>
      </c>
      <c r="AJ76" s="110">
        <f t="shared" si="36"/>
        <v>0</v>
      </c>
      <c r="AK76" s="110">
        <f t="shared" si="16"/>
        <v>0</v>
      </c>
      <c r="AL76" s="110">
        <f t="shared" si="17"/>
        <v>0</v>
      </c>
      <c r="AM76" s="110">
        <f t="shared" si="18"/>
        <v>0</v>
      </c>
      <c r="AN76" s="110">
        <f t="shared" si="19"/>
        <v>0</v>
      </c>
      <c r="AO76" s="110">
        <f t="shared" si="20"/>
        <v>0</v>
      </c>
      <c r="AP76" s="110">
        <f t="shared" si="21"/>
        <v>0</v>
      </c>
      <c r="AQ76" s="110">
        <f t="shared" si="51"/>
        <v>1.3230883258858163E-2</v>
      </c>
      <c r="AR76" s="110">
        <f t="shared" si="51"/>
        <v>8.7316552098645084E-2</v>
      </c>
      <c r="AS76" s="110">
        <f t="shared" si="53"/>
        <v>3.2199540404497504E-2</v>
      </c>
      <c r="AT76" s="110">
        <f t="shared" si="54"/>
        <v>2.6321301034665942E-2</v>
      </c>
      <c r="AU76" s="110">
        <f t="shared" si="55"/>
        <v>0.28399597379851949</v>
      </c>
      <c r="AV76" s="110">
        <f t="shared" si="56"/>
        <v>1.9085165689923033E-2</v>
      </c>
      <c r="AW76" s="110">
        <f t="shared" si="64"/>
        <v>3.0995278211740747</v>
      </c>
      <c r="AX76" s="110">
        <f t="shared" si="57"/>
        <v>6.716104358675322</v>
      </c>
      <c r="AY76" s="110">
        <f t="shared" si="58"/>
        <v>2.5971813977255507</v>
      </c>
      <c r="AZ76" s="110">
        <f t="shared" si="59"/>
        <v>1.8754616636356396</v>
      </c>
      <c r="BA76" s="110">
        <f t="shared" si="60"/>
        <v>21.943705097456508</v>
      </c>
      <c r="BB76" s="110">
        <f t="shared" si="61"/>
        <v>3.3756249488517232</v>
      </c>
      <c r="BC76" s="90">
        <f t="shared" si="39"/>
        <v>0</v>
      </c>
      <c r="BD76" s="90">
        <f t="shared" si="62"/>
        <v>-2500</v>
      </c>
      <c r="BE76" s="90">
        <f t="shared" si="24"/>
        <v>2522.5420539401384</v>
      </c>
      <c r="BF76" s="89">
        <f t="shared" si="40"/>
        <v>9.0168215760553228E-3</v>
      </c>
      <c r="BG76" s="109">
        <f t="shared" si="63"/>
        <v>26.651643353694016</v>
      </c>
      <c r="BH76" s="108">
        <f t="shared" si="25"/>
        <v>2549.1936972938324</v>
      </c>
      <c r="BI76" s="129">
        <f t="shared" si="41"/>
        <v>1.9677478917532909E-2</v>
      </c>
      <c r="BJ76" s="90">
        <f t="shared" si="26"/>
        <v>26.627806976253627</v>
      </c>
      <c r="BK76" s="108">
        <f t="shared" si="27"/>
        <v>2549.1698609163923</v>
      </c>
      <c r="BL76" s="89">
        <f t="shared" si="42"/>
        <v>1.9667944366556833E-2</v>
      </c>
      <c r="BM76" s="109"/>
      <c r="BN76" s="109">
        <f t="shared" si="43"/>
        <v>2500</v>
      </c>
      <c r="BO76" s="109">
        <f t="shared" si="44"/>
        <v>2549.1698609163923</v>
      </c>
      <c r="BQ76" s="108">
        <f t="shared" si="28"/>
        <v>71.059997499999994</v>
      </c>
      <c r="BR76" s="109">
        <f t="shared" si="29"/>
        <v>53.380001</v>
      </c>
    </row>
    <row r="77" spans="1:70" ht="12.75" customHeight="1" x14ac:dyDescent="0.2">
      <c r="A77" s="107">
        <v>39587</v>
      </c>
      <c r="B77" s="108">
        <v>137.259995</v>
      </c>
      <c r="C77" s="108">
        <v>61.610000999999997</v>
      </c>
      <c r="D77" s="108">
        <v>52.27</v>
      </c>
      <c r="E77" s="108">
        <v>64.089995999999999</v>
      </c>
      <c r="F77" s="108">
        <v>46.900002000000001</v>
      </c>
      <c r="G77" s="108">
        <v>102.360001</v>
      </c>
      <c r="L77" s="156">
        <f>IF(int=Weekly,-$B$4,IF(int=Bi_Weekly,-$B$4,IF(int=Monthly,0,IF(int=Quarterly,0,IF(int=Yearly,0,IF(int=None,0,0))))))</f>
        <v>0</v>
      </c>
      <c r="M77" s="110">
        <f t="shared" si="8"/>
        <v>0</v>
      </c>
      <c r="N77" s="126">
        <f t="shared" si="9"/>
        <v>0</v>
      </c>
      <c r="O77" s="110">
        <f t="shared" si="10"/>
        <v>0</v>
      </c>
      <c r="P77" s="110">
        <f t="shared" si="11"/>
        <v>0</v>
      </c>
      <c r="Q77" s="110">
        <f t="shared" si="12"/>
        <v>0</v>
      </c>
      <c r="R77" s="110">
        <f t="shared" si="13"/>
        <v>0</v>
      </c>
      <c r="S77" s="110">
        <f t="shared" si="45"/>
        <v>3.0862969379152165</v>
      </c>
      <c r="T77" s="110">
        <f t="shared" si="46"/>
        <v>6.6287878065766765</v>
      </c>
      <c r="U77" s="110">
        <f t="shared" si="47"/>
        <v>2.5649818573210532</v>
      </c>
      <c r="V77" s="110">
        <f t="shared" si="48"/>
        <v>1.8491403626009737</v>
      </c>
      <c r="W77" s="110">
        <f t="shared" si="49"/>
        <v>21.65970912365799</v>
      </c>
      <c r="X77" s="110">
        <f t="shared" si="50"/>
        <v>3.3565397831618</v>
      </c>
      <c r="Y77" s="110"/>
      <c r="Z77" s="110"/>
      <c r="AA77" s="110"/>
      <c r="AB77" s="110"/>
      <c r="AC77" s="110"/>
      <c r="AD77" s="110"/>
      <c r="AE77" s="110">
        <f t="shared" si="31"/>
        <v>0</v>
      </c>
      <c r="AF77" s="110">
        <f t="shared" si="32"/>
        <v>0</v>
      </c>
      <c r="AG77" s="110">
        <f t="shared" si="33"/>
        <v>0</v>
      </c>
      <c r="AH77" s="110">
        <f t="shared" si="34"/>
        <v>0</v>
      </c>
      <c r="AI77" s="110">
        <f t="shared" si="35"/>
        <v>0</v>
      </c>
      <c r="AJ77" s="110">
        <f t="shared" si="36"/>
        <v>0</v>
      </c>
      <c r="AK77" s="110">
        <f t="shared" si="16"/>
        <v>0</v>
      </c>
      <c r="AL77" s="110">
        <f t="shared" si="17"/>
        <v>0</v>
      </c>
      <c r="AM77" s="110">
        <f t="shared" si="18"/>
        <v>0</v>
      </c>
      <c r="AN77" s="110">
        <f t="shared" si="19"/>
        <v>0</v>
      </c>
      <c r="AO77" s="110">
        <f t="shared" si="20"/>
        <v>0</v>
      </c>
      <c r="AP77" s="110">
        <f t="shared" si="21"/>
        <v>0</v>
      </c>
      <c r="AQ77" s="110">
        <f t="shared" si="51"/>
        <v>1.3230883258858163E-2</v>
      </c>
      <c r="AR77" s="110">
        <f t="shared" si="51"/>
        <v>8.7316552098645084E-2</v>
      </c>
      <c r="AS77" s="110">
        <f t="shared" si="53"/>
        <v>3.2199540404497504E-2</v>
      </c>
      <c r="AT77" s="110">
        <f t="shared" si="54"/>
        <v>2.6321301034665942E-2</v>
      </c>
      <c r="AU77" s="110">
        <f t="shared" si="55"/>
        <v>0.28399597379851949</v>
      </c>
      <c r="AV77" s="110">
        <f t="shared" si="56"/>
        <v>1.9085165689923033E-2</v>
      </c>
      <c r="AW77" s="110">
        <f t="shared" si="64"/>
        <v>3.0995278211740747</v>
      </c>
      <c r="AX77" s="110">
        <f t="shared" si="57"/>
        <v>6.716104358675322</v>
      </c>
      <c r="AY77" s="110">
        <f t="shared" si="58"/>
        <v>2.5971813977255507</v>
      </c>
      <c r="AZ77" s="110">
        <f t="shared" si="59"/>
        <v>1.8754616636356396</v>
      </c>
      <c r="BA77" s="110">
        <f t="shared" si="60"/>
        <v>21.943705097456508</v>
      </c>
      <c r="BB77" s="110">
        <f t="shared" si="61"/>
        <v>3.3756249488517232</v>
      </c>
      <c r="BC77" s="90">
        <f t="shared" si="39"/>
        <v>0</v>
      </c>
      <c r="BD77" s="90">
        <f t="shared" si="62"/>
        <v>-2500</v>
      </c>
      <c r="BE77" s="90">
        <f t="shared" si="24"/>
        <v>2444.0235425634005</v>
      </c>
      <c r="BF77" s="89">
        <f t="shared" si="40"/>
        <v>-2.2390582974639806E-2</v>
      </c>
      <c r="BG77" s="109">
        <f t="shared" si="63"/>
        <v>26.651643353694016</v>
      </c>
      <c r="BH77" s="108">
        <f t="shared" si="25"/>
        <v>2470.6751859170945</v>
      </c>
      <c r="BI77" s="129">
        <f t="shared" si="41"/>
        <v>-1.1729925633162219E-2</v>
      </c>
      <c r="BJ77" s="90">
        <f t="shared" si="26"/>
        <v>25.838615205288352</v>
      </c>
      <c r="BK77" s="108">
        <f t="shared" si="27"/>
        <v>2469.862157768689</v>
      </c>
      <c r="BL77" s="89">
        <f t="shared" si="42"/>
        <v>-1.2055136892524354E-2</v>
      </c>
      <c r="BM77" s="109"/>
      <c r="BN77" s="109">
        <f t="shared" si="43"/>
        <v>2500</v>
      </c>
      <c r="BO77" s="109">
        <f t="shared" si="44"/>
        <v>2469.862157768689</v>
      </c>
      <c r="BQ77" s="108">
        <f t="shared" si="28"/>
        <v>68.629997500000002</v>
      </c>
      <c r="BR77" s="109">
        <f t="shared" si="29"/>
        <v>51.180000499999998</v>
      </c>
    </row>
    <row r="78" spans="1:70" ht="12.75" customHeight="1" x14ac:dyDescent="0.2">
      <c r="A78" s="107">
        <v>39595</v>
      </c>
      <c r="B78" s="108">
        <v>140.16999799999999</v>
      </c>
      <c r="C78" s="108">
        <v>62.290000999999997</v>
      </c>
      <c r="D78" s="108">
        <v>53.240001999999997</v>
      </c>
      <c r="E78" s="108">
        <v>65.650002000000001</v>
      </c>
      <c r="F78" s="108">
        <v>47.009998000000003</v>
      </c>
      <c r="G78" s="108">
        <v>103.779999</v>
      </c>
      <c r="L78" s="156">
        <f>IF(int=Weekly,-$B$4,IF(int=Bi_Weekly,0,IF(int=Monthly,0,IF(int=Quarterly,0,IF(int=Yearly,0,IF(int=None,0,0))))))</f>
        <v>0</v>
      </c>
      <c r="M78" s="110">
        <f t="shared" si="8"/>
        <v>0</v>
      </c>
      <c r="N78" s="126">
        <f t="shared" si="9"/>
        <v>0</v>
      </c>
      <c r="O78" s="110">
        <f t="shared" si="10"/>
        <v>0</v>
      </c>
      <c r="P78" s="110">
        <f t="shared" si="11"/>
        <v>0</v>
      </c>
      <c r="Q78" s="110">
        <f t="shared" si="12"/>
        <v>0</v>
      </c>
      <c r="R78" s="110">
        <f t="shared" si="13"/>
        <v>0</v>
      </c>
      <c r="S78" s="110">
        <f t="shared" si="45"/>
        <v>3.0862969379152165</v>
      </c>
      <c r="T78" s="110">
        <f t="shared" si="46"/>
        <v>6.6287878065766765</v>
      </c>
      <c r="U78" s="110">
        <f t="shared" si="47"/>
        <v>2.5649818573210532</v>
      </c>
      <c r="V78" s="110">
        <f t="shared" si="48"/>
        <v>1.8491403626009737</v>
      </c>
      <c r="W78" s="110">
        <f t="shared" si="49"/>
        <v>21.65970912365799</v>
      </c>
      <c r="X78" s="110">
        <f t="shared" si="50"/>
        <v>3.3565397831618</v>
      </c>
      <c r="Y78" s="110"/>
      <c r="Z78" s="110"/>
      <c r="AA78" s="110"/>
      <c r="AB78" s="110"/>
      <c r="AC78" s="110"/>
      <c r="AD78" s="110"/>
      <c r="AE78" s="110">
        <f t="shared" si="31"/>
        <v>0</v>
      </c>
      <c r="AF78" s="110">
        <f t="shared" si="32"/>
        <v>0</v>
      </c>
      <c r="AG78" s="110">
        <f t="shared" si="33"/>
        <v>0</v>
      </c>
      <c r="AH78" s="110">
        <f t="shared" si="34"/>
        <v>0</v>
      </c>
      <c r="AI78" s="110">
        <f t="shared" si="35"/>
        <v>0</v>
      </c>
      <c r="AJ78" s="110">
        <f t="shared" si="36"/>
        <v>0</v>
      </c>
      <c r="AK78" s="110">
        <f t="shared" si="16"/>
        <v>0</v>
      </c>
      <c r="AL78" s="110">
        <f t="shared" si="17"/>
        <v>0</v>
      </c>
      <c r="AM78" s="110">
        <f t="shared" si="18"/>
        <v>0</v>
      </c>
      <c r="AN78" s="110">
        <f t="shared" si="19"/>
        <v>0</v>
      </c>
      <c r="AO78" s="110">
        <f t="shared" si="20"/>
        <v>0</v>
      </c>
      <c r="AP78" s="110">
        <f t="shared" si="21"/>
        <v>0</v>
      </c>
      <c r="AQ78" s="110">
        <f t="shared" si="51"/>
        <v>1.3230883258858163E-2</v>
      </c>
      <c r="AR78" s="110">
        <f t="shared" si="51"/>
        <v>8.7316552098645084E-2</v>
      </c>
      <c r="AS78" s="110">
        <f t="shared" si="53"/>
        <v>3.2199540404497504E-2</v>
      </c>
      <c r="AT78" s="110">
        <f t="shared" si="54"/>
        <v>2.6321301034665942E-2</v>
      </c>
      <c r="AU78" s="110">
        <f t="shared" si="55"/>
        <v>0.28399597379851949</v>
      </c>
      <c r="AV78" s="110">
        <f t="shared" si="56"/>
        <v>1.9085165689923033E-2</v>
      </c>
      <c r="AW78" s="110">
        <f t="shared" si="64"/>
        <v>3.0995278211740747</v>
      </c>
      <c r="AX78" s="110">
        <f t="shared" si="57"/>
        <v>6.716104358675322</v>
      </c>
      <c r="AY78" s="110">
        <f t="shared" si="58"/>
        <v>2.5971813977255507</v>
      </c>
      <c r="AZ78" s="110">
        <f t="shared" si="59"/>
        <v>1.8754616636356396</v>
      </c>
      <c r="BA78" s="110">
        <f t="shared" si="60"/>
        <v>21.943705097456508</v>
      </c>
      <c r="BB78" s="110">
        <f t="shared" si="61"/>
        <v>3.3756249488517232</v>
      </c>
      <c r="BC78" s="90">
        <f t="shared" si="39"/>
        <v>0</v>
      </c>
      <c r="BD78" s="90">
        <f t="shared" si="62"/>
        <v>-2500</v>
      </c>
      <c r="BE78" s="90">
        <f t="shared" si="24"/>
        <v>2470.0337203559384</v>
      </c>
      <c r="BF78" s="89">
        <f t="shared" si="40"/>
        <v>-1.1986511857624671E-2</v>
      </c>
      <c r="BG78" s="109">
        <f t="shared" si="63"/>
        <v>26.651643353694016</v>
      </c>
      <c r="BH78" s="108">
        <f t="shared" si="25"/>
        <v>2496.6853637096324</v>
      </c>
      <c r="BI78" s="129">
        <f t="shared" si="41"/>
        <v>-1.3258545161470847E-3</v>
      </c>
      <c r="BJ78" s="90">
        <f t="shared" si="26"/>
        <v>26.067126695067991</v>
      </c>
      <c r="BK78" s="108">
        <f t="shared" si="27"/>
        <v>2496.1008470510064</v>
      </c>
      <c r="BL78" s="89">
        <f t="shared" si="42"/>
        <v>-1.5596611795973825E-3</v>
      </c>
      <c r="BM78" s="109"/>
      <c r="BN78" s="109">
        <f t="shared" si="43"/>
        <v>2500</v>
      </c>
      <c r="BO78" s="109">
        <f t="shared" si="44"/>
        <v>2496.1008470510055</v>
      </c>
      <c r="BQ78" s="108">
        <f t="shared" si="28"/>
        <v>70.084998999999996</v>
      </c>
      <c r="BR78" s="109">
        <f t="shared" si="29"/>
        <v>51.889999500000002</v>
      </c>
    </row>
    <row r="79" spans="1:70" ht="12.75" customHeight="1" x14ac:dyDescent="0.2">
      <c r="A79" s="107">
        <v>39601</v>
      </c>
      <c r="B79" s="108">
        <v>136.990005</v>
      </c>
      <c r="C79" s="108">
        <v>60.299999</v>
      </c>
      <c r="D79" s="108">
        <v>52</v>
      </c>
      <c r="E79" s="108">
        <v>64.389999000000003</v>
      </c>
      <c r="F79" s="108">
        <v>45.580002</v>
      </c>
      <c r="G79" s="108">
        <v>99.379997000000003</v>
      </c>
      <c r="L79" s="156">
        <f>IF(int=Weekly,-$B$4,IF(int=Bi_Weekly,-$B$4,IF(int=Monthly,-$B$4,IF(int=Quarterly,0,IF(int=Yearly,0,IF(int=None,0,0))))))</f>
        <v>0</v>
      </c>
      <c r="M79" s="110">
        <f t="shared" si="8"/>
        <v>0</v>
      </c>
      <c r="N79" s="126">
        <f t="shared" si="9"/>
        <v>0</v>
      </c>
      <c r="O79" s="110">
        <f t="shared" si="10"/>
        <v>0</v>
      </c>
      <c r="P79" s="110">
        <f t="shared" si="11"/>
        <v>0</v>
      </c>
      <c r="Q79" s="110">
        <f t="shared" si="12"/>
        <v>0</v>
      </c>
      <c r="R79" s="110">
        <f t="shared" si="13"/>
        <v>0</v>
      </c>
      <c r="S79" s="110">
        <f t="shared" si="45"/>
        <v>3.0862969379152165</v>
      </c>
      <c r="T79" s="110">
        <f t="shared" si="46"/>
        <v>6.6287878065766765</v>
      </c>
      <c r="U79" s="110">
        <f t="shared" si="47"/>
        <v>2.5649818573210532</v>
      </c>
      <c r="V79" s="110">
        <f t="shared" si="48"/>
        <v>1.8491403626009737</v>
      </c>
      <c r="W79" s="110">
        <f t="shared" si="49"/>
        <v>21.65970912365799</v>
      </c>
      <c r="X79" s="110">
        <f t="shared" si="50"/>
        <v>3.3565397831618</v>
      </c>
      <c r="Y79" s="110"/>
      <c r="Z79" s="110"/>
      <c r="AA79" s="110"/>
      <c r="AB79" s="110"/>
      <c r="AC79" s="110"/>
      <c r="AD79" s="110"/>
      <c r="AE79" s="110">
        <f t="shared" si="31"/>
        <v>0</v>
      </c>
      <c r="AF79" s="110">
        <f t="shared" si="32"/>
        <v>0</v>
      </c>
      <c r="AG79" s="110">
        <f t="shared" si="33"/>
        <v>0</v>
      </c>
      <c r="AH79" s="110">
        <f t="shared" si="34"/>
        <v>0</v>
      </c>
      <c r="AI79" s="110">
        <f t="shared" si="35"/>
        <v>0</v>
      </c>
      <c r="AJ79" s="110">
        <f t="shared" si="36"/>
        <v>0</v>
      </c>
      <c r="AK79" s="110">
        <f t="shared" si="16"/>
        <v>0</v>
      </c>
      <c r="AL79" s="110">
        <f t="shared" si="17"/>
        <v>0</v>
      </c>
      <c r="AM79" s="110">
        <f t="shared" si="18"/>
        <v>0</v>
      </c>
      <c r="AN79" s="110">
        <f t="shared" si="19"/>
        <v>0</v>
      </c>
      <c r="AO79" s="110">
        <f t="shared" si="20"/>
        <v>0</v>
      </c>
      <c r="AP79" s="110">
        <f t="shared" si="21"/>
        <v>0</v>
      </c>
      <c r="AQ79" s="110">
        <f t="shared" si="51"/>
        <v>1.3230883258858163E-2</v>
      </c>
      <c r="AR79" s="110">
        <f t="shared" si="51"/>
        <v>8.7316552098645084E-2</v>
      </c>
      <c r="AS79" s="110">
        <f t="shared" si="53"/>
        <v>3.2199540404497504E-2</v>
      </c>
      <c r="AT79" s="110">
        <f t="shared" si="54"/>
        <v>2.6321301034665942E-2</v>
      </c>
      <c r="AU79" s="110">
        <f t="shared" si="55"/>
        <v>0.28399597379851949</v>
      </c>
      <c r="AV79" s="110">
        <f t="shared" si="56"/>
        <v>1.9085165689923033E-2</v>
      </c>
      <c r="AW79" s="110">
        <f t="shared" si="64"/>
        <v>3.0995278211740747</v>
      </c>
      <c r="AX79" s="110">
        <f t="shared" si="57"/>
        <v>6.716104358675322</v>
      </c>
      <c r="AY79" s="110">
        <f t="shared" si="58"/>
        <v>2.5971813977255507</v>
      </c>
      <c r="AZ79" s="110">
        <f t="shared" si="59"/>
        <v>1.8754616636356396</v>
      </c>
      <c r="BA79" s="110">
        <f t="shared" si="60"/>
        <v>21.943705097456508</v>
      </c>
      <c r="BB79" s="110">
        <f t="shared" si="61"/>
        <v>3.3756249488517232</v>
      </c>
      <c r="BC79" s="90">
        <f t="shared" si="39"/>
        <v>0</v>
      </c>
      <c r="BD79" s="90">
        <f t="shared" si="62"/>
        <v>-2500</v>
      </c>
      <c r="BE79" s="90">
        <f t="shared" si="24"/>
        <v>2395.7754325004566</v>
      </c>
      <c r="BF79" s="89">
        <f t="shared" si="40"/>
        <v>-4.1689826999817381E-2</v>
      </c>
      <c r="BG79" s="109">
        <f t="shared" si="63"/>
        <v>26.651643353694016</v>
      </c>
      <c r="BH79" s="108">
        <f t="shared" si="25"/>
        <v>2422.4270758541506</v>
      </c>
      <c r="BI79" s="129">
        <f t="shared" si="41"/>
        <v>-3.1029169658339795E-2</v>
      </c>
      <c r="BJ79" s="90">
        <f t="shared" si="26"/>
        <v>25.288112179089371</v>
      </c>
      <c r="BK79" s="108">
        <f t="shared" si="27"/>
        <v>2421.0635446795459</v>
      </c>
      <c r="BL79" s="89">
        <f t="shared" si="42"/>
        <v>-3.157458212818165E-2</v>
      </c>
      <c r="BM79" s="109"/>
      <c r="BN79" s="109">
        <f t="shared" si="43"/>
        <v>2500</v>
      </c>
      <c r="BO79" s="109">
        <f t="shared" si="44"/>
        <v>2421.0635446795463</v>
      </c>
      <c r="BQ79" s="108">
        <f t="shared" si="28"/>
        <v>68.495002499999998</v>
      </c>
      <c r="BR79" s="109">
        <f t="shared" si="29"/>
        <v>49.689998500000002</v>
      </c>
    </row>
    <row r="80" spans="1:70" ht="12.75" customHeight="1" x14ac:dyDescent="0.2">
      <c r="A80" s="107">
        <v>39608</v>
      </c>
      <c r="B80" s="112">
        <v>136.75</v>
      </c>
      <c r="C80" s="108">
        <v>60.009998000000003</v>
      </c>
      <c r="D80" s="108">
        <v>51.529998999999997</v>
      </c>
      <c r="E80" s="108">
        <v>63.310001</v>
      </c>
      <c r="F80" s="108">
        <v>44.299999</v>
      </c>
      <c r="G80" s="112">
        <v>97.150002000000001</v>
      </c>
      <c r="L80" s="156">
        <f>IF(int=Weekly,-$B$4,IF(int=Bi_Weekly,0,IF(int=Monthly,0,IF(int=Quarterly,0,IF(int=Yearly,0,IF(int=None,0,0))))))</f>
        <v>0</v>
      </c>
      <c r="M80" s="110">
        <f t="shared" si="8"/>
        <v>0</v>
      </c>
      <c r="N80" s="126">
        <f t="shared" si="9"/>
        <v>0</v>
      </c>
      <c r="O80" s="110">
        <f t="shared" si="10"/>
        <v>0</v>
      </c>
      <c r="P80" s="110">
        <f t="shared" si="11"/>
        <v>0</v>
      </c>
      <c r="Q80" s="110">
        <f t="shared" si="12"/>
        <v>0</v>
      </c>
      <c r="R80" s="110">
        <f t="shared" si="13"/>
        <v>0</v>
      </c>
      <c r="S80" s="110">
        <f t="shared" si="45"/>
        <v>3.0862969379152165</v>
      </c>
      <c r="T80" s="110">
        <f t="shared" si="46"/>
        <v>6.6287878065766765</v>
      </c>
      <c r="U80" s="110">
        <f t="shared" si="47"/>
        <v>2.5649818573210532</v>
      </c>
      <c r="V80" s="110">
        <f t="shared" si="48"/>
        <v>1.8491403626009737</v>
      </c>
      <c r="W80" s="110">
        <f t="shared" si="49"/>
        <v>21.65970912365799</v>
      </c>
      <c r="X80" s="110">
        <f t="shared" si="50"/>
        <v>3.3565397831618</v>
      </c>
      <c r="Y80" s="110"/>
      <c r="Z80" s="110"/>
      <c r="AA80" s="110"/>
      <c r="AB80" s="110"/>
      <c r="AC80" s="110"/>
      <c r="AD80" s="110"/>
      <c r="AE80" s="110">
        <f t="shared" si="31"/>
        <v>0</v>
      </c>
      <c r="AF80" s="110">
        <f t="shared" si="32"/>
        <v>0</v>
      </c>
      <c r="AG80" s="110">
        <f t="shared" si="33"/>
        <v>0</v>
      </c>
      <c r="AH80" s="110">
        <f t="shared" si="34"/>
        <v>0</v>
      </c>
      <c r="AI80" s="110">
        <f t="shared" si="35"/>
        <v>0</v>
      </c>
      <c r="AJ80" s="110">
        <f t="shared" si="36"/>
        <v>0</v>
      </c>
      <c r="AK80" s="110">
        <f t="shared" si="16"/>
        <v>0</v>
      </c>
      <c r="AL80" s="110">
        <f t="shared" si="17"/>
        <v>0</v>
      </c>
      <c r="AM80" s="110">
        <f t="shared" si="18"/>
        <v>0</v>
      </c>
      <c r="AN80" s="110">
        <f t="shared" si="19"/>
        <v>0</v>
      </c>
      <c r="AO80" s="110">
        <f t="shared" si="20"/>
        <v>0</v>
      </c>
      <c r="AP80" s="110">
        <f t="shared" si="21"/>
        <v>0</v>
      </c>
      <c r="AQ80" s="110">
        <f t="shared" si="51"/>
        <v>1.3230883258858163E-2</v>
      </c>
      <c r="AR80" s="110">
        <f t="shared" si="51"/>
        <v>8.7316552098645084E-2</v>
      </c>
      <c r="AS80" s="110">
        <f t="shared" si="53"/>
        <v>3.2199540404497504E-2</v>
      </c>
      <c r="AT80" s="110">
        <f t="shared" si="54"/>
        <v>2.6321301034665942E-2</v>
      </c>
      <c r="AU80" s="110">
        <f t="shared" si="55"/>
        <v>0.28399597379851949</v>
      </c>
      <c r="AV80" s="110">
        <f t="shared" si="56"/>
        <v>1.9085165689923033E-2</v>
      </c>
      <c r="AW80" s="110">
        <f t="shared" si="64"/>
        <v>3.0995278211740747</v>
      </c>
      <c r="AX80" s="110">
        <f t="shared" si="57"/>
        <v>6.716104358675322</v>
      </c>
      <c r="AY80" s="110">
        <f t="shared" si="58"/>
        <v>2.5971813977255507</v>
      </c>
      <c r="AZ80" s="110">
        <f t="shared" si="59"/>
        <v>1.8754616636356396</v>
      </c>
      <c r="BA80" s="110">
        <f t="shared" si="60"/>
        <v>21.943705097456508</v>
      </c>
      <c r="BB80" s="110">
        <f t="shared" si="61"/>
        <v>3.3756249488517232</v>
      </c>
      <c r="BC80" s="90">
        <f t="shared" si="39"/>
        <v>0</v>
      </c>
      <c r="BD80" s="90">
        <f t="shared" si="62"/>
        <v>-2500</v>
      </c>
      <c r="BE80" s="90">
        <f t="shared" si="24"/>
        <v>2354.7001791887651</v>
      </c>
      <c r="BF80" s="89">
        <f t="shared" si="40"/>
        <v>-5.8119928324493975E-2</v>
      </c>
      <c r="BG80" s="109">
        <f t="shared" si="63"/>
        <v>26.651643353694016</v>
      </c>
      <c r="BH80" s="108">
        <f t="shared" si="25"/>
        <v>2381.3518225424591</v>
      </c>
      <c r="BI80" s="129">
        <f t="shared" si="41"/>
        <v>-4.7459270983016388E-2</v>
      </c>
      <c r="BJ80" s="90">
        <f t="shared" si="26"/>
        <v>24.809978522350455</v>
      </c>
      <c r="BK80" s="108">
        <f t="shared" si="27"/>
        <v>2379.5101577111154</v>
      </c>
      <c r="BL80" s="89">
        <f t="shared" si="42"/>
        <v>-4.8195936915553794E-2</v>
      </c>
      <c r="BM80" s="109"/>
      <c r="BN80" s="109">
        <f t="shared" si="43"/>
        <v>2500</v>
      </c>
      <c r="BO80" s="109">
        <f t="shared" si="44"/>
        <v>2379.5101577111154</v>
      </c>
      <c r="BQ80" s="108">
        <f t="shared" si="28"/>
        <v>68.375</v>
      </c>
      <c r="BR80" s="109">
        <f t="shared" si="29"/>
        <v>48.575001</v>
      </c>
    </row>
    <row r="81" spans="1:70" ht="12.75" customHeight="1" x14ac:dyDescent="0.2">
      <c r="A81" s="107">
        <v>39615</v>
      </c>
      <c r="B81" s="112">
        <v>66.599997999999999</v>
      </c>
      <c r="C81" s="108">
        <v>58</v>
      </c>
      <c r="D81" s="108">
        <v>50</v>
      </c>
      <c r="E81" s="108">
        <v>61.900002000000001</v>
      </c>
      <c r="F81" s="108">
        <v>43.220001000000003</v>
      </c>
      <c r="G81" s="112">
        <v>46.900002000000001</v>
      </c>
      <c r="L81" s="156">
        <f>IF(int=Weekly,-$B$4,IF(int=Bi_Weekly,-$B$4,IF(int=Monthly,0,IF(int=Quarterly,0,IF(int=Yearly,0,IF(int=None,0,0))))))</f>
        <v>0</v>
      </c>
      <c r="M81" s="110">
        <f t="shared" si="8"/>
        <v>0</v>
      </c>
      <c r="N81" s="126">
        <f t="shared" si="9"/>
        <v>0</v>
      </c>
      <c r="O81" s="110">
        <f t="shared" si="10"/>
        <v>0</v>
      </c>
      <c r="P81" s="110">
        <f t="shared" si="11"/>
        <v>0</v>
      </c>
      <c r="Q81" s="110">
        <f t="shared" si="12"/>
        <v>0</v>
      </c>
      <c r="R81" s="110">
        <f t="shared" si="13"/>
        <v>0</v>
      </c>
      <c r="S81" s="110">
        <f>(2*S80)+M81</f>
        <v>6.1725938758304331</v>
      </c>
      <c r="T81" s="110">
        <f t="shared" si="46"/>
        <v>6.6287878065766765</v>
      </c>
      <c r="U81" s="110">
        <f t="shared" si="47"/>
        <v>2.5649818573210532</v>
      </c>
      <c r="V81" s="110">
        <f t="shared" si="48"/>
        <v>1.8491403626009737</v>
      </c>
      <c r="W81" s="110">
        <f t="shared" si="49"/>
        <v>21.65970912365799</v>
      </c>
      <c r="X81" s="110">
        <f>(2*X80)+R81</f>
        <v>6.7130795663236</v>
      </c>
      <c r="Y81" s="110"/>
      <c r="Z81" s="110"/>
      <c r="AA81" s="110"/>
      <c r="AB81" s="110"/>
      <c r="AC81" s="110"/>
      <c r="AD81" s="110"/>
      <c r="AE81" s="110">
        <f t="shared" si="31"/>
        <v>0</v>
      </c>
      <c r="AF81" s="110">
        <f t="shared" si="32"/>
        <v>0</v>
      </c>
      <c r="AG81" s="110">
        <f t="shared" si="33"/>
        <v>0</v>
      </c>
      <c r="AH81" s="110">
        <f t="shared" si="34"/>
        <v>0</v>
      </c>
      <c r="AI81" s="110">
        <f t="shared" si="35"/>
        <v>0</v>
      </c>
      <c r="AJ81" s="110">
        <f t="shared" si="36"/>
        <v>0</v>
      </c>
      <c r="AK81" s="110">
        <f t="shared" si="16"/>
        <v>0</v>
      </c>
      <c r="AL81" s="110">
        <f t="shared" si="17"/>
        <v>0</v>
      </c>
      <c r="AM81" s="110">
        <f t="shared" si="18"/>
        <v>0</v>
      </c>
      <c r="AN81" s="110">
        <f t="shared" si="19"/>
        <v>0</v>
      </c>
      <c r="AO81" s="110">
        <f t="shared" si="20"/>
        <v>0</v>
      </c>
      <c r="AP81" s="110">
        <f t="shared" si="21"/>
        <v>0</v>
      </c>
      <c r="AQ81" s="110">
        <f t="shared" si="51"/>
        <v>1.3230883258858163E-2</v>
      </c>
      <c r="AR81" s="110">
        <f t="shared" si="51"/>
        <v>8.7316552098645084E-2</v>
      </c>
      <c r="AS81" s="110">
        <f t="shared" si="53"/>
        <v>3.2199540404497504E-2</v>
      </c>
      <c r="AT81" s="110">
        <f t="shared" si="54"/>
        <v>2.6321301034665942E-2</v>
      </c>
      <c r="AU81" s="110">
        <f t="shared" si="55"/>
        <v>0.28399597379851949</v>
      </c>
      <c r="AV81" s="110">
        <f t="shared" si="56"/>
        <v>1.9085165689923033E-2</v>
      </c>
      <c r="AW81" s="110">
        <f t="shared" si="64"/>
        <v>6.1858247590892912</v>
      </c>
      <c r="AX81" s="110">
        <f t="shared" si="57"/>
        <v>6.716104358675322</v>
      </c>
      <c r="AY81" s="110">
        <f t="shared" si="58"/>
        <v>2.5971813977255507</v>
      </c>
      <c r="AZ81" s="110">
        <f t="shared" si="59"/>
        <v>1.8754616636356396</v>
      </c>
      <c r="BA81" s="110">
        <f t="shared" si="60"/>
        <v>21.943705097456508</v>
      </c>
      <c r="BB81" s="110">
        <f t="shared" si="61"/>
        <v>6.7321647320135227</v>
      </c>
      <c r="BC81" s="90">
        <f t="shared" si="39"/>
        <v>0</v>
      </c>
      <c r="BD81" s="90">
        <f t="shared" si="62"/>
        <v>-2500</v>
      </c>
      <c r="BE81" s="90">
        <f t="shared" si="24"/>
        <v>2289.2514126468432</v>
      </c>
      <c r="BF81" s="89">
        <f t="shared" si="40"/>
        <v>-8.4299434941262685E-2</v>
      </c>
      <c r="BG81" s="109">
        <f t="shared" si="63"/>
        <v>26.651643353694016</v>
      </c>
      <c r="BH81" s="108">
        <f t="shared" si="25"/>
        <v>2315.9030560005372</v>
      </c>
      <c r="BI81" s="129">
        <f t="shared" si="41"/>
        <v>-7.3638777599785099E-2</v>
      </c>
      <c r="BJ81" s="90">
        <f t="shared" si="26"/>
        <v>22.354203007808611</v>
      </c>
      <c r="BK81" s="108">
        <f t="shared" si="27"/>
        <v>2311.605615654652</v>
      </c>
      <c r="BL81" s="89">
        <f t="shared" si="42"/>
        <v>-7.5357753738139244E-2</v>
      </c>
      <c r="BM81" s="109"/>
      <c r="BN81" s="109">
        <f t="shared" si="43"/>
        <v>2500</v>
      </c>
      <c r="BO81" s="109">
        <f t="shared" si="44"/>
        <v>2311.605615654652</v>
      </c>
      <c r="BQ81" s="108">
        <f t="shared" ref="BQ81:BQ144" si="65">B81</f>
        <v>66.599997999999999</v>
      </c>
      <c r="BR81" s="108">
        <f t="shared" ref="BR81:BR144" si="66">G81</f>
        <v>46.900002000000001</v>
      </c>
    </row>
    <row r="82" spans="1:70" ht="12.75" customHeight="1" x14ac:dyDescent="0.2">
      <c r="A82" s="107">
        <v>39622</v>
      </c>
      <c r="B82" s="108">
        <v>64.220000999999996</v>
      </c>
      <c r="C82" s="108">
        <v>55.849997999999999</v>
      </c>
      <c r="D82" s="108">
        <v>48.060001</v>
      </c>
      <c r="E82" s="108">
        <v>58.82</v>
      </c>
      <c r="F82" s="108">
        <v>42.66</v>
      </c>
      <c r="G82" s="108">
        <v>46.59</v>
      </c>
      <c r="L82" s="156">
        <f>IF(int=Weekly,-$B$4,IF(int=Bi_Weekly,0,IF(int=Monthly,0,IF(int=Quarterly,0,IF(int=Yearly,0,IF(int=None,0,0))))))</f>
        <v>0</v>
      </c>
      <c r="M82" s="110">
        <f t="shared" si="8"/>
        <v>0</v>
      </c>
      <c r="N82" s="126">
        <f t="shared" si="9"/>
        <v>0</v>
      </c>
      <c r="O82" s="110">
        <f t="shared" si="10"/>
        <v>0</v>
      </c>
      <c r="P82" s="110">
        <f t="shared" si="11"/>
        <v>0</v>
      </c>
      <c r="Q82" s="110">
        <f t="shared" si="12"/>
        <v>0</v>
      </c>
      <c r="R82" s="110">
        <f t="shared" si="13"/>
        <v>0</v>
      </c>
      <c r="S82" s="110">
        <f t="shared" si="45"/>
        <v>6.1725938758304331</v>
      </c>
      <c r="T82" s="110">
        <f t="shared" si="46"/>
        <v>6.6287878065766765</v>
      </c>
      <c r="U82" s="110">
        <f t="shared" si="47"/>
        <v>2.5649818573210532</v>
      </c>
      <c r="V82" s="110">
        <f t="shared" si="48"/>
        <v>1.8491403626009737</v>
      </c>
      <c r="W82" s="110">
        <f t="shared" si="49"/>
        <v>21.65970912365799</v>
      </c>
      <c r="X82" s="110">
        <f t="shared" si="50"/>
        <v>6.7130795663236</v>
      </c>
      <c r="Y82" s="110">
        <v>0.313</v>
      </c>
      <c r="Z82" s="110">
        <v>0.41599999999999998</v>
      </c>
      <c r="AA82" s="110"/>
      <c r="AB82" s="110"/>
      <c r="AC82" s="110"/>
      <c r="AD82" s="110"/>
      <c r="AE82" s="110">
        <f t="shared" si="31"/>
        <v>1.9320218831349256</v>
      </c>
      <c r="AF82" s="110">
        <f t="shared" si="32"/>
        <v>2.7575757275358974</v>
      </c>
      <c r="AG82" s="110">
        <f t="shared" si="33"/>
        <v>0</v>
      </c>
      <c r="AH82" s="110">
        <f t="shared" si="34"/>
        <v>0</v>
      </c>
      <c r="AI82" s="110">
        <f t="shared" si="35"/>
        <v>0</v>
      </c>
      <c r="AJ82" s="110">
        <f t="shared" si="36"/>
        <v>0</v>
      </c>
      <c r="AK82" s="110">
        <f t="shared" si="16"/>
        <v>3.0084426238718459E-2</v>
      </c>
      <c r="AL82" s="110">
        <f t="shared" si="17"/>
        <v>4.937467907404218E-2</v>
      </c>
      <c r="AM82" s="110">
        <f t="shared" si="18"/>
        <v>0</v>
      </c>
      <c r="AN82" s="110">
        <f t="shared" si="19"/>
        <v>0</v>
      </c>
      <c r="AO82" s="110">
        <f t="shared" si="20"/>
        <v>0</v>
      </c>
      <c r="AP82" s="110">
        <f t="shared" si="21"/>
        <v>0</v>
      </c>
      <c r="AQ82" s="110">
        <f t="shared" si="51"/>
        <v>4.3315309497576622E-2</v>
      </c>
      <c r="AR82" s="110">
        <f t="shared" si="51"/>
        <v>0.13669123117268728</v>
      </c>
      <c r="AS82" s="110">
        <f t="shared" si="53"/>
        <v>3.2199540404497504E-2</v>
      </c>
      <c r="AT82" s="110">
        <f t="shared" si="54"/>
        <v>2.6321301034665942E-2</v>
      </c>
      <c r="AU82" s="110">
        <f t="shared" si="55"/>
        <v>0.28399597379851949</v>
      </c>
      <c r="AV82" s="110">
        <f t="shared" si="56"/>
        <v>1.9085165689923033E-2</v>
      </c>
      <c r="AW82" s="110">
        <f t="shared" si="64"/>
        <v>6.2159091853280097</v>
      </c>
      <c r="AX82" s="110">
        <f t="shared" si="57"/>
        <v>6.7654790377493637</v>
      </c>
      <c r="AY82" s="110">
        <f t="shared" si="58"/>
        <v>2.5971813977255507</v>
      </c>
      <c r="AZ82" s="110">
        <f t="shared" si="59"/>
        <v>1.8754616636356396</v>
      </c>
      <c r="BA82" s="110">
        <f t="shared" si="60"/>
        <v>21.943705097456508</v>
      </c>
      <c r="BB82" s="110">
        <f t="shared" si="61"/>
        <v>6.7321647320135227</v>
      </c>
      <c r="BC82" s="90">
        <f t="shared" si="39"/>
        <v>4.6895976106708233</v>
      </c>
      <c r="BD82" s="90">
        <f t="shared" si="62"/>
        <v>-2500</v>
      </c>
      <c r="BE82" s="90">
        <f t="shared" si="24"/>
        <v>2235.4268055844432</v>
      </c>
      <c r="BF82" s="89">
        <f t="shared" si="40"/>
        <v>-0.10582927776622275</v>
      </c>
      <c r="BG82" s="109">
        <f t="shared" si="63"/>
        <v>31.34124096436484</v>
      </c>
      <c r="BH82" s="108">
        <f t="shared" si="25"/>
        <v>2266.7680465488079</v>
      </c>
      <c r="BI82" s="129">
        <f t="shared" si="41"/>
        <v>-9.3292781380476808E-2</v>
      </c>
      <c r="BJ82" s="90">
        <f t="shared" si="26"/>
        <v>26.516089189498899</v>
      </c>
      <c r="BK82" s="108">
        <f t="shared" si="27"/>
        <v>2261.942894773942</v>
      </c>
      <c r="BL82" s="89">
        <f t="shared" si="42"/>
        <v>-9.5222842090423199E-2</v>
      </c>
      <c r="BM82" s="109"/>
      <c r="BN82" s="109">
        <f t="shared" si="43"/>
        <v>2500</v>
      </c>
      <c r="BO82" s="109">
        <f t="shared" si="44"/>
        <v>2261.942894773942</v>
      </c>
      <c r="BQ82" s="108">
        <f t="shared" si="65"/>
        <v>64.220000999999996</v>
      </c>
      <c r="BR82" s="108">
        <f t="shared" si="66"/>
        <v>46.59</v>
      </c>
    </row>
    <row r="83" spans="1:70" ht="12.75" customHeight="1" x14ac:dyDescent="0.2">
      <c r="A83" s="107">
        <v>39629</v>
      </c>
      <c r="B83" s="108">
        <v>63.009998000000003</v>
      </c>
      <c r="C83" s="108">
        <v>55.310001</v>
      </c>
      <c r="D83" s="108">
        <v>46.650002000000001</v>
      </c>
      <c r="E83" s="108">
        <v>56.099997999999999</v>
      </c>
      <c r="F83" s="108">
        <v>42.029998999999997</v>
      </c>
      <c r="G83" s="108">
        <v>44.48</v>
      </c>
      <c r="L83" s="156">
        <f>IF(int=Weekly,-$B$4,IF(int=Bi_Weekly,-$B$4,IF(int=Monthly,-$B$4,IF(int=Quarterly,0,IF(int=Yearly,0,IF(int=None,0,0))))))</f>
        <v>0</v>
      </c>
      <c r="M83" s="110">
        <f t="shared" si="8"/>
        <v>0</v>
      </c>
      <c r="N83" s="126">
        <f t="shared" si="9"/>
        <v>0</v>
      </c>
      <c r="O83" s="110">
        <f t="shared" si="10"/>
        <v>0</v>
      </c>
      <c r="P83" s="110">
        <f t="shared" si="11"/>
        <v>0</v>
      </c>
      <c r="Q83" s="110">
        <f t="shared" si="12"/>
        <v>0</v>
      </c>
      <c r="R83" s="110">
        <f t="shared" si="13"/>
        <v>0</v>
      </c>
      <c r="S83" s="110">
        <f t="shared" si="45"/>
        <v>6.1725938758304331</v>
      </c>
      <c r="T83" s="110">
        <f t="shared" si="46"/>
        <v>6.6287878065766765</v>
      </c>
      <c r="U83" s="110">
        <f t="shared" si="47"/>
        <v>2.5649818573210532</v>
      </c>
      <c r="V83" s="110">
        <f t="shared" si="48"/>
        <v>1.8491403626009737</v>
      </c>
      <c r="W83" s="110">
        <f t="shared" si="49"/>
        <v>21.65970912365799</v>
      </c>
      <c r="X83" s="110">
        <f t="shared" si="50"/>
        <v>6.7130795663236</v>
      </c>
      <c r="Y83" s="110"/>
      <c r="Z83" s="110"/>
      <c r="AA83" s="110"/>
      <c r="AB83" s="110"/>
      <c r="AC83" s="110"/>
      <c r="AD83" s="110"/>
      <c r="AE83" s="110">
        <f t="shared" si="31"/>
        <v>0</v>
      </c>
      <c r="AF83" s="110">
        <f t="shared" si="32"/>
        <v>0</v>
      </c>
      <c r="AG83" s="110">
        <f t="shared" si="33"/>
        <v>0</v>
      </c>
      <c r="AH83" s="110">
        <f t="shared" si="34"/>
        <v>0</v>
      </c>
      <c r="AI83" s="110">
        <f t="shared" si="35"/>
        <v>0</v>
      </c>
      <c r="AJ83" s="110">
        <f t="shared" si="36"/>
        <v>0</v>
      </c>
      <c r="AK83" s="110">
        <f t="shared" si="16"/>
        <v>0</v>
      </c>
      <c r="AL83" s="110">
        <f t="shared" si="17"/>
        <v>0</v>
      </c>
      <c r="AM83" s="110">
        <f t="shared" si="18"/>
        <v>0</v>
      </c>
      <c r="AN83" s="110">
        <f t="shared" si="19"/>
        <v>0</v>
      </c>
      <c r="AO83" s="110">
        <f t="shared" si="20"/>
        <v>0</v>
      </c>
      <c r="AP83" s="110">
        <f t="shared" si="21"/>
        <v>0</v>
      </c>
      <c r="AQ83" s="110">
        <f t="shared" si="51"/>
        <v>4.3315309497576622E-2</v>
      </c>
      <c r="AR83" s="110">
        <f t="shared" si="51"/>
        <v>0.13669123117268728</v>
      </c>
      <c r="AS83" s="110">
        <f t="shared" si="53"/>
        <v>3.2199540404497504E-2</v>
      </c>
      <c r="AT83" s="110">
        <f t="shared" si="54"/>
        <v>2.6321301034665942E-2</v>
      </c>
      <c r="AU83" s="110">
        <f t="shared" si="55"/>
        <v>0.28399597379851949</v>
      </c>
      <c r="AV83" s="110">
        <f t="shared" si="56"/>
        <v>1.9085165689923033E-2</v>
      </c>
      <c r="AW83" s="110">
        <f t="shared" si="64"/>
        <v>6.2159091853280097</v>
      </c>
      <c r="AX83" s="110">
        <f t="shared" si="57"/>
        <v>6.7654790377493637</v>
      </c>
      <c r="AY83" s="110">
        <f t="shared" si="58"/>
        <v>2.5971813977255507</v>
      </c>
      <c r="AZ83" s="110">
        <f t="shared" si="59"/>
        <v>1.8754616636356396</v>
      </c>
      <c r="BA83" s="110">
        <f t="shared" si="60"/>
        <v>21.943705097456508</v>
      </c>
      <c r="BB83" s="110">
        <f t="shared" si="61"/>
        <v>6.7321647320135227</v>
      </c>
      <c r="BC83" s="90">
        <f t="shared" si="39"/>
        <v>0</v>
      </c>
      <c r="BD83" s="90">
        <f t="shared" si="62"/>
        <v>-2500</v>
      </c>
      <c r="BE83" s="90">
        <f t="shared" si="24"/>
        <v>2187.921899316766</v>
      </c>
      <c r="BF83" s="89">
        <f t="shared" si="40"/>
        <v>-0.12483124027329362</v>
      </c>
      <c r="BG83" s="109">
        <f t="shared" si="63"/>
        <v>31.34124096436484</v>
      </c>
      <c r="BH83" s="108">
        <f t="shared" si="25"/>
        <v>2219.2631402811307</v>
      </c>
      <c r="BI83" s="129">
        <f t="shared" si="41"/>
        <v>-0.11229474388754768</v>
      </c>
      <c r="BJ83" s="90">
        <f t="shared" si="26"/>
        <v>26.053681921978868</v>
      </c>
      <c r="BK83" s="108">
        <f t="shared" si="27"/>
        <v>2213.9755812387448</v>
      </c>
      <c r="BL83" s="89">
        <f t="shared" si="42"/>
        <v>-0.11440976750450205</v>
      </c>
      <c r="BM83" s="109"/>
      <c r="BN83" s="109">
        <f t="shared" si="43"/>
        <v>2500</v>
      </c>
      <c r="BO83" s="109">
        <f t="shared" si="44"/>
        <v>2213.9755812387448</v>
      </c>
      <c r="BQ83" s="108">
        <f t="shared" si="65"/>
        <v>63.009998000000003</v>
      </c>
      <c r="BR83" s="108">
        <f t="shared" si="66"/>
        <v>44.48</v>
      </c>
    </row>
    <row r="84" spans="1:70" ht="12.75" customHeight="1" x14ac:dyDescent="0.2">
      <c r="A84" s="107">
        <v>39636</v>
      </c>
      <c r="B84" s="108">
        <v>62.099997999999999</v>
      </c>
      <c r="C84" s="108">
        <v>54.18</v>
      </c>
      <c r="D84" s="108">
        <v>45.880001</v>
      </c>
      <c r="E84" s="108">
        <v>56.509998000000003</v>
      </c>
      <c r="F84" s="108">
        <v>40.98</v>
      </c>
      <c r="G84" s="108">
        <v>44.27</v>
      </c>
      <c r="L84" s="156">
        <f>IF(int=Weekly,-$B$4,IF(int=Bi_Weekly,0,IF(int=Monthly,0,IF(int=Quarterly,0,IF(int=Yearly,0,IF(int=None,0,0))))))</f>
        <v>0</v>
      </c>
      <c r="M84" s="110">
        <f t="shared" si="8"/>
        <v>0</v>
      </c>
      <c r="N84" s="126">
        <f t="shared" si="9"/>
        <v>0</v>
      </c>
      <c r="O84" s="110">
        <f t="shared" si="10"/>
        <v>0</v>
      </c>
      <c r="P84" s="110">
        <f t="shared" si="11"/>
        <v>0</v>
      </c>
      <c r="Q84" s="110">
        <f t="shared" si="12"/>
        <v>0</v>
      </c>
      <c r="R84" s="110">
        <f t="shared" si="13"/>
        <v>0</v>
      </c>
      <c r="S84" s="110">
        <f t="shared" si="45"/>
        <v>6.1725938758304331</v>
      </c>
      <c r="T84" s="110">
        <f t="shared" si="46"/>
        <v>6.6287878065766765</v>
      </c>
      <c r="U84" s="110">
        <f t="shared" si="47"/>
        <v>2.5649818573210532</v>
      </c>
      <c r="V84" s="110">
        <f t="shared" si="48"/>
        <v>1.8491403626009737</v>
      </c>
      <c r="W84" s="110">
        <f t="shared" si="49"/>
        <v>21.65970912365799</v>
      </c>
      <c r="X84" s="110">
        <f t="shared" si="50"/>
        <v>6.7130795663236</v>
      </c>
      <c r="Y84" s="110"/>
      <c r="Z84" s="110"/>
      <c r="AA84" s="110"/>
      <c r="AB84" s="110"/>
      <c r="AC84" s="110"/>
      <c r="AD84" s="110"/>
      <c r="AE84" s="110">
        <f t="shared" si="31"/>
        <v>0</v>
      </c>
      <c r="AF84" s="110">
        <f t="shared" si="32"/>
        <v>0</v>
      </c>
      <c r="AG84" s="110">
        <f t="shared" si="33"/>
        <v>0</v>
      </c>
      <c r="AH84" s="110">
        <f t="shared" si="34"/>
        <v>0</v>
      </c>
      <c r="AI84" s="110">
        <f t="shared" si="35"/>
        <v>0</v>
      </c>
      <c r="AJ84" s="110">
        <f t="shared" si="36"/>
        <v>0</v>
      </c>
      <c r="AK84" s="110">
        <f t="shared" si="16"/>
        <v>0</v>
      </c>
      <c r="AL84" s="110">
        <f t="shared" si="17"/>
        <v>0</v>
      </c>
      <c r="AM84" s="110">
        <f t="shared" si="18"/>
        <v>0</v>
      </c>
      <c r="AN84" s="110">
        <f t="shared" si="19"/>
        <v>0</v>
      </c>
      <c r="AO84" s="110">
        <f t="shared" si="20"/>
        <v>0</v>
      </c>
      <c r="AP84" s="110">
        <f t="shared" si="21"/>
        <v>0</v>
      </c>
      <c r="AQ84" s="110">
        <f t="shared" si="51"/>
        <v>4.3315309497576622E-2</v>
      </c>
      <c r="AR84" s="110">
        <f t="shared" si="51"/>
        <v>0.13669123117268728</v>
      </c>
      <c r="AS84" s="110">
        <f t="shared" si="53"/>
        <v>3.2199540404497504E-2</v>
      </c>
      <c r="AT84" s="110">
        <f t="shared" si="54"/>
        <v>2.6321301034665942E-2</v>
      </c>
      <c r="AU84" s="110">
        <f t="shared" si="55"/>
        <v>0.28399597379851949</v>
      </c>
      <c r="AV84" s="110">
        <f t="shared" si="56"/>
        <v>1.9085165689923033E-2</v>
      </c>
      <c r="AW84" s="110">
        <f t="shared" si="64"/>
        <v>6.2159091853280097</v>
      </c>
      <c r="AX84" s="110">
        <f t="shared" si="57"/>
        <v>6.7654790377493637</v>
      </c>
      <c r="AY84" s="110">
        <f t="shared" si="58"/>
        <v>2.5971813977255507</v>
      </c>
      <c r="AZ84" s="110">
        <f t="shared" si="59"/>
        <v>1.8754616636356396</v>
      </c>
      <c r="BA84" s="110">
        <f t="shared" si="60"/>
        <v>21.943705097456508</v>
      </c>
      <c r="BB84" s="110">
        <f t="shared" si="61"/>
        <v>6.7321647320135227</v>
      </c>
      <c r="BC84" s="90">
        <f t="shared" si="39"/>
        <v>0</v>
      </c>
      <c r="BD84" s="90">
        <f t="shared" si="62"/>
        <v>-2500</v>
      </c>
      <c r="BE84" s="90">
        <f t="shared" si="24"/>
        <v>2149.4449913640287</v>
      </c>
      <c r="BF84" s="89">
        <f t="shared" si="40"/>
        <v>-0.14022200345438851</v>
      </c>
      <c r="BG84" s="109">
        <f t="shared" si="63"/>
        <v>31.34124096436484</v>
      </c>
      <c r="BH84" s="108">
        <f t="shared" si="25"/>
        <v>2180.7862323283935</v>
      </c>
      <c r="BI84" s="129">
        <f t="shared" si="41"/>
        <v>-0.12768550706864257</v>
      </c>
      <c r="BJ84" s="90">
        <f t="shared" si="26"/>
        <v>25.543598444245564</v>
      </c>
      <c r="BK84" s="108">
        <f t="shared" si="27"/>
        <v>2174.9885898082744</v>
      </c>
      <c r="BL84" s="89">
        <f t="shared" si="42"/>
        <v>-0.13000456407669025</v>
      </c>
      <c r="BM84" s="109"/>
      <c r="BN84" s="109">
        <f t="shared" si="43"/>
        <v>2500</v>
      </c>
      <c r="BO84" s="109">
        <f t="shared" si="44"/>
        <v>2174.9885898082744</v>
      </c>
      <c r="BQ84" s="108">
        <f t="shared" si="65"/>
        <v>62.099997999999999</v>
      </c>
      <c r="BR84" s="108">
        <f t="shared" si="66"/>
        <v>44.27</v>
      </c>
    </row>
    <row r="85" spans="1:70" ht="12.75" customHeight="1" x14ac:dyDescent="0.2">
      <c r="A85" s="107">
        <v>39643</v>
      </c>
      <c r="B85" s="108">
        <v>63.099997999999999</v>
      </c>
      <c r="C85" s="108">
        <v>55.549999</v>
      </c>
      <c r="D85" s="108">
        <v>47.240001999999997</v>
      </c>
      <c r="E85" s="108">
        <v>58.400002000000001</v>
      </c>
      <c r="F85" s="108">
        <v>41.919998</v>
      </c>
      <c r="G85" s="108">
        <v>45</v>
      </c>
      <c r="L85" s="156">
        <f>IF(int=Weekly,-$B$4,IF(int=Bi_Weekly,-$B$4,IF(int=Monthly,0,IF(int=Quarterly,0,IF(int=Yearly,0,IF(int=None,0,0))))))</f>
        <v>0</v>
      </c>
      <c r="M85" s="110">
        <f t="shared" si="8"/>
        <v>0</v>
      </c>
      <c r="N85" s="126">
        <f t="shared" si="9"/>
        <v>0</v>
      </c>
      <c r="O85" s="110">
        <f t="shared" si="10"/>
        <v>0</v>
      </c>
      <c r="P85" s="110">
        <f t="shared" si="11"/>
        <v>0</v>
      </c>
      <c r="Q85" s="110">
        <f t="shared" si="12"/>
        <v>0</v>
      </c>
      <c r="R85" s="110">
        <f t="shared" si="13"/>
        <v>0</v>
      </c>
      <c r="S85" s="110">
        <f t="shared" si="45"/>
        <v>6.1725938758304331</v>
      </c>
      <c r="T85" s="110">
        <f t="shared" si="46"/>
        <v>6.6287878065766765</v>
      </c>
      <c r="U85" s="110">
        <f t="shared" si="47"/>
        <v>2.5649818573210532</v>
      </c>
      <c r="V85" s="110">
        <f t="shared" si="48"/>
        <v>1.8491403626009737</v>
      </c>
      <c r="W85" s="110">
        <f t="shared" si="49"/>
        <v>21.65970912365799</v>
      </c>
      <c r="X85" s="110">
        <f t="shared" si="50"/>
        <v>6.7130795663236</v>
      </c>
      <c r="Y85" s="110"/>
      <c r="Z85" s="110"/>
      <c r="AA85" s="110"/>
      <c r="AB85" s="110"/>
      <c r="AC85" s="110"/>
      <c r="AD85" s="110"/>
      <c r="AE85" s="110">
        <f t="shared" si="31"/>
        <v>0</v>
      </c>
      <c r="AF85" s="110">
        <f t="shared" si="32"/>
        <v>0</v>
      </c>
      <c r="AG85" s="110">
        <f t="shared" si="33"/>
        <v>0</v>
      </c>
      <c r="AH85" s="110">
        <f t="shared" si="34"/>
        <v>0</v>
      </c>
      <c r="AI85" s="110">
        <f t="shared" si="35"/>
        <v>0</v>
      </c>
      <c r="AJ85" s="110">
        <f t="shared" si="36"/>
        <v>0</v>
      </c>
      <c r="AK85" s="110">
        <f t="shared" si="16"/>
        <v>0</v>
      </c>
      <c r="AL85" s="110">
        <f t="shared" si="17"/>
        <v>0</v>
      </c>
      <c r="AM85" s="110">
        <f t="shared" si="18"/>
        <v>0</v>
      </c>
      <c r="AN85" s="110">
        <f t="shared" si="19"/>
        <v>0</v>
      </c>
      <c r="AO85" s="110">
        <f t="shared" si="20"/>
        <v>0</v>
      </c>
      <c r="AP85" s="110">
        <f t="shared" si="21"/>
        <v>0</v>
      </c>
      <c r="AQ85" s="110">
        <f t="shared" si="51"/>
        <v>4.3315309497576622E-2</v>
      </c>
      <c r="AR85" s="110">
        <f t="shared" si="51"/>
        <v>0.13669123117268728</v>
      </c>
      <c r="AS85" s="110">
        <f t="shared" si="53"/>
        <v>3.2199540404497504E-2</v>
      </c>
      <c r="AT85" s="110">
        <f t="shared" si="54"/>
        <v>2.6321301034665942E-2</v>
      </c>
      <c r="AU85" s="110">
        <f t="shared" si="55"/>
        <v>0.28399597379851949</v>
      </c>
      <c r="AV85" s="110">
        <f t="shared" si="56"/>
        <v>1.9085165689923033E-2</v>
      </c>
      <c r="AW85" s="110">
        <f t="shared" si="64"/>
        <v>6.2159091853280097</v>
      </c>
      <c r="AX85" s="110">
        <f t="shared" si="57"/>
        <v>6.7654790377493637</v>
      </c>
      <c r="AY85" s="110">
        <f t="shared" si="58"/>
        <v>2.5971813977255507</v>
      </c>
      <c r="AZ85" s="110">
        <f t="shared" si="59"/>
        <v>1.8754616636356396</v>
      </c>
      <c r="BA85" s="110">
        <f t="shared" si="60"/>
        <v>21.943705097456508</v>
      </c>
      <c r="BB85" s="110">
        <f t="shared" si="61"/>
        <v>6.7321647320135227</v>
      </c>
      <c r="BC85" s="90">
        <f t="shared" si="39"/>
        <v>0</v>
      </c>
      <c r="BD85" s="90">
        <f t="shared" si="62"/>
        <v>-2500</v>
      </c>
      <c r="BE85" s="90">
        <f t="shared" si="24"/>
        <v>2196.9429098191335</v>
      </c>
      <c r="BF85" s="89">
        <f t="shared" si="40"/>
        <v>-0.12122283607234663</v>
      </c>
      <c r="BG85" s="109">
        <f t="shared" si="63"/>
        <v>31.34124096436484</v>
      </c>
      <c r="BH85" s="108">
        <f t="shared" si="25"/>
        <v>2228.2841507834983</v>
      </c>
      <c r="BI85" s="129">
        <f t="shared" si="41"/>
        <v>-0.10868633968660069</v>
      </c>
      <c r="BJ85" s="90">
        <f t="shared" si="26"/>
        <v>26.148607193481173</v>
      </c>
      <c r="BK85" s="108">
        <f t="shared" si="27"/>
        <v>2223.0915170126145</v>
      </c>
      <c r="BL85" s="89">
        <f t="shared" si="42"/>
        <v>-0.11076339319495421</v>
      </c>
      <c r="BM85" s="109"/>
      <c r="BN85" s="109">
        <f t="shared" si="43"/>
        <v>2500</v>
      </c>
      <c r="BO85" s="109">
        <f t="shared" si="44"/>
        <v>2223.0915170126145</v>
      </c>
      <c r="BQ85" s="108">
        <f t="shared" si="65"/>
        <v>63.099997999999999</v>
      </c>
      <c r="BR85" s="108">
        <f t="shared" si="66"/>
        <v>45</v>
      </c>
    </row>
    <row r="86" spans="1:70" ht="12.75" customHeight="1" x14ac:dyDescent="0.2">
      <c r="A86" s="107">
        <v>39650</v>
      </c>
      <c r="B86" s="108">
        <v>63.099997999999999</v>
      </c>
      <c r="C86" s="108">
        <v>55.279998999999997</v>
      </c>
      <c r="D86" s="108">
        <v>46.740001999999997</v>
      </c>
      <c r="E86" s="108">
        <v>59.790000999999997</v>
      </c>
      <c r="F86" s="108">
        <v>41.740001999999997</v>
      </c>
      <c r="G86" s="108">
        <v>44.220001000000003</v>
      </c>
      <c r="L86" s="156">
        <f>IF(int=Weekly,-$B$4,IF(int=Bi_Weekly,0,IF(int=Monthly,0,IF(int=Quarterly,0,IF(int=Yearly,0,IF(int=None,0,0))))))</f>
        <v>0</v>
      </c>
      <c r="M86" s="110">
        <f t="shared" si="8"/>
        <v>0</v>
      </c>
      <c r="N86" s="126">
        <f t="shared" si="9"/>
        <v>0</v>
      </c>
      <c r="O86" s="110">
        <f t="shared" si="10"/>
        <v>0</v>
      </c>
      <c r="P86" s="110">
        <f t="shared" si="11"/>
        <v>0</v>
      </c>
      <c r="Q86" s="110">
        <f t="shared" si="12"/>
        <v>0</v>
      </c>
      <c r="R86" s="110">
        <f t="shared" si="13"/>
        <v>0</v>
      </c>
      <c r="S86" s="110">
        <f t="shared" si="45"/>
        <v>6.1725938758304331</v>
      </c>
      <c r="T86" s="110">
        <f t="shared" si="46"/>
        <v>6.6287878065766765</v>
      </c>
      <c r="U86" s="110">
        <f t="shared" si="47"/>
        <v>2.5649818573210532</v>
      </c>
      <c r="V86" s="110">
        <f t="shared" si="48"/>
        <v>1.8491403626009737</v>
      </c>
      <c r="W86" s="110">
        <f t="shared" si="49"/>
        <v>21.65970912365799</v>
      </c>
      <c r="X86" s="110">
        <f t="shared" si="50"/>
        <v>6.7130795663236</v>
      </c>
      <c r="Y86" s="110"/>
      <c r="Z86" s="110"/>
      <c r="AA86" s="110"/>
      <c r="AB86" s="110"/>
      <c r="AC86" s="110"/>
      <c r="AD86" s="110"/>
      <c r="AE86" s="110">
        <f t="shared" si="31"/>
        <v>0</v>
      </c>
      <c r="AF86" s="110">
        <f t="shared" si="32"/>
        <v>0</v>
      </c>
      <c r="AG86" s="110">
        <f t="shared" si="33"/>
        <v>0</v>
      </c>
      <c r="AH86" s="110">
        <f t="shared" si="34"/>
        <v>0</v>
      </c>
      <c r="AI86" s="110">
        <f t="shared" si="35"/>
        <v>0</v>
      </c>
      <c r="AJ86" s="110">
        <f t="shared" si="36"/>
        <v>0</v>
      </c>
      <c r="AK86" s="110">
        <f t="shared" si="16"/>
        <v>0</v>
      </c>
      <c r="AL86" s="110">
        <f t="shared" si="17"/>
        <v>0</v>
      </c>
      <c r="AM86" s="110">
        <f t="shared" si="18"/>
        <v>0</v>
      </c>
      <c r="AN86" s="110">
        <f t="shared" si="19"/>
        <v>0</v>
      </c>
      <c r="AO86" s="110">
        <f t="shared" si="20"/>
        <v>0</v>
      </c>
      <c r="AP86" s="110">
        <f t="shared" si="21"/>
        <v>0</v>
      </c>
      <c r="AQ86" s="110">
        <f t="shared" si="51"/>
        <v>4.3315309497576622E-2</v>
      </c>
      <c r="AR86" s="110">
        <f t="shared" si="51"/>
        <v>0.13669123117268728</v>
      </c>
      <c r="AS86" s="110">
        <f t="shared" si="53"/>
        <v>3.2199540404497504E-2</v>
      </c>
      <c r="AT86" s="110">
        <f t="shared" si="54"/>
        <v>2.6321301034665942E-2</v>
      </c>
      <c r="AU86" s="110">
        <f t="shared" si="55"/>
        <v>0.28399597379851949</v>
      </c>
      <c r="AV86" s="110">
        <f t="shared" si="56"/>
        <v>1.9085165689923033E-2</v>
      </c>
      <c r="AW86" s="110">
        <f t="shared" si="64"/>
        <v>6.2159091853280097</v>
      </c>
      <c r="AX86" s="110">
        <f t="shared" si="57"/>
        <v>6.7654790377493637</v>
      </c>
      <c r="AY86" s="110">
        <f t="shared" si="58"/>
        <v>2.5971813977255507</v>
      </c>
      <c r="AZ86" s="110">
        <f t="shared" si="59"/>
        <v>1.8754616636356396</v>
      </c>
      <c r="BA86" s="110">
        <f t="shared" si="60"/>
        <v>21.943705097456508</v>
      </c>
      <c r="BB86" s="110">
        <f t="shared" si="61"/>
        <v>6.7321647320135227</v>
      </c>
      <c r="BC86" s="90">
        <f t="shared" si="39"/>
        <v>0</v>
      </c>
      <c r="BD86" s="90">
        <f t="shared" si="62"/>
        <v>-2500</v>
      </c>
      <c r="BE86" s="90">
        <f t="shared" si="24"/>
        <v>2187.3060930854977</v>
      </c>
      <c r="BF86" s="89">
        <f t="shared" si="40"/>
        <v>-0.12507756276580095</v>
      </c>
      <c r="BG86" s="109">
        <f t="shared" si="63"/>
        <v>31.34124096436484</v>
      </c>
      <c r="BH86" s="108">
        <f t="shared" si="25"/>
        <v>2218.6473340498624</v>
      </c>
      <c r="BI86" s="129">
        <f t="shared" si="41"/>
        <v>-0.11254106638005501</v>
      </c>
      <c r="BJ86" s="90">
        <f t="shared" si="26"/>
        <v>26.066182823526372</v>
      </c>
      <c r="BK86" s="108">
        <f t="shared" si="27"/>
        <v>2213.3722759090242</v>
      </c>
      <c r="BL86" s="89">
        <f t="shared" si="42"/>
        <v>-0.11465108963639037</v>
      </c>
      <c r="BM86" s="109"/>
      <c r="BN86" s="109">
        <f t="shared" si="43"/>
        <v>2500</v>
      </c>
      <c r="BO86" s="109">
        <f t="shared" si="44"/>
        <v>2213.3722759090238</v>
      </c>
      <c r="BQ86" s="108">
        <f t="shared" si="65"/>
        <v>63.099997999999999</v>
      </c>
      <c r="BR86" s="108">
        <f t="shared" si="66"/>
        <v>44.220001000000003</v>
      </c>
    </row>
    <row r="87" spans="1:70" ht="12.75" customHeight="1" x14ac:dyDescent="0.2">
      <c r="A87" s="107">
        <v>39657</v>
      </c>
      <c r="B87" s="108">
        <v>63.41</v>
      </c>
      <c r="C87" s="108">
        <v>55.740001999999997</v>
      </c>
      <c r="D87" s="108">
        <v>47.209999000000003</v>
      </c>
      <c r="E87" s="108">
        <v>60.790000999999997</v>
      </c>
      <c r="F87" s="108">
        <v>40.900002000000001</v>
      </c>
      <c r="G87" s="108">
        <v>44.490001999999997</v>
      </c>
      <c r="L87" s="156">
        <f>IF(int=Weekly,-$B$4,IF(int=Bi_Weekly,-$B$4,IF(int=Monthly,-$B$4,IF(int=Quarterly,-$B$4,IF(int=Yearly,-$B$4,IF(int=None,0,0))))))</f>
        <v>-500</v>
      </c>
      <c r="M87" s="110">
        <f t="shared" si="8"/>
        <v>1.3877937233874784</v>
      </c>
      <c r="N87" s="126">
        <f t="shared" si="9"/>
        <v>1.5787584650606938</v>
      </c>
      <c r="O87" s="110">
        <f t="shared" si="10"/>
        <v>0.59309469589270691</v>
      </c>
      <c r="P87" s="110">
        <f t="shared" si="11"/>
        <v>0.40302680699084048</v>
      </c>
      <c r="Q87" s="110">
        <f t="shared" si="12"/>
        <v>5.0244496320562524</v>
      </c>
      <c r="R87" s="110">
        <f t="shared" si="13"/>
        <v>1.4834793668923638</v>
      </c>
      <c r="S87" s="110">
        <f t="shared" si="45"/>
        <v>7.5603875992179113</v>
      </c>
      <c r="T87" s="110">
        <f t="shared" si="46"/>
        <v>8.207546271637371</v>
      </c>
      <c r="U87" s="110">
        <f t="shared" si="47"/>
        <v>3.15807655321376</v>
      </c>
      <c r="V87" s="110">
        <f t="shared" si="48"/>
        <v>2.2521671695918144</v>
      </c>
      <c r="W87" s="110">
        <f t="shared" si="49"/>
        <v>26.684158755714243</v>
      </c>
      <c r="X87" s="110">
        <f t="shared" si="50"/>
        <v>8.1965589332159645</v>
      </c>
      <c r="Y87" s="110"/>
      <c r="Z87" s="110"/>
      <c r="AA87" s="110"/>
      <c r="AB87" s="110"/>
      <c r="AC87" s="110"/>
      <c r="AD87" s="110"/>
      <c r="AE87" s="110">
        <f t="shared" si="31"/>
        <v>0</v>
      </c>
      <c r="AF87" s="110">
        <f t="shared" si="32"/>
        <v>0</v>
      </c>
      <c r="AG87" s="110">
        <f t="shared" si="33"/>
        <v>0</v>
      </c>
      <c r="AH87" s="110">
        <f t="shared" si="34"/>
        <v>0</v>
      </c>
      <c r="AI87" s="110">
        <f t="shared" si="35"/>
        <v>0</v>
      </c>
      <c r="AJ87" s="110">
        <f t="shared" si="36"/>
        <v>0</v>
      </c>
      <c r="AK87" s="110">
        <f t="shared" si="16"/>
        <v>0</v>
      </c>
      <c r="AL87" s="110">
        <f t="shared" si="17"/>
        <v>0</v>
      </c>
      <c r="AM87" s="110">
        <f t="shared" si="18"/>
        <v>0</v>
      </c>
      <c r="AN87" s="110">
        <f t="shared" si="19"/>
        <v>0</v>
      </c>
      <c r="AO87" s="110">
        <f t="shared" si="20"/>
        <v>0</v>
      </c>
      <c r="AP87" s="110">
        <f t="shared" si="21"/>
        <v>0</v>
      </c>
      <c r="AQ87" s="110">
        <f t="shared" si="51"/>
        <v>4.3315309497576622E-2</v>
      </c>
      <c r="AR87" s="110">
        <f t="shared" si="51"/>
        <v>0.13669123117268728</v>
      </c>
      <c r="AS87" s="110">
        <f t="shared" si="53"/>
        <v>3.2199540404497504E-2</v>
      </c>
      <c r="AT87" s="110">
        <f t="shared" si="54"/>
        <v>2.6321301034665942E-2</v>
      </c>
      <c r="AU87" s="110">
        <f t="shared" si="55"/>
        <v>0.28399597379851949</v>
      </c>
      <c r="AV87" s="110">
        <f t="shared" si="56"/>
        <v>1.9085165689923033E-2</v>
      </c>
      <c r="AW87" s="110">
        <f t="shared" si="64"/>
        <v>7.6037029087154879</v>
      </c>
      <c r="AX87" s="110">
        <f t="shared" si="57"/>
        <v>8.3442375028100582</v>
      </c>
      <c r="AY87" s="110">
        <f t="shared" si="58"/>
        <v>3.1902760936182575</v>
      </c>
      <c r="AZ87" s="110">
        <f t="shared" si="59"/>
        <v>2.2784884706264803</v>
      </c>
      <c r="BA87" s="110">
        <f t="shared" si="60"/>
        <v>26.968154729512761</v>
      </c>
      <c r="BB87" s="110">
        <f t="shared" si="61"/>
        <v>8.2156440989058872</v>
      </c>
      <c r="BC87" s="90">
        <f t="shared" si="39"/>
        <v>0</v>
      </c>
      <c r="BD87" s="90">
        <f t="shared" si="62"/>
        <v>-3000</v>
      </c>
      <c r="BE87" s="90">
        <f t="shared" si="24"/>
        <v>2678.941928482292</v>
      </c>
      <c r="BF87" s="89">
        <f t="shared" si="40"/>
        <v>-0.10701935717256927</v>
      </c>
      <c r="BG87" s="109">
        <f t="shared" si="63"/>
        <v>31.34124096436484</v>
      </c>
      <c r="BH87" s="108">
        <f t="shared" si="25"/>
        <v>2710.2831694466568</v>
      </c>
      <c r="BI87" s="129">
        <f t="shared" si="41"/>
        <v>-9.6572276851114469E-2</v>
      </c>
      <c r="BJ87" s="90">
        <f t="shared" si="26"/>
        <v>25.950540416771219</v>
      </c>
      <c r="BK87" s="108">
        <f t="shared" si="27"/>
        <v>2704.8924688990633</v>
      </c>
      <c r="BL87" s="89">
        <f t="shared" si="42"/>
        <v>-9.8369177033645561E-2</v>
      </c>
      <c r="BM87" s="109"/>
      <c r="BN87" s="109">
        <f t="shared" si="43"/>
        <v>3000</v>
      </c>
      <c r="BO87" s="109">
        <f t="shared" si="44"/>
        <v>2704.8924688990633</v>
      </c>
      <c r="BQ87" s="108">
        <f t="shared" si="65"/>
        <v>63.41</v>
      </c>
      <c r="BR87" s="108">
        <f t="shared" si="66"/>
        <v>44.490001999999997</v>
      </c>
    </row>
    <row r="88" spans="1:70" ht="12.75" customHeight="1" x14ac:dyDescent="0.2">
      <c r="A88" s="107">
        <v>39664</v>
      </c>
      <c r="B88" s="108">
        <v>65</v>
      </c>
      <c r="C88" s="108">
        <v>57.110000999999997</v>
      </c>
      <c r="D88" s="108">
        <v>48.560001</v>
      </c>
      <c r="E88" s="108">
        <v>62.209999000000003</v>
      </c>
      <c r="F88" s="108">
        <v>40.849997999999999</v>
      </c>
      <c r="G88" s="108">
        <v>43.060001</v>
      </c>
      <c r="L88" s="156">
        <f>IF(int=Weekly,-$B$4,IF(int=Bi_Weekly,0,IF(int=Monthly,0,IF(int=Quarterly,0,IF(int=Yearly,0,IF(int=None,0,0))))))</f>
        <v>0</v>
      </c>
      <c r="M88" s="110">
        <f t="shared" si="8"/>
        <v>0</v>
      </c>
      <c r="N88" s="126">
        <f t="shared" si="9"/>
        <v>0</v>
      </c>
      <c r="O88" s="110">
        <f t="shared" si="10"/>
        <v>0</v>
      </c>
      <c r="P88" s="110">
        <f t="shared" si="11"/>
        <v>0</v>
      </c>
      <c r="Q88" s="110">
        <f t="shared" si="12"/>
        <v>0</v>
      </c>
      <c r="R88" s="110">
        <f t="shared" si="13"/>
        <v>0</v>
      </c>
      <c r="S88" s="110">
        <f t="shared" si="45"/>
        <v>7.5603875992179113</v>
      </c>
      <c r="T88" s="110">
        <f t="shared" si="46"/>
        <v>8.207546271637371</v>
      </c>
      <c r="U88" s="110">
        <f t="shared" si="47"/>
        <v>3.15807655321376</v>
      </c>
      <c r="V88" s="110">
        <f t="shared" si="48"/>
        <v>2.2521671695918144</v>
      </c>
      <c r="W88" s="110">
        <f t="shared" si="49"/>
        <v>26.684158755714243</v>
      </c>
      <c r="X88" s="110">
        <f t="shared" si="50"/>
        <v>8.1965589332159645</v>
      </c>
      <c r="Y88" s="110"/>
      <c r="Z88" s="110"/>
      <c r="AA88" s="110"/>
      <c r="AB88" s="110"/>
      <c r="AC88" s="110"/>
      <c r="AD88" s="110"/>
      <c r="AE88" s="110">
        <f t="shared" si="31"/>
        <v>0</v>
      </c>
      <c r="AF88" s="110">
        <f t="shared" si="32"/>
        <v>0</v>
      </c>
      <c r="AG88" s="110">
        <f t="shared" si="33"/>
        <v>0</v>
      </c>
      <c r="AH88" s="110">
        <f t="shared" si="34"/>
        <v>0</v>
      </c>
      <c r="AI88" s="110">
        <f t="shared" si="35"/>
        <v>0</v>
      </c>
      <c r="AJ88" s="110">
        <f t="shared" si="36"/>
        <v>0</v>
      </c>
      <c r="AK88" s="110">
        <f t="shared" si="16"/>
        <v>0</v>
      </c>
      <c r="AL88" s="110">
        <f t="shared" si="17"/>
        <v>0</v>
      </c>
      <c r="AM88" s="110">
        <f t="shared" si="18"/>
        <v>0</v>
      </c>
      <c r="AN88" s="110">
        <f t="shared" si="19"/>
        <v>0</v>
      </c>
      <c r="AO88" s="110">
        <f t="shared" si="20"/>
        <v>0</v>
      </c>
      <c r="AP88" s="110">
        <f t="shared" si="21"/>
        <v>0</v>
      </c>
      <c r="AQ88" s="110">
        <f t="shared" si="51"/>
        <v>4.3315309497576622E-2</v>
      </c>
      <c r="AR88" s="110">
        <f t="shared" si="51"/>
        <v>0.13669123117268728</v>
      </c>
      <c r="AS88" s="110">
        <f t="shared" si="53"/>
        <v>3.2199540404497504E-2</v>
      </c>
      <c r="AT88" s="110">
        <f t="shared" si="54"/>
        <v>2.6321301034665942E-2</v>
      </c>
      <c r="AU88" s="110">
        <f t="shared" si="55"/>
        <v>0.28399597379851949</v>
      </c>
      <c r="AV88" s="110">
        <f t="shared" si="56"/>
        <v>1.9085165689923033E-2</v>
      </c>
      <c r="AW88" s="110">
        <f t="shared" si="64"/>
        <v>7.6037029087154879</v>
      </c>
      <c r="AX88" s="110">
        <f t="shared" si="57"/>
        <v>8.3442375028100582</v>
      </c>
      <c r="AY88" s="110">
        <f t="shared" si="58"/>
        <v>3.1902760936182575</v>
      </c>
      <c r="AZ88" s="110">
        <f t="shared" si="59"/>
        <v>2.2784884706264803</v>
      </c>
      <c r="BA88" s="110">
        <f t="shared" si="60"/>
        <v>26.968154729512761</v>
      </c>
      <c r="BB88" s="110">
        <f t="shared" si="61"/>
        <v>8.2156440989058872</v>
      </c>
      <c r="BC88" s="90">
        <f t="shared" si="39"/>
        <v>0</v>
      </c>
      <c r="BD88" s="90">
        <f t="shared" si="62"/>
        <v>-3000</v>
      </c>
      <c r="BE88" s="90">
        <f t="shared" si="24"/>
        <v>2696.6133553436448</v>
      </c>
      <c r="BF88" s="89">
        <f t="shared" si="40"/>
        <v>-0.10112888155211841</v>
      </c>
      <c r="BG88" s="109">
        <f t="shared" si="63"/>
        <v>31.34124096436484</v>
      </c>
      <c r="BH88" s="108">
        <f t="shared" si="25"/>
        <v>2727.9545963080095</v>
      </c>
      <c r="BI88" s="129">
        <f t="shared" si="41"/>
        <v>-9.0681801230663495E-2</v>
      </c>
      <c r="BJ88" s="90">
        <f t="shared" si="26"/>
        <v>26.246031506963913</v>
      </c>
      <c r="BK88" s="108">
        <f t="shared" si="27"/>
        <v>2722.8593868506086</v>
      </c>
      <c r="BL88" s="89">
        <f t="shared" si="42"/>
        <v>-9.2380204383130438E-2</v>
      </c>
      <c r="BM88" s="109"/>
      <c r="BN88" s="109">
        <f t="shared" si="43"/>
        <v>3000</v>
      </c>
      <c r="BO88" s="109">
        <f t="shared" si="44"/>
        <v>2722.8593868506086</v>
      </c>
      <c r="BQ88" s="108">
        <f t="shared" si="65"/>
        <v>65</v>
      </c>
      <c r="BR88" s="108">
        <f t="shared" si="66"/>
        <v>43.060001</v>
      </c>
    </row>
    <row r="89" spans="1:70" ht="12.75" customHeight="1" x14ac:dyDescent="0.2">
      <c r="A89" s="107">
        <v>39671</v>
      </c>
      <c r="B89" s="108">
        <v>65.5</v>
      </c>
      <c r="C89" s="108">
        <v>56.98</v>
      </c>
      <c r="D89" s="108">
        <v>49.130001</v>
      </c>
      <c r="E89" s="108">
        <v>63.869999</v>
      </c>
      <c r="F89" s="108">
        <v>39.5</v>
      </c>
      <c r="G89" s="108">
        <v>41.970001000000003</v>
      </c>
      <c r="L89" s="156">
        <f>IF(int=Weekly,-$B$4,IF(int=Bi_Weekly,-$B$4,IF(int=Monthly,0,IF(int=Quarterly,0,IF(int=Yearly,0,IF(int=None,0,0))))))</f>
        <v>0</v>
      </c>
      <c r="M89" s="110">
        <f t="shared" si="8"/>
        <v>0</v>
      </c>
      <c r="N89" s="126">
        <f t="shared" si="9"/>
        <v>0</v>
      </c>
      <c r="O89" s="110">
        <f t="shared" si="10"/>
        <v>0</v>
      </c>
      <c r="P89" s="110">
        <f t="shared" si="11"/>
        <v>0</v>
      </c>
      <c r="Q89" s="110">
        <f t="shared" si="12"/>
        <v>0</v>
      </c>
      <c r="R89" s="110">
        <f t="shared" si="13"/>
        <v>0</v>
      </c>
      <c r="S89" s="110">
        <f t="shared" si="45"/>
        <v>7.5603875992179113</v>
      </c>
      <c r="T89" s="110">
        <f t="shared" si="46"/>
        <v>8.207546271637371</v>
      </c>
      <c r="U89" s="110">
        <f t="shared" si="47"/>
        <v>3.15807655321376</v>
      </c>
      <c r="V89" s="110">
        <f t="shared" si="48"/>
        <v>2.2521671695918144</v>
      </c>
      <c r="W89" s="110">
        <f t="shared" si="49"/>
        <v>26.684158755714243</v>
      </c>
      <c r="X89" s="110">
        <f t="shared" si="50"/>
        <v>8.1965589332159645</v>
      </c>
      <c r="Y89" s="110"/>
      <c r="Z89" s="110"/>
      <c r="AA89" s="110"/>
      <c r="AB89" s="110"/>
      <c r="AC89" s="110"/>
      <c r="AD89" s="110"/>
      <c r="AE89" s="110">
        <f t="shared" si="31"/>
        <v>0</v>
      </c>
      <c r="AF89" s="110">
        <f t="shared" si="32"/>
        <v>0</v>
      </c>
      <c r="AG89" s="110">
        <f t="shared" si="33"/>
        <v>0</v>
      </c>
      <c r="AH89" s="110">
        <f t="shared" si="34"/>
        <v>0</v>
      </c>
      <c r="AI89" s="110">
        <f t="shared" si="35"/>
        <v>0</v>
      </c>
      <c r="AJ89" s="110">
        <f t="shared" si="36"/>
        <v>0</v>
      </c>
      <c r="AK89" s="110">
        <f t="shared" si="16"/>
        <v>0</v>
      </c>
      <c r="AL89" s="110">
        <f t="shared" si="17"/>
        <v>0</v>
      </c>
      <c r="AM89" s="110">
        <f t="shared" si="18"/>
        <v>0</v>
      </c>
      <c r="AN89" s="110">
        <f t="shared" si="19"/>
        <v>0</v>
      </c>
      <c r="AO89" s="110">
        <f t="shared" si="20"/>
        <v>0</v>
      </c>
      <c r="AP89" s="110">
        <f t="shared" si="21"/>
        <v>0</v>
      </c>
      <c r="AQ89" s="110">
        <f t="shared" si="51"/>
        <v>4.3315309497576622E-2</v>
      </c>
      <c r="AR89" s="110">
        <f t="shared" si="51"/>
        <v>0.13669123117268728</v>
      </c>
      <c r="AS89" s="110">
        <f t="shared" si="53"/>
        <v>3.2199540404497504E-2</v>
      </c>
      <c r="AT89" s="110">
        <f t="shared" si="54"/>
        <v>2.6321301034665942E-2</v>
      </c>
      <c r="AU89" s="110">
        <f t="shared" si="55"/>
        <v>0.28399597379851949</v>
      </c>
      <c r="AV89" s="110">
        <f t="shared" si="56"/>
        <v>1.9085165689923033E-2</v>
      </c>
      <c r="AW89" s="110">
        <f t="shared" si="64"/>
        <v>7.6037029087154879</v>
      </c>
      <c r="AX89" s="110">
        <f t="shared" si="57"/>
        <v>8.3442375028100582</v>
      </c>
      <c r="AY89" s="110">
        <f t="shared" si="58"/>
        <v>3.1902760936182575</v>
      </c>
      <c r="AZ89" s="110">
        <f t="shared" si="59"/>
        <v>2.2784884706264803</v>
      </c>
      <c r="BA89" s="110">
        <f t="shared" si="60"/>
        <v>26.968154729512761</v>
      </c>
      <c r="BB89" s="110">
        <f t="shared" si="61"/>
        <v>8.2156440989058872</v>
      </c>
      <c r="BC89" s="90">
        <f t="shared" si="39"/>
        <v>0</v>
      </c>
      <c r="BD89" s="90">
        <f t="shared" si="62"/>
        <v>-3000</v>
      </c>
      <c r="BE89" s="90">
        <f t="shared" si="24"/>
        <v>2659.9074508681465</v>
      </c>
      <c r="BF89" s="89">
        <f t="shared" si="40"/>
        <v>-0.11336418304395113</v>
      </c>
      <c r="BG89" s="109">
        <f t="shared" si="63"/>
        <v>31.34124096436484</v>
      </c>
      <c r="BH89" s="108">
        <f t="shared" si="25"/>
        <v>2691.2486918325112</v>
      </c>
      <c r="BI89" s="129">
        <f t="shared" si="41"/>
        <v>-0.10291710272249621</v>
      </c>
      <c r="BJ89" s="90">
        <f t="shared" si="26"/>
        <v>25.907769435479061</v>
      </c>
      <c r="BK89" s="108">
        <f t="shared" si="27"/>
        <v>2685.8152203036257</v>
      </c>
      <c r="BL89" s="89">
        <f t="shared" si="42"/>
        <v>-0.10472825989879142</v>
      </c>
      <c r="BM89" s="109"/>
      <c r="BN89" s="109">
        <f t="shared" si="43"/>
        <v>3000</v>
      </c>
      <c r="BO89" s="109">
        <f t="shared" si="44"/>
        <v>2685.8152203036257</v>
      </c>
      <c r="BQ89" s="108">
        <f t="shared" si="65"/>
        <v>65.5</v>
      </c>
      <c r="BR89" s="108">
        <f t="shared" si="66"/>
        <v>41.970001000000003</v>
      </c>
    </row>
    <row r="90" spans="1:70" ht="12.75" customHeight="1" x14ac:dyDescent="0.2">
      <c r="A90" s="107">
        <v>39678</v>
      </c>
      <c r="B90" s="108">
        <v>65.160004000000001</v>
      </c>
      <c r="C90" s="108">
        <v>56.580002</v>
      </c>
      <c r="D90" s="108">
        <v>48.580002</v>
      </c>
      <c r="E90" s="108">
        <v>62.400002000000001</v>
      </c>
      <c r="F90" s="108">
        <v>39.459999000000003</v>
      </c>
      <c r="G90" s="108">
        <v>41.84</v>
      </c>
      <c r="L90" s="156">
        <f>IF(int=Weekly,-$B$4,IF(int=Bi_Weekly,0,IF(int=Monthly,0,IF(int=Quarterly,0,IF(int=Yearly,0,IF(int=None,0,0))))))</f>
        <v>0</v>
      </c>
      <c r="M90" s="110">
        <f t="shared" si="8"/>
        <v>0</v>
      </c>
      <c r="N90" s="126">
        <f t="shared" si="9"/>
        <v>0</v>
      </c>
      <c r="O90" s="110">
        <f t="shared" si="10"/>
        <v>0</v>
      </c>
      <c r="P90" s="110">
        <f t="shared" si="11"/>
        <v>0</v>
      </c>
      <c r="Q90" s="110">
        <f t="shared" si="12"/>
        <v>0</v>
      </c>
      <c r="R90" s="110">
        <f t="shared" si="13"/>
        <v>0</v>
      </c>
      <c r="S90" s="110">
        <f t="shared" si="45"/>
        <v>7.5603875992179113</v>
      </c>
      <c r="T90" s="110">
        <f t="shared" si="46"/>
        <v>8.207546271637371</v>
      </c>
      <c r="U90" s="110">
        <f t="shared" si="47"/>
        <v>3.15807655321376</v>
      </c>
      <c r="V90" s="110">
        <f t="shared" si="48"/>
        <v>2.2521671695918144</v>
      </c>
      <c r="W90" s="110">
        <f t="shared" si="49"/>
        <v>26.684158755714243</v>
      </c>
      <c r="X90" s="110">
        <f t="shared" si="50"/>
        <v>8.1965589332159645</v>
      </c>
      <c r="Y90" s="110"/>
      <c r="Z90" s="110"/>
      <c r="AA90" s="110"/>
      <c r="AB90" s="110"/>
      <c r="AC90" s="110"/>
      <c r="AD90" s="110"/>
      <c r="AE90" s="110">
        <f t="shared" si="31"/>
        <v>0</v>
      </c>
      <c r="AF90" s="110">
        <f t="shared" si="32"/>
        <v>0</v>
      </c>
      <c r="AG90" s="110">
        <f t="shared" si="33"/>
        <v>0</v>
      </c>
      <c r="AH90" s="110">
        <f t="shared" si="34"/>
        <v>0</v>
      </c>
      <c r="AI90" s="110">
        <f t="shared" si="35"/>
        <v>0</v>
      </c>
      <c r="AJ90" s="110">
        <f t="shared" si="36"/>
        <v>0</v>
      </c>
      <c r="AK90" s="110">
        <f t="shared" si="16"/>
        <v>0</v>
      </c>
      <c r="AL90" s="110">
        <f t="shared" si="17"/>
        <v>0</v>
      </c>
      <c r="AM90" s="110">
        <f t="shared" si="18"/>
        <v>0</v>
      </c>
      <c r="AN90" s="110">
        <f t="shared" si="19"/>
        <v>0</v>
      </c>
      <c r="AO90" s="110">
        <f t="shared" si="20"/>
        <v>0</v>
      </c>
      <c r="AP90" s="110">
        <f t="shared" si="21"/>
        <v>0</v>
      </c>
      <c r="AQ90" s="110">
        <f t="shared" si="51"/>
        <v>4.3315309497576622E-2</v>
      </c>
      <c r="AR90" s="110">
        <f t="shared" si="51"/>
        <v>0.13669123117268728</v>
      </c>
      <c r="AS90" s="110">
        <f t="shared" si="53"/>
        <v>3.2199540404497504E-2</v>
      </c>
      <c r="AT90" s="110">
        <f t="shared" si="54"/>
        <v>2.6321301034665942E-2</v>
      </c>
      <c r="AU90" s="110">
        <f t="shared" si="55"/>
        <v>0.28399597379851949</v>
      </c>
      <c r="AV90" s="110">
        <f t="shared" si="56"/>
        <v>1.9085165689923033E-2</v>
      </c>
      <c r="AW90" s="110">
        <f t="shared" si="64"/>
        <v>7.6037029087154879</v>
      </c>
      <c r="AX90" s="110">
        <f t="shared" si="57"/>
        <v>8.3442375028100582</v>
      </c>
      <c r="AY90" s="110">
        <f t="shared" si="58"/>
        <v>3.1902760936182575</v>
      </c>
      <c r="AZ90" s="110">
        <f t="shared" si="59"/>
        <v>2.2784884706264803</v>
      </c>
      <c r="BA90" s="110">
        <f t="shared" si="60"/>
        <v>26.968154729512761</v>
      </c>
      <c r="BB90" s="110">
        <f t="shared" si="61"/>
        <v>8.2156440989058872</v>
      </c>
      <c r="BC90" s="90">
        <f t="shared" si="39"/>
        <v>0</v>
      </c>
      <c r="BD90" s="90">
        <f t="shared" si="62"/>
        <v>-3000</v>
      </c>
      <c r="BE90" s="90">
        <f t="shared" si="24"/>
        <v>2646.8733754111472</v>
      </c>
      <c r="BF90" s="89">
        <f t="shared" si="40"/>
        <v>-0.1177088748629509</v>
      </c>
      <c r="BG90" s="109">
        <f t="shared" si="63"/>
        <v>31.34124096436484</v>
      </c>
      <c r="BH90" s="108">
        <f t="shared" si="25"/>
        <v>2678.2146163755119</v>
      </c>
      <c r="BI90" s="129">
        <f t="shared" si="41"/>
        <v>-0.10726179454149598</v>
      </c>
      <c r="BJ90" s="90">
        <f t="shared" si="26"/>
        <v>25.768123022271752</v>
      </c>
      <c r="BK90" s="108">
        <f t="shared" si="27"/>
        <v>2672.6414984334187</v>
      </c>
      <c r="BL90" s="89">
        <f t="shared" si="42"/>
        <v>-0.10911950052219377</v>
      </c>
      <c r="BM90" s="109"/>
      <c r="BN90" s="109">
        <f t="shared" si="43"/>
        <v>3000</v>
      </c>
      <c r="BO90" s="109">
        <f t="shared" si="44"/>
        <v>2672.6414984334187</v>
      </c>
      <c r="BQ90" s="108">
        <f t="shared" si="65"/>
        <v>65.160004000000001</v>
      </c>
      <c r="BR90" s="108">
        <f t="shared" si="66"/>
        <v>41.84</v>
      </c>
    </row>
    <row r="91" spans="1:70" ht="12.75" customHeight="1" x14ac:dyDescent="0.2">
      <c r="A91" s="107">
        <v>39685</v>
      </c>
      <c r="B91" s="108">
        <v>64.620002999999997</v>
      </c>
      <c r="C91" s="108">
        <v>56.759998000000003</v>
      </c>
      <c r="D91" s="108">
        <v>48.779998999999997</v>
      </c>
      <c r="E91" s="108">
        <v>62.73</v>
      </c>
      <c r="F91" s="108">
        <v>39.779998999999997</v>
      </c>
      <c r="G91" s="108">
        <v>41.060001</v>
      </c>
      <c r="L91" s="156">
        <f>IF(int=Weekly,-$B$4,IF(int=Bi_Weekly,-$B$4,IF(int=Monthly,-$B$4,IF(int=Quarterly,0,IF(int=Yearly,0,IF(int=None,0,0))))))</f>
        <v>0</v>
      </c>
      <c r="M91" s="110">
        <f t="shared" si="8"/>
        <v>0</v>
      </c>
      <c r="N91" s="126">
        <f t="shared" si="9"/>
        <v>0</v>
      </c>
      <c r="O91" s="110">
        <f t="shared" si="10"/>
        <v>0</v>
      </c>
      <c r="P91" s="110">
        <f t="shared" si="11"/>
        <v>0</v>
      </c>
      <c r="Q91" s="110">
        <f t="shared" si="12"/>
        <v>0</v>
      </c>
      <c r="R91" s="110">
        <f t="shared" si="13"/>
        <v>0</v>
      </c>
      <c r="S91" s="110">
        <f t="shared" si="45"/>
        <v>7.5603875992179113</v>
      </c>
      <c r="T91" s="110">
        <f t="shared" si="46"/>
        <v>8.207546271637371</v>
      </c>
      <c r="U91" s="110">
        <f t="shared" si="47"/>
        <v>3.15807655321376</v>
      </c>
      <c r="V91" s="110">
        <f t="shared" si="48"/>
        <v>2.2521671695918144</v>
      </c>
      <c r="W91" s="110">
        <f t="shared" si="49"/>
        <v>26.684158755714243</v>
      </c>
      <c r="X91" s="110">
        <f t="shared" si="50"/>
        <v>8.1965589332159645</v>
      </c>
      <c r="Y91" s="110"/>
      <c r="Z91" s="110"/>
      <c r="AA91" s="110"/>
      <c r="AB91" s="110"/>
      <c r="AC91" s="110"/>
      <c r="AD91" s="110"/>
      <c r="AE91" s="110">
        <f t="shared" si="31"/>
        <v>0</v>
      </c>
      <c r="AF91" s="110">
        <f t="shared" si="32"/>
        <v>0</v>
      </c>
      <c r="AG91" s="110">
        <f t="shared" si="33"/>
        <v>0</v>
      </c>
      <c r="AH91" s="110">
        <f t="shared" si="34"/>
        <v>0</v>
      </c>
      <c r="AI91" s="110">
        <f t="shared" si="35"/>
        <v>0</v>
      </c>
      <c r="AJ91" s="110">
        <f t="shared" si="36"/>
        <v>0</v>
      </c>
      <c r="AK91" s="110">
        <f t="shared" si="16"/>
        <v>0</v>
      </c>
      <c r="AL91" s="110">
        <f t="shared" si="17"/>
        <v>0</v>
      </c>
      <c r="AM91" s="110">
        <f t="shared" si="18"/>
        <v>0</v>
      </c>
      <c r="AN91" s="110">
        <f t="shared" si="19"/>
        <v>0</v>
      </c>
      <c r="AO91" s="110">
        <f t="shared" si="20"/>
        <v>0</v>
      </c>
      <c r="AP91" s="110">
        <f t="shared" si="21"/>
        <v>0</v>
      </c>
      <c r="AQ91" s="110">
        <f t="shared" si="51"/>
        <v>4.3315309497576622E-2</v>
      </c>
      <c r="AR91" s="110">
        <f t="shared" si="51"/>
        <v>0.13669123117268728</v>
      </c>
      <c r="AS91" s="110">
        <f t="shared" si="53"/>
        <v>3.2199540404497504E-2</v>
      </c>
      <c r="AT91" s="110">
        <f t="shared" si="54"/>
        <v>2.6321301034665942E-2</v>
      </c>
      <c r="AU91" s="110">
        <f t="shared" si="55"/>
        <v>0.28399597379851949</v>
      </c>
      <c r="AV91" s="110">
        <f t="shared" si="56"/>
        <v>1.9085165689923033E-2</v>
      </c>
      <c r="AW91" s="110">
        <f t="shared" si="64"/>
        <v>7.6037029087154879</v>
      </c>
      <c r="AX91" s="110">
        <f t="shared" si="57"/>
        <v>8.3442375028100582</v>
      </c>
      <c r="AY91" s="110">
        <f t="shared" si="58"/>
        <v>3.1902760936182575</v>
      </c>
      <c r="AZ91" s="110">
        <f t="shared" si="59"/>
        <v>2.2784884706264803</v>
      </c>
      <c r="BA91" s="110">
        <f t="shared" si="60"/>
        <v>26.968154729512761</v>
      </c>
      <c r="BB91" s="110">
        <f t="shared" si="61"/>
        <v>8.2156440989058872</v>
      </c>
      <c r="BC91" s="90">
        <f t="shared" si="39"/>
        <v>0</v>
      </c>
      <c r="BD91" s="90">
        <f t="shared" si="62"/>
        <v>-3000</v>
      </c>
      <c r="BE91" s="90">
        <f t="shared" si="24"/>
        <v>2647.7885235744138</v>
      </c>
      <c r="BF91" s="89">
        <f t="shared" si="40"/>
        <v>-0.11740382547519534</v>
      </c>
      <c r="BG91" s="109">
        <f t="shared" si="63"/>
        <v>31.34124096436484</v>
      </c>
      <c r="BH91" s="108">
        <f t="shared" si="25"/>
        <v>2679.1297645387785</v>
      </c>
      <c r="BI91" s="129">
        <f t="shared" si="41"/>
        <v>-0.10695674515374054</v>
      </c>
      <c r="BJ91" s="90">
        <f t="shared" si="26"/>
        <v>25.860454676317573</v>
      </c>
      <c r="BK91" s="108">
        <f t="shared" si="27"/>
        <v>2673.6489782507315</v>
      </c>
      <c r="BL91" s="89">
        <f t="shared" si="42"/>
        <v>-0.10878367391642285</v>
      </c>
      <c r="BM91" s="109"/>
      <c r="BN91" s="109">
        <f t="shared" si="43"/>
        <v>3000</v>
      </c>
      <c r="BO91" s="109">
        <f t="shared" si="44"/>
        <v>2673.6489782507319</v>
      </c>
      <c r="BQ91" s="108">
        <f t="shared" si="65"/>
        <v>64.620002999999997</v>
      </c>
      <c r="BR91" s="108">
        <f t="shared" si="66"/>
        <v>41.060001</v>
      </c>
    </row>
    <row r="92" spans="1:70" ht="12.75" customHeight="1" x14ac:dyDescent="0.2">
      <c r="A92" s="107">
        <v>39693</v>
      </c>
      <c r="B92" s="108">
        <v>62.630001</v>
      </c>
      <c r="C92" s="108">
        <v>55.73</v>
      </c>
      <c r="D92" s="108">
        <v>47.73</v>
      </c>
      <c r="E92" s="108">
        <v>61.860000999999997</v>
      </c>
      <c r="F92" s="108">
        <v>37.229999999999997</v>
      </c>
      <c r="G92" s="108">
        <v>37.900002000000001</v>
      </c>
      <c r="L92" s="156">
        <f>IF(int=Weekly,-$B$4,IF(int=Bi_Weekly,0,IF(int=Monthly,0,IF(int=Quarterly,0,IF(int=Yearly,0,IF(int=None,0,0))))))</f>
        <v>0</v>
      </c>
      <c r="M92" s="110">
        <f t="shared" si="8"/>
        <v>0</v>
      </c>
      <c r="N92" s="126">
        <f t="shared" si="9"/>
        <v>0</v>
      </c>
      <c r="O92" s="110">
        <f t="shared" si="10"/>
        <v>0</v>
      </c>
      <c r="P92" s="110">
        <f t="shared" si="11"/>
        <v>0</v>
      </c>
      <c r="Q92" s="110">
        <f t="shared" si="12"/>
        <v>0</v>
      </c>
      <c r="R92" s="110">
        <f t="shared" si="13"/>
        <v>0</v>
      </c>
      <c r="S92" s="110">
        <f t="shared" si="45"/>
        <v>7.5603875992179113</v>
      </c>
      <c r="T92" s="110">
        <f t="shared" si="46"/>
        <v>8.207546271637371</v>
      </c>
      <c r="U92" s="110">
        <f t="shared" si="47"/>
        <v>3.15807655321376</v>
      </c>
      <c r="V92" s="110">
        <f t="shared" si="48"/>
        <v>2.2521671695918144</v>
      </c>
      <c r="W92" s="110">
        <f t="shared" si="49"/>
        <v>26.684158755714243</v>
      </c>
      <c r="X92" s="110">
        <f t="shared" si="50"/>
        <v>8.1965589332159645</v>
      </c>
      <c r="Y92" s="110"/>
      <c r="Z92" s="110"/>
      <c r="AA92" s="110"/>
      <c r="AB92" s="110"/>
      <c r="AC92" s="110"/>
      <c r="AD92" s="110"/>
      <c r="AE92" s="110">
        <f t="shared" si="31"/>
        <v>0</v>
      </c>
      <c r="AF92" s="110">
        <f t="shared" si="32"/>
        <v>0</v>
      </c>
      <c r="AG92" s="110">
        <f t="shared" si="33"/>
        <v>0</v>
      </c>
      <c r="AH92" s="110">
        <f t="shared" si="34"/>
        <v>0</v>
      </c>
      <c r="AI92" s="110">
        <f t="shared" si="35"/>
        <v>0</v>
      </c>
      <c r="AJ92" s="110">
        <f t="shared" si="36"/>
        <v>0</v>
      </c>
      <c r="AK92" s="110">
        <f t="shared" si="16"/>
        <v>0</v>
      </c>
      <c r="AL92" s="110">
        <f t="shared" si="17"/>
        <v>0</v>
      </c>
      <c r="AM92" s="110">
        <f t="shared" si="18"/>
        <v>0</v>
      </c>
      <c r="AN92" s="110">
        <f t="shared" si="19"/>
        <v>0</v>
      </c>
      <c r="AO92" s="110">
        <f t="shared" si="20"/>
        <v>0</v>
      </c>
      <c r="AP92" s="110">
        <f t="shared" si="21"/>
        <v>0</v>
      </c>
      <c r="AQ92" s="110">
        <f t="shared" si="51"/>
        <v>4.3315309497576622E-2</v>
      </c>
      <c r="AR92" s="110">
        <f t="shared" si="51"/>
        <v>0.13669123117268728</v>
      </c>
      <c r="AS92" s="110">
        <f t="shared" si="53"/>
        <v>3.2199540404497504E-2</v>
      </c>
      <c r="AT92" s="110">
        <f t="shared" si="54"/>
        <v>2.6321301034665942E-2</v>
      </c>
      <c r="AU92" s="110">
        <f t="shared" si="55"/>
        <v>0.28399597379851949</v>
      </c>
      <c r="AV92" s="110">
        <f t="shared" si="56"/>
        <v>1.9085165689923033E-2</v>
      </c>
      <c r="AW92" s="110">
        <f t="shared" si="64"/>
        <v>7.6037029087154879</v>
      </c>
      <c r="AX92" s="110">
        <f t="shared" si="57"/>
        <v>8.3442375028100582</v>
      </c>
      <c r="AY92" s="110">
        <f t="shared" si="58"/>
        <v>3.1902760936182575</v>
      </c>
      <c r="AZ92" s="110">
        <f t="shared" si="59"/>
        <v>2.2784884706264803</v>
      </c>
      <c r="BA92" s="110">
        <f t="shared" si="60"/>
        <v>26.968154729512761</v>
      </c>
      <c r="BB92" s="110">
        <f t="shared" si="61"/>
        <v>8.2156440989058872</v>
      </c>
      <c r="BC92" s="90">
        <f t="shared" si="39"/>
        <v>0</v>
      </c>
      <c r="BD92" s="90">
        <f t="shared" si="62"/>
        <v>-3000</v>
      </c>
      <c r="BE92" s="90">
        <f t="shared" si="24"/>
        <v>2525.0685243030098</v>
      </c>
      <c r="BF92" s="89">
        <f t="shared" si="40"/>
        <v>-0.15831049189899671</v>
      </c>
      <c r="BG92" s="109">
        <f t="shared" si="63"/>
        <v>31.34124096436484</v>
      </c>
      <c r="BH92" s="108">
        <f t="shared" si="25"/>
        <v>2556.4097652673745</v>
      </c>
      <c r="BI92" s="129">
        <f t="shared" si="41"/>
        <v>-0.14786341157754179</v>
      </c>
      <c r="BJ92" s="90">
        <f t="shared" si="26"/>
        <v>24.792257884572091</v>
      </c>
      <c r="BK92" s="108">
        <f t="shared" si="27"/>
        <v>2549.8607821875817</v>
      </c>
      <c r="BL92" s="89">
        <f t="shared" si="42"/>
        <v>-0.15004640593747276</v>
      </c>
      <c r="BM92" s="109"/>
      <c r="BN92" s="109">
        <f t="shared" si="43"/>
        <v>3000</v>
      </c>
      <c r="BO92" s="109">
        <f t="shared" si="44"/>
        <v>2549.8607821875821</v>
      </c>
      <c r="BQ92" s="108">
        <f t="shared" si="65"/>
        <v>62.630001</v>
      </c>
      <c r="BR92" s="108">
        <f t="shared" si="66"/>
        <v>37.900002000000001</v>
      </c>
    </row>
    <row r="93" spans="1:70" ht="12.75" customHeight="1" x14ac:dyDescent="0.2">
      <c r="A93" s="107">
        <v>39699</v>
      </c>
      <c r="B93" s="108">
        <v>63.41</v>
      </c>
      <c r="C93" s="108">
        <v>55.900002000000001</v>
      </c>
      <c r="D93" s="108">
        <v>48.330002</v>
      </c>
      <c r="E93" s="108">
        <v>62.650002000000001</v>
      </c>
      <c r="F93" s="108">
        <v>37.729999999999997</v>
      </c>
      <c r="G93" s="108">
        <v>37.470001000000003</v>
      </c>
      <c r="L93" s="156">
        <f>IF(int=Weekly,-$B$4,IF(int=Bi_Weekly,-$B$4,IF(int=Monthly,0,IF(int=Quarterly,0,IF(int=Yearly,0,IF(int=None,0,0))))))</f>
        <v>0</v>
      </c>
      <c r="M93" s="110">
        <f t="shared" si="8"/>
        <v>0</v>
      </c>
      <c r="N93" s="126">
        <f t="shared" si="9"/>
        <v>0</v>
      </c>
      <c r="O93" s="110">
        <f t="shared" si="10"/>
        <v>0</v>
      </c>
      <c r="P93" s="110">
        <f t="shared" si="11"/>
        <v>0</v>
      </c>
      <c r="Q93" s="110">
        <f t="shared" si="12"/>
        <v>0</v>
      </c>
      <c r="R93" s="110">
        <f t="shared" si="13"/>
        <v>0</v>
      </c>
      <c r="S93" s="110">
        <f t="shared" si="45"/>
        <v>7.5603875992179113</v>
      </c>
      <c r="T93" s="110">
        <f t="shared" si="46"/>
        <v>8.207546271637371</v>
      </c>
      <c r="U93" s="110">
        <f t="shared" si="47"/>
        <v>3.15807655321376</v>
      </c>
      <c r="V93" s="110">
        <f t="shared" si="48"/>
        <v>2.2521671695918144</v>
      </c>
      <c r="W93" s="110">
        <f t="shared" si="49"/>
        <v>26.684158755714243</v>
      </c>
      <c r="X93" s="110">
        <f t="shared" si="50"/>
        <v>8.1965589332159645</v>
      </c>
      <c r="Y93" s="110"/>
      <c r="Z93" s="110"/>
      <c r="AA93" s="110"/>
      <c r="AB93" s="110"/>
      <c r="AC93" s="110"/>
      <c r="AD93" s="110"/>
      <c r="AE93" s="110">
        <f t="shared" si="31"/>
        <v>0</v>
      </c>
      <c r="AF93" s="110">
        <f t="shared" si="32"/>
        <v>0</v>
      </c>
      <c r="AG93" s="110">
        <f t="shared" si="33"/>
        <v>0</v>
      </c>
      <c r="AH93" s="110">
        <f t="shared" si="34"/>
        <v>0</v>
      </c>
      <c r="AI93" s="110">
        <f t="shared" si="35"/>
        <v>0</v>
      </c>
      <c r="AJ93" s="110">
        <f t="shared" si="36"/>
        <v>0</v>
      </c>
      <c r="AK93" s="110">
        <f t="shared" si="16"/>
        <v>0</v>
      </c>
      <c r="AL93" s="110">
        <f t="shared" si="17"/>
        <v>0</v>
      </c>
      <c r="AM93" s="110">
        <f t="shared" si="18"/>
        <v>0</v>
      </c>
      <c r="AN93" s="110">
        <f t="shared" si="19"/>
        <v>0</v>
      </c>
      <c r="AO93" s="110">
        <f t="shared" si="20"/>
        <v>0</v>
      </c>
      <c r="AP93" s="110">
        <f t="shared" si="21"/>
        <v>0</v>
      </c>
      <c r="AQ93" s="110">
        <f t="shared" si="51"/>
        <v>4.3315309497576622E-2</v>
      </c>
      <c r="AR93" s="110">
        <f t="shared" si="51"/>
        <v>0.13669123117268728</v>
      </c>
      <c r="AS93" s="110">
        <f t="shared" si="53"/>
        <v>3.2199540404497504E-2</v>
      </c>
      <c r="AT93" s="110">
        <f t="shared" si="54"/>
        <v>2.6321301034665942E-2</v>
      </c>
      <c r="AU93" s="110">
        <f t="shared" si="55"/>
        <v>0.28399597379851949</v>
      </c>
      <c r="AV93" s="110">
        <f t="shared" si="56"/>
        <v>1.9085165689923033E-2</v>
      </c>
      <c r="AW93" s="110">
        <f t="shared" si="64"/>
        <v>7.6037029087154879</v>
      </c>
      <c r="AX93" s="110">
        <f t="shared" si="57"/>
        <v>8.3442375028100582</v>
      </c>
      <c r="AY93" s="110">
        <f t="shared" si="58"/>
        <v>3.1902760936182575</v>
      </c>
      <c r="AZ93" s="110">
        <f t="shared" si="59"/>
        <v>2.2784884706264803</v>
      </c>
      <c r="BA93" s="110">
        <f t="shared" si="60"/>
        <v>26.968154729512761</v>
      </c>
      <c r="BB93" s="110">
        <f t="shared" si="61"/>
        <v>8.2156440989058872</v>
      </c>
      <c r="BC93" s="90">
        <f t="shared" si="39"/>
        <v>0</v>
      </c>
      <c r="BD93" s="90">
        <f t="shared" si="62"/>
        <v>-3000</v>
      </c>
      <c r="BE93" s="90">
        <f t="shared" si="24"/>
        <v>2545.8525357555245</v>
      </c>
      <c r="BF93" s="89">
        <f t="shared" si="40"/>
        <v>-0.1513824880814918</v>
      </c>
      <c r="BG93" s="109">
        <f t="shared" si="63"/>
        <v>31.34124096436484</v>
      </c>
      <c r="BH93" s="108">
        <f t="shared" si="25"/>
        <v>2577.1937767198892</v>
      </c>
      <c r="BI93" s="129">
        <f t="shared" si="41"/>
        <v>-0.14093540776003688</v>
      </c>
      <c r="BJ93" s="90">
        <f t="shared" si="26"/>
        <v>25.023186554694604</v>
      </c>
      <c r="BK93" s="108">
        <f t="shared" si="27"/>
        <v>2570.8757223102193</v>
      </c>
      <c r="BL93" s="89">
        <f t="shared" si="42"/>
        <v>-0.14304142589659352</v>
      </c>
      <c r="BM93" s="109"/>
      <c r="BN93" s="109">
        <f t="shared" si="43"/>
        <v>3000</v>
      </c>
      <c r="BO93" s="109">
        <f t="shared" si="44"/>
        <v>2570.8757223102189</v>
      </c>
      <c r="BQ93" s="108">
        <f t="shared" si="65"/>
        <v>63.41</v>
      </c>
      <c r="BR93" s="108">
        <f t="shared" si="66"/>
        <v>37.470001000000003</v>
      </c>
    </row>
    <row r="94" spans="1:70" ht="12.75" customHeight="1" x14ac:dyDescent="0.2">
      <c r="A94" s="107">
        <v>39706</v>
      </c>
      <c r="B94" s="108">
        <v>63.419998</v>
      </c>
      <c r="C94" s="108">
        <v>56.57</v>
      </c>
      <c r="D94" s="108">
        <v>48.779998999999997</v>
      </c>
      <c r="E94" s="108">
        <v>65.019997000000004</v>
      </c>
      <c r="F94" s="108">
        <v>38.389999000000003</v>
      </c>
      <c r="G94" s="108">
        <v>38.970001000000003</v>
      </c>
      <c r="L94" s="156">
        <f>IF(int=Weekly,-$B$4,IF(int=Bi_Weekly,0,IF(int=Monthly,0,IF(int=Quarterly,0,IF(int=Yearly,0,IF(int=None,0,0))))))</f>
        <v>0</v>
      </c>
      <c r="M94" s="110">
        <f t="shared" si="8"/>
        <v>0</v>
      </c>
      <c r="N94" s="126">
        <f t="shared" si="9"/>
        <v>0</v>
      </c>
      <c r="O94" s="110">
        <f t="shared" si="10"/>
        <v>0</v>
      </c>
      <c r="P94" s="110">
        <f t="shared" si="11"/>
        <v>0</v>
      </c>
      <c r="Q94" s="110">
        <f t="shared" si="12"/>
        <v>0</v>
      </c>
      <c r="R94" s="110">
        <f t="shared" si="13"/>
        <v>0</v>
      </c>
      <c r="S94" s="110">
        <f t="shared" si="45"/>
        <v>7.5603875992179113</v>
      </c>
      <c r="T94" s="110">
        <f t="shared" si="46"/>
        <v>8.207546271637371</v>
      </c>
      <c r="U94" s="110">
        <f t="shared" si="47"/>
        <v>3.15807655321376</v>
      </c>
      <c r="V94" s="110">
        <f t="shared" si="48"/>
        <v>2.2521671695918144</v>
      </c>
      <c r="W94" s="110">
        <f t="shared" si="49"/>
        <v>26.684158755714243</v>
      </c>
      <c r="X94" s="110">
        <f t="shared" si="50"/>
        <v>8.1965589332159645</v>
      </c>
      <c r="Y94" s="110"/>
      <c r="Z94" s="110"/>
      <c r="AA94" s="110"/>
      <c r="AB94" s="110"/>
      <c r="AC94" s="110"/>
      <c r="AD94" s="110"/>
      <c r="AE94" s="110">
        <f t="shared" si="31"/>
        <v>0</v>
      </c>
      <c r="AF94" s="110">
        <f t="shared" si="32"/>
        <v>0</v>
      </c>
      <c r="AG94" s="110">
        <f t="shared" si="33"/>
        <v>0</v>
      </c>
      <c r="AH94" s="110">
        <f t="shared" si="34"/>
        <v>0</v>
      </c>
      <c r="AI94" s="110">
        <f t="shared" si="35"/>
        <v>0</v>
      </c>
      <c r="AJ94" s="110">
        <f t="shared" si="36"/>
        <v>0</v>
      </c>
      <c r="AK94" s="110">
        <f t="shared" si="16"/>
        <v>0</v>
      </c>
      <c r="AL94" s="110">
        <f t="shared" si="17"/>
        <v>0</v>
      </c>
      <c r="AM94" s="110">
        <f t="shared" si="18"/>
        <v>0</v>
      </c>
      <c r="AN94" s="110">
        <f t="shared" si="19"/>
        <v>0</v>
      </c>
      <c r="AO94" s="110">
        <f t="shared" si="20"/>
        <v>0</v>
      </c>
      <c r="AP94" s="110">
        <f t="shared" si="21"/>
        <v>0</v>
      </c>
      <c r="AQ94" s="110">
        <f t="shared" si="51"/>
        <v>4.3315309497576622E-2</v>
      </c>
      <c r="AR94" s="110">
        <f t="shared" si="51"/>
        <v>0.13669123117268728</v>
      </c>
      <c r="AS94" s="110">
        <f t="shared" si="53"/>
        <v>3.2199540404497504E-2</v>
      </c>
      <c r="AT94" s="110">
        <f t="shared" si="54"/>
        <v>2.6321301034665942E-2</v>
      </c>
      <c r="AU94" s="110">
        <f t="shared" si="55"/>
        <v>0.28399597379851949</v>
      </c>
      <c r="AV94" s="110">
        <f t="shared" si="56"/>
        <v>1.9085165689923033E-2</v>
      </c>
      <c r="AW94" s="110">
        <f t="shared" si="64"/>
        <v>7.6037029087154879</v>
      </c>
      <c r="AX94" s="110">
        <f t="shared" si="57"/>
        <v>8.3442375028100582</v>
      </c>
      <c r="AY94" s="110">
        <f t="shared" si="58"/>
        <v>3.1902760936182575</v>
      </c>
      <c r="AZ94" s="110">
        <f t="shared" si="59"/>
        <v>2.2784884706264803</v>
      </c>
      <c r="BA94" s="110">
        <f t="shared" si="60"/>
        <v>26.968154729512761</v>
      </c>
      <c r="BB94" s="110">
        <f t="shared" si="61"/>
        <v>8.2156440989058872</v>
      </c>
      <c r="BC94" s="90">
        <f t="shared" si="39"/>
        <v>0</v>
      </c>
      <c r="BD94" s="90">
        <f t="shared" si="62"/>
        <v>-3000</v>
      </c>
      <c r="BE94" s="90">
        <f t="shared" si="24"/>
        <v>2588.0922704978957</v>
      </c>
      <c r="BF94" s="89">
        <f t="shared" si="40"/>
        <v>-0.13730257650070143</v>
      </c>
      <c r="BG94" s="109">
        <f t="shared" si="63"/>
        <v>31.34124096436484</v>
      </c>
      <c r="BH94" s="108">
        <f t="shared" si="25"/>
        <v>2619.4335114622604</v>
      </c>
      <c r="BI94" s="129">
        <f t="shared" si="41"/>
        <v>-0.12685549617924652</v>
      </c>
      <c r="BJ94" s="90">
        <f t="shared" si="26"/>
        <v>25.408138328337195</v>
      </c>
      <c r="BK94" s="108">
        <f t="shared" si="27"/>
        <v>2613.5004088262331</v>
      </c>
      <c r="BL94" s="89">
        <f t="shared" si="42"/>
        <v>-0.12883319705792229</v>
      </c>
      <c r="BM94" s="109"/>
      <c r="BN94" s="109">
        <f t="shared" si="43"/>
        <v>3000</v>
      </c>
      <c r="BO94" s="109">
        <f t="shared" si="44"/>
        <v>2613.5004088262331</v>
      </c>
      <c r="BQ94" s="108">
        <f t="shared" si="65"/>
        <v>63.419998</v>
      </c>
      <c r="BR94" s="108">
        <f t="shared" si="66"/>
        <v>38.970001000000003</v>
      </c>
    </row>
    <row r="95" spans="1:70" ht="12.75" customHeight="1" x14ac:dyDescent="0.2">
      <c r="A95" s="107">
        <v>39713</v>
      </c>
      <c r="B95" s="108">
        <v>60.860000999999997</v>
      </c>
      <c r="C95" s="108">
        <v>54.43</v>
      </c>
      <c r="D95" s="108">
        <v>46.27</v>
      </c>
      <c r="E95" s="108">
        <v>61.169998</v>
      </c>
      <c r="F95" s="108">
        <v>37.400002000000001</v>
      </c>
      <c r="G95" s="108">
        <v>36.07</v>
      </c>
      <c r="L95" s="156">
        <f>IF(int=Weekly,-$B$4,IF(int=Bi_Weekly,-$B$4,IF(int=Monthly,-$B$4,IF(int=Quarterly,0,IF(int=Yearly,0,IF(int=None,0,0))))))</f>
        <v>0</v>
      </c>
      <c r="M95" s="110">
        <f t="shared" si="8"/>
        <v>0</v>
      </c>
      <c r="N95" s="126">
        <f t="shared" si="9"/>
        <v>0</v>
      </c>
      <c r="O95" s="110">
        <f t="shared" si="10"/>
        <v>0</v>
      </c>
      <c r="P95" s="110">
        <f t="shared" si="11"/>
        <v>0</v>
      </c>
      <c r="Q95" s="110">
        <f t="shared" si="12"/>
        <v>0</v>
      </c>
      <c r="R95" s="110">
        <f t="shared" si="13"/>
        <v>0</v>
      </c>
      <c r="S95" s="110">
        <f t="shared" si="45"/>
        <v>7.5603875992179113</v>
      </c>
      <c r="T95" s="110">
        <f t="shared" si="46"/>
        <v>8.207546271637371</v>
      </c>
      <c r="U95" s="110">
        <f t="shared" si="47"/>
        <v>3.15807655321376</v>
      </c>
      <c r="V95" s="110">
        <f t="shared" si="48"/>
        <v>2.2521671695918144</v>
      </c>
      <c r="W95" s="110">
        <f t="shared" si="49"/>
        <v>26.684158755714243</v>
      </c>
      <c r="X95" s="110">
        <f t="shared" si="50"/>
        <v>8.1965589332159645</v>
      </c>
      <c r="Y95" s="110">
        <v>0.29599999999999999</v>
      </c>
      <c r="Z95" s="110">
        <v>0.45700000000000002</v>
      </c>
      <c r="AA95" s="110"/>
      <c r="AB95" s="110"/>
      <c r="AC95" s="110"/>
      <c r="AD95" s="110"/>
      <c r="AE95" s="110">
        <f t="shared" si="31"/>
        <v>2.2378747293685017</v>
      </c>
      <c r="AF95" s="110">
        <f t="shared" si="32"/>
        <v>3.7508486461382788</v>
      </c>
      <c r="AG95" s="110">
        <f t="shared" si="33"/>
        <v>0</v>
      </c>
      <c r="AH95" s="110">
        <f t="shared" si="34"/>
        <v>0</v>
      </c>
      <c r="AI95" s="110">
        <f t="shared" si="35"/>
        <v>0</v>
      </c>
      <c r="AJ95" s="110">
        <f t="shared" si="36"/>
        <v>0</v>
      </c>
      <c r="AK95" s="110">
        <f t="shared" si="16"/>
        <v>3.6770862513927693E-2</v>
      </c>
      <c r="AL95" s="110">
        <f t="shared" si="17"/>
        <v>6.8911421020361546E-2</v>
      </c>
      <c r="AM95" s="110">
        <f t="shared" si="18"/>
        <v>0</v>
      </c>
      <c r="AN95" s="110">
        <f t="shared" si="19"/>
        <v>0</v>
      </c>
      <c r="AO95" s="110">
        <f t="shared" si="20"/>
        <v>0</v>
      </c>
      <c r="AP95" s="110">
        <f t="shared" si="21"/>
        <v>0</v>
      </c>
      <c r="AQ95" s="110">
        <f t="shared" si="51"/>
        <v>8.0086172011504309E-2</v>
      </c>
      <c r="AR95" s="110">
        <f t="shared" si="51"/>
        <v>0.20560265219304882</v>
      </c>
      <c r="AS95" s="110">
        <f t="shared" si="53"/>
        <v>3.2199540404497504E-2</v>
      </c>
      <c r="AT95" s="110">
        <f t="shared" si="54"/>
        <v>2.6321301034665942E-2</v>
      </c>
      <c r="AU95" s="110">
        <f t="shared" si="55"/>
        <v>0.28399597379851949</v>
      </c>
      <c r="AV95" s="110">
        <f t="shared" si="56"/>
        <v>1.9085165689923033E-2</v>
      </c>
      <c r="AW95" s="110">
        <f t="shared" si="64"/>
        <v>7.6404737712294155</v>
      </c>
      <c r="AX95" s="110">
        <f t="shared" si="57"/>
        <v>8.4131489238304198</v>
      </c>
      <c r="AY95" s="110">
        <f t="shared" si="58"/>
        <v>3.1902760936182575</v>
      </c>
      <c r="AZ95" s="110">
        <f t="shared" si="59"/>
        <v>2.2784884706264803</v>
      </c>
      <c r="BA95" s="110">
        <f t="shared" si="60"/>
        <v>26.968154729512761</v>
      </c>
      <c r="BB95" s="110">
        <f t="shared" si="61"/>
        <v>8.2156440989058872</v>
      </c>
      <c r="BC95" s="90">
        <f t="shared" si="39"/>
        <v>5.9887233755067806</v>
      </c>
      <c r="BD95" s="90">
        <f t="shared" si="62"/>
        <v>-3000</v>
      </c>
      <c r="BE95" s="90">
        <f t="shared" si="24"/>
        <v>2484.3886753439392</v>
      </c>
      <c r="BF95" s="89">
        <f t="shared" si="40"/>
        <v>-0.17187044155202025</v>
      </c>
      <c r="BG95" s="109">
        <f t="shared" si="63"/>
        <v>37.329964339871623</v>
      </c>
      <c r="BH95" s="108">
        <f t="shared" si="25"/>
        <v>2521.718639683811</v>
      </c>
      <c r="BI95" s="129">
        <f t="shared" si="41"/>
        <v>-0.15942712010539628</v>
      </c>
      <c r="BJ95" s="90">
        <f t="shared" si="26"/>
        <v>30.47479544823009</v>
      </c>
      <c r="BK95" s="108">
        <f t="shared" si="27"/>
        <v>2514.8634707921692</v>
      </c>
      <c r="BL95" s="89">
        <f t="shared" si="42"/>
        <v>-0.16171217640261026</v>
      </c>
      <c r="BM95" s="109"/>
      <c r="BN95" s="109">
        <f t="shared" si="43"/>
        <v>3000</v>
      </c>
      <c r="BO95" s="109">
        <f t="shared" si="44"/>
        <v>2514.8634707921697</v>
      </c>
      <c r="BQ95" s="108">
        <f t="shared" si="65"/>
        <v>60.860000999999997</v>
      </c>
      <c r="BR95" s="108">
        <f t="shared" si="66"/>
        <v>36.07</v>
      </c>
    </row>
    <row r="96" spans="1:70" ht="12.75" customHeight="1" x14ac:dyDescent="0.2">
      <c r="A96" s="107">
        <v>39720</v>
      </c>
      <c r="B96" s="108">
        <v>54.82</v>
      </c>
      <c r="C96" s="108">
        <v>50</v>
      </c>
      <c r="D96" s="108">
        <v>41.16</v>
      </c>
      <c r="E96" s="108">
        <v>54.48</v>
      </c>
      <c r="F96" s="108">
        <v>33.400002000000001</v>
      </c>
      <c r="G96" s="108">
        <v>31.200001</v>
      </c>
      <c r="L96" s="156">
        <f>IF(int=Weekly,-$B$4,IF(int=Bi_Weekly,0,IF(int=Monthly,0,IF(int=Quarterly,0,IF(int=Yearly,0,IF(int=None,0,0))))))</f>
        <v>0</v>
      </c>
      <c r="M96" s="110">
        <f t="shared" si="8"/>
        <v>0</v>
      </c>
      <c r="N96" s="126">
        <f t="shared" si="9"/>
        <v>0</v>
      </c>
      <c r="O96" s="110">
        <f t="shared" si="10"/>
        <v>0</v>
      </c>
      <c r="P96" s="110">
        <f t="shared" si="11"/>
        <v>0</v>
      </c>
      <c r="Q96" s="110">
        <f t="shared" si="12"/>
        <v>0</v>
      </c>
      <c r="R96" s="110">
        <f t="shared" si="13"/>
        <v>0</v>
      </c>
      <c r="S96" s="110">
        <f t="shared" si="45"/>
        <v>7.5603875992179113</v>
      </c>
      <c r="T96" s="110">
        <f t="shared" si="46"/>
        <v>8.207546271637371</v>
      </c>
      <c r="U96" s="110">
        <f t="shared" si="47"/>
        <v>3.15807655321376</v>
      </c>
      <c r="V96" s="110">
        <f t="shared" si="48"/>
        <v>2.2521671695918144</v>
      </c>
      <c r="W96" s="110">
        <f t="shared" si="49"/>
        <v>26.684158755714243</v>
      </c>
      <c r="X96" s="110">
        <f t="shared" si="50"/>
        <v>8.1965589332159645</v>
      </c>
      <c r="Y96" s="110"/>
      <c r="Z96" s="110"/>
      <c r="AA96" s="110"/>
      <c r="AB96" s="110"/>
      <c r="AC96" s="110"/>
      <c r="AD96" s="110"/>
      <c r="AE96" s="110">
        <f t="shared" si="31"/>
        <v>0</v>
      </c>
      <c r="AF96" s="110">
        <f t="shared" si="32"/>
        <v>0</v>
      </c>
      <c r="AG96" s="110">
        <f t="shared" si="33"/>
        <v>0</v>
      </c>
      <c r="AH96" s="110">
        <f t="shared" si="34"/>
        <v>0</v>
      </c>
      <c r="AI96" s="110">
        <f t="shared" si="35"/>
        <v>0</v>
      </c>
      <c r="AJ96" s="110">
        <f t="shared" si="36"/>
        <v>0</v>
      </c>
      <c r="AK96" s="110">
        <f t="shared" si="16"/>
        <v>0</v>
      </c>
      <c r="AL96" s="110">
        <f t="shared" si="17"/>
        <v>0</v>
      </c>
      <c r="AM96" s="110">
        <f t="shared" si="18"/>
        <v>0</v>
      </c>
      <c r="AN96" s="110">
        <f t="shared" si="19"/>
        <v>0</v>
      </c>
      <c r="AO96" s="110">
        <f t="shared" si="20"/>
        <v>0</v>
      </c>
      <c r="AP96" s="110">
        <f t="shared" si="21"/>
        <v>0</v>
      </c>
      <c r="AQ96" s="110">
        <f t="shared" si="51"/>
        <v>8.0086172011504309E-2</v>
      </c>
      <c r="AR96" s="110">
        <f t="shared" si="51"/>
        <v>0.20560265219304882</v>
      </c>
      <c r="AS96" s="110">
        <f t="shared" si="53"/>
        <v>3.2199540404497504E-2</v>
      </c>
      <c r="AT96" s="110">
        <f t="shared" si="54"/>
        <v>2.6321301034665942E-2</v>
      </c>
      <c r="AU96" s="110">
        <f t="shared" si="55"/>
        <v>0.28399597379851949</v>
      </c>
      <c r="AV96" s="110">
        <f t="shared" si="56"/>
        <v>1.9085165689923033E-2</v>
      </c>
      <c r="AW96" s="110">
        <f t="shared" si="64"/>
        <v>7.6404737712294155</v>
      </c>
      <c r="AX96" s="110">
        <f t="shared" si="57"/>
        <v>8.4131489238304198</v>
      </c>
      <c r="AY96" s="110">
        <f t="shared" si="58"/>
        <v>3.1902760936182575</v>
      </c>
      <c r="AZ96" s="110">
        <f t="shared" si="59"/>
        <v>2.2784884706264803</v>
      </c>
      <c r="BA96" s="110">
        <f t="shared" si="60"/>
        <v>26.968154729512761</v>
      </c>
      <c r="BB96" s="110">
        <f t="shared" si="61"/>
        <v>8.2156440989058872</v>
      </c>
      <c r="BC96" s="90">
        <f t="shared" si="39"/>
        <v>0</v>
      </c>
      <c r="BD96" s="90">
        <f t="shared" si="62"/>
        <v>-3000</v>
      </c>
      <c r="BE96" s="90">
        <f t="shared" si="24"/>
        <v>2224.5058628227052</v>
      </c>
      <c r="BF96" s="89">
        <f t="shared" si="40"/>
        <v>-0.25849804572576496</v>
      </c>
      <c r="BG96" s="109">
        <f t="shared" si="63"/>
        <v>37.329964339871623</v>
      </c>
      <c r="BH96" s="108">
        <f t="shared" si="25"/>
        <v>2261.8358271625771</v>
      </c>
      <c r="BI96" s="129">
        <f t="shared" si="41"/>
        <v>-0.24605472427914099</v>
      </c>
      <c r="BJ96" s="90">
        <f t="shared" si="26"/>
        <v>27.510697404214088</v>
      </c>
      <c r="BK96" s="108">
        <f t="shared" si="27"/>
        <v>2252.0165602269194</v>
      </c>
      <c r="BL96" s="89">
        <f t="shared" si="42"/>
        <v>-0.24932781325769349</v>
      </c>
      <c r="BM96" s="109"/>
      <c r="BN96" s="109">
        <f t="shared" si="43"/>
        <v>3000</v>
      </c>
      <c r="BO96" s="109">
        <f t="shared" si="44"/>
        <v>2252.0165602269194</v>
      </c>
      <c r="BQ96" s="108">
        <f t="shared" si="65"/>
        <v>54.82</v>
      </c>
      <c r="BR96" s="108">
        <f t="shared" si="66"/>
        <v>31.200001</v>
      </c>
    </row>
    <row r="97" spans="1:70" ht="12.75" customHeight="1" x14ac:dyDescent="0.2">
      <c r="A97" s="107">
        <v>39727</v>
      </c>
      <c r="B97" s="108">
        <v>44.349997999999999</v>
      </c>
      <c r="C97" s="108">
        <v>41.09</v>
      </c>
      <c r="D97" s="108">
        <v>33.090000000000003</v>
      </c>
      <c r="E97" s="108">
        <v>45.549999</v>
      </c>
      <c r="F97" s="108">
        <v>26.74</v>
      </c>
      <c r="G97" s="108">
        <v>24.799999</v>
      </c>
      <c r="L97" s="156">
        <f>IF(int=Weekly,-$B$4,IF(int=Bi_Weekly,-$B$4,IF(int=Monthly,0,IF(int=Quarterly,0,IF(int=Yearly,0,IF(int=None,0,0))))))</f>
        <v>0</v>
      </c>
      <c r="M97" s="110">
        <f t="shared" si="8"/>
        <v>0</v>
      </c>
      <c r="N97" s="126">
        <f t="shared" si="9"/>
        <v>0</v>
      </c>
      <c r="O97" s="110">
        <f t="shared" si="10"/>
        <v>0</v>
      </c>
      <c r="P97" s="110">
        <f t="shared" si="11"/>
        <v>0</v>
      </c>
      <c r="Q97" s="110">
        <f t="shared" si="12"/>
        <v>0</v>
      </c>
      <c r="R97" s="110">
        <f t="shared" si="13"/>
        <v>0</v>
      </c>
      <c r="S97" s="110">
        <f t="shared" si="45"/>
        <v>7.5603875992179113</v>
      </c>
      <c r="T97" s="110">
        <f t="shared" si="46"/>
        <v>8.207546271637371</v>
      </c>
      <c r="U97" s="110">
        <f t="shared" si="47"/>
        <v>3.15807655321376</v>
      </c>
      <c r="V97" s="110">
        <f t="shared" si="48"/>
        <v>2.2521671695918144</v>
      </c>
      <c r="W97" s="110">
        <f t="shared" si="49"/>
        <v>26.684158755714243</v>
      </c>
      <c r="X97" s="110">
        <f t="shared" si="50"/>
        <v>8.1965589332159645</v>
      </c>
      <c r="Y97" s="110"/>
      <c r="Z97" s="110"/>
      <c r="AA97" s="110"/>
      <c r="AB97" s="110"/>
      <c r="AC97" s="110"/>
      <c r="AD97" s="110"/>
      <c r="AE97" s="110">
        <f t="shared" si="31"/>
        <v>0</v>
      </c>
      <c r="AF97" s="110">
        <f t="shared" si="32"/>
        <v>0</v>
      </c>
      <c r="AG97" s="110">
        <f t="shared" si="33"/>
        <v>0</v>
      </c>
      <c r="AH97" s="110">
        <f t="shared" si="34"/>
        <v>0</v>
      </c>
      <c r="AI97" s="110">
        <f t="shared" si="35"/>
        <v>0</v>
      </c>
      <c r="AJ97" s="110">
        <f t="shared" si="36"/>
        <v>0</v>
      </c>
      <c r="AK97" s="110">
        <f t="shared" si="16"/>
        <v>0</v>
      </c>
      <c r="AL97" s="110">
        <f t="shared" si="17"/>
        <v>0</v>
      </c>
      <c r="AM97" s="110">
        <f t="shared" si="18"/>
        <v>0</v>
      </c>
      <c r="AN97" s="110">
        <f t="shared" si="19"/>
        <v>0</v>
      </c>
      <c r="AO97" s="110">
        <f t="shared" si="20"/>
        <v>0</v>
      </c>
      <c r="AP97" s="110">
        <f t="shared" si="21"/>
        <v>0</v>
      </c>
      <c r="AQ97" s="110">
        <f t="shared" si="51"/>
        <v>8.0086172011504309E-2</v>
      </c>
      <c r="AR97" s="110">
        <f t="shared" si="51"/>
        <v>0.20560265219304882</v>
      </c>
      <c r="AS97" s="110">
        <f t="shared" si="53"/>
        <v>3.2199540404497504E-2</v>
      </c>
      <c r="AT97" s="110">
        <f t="shared" si="54"/>
        <v>2.6321301034665942E-2</v>
      </c>
      <c r="AU97" s="110">
        <f t="shared" si="55"/>
        <v>0.28399597379851949</v>
      </c>
      <c r="AV97" s="110">
        <f t="shared" si="56"/>
        <v>1.9085165689923033E-2</v>
      </c>
      <c r="AW97" s="110">
        <f t="shared" si="64"/>
        <v>7.6404737712294155</v>
      </c>
      <c r="AX97" s="110">
        <f t="shared" si="57"/>
        <v>8.4131489238304198</v>
      </c>
      <c r="AY97" s="110">
        <f t="shared" si="58"/>
        <v>3.1902760936182575</v>
      </c>
      <c r="AZ97" s="110">
        <f t="shared" si="59"/>
        <v>2.2784884706264803</v>
      </c>
      <c r="BA97" s="110">
        <f t="shared" si="60"/>
        <v>26.968154729512761</v>
      </c>
      <c r="BB97" s="110">
        <f t="shared" si="61"/>
        <v>8.2156440989058872</v>
      </c>
      <c r="BC97" s="90">
        <f t="shared" si="39"/>
        <v>0</v>
      </c>
      <c r="BD97" s="90">
        <f t="shared" si="62"/>
        <v>-3000</v>
      </c>
      <c r="BE97" s="90">
        <f t="shared" si="24"/>
        <v>1796.447275149698</v>
      </c>
      <c r="BF97" s="89">
        <f t="shared" si="40"/>
        <v>-0.40118424161676736</v>
      </c>
      <c r="BG97" s="109">
        <f t="shared" si="63"/>
        <v>37.329964339871623</v>
      </c>
      <c r="BH97" s="108">
        <f t="shared" si="25"/>
        <v>1833.7772394895696</v>
      </c>
      <c r="BI97" s="129">
        <f t="shared" si="41"/>
        <v>-0.3887409201701435</v>
      </c>
      <c r="BJ97" s="90">
        <f t="shared" si="26"/>
        <v>22.331817004340142</v>
      </c>
      <c r="BK97" s="108">
        <f t="shared" si="27"/>
        <v>1818.7790921540382</v>
      </c>
      <c r="BL97" s="89">
        <f t="shared" si="42"/>
        <v>-0.39374030261532067</v>
      </c>
      <c r="BM97" s="109"/>
      <c r="BN97" s="109">
        <f t="shared" si="43"/>
        <v>3000</v>
      </c>
      <c r="BO97" s="109">
        <f t="shared" si="44"/>
        <v>1818.7790921540379</v>
      </c>
      <c r="BQ97" s="108">
        <f t="shared" si="65"/>
        <v>44.349997999999999</v>
      </c>
      <c r="BR97" s="108">
        <f t="shared" si="66"/>
        <v>24.799999</v>
      </c>
    </row>
    <row r="98" spans="1:70" ht="12.75" customHeight="1" x14ac:dyDescent="0.2">
      <c r="A98" s="107">
        <v>39734</v>
      </c>
      <c r="B98" s="108">
        <v>46.599997999999999</v>
      </c>
      <c r="C98" s="108">
        <v>42.27</v>
      </c>
      <c r="D98" s="108">
        <v>34.139999000000003</v>
      </c>
      <c r="E98" s="108">
        <v>45.509998000000003</v>
      </c>
      <c r="F98" s="108">
        <v>27.799999</v>
      </c>
      <c r="G98" s="108">
        <v>25.1</v>
      </c>
      <c r="L98" s="156">
        <f>IF(int=Weekly,-$B$4,IF(int=Bi_Weekly,0,IF(int=Monthly,0,IF(int=Quarterly,0,IF(int=Yearly,0,IF(int=None,0,0))))))</f>
        <v>0</v>
      </c>
      <c r="M98" s="110">
        <f t="shared" si="8"/>
        <v>0</v>
      </c>
      <c r="N98" s="126">
        <f t="shared" si="9"/>
        <v>0</v>
      </c>
      <c r="O98" s="110">
        <f t="shared" si="10"/>
        <v>0</v>
      </c>
      <c r="P98" s="110">
        <f t="shared" si="11"/>
        <v>0</v>
      </c>
      <c r="Q98" s="110">
        <f t="shared" si="12"/>
        <v>0</v>
      </c>
      <c r="R98" s="110">
        <f t="shared" si="13"/>
        <v>0</v>
      </c>
      <c r="S98" s="110">
        <f t="shared" si="45"/>
        <v>7.5603875992179113</v>
      </c>
      <c r="T98" s="110">
        <f t="shared" si="46"/>
        <v>8.207546271637371</v>
      </c>
      <c r="U98" s="110">
        <f t="shared" si="47"/>
        <v>3.15807655321376</v>
      </c>
      <c r="V98" s="110">
        <f t="shared" si="48"/>
        <v>2.2521671695918144</v>
      </c>
      <c r="W98" s="110">
        <f t="shared" si="49"/>
        <v>26.684158755714243</v>
      </c>
      <c r="X98" s="110">
        <f t="shared" si="50"/>
        <v>8.1965589332159645</v>
      </c>
      <c r="Y98" s="110"/>
      <c r="Z98" s="110"/>
      <c r="AA98" s="110"/>
      <c r="AB98" s="110"/>
      <c r="AC98" s="110"/>
      <c r="AD98" s="110"/>
      <c r="AE98" s="110">
        <f t="shared" si="31"/>
        <v>0</v>
      </c>
      <c r="AF98" s="110">
        <f t="shared" si="32"/>
        <v>0</v>
      </c>
      <c r="AG98" s="110">
        <f t="shared" si="33"/>
        <v>0</v>
      </c>
      <c r="AH98" s="110">
        <f t="shared" si="34"/>
        <v>0</v>
      </c>
      <c r="AI98" s="110">
        <f t="shared" si="35"/>
        <v>0</v>
      </c>
      <c r="AJ98" s="110">
        <f t="shared" si="36"/>
        <v>0</v>
      </c>
      <c r="AK98" s="110">
        <f t="shared" si="16"/>
        <v>0</v>
      </c>
      <c r="AL98" s="110">
        <f t="shared" si="17"/>
        <v>0</v>
      </c>
      <c r="AM98" s="110">
        <f t="shared" si="18"/>
        <v>0</v>
      </c>
      <c r="AN98" s="110">
        <f t="shared" si="19"/>
        <v>0</v>
      </c>
      <c r="AO98" s="110">
        <f t="shared" si="20"/>
        <v>0</v>
      </c>
      <c r="AP98" s="110">
        <f t="shared" si="21"/>
        <v>0</v>
      </c>
      <c r="AQ98" s="110">
        <f t="shared" si="51"/>
        <v>8.0086172011504309E-2</v>
      </c>
      <c r="AR98" s="110">
        <f t="shared" si="51"/>
        <v>0.20560265219304882</v>
      </c>
      <c r="AS98" s="110">
        <f t="shared" si="53"/>
        <v>3.2199540404497504E-2</v>
      </c>
      <c r="AT98" s="110">
        <f t="shared" si="54"/>
        <v>2.6321301034665942E-2</v>
      </c>
      <c r="AU98" s="110">
        <f t="shared" si="55"/>
        <v>0.28399597379851949</v>
      </c>
      <c r="AV98" s="110">
        <f t="shared" si="56"/>
        <v>1.9085165689923033E-2</v>
      </c>
      <c r="AW98" s="110">
        <f t="shared" si="64"/>
        <v>7.6404737712294155</v>
      </c>
      <c r="AX98" s="110">
        <f t="shared" si="57"/>
        <v>8.4131489238304198</v>
      </c>
      <c r="AY98" s="110">
        <f t="shared" si="58"/>
        <v>3.1902760936182575</v>
      </c>
      <c r="AZ98" s="110">
        <f t="shared" si="59"/>
        <v>2.2784884706264803</v>
      </c>
      <c r="BA98" s="110">
        <f t="shared" si="60"/>
        <v>26.968154729512761</v>
      </c>
      <c r="BB98" s="110">
        <f t="shared" si="61"/>
        <v>8.2156440989058872</v>
      </c>
      <c r="BC98" s="90">
        <f t="shared" si="39"/>
        <v>0</v>
      </c>
      <c r="BD98" s="90">
        <f t="shared" si="62"/>
        <v>-3000</v>
      </c>
      <c r="BE98" s="90">
        <f t="shared" si="24"/>
        <v>1857.1130976057395</v>
      </c>
      <c r="BF98" s="89">
        <f t="shared" si="40"/>
        <v>-0.38096230079808679</v>
      </c>
      <c r="BG98" s="109">
        <f t="shared" si="63"/>
        <v>37.329964339871623</v>
      </c>
      <c r="BH98" s="108">
        <f t="shared" si="25"/>
        <v>1894.4430619456111</v>
      </c>
      <c r="BI98" s="129">
        <f t="shared" si="41"/>
        <v>-0.36851897935146294</v>
      </c>
      <c r="BJ98" s="90">
        <f t="shared" si="26"/>
        <v>23.094139644838915</v>
      </c>
      <c r="BK98" s="108">
        <f t="shared" si="27"/>
        <v>1880.2072372505784</v>
      </c>
      <c r="BL98" s="89">
        <f t="shared" si="42"/>
        <v>-0.37326425424980725</v>
      </c>
      <c r="BM98" s="109"/>
      <c r="BN98" s="109">
        <f t="shared" si="43"/>
        <v>3000</v>
      </c>
      <c r="BO98" s="109">
        <f t="shared" si="44"/>
        <v>1880.2072372505784</v>
      </c>
      <c r="BQ98" s="108">
        <f t="shared" si="65"/>
        <v>46.599997999999999</v>
      </c>
      <c r="BR98" s="108">
        <f t="shared" si="66"/>
        <v>25.1</v>
      </c>
    </row>
    <row r="99" spans="1:70" ht="12.75" customHeight="1" x14ac:dyDescent="0.2">
      <c r="A99" s="107">
        <v>39741</v>
      </c>
      <c r="B99" s="108">
        <v>43.240001999999997</v>
      </c>
      <c r="C99" s="108">
        <v>39.82</v>
      </c>
      <c r="D99" s="108">
        <v>31.01</v>
      </c>
      <c r="E99" s="108">
        <v>41.029998999999997</v>
      </c>
      <c r="F99" s="108">
        <v>24.75</v>
      </c>
      <c r="G99" s="108">
        <v>20.450001</v>
      </c>
      <c r="L99" s="156">
        <f>IF(int=Weekly,-$B$4,IF(int=Bi_Weekly,-$B$4,IF(int=Monthly,-$B$4,IF(int=Quarterly,0,IF(int=Yearly,0,IF(int=None,0,0))))))</f>
        <v>0</v>
      </c>
      <c r="M99" s="110">
        <f t="shared" ref="M99:M162" si="67">(ABS((L99*$B$29)/B99))</f>
        <v>0</v>
      </c>
      <c r="N99" s="126">
        <f t="shared" ref="N99:N162" si="68">(ABS((L99*$C$29)/C99))</f>
        <v>0</v>
      </c>
      <c r="O99" s="110">
        <f t="shared" ref="O99:O162" si="69">(ABS((L99*$D$29)/D99))</f>
        <v>0</v>
      </c>
      <c r="P99" s="110">
        <f t="shared" ref="P99:P162" si="70">(ABS((L99*$E$29)/E99))</f>
        <v>0</v>
      </c>
      <c r="Q99" s="110">
        <f t="shared" ref="Q99:Q162" si="71">(ABS((L99*$F$29)/F99))</f>
        <v>0</v>
      </c>
      <c r="R99" s="110">
        <f t="shared" ref="R99:R162" si="72">(ABS((L99*$G$29)/G99))</f>
        <v>0</v>
      </c>
      <c r="S99" s="110">
        <f t="shared" si="45"/>
        <v>7.5603875992179113</v>
      </c>
      <c r="T99" s="110">
        <f t="shared" si="46"/>
        <v>8.207546271637371</v>
      </c>
      <c r="U99" s="110">
        <f t="shared" si="47"/>
        <v>3.15807655321376</v>
      </c>
      <c r="V99" s="110">
        <f t="shared" si="48"/>
        <v>2.2521671695918144</v>
      </c>
      <c r="W99" s="110">
        <f t="shared" si="49"/>
        <v>26.684158755714243</v>
      </c>
      <c r="X99" s="110">
        <f t="shared" si="50"/>
        <v>8.1965589332159645</v>
      </c>
      <c r="Y99" s="110"/>
      <c r="Z99" s="110"/>
      <c r="AA99" s="110"/>
      <c r="AB99" s="110"/>
      <c r="AC99" s="110"/>
      <c r="AD99" s="110"/>
      <c r="AE99" s="110">
        <f t="shared" si="31"/>
        <v>0</v>
      </c>
      <c r="AF99" s="110">
        <f t="shared" si="32"/>
        <v>0</v>
      </c>
      <c r="AG99" s="110">
        <f t="shared" si="33"/>
        <v>0</v>
      </c>
      <c r="AH99" s="110">
        <f t="shared" si="34"/>
        <v>0</v>
      </c>
      <c r="AI99" s="110">
        <f t="shared" si="35"/>
        <v>0</v>
      </c>
      <c r="AJ99" s="110">
        <f t="shared" si="36"/>
        <v>0</v>
      </c>
      <c r="AK99" s="110">
        <f t="shared" ref="AK99:AK162" si="73">IF(AE99&gt;0,AE99/B99,0)</f>
        <v>0</v>
      </c>
      <c r="AL99" s="110">
        <f t="shared" ref="AL99:AL162" si="74">IF(AF99&gt;0,AF99/C99,0)</f>
        <v>0</v>
      </c>
      <c r="AM99" s="110">
        <f t="shared" ref="AM99:AM162" si="75">IF(AG99&gt;0,AG99/D99,0)</f>
        <v>0</v>
      </c>
      <c r="AN99" s="110">
        <f t="shared" ref="AN99:AN162" si="76">IF(AH99&gt;0,AH99/E99,0)</f>
        <v>0</v>
      </c>
      <c r="AO99" s="110">
        <f t="shared" ref="AO99:AO162" si="77">IF(AI99&gt;0,AI99/F99,0)</f>
        <v>0</v>
      </c>
      <c r="AP99" s="110">
        <f t="shared" ref="AP99:AP162" si="78">IF(AJ99&gt;0,AJ99/G99,0)</f>
        <v>0</v>
      </c>
      <c r="AQ99" s="110">
        <f t="shared" si="51"/>
        <v>8.0086172011504309E-2</v>
      </c>
      <c r="AR99" s="110">
        <f t="shared" si="51"/>
        <v>0.20560265219304882</v>
      </c>
      <c r="AS99" s="110">
        <f t="shared" si="53"/>
        <v>3.2199540404497504E-2</v>
      </c>
      <c r="AT99" s="110">
        <f t="shared" si="54"/>
        <v>2.6321301034665942E-2</v>
      </c>
      <c r="AU99" s="110">
        <f t="shared" si="55"/>
        <v>0.28399597379851949</v>
      </c>
      <c r="AV99" s="110">
        <f t="shared" si="56"/>
        <v>1.9085165689923033E-2</v>
      </c>
      <c r="AW99" s="110">
        <f t="shared" si="64"/>
        <v>7.6404737712294155</v>
      </c>
      <c r="AX99" s="110">
        <f t="shared" si="57"/>
        <v>8.4131489238304198</v>
      </c>
      <c r="AY99" s="110">
        <f t="shared" si="58"/>
        <v>3.1902760936182575</v>
      </c>
      <c r="AZ99" s="110">
        <f t="shared" si="59"/>
        <v>2.2784884706264803</v>
      </c>
      <c r="BA99" s="110">
        <f t="shared" si="60"/>
        <v>26.968154729512761</v>
      </c>
      <c r="BB99" s="110">
        <f t="shared" si="61"/>
        <v>8.2156440989058872</v>
      </c>
      <c r="BC99" s="90">
        <f t="shared" si="39"/>
        <v>0</v>
      </c>
      <c r="BD99" s="90">
        <f t="shared" si="62"/>
        <v>-3000</v>
      </c>
      <c r="BE99" s="90">
        <f t="shared" ref="BE99:BE162" si="79">(S99*B99)+(T99*C99)+(U99*D99)+(V99*E99)+(W99*F99)+(X99*G99)</f>
        <v>1672.1266056636543</v>
      </c>
      <c r="BF99" s="89">
        <f t="shared" si="40"/>
        <v>-0.44262446477878192</v>
      </c>
      <c r="BG99" s="109">
        <f t="shared" si="63"/>
        <v>37.329964339871623</v>
      </c>
      <c r="BH99" s="108">
        <f t="shared" ref="BH99:BH162" si="80">BE99+BG99</f>
        <v>1709.4565700035259</v>
      </c>
      <c r="BI99" s="129">
        <f t="shared" si="41"/>
        <v>-0.43018114333215807</v>
      </c>
      <c r="BJ99" s="90">
        <f t="shared" ref="BJ99:BJ162" si="81">(B99*AQ99)+(C99*AR99)+(D99*AS99)+(E99*AT99)+(F99*AU99)+(G99*AV99)</f>
        <v>21.147686560308951</v>
      </c>
      <c r="BK99" s="108">
        <f t="shared" ref="BK99:BK162" si="82">BE99+BJ99</f>
        <v>1693.2742922239634</v>
      </c>
      <c r="BL99" s="89">
        <f t="shared" si="42"/>
        <v>-0.43557523592534553</v>
      </c>
      <c r="BM99" s="109"/>
      <c r="BN99" s="109">
        <f t="shared" si="43"/>
        <v>3000</v>
      </c>
      <c r="BO99" s="109">
        <f t="shared" si="44"/>
        <v>1693.2742922239631</v>
      </c>
      <c r="BQ99" s="108">
        <f t="shared" si="65"/>
        <v>43.240001999999997</v>
      </c>
      <c r="BR99" s="108">
        <f t="shared" si="66"/>
        <v>20.450001</v>
      </c>
    </row>
    <row r="100" spans="1:70" ht="12.75" customHeight="1" x14ac:dyDescent="0.2">
      <c r="A100" s="107">
        <v>39748</v>
      </c>
      <c r="B100" s="108">
        <v>48.16</v>
      </c>
      <c r="C100" s="108">
        <v>43.91</v>
      </c>
      <c r="D100" s="108">
        <v>34.490001999999997</v>
      </c>
      <c r="E100" s="108">
        <v>46.349997999999999</v>
      </c>
      <c r="F100" s="108">
        <v>27.940000999999999</v>
      </c>
      <c r="G100" s="108">
        <v>25.209999</v>
      </c>
      <c r="L100" s="156">
        <f>IF(int=Weekly,-$B$4,IF(int=Bi_Weekly,0,IF(int=Monthly,0,IF(int=Quarterly,-$B$4,IF(int=Yearly,0,IF(int=None,0,0))))))</f>
        <v>-500</v>
      </c>
      <c r="M100" s="110">
        <f t="shared" si="67"/>
        <v>1.8272425249169437</v>
      </c>
      <c r="N100" s="126">
        <f t="shared" si="68"/>
        <v>2.004099294010476</v>
      </c>
      <c r="O100" s="110">
        <f t="shared" si="69"/>
        <v>0.81182946872545858</v>
      </c>
      <c r="P100" s="110">
        <f t="shared" si="70"/>
        <v>0.52858686207494554</v>
      </c>
      <c r="Q100" s="110">
        <f t="shared" si="71"/>
        <v>7.3550462650305564</v>
      </c>
      <c r="R100" s="110">
        <f t="shared" si="72"/>
        <v>2.6180088305437854</v>
      </c>
      <c r="S100" s="110">
        <f t="shared" si="45"/>
        <v>9.387630124134855</v>
      </c>
      <c r="T100" s="110">
        <f t="shared" si="46"/>
        <v>10.211645565647848</v>
      </c>
      <c r="U100" s="110">
        <f t="shared" si="47"/>
        <v>3.9699060219392184</v>
      </c>
      <c r="V100" s="110">
        <f t="shared" si="48"/>
        <v>2.7807540316667598</v>
      </c>
      <c r="W100" s="110">
        <f t="shared" si="49"/>
        <v>34.039205020744802</v>
      </c>
      <c r="X100" s="110">
        <f t="shared" si="50"/>
        <v>10.814567763759751</v>
      </c>
      <c r="Y100" s="110"/>
      <c r="Z100" s="110"/>
      <c r="AA100" s="110"/>
      <c r="AB100" s="110"/>
      <c r="AC100" s="110"/>
      <c r="AD100" s="110"/>
      <c r="AE100" s="110">
        <f t="shared" ref="AE100:AE163" si="83">(S100*Y100)</f>
        <v>0</v>
      </c>
      <c r="AF100" s="110">
        <f t="shared" ref="AF100:AF163" si="84">(T100*Z100)</f>
        <v>0</v>
      </c>
      <c r="AG100" s="110">
        <f t="shared" ref="AG100:AG163" si="85">(U100*AA100)</f>
        <v>0</v>
      </c>
      <c r="AH100" s="110">
        <f t="shared" ref="AH100:AH163" si="86">(V100*AB100)</f>
        <v>0</v>
      </c>
      <c r="AI100" s="110">
        <f t="shared" ref="AI100:AI163" si="87">(W100*AC100)</f>
        <v>0</v>
      </c>
      <c r="AJ100" s="110">
        <f t="shared" ref="AJ100:AJ163" si="88">(X100*AD100)</f>
        <v>0</v>
      </c>
      <c r="AK100" s="110">
        <f t="shared" si="73"/>
        <v>0</v>
      </c>
      <c r="AL100" s="110">
        <f t="shared" si="74"/>
        <v>0</v>
      </c>
      <c r="AM100" s="110">
        <f t="shared" si="75"/>
        <v>0</v>
      </c>
      <c r="AN100" s="110">
        <f t="shared" si="76"/>
        <v>0</v>
      </c>
      <c r="AO100" s="110">
        <f t="shared" si="77"/>
        <v>0</v>
      </c>
      <c r="AP100" s="110">
        <f t="shared" si="78"/>
        <v>0</v>
      </c>
      <c r="AQ100" s="110">
        <f t="shared" si="51"/>
        <v>8.0086172011504309E-2</v>
      </c>
      <c r="AR100" s="110">
        <f t="shared" si="51"/>
        <v>0.20560265219304882</v>
      </c>
      <c r="AS100" s="110">
        <f t="shared" si="53"/>
        <v>3.2199540404497504E-2</v>
      </c>
      <c r="AT100" s="110">
        <f t="shared" si="54"/>
        <v>2.6321301034665942E-2</v>
      </c>
      <c r="AU100" s="110">
        <f t="shared" si="55"/>
        <v>0.28399597379851949</v>
      </c>
      <c r="AV100" s="110">
        <f t="shared" si="56"/>
        <v>1.9085165689923033E-2</v>
      </c>
      <c r="AW100" s="110">
        <f t="shared" si="64"/>
        <v>9.4677162961463601</v>
      </c>
      <c r="AX100" s="110">
        <f t="shared" si="57"/>
        <v>10.417248217840896</v>
      </c>
      <c r="AY100" s="110">
        <f t="shared" si="58"/>
        <v>4.0021055623437158</v>
      </c>
      <c r="AZ100" s="110">
        <f t="shared" si="59"/>
        <v>2.8070753327014257</v>
      </c>
      <c r="BA100" s="110">
        <f t="shared" si="60"/>
        <v>34.323200994543321</v>
      </c>
      <c r="BB100" s="110">
        <f t="shared" si="61"/>
        <v>10.833652929449674</v>
      </c>
      <c r="BC100" s="90">
        <f t="shared" ref="BC100:BC163" si="89">(AE100+AF100+AG100+AH100+AI100+AJ100)</f>
        <v>0</v>
      </c>
      <c r="BD100" s="90">
        <f t="shared" si="62"/>
        <v>-3500</v>
      </c>
      <c r="BE100" s="90">
        <f t="shared" si="79"/>
        <v>2390.0022988373039</v>
      </c>
      <c r="BF100" s="89">
        <f t="shared" ref="BF100:BF163" si="90">(BE100/ABS(BD100))-1</f>
        <v>-0.31714220033219886</v>
      </c>
      <c r="BG100" s="109">
        <f t="shared" si="63"/>
        <v>37.329964339871623</v>
      </c>
      <c r="BH100" s="108">
        <f t="shared" si="80"/>
        <v>2427.3322631771757</v>
      </c>
      <c r="BI100" s="129">
        <f t="shared" ref="BI100:BI163" si="91">(BH100/ABS(BD100))-1</f>
        <v>-0.30647649623509265</v>
      </c>
      <c r="BJ100" s="90">
        <f t="shared" si="81"/>
        <v>23.631501765019586</v>
      </c>
      <c r="BK100" s="108">
        <f t="shared" si="82"/>
        <v>2413.6338006023234</v>
      </c>
      <c r="BL100" s="89">
        <f t="shared" ref="BL100:BL163" si="92">(BK100/ABS(BD100))-1</f>
        <v>-0.3103903426850505</v>
      </c>
      <c r="BM100" s="109"/>
      <c r="BN100" s="109">
        <f t="shared" ref="BN100:BN163" si="93">ABS(BD100)</f>
        <v>3500</v>
      </c>
      <c r="BO100" s="109">
        <f t="shared" ref="BO100:BO163" si="94">(B100*AW100)+(C100*AX100)+(D100*AY100)+(E100*AZ100)+(F100*BA100)+(G100*BB100)</f>
        <v>2413.6338006023234</v>
      </c>
      <c r="BQ100" s="108">
        <f t="shared" si="65"/>
        <v>48.16</v>
      </c>
      <c r="BR100" s="108">
        <f t="shared" si="66"/>
        <v>25.209999</v>
      </c>
    </row>
    <row r="101" spans="1:70" ht="12.75" customHeight="1" x14ac:dyDescent="0.2">
      <c r="A101" s="107">
        <v>39755</v>
      </c>
      <c r="B101" s="108">
        <v>46.110000999999997</v>
      </c>
      <c r="C101" s="108">
        <v>42.150002000000001</v>
      </c>
      <c r="D101" s="108">
        <v>33.240001999999997</v>
      </c>
      <c r="E101" s="108">
        <v>43.939999</v>
      </c>
      <c r="F101" s="108">
        <v>27.959999</v>
      </c>
      <c r="G101" s="108">
        <v>24.870000999999998</v>
      </c>
      <c r="L101" s="156">
        <f>IF(int=Weekly,-$B$4,IF(int=Bi_Weekly,-$B$4,IF(int=Monthly,0,IF(int=Quarterly,0,IF(int=Yearly,0,IF(int=None,0,0))))))</f>
        <v>0</v>
      </c>
      <c r="M101" s="110">
        <f t="shared" si="67"/>
        <v>0</v>
      </c>
      <c r="N101" s="126">
        <f t="shared" si="68"/>
        <v>0</v>
      </c>
      <c r="O101" s="110">
        <f t="shared" si="69"/>
        <v>0</v>
      </c>
      <c r="P101" s="110">
        <f t="shared" si="70"/>
        <v>0</v>
      </c>
      <c r="Q101" s="110">
        <f t="shared" si="71"/>
        <v>0</v>
      </c>
      <c r="R101" s="110">
        <f t="shared" si="72"/>
        <v>0</v>
      </c>
      <c r="S101" s="110">
        <f t="shared" ref="S101:S164" si="95">S100+M101</f>
        <v>9.387630124134855</v>
      </c>
      <c r="T101" s="110">
        <f t="shared" ref="T101:T164" si="96">T100+N101</f>
        <v>10.211645565647848</v>
      </c>
      <c r="U101" s="110">
        <f t="shared" ref="U101:U164" si="97">U100+O101</f>
        <v>3.9699060219392184</v>
      </c>
      <c r="V101" s="110">
        <f t="shared" ref="V101:V164" si="98">V100+P101</f>
        <v>2.7807540316667598</v>
      </c>
      <c r="W101" s="110">
        <f t="shared" ref="W101:W164" si="99">W100+Q101</f>
        <v>34.039205020744802</v>
      </c>
      <c r="X101" s="110">
        <f t="shared" ref="X101:X164" si="100">X100+R101</f>
        <v>10.814567763759751</v>
      </c>
      <c r="Y101" s="110"/>
      <c r="Z101" s="110"/>
      <c r="AA101" s="110"/>
      <c r="AB101" s="110"/>
      <c r="AC101" s="110"/>
      <c r="AD101" s="110"/>
      <c r="AE101" s="110">
        <f t="shared" si="83"/>
        <v>0</v>
      </c>
      <c r="AF101" s="110">
        <f t="shared" si="84"/>
        <v>0</v>
      </c>
      <c r="AG101" s="110">
        <f t="shared" si="85"/>
        <v>0</v>
      </c>
      <c r="AH101" s="110">
        <f t="shared" si="86"/>
        <v>0</v>
      </c>
      <c r="AI101" s="110">
        <f t="shared" si="87"/>
        <v>0</v>
      </c>
      <c r="AJ101" s="110">
        <f t="shared" si="88"/>
        <v>0</v>
      </c>
      <c r="AK101" s="110">
        <f t="shared" si="73"/>
        <v>0</v>
      </c>
      <c r="AL101" s="110">
        <f t="shared" si="74"/>
        <v>0</v>
      </c>
      <c r="AM101" s="110">
        <f t="shared" si="75"/>
        <v>0</v>
      </c>
      <c r="AN101" s="110">
        <f t="shared" si="76"/>
        <v>0</v>
      </c>
      <c r="AO101" s="110">
        <f t="shared" si="77"/>
        <v>0</v>
      </c>
      <c r="AP101" s="110">
        <f t="shared" si="78"/>
        <v>0</v>
      </c>
      <c r="AQ101" s="110">
        <f t="shared" ref="AQ101:AR164" si="101">AK101+AQ100+IF(AK101&lt;0,AK101,0)</f>
        <v>8.0086172011504309E-2</v>
      </c>
      <c r="AR101" s="110">
        <f t="shared" si="101"/>
        <v>0.20560265219304882</v>
      </c>
      <c r="AS101" s="110">
        <f t="shared" ref="AS101:AS164" si="102">AM101+AS100+IF(AM101&lt;0,AM101,0)</f>
        <v>3.2199540404497504E-2</v>
      </c>
      <c r="AT101" s="110">
        <f t="shared" ref="AT101:AT164" si="103">AN101+AT100+IF(AN101&lt;0,AN101,0)</f>
        <v>2.6321301034665942E-2</v>
      </c>
      <c r="AU101" s="110">
        <f t="shared" ref="AU101:AU164" si="104">AO101+AU100+IF(AO101&lt;0,AO101,0)</f>
        <v>0.28399597379851949</v>
      </c>
      <c r="AV101" s="110">
        <f t="shared" ref="AV101:AV164" si="105">AP101+AV100+IF(AP101&lt;0,AP101,0)</f>
        <v>1.9085165689923033E-2</v>
      </c>
      <c r="AW101" s="110">
        <f t="shared" ref="AW101:AW164" si="106">S101+AQ101</f>
        <v>9.4677162961463601</v>
      </c>
      <c r="AX101" s="110">
        <f t="shared" ref="AX101:AX164" si="107">T101+AR101</f>
        <v>10.417248217840896</v>
      </c>
      <c r="AY101" s="110">
        <f t="shared" ref="AY101:AY164" si="108">U101+AS101</f>
        <v>4.0021055623437158</v>
      </c>
      <c r="AZ101" s="110">
        <f t="shared" ref="AZ101:AZ164" si="109">V101+AT101</f>
        <v>2.8070753327014257</v>
      </c>
      <c r="BA101" s="110">
        <f t="shared" ref="BA101:BA164" si="110">W101+AU101</f>
        <v>34.323200994543321</v>
      </c>
      <c r="BB101" s="110">
        <f t="shared" ref="BB101:BB164" si="111">X101+AV101</f>
        <v>10.833652929449674</v>
      </c>
      <c r="BC101" s="90">
        <f t="shared" si="89"/>
        <v>0</v>
      </c>
      <c r="BD101" s="90">
        <f t="shared" ref="BD101:BD164" si="112">BD100+L101</f>
        <v>-3500</v>
      </c>
      <c r="BE101" s="90">
        <f t="shared" si="79"/>
        <v>2338.1249783466833</v>
      </c>
      <c r="BF101" s="89">
        <f t="shared" si="90"/>
        <v>-0.33196429190094767</v>
      </c>
      <c r="BG101" s="109">
        <f t="shared" ref="BG101:BG164" si="113">BG100+BC101</f>
        <v>37.329964339871623</v>
      </c>
      <c r="BH101" s="108">
        <f t="shared" si="80"/>
        <v>2375.4549426865551</v>
      </c>
      <c r="BI101" s="129">
        <f t="shared" si="91"/>
        <v>-0.32129858780384135</v>
      </c>
      <c r="BJ101" s="90">
        <f t="shared" si="81"/>
        <v>23.000971634469629</v>
      </c>
      <c r="BK101" s="108">
        <f t="shared" si="82"/>
        <v>2361.1259499811531</v>
      </c>
      <c r="BL101" s="89">
        <f t="shared" si="92"/>
        <v>-0.32539258571967056</v>
      </c>
      <c r="BM101" s="109"/>
      <c r="BN101" s="109">
        <f t="shared" si="93"/>
        <v>3500</v>
      </c>
      <c r="BO101" s="109">
        <f t="shared" si="94"/>
        <v>2361.1259499811536</v>
      </c>
      <c r="BQ101" s="108">
        <f t="shared" si="65"/>
        <v>46.110000999999997</v>
      </c>
      <c r="BR101" s="108">
        <f t="shared" si="66"/>
        <v>24.870000999999998</v>
      </c>
    </row>
    <row r="102" spans="1:70" ht="12.75" customHeight="1" x14ac:dyDescent="0.2">
      <c r="A102" s="107">
        <v>39762</v>
      </c>
      <c r="B102" s="108">
        <v>43.150002000000001</v>
      </c>
      <c r="C102" s="108">
        <v>39.580002</v>
      </c>
      <c r="D102" s="108">
        <v>30.799999</v>
      </c>
      <c r="E102" s="108">
        <v>39.979999999999997</v>
      </c>
      <c r="F102" s="108">
        <v>25.68</v>
      </c>
      <c r="G102" s="108">
        <v>22.469999000000001</v>
      </c>
      <c r="L102" s="156">
        <f>IF(int=Weekly,-$B$4,IF(int=Bi_Weekly,0,IF(int=Monthly,0,IF(int=Quarterly,0,IF(int=Yearly,0,IF(int=None,0,0))))))</f>
        <v>0</v>
      </c>
      <c r="M102" s="110">
        <f t="shared" si="67"/>
        <v>0</v>
      </c>
      <c r="N102" s="126">
        <f t="shared" si="68"/>
        <v>0</v>
      </c>
      <c r="O102" s="110">
        <f t="shared" si="69"/>
        <v>0</v>
      </c>
      <c r="P102" s="110">
        <f t="shared" si="70"/>
        <v>0</v>
      </c>
      <c r="Q102" s="110">
        <f t="shared" si="71"/>
        <v>0</v>
      </c>
      <c r="R102" s="110">
        <f t="shared" si="72"/>
        <v>0</v>
      </c>
      <c r="S102" s="110">
        <f t="shared" si="95"/>
        <v>9.387630124134855</v>
      </c>
      <c r="T102" s="110">
        <f t="shared" si="96"/>
        <v>10.211645565647848</v>
      </c>
      <c r="U102" s="110">
        <f t="shared" si="97"/>
        <v>3.9699060219392184</v>
      </c>
      <c r="V102" s="110">
        <f t="shared" si="98"/>
        <v>2.7807540316667598</v>
      </c>
      <c r="W102" s="110">
        <f t="shared" si="99"/>
        <v>34.039205020744802</v>
      </c>
      <c r="X102" s="110">
        <f t="shared" si="100"/>
        <v>10.814567763759751</v>
      </c>
      <c r="Y102" s="110"/>
      <c r="Z102" s="110"/>
      <c r="AA102" s="110"/>
      <c r="AB102" s="110"/>
      <c r="AC102" s="110"/>
      <c r="AD102" s="110"/>
      <c r="AE102" s="110">
        <f t="shared" si="83"/>
        <v>0</v>
      </c>
      <c r="AF102" s="110">
        <f t="shared" si="84"/>
        <v>0</v>
      </c>
      <c r="AG102" s="110">
        <f t="shared" si="85"/>
        <v>0</v>
      </c>
      <c r="AH102" s="110">
        <f t="shared" si="86"/>
        <v>0</v>
      </c>
      <c r="AI102" s="110">
        <f t="shared" si="87"/>
        <v>0</v>
      </c>
      <c r="AJ102" s="110">
        <f t="shared" si="88"/>
        <v>0</v>
      </c>
      <c r="AK102" s="110">
        <f t="shared" si="73"/>
        <v>0</v>
      </c>
      <c r="AL102" s="110">
        <f t="shared" si="74"/>
        <v>0</v>
      </c>
      <c r="AM102" s="110">
        <f t="shared" si="75"/>
        <v>0</v>
      </c>
      <c r="AN102" s="110">
        <f t="shared" si="76"/>
        <v>0</v>
      </c>
      <c r="AO102" s="110">
        <f t="shared" si="77"/>
        <v>0</v>
      </c>
      <c r="AP102" s="110">
        <f t="shared" si="78"/>
        <v>0</v>
      </c>
      <c r="AQ102" s="110">
        <f t="shared" si="101"/>
        <v>8.0086172011504309E-2</v>
      </c>
      <c r="AR102" s="110">
        <f t="shared" si="101"/>
        <v>0.20560265219304882</v>
      </c>
      <c r="AS102" s="110">
        <f t="shared" si="102"/>
        <v>3.2199540404497504E-2</v>
      </c>
      <c r="AT102" s="110">
        <f t="shared" si="103"/>
        <v>2.6321301034665942E-2</v>
      </c>
      <c r="AU102" s="110">
        <f t="shared" si="104"/>
        <v>0.28399597379851949</v>
      </c>
      <c r="AV102" s="110">
        <f t="shared" si="105"/>
        <v>1.9085165689923033E-2</v>
      </c>
      <c r="AW102" s="110">
        <f t="shared" si="106"/>
        <v>9.4677162961463601</v>
      </c>
      <c r="AX102" s="110">
        <f t="shared" si="107"/>
        <v>10.417248217840896</v>
      </c>
      <c r="AY102" s="110">
        <f t="shared" si="108"/>
        <v>4.0021055623437158</v>
      </c>
      <c r="AZ102" s="110">
        <f t="shared" si="109"/>
        <v>2.8070753327014257</v>
      </c>
      <c r="BA102" s="110">
        <f t="shared" si="110"/>
        <v>34.323200994543321</v>
      </c>
      <c r="BB102" s="110">
        <f t="shared" si="111"/>
        <v>10.833652929449674</v>
      </c>
      <c r="BC102" s="90">
        <f t="shared" si="89"/>
        <v>0</v>
      </c>
      <c r="BD102" s="90">
        <f t="shared" si="112"/>
        <v>-3500</v>
      </c>
      <c r="BE102" s="90">
        <f t="shared" si="79"/>
        <v>2159.8309700050117</v>
      </c>
      <c r="BF102" s="89">
        <f t="shared" si="90"/>
        <v>-0.38290543714142522</v>
      </c>
      <c r="BG102" s="109">
        <f t="shared" si="113"/>
        <v>37.329964339871623</v>
      </c>
      <c r="BH102" s="108">
        <f t="shared" si="80"/>
        <v>2197.1609343448836</v>
      </c>
      <c r="BI102" s="129">
        <f t="shared" si="91"/>
        <v>-0.37223973304431901</v>
      </c>
      <c r="BJ102" s="90">
        <f t="shared" si="81"/>
        <v>21.359403556213245</v>
      </c>
      <c r="BK102" s="108">
        <f t="shared" si="82"/>
        <v>2181.190373561225</v>
      </c>
      <c r="BL102" s="89">
        <f t="shared" si="92"/>
        <v>-0.37680275041107858</v>
      </c>
      <c r="BM102" s="109"/>
      <c r="BN102" s="109">
        <f t="shared" si="93"/>
        <v>3500</v>
      </c>
      <c r="BO102" s="109">
        <f t="shared" si="94"/>
        <v>2181.190373561225</v>
      </c>
      <c r="BQ102" s="108">
        <f t="shared" si="65"/>
        <v>43.150002000000001</v>
      </c>
      <c r="BR102" s="108">
        <f t="shared" si="66"/>
        <v>22.469999000000001</v>
      </c>
    </row>
    <row r="103" spans="1:70" ht="12.75" customHeight="1" x14ac:dyDescent="0.2">
      <c r="A103" s="107">
        <v>39769</v>
      </c>
      <c r="B103" s="108">
        <v>39.290000999999997</v>
      </c>
      <c r="C103" s="108">
        <v>36.009998000000003</v>
      </c>
      <c r="D103" s="108">
        <v>27.23</v>
      </c>
      <c r="E103" s="108">
        <v>35.520000000000003</v>
      </c>
      <c r="F103" s="108">
        <v>23.719999000000001</v>
      </c>
      <c r="G103" s="108">
        <v>21</v>
      </c>
      <c r="L103" s="156">
        <f>IF(int=Weekly,-$B$4,IF(int=Bi_Weekly,-$B$4,IF(int=Monthly,-$B$4,IF(int=Quarterly,0,IF(int=Yearly,0,IF(int=None,0,0))))))</f>
        <v>0</v>
      </c>
      <c r="M103" s="110">
        <f t="shared" si="67"/>
        <v>0</v>
      </c>
      <c r="N103" s="126">
        <f t="shared" si="68"/>
        <v>0</v>
      </c>
      <c r="O103" s="110">
        <f t="shared" si="69"/>
        <v>0</v>
      </c>
      <c r="P103" s="110">
        <f t="shared" si="70"/>
        <v>0</v>
      </c>
      <c r="Q103" s="110">
        <f t="shared" si="71"/>
        <v>0</v>
      </c>
      <c r="R103" s="110">
        <f t="shared" si="72"/>
        <v>0</v>
      </c>
      <c r="S103" s="110">
        <f t="shared" si="95"/>
        <v>9.387630124134855</v>
      </c>
      <c r="T103" s="110">
        <f t="shared" si="96"/>
        <v>10.211645565647848</v>
      </c>
      <c r="U103" s="110">
        <f t="shared" si="97"/>
        <v>3.9699060219392184</v>
      </c>
      <c r="V103" s="110">
        <f t="shared" si="98"/>
        <v>2.7807540316667598</v>
      </c>
      <c r="W103" s="110">
        <f t="shared" si="99"/>
        <v>34.039205020744802</v>
      </c>
      <c r="X103" s="110">
        <f t="shared" si="100"/>
        <v>10.814567763759751</v>
      </c>
      <c r="Y103" s="110"/>
      <c r="Z103" s="110"/>
      <c r="AA103" s="110"/>
      <c r="AB103" s="110"/>
      <c r="AC103" s="110"/>
      <c r="AD103" s="110"/>
      <c r="AE103" s="110">
        <f t="shared" si="83"/>
        <v>0</v>
      </c>
      <c r="AF103" s="110">
        <f t="shared" si="84"/>
        <v>0</v>
      </c>
      <c r="AG103" s="110">
        <f t="shared" si="85"/>
        <v>0</v>
      </c>
      <c r="AH103" s="110">
        <f t="shared" si="86"/>
        <v>0</v>
      </c>
      <c r="AI103" s="110">
        <f t="shared" si="87"/>
        <v>0</v>
      </c>
      <c r="AJ103" s="110">
        <f t="shared" si="88"/>
        <v>0</v>
      </c>
      <c r="AK103" s="110">
        <f t="shared" si="73"/>
        <v>0</v>
      </c>
      <c r="AL103" s="110">
        <f t="shared" si="74"/>
        <v>0</v>
      </c>
      <c r="AM103" s="110">
        <f t="shared" si="75"/>
        <v>0</v>
      </c>
      <c r="AN103" s="110">
        <f t="shared" si="76"/>
        <v>0</v>
      </c>
      <c r="AO103" s="110">
        <f t="shared" si="77"/>
        <v>0</v>
      </c>
      <c r="AP103" s="110">
        <f t="shared" si="78"/>
        <v>0</v>
      </c>
      <c r="AQ103" s="110">
        <f t="shared" si="101"/>
        <v>8.0086172011504309E-2</v>
      </c>
      <c r="AR103" s="110">
        <f t="shared" si="101"/>
        <v>0.20560265219304882</v>
      </c>
      <c r="AS103" s="110">
        <f t="shared" si="102"/>
        <v>3.2199540404497504E-2</v>
      </c>
      <c r="AT103" s="110">
        <f t="shared" si="103"/>
        <v>2.6321301034665942E-2</v>
      </c>
      <c r="AU103" s="110">
        <f t="shared" si="104"/>
        <v>0.28399597379851949</v>
      </c>
      <c r="AV103" s="110">
        <f t="shared" si="105"/>
        <v>1.9085165689923033E-2</v>
      </c>
      <c r="AW103" s="110">
        <f t="shared" si="106"/>
        <v>9.4677162961463601</v>
      </c>
      <c r="AX103" s="110">
        <f t="shared" si="107"/>
        <v>10.417248217840896</v>
      </c>
      <c r="AY103" s="110">
        <f t="shared" si="108"/>
        <v>4.0021055623437158</v>
      </c>
      <c r="AZ103" s="110">
        <f t="shared" si="109"/>
        <v>2.8070753327014257</v>
      </c>
      <c r="BA103" s="110">
        <f t="shared" si="110"/>
        <v>34.323200994543321</v>
      </c>
      <c r="BB103" s="110">
        <f t="shared" si="111"/>
        <v>10.833652929449674</v>
      </c>
      <c r="BC103" s="90">
        <f t="shared" si="89"/>
        <v>0</v>
      </c>
      <c r="BD103" s="90">
        <f t="shared" si="112"/>
        <v>-3500</v>
      </c>
      <c r="BE103" s="90">
        <f t="shared" si="79"/>
        <v>1977.9500896346012</v>
      </c>
      <c r="BF103" s="89">
        <f t="shared" si="90"/>
        <v>-0.43487140296154247</v>
      </c>
      <c r="BG103" s="109">
        <f t="shared" si="113"/>
        <v>37.329964339871623</v>
      </c>
      <c r="BH103" s="108">
        <f t="shared" si="80"/>
        <v>2015.2800539744728</v>
      </c>
      <c r="BI103" s="129">
        <f t="shared" si="91"/>
        <v>-0.42420569886443638</v>
      </c>
      <c r="BJ103" s="90">
        <f t="shared" si="81"/>
        <v>19.499235664643656</v>
      </c>
      <c r="BK103" s="108">
        <f t="shared" si="82"/>
        <v>1997.4493252992449</v>
      </c>
      <c r="BL103" s="89">
        <f t="shared" si="92"/>
        <v>-0.42930019277164433</v>
      </c>
      <c r="BM103" s="109"/>
      <c r="BN103" s="109">
        <f t="shared" si="93"/>
        <v>3500</v>
      </c>
      <c r="BO103" s="109">
        <f t="shared" si="94"/>
        <v>1997.4493252992449</v>
      </c>
      <c r="BQ103" s="108">
        <f t="shared" si="65"/>
        <v>39.290000999999997</v>
      </c>
      <c r="BR103" s="108">
        <f t="shared" si="66"/>
        <v>21</v>
      </c>
    </row>
    <row r="104" spans="1:70" ht="12.75" customHeight="1" x14ac:dyDescent="0.2">
      <c r="A104" s="107">
        <v>39776</v>
      </c>
      <c r="B104" s="108">
        <v>44.299999</v>
      </c>
      <c r="C104" s="108">
        <v>40.990001999999997</v>
      </c>
      <c r="D104" s="108">
        <v>31.83</v>
      </c>
      <c r="E104" s="108">
        <v>41.919998</v>
      </c>
      <c r="F104" s="108">
        <v>26.09</v>
      </c>
      <c r="G104" s="108">
        <v>23.030000999999999</v>
      </c>
      <c r="L104" s="156">
        <f>IF(int=Weekly,-$B$4,IF(int=Bi_Weekly,0,IF(int=Monthly,0,IF(int=Quarterly,0,IF(int=Yearly,0,IF(int=None,0,0))))))</f>
        <v>0</v>
      </c>
      <c r="M104" s="110">
        <f t="shared" si="67"/>
        <v>0</v>
      </c>
      <c r="N104" s="126">
        <f t="shared" si="68"/>
        <v>0</v>
      </c>
      <c r="O104" s="110">
        <f t="shared" si="69"/>
        <v>0</v>
      </c>
      <c r="P104" s="110">
        <f t="shared" si="70"/>
        <v>0</v>
      </c>
      <c r="Q104" s="110">
        <f t="shared" si="71"/>
        <v>0</v>
      </c>
      <c r="R104" s="110">
        <f t="shared" si="72"/>
        <v>0</v>
      </c>
      <c r="S104" s="110">
        <f t="shared" si="95"/>
        <v>9.387630124134855</v>
      </c>
      <c r="T104" s="110">
        <f t="shared" si="96"/>
        <v>10.211645565647848</v>
      </c>
      <c r="U104" s="110">
        <f t="shared" si="97"/>
        <v>3.9699060219392184</v>
      </c>
      <c r="V104" s="110">
        <f t="shared" si="98"/>
        <v>2.7807540316667598</v>
      </c>
      <c r="W104" s="110">
        <f t="shared" si="99"/>
        <v>34.039205020744802</v>
      </c>
      <c r="X104" s="110">
        <f t="shared" si="100"/>
        <v>10.814567763759751</v>
      </c>
      <c r="Y104" s="110"/>
      <c r="Z104" s="110"/>
      <c r="AA104" s="110"/>
      <c r="AB104" s="110"/>
      <c r="AC104" s="110"/>
      <c r="AD104" s="110"/>
      <c r="AE104" s="110">
        <f t="shared" si="83"/>
        <v>0</v>
      </c>
      <c r="AF104" s="110">
        <f t="shared" si="84"/>
        <v>0</v>
      </c>
      <c r="AG104" s="110">
        <f t="shared" si="85"/>
        <v>0</v>
      </c>
      <c r="AH104" s="110">
        <f t="shared" si="86"/>
        <v>0</v>
      </c>
      <c r="AI104" s="110">
        <f t="shared" si="87"/>
        <v>0</v>
      </c>
      <c r="AJ104" s="110">
        <f t="shared" si="88"/>
        <v>0</v>
      </c>
      <c r="AK104" s="110">
        <f t="shared" si="73"/>
        <v>0</v>
      </c>
      <c r="AL104" s="110">
        <f t="shared" si="74"/>
        <v>0</v>
      </c>
      <c r="AM104" s="110">
        <f t="shared" si="75"/>
        <v>0</v>
      </c>
      <c r="AN104" s="110">
        <f t="shared" si="76"/>
        <v>0</v>
      </c>
      <c r="AO104" s="110">
        <f t="shared" si="77"/>
        <v>0</v>
      </c>
      <c r="AP104" s="110">
        <f t="shared" si="78"/>
        <v>0</v>
      </c>
      <c r="AQ104" s="110">
        <f t="shared" si="101"/>
        <v>8.0086172011504309E-2</v>
      </c>
      <c r="AR104" s="110">
        <f t="shared" si="101"/>
        <v>0.20560265219304882</v>
      </c>
      <c r="AS104" s="110">
        <f t="shared" si="102"/>
        <v>3.2199540404497504E-2</v>
      </c>
      <c r="AT104" s="110">
        <f t="shared" si="103"/>
        <v>2.6321301034665942E-2</v>
      </c>
      <c r="AU104" s="110">
        <f t="shared" si="104"/>
        <v>0.28399597379851949</v>
      </c>
      <c r="AV104" s="110">
        <f t="shared" si="105"/>
        <v>1.9085165689923033E-2</v>
      </c>
      <c r="AW104" s="110">
        <f t="shared" si="106"/>
        <v>9.4677162961463601</v>
      </c>
      <c r="AX104" s="110">
        <f t="shared" si="107"/>
        <v>10.417248217840896</v>
      </c>
      <c r="AY104" s="110">
        <f t="shared" si="108"/>
        <v>4.0021055623437158</v>
      </c>
      <c r="AZ104" s="110">
        <f t="shared" si="109"/>
        <v>2.8070753327014257</v>
      </c>
      <c r="BA104" s="110">
        <f t="shared" si="110"/>
        <v>34.323200994543321</v>
      </c>
      <c r="BB104" s="110">
        <f t="shared" si="111"/>
        <v>10.833652929449674</v>
      </c>
      <c r="BC104" s="90">
        <f t="shared" si="89"/>
        <v>0</v>
      </c>
      <c r="BD104" s="90">
        <f t="shared" si="112"/>
        <v>-3500</v>
      </c>
      <c r="BE104" s="90">
        <f t="shared" si="79"/>
        <v>2214.5210548002151</v>
      </c>
      <c r="BF104" s="89">
        <f t="shared" si="90"/>
        <v>-0.36727969862850995</v>
      </c>
      <c r="BG104" s="109">
        <f t="shared" si="113"/>
        <v>37.329964339871623</v>
      </c>
      <c r="BH104" s="108">
        <f t="shared" si="80"/>
        <v>2251.8510191400869</v>
      </c>
      <c r="BI104" s="129">
        <f t="shared" si="91"/>
        <v>-0.35661399453140374</v>
      </c>
      <c r="BJ104" s="90">
        <f t="shared" si="81"/>
        <v>21.952757063755058</v>
      </c>
      <c r="BK104" s="108">
        <f t="shared" si="82"/>
        <v>2236.4738118639702</v>
      </c>
      <c r="BL104" s="89">
        <f t="shared" si="92"/>
        <v>-0.36100748232457991</v>
      </c>
      <c r="BM104" s="109"/>
      <c r="BN104" s="109">
        <f t="shared" si="93"/>
        <v>3500</v>
      </c>
      <c r="BO104" s="109">
        <f t="shared" si="94"/>
        <v>2236.4738118639698</v>
      </c>
      <c r="BQ104" s="108">
        <f t="shared" si="65"/>
        <v>44.299999</v>
      </c>
      <c r="BR104" s="108">
        <f t="shared" si="66"/>
        <v>23.030000999999999</v>
      </c>
    </row>
    <row r="105" spans="1:70" ht="12.75" customHeight="1" x14ac:dyDescent="0.2">
      <c r="A105" s="107">
        <v>39783</v>
      </c>
      <c r="B105" s="108">
        <v>43.209999000000003</v>
      </c>
      <c r="C105" s="108">
        <v>40.369999</v>
      </c>
      <c r="D105" s="108">
        <v>31.139999</v>
      </c>
      <c r="E105" s="108">
        <v>40.549999</v>
      </c>
      <c r="F105" s="108">
        <v>25.26</v>
      </c>
      <c r="G105" s="108">
        <v>22.58</v>
      </c>
      <c r="L105" s="156">
        <f>IF(int=Weekly,-$B$4,IF(int=Bi_Weekly,-$B$4,IF(int=Monthly,0,IF(int=Quarterly,0,IF(int=Yearly,0,IF(int=None,0,0))))))</f>
        <v>0</v>
      </c>
      <c r="M105" s="110">
        <f t="shared" si="67"/>
        <v>0</v>
      </c>
      <c r="N105" s="126">
        <f t="shared" si="68"/>
        <v>0</v>
      </c>
      <c r="O105" s="110">
        <f t="shared" si="69"/>
        <v>0</v>
      </c>
      <c r="P105" s="110">
        <f t="shared" si="70"/>
        <v>0</v>
      </c>
      <c r="Q105" s="110">
        <f t="shared" si="71"/>
        <v>0</v>
      </c>
      <c r="R105" s="110">
        <f t="shared" si="72"/>
        <v>0</v>
      </c>
      <c r="S105" s="110">
        <f t="shared" si="95"/>
        <v>9.387630124134855</v>
      </c>
      <c r="T105" s="110">
        <f t="shared" si="96"/>
        <v>10.211645565647848</v>
      </c>
      <c r="U105" s="110">
        <f t="shared" si="97"/>
        <v>3.9699060219392184</v>
      </c>
      <c r="V105" s="110">
        <f t="shared" si="98"/>
        <v>2.7807540316667598</v>
      </c>
      <c r="W105" s="110">
        <f t="shared" si="99"/>
        <v>34.039205020744802</v>
      </c>
      <c r="X105" s="110">
        <f t="shared" si="100"/>
        <v>10.814567763759751</v>
      </c>
      <c r="Y105" s="110"/>
      <c r="Z105" s="110"/>
      <c r="AA105" s="110"/>
      <c r="AB105" s="110"/>
      <c r="AC105" s="110"/>
      <c r="AD105" s="110"/>
      <c r="AE105" s="110">
        <f t="shared" si="83"/>
        <v>0</v>
      </c>
      <c r="AF105" s="110">
        <f t="shared" si="84"/>
        <v>0</v>
      </c>
      <c r="AG105" s="110">
        <f t="shared" si="85"/>
        <v>0</v>
      </c>
      <c r="AH105" s="110">
        <f t="shared" si="86"/>
        <v>0</v>
      </c>
      <c r="AI105" s="110">
        <f t="shared" si="87"/>
        <v>0</v>
      </c>
      <c r="AJ105" s="110">
        <f t="shared" si="88"/>
        <v>0</v>
      </c>
      <c r="AK105" s="110">
        <f t="shared" si="73"/>
        <v>0</v>
      </c>
      <c r="AL105" s="110">
        <f t="shared" si="74"/>
        <v>0</v>
      </c>
      <c r="AM105" s="110">
        <f t="shared" si="75"/>
        <v>0</v>
      </c>
      <c r="AN105" s="110">
        <f t="shared" si="76"/>
        <v>0</v>
      </c>
      <c r="AO105" s="110">
        <f t="shared" si="77"/>
        <v>0</v>
      </c>
      <c r="AP105" s="110">
        <f t="shared" si="78"/>
        <v>0</v>
      </c>
      <c r="AQ105" s="110">
        <f t="shared" si="101"/>
        <v>8.0086172011504309E-2</v>
      </c>
      <c r="AR105" s="110">
        <f t="shared" si="101"/>
        <v>0.20560265219304882</v>
      </c>
      <c r="AS105" s="110">
        <f t="shared" si="102"/>
        <v>3.2199540404497504E-2</v>
      </c>
      <c r="AT105" s="110">
        <f t="shared" si="103"/>
        <v>2.6321301034665942E-2</v>
      </c>
      <c r="AU105" s="110">
        <f t="shared" si="104"/>
        <v>0.28399597379851949</v>
      </c>
      <c r="AV105" s="110">
        <f t="shared" si="105"/>
        <v>1.9085165689923033E-2</v>
      </c>
      <c r="AW105" s="110">
        <f t="shared" si="106"/>
        <v>9.4677162961463601</v>
      </c>
      <c r="AX105" s="110">
        <f t="shared" si="107"/>
        <v>10.417248217840896</v>
      </c>
      <c r="AY105" s="110">
        <f t="shared" si="108"/>
        <v>4.0021055623437158</v>
      </c>
      <c r="AZ105" s="110">
        <f t="shared" si="109"/>
        <v>2.8070753327014257</v>
      </c>
      <c r="BA105" s="110">
        <f t="shared" si="110"/>
        <v>34.323200994543321</v>
      </c>
      <c r="BB105" s="110">
        <f t="shared" si="111"/>
        <v>10.833652929449674</v>
      </c>
      <c r="BC105" s="90">
        <f t="shared" si="89"/>
        <v>0</v>
      </c>
      <c r="BD105" s="90">
        <f t="shared" si="112"/>
        <v>-3500</v>
      </c>
      <c r="BE105" s="90">
        <f t="shared" si="79"/>
        <v>2158.289311236118</v>
      </c>
      <c r="BF105" s="89">
        <f t="shared" si="90"/>
        <v>-0.38334591107539484</v>
      </c>
      <c r="BG105" s="109">
        <f t="shared" si="113"/>
        <v>37.329964339871623</v>
      </c>
      <c r="BH105" s="108">
        <f t="shared" si="80"/>
        <v>2195.6192755759898</v>
      </c>
      <c r="BI105" s="129">
        <f t="shared" si="91"/>
        <v>-0.37268020697828863</v>
      </c>
      <c r="BJ105" s="90">
        <f t="shared" si="81"/>
        <v>21.435406002021637</v>
      </c>
      <c r="BK105" s="108">
        <f t="shared" si="82"/>
        <v>2179.7247172381394</v>
      </c>
      <c r="BL105" s="89">
        <f t="shared" si="92"/>
        <v>-0.37722150936053156</v>
      </c>
      <c r="BM105" s="109"/>
      <c r="BN105" s="109">
        <f t="shared" si="93"/>
        <v>3500</v>
      </c>
      <c r="BO105" s="109">
        <f t="shared" si="94"/>
        <v>2179.7247172381399</v>
      </c>
      <c r="BQ105" s="108">
        <f t="shared" si="65"/>
        <v>43.209999000000003</v>
      </c>
      <c r="BR105" s="108">
        <f t="shared" si="66"/>
        <v>22.58</v>
      </c>
    </row>
    <row r="106" spans="1:70" ht="12.75" customHeight="1" x14ac:dyDescent="0.2">
      <c r="A106" s="107">
        <v>39790</v>
      </c>
      <c r="B106" s="108">
        <v>43.720001000000003</v>
      </c>
      <c r="C106" s="108">
        <v>40.540000999999997</v>
      </c>
      <c r="D106" s="108">
        <v>31.74</v>
      </c>
      <c r="E106" s="108">
        <v>41.02</v>
      </c>
      <c r="F106" s="108">
        <v>26.879999000000002</v>
      </c>
      <c r="G106" s="108">
        <v>24.57</v>
      </c>
      <c r="L106" s="156">
        <f>IF(int=Weekly,-$B$4,IF(int=Bi_Weekly,0,IF(int=Monthly,0,IF(int=Quarterly,0,IF(int=Yearly,0,IF(int=None,0,0))))))</f>
        <v>0</v>
      </c>
      <c r="M106" s="110">
        <f t="shared" si="67"/>
        <v>0</v>
      </c>
      <c r="N106" s="126">
        <f t="shared" si="68"/>
        <v>0</v>
      </c>
      <c r="O106" s="110">
        <f t="shared" si="69"/>
        <v>0</v>
      </c>
      <c r="P106" s="110">
        <f t="shared" si="70"/>
        <v>0</v>
      </c>
      <c r="Q106" s="110">
        <f t="shared" si="71"/>
        <v>0</v>
      </c>
      <c r="R106" s="110">
        <f t="shared" si="72"/>
        <v>0</v>
      </c>
      <c r="S106" s="110">
        <f t="shared" si="95"/>
        <v>9.387630124134855</v>
      </c>
      <c r="T106" s="110">
        <f t="shared" si="96"/>
        <v>10.211645565647848</v>
      </c>
      <c r="U106" s="110">
        <f t="shared" si="97"/>
        <v>3.9699060219392184</v>
      </c>
      <c r="V106" s="110">
        <f t="shared" si="98"/>
        <v>2.7807540316667598</v>
      </c>
      <c r="W106" s="110">
        <f t="shared" si="99"/>
        <v>34.039205020744802</v>
      </c>
      <c r="X106" s="110">
        <f t="shared" si="100"/>
        <v>10.814567763759751</v>
      </c>
      <c r="Y106" s="110"/>
      <c r="Z106" s="110"/>
      <c r="AA106" s="110"/>
      <c r="AB106" s="110"/>
      <c r="AC106" s="110"/>
      <c r="AD106" s="110"/>
      <c r="AE106" s="110">
        <f t="shared" si="83"/>
        <v>0</v>
      </c>
      <c r="AF106" s="110">
        <f t="shared" si="84"/>
        <v>0</v>
      </c>
      <c r="AG106" s="110">
        <f t="shared" si="85"/>
        <v>0</v>
      </c>
      <c r="AH106" s="110">
        <f t="shared" si="86"/>
        <v>0</v>
      </c>
      <c r="AI106" s="110">
        <f t="shared" si="87"/>
        <v>0</v>
      </c>
      <c r="AJ106" s="110">
        <f t="shared" si="88"/>
        <v>0</v>
      </c>
      <c r="AK106" s="110">
        <f t="shared" si="73"/>
        <v>0</v>
      </c>
      <c r="AL106" s="110">
        <f t="shared" si="74"/>
        <v>0</v>
      </c>
      <c r="AM106" s="110">
        <f t="shared" si="75"/>
        <v>0</v>
      </c>
      <c r="AN106" s="110">
        <f t="shared" si="76"/>
        <v>0</v>
      </c>
      <c r="AO106" s="110">
        <f t="shared" si="77"/>
        <v>0</v>
      </c>
      <c r="AP106" s="110">
        <f t="shared" si="78"/>
        <v>0</v>
      </c>
      <c r="AQ106" s="110">
        <f t="shared" si="101"/>
        <v>8.0086172011504309E-2</v>
      </c>
      <c r="AR106" s="110">
        <f t="shared" si="101"/>
        <v>0.20560265219304882</v>
      </c>
      <c r="AS106" s="110">
        <f t="shared" si="102"/>
        <v>3.2199540404497504E-2</v>
      </c>
      <c r="AT106" s="110">
        <f t="shared" si="103"/>
        <v>2.6321301034665942E-2</v>
      </c>
      <c r="AU106" s="110">
        <f t="shared" si="104"/>
        <v>0.28399597379851949</v>
      </c>
      <c r="AV106" s="110">
        <f t="shared" si="105"/>
        <v>1.9085165689923033E-2</v>
      </c>
      <c r="AW106" s="110">
        <f t="shared" si="106"/>
        <v>9.4677162961463601</v>
      </c>
      <c r="AX106" s="110">
        <f t="shared" si="107"/>
        <v>10.417248217840896</v>
      </c>
      <c r="AY106" s="110">
        <f t="shared" si="108"/>
        <v>4.0021055623437158</v>
      </c>
      <c r="AZ106" s="110">
        <f t="shared" si="109"/>
        <v>2.8070753327014257</v>
      </c>
      <c r="BA106" s="110">
        <f t="shared" si="110"/>
        <v>34.323200994543321</v>
      </c>
      <c r="BB106" s="110">
        <f t="shared" si="111"/>
        <v>10.833652929449674</v>
      </c>
      <c r="BC106" s="90">
        <f t="shared" si="89"/>
        <v>0</v>
      </c>
      <c r="BD106" s="90">
        <f t="shared" si="112"/>
        <v>-3500</v>
      </c>
      <c r="BE106" s="90">
        <f t="shared" si="79"/>
        <v>2245.1663942471291</v>
      </c>
      <c r="BF106" s="89">
        <f t="shared" si="90"/>
        <v>-0.35852388735796314</v>
      </c>
      <c r="BG106" s="109">
        <f t="shared" si="113"/>
        <v>37.329964339871623</v>
      </c>
      <c r="BH106" s="108">
        <f t="shared" si="80"/>
        <v>2282.4963585870009</v>
      </c>
      <c r="BI106" s="129">
        <f t="shared" si="91"/>
        <v>-0.34785818326085682</v>
      </c>
      <c r="BJ106" s="90">
        <f t="shared" si="81"/>
        <v>22.04094643952838</v>
      </c>
      <c r="BK106" s="108">
        <f t="shared" si="82"/>
        <v>2267.2073406866575</v>
      </c>
      <c r="BL106" s="89">
        <f t="shared" si="92"/>
        <v>-0.35222647408952645</v>
      </c>
      <c r="BM106" s="109"/>
      <c r="BN106" s="109">
        <f t="shared" si="93"/>
        <v>3500</v>
      </c>
      <c r="BO106" s="109">
        <f t="shared" si="94"/>
        <v>2267.2073406866575</v>
      </c>
      <c r="BQ106" s="108">
        <f t="shared" si="65"/>
        <v>43.720001000000003</v>
      </c>
      <c r="BR106" s="108">
        <f t="shared" si="66"/>
        <v>24.57</v>
      </c>
    </row>
    <row r="107" spans="1:70" ht="12.75" customHeight="1" x14ac:dyDescent="0.2">
      <c r="A107" s="107">
        <v>39797</v>
      </c>
      <c r="B107" s="108">
        <v>44.110000999999997</v>
      </c>
      <c r="C107" s="108">
        <v>40.520000000000003</v>
      </c>
      <c r="D107" s="108">
        <v>32.720001000000003</v>
      </c>
      <c r="E107" s="108">
        <v>42.529998999999997</v>
      </c>
      <c r="F107" s="108">
        <v>27.09</v>
      </c>
      <c r="G107" s="108">
        <v>25.040001</v>
      </c>
      <c r="L107" s="156">
        <f>IF(int=Weekly,-$B$4,IF(int=Bi_Weekly,-$B$4,IF(int=Monthly,-$B$4,IF(int=Quarterly,0,IF(int=Yearly,0,IF(int=None,0,0))))))</f>
        <v>0</v>
      </c>
      <c r="M107" s="110">
        <f t="shared" si="67"/>
        <v>0</v>
      </c>
      <c r="N107" s="126">
        <f t="shared" si="68"/>
        <v>0</v>
      </c>
      <c r="O107" s="110">
        <f t="shared" si="69"/>
        <v>0</v>
      </c>
      <c r="P107" s="110">
        <f t="shared" si="70"/>
        <v>0</v>
      </c>
      <c r="Q107" s="110">
        <f t="shared" si="71"/>
        <v>0</v>
      </c>
      <c r="R107" s="110">
        <f t="shared" si="72"/>
        <v>0</v>
      </c>
      <c r="S107" s="110">
        <f t="shared" si="95"/>
        <v>9.387630124134855</v>
      </c>
      <c r="T107" s="110">
        <f t="shared" si="96"/>
        <v>10.211645565647848</v>
      </c>
      <c r="U107" s="110">
        <f t="shared" si="97"/>
        <v>3.9699060219392184</v>
      </c>
      <c r="V107" s="110">
        <f t="shared" si="98"/>
        <v>2.7807540316667598</v>
      </c>
      <c r="W107" s="110">
        <f t="shared" si="99"/>
        <v>34.039205020744802</v>
      </c>
      <c r="X107" s="110">
        <f t="shared" si="100"/>
        <v>10.814567763759751</v>
      </c>
      <c r="Y107" s="110"/>
      <c r="Z107" s="110"/>
      <c r="AA107" s="110"/>
      <c r="AB107" s="110"/>
      <c r="AC107" s="110"/>
      <c r="AD107" s="110"/>
      <c r="AE107" s="110">
        <f t="shared" si="83"/>
        <v>0</v>
      </c>
      <c r="AF107" s="110">
        <f t="shared" si="84"/>
        <v>0</v>
      </c>
      <c r="AG107" s="110">
        <f t="shared" si="85"/>
        <v>0</v>
      </c>
      <c r="AH107" s="110">
        <f t="shared" si="86"/>
        <v>0</v>
      </c>
      <c r="AI107" s="110">
        <f t="shared" si="87"/>
        <v>0</v>
      </c>
      <c r="AJ107" s="110">
        <f t="shared" si="88"/>
        <v>0</v>
      </c>
      <c r="AK107" s="110">
        <f t="shared" si="73"/>
        <v>0</v>
      </c>
      <c r="AL107" s="110">
        <f t="shared" si="74"/>
        <v>0</v>
      </c>
      <c r="AM107" s="110">
        <f t="shared" si="75"/>
        <v>0</v>
      </c>
      <c r="AN107" s="110">
        <f t="shared" si="76"/>
        <v>0</v>
      </c>
      <c r="AO107" s="110">
        <f t="shared" si="77"/>
        <v>0</v>
      </c>
      <c r="AP107" s="110">
        <f t="shared" si="78"/>
        <v>0</v>
      </c>
      <c r="AQ107" s="110">
        <f t="shared" si="101"/>
        <v>8.0086172011504309E-2</v>
      </c>
      <c r="AR107" s="110">
        <f t="shared" si="101"/>
        <v>0.20560265219304882</v>
      </c>
      <c r="AS107" s="110">
        <f t="shared" si="102"/>
        <v>3.2199540404497504E-2</v>
      </c>
      <c r="AT107" s="110">
        <f t="shared" si="103"/>
        <v>2.6321301034665942E-2</v>
      </c>
      <c r="AU107" s="110">
        <f t="shared" si="104"/>
        <v>0.28399597379851949</v>
      </c>
      <c r="AV107" s="110">
        <f t="shared" si="105"/>
        <v>1.9085165689923033E-2</v>
      </c>
      <c r="AW107" s="110">
        <f t="shared" si="106"/>
        <v>9.4677162961463601</v>
      </c>
      <c r="AX107" s="110">
        <f t="shared" si="107"/>
        <v>10.417248217840896</v>
      </c>
      <c r="AY107" s="110">
        <f t="shared" si="108"/>
        <v>4.0021055623437158</v>
      </c>
      <c r="AZ107" s="110">
        <f t="shared" si="109"/>
        <v>2.8070753327014257</v>
      </c>
      <c r="BA107" s="110">
        <f t="shared" si="110"/>
        <v>34.323200994543321</v>
      </c>
      <c r="BB107" s="110">
        <f t="shared" si="111"/>
        <v>10.833652929449674</v>
      </c>
      <c r="BC107" s="90">
        <f t="shared" si="89"/>
        <v>0</v>
      </c>
      <c r="BD107" s="90">
        <f t="shared" si="112"/>
        <v>-3500</v>
      </c>
      <c r="BE107" s="90">
        <f t="shared" si="79"/>
        <v>2268.9438993081485</v>
      </c>
      <c r="BF107" s="89">
        <f t="shared" si="90"/>
        <v>-0.3517303144833861</v>
      </c>
      <c r="BG107" s="109">
        <f t="shared" si="113"/>
        <v>37.329964339871623</v>
      </c>
      <c r="BH107" s="108">
        <f t="shared" si="80"/>
        <v>2306.2738636480203</v>
      </c>
      <c r="BI107" s="129">
        <f t="shared" si="91"/>
        <v>-0.34106461038627989</v>
      </c>
      <c r="BJ107" s="90">
        <f t="shared" si="81"/>
        <v>22.207977993456439</v>
      </c>
      <c r="BK107" s="108">
        <f t="shared" si="82"/>
        <v>2291.1518773016051</v>
      </c>
      <c r="BL107" s="89">
        <f t="shared" si="92"/>
        <v>-0.34538517791382717</v>
      </c>
      <c r="BM107" s="109"/>
      <c r="BN107" s="109">
        <f t="shared" si="93"/>
        <v>3500</v>
      </c>
      <c r="BO107" s="109">
        <f t="shared" si="94"/>
        <v>2291.1518773016046</v>
      </c>
      <c r="BQ107" s="108">
        <f t="shared" si="65"/>
        <v>44.110000999999997</v>
      </c>
      <c r="BR107" s="108">
        <f t="shared" si="66"/>
        <v>25.040001</v>
      </c>
    </row>
    <row r="108" spans="1:70" ht="12.75" customHeight="1" x14ac:dyDescent="0.2">
      <c r="A108" s="107">
        <v>39804</v>
      </c>
      <c r="B108" s="108">
        <v>43.32</v>
      </c>
      <c r="C108" s="108">
        <v>39.599997999999999</v>
      </c>
      <c r="D108" s="108">
        <v>31.41</v>
      </c>
      <c r="E108" s="108">
        <v>40.459999000000003</v>
      </c>
      <c r="F108" s="108">
        <v>26.24</v>
      </c>
      <c r="G108" s="108">
        <v>22.969999000000001</v>
      </c>
      <c r="L108" s="156">
        <f>IF(int=Weekly,-$B$4,IF(int=Bi_Weekly,0,IF(int=Monthly,0,IF(int=Quarterly,0,IF(int=Yearly,0,IF(int=None,0,0))))))</f>
        <v>0</v>
      </c>
      <c r="M108" s="110">
        <f t="shared" si="67"/>
        <v>0</v>
      </c>
      <c r="N108" s="126">
        <f t="shared" si="68"/>
        <v>0</v>
      </c>
      <c r="O108" s="110">
        <f t="shared" si="69"/>
        <v>0</v>
      </c>
      <c r="P108" s="110">
        <f t="shared" si="70"/>
        <v>0</v>
      </c>
      <c r="Q108" s="110">
        <f t="shared" si="71"/>
        <v>0</v>
      </c>
      <c r="R108" s="110">
        <f t="shared" si="72"/>
        <v>0</v>
      </c>
      <c r="S108" s="110">
        <f t="shared" si="95"/>
        <v>9.387630124134855</v>
      </c>
      <c r="T108" s="110">
        <f t="shared" si="96"/>
        <v>10.211645565647848</v>
      </c>
      <c r="U108" s="110">
        <f t="shared" si="97"/>
        <v>3.9699060219392184</v>
      </c>
      <c r="V108" s="110">
        <f t="shared" si="98"/>
        <v>2.7807540316667598</v>
      </c>
      <c r="W108" s="110">
        <f t="shared" si="99"/>
        <v>34.039205020744802</v>
      </c>
      <c r="X108" s="110">
        <f t="shared" si="100"/>
        <v>10.814567763759751</v>
      </c>
      <c r="Y108" s="110">
        <v>0.33500000000000002</v>
      </c>
      <c r="Z108" s="110">
        <v>0.43099999999999999</v>
      </c>
      <c r="AA108" s="110">
        <v>0.85699999999999998</v>
      </c>
      <c r="AB108" s="110">
        <v>1.2669999999999999</v>
      </c>
      <c r="AC108" s="110">
        <v>0.91400000000000003</v>
      </c>
      <c r="AD108" s="110">
        <v>1.1779999999999999</v>
      </c>
      <c r="AE108" s="110">
        <f t="shared" si="83"/>
        <v>3.1448560915851766</v>
      </c>
      <c r="AF108" s="110">
        <f t="shared" si="84"/>
        <v>4.4012192387942219</v>
      </c>
      <c r="AG108" s="110">
        <f t="shared" si="85"/>
        <v>3.40220946080191</v>
      </c>
      <c r="AH108" s="110">
        <f t="shared" si="86"/>
        <v>3.5232153581217847</v>
      </c>
      <c r="AI108" s="110">
        <f t="shared" si="87"/>
        <v>31.111833388960751</v>
      </c>
      <c r="AJ108" s="110">
        <f t="shared" si="88"/>
        <v>12.739560825708987</v>
      </c>
      <c r="AK108" s="110">
        <f t="shared" si="73"/>
        <v>7.2595939325604264E-2</v>
      </c>
      <c r="AL108" s="110">
        <f t="shared" si="74"/>
        <v>0.11114190558277862</v>
      </c>
      <c r="AM108" s="110">
        <f t="shared" si="75"/>
        <v>0.10831612418980929</v>
      </c>
      <c r="AN108" s="110">
        <f t="shared" si="76"/>
        <v>8.707897788434904E-2</v>
      </c>
      <c r="AO108" s="110">
        <f t="shared" si="77"/>
        <v>1.1856643822012483</v>
      </c>
      <c r="AP108" s="110">
        <f t="shared" si="78"/>
        <v>0.55461738704076502</v>
      </c>
      <c r="AQ108" s="110">
        <f t="shared" si="101"/>
        <v>0.15268211133710857</v>
      </c>
      <c r="AR108" s="110">
        <f t="shared" si="101"/>
        <v>0.31674455777582744</v>
      </c>
      <c r="AS108" s="110">
        <f t="shared" si="102"/>
        <v>0.14051566459430681</v>
      </c>
      <c r="AT108" s="110">
        <f t="shared" si="103"/>
        <v>0.11340027891901498</v>
      </c>
      <c r="AU108" s="110">
        <f t="shared" si="104"/>
        <v>1.4696603559997676</v>
      </c>
      <c r="AV108" s="110">
        <f t="shared" si="105"/>
        <v>0.57370255273068804</v>
      </c>
      <c r="AW108" s="110">
        <f t="shared" si="106"/>
        <v>9.5403122354719638</v>
      </c>
      <c r="AX108" s="110">
        <f t="shared" si="107"/>
        <v>10.528390123423675</v>
      </c>
      <c r="AY108" s="110">
        <f t="shared" si="108"/>
        <v>4.1104216865335248</v>
      </c>
      <c r="AZ108" s="110">
        <f t="shared" si="109"/>
        <v>2.8941543105857748</v>
      </c>
      <c r="BA108" s="110">
        <f t="shared" si="110"/>
        <v>35.508865376744566</v>
      </c>
      <c r="BB108" s="110">
        <f t="shared" si="111"/>
        <v>11.38827031649044</v>
      </c>
      <c r="BC108" s="90">
        <f t="shared" si="89"/>
        <v>58.322894363972829</v>
      </c>
      <c r="BD108" s="90">
        <f t="shared" si="112"/>
        <v>-3500</v>
      </c>
      <c r="BE108" s="90">
        <f t="shared" si="79"/>
        <v>2189.856684906817</v>
      </c>
      <c r="BF108" s="89">
        <f t="shared" si="90"/>
        <v>-0.37432666145519511</v>
      </c>
      <c r="BG108" s="109">
        <f t="shared" si="113"/>
        <v>95.652858703844458</v>
      </c>
      <c r="BH108" s="108">
        <f t="shared" si="80"/>
        <v>2285.5095436106612</v>
      </c>
      <c r="BI108" s="129">
        <f t="shared" si="91"/>
        <v>-0.34699727325409679</v>
      </c>
      <c r="BJ108" s="90">
        <f t="shared" si="81"/>
        <v>79.900879918082694</v>
      </c>
      <c r="BK108" s="108">
        <f t="shared" si="82"/>
        <v>2269.7575648248999</v>
      </c>
      <c r="BL108" s="89">
        <f t="shared" si="92"/>
        <v>-0.35149783862145723</v>
      </c>
      <c r="BM108" s="109"/>
      <c r="BN108" s="109">
        <f t="shared" si="93"/>
        <v>3500</v>
      </c>
      <c r="BO108" s="109">
        <f t="shared" si="94"/>
        <v>2269.7575648248994</v>
      </c>
      <c r="BQ108" s="108">
        <f t="shared" si="65"/>
        <v>43.32</v>
      </c>
      <c r="BR108" s="108">
        <f t="shared" si="66"/>
        <v>22.969999000000001</v>
      </c>
    </row>
    <row r="109" spans="1:70" ht="12.75" customHeight="1" x14ac:dyDescent="0.2">
      <c r="A109" s="107">
        <v>39811</v>
      </c>
      <c r="B109" s="108">
        <v>46.029998999999997</v>
      </c>
      <c r="C109" s="108">
        <v>42.299999</v>
      </c>
      <c r="D109" s="108">
        <v>33.650002000000001</v>
      </c>
      <c r="E109" s="108">
        <v>43.049999</v>
      </c>
      <c r="F109" s="108">
        <v>27.639999</v>
      </c>
      <c r="G109" s="108">
        <v>24.83</v>
      </c>
      <c r="L109" s="156">
        <f>IF(int=Weekly,-$B$4,IF(int=Bi_Weekly,-$B$4,IF(int=Monthly,0,IF(int=Quarterly,0,IF(int=Yearly,0,IF(int=None,0,0))))))</f>
        <v>0</v>
      </c>
      <c r="M109" s="110">
        <f t="shared" si="67"/>
        <v>0</v>
      </c>
      <c r="N109" s="126">
        <f t="shared" si="68"/>
        <v>0</v>
      </c>
      <c r="O109" s="110">
        <f t="shared" si="69"/>
        <v>0</v>
      </c>
      <c r="P109" s="110">
        <f t="shared" si="70"/>
        <v>0</v>
      </c>
      <c r="Q109" s="110">
        <f t="shared" si="71"/>
        <v>0</v>
      </c>
      <c r="R109" s="110">
        <f t="shared" si="72"/>
        <v>0</v>
      </c>
      <c r="S109" s="110">
        <f t="shared" si="95"/>
        <v>9.387630124134855</v>
      </c>
      <c r="T109" s="110">
        <f t="shared" si="96"/>
        <v>10.211645565647848</v>
      </c>
      <c r="U109" s="110">
        <f t="shared" si="97"/>
        <v>3.9699060219392184</v>
      </c>
      <c r="V109" s="110">
        <f t="shared" si="98"/>
        <v>2.7807540316667598</v>
      </c>
      <c r="W109" s="110">
        <f t="shared" si="99"/>
        <v>34.039205020744802</v>
      </c>
      <c r="X109" s="110">
        <f t="shared" si="100"/>
        <v>10.814567763759751</v>
      </c>
      <c r="Y109" s="110"/>
      <c r="Z109" s="110"/>
      <c r="AA109" s="110"/>
      <c r="AB109" s="110"/>
      <c r="AC109" s="110"/>
      <c r="AD109" s="110"/>
      <c r="AE109" s="110">
        <f t="shared" si="83"/>
        <v>0</v>
      </c>
      <c r="AF109" s="110">
        <f t="shared" si="84"/>
        <v>0</v>
      </c>
      <c r="AG109" s="110">
        <f t="shared" si="85"/>
        <v>0</v>
      </c>
      <c r="AH109" s="110">
        <f t="shared" si="86"/>
        <v>0</v>
      </c>
      <c r="AI109" s="110">
        <f t="shared" si="87"/>
        <v>0</v>
      </c>
      <c r="AJ109" s="110">
        <f t="shared" si="88"/>
        <v>0</v>
      </c>
      <c r="AK109" s="110">
        <f t="shared" si="73"/>
        <v>0</v>
      </c>
      <c r="AL109" s="110">
        <f t="shared" si="74"/>
        <v>0</v>
      </c>
      <c r="AM109" s="110">
        <f t="shared" si="75"/>
        <v>0</v>
      </c>
      <c r="AN109" s="110">
        <f t="shared" si="76"/>
        <v>0</v>
      </c>
      <c r="AO109" s="110">
        <f t="shared" si="77"/>
        <v>0</v>
      </c>
      <c r="AP109" s="110">
        <f t="shared" si="78"/>
        <v>0</v>
      </c>
      <c r="AQ109" s="110">
        <f t="shared" si="101"/>
        <v>0.15268211133710857</v>
      </c>
      <c r="AR109" s="110">
        <f t="shared" si="101"/>
        <v>0.31674455777582744</v>
      </c>
      <c r="AS109" s="110">
        <f t="shared" si="102"/>
        <v>0.14051566459430681</v>
      </c>
      <c r="AT109" s="110">
        <f t="shared" si="103"/>
        <v>0.11340027891901498</v>
      </c>
      <c r="AU109" s="110">
        <f t="shared" si="104"/>
        <v>1.4696603559997676</v>
      </c>
      <c r="AV109" s="110">
        <f t="shared" si="105"/>
        <v>0.57370255273068804</v>
      </c>
      <c r="AW109" s="110">
        <f t="shared" si="106"/>
        <v>9.5403122354719638</v>
      </c>
      <c r="AX109" s="110">
        <f t="shared" si="107"/>
        <v>10.528390123423675</v>
      </c>
      <c r="AY109" s="110">
        <f t="shared" si="108"/>
        <v>4.1104216865335248</v>
      </c>
      <c r="AZ109" s="110">
        <f t="shared" si="109"/>
        <v>2.8941543105857748</v>
      </c>
      <c r="BA109" s="110">
        <f t="shared" si="110"/>
        <v>35.508865376744566</v>
      </c>
      <c r="BB109" s="110">
        <f t="shared" si="111"/>
        <v>11.38827031649044</v>
      </c>
      <c r="BC109" s="90">
        <f t="shared" si="89"/>
        <v>0</v>
      </c>
      <c r="BD109" s="90">
        <f t="shared" si="112"/>
        <v>-3500</v>
      </c>
      <c r="BE109" s="90">
        <f t="shared" si="79"/>
        <v>2326.7333166104581</v>
      </c>
      <c r="BF109" s="89">
        <f t="shared" si="90"/>
        <v>-0.335219052397012</v>
      </c>
      <c r="BG109" s="109">
        <f t="shared" si="113"/>
        <v>95.652858703844458</v>
      </c>
      <c r="BH109" s="108">
        <f t="shared" si="80"/>
        <v>2422.3861753143028</v>
      </c>
      <c r="BI109" s="129">
        <f t="shared" si="91"/>
        <v>-0.30788966419591346</v>
      </c>
      <c r="BJ109" s="90">
        <f t="shared" si="81"/>
        <v>84.90293135250721</v>
      </c>
      <c r="BK109" s="108">
        <f t="shared" si="82"/>
        <v>2411.6362479629652</v>
      </c>
      <c r="BL109" s="89">
        <f t="shared" si="92"/>
        <v>-0.31096107201058143</v>
      </c>
      <c r="BM109" s="109"/>
      <c r="BN109" s="109">
        <f t="shared" si="93"/>
        <v>3500</v>
      </c>
      <c r="BO109" s="109">
        <f t="shared" si="94"/>
        <v>2411.6362479629652</v>
      </c>
      <c r="BQ109" s="108">
        <f t="shared" si="65"/>
        <v>46.029998999999997</v>
      </c>
      <c r="BR109" s="108">
        <f t="shared" si="66"/>
        <v>24.83</v>
      </c>
    </row>
    <row r="110" spans="1:70" ht="12.75" customHeight="1" x14ac:dyDescent="0.2">
      <c r="A110" s="107">
        <v>39818</v>
      </c>
      <c r="B110" s="108">
        <v>44.189999</v>
      </c>
      <c r="C110" s="108">
        <v>40.310001</v>
      </c>
      <c r="D110" s="108">
        <v>32.700001</v>
      </c>
      <c r="E110" s="108">
        <v>41.310001</v>
      </c>
      <c r="F110" s="108">
        <v>26.629999000000002</v>
      </c>
      <c r="G110" s="108">
        <v>23.58</v>
      </c>
      <c r="L110" s="156">
        <f>IF(int=Weekly,-$B$4,IF(int=Bi_Weekly,0,IF(int=Monthly,0,IF(int=Quarterly,0,IF(int=Yearly,0,IF(int=None,0,0))))))</f>
        <v>0</v>
      </c>
      <c r="M110" s="110">
        <f t="shared" si="67"/>
        <v>0</v>
      </c>
      <c r="N110" s="126">
        <f t="shared" si="68"/>
        <v>0</v>
      </c>
      <c r="O110" s="110">
        <f t="shared" si="69"/>
        <v>0</v>
      </c>
      <c r="P110" s="110">
        <f t="shared" si="70"/>
        <v>0</v>
      </c>
      <c r="Q110" s="110">
        <f t="shared" si="71"/>
        <v>0</v>
      </c>
      <c r="R110" s="110">
        <f t="shared" si="72"/>
        <v>0</v>
      </c>
      <c r="S110" s="110">
        <f t="shared" si="95"/>
        <v>9.387630124134855</v>
      </c>
      <c r="T110" s="110">
        <f t="shared" si="96"/>
        <v>10.211645565647848</v>
      </c>
      <c r="U110" s="110">
        <f t="shared" si="97"/>
        <v>3.9699060219392184</v>
      </c>
      <c r="V110" s="110">
        <f t="shared" si="98"/>
        <v>2.7807540316667598</v>
      </c>
      <c r="W110" s="110">
        <f t="shared" si="99"/>
        <v>34.039205020744802</v>
      </c>
      <c r="X110" s="110">
        <f t="shared" si="100"/>
        <v>10.814567763759751</v>
      </c>
      <c r="Y110" s="110"/>
      <c r="Z110" s="110"/>
      <c r="AA110" s="110"/>
      <c r="AB110" s="110"/>
      <c r="AC110" s="110"/>
      <c r="AD110" s="110"/>
      <c r="AE110" s="110">
        <f t="shared" si="83"/>
        <v>0</v>
      </c>
      <c r="AF110" s="110">
        <f t="shared" si="84"/>
        <v>0</v>
      </c>
      <c r="AG110" s="110">
        <f t="shared" si="85"/>
        <v>0</v>
      </c>
      <c r="AH110" s="110">
        <f t="shared" si="86"/>
        <v>0</v>
      </c>
      <c r="AI110" s="110">
        <f t="shared" si="87"/>
        <v>0</v>
      </c>
      <c r="AJ110" s="110">
        <f t="shared" si="88"/>
        <v>0</v>
      </c>
      <c r="AK110" s="110">
        <f t="shared" si="73"/>
        <v>0</v>
      </c>
      <c r="AL110" s="110">
        <f t="shared" si="74"/>
        <v>0</v>
      </c>
      <c r="AM110" s="110">
        <f t="shared" si="75"/>
        <v>0</v>
      </c>
      <c r="AN110" s="110">
        <f t="shared" si="76"/>
        <v>0</v>
      </c>
      <c r="AO110" s="110">
        <f t="shared" si="77"/>
        <v>0</v>
      </c>
      <c r="AP110" s="110">
        <f t="shared" si="78"/>
        <v>0</v>
      </c>
      <c r="AQ110" s="110">
        <f t="shared" si="101"/>
        <v>0.15268211133710857</v>
      </c>
      <c r="AR110" s="110">
        <f t="shared" si="101"/>
        <v>0.31674455777582744</v>
      </c>
      <c r="AS110" s="110">
        <f t="shared" si="102"/>
        <v>0.14051566459430681</v>
      </c>
      <c r="AT110" s="110">
        <f t="shared" si="103"/>
        <v>0.11340027891901498</v>
      </c>
      <c r="AU110" s="110">
        <f t="shared" si="104"/>
        <v>1.4696603559997676</v>
      </c>
      <c r="AV110" s="110">
        <f t="shared" si="105"/>
        <v>0.57370255273068804</v>
      </c>
      <c r="AW110" s="110">
        <f t="shared" si="106"/>
        <v>9.5403122354719638</v>
      </c>
      <c r="AX110" s="110">
        <f t="shared" si="107"/>
        <v>10.528390123423675</v>
      </c>
      <c r="AY110" s="110">
        <f t="shared" si="108"/>
        <v>4.1104216865335248</v>
      </c>
      <c r="AZ110" s="110">
        <f t="shared" si="109"/>
        <v>2.8941543105857748</v>
      </c>
      <c r="BA110" s="110">
        <f t="shared" si="110"/>
        <v>35.508865376744566</v>
      </c>
      <c r="BB110" s="110">
        <f t="shared" si="111"/>
        <v>11.38827031649044</v>
      </c>
      <c r="BC110" s="90">
        <f t="shared" si="89"/>
        <v>0</v>
      </c>
      <c r="BD110" s="90">
        <f t="shared" si="112"/>
        <v>-3500</v>
      </c>
      <c r="BE110" s="90">
        <f t="shared" si="79"/>
        <v>2232.6311950097097</v>
      </c>
      <c r="BF110" s="89">
        <f t="shared" si="90"/>
        <v>-0.36210537285436861</v>
      </c>
      <c r="BG110" s="109">
        <f t="shared" si="113"/>
        <v>95.652858703844458</v>
      </c>
      <c r="BH110" s="108">
        <f t="shared" si="80"/>
        <v>2328.2840537135544</v>
      </c>
      <c r="BI110" s="129">
        <f t="shared" si="91"/>
        <v>-0.33477598465327019</v>
      </c>
      <c r="BJ110" s="90">
        <f t="shared" si="81"/>
        <v>81.45938380029024</v>
      </c>
      <c r="BK110" s="108">
        <f t="shared" si="82"/>
        <v>2314.0905788099999</v>
      </c>
      <c r="BL110" s="89">
        <f t="shared" si="92"/>
        <v>-0.33883126319714285</v>
      </c>
      <c r="BM110" s="109"/>
      <c r="BN110" s="109">
        <f t="shared" si="93"/>
        <v>3500</v>
      </c>
      <c r="BO110" s="109">
        <f t="shared" si="94"/>
        <v>2314.0905788099999</v>
      </c>
      <c r="BQ110" s="108">
        <f t="shared" si="65"/>
        <v>44.189999</v>
      </c>
      <c r="BR110" s="108">
        <f t="shared" si="66"/>
        <v>23.58</v>
      </c>
    </row>
    <row r="111" spans="1:70" ht="12.75" customHeight="1" x14ac:dyDescent="0.2">
      <c r="A111" s="107">
        <v>39825</v>
      </c>
      <c r="B111" s="108">
        <v>42.330002</v>
      </c>
      <c r="C111" s="108">
        <v>37.810001</v>
      </c>
      <c r="D111" s="108">
        <v>31.280000999999999</v>
      </c>
      <c r="E111" s="108">
        <v>39.560001</v>
      </c>
      <c r="F111" s="108">
        <v>24.860001</v>
      </c>
      <c r="G111" s="108">
        <v>22.120000999999998</v>
      </c>
      <c r="L111" s="156">
        <f>IF(int=Weekly,-$B$4,IF(int=Bi_Weekly,-$B$4,IF(int=Monthly,-$B$4,IF(int=Quarterly,0,IF(int=Yearly,0,IF(int=None,0,0))))))</f>
        <v>0</v>
      </c>
      <c r="M111" s="110">
        <f t="shared" si="67"/>
        <v>0</v>
      </c>
      <c r="N111" s="126">
        <f t="shared" si="68"/>
        <v>0</v>
      </c>
      <c r="O111" s="110">
        <f t="shared" si="69"/>
        <v>0</v>
      </c>
      <c r="P111" s="110">
        <f t="shared" si="70"/>
        <v>0</v>
      </c>
      <c r="Q111" s="110">
        <f t="shared" si="71"/>
        <v>0</v>
      </c>
      <c r="R111" s="110">
        <f t="shared" si="72"/>
        <v>0</v>
      </c>
      <c r="S111" s="110">
        <f t="shared" si="95"/>
        <v>9.387630124134855</v>
      </c>
      <c r="T111" s="110">
        <f t="shared" si="96"/>
        <v>10.211645565647848</v>
      </c>
      <c r="U111" s="110">
        <f t="shared" si="97"/>
        <v>3.9699060219392184</v>
      </c>
      <c r="V111" s="110">
        <f t="shared" si="98"/>
        <v>2.7807540316667598</v>
      </c>
      <c r="W111" s="110">
        <f t="shared" si="99"/>
        <v>34.039205020744802</v>
      </c>
      <c r="X111" s="110">
        <f t="shared" si="100"/>
        <v>10.814567763759751</v>
      </c>
      <c r="Y111" s="110"/>
      <c r="Z111" s="110"/>
      <c r="AA111" s="110"/>
      <c r="AB111" s="110"/>
      <c r="AC111" s="110"/>
      <c r="AD111" s="110"/>
      <c r="AE111" s="110">
        <f t="shared" si="83"/>
        <v>0</v>
      </c>
      <c r="AF111" s="110">
        <f t="shared" si="84"/>
        <v>0</v>
      </c>
      <c r="AG111" s="110">
        <f t="shared" si="85"/>
        <v>0</v>
      </c>
      <c r="AH111" s="110">
        <f t="shared" si="86"/>
        <v>0</v>
      </c>
      <c r="AI111" s="110">
        <f t="shared" si="87"/>
        <v>0</v>
      </c>
      <c r="AJ111" s="110">
        <f t="shared" si="88"/>
        <v>0</v>
      </c>
      <c r="AK111" s="110">
        <f t="shared" si="73"/>
        <v>0</v>
      </c>
      <c r="AL111" s="110">
        <f t="shared" si="74"/>
        <v>0</v>
      </c>
      <c r="AM111" s="110">
        <f t="shared" si="75"/>
        <v>0</v>
      </c>
      <c r="AN111" s="110">
        <f t="shared" si="76"/>
        <v>0</v>
      </c>
      <c r="AO111" s="110">
        <f t="shared" si="77"/>
        <v>0</v>
      </c>
      <c r="AP111" s="110">
        <f t="shared" si="78"/>
        <v>0</v>
      </c>
      <c r="AQ111" s="110">
        <f t="shared" si="101"/>
        <v>0.15268211133710857</v>
      </c>
      <c r="AR111" s="110">
        <f t="shared" si="101"/>
        <v>0.31674455777582744</v>
      </c>
      <c r="AS111" s="110">
        <f t="shared" si="102"/>
        <v>0.14051566459430681</v>
      </c>
      <c r="AT111" s="110">
        <f t="shared" si="103"/>
        <v>0.11340027891901498</v>
      </c>
      <c r="AU111" s="110">
        <f t="shared" si="104"/>
        <v>1.4696603559997676</v>
      </c>
      <c r="AV111" s="110">
        <f t="shared" si="105"/>
        <v>0.57370255273068804</v>
      </c>
      <c r="AW111" s="110">
        <f t="shared" si="106"/>
        <v>9.5403122354719638</v>
      </c>
      <c r="AX111" s="110">
        <f t="shared" si="107"/>
        <v>10.528390123423675</v>
      </c>
      <c r="AY111" s="110">
        <f t="shared" si="108"/>
        <v>4.1104216865335248</v>
      </c>
      <c r="AZ111" s="110">
        <f t="shared" si="109"/>
        <v>2.8941543105857748</v>
      </c>
      <c r="BA111" s="110">
        <f t="shared" si="110"/>
        <v>35.508865376744566</v>
      </c>
      <c r="BB111" s="110">
        <f t="shared" si="111"/>
        <v>11.38827031649044</v>
      </c>
      <c r="BC111" s="90">
        <f t="shared" si="89"/>
        <v>0</v>
      </c>
      <c r="BD111" s="90">
        <f t="shared" si="112"/>
        <v>-3500</v>
      </c>
      <c r="BE111" s="90">
        <f t="shared" si="79"/>
        <v>2103.0989481921893</v>
      </c>
      <c r="BF111" s="89">
        <f t="shared" si="90"/>
        <v>-0.39911458623080309</v>
      </c>
      <c r="BG111" s="109">
        <f t="shared" si="113"/>
        <v>95.652858703844458</v>
      </c>
      <c r="BH111" s="108">
        <f t="shared" si="80"/>
        <v>2198.7518068960335</v>
      </c>
      <c r="BI111" s="129">
        <f t="shared" si="91"/>
        <v>-0.37178519802970467</v>
      </c>
      <c r="BJ111" s="90">
        <f t="shared" si="81"/>
        <v>76.54665036089466</v>
      </c>
      <c r="BK111" s="108">
        <f t="shared" si="82"/>
        <v>2179.6455985530838</v>
      </c>
      <c r="BL111" s="89">
        <f t="shared" si="92"/>
        <v>-0.37724411469911889</v>
      </c>
      <c r="BM111" s="109"/>
      <c r="BN111" s="109">
        <f t="shared" si="93"/>
        <v>3500</v>
      </c>
      <c r="BO111" s="109">
        <f t="shared" si="94"/>
        <v>2179.6455985530838</v>
      </c>
      <c r="BQ111" s="108">
        <f t="shared" si="65"/>
        <v>42.330002</v>
      </c>
      <c r="BR111" s="108">
        <f t="shared" si="66"/>
        <v>22.120000999999998</v>
      </c>
    </row>
    <row r="112" spans="1:70" ht="12.75" customHeight="1" x14ac:dyDescent="0.2">
      <c r="A112" s="107">
        <v>39833</v>
      </c>
      <c r="B112" s="108">
        <v>41.299999</v>
      </c>
      <c r="C112" s="108">
        <v>36.900002000000001</v>
      </c>
      <c r="D112" s="108">
        <v>30.309999000000001</v>
      </c>
      <c r="E112" s="108">
        <v>37.689999</v>
      </c>
      <c r="F112" s="108">
        <v>23.33</v>
      </c>
      <c r="G112" s="108">
        <v>21.190000999999999</v>
      </c>
      <c r="L112" s="156">
        <f>IF(int=Weekly,-$B$4,IF(int=Bi_Weekly,0,IF(int=Monthly,0,IF(int=Quarterly,0,IF(int=Yearly,0,IF(int=None,0,0))))))</f>
        <v>0</v>
      </c>
      <c r="M112" s="110">
        <f t="shared" si="67"/>
        <v>0</v>
      </c>
      <c r="N112" s="126">
        <f t="shared" si="68"/>
        <v>0</v>
      </c>
      <c r="O112" s="110">
        <f t="shared" si="69"/>
        <v>0</v>
      </c>
      <c r="P112" s="110">
        <f t="shared" si="70"/>
        <v>0</v>
      </c>
      <c r="Q112" s="110">
        <f t="shared" si="71"/>
        <v>0</v>
      </c>
      <c r="R112" s="110">
        <f t="shared" si="72"/>
        <v>0</v>
      </c>
      <c r="S112" s="110">
        <f t="shared" si="95"/>
        <v>9.387630124134855</v>
      </c>
      <c r="T112" s="110">
        <f t="shared" si="96"/>
        <v>10.211645565647848</v>
      </c>
      <c r="U112" s="110">
        <f t="shared" si="97"/>
        <v>3.9699060219392184</v>
      </c>
      <c r="V112" s="110">
        <f t="shared" si="98"/>
        <v>2.7807540316667598</v>
      </c>
      <c r="W112" s="110">
        <f t="shared" si="99"/>
        <v>34.039205020744802</v>
      </c>
      <c r="X112" s="110">
        <f t="shared" si="100"/>
        <v>10.814567763759751</v>
      </c>
      <c r="Y112" s="110"/>
      <c r="Z112" s="110"/>
      <c r="AA112" s="110"/>
      <c r="AB112" s="110"/>
      <c r="AC112" s="110"/>
      <c r="AD112" s="110"/>
      <c r="AE112" s="110">
        <f t="shared" si="83"/>
        <v>0</v>
      </c>
      <c r="AF112" s="110">
        <f t="shared" si="84"/>
        <v>0</v>
      </c>
      <c r="AG112" s="110">
        <f t="shared" si="85"/>
        <v>0</v>
      </c>
      <c r="AH112" s="110">
        <f t="shared" si="86"/>
        <v>0</v>
      </c>
      <c r="AI112" s="110">
        <f t="shared" si="87"/>
        <v>0</v>
      </c>
      <c r="AJ112" s="110">
        <f t="shared" si="88"/>
        <v>0</v>
      </c>
      <c r="AK112" s="110">
        <f t="shared" si="73"/>
        <v>0</v>
      </c>
      <c r="AL112" s="110">
        <f t="shared" si="74"/>
        <v>0</v>
      </c>
      <c r="AM112" s="110">
        <f t="shared" si="75"/>
        <v>0</v>
      </c>
      <c r="AN112" s="110">
        <f t="shared" si="76"/>
        <v>0</v>
      </c>
      <c r="AO112" s="110">
        <f t="shared" si="77"/>
        <v>0</v>
      </c>
      <c r="AP112" s="110">
        <f t="shared" si="78"/>
        <v>0</v>
      </c>
      <c r="AQ112" s="110">
        <f t="shared" si="101"/>
        <v>0.15268211133710857</v>
      </c>
      <c r="AR112" s="110">
        <f t="shared" si="101"/>
        <v>0.31674455777582744</v>
      </c>
      <c r="AS112" s="110">
        <f t="shared" si="102"/>
        <v>0.14051566459430681</v>
      </c>
      <c r="AT112" s="110">
        <f t="shared" si="103"/>
        <v>0.11340027891901498</v>
      </c>
      <c r="AU112" s="110">
        <f t="shared" si="104"/>
        <v>1.4696603559997676</v>
      </c>
      <c r="AV112" s="110">
        <f t="shared" si="105"/>
        <v>0.57370255273068804</v>
      </c>
      <c r="AW112" s="110">
        <f t="shared" si="106"/>
        <v>9.5403122354719638</v>
      </c>
      <c r="AX112" s="110">
        <f t="shared" si="107"/>
        <v>10.528390123423675</v>
      </c>
      <c r="AY112" s="110">
        <f t="shared" si="108"/>
        <v>4.1104216865335248</v>
      </c>
      <c r="AZ112" s="110">
        <f t="shared" si="109"/>
        <v>2.8941543105857748</v>
      </c>
      <c r="BA112" s="110">
        <f t="shared" si="110"/>
        <v>35.508865376744566</v>
      </c>
      <c r="BB112" s="110">
        <f t="shared" si="111"/>
        <v>11.38827031649044</v>
      </c>
      <c r="BC112" s="90">
        <f t="shared" si="89"/>
        <v>0</v>
      </c>
      <c r="BD112" s="90">
        <f t="shared" si="112"/>
        <v>-3500</v>
      </c>
      <c r="BE112" s="90">
        <f t="shared" si="79"/>
        <v>2012.948675625287</v>
      </c>
      <c r="BF112" s="89">
        <f t="shared" si="90"/>
        <v>-0.42487180696420368</v>
      </c>
      <c r="BG112" s="109">
        <f t="shared" si="113"/>
        <v>95.652858703844458</v>
      </c>
      <c r="BH112" s="108">
        <f t="shared" si="80"/>
        <v>2108.6015343291315</v>
      </c>
      <c r="BI112" s="129">
        <f t="shared" si="91"/>
        <v>-0.39754241876310525</v>
      </c>
      <c r="BJ112" s="90">
        <f t="shared" si="81"/>
        <v>72.970665684893206</v>
      </c>
      <c r="BK112" s="108">
        <f t="shared" si="82"/>
        <v>2085.9193413101802</v>
      </c>
      <c r="BL112" s="89">
        <f t="shared" si="92"/>
        <v>-0.40402304533994848</v>
      </c>
      <c r="BM112" s="109"/>
      <c r="BN112" s="109">
        <f t="shared" si="93"/>
        <v>3500</v>
      </c>
      <c r="BO112" s="109">
        <f t="shared" si="94"/>
        <v>2085.9193413101802</v>
      </c>
      <c r="BQ112" s="108">
        <f t="shared" si="65"/>
        <v>41.299999</v>
      </c>
      <c r="BR112" s="108">
        <f t="shared" si="66"/>
        <v>21.190000999999999</v>
      </c>
    </row>
    <row r="113" spans="1:70" ht="12.75" customHeight="1" x14ac:dyDescent="0.2">
      <c r="A113" s="107">
        <v>39839</v>
      </c>
      <c r="B113" s="108">
        <v>41.139999000000003</v>
      </c>
      <c r="C113" s="108">
        <v>36.590000000000003</v>
      </c>
      <c r="D113" s="108">
        <v>29.74</v>
      </c>
      <c r="E113" s="108">
        <v>37.18</v>
      </c>
      <c r="F113" s="108">
        <v>23.620000999999998</v>
      </c>
      <c r="G113" s="108">
        <v>21.469999000000001</v>
      </c>
      <c r="L113" s="156">
        <f>IF(int=Weekly,-$B$4,IF(int=Bi_Weekly,-$B$4,IF(int=Monthly,0,IF(int=Quarterly,-$B$4,IF(int=Yearly,0,IF(int=None,0,0))))))</f>
        <v>-500</v>
      </c>
      <c r="M113" s="110">
        <f t="shared" si="67"/>
        <v>2.1390374851491853</v>
      </c>
      <c r="N113" s="126">
        <f t="shared" si="68"/>
        <v>2.4050286963651271</v>
      </c>
      <c r="O113" s="110">
        <f t="shared" si="69"/>
        <v>0.94149293880295903</v>
      </c>
      <c r="P113" s="110">
        <f t="shared" si="70"/>
        <v>0.65895642818719746</v>
      </c>
      <c r="Q113" s="110">
        <f t="shared" si="71"/>
        <v>8.700253653672581</v>
      </c>
      <c r="R113" s="110">
        <f t="shared" si="72"/>
        <v>3.074056966653794</v>
      </c>
      <c r="S113" s="110">
        <f t="shared" si="95"/>
        <v>11.52666760928404</v>
      </c>
      <c r="T113" s="110">
        <f t="shared" si="96"/>
        <v>12.616674262012975</v>
      </c>
      <c r="U113" s="110">
        <f t="shared" si="97"/>
        <v>4.9113989607421775</v>
      </c>
      <c r="V113" s="110">
        <f t="shared" si="98"/>
        <v>3.4397104598539574</v>
      </c>
      <c r="W113" s="110">
        <f t="shared" si="99"/>
        <v>42.739458674417385</v>
      </c>
      <c r="X113" s="110">
        <f t="shared" si="100"/>
        <v>13.888624730413545</v>
      </c>
      <c r="Y113" s="110"/>
      <c r="Z113" s="110"/>
      <c r="AA113" s="110"/>
      <c r="AB113" s="110"/>
      <c r="AC113" s="110"/>
      <c r="AD113" s="110"/>
      <c r="AE113" s="110">
        <f t="shared" si="83"/>
        <v>0</v>
      </c>
      <c r="AF113" s="110">
        <f t="shared" si="84"/>
        <v>0</v>
      </c>
      <c r="AG113" s="110">
        <f t="shared" si="85"/>
        <v>0</v>
      </c>
      <c r="AH113" s="110">
        <f t="shared" si="86"/>
        <v>0</v>
      </c>
      <c r="AI113" s="110">
        <f t="shared" si="87"/>
        <v>0</v>
      </c>
      <c r="AJ113" s="110">
        <f t="shared" si="88"/>
        <v>0</v>
      </c>
      <c r="AK113" s="110">
        <f t="shared" si="73"/>
        <v>0</v>
      </c>
      <c r="AL113" s="110">
        <f t="shared" si="74"/>
        <v>0</v>
      </c>
      <c r="AM113" s="110">
        <f t="shared" si="75"/>
        <v>0</v>
      </c>
      <c r="AN113" s="110">
        <f t="shared" si="76"/>
        <v>0</v>
      </c>
      <c r="AO113" s="110">
        <f t="shared" si="77"/>
        <v>0</v>
      </c>
      <c r="AP113" s="110">
        <f t="shared" si="78"/>
        <v>0</v>
      </c>
      <c r="AQ113" s="110">
        <f t="shared" si="101"/>
        <v>0.15268211133710857</v>
      </c>
      <c r="AR113" s="110">
        <f t="shared" si="101"/>
        <v>0.31674455777582744</v>
      </c>
      <c r="AS113" s="110">
        <f t="shared" si="102"/>
        <v>0.14051566459430681</v>
      </c>
      <c r="AT113" s="110">
        <f t="shared" si="103"/>
        <v>0.11340027891901498</v>
      </c>
      <c r="AU113" s="110">
        <f t="shared" si="104"/>
        <v>1.4696603559997676</v>
      </c>
      <c r="AV113" s="110">
        <f t="shared" si="105"/>
        <v>0.57370255273068804</v>
      </c>
      <c r="AW113" s="110">
        <f t="shared" si="106"/>
        <v>11.679349720621149</v>
      </c>
      <c r="AX113" s="110">
        <f t="shared" si="107"/>
        <v>12.933418819788802</v>
      </c>
      <c r="AY113" s="110">
        <f t="shared" si="108"/>
        <v>5.0519146253364839</v>
      </c>
      <c r="AZ113" s="110">
        <f t="shared" si="109"/>
        <v>3.5531107387729723</v>
      </c>
      <c r="BA113" s="110">
        <f t="shared" si="110"/>
        <v>44.209119030417156</v>
      </c>
      <c r="BB113" s="110">
        <f t="shared" si="111"/>
        <v>14.462327283144234</v>
      </c>
      <c r="BC113" s="90">
        <f t="shared" si="89"/>
        <v>0</v>
      </c>
      <c r="BD113" s="90">
        <f t="shared" si="112"/>
        <v>-4000</v>
      </c>
      <c r="BE113" s="90">
        <f t="shared" si="79"/>
        <v>2517.4994608587267</v>
      </c>
      <c r="BF113" s="89">
        <f t="shared" si="90"/>
        <v>-0.37062513478531833</v>
      </c>
      <c r="BG113" s="109">
        <f t="shared" si="113"/>
        <v>95.652858703844458</v>
      </c>
      <c r="BH113" s="108">
        <f t="shared" si="80"/>
        <v>2613.1523195625714</v>
      </c>
      <c r="BI113" s="129">
        <f t="shared" si="91"/>
        <v>-0.34671192010935714</v>
      </c>
      <c r="BJ113" s="90">
        <f t="shared" si="81"/>
        <v>73.296955823787911</v>
      </c>
      <c r="BK113" s="108">
        <f t="shared" si="82"/>
        <v>2590.7964166825145</v>
      </c>
      <c r="BL113" s="89">
        <f t="shared" si="92"/>
        <v>-0.35230089582937141</v>
      </c>
      <c r="BM113" s="109"/>
      <c r="BN113" s="109">
        <f t="shared" si="93"/>
        <v>4000</v>
      </c>
      <c r="BO113" s="109">
        <f t="shared" si="94"/>
        <v>2590.7964166825145</v>
      </c>
      <c r="BQ113" s="108">
        <f t="shared" si="65"/>
        <v>41.139999000000003</v>
      </c>
      <c r="BR113" s="108">
        <f t="shared" si="66"/>
        <v>21.469999000000001</v>
      </c>
    </row>
    <row r="114" spans="1:70" ht="12.75" customHeight="1" x14ac:dyDescent="0.2">
      <c r="A114" s="107">
        <v>39846</v>
      </c>
      <c r="B114" s="108">
        <v>43.299999</v>
      </c>
      <c r="C114" s="108">
        <v>38.080002</v>
      </c>
      <c r="D114" s="108">
        <v>31.469999000000001</v>
      </c>
      <c r="E114" s="108">
        <v>39.049999</v>
      </c>
      <c r="F114" s="108">
        <v>24.82</v>
      </c>
      <c r="G114" s="108">
        <v>23.67</v>
      </c>
      <c r="L114" s="156">
        <f>IF(int=Weekly,-$B$4,IF(int=Bi_Weekly,0,IF(int=Monthly,0,IF(int=Quarterly,0,IF(int=Yearly,0,IF(int=None,0,0))))))</f>
        <v>0</v>
      </c>
      <c r="M114" s="110">
        <f t="shared" si="67"/>
        <v>0</v>
      </c>
      <c r="N114" s="126">
        <f t="shared" si="68"/>
        <v>0</v>
      </c>
      <c r="O114" s="110">
        <f t="shared" si="69"/>
        <v>0</v>
      </c>
      <c r="P114" s="110">
        <f t="shared" si="70"/>
        <v>0</v>
      </c>
      <c r="Q114" s="110">
        <f t="shared" si="71"/>
        <v>0</v>
      </c>
      <c r="R114" s="110">
        <f t="shared" si="72"/>
        <v>0</v>
      </c>
      <c r="S114" s="110">
        <f t="shared" si="95"/>
        <v>11.52666760928404</v>
      </c>
      <c r="T114" s="110">
        <f t="shared" si="96"/>
        <v>12.616674262012975</v>
      </c>
      <c r="U114" s="110">
        <f t="shared" si="97"/>
        <v>4.9113989607421775</v>
      </c>
      <c r="V114" s="110">
        <f t="shared" si="98"/>
        <v>3.4397104598539574</v>
      </c>
      <c r="W114" s="110">
        <f t="shared" si="99"/>
        <v>42.739458674417385</v>
      </c>
      <c r="X114" s="110">
        <f t="shared" si="100"/>
        <v>13.888624730413545</v>
      </c>
      <c r="Y114" s="110"/>
      <c r="Z114" s="110"/>
      <c r="AA114" s="110"/>
      <c r="AB114" s="110"/>
      <c r="AC114" s="110"/>
      <c r="AD114" s="110"/>
      <c r="AE114" s="110">
        <f t="shared" si="83"/>
        <v>0</v>
      </c>
      <c r="AF114" s="110">
        <f t="shared" si="84"/>
        <v>0</v>
      </c>
      <c r="AG114" s="110">
        <f t="shared" si="85"/>
        <v>0</v>
      </c>
      <c r="AH114" s="110">
        <f t="shared" si="86"/>
        <v>0</v>
      </c>
      <c r="AI114" s="110">
        <f t="shared" si="87"/>
        <v>0</v>
      </c>
      <c r="AJ114" s="110">
        <f t="shared" si="88"/>
        <v>0</v>
      </c>
      <c r="AK114" s="110">
        <f t="shared" si="73"/>
        <v>0</v>
      </c>
      <c r="AL114" s="110">
        <f t="shared" si="74"/>
        <v>0</v>
      </c>
      <c r="AM114" s="110">
        <f t="shared" si="75"/>
        <v>0</v>
      </c>
      <c r="AN114" s="110">
        <f t="shared" si="76"/>
        <v>0</v>
      </c>
      <c r="AO114" s="110">
        <f t="shared" si="77"/>
        <v>0</v>
      </c>
      <c r="AP114" s="110">
        <f t="shared" si="78"/>
        <v>0</v>
      </c>
      <c r="AQ114" s="110">
        <f t="shared" si="101"/>
        <v>0.15268211133710857</v>
      </c>
      <c r="AR114" s="110">
        <f t="shared" si="101"/>
        <v>0.31674455777582744</v>
      </c>
      <c r="AS114" s="110">
        <f t="shared" si="102"/>
        <v>0.14051566459430681</v>
      </c>
      <c r="AT114" s="110">
        <f t="shared" si="103"/>
        <v>0.11340027891901498</v>
      </c>
      <c r="AU114" s="110">
        <f t="shared" si="104"/>
        <v>1.4696603559997676</v>
      </c>
      <c r="AV114" s="110">
        <f t="shared" si="105"/>
        <v>0.57370255273068804</v>
      </c>
      <c r="AW114" s="110">
        <f t="shared" si="106"/>
        <v>11.679349720621149</v>
      </c>
      <c r="AX114" s="110">
        <f t="shared" si="107"/>
        <v>12.933418819788802</v>
      </c>
      <c r="AY114" s="110">
        <f t="shared" si="108"/>
        <v>5.0519146253364839</v>
      </c>
      <c r="AZ114" s="110">
        <f t="shared" si="109"/>
        <v>3.5531107387729723</v>
      </c>
      <c r="BA114" s="110">
        <f t="shared" si="110"/>
        <v>44.209119030417156</v>
      </c>
      <c r="BB114" s="110">
        <f t="shared" si="111"/>
        <v>14.462327283144234</v>
      </c>
      <c r="BC114" s="90">
        <f t="shared" si="89"/>
        <v>0</v>
      </c>
      <c r="BD114" s="90">
        <f t="shared" si="112"/>
        <v>-4000</v>
      </c>
      <c r="BE114" s="90">
        <f t="shared" si="79"/>
        <v>2657.9671991548057</v>
      </c>
      <c r="BF114" s="89">
        <f t="shared" si="90"/>
        <v>-0.33550820021129857</v>
      </c>
      <c r="BG114" s="109">
        <f t="shared" si="113"/>
        <v>95.652858703844458</v>
      </c>
      <c r="BH114" s="108">
        <f t="shared" si="80"/>
        <v>2753.6200578586504</v>
      </c>
      <c r="BI114" s="129">
        <f t="shared" si="91"/>
        <v>-0.31159498553533738</v>
      </c>
      <c r="BJ114" s="90">
        <f t="shared" si="81"/>
        <v>77.579586723511355</v>
      </c>
      <c r="BK114" s="108">
        <f t="shared" si="82"/>
        <v>2735.5467858783172</v>
      </c>
      <c r="BL114" s="89">
        <f t="shared" si="92"/>
        <v>-0.31611330353042066</v>
      </c>
      <c r="BM114" s="109"/>
      <c r="BN114" s="109">
        <f t="shared" si="93"/>
        <v>4000</v>
      </c>
      <c r="BO114" s="109">
        <f t="shared" si="94"/>
        <v>2735.5467858783177</v>
      </c>
      <c r="BQ114" s="108">
        <f t="shared" si="65"/>
        <v>43.299999</v>
      </c>
      <c r="BR114" s="108">
        <f t="shared" si="66"/>
        <v>23.67</v>
      </c>
    </row>
    <row r="115" spans="1:70" ht="12.75" customHeight="1" x14ac:dyDescent="0.2">
      <c r="A115" s="107">
        <v>39853</v>
      </c>
      <c r="B115" s="108">
        <v>41.27</v>
      </c>
      <c r="C115" s="108">
        <v>35.919998</v>
      </c>
      <c r="D115" s="108">
        <v>29.83</v>
      </c>
      <c r="E115" s="108">
        <v>36.599997999999999</v>
      </c>
      <c r="F115" s="108">
        <v>23.57</v>
      </c>
      <c r="G115" s="108">
        <v>22.77</v>
      </c>
      <c r="L115" s="156">
        <f>IF(int=Weekly,-$B$4,IF(int=Bi_Weekly,-$B$4,IF(int=Monthly,-$B$4,IF(int=Quarterly,0,IF(int=Yearly,0,IF(int=None,0,0))))))</f>
        <v>0</v>
      </c>
      <c r="M115" s="110">
        <f t="shared" si="67"/>
        <v>0</v>
      </c>
      <c r="N115" s="126">
        <f t="shared" si="68"/>
        <v>0</v>
      </c>
      <c r="O115" s="110">
        <f t="shared" si="69"/>
        <v>0</v>
      </c>
      <c r="P115" s="110">
        <f t="shared" si="70"/>
        <v>0</v>
      </c>
      <c r="Q115" s="110">
        <f t="shared" si="71"/>
        <v>0</v>
      </c>
      <c r="R115" s="110">
        <f t="shared" si="72"/>
        <v>0</v>
      </c>
      <c r="S115" s="110">
        <f t="shared" si="95"/>
        <v>11.52666760928404</v>
      </c>
      <c r="T115" s="110">
        <f t="shared" si="96"/>
        <v>12.616674262012975</v>
      </c>
      <c r="U115" s="110">
        <f t="shared" si="97"/>
        <v>4.9113989607421775</v>
      </c>
      <c r="V115" s="110">
        <f t="shared" si="98"/>
        <v>3.4397104598539574</v>
      </c>
      <c r="W115" s="110">
        <f t="shared" si="99"/>
        <v>42.739458674417385</v>
      </c>
      <c r="X115" s="110">
        <f t="shared" si="100"/>
        <v>13.888624730413545</v>
      </c>
      <c r="Y115" s="110"/>
      <c r="Z115" s="110"/>
      <c r="AA115" s="110"/>
      <c r="AB115" s="110"/>
      <c r="AC115" s="110"/>
      <c r="AD115" s="110"/>
      <c r="AE115" s="110">
        <f t="shared" si="83"/>
        <v>0</v>
      </c>
      <c r="AF115" s="110">
        <f t="shared" si="84"/>
        <v>0</v>
      </c>
      <c r="AG115" s="110">
        <f t="shared" si="85"/>
        <v>0</v>
      </c>
      <c r="AH115" s="110">
        <f t="shared" si="86"/>
        <v>0</v>
      </c>
      <c r="AI115" s="110">
        <f t="shared" si="87"/>
        <v>0</v>
      </c>
      <c r="AJ115" s="110">
        <f t="shared" si="88"/>
        <v>0</v>
      </c>
      <c r="AK115" s="110">
        <f t="shared" si="73"/>
        <v>0</v>
      </c>
      <c r="AL115" s="110">
        <f t="shared" si="74"/>
        <v>0</v>
      </c>
      <c r="AM115" s="110">
        <f t="shared" si="75"/>
        <v>0</v>
      </c>
      <c r="AN115" s="110">
        <f t="shared" si="76"/>
        <v>0</v>
      </c>
      <c r="AO115" s="110">
        <f t="shared" si="77"/>
        <v>0</v>
      </c>
      <c r="AP115" s="110">
        <f t="shared" si="78"/>
        <v>0</v>
      </c>
      <c r="AQ115" s="110">
        <f t="shared" si="101"/>
        <v>0.15268211133710857</v>
      </c>
      <c r="AR115" s="110">
        <f t="shared" si="101"/>
        <v>0.31674455777582744</v>
      </c>
      <c r="AS115" s="110">
        <f t="shared" si="102"/>
        <v>0.14051566459430681</v>
      </c>
      <c r="AT115" s="110">
        <f t="shared" si="103"/>
        <v>0.11340027891901498</v>
      </c>
      <c r="AU115" s="110">
        <f t="shared" si="104"/>
        <v>1.4696603559997676</v>
      </c>
      <c r="AV115" s="110">
        <f t="shared" si="105"/>
        <v>0.57370255273068804</v>
      </c>
      <c r="AW115" s="110">
        <f t="shared" si="106"/>
        <v>11.679349720621149</v>
      </c>
      <c r="AX115" s="110">
        <f t="shared" si="107"/>
        <v>12.933418819788802</v>
      </c>
      <c r="AY115" s="110">
        <f t="shared" si="108"/>
        <v>5.0519146253364839</v>
      </c>
      <c r="AZ115" s="110">
        <f t="shared" si="109"/>
        <v>3.5531107387729723</v>
      </c>
      <c r="BA115" s="110">
        <f t="shared" si="110"/>
        <v>44.209119030417156</v>
      </c>
      <c r="BB115" s="110">
        <f t="shared" si="111"/>
        <v>14.462327283144234</v>
      </c>
      <c r="BC115" s="90">
        <f t="shared" si="89"/>
        <v>0</v>
      </c>
      <c r="BD115" s="90">
        <f t="shared" si="112"/>
        <v>-4000</v>
      </c>
      <c r="BE115" s="90">
        <f t="shared" si="79"/>
        <v>2524.909939511017</v>
      </c>
      <c r="BF115" s="89">
        <f t="shared" si="90"/>
        <v>-0.36877251512224574</v>
      </c>
      <c r="BG115" s="109">
        <f t="shared" si="113"/>
        <v>95.652858703844458</v>
      </c>
      <c r="BH115" s="108">
        <f t="shared" si="80"/>
        <v>2620.5627982148617</v>
      </c>
      <c r="BI115" s="129">
        <f t="shared" si="91"/>
        <v>-0.34485930044628454</v>
      </c>
      <c r="BJ115" s="90">
        <f t="shared" si="81"/>
        <v>73.72378858977693</v>
      </c>
      <c r="BK115" s="108">
        <f t="shared" si="82"/>
        <v>2598.6337281007941</v>
      </c>
      <c r="BL115" s="89">
        <f t="shared" si="92"/>
        <v>-0.35034156797480143</v>
      </c>
      <c r="BM115" s="109"/>
      <c r="BN115" s="109">
        <f t="shared" si="93"/>
        <v>4000</v>
      </c>
      <c r="BO115" s="109">
        <f t="shared" si="94"/>
        <v>2598.6337281007941</v>
      </c>
      <c r="BQ115" s="108">
        <f t="shared" si="65"/>
        <v>41.27</v>
      </c>
      <c r="BR115" s="108">
        <f t="shared" si="66"/>
        <v>22.77</v>
      </c>
    </row>
    <row r="116" spans="1:70" ht="12.75" customHeight="1" x14ac:dyDescent="0.2">
      <c r="A116" s="107">
        <v>39861</v>
      </c>
      <c r="B116" s="108">
        <v>38.479999999999997</v>
      </c>
      <c r="C116" s="108">
        <v>32.840000000000003</v>
      </c>
      <c r="D116" s="108">
        <v>27.280000999999999</v>
      </c>
      <c r="E116" s="108">
        <v>33.360000999999997</v>
      </c>
      <c r="F116" s="108">
        <v>22</v>
      </c>
      <c r="G116" s="108">
        <v>20.559999000000001</v>
      </c>
      <c r="L116" s="156">
        <f>IF(int=Weekly,-$B$4,IF(int=Bi_Weekly,0,IF(int=Monthly,0,IF(int=Quarterly,0,IF(int=Yearly,0,IF(int=None,0,0))))))</f>
        <v>0</v>
      </c>
      <c r="M116" s="110">
        <f t="shared" si="67"/>
        <v>0</v>
      </c>
      <c r="N116" s="126">
        <f t="shared" si="68"/>
        <v>0</v>
      </c>
      <c r="O116" s="110">
        <f t="shared" si="69"/>
        <v>0</v>
      </c>
      <c r="P116" s="110">
        <f t="shared" si="70"/>
        <v>0</v>
      </c>
      <c r="Q116" s="110">
        <f t="shared" si="71"/>
        <v>0</v>
      </c>
      <c r="R116" s="110">
        <f t="shared" si="72"/>
        <v>0</v>
      </c>
      <c r="S116" s="110">
        <f t="shared" si="95"/>
        <v>11.52666760928404</v>
      </c>
      <c r="T116" s="110">
        <f t="shared" si="96"/>
        <v>12.616674262012975</v>
      </c>
      <c r="U116" s="110">
        <f t="shared" si="97"/>
        <v>4.9113989607421775</v>
      </c>
      <c r="V116" s="110">
        <f t="shared" si="98"/>
        <v>3.4397104598539574</v>
      </c>
      <c r="W116" s="110">
        <f t="shared" si="99"/>
        <v>42.739458674417385</v>
      </c>
      <c r="X116" s="110">
        <f t="shared" si="100"/>
        <v>13.888624730413545</v>
      </c>
      <c r="Y116" s="110"/>
      <c r="Z116" s="110"/>
      <c r="AA116" s="110"/>
      <c r="AB116" s="110"/>
      <c r="AC116" s="110"/>
      <c r="AD116" s="110"/>
      <c r="AE116" s="110">
        <f t="shared" si="83"/>
        <v>0</v>
      </c>
      <c r="AF116" s="110">
        <f t="shared" si="84"/>
        <v>0</v>
      </c>
      <c r="AG116" s="110">
        <f t="shared" si="85"/>
        <v>0</v>
      </c>
      <c r="AH116" s="110">
        <f t="shared" si="86"/>
        <v>0</v>
      </c>
      <c r="AI116" s="110">
        <f t="shared" si="87"/>
        <v>0</v>
      </c>
      <c r="AJ116" s="110">
        <f t="shared" si="88"/>
        <v>0</v>
      </c>
      <c r="AK116" s="110">
        <f t="shared" si="73"/>
        <v>0</v>
      </c>
      <c r="AL116" s="110">
        <f t="shared" si="74"/>
        <v>0</v>
      </c>
      <c r="AM116" s="110">
        <f t="shared" si="75"/>
        <v>0</v>
      </c>
      <c r="AN116" s="110">
        <f t="shared" si="76"/>
        <v>0</v>
      </c>
      <c r="AO116" s="110">
        <f t="shared" si="77"/>
        <v>0</v>
      </c>
      <c r="AP116" s="110">
        <f t="shared" si="78"/>
        <v>0</v>
      </c>
      <c r="AQ116" s="110">
        <f t="shared" si="101"/>
        <v>0.15268211133710857</v>
      </c>
      <c r="AR116" s="110">
        <f t="shared" si="101"/>
        <v>0.31674455777582744</v>
      </c>
      <c r="AS116" s="110">
        <f t="shared" si="102"/>
        <v>0.14051566459430681</v>
      </c>
      <c r="AT116" s="110">
        <f t="shared" si="103"/>
        <v>0.11340027891901498</v>
      </c>
      <c r="AU116" s="110">
        <f t="shared" si="104"/>
        <v>1.4696603559997676</v>
      </c>
      <c r="AV116" s="110">
        <f t="shared" si="105"/>
        <v>0.57370255273068804</v>
      </c>
      <c r="AW116" s="110">
        <f t="shared" si="106"/>
        <v>11.679349720621149</v>
      </c>
      <c r="AX116" s="110">
        <f t="shared" si="107"/>
        <v>12.933418819788802</v>
      </c>
      <c r="AY116" s="110">
        <f t="shared" si="108"/>
        <v>5.0519146253364839</v>
      </c>
      <c r="AZ116" s="110">
        <f t="shared" si="109"/>
        <v>3.5531107387729723</v>
      </c>
      <c r="BA116" s="110">
        <f t="shared" si="110"/>
        <v>44.209119030417156</v>
      </c>
      <c r="BB116" s="110">
        <f t="shared" si="111"/>
        <v>14.462327283144234</v>
      </c>
      <c r="BC116" s="90">
        <f t="shared" si="89"/>
        <v>0</v>
      </c>
      <c r="BD116" s="90">
        <f t="shared" si="112"/>
        <v>-4000</v>
      </c>
      <c r="BE116" s="90">
        <f t="shared" si="79"/>
        <v>2332.4276667165</v>
      </c>
      <c r="BF116" s="89">
        <f t="shared" si="90"/>
        <v>-0.41689308332087505</v>
      </c>
      <c r="BG116" s="109">
        <f t="shared" si="113"/>
        <v>95.652858703844458</v>
      </c>
      <c r="BH116" s="108">
        <f t="shared" si="80"/>
        <v>2428.0805254203442</v>
      </c>
      <c r="BI116" s="129">
        <f t="shared" si="91"/>
        <v>-0.39297986864491397</v>
      </c>
      <c r="BJ116" s="90">
        <f t="shared" si="81"/>
        <v>68.021251552832368</v>
      </c>
      <c r="BK116" s="108">
        <f t="shared" si="82"/>
        <v>2400.4489182693324</v>
      </c>
      <c r="BL116" s="89">
        <f t="shared" si="92"/>
        <v>-0.39988777043266688</v>
      </c>
      <c r="BM116" s="109"/>
      <c r="BN116" s="109">
        <f t="shared" si="93"/>
        <v>4000</v>
      </c>
      <c r="BO116" s="109">
        <f t="shared" si="94"/>
        <v>2400.4489182693324</v>
      </c>
      <c r="BQ116" s="108">
        <f t="shared" si="65"/>
        <v>38.479999999999997</v>
      </c>
      <c r="BR116" s="108">
        <f t="shared" si="66"/>
        <v>20.559999000000001</v>
      </c>
    </row>
    <row r="117" spans="1:70" ht="12.75" customHeight="1" x14ac:dyDescent="0.2">
      <c r="A117" s="107">
        <v>39867</v>
      </c>
      <c r="B117" s="108">
        <v>36.810001</v>
      </c>
      <c r="C117" s="108">
        <v>31.629999000000002</v>
      </c>
      <c r="D117" s="108">
        <v>26.15</v>
      </c>
      <c r="E117" s="108">
        <v>31.969999000000001</v>
      </c>
      <c r="F117" s="108">
        <v>21.24</v>
      </c>
      <c r="G117" s="108">
        <v>20.959999</v>
      </c>
      <c r="L117" s="156">
        <f>IF(int=Weekly,-$B$4,IF(int=Bi_Weekly,-$B$4,IF(int=Monthly,0,IF(int=Quarterly,0,IF(int=Yearly,0,IF(int=None,0,0))))))</f>
        <v>0</v>
      </c>
      <c r="M117" s="110">
        <f t="shared" si="67"/>
        <v>0</v>
      </c>
      <c r="N117" s="126">
        <f t="shared" si="68"/>
        <v>0</v>
      </c>
      <c r="O117" s="110">
        <f t="shared" si="69"/>
        <v>0</v>
      </c>
      <c r="P117" s="110">
        <f t="shared" si="70"/>
        <v>0</v>
      </c>
      <c r="Q117" s="110">
        <f t="shared" si="71"/>
        <v>0</v>
      </c>
      <c r="R117" s="110">
        <f t="shared" si="72"/>
        <v>0</v>
      </c>
      <c r="S117" s="110">
        <f t="shared" si="95"/>
        <v>11.52666760928404</v>
      </c>
      <c r="T117" s="110">
        <f t="shared" si="96"/>
        <v>12.616674262012975</v>
      </c>
      <c r="U117" s="110">
        <f t="shared" si="97"/>
        <v>4.9113989607421775</v>
      </c>
      <c r="V117" s="110">
        <f t="shared" si="98"/>
        <v>3.4397104598539574</v>
      </c>
      <c r="W117" s="110">
        <f t="shared" si="99"/>
        <v>42.739458674417385</v>
      </c>
      <c r="X117" s="110">
        <f t="shared" si="100"/>
        <v>13.888624730413545</v>
      </c>
      <c r="Y117" s="110"/>
      <c r="Z117" s="110"/>
      <c r="AA117" s="110"/>
      <c r="AB117" s="110"/>
      <c r="AC117" s="110"/>
      <c r="AD117" s="110"/>
      <c r="AE117" s="110">
        <f t="shared" si="83"/>
        <v>0</v>
      </c>
      <c r="AF117" s="110">
        <f t="shared" si="84"/>
        <v>0</v>
      </c>
      <c r="AG117" s="110">
        <f t="shared" si="85"/>
        <v>0</v>
      </c>
      <c r="AH117" s="110">
        <f t="shared" si="86"/>
        <v>0</v>
      </c>
      <c r="AI117" s="110">
        <f t="shared" si="87"/>
        <v>0</v>
      </c>
      <c r="AJ117" s="110">
        <f t="shared" si="88"/>
        <v>0</v>
      </c>
      <c r="AK117" s="110">
        <f t="shared" si="73"/>
        <v>0</v>
      </c>
      <c r="AL117" s="110">
        <f t="shared" si="74"/>
        <v>0</v>
      </c>
      <c r="AM117" s="110">
        <f t="shared" si="75"/>
        <v>0</v>
      </c>
      <c r="AN117" s="110">
        <f t="shared" si="76"/>
        <v>0</v>
      </c>
      <c r="AO117" s="110">
        <f t="shared" si="77"/>
        <v>0</v>
      </c>
      <c r="AP117" s="110">
        <f t="shared" si="78"/>
        <v>0</v>
      </c>
      <c r="AQ117" s="110">
        <f t="shared" si="101"/>
        <v>0.15268211133710857</v>
      </c>
      <c r="AR117" s="110">
        <f t="shared" si="101"/>
        <v>0.31674455777582744</v>
      </c>
      <c r="AS117" s="110">
        <f t="shared" si="102"/>
        <v>0.14051566459430681</v>
      </c>
      <c r="AT117" s="110">
        <f t="shared" si="103"/>
        <v>0.11340027891901498</v>
      </c>
      <c r="AU117" s="110">
        <f t="shared" si="104"/>
        <v>1.4696603559997676</v>
      </c>
      <c r="AV117" s="110">
        <f t="shared" si="105"/>
        <v>0.57370255273068804</v>
      </c>
      <c r="AW117" s="110">
        <f t="shared" si="106"/>
        <v>11.679349720621149</v>
      </c>
      <c r="AX117" s="110">
        <f t="shared" si="107"/>
        <v>12.933418819788802</v>
      </c>
      <c r="AY117" s="110">
        <f t="shared" si="108"/>
        <v>5.0519146253364839</v>
      </c>
      <c r="AZ117" s="110">
        <f t="shared" si="109"/>
        <v>3.5531107387729723</v>
      </c>
      <c r="BA117" s="110">
        <f t="shared" si="110"/>
        <v>44.209119030417156</v>
      </c>
      <c r="BB117" s="110">
        <f t="shared" si="111"/>
        <v>14.462327283144234</v>
      </c>
      <c r="BC117" s="90">
        <f t="shared" si="89"/>
        <v>0</v>
      </c>
      <c r="BD117" s="90">
        <f t="shared" si="112"/>
        <v>-4000</v>
      </c>
      <c r="BE117" s="90">
        <f t="shared" si="79"/>
        <v>2260.6543260059061</v>
      </c>
      <c r="BF117" s="89">
        <f t="shared" si="90"/>
        <v>-0.4348364184985235</v>
      </c>
      <c r="BG117" s="109">
        <f t="shared" si="113"/>
        <v>95.652858703844458</v>
      </c>
      <c r="BH117" s="108">
        <f t="shared" si="80"/>
        <v>2356.3071847097508</v>
      </c>
      <c r="BI117" s="129">
        <f t="shared" si="91"/>
        <v>-0.41092320382256231</v>
      </c>
      <c r="BJ117" s="90">
        <f t="shared" si="81"/>
        <v>66.179141042455427</v>
      </c>
      <c r="BK117" s="108">
        <f t="shared" si="82"/>
        <v>2326.8334670483614</v>
      </c>
      <c r="BL117" s="89">
        <f t="shared" si="92"/>
        <v>-0.41829163323790963</v>
      </c>
      <c r="BM117" s="109"/>
      <c r="BN117" s="109">
        <f t="shared" si="93"/>
        <v>4000</v>
      </c>
      <c r="BO117" s="109">
        <f t="shared" si="94"/>
        <v>2326.8334670483619</v>
      </c>
      <c r="BQ117" s="108">
        <f t="shared" si="65"/>
        <v>36.810001</v>
      </c>
      <c r="BR117" s="108">
        <f t="shared" si="66"/>
        <v>20.959999</v>
      </c>
    </row>
    <row r="118" spans="1:70" ht="12.75" customHeight="1" x14ac:dyDescent="0.2">
      <c r="A118" s="107">
        <v>39874</v>
      </c>
      <c r="B118" s="108">
        <v>34.110000999999997</v>
      </c>
      <c r="C118" s="108">
        <v>28.870000999999998</v>
      </c>
      <c r="D118" s="108">
        <v>23.450001</v>
      </c>
      <c r="E118" s="108">
        <v>28.25</v>
      </c>
      <c r="F118" s="108">
        <v>19.969999000000001</v>
      </c>
      <c r="G118" s="108">
        <v>20.100000000000001</v>
      </c>
      <c r="L118" s="156">
        <f>IF(int=Weekly,-$B$4,IF(int=Bi_Weekly,0,IF(int=Monthly,0,IF(int=Quarterly,0,IF(int=Yearly,0,IF(int=None,0,0))))))</f>
        <v>0</v>
      </c>
      <c r="M118" s="110">
        <f t="shared" si="67"/>
        <v>0</v>
      </c>
      <c r="N118" s="126">
        <f t="shared" si="68"/>
        <v>0</v>
      </c>
      <c r="O118" s="110">
        <f t="shared" si="69"/>
        <v>0</v>
      </c>
      <c r="P118" s="110">
        <f t="shared" si="70"/>
        <v>0</v>
      </c>
      <c r="Q118" s="110">
        <f t="shared" si="71"/>
        <v>0</v>
      </c>
      <c r="R118" s="110">
        <f t="shared" si="72"/>
        <v>0</v>
      </c>
      <c r="S118" s="110">
        <f t="shared" si="95"/>
        <v>11.52666760928404</v>
      </c>
      <c r="T118" s="110">
        <f t="shared" si="96"/>
        <v>12.616674262012975</v>
      </c>
      <c r="U118" s="110">
        <f t="shared" si="97"/>
        <v>4.9113989607421775</v>
      </c>
      <c r="V118" s="110">
        <f t="shared" si="98"/>
        <v>3.4397104598539574</v>
      </c>
      <c r="W118" s="110">
        <f t="shared" si="99"/>
        <v>42.739458674417385</v>
      </c>
      <c r="X118" s="110">
        <f t="shared" si="100"/>
        <v>13.888624730413545</v>
      </c>
      <c r="Y118" s="110"/>
      <c r="Z118" s="110"/>
      <c r="AA118" s="110"/>
      <c r="AB118" s="110"/>
      <c r="AC118" s="110"/>
      <c r="AD118" s="110"/>
      <c r="AE118" s="110">
        <f t="shared" si="83"/>
        <v>0</v>
      </c>
      <c r="AF118" s="110">
        <f t="shared" si="84"/>
        <v>0</v>
      </c>
      <c r="AG118" s="110">
        <f t="shared" si="85"/>
        <v>0</v>
      </c>
      <c r="AH118" s="110">
        <f t="shared" si="86"/>
        <v>0</v>
      </c>
      <c r="AI118" s="110">
        <f t="shared" si="87"/>
        <v>0</v>
      </c>
      <c r="AJ118" s="110">
        <f t="shared" si="88"/>
        <v>0</v>
      </c>
      <c r="AK118" s="110">
        <f t="shared" si="73"/>
        <v>0</v>
      </c>
      <c r="AL118" s="110">
        <f t="shared" si="74"/>
        <v>0</v>
      </c>
      <c r="AM118" s="110">
        <f t="shared" si="75"/>
        <v>0</v>
      </c>
      <c r="AN118" s="110">
        <f t="shared" si="76"/>
        <v>0</v>
      </c>
      <c r="AO118" s="110">
        <f t="shared" si="77"/>
        <v>0</v>
      </c>
      <c r="AP118" s="110">
        <f t="shared" si="78"/>
        <v>0</v>
      </c>
      <c r="AQ118" s="110">
        <f t="shared" si="101"/>
        <v>0.15268211133710857</v>
      </c>
      <c r="AR118" s="110">
        <f t="shared" si="101"/>
        <v>0.31674455777582744</v>
      </c>
      <c r="AS118" s="110">
        <f t="shared" si="102"/>
        <v>0.14051566459430681</v>
      </c>
      <c r="AT118" s="110">
        <f t="shared" si="103"/>
        <v>0.11340027891901498</v>
      </c>
      <c r="AU118" s="110">
        <f t="shared" si="104"/>
        <v>1.4696603559997676</v>
      </c>
      <c r="AV118" s="110">
        <f t="shared" si="105"/>
        <v>0.57370255273068804</v>
      </c>
      <c r="AW118" s="110">
        <f t="shared" si="106"/>
        <v>11.679349720621149</v>
      </c>
      <c r="AX118" s="110">
        <f t="shared" si="107"/>
        <v>12.933418819788802</v>
      </c>
      <c r="AY118" s="110">
        <f t="shared" si="108"/>
        <v>5.0519146253364839</v>
      </c>
      <c r="AZ118" s="110">
        <f t="shared" si="109"/>
        <v>3.5531107387729723</v>
      </c>
      <c r="BA118" s="110">
        <f t="shared" si="110"/>
        <v>44.209119030417156</v>
      </c>
      <c r="BB118" s="110">
        <f t="shared" si="111"/>
        <v>14.462327283144234</v>
      </c>
      <c r="BC118" s="90">
        <f t="shared" si="89"/>
        <v>0</v>
      </c>
      <c r="BD118" s="90">
        <f t="shared" si="112"/>
        <v>-4000</v>
      </c>
      <c r="BE118" s="90">
        <f t="shared" si="79"/>
        <v>2102.4304773419813</v>
      </c>
      <c r="BF118" s="89">
        <f t="shared" si="90"/>
        <v>-0.47439238066450473</v>
      </c>
      <c r="BG118" s="109">
        <f t="shared" si="113"/>
        <v>95.652858703844458</v>
      </c>
      <c r="BH118" s="108">
        <f t="shared" si="80"/>
        <v>2198.0833360458255</v>
      </c>
      <c r="BI118" s="129">
        <f t="shared" si="91"/>
        <v>-0.45047916598854365</v>
      </c>
      <c r="BJ118" s="90">
        <f t="shared" si="81"/>
        <v>61.731590174379754</v>
      </c>
      <c r="BK118" s="108">
        <f t="shared" si="82"/>
        <v>2164.1620675163608</v>
      </c>
      <c r="BL118" s="89">
        <f t="shared" si="92"/>
        <v>-0.45895948312090984</v>
      </c>
      <c r="BM118" s="109"/>
      <c r="BN118" s="109">
        <f t="shared" si="93"/>
        <v>4000</v>
      </c>
      <c r="BO118" s="109">
        <f t="shared" si="94"/>
        <v>2164.1620675163608</v>
      </c>
      <c r="BQ118" s="108">
        <f t="shared" si="65"/>
        <v>34.110000999999997</v>
      </c>
      <c r="BR118" s="108">
        <f t="shared" si="66"/>
        <v>20.100000000000001</v>
      </c>
    </row>
    <row r="119" spans="1:70" ht="12.75" customHeight="1" x14ac:dyDescent="0.2">
      <c r="A119" s="107">
        <v>39881</v>
      </c>
      <c r="B119" s="108">
        <v>37.860000999999997</v>
      </c>
      <c r="C119" s="108">
        <v>32.650002000000001</v>
      </c>
      <c r="D119" s="108">
        <v>26.4</v>
      </c>
      <c r="E119" s="108">
        <v>32.130001</v>
      </c>
      <c r="F119" s="108">
        <v>21.360001</v>
      </c>
      <c r="G119" s="108">
        <v>22.129999000000002</v>
      </c>
      <c r="L119" s="156">
        <f>IF(int=Weekly,-$B$4,IF(int=Bi_Weekly,-$B$4,IF(int=Monthly,-$B$4,IF(int=Quarterly,0,IF(int=Yearly,0,IF(int=None,0,0))))))</f>
        <v>0</v>
      </c>
      <c r="M119" s="110">
        <f t="shared" si="67"/>
        <v>0</v>
      </c>
      <c r="N119" s="126">
        <f t="shared" si="68"/>
        <v>0</v>
      </c>
      <c r="O119" s="110">
        <f t="shared" si="69"/>
        <v>0</v>
      </c>
      <c r="P119" s="110">
        <f t="shared" si="70"/>
        <v>0</v>
      </c>
      <c r="Q119" s="110">
        <f t="shared" si="71"/>
        <v>0</v>
      </c>
      <c r="R119" s="110">
        <f t="shared" si="72"/>
        <v>0</v>
      </c>
      <c r="S119" s="110">
        <f t="shared" si="95"/>
        <v>11.52666760928404</v>
      </c>
      <c r="T119" s="110">
        <f t="shared" si="96"/>
        <v>12.616674262012975</v>
      </c>
      <c r="U119" s="110">
        <f t="shared" si="97"/>
        <v>4.9113989607421775</v>
      </c>
      <c r="V119" s="110">
        <f t="shared" si="98"/>
        <v>3.4397104598539574</v>
      </c>
      <c r="W119" s="110">
        <f t="shared" si="99"/>
        <v>42.739458674417385</v>
      </c>
      <c r="X119" s="110">
        <f t="shared" si="100"/>
        <v>13.888624730413545</v>
      </c>
      <c r="Y119" s="110"/>
      <c r="Z119" s="110"/>
      <c r="AA119" s="110"/>
      <c r="AB119" s="110"/>
      <c r="AC119" s="110"/>
      <c r="AD119" s="110"/>
      <c r="AE119" s="110">
        <f t="shared" si="83"/>
        <v>0</v>
      </c>
      <c r="AF119" s="110">
        <f t="shared" si="84"/>
        <v>0</v>
      </c>
      <c r="AG119" s="110">
        <f t="shared" si="85"/>
        <v>0</v>
      </c>
      <c r="AH119" s="110">
        <f t="shared" si="86"/>
        <v>0</v>
      </c>
      <c r="AI119" s="110">
        <f t="shared" si="87"/>
        <v>0</v>
      </c>
      <c r="AJ119" s="110">
        <f t="shared" si="88"/>
        <v>0</v>
      </c>
      <c r="AK119" s="110">
        <f t="shared" si="73"/>
        <v>0</v>
      </c>
      <c r="AL119" s="110">
        <f t="shared" si="74"/>
        <v>0</v>
      </c>
      <c r="AM119" s="110">
        <f t="shared" si="75"/>
        <v>0</v>
      </c>
      <c r="AN119" s="110">
        <f t="shared" si="76"/>
        <v>0</v>
      </c>
      <c r="AO119" s="110">
        <f t="shared" si="77"/>
        <v>0</v>
      </c>
      <c r="AP119" s="110">
        <f t="shared" si="78"/>
        <v>0</v>
      </c>
      <c r="AQ119" s="110">
        <f t="shared" si="101"/>
        <v>0.15268211133710857</v>
      </c>
      <c r="AR119" s="110">
        <f t="shared" si="101"/>
        <v>0.31674455777582744</v>
      </c>
      <c r="AS119" s="110">
        <f t="shared" si="102"/>
        <v>0.14051566459430681</v>
      </c>
      <c r="AT119" s="110">
        <f t="shared" si="103"/>
        <v>0.11340027891901498</v>
      </c>
      <c r="AU119" s="110">
        <f t="shared" si="104"/>
        <v>1.4696603559997676</v>
      </c>
      <c r="AV119" s="110">
        <f t="shared" si="105"/>
        <v>0.57370255273068804</v>
      </c>
      <c r="AW119" s="110">
        <f t="shared" si="106"/>
        <v>11.679349720621149</v>
      </c>
      <c r="AX119" s="110">
        <f t="shared" si="107"/>
        <v>12.933418819788802</v>
      </c>
      <c r="AY119" s="110">
        <f t="shared" si="108"/>
        <v>5.0519146253364839</v>
      </c>
      <c r="AZ119" s="110">
        <f t="shared" si="109"/>
        <v>3.5531107387729723</v>
      </c>
      <c r="BA119" s="110">
        <f t="shared" si="110"/>
        <v>44.209119030417156</v>
      </c>
      <c r="BB119" s="110">
        <f t="shared" si="111"/>
        <v>14.462327283144234</v>
      </c>
      <c r="BC119" s="90">
        <f t="shared" si="89"/>
        <v>0</v>
      </c>
      <c r="BD119" s="90">
        <f t="shared" si="112"/>
        <v>-4000</v>
      </c>
      <c r="BE119" s="90">
        <f t="shared" si="79"/>
        <v>2308.7830516010858</v>
      </c>
      <c r="BF119" s="89">
        <f t="shared" si="90"/>
        <v>-0.42280423709972859</v>
      </c>
      <c r="BG119" s="109">
        <f t="shared" si="113"/>
        <v>95.652858703844458</v>
      </c>
      <c r="BH119" s="108">
        <f t="shared" si="80"/>
        <v>2404.4359103049301</v>
      </c>
      <c r="BI119" s="129">
        <f t="shared" si="91"/>
        <v>-0.39889102242376751</v>
      </c>
      <c r="BJ119" s="90">
        <f t="shared" si="81"/>
        <v>67.563403545175817</v>
      </c>
      <c r="BK119" s="108">
        <f t="shared" si="82"/>
        <v>2376.3464551462616</v>
      </c>
      <c r="BL119" s="89">
        <f t="shared" si="92"/>
        <v>-0.40591338621343465</v>
      </c>
      <c r="BM119" s="109"/>
      <c r="BN119" s="109">
        <f t="shared" si="93"/>
        <v>4000</v>
      </c>
      <c r="BO119" s="109">
        <f t="shared" si="94"/>
        <v>2376.3464551462621</v>
      </c>
      <c r="BQ119" s="108">
        <f t="shared" si="65"/>
        <v>37.860000999999997</v>
      </c>
      <c r="BR119" s="108">
        <f t="shared" si="66"/>
        <v>22.129999000000002</v>
      </c>
    </row>
    <row r="120" spans="1:70" ht="12.75" customHeight="1" x14ac:dyDescent="0.2">
      <c r="A120" s="107">
        <v>39888</v>
      </c>
      <c r="B120" s="108">
        <v>38.439999</v>
      </c>
      <c r="C120" s="108">
        <v>33.220001000000003</v>
      </c>
      <c r="D120" s="108">
        <v>27.200001</v>
      </c>
      <c r="E120" s="108">
        <v>32.950001</v>
      </c>
      <c r="F120" s="108">
        <v>22.51</v>
      </c>
      <c r="G120" s="108">
        <v>22.76</v>
      </c>
      <c r="L120" s="156">
        <f>IF(int=Weekly,-$B$4,IF(int=Bi_Weekly,0,IF(int=Monthly,0,IF(int=Quarterly,0,IF(int=Yearly,0,IF(int=None,0,0))))))</f>
        <v>0</v>
      </c>
      <c r="M120" s="110">
        <f t="shared" si="67"/>
        <v>0</v>
      </c>
      <c r="N120" s="126">
        <f t="shared" si="68"/>
        <v>0</v>
      </c>
      <c r="O120" s="110">
        <f t="shared" si="69"/>
        <v>0</v>
      </c>
      <c r="P120" s="110">
        <f t="shared" si="70"/>
        <v>0</v>
      </c>
      <c r="Q120" s="110">
        <f t="shared" si="71"/>
        <v>0</v>
      </c>
      <c r="R120" s="110">
        <f t="shared" si="72"/>
        <v>0</v>
      </c>
      <c r="S120" s="110">
        <f t="shared" si="95"/>
        <v>11.52666760928404</v>
      </c>
      <c r="T120" s="110">
        <f t="shared" si="96"/>
        <v>12.616674262012975</v>
      </c>
      <c r="U120" s="110">
        <f t="shared" si="97"/>
        <v>4.9113989607421775</v>
      </c>
      <c r="V120" s="110">
        <f t="shared" si="98"/>
        <v>3.4397104598539574</v>
      </c>
      <c r="W120" s="110">
        <f t="shared" si="99"/>
        <v>42.739458674417385</v>
      </c>
      <c r="X120" s="110">
        <f t="shared" si="100"/>
        <v>13.888624730413545</v>
      </c>
      <c r="Y120" s="110"/>
      <c r="Z120" s="110"/>
      <c r="AA120" s="110"/>
      <c r="AB120" s="110"/>
      <c r="AC120" s="110"/>
      <c r="AD120" s="110"/>
      <c r="AE120" s="110">
        <f t="shared" si="83"/>
        <v>0</v>
      </c>
      <c r="AF120" s="110">
        <f t="shared" si="84"/>
        <v>0</v>
      </c>
      <c r="AG120" s="110">
        <f t="shared" si="85"/>
        <v>0</v>
      </c>
      <c r="AH120" s="110">
        <f t="shared" si="86"/>
        <v>0</v>
      </c>
      <c r="AI120" s="110">
        <f t="shared" si="87"/>
        <v>0</v>
      </c>
      <c r="AJ120" s="110">
        <f t="shared" si="88"/>
        <v>0</v>
      </c>
      <c r="AK120" s="110">
        <f t="shared" si="73"/>
        <v>0</v>
      </c>
      <c r="AL120" s="110">
        <f t="shared" si="74"/>
        <v>0</v>
      </c>
      <c r="AM120" s="110">
        <f t="shared" si="75"/>
        <v>0</v>
      </c>
      <c r="AN120" s="110">
        <f t="shared" si="76"/>
        <v>0</v>
      </c>
      <c r="AO120" s="110">
        <f t="shared" si="77"/>
        <v>0</v>
      </c>
      <c r="AP120" s="110">
        <f t="shared" si="78"/>
        <v>0</v>
      </c>
      <c r="AQ120" s="110">
        <f t="shared" si="101"/>
        <v>0.15268211133710857</v>
      </c>
      <c r="AR120" s="110">
        <f t="shared" si="101"/>
        <v>0.31674455777582744</v>
      </c>
      <c r="AS120" s="110">
        <f t="shared" si="102"/>
        <v>0.14051566459430681</v>
      </c>
      <c r="AT120" s="110">
        <f t="shared" si="103"/>
        <v>0.11340027891901498</v>
      </c>
      <c r="AU120" s="110">
        <f t="shared" si="104"/>
        <v>1.4696603559997676</v>
      </c>
      <c r="AV120" s="110">
        <f t="shared" si="105"/>
        <v>0.57370255273068804</v>
      </c>
      <c r="AW120" s="110">
        <f t="shared" si="106"/>
        <v>11.679349720621149</v>
      </c>
      <c r="AX120" s="110">
        <f t="shared" si="107"/>
        <v>12.933418819788802</v>
      </c>
      <c r="AY120" s="110">
        <f t="shared" si="108"/>
        <v>5.0519146253364839</v>
      </c>
      <c r="AZ120" s="110">
        <f t="shared" si="109"/>
        <v>3.5531107387729723</v>
      </c>
      <c r="BA120" s="110">
        <f t="shared" si="110"/>
        <v>44.209119030417156</v>
      </c>
      <c r="BB120" s="110">
        <f t="shared" si="111"/>
        <v>14.462327283144234</v>
      </c>
      <c r="BC120" s="90">
        <f t="shared" si="89"/>
        <v>0</v>
      </c>
      <c r="BD120" s="90">
        <f t="shared" si="112"/>
        <v>-4000</v>
      </c>
      <c r="BE120" s="90">
        <f t="shared" si="79"/>
        <v>2387.3098563357885</v>
      </c>
      <c r="BF120" s="89">
        <f t="shared" si="90"/>
        <v>-0.40317253591605284</v>
      </c>
      <c r="BG120" s="109">
        <f t="shared" si="113"/>
        <v>95.652858703844458</v>
      </c>
      <c r="BH120" s="108">
        <f t="shared" si="80"/>
        <v>2482.9627150396327</v>
      </c>
      <c r="BI120" s="129">
        <f t="shared" si="91"/>
        <v>-0.37925932124009187</v>
      </c>
      <c r="BJ120" s="90">
        <f t="shared" si="81"/>
        <v>70.089444968141748</v>
      </c>
      <c r="BK120" s="108">
        <f t="shared" si="82"/>
        <v>2457.3993013039303</v>
      </c>
      <c r="BL120" s="89">
        <f t="shared" si="92"/>
        <v>-0.38565017467401741</v>
      </c>
      <c r="BM120" s="109"/>
      <c r="BN120" s="109">
        <f t="shared" si="93"/>
        <v>4000</v>
      </c>
      <c r="BO120" s="109">
        <f t="shared" si="94"/>
        <v>2457.3993013039303</v>
      </c>
      <c r="BQ120" s="108">
        <f t="shared" si="65"/>
        <v>38.439999</v>
      </c>
      <c r="BR120" s="108">
        <f t="shared" si="66"/>
        <v>22.76</v>
      </c>
    </row>
    <row r="121" spans="1:70" ht="12.75" customHeight="1" x14ac:dyDescent="0.2">
      <c r="A121" s="107">
        <v>39895</v>
      </c>
      <c r="B121" s="108">
        <v>40.659999999999997</v>
      </c>
      <c r="C121" s="108">
        <v>35.080002</v>
      </c>
      <c r="D121" s="108">
        <v>29.1</v>
      </c>
      <c r="E121" s="108">
        <v>35.650002000000001</v>
      </c>
      <c r="F121" s="108">
        <v>23.27</v>
      </c>
      <c r="G121" s="108">
        <v>24.299999</v>
      </c>
      <c r="L121" s="156">
        <f>IF(int=Weekly,-$B$4,IF(int=Bi_Weekly,-$B$4,IF(int=Monthly,0,IF(int=Quarterly,0,IF(int=Yearly,0,IF(int=None,0,0))))))</f>
        <v>0</v>
      </c>
      <c r="M121" s="110">
        <f t="shared" si="67"/>
        <v>0</v>
      </c>
      <c r="N121" s="126">
        <f t="shared" si="68"/>
        <v>0</v>
      </c>
      <c r="O121" s="110">
        <f t="shared" si="69"/>
        <v>0</v>
      </c>
      <c r="P121" s="110">
        <f t="shared" si="70"/>
        <v>0</v>
      </c>
      <c r="Q121" s="110">
        <f t="shared" si="71"/>
        <v>0</v>
      </c>
      <c r="R121" s="110">
        <f t="shared" si="72"/>
        <v>0</v>
      </c>
      <c r="S121" s="110">
        <f t="shared" si="95"/>
        <v>11.52666760928404</v>
      </c>
      <c r="T121" s="110">
        <f t="shared" si="96"/>
        <v>12.616674262012975</v>
      </c>
      <c r="U121" s="110">
        <f t="shared" si="97"/>
        <v>4.9113989607421775</v>
      </c>
      <c r="V121" s="110">
        <f t="shared" si="98"/>
        <v>3.4397104598539574</v>
      </c>
      <c r="W121" s="110">
        <f t="shared" si="99"/>
        <v>42.739458674417385</v>
      </c>
      <c r="X121" s="110">
        <f t="shared" si="100"/>
        <v>13.888624730413545</v>
      </c>
      <c r="Y121" s="110">
        <v>0.27800000000000002</v>
      </c>
      <c r="Z121" s="110">
        <v>0.377</v>
      </c>
      <c r="AA121" s="110">
        <v>4.1000000000000002E-2</v>
      </c>
      <c r="AB121" s="110">
        <v>3.3000000000000002E-2</v>
      </c>
      <c r="AC121" s="110">
        <v>1.9E-2</v>
      </c>
      <c r="AD121" s="110"/>
      <c r="AE121" s="110">
        <f t="shared" si="83"/>
        <v>3.2044135953809634</v>
      </c>
      <c r="AF121" s="110">
        <f t="shared" si="84"/>
        <v>4.7564861967788916</v>
      </c>
      <c r="AG121" s="110">
        <f t="shared" si="85"/>
        <v>0.2013673573904293</v>
      </c>
      <c r="AH121" s="110">
        <f t="shared" si="86"/>
        <v>0.11351044517518059</v>
      </c>
      <c r="AI121" s="110">
        <f t="shared" si="87"/>
        <v>0.81204971481393029</v>
      </c>
      <c r="AJ121" s="110">
        <f t="shared" si="88"/>
        <v>0</v>
      </c>
      <c r="AK121" s="110">
        <f t="shared" si="73"/>
        <v>7.8809975292202752E-2</v>
      </c>
      <c r="AL121" s="110">
        <f t="shared" si="74"/>
        <v>0.13558967860888069</v>
      </c>
      <c r="AM121" s="110">
        <f t="shared" si="75"/>
        <v>6.9198404601522089E-3</v>
      </c>
      <c r="AN121" s="110">
        <f t="shared" si="76"/>
        <v>3.1840235289518522E-3</v>
      </c>
      <c r="AO121" s="110">
        <f t="shared" si="77"/>
        <v>3.4896850658097563E-2</v>
      </c>
      <c r="AP121" s="110">
        <f t="shared" si="78"/>
        <v>0</v>
      </c>
      <c r="AQ121" s="110">
        <f t="shared" si="101"/>
        <v>0.23149208662931131</v>
      </c>
      <c r="AR121" s="110">
        <f t="shared" si="101"/>
        <v>0.45233423638470815</v>
      </c>
      <c r="AS121" s="110">
        <f t="shared" si="102"/>
        <v>0.14743550505445902</v>
      </c>
      <c r="AT121" s="110">
        <f t="shared" si="103"/>
        <v>0.11658430244796683</v>
      </c>
      <c r="AU121" s="110">
        <f t="shared" si="104"/>
        <v>1.5045572066578652</v>
      </c>
      <c r="AV121" s="110">
        <f t="shared" si="105"/>
        <v>0.57370255273068804</v>
      </c>
      <c r="AW121" s="110">
        <f t="shared" si="106"/>
        <v>11.758159695913351</v>
      </c>
      <c r="AX121" s="110">
        <f t="shared" si="107"/>
        <v>13.069008498397682</v>
      </c>
      <c r="AY121" s="110">
        <f t="shared" si="108"/>
        <v>5.0588344657966369</v>
      </c>
      <c r="AZ121" s="110">
        <f t="shared" si="109"/>
        <v>3.5562947623019241</v>
      </c>
      <c r="BA121" s="110">
        <f t="shared" si="110"/>
        <v>44.244015881075249</v>
      </c>
      <c r="BB121" s="110">
        <f t="shared" si="111"/>
        <v>14.462327283144234</v>
      </c>
      <c r="BC121" s="90">
        <f t="shared" si="89"/>
        <v>9.0878273095393958</v>
      </c>
      <c r="BD121" s="90">
        <f t="shared" si="112"/>
        <v>-4000</v>
      </c>
      <c r="BE121" s="90">
        <f t="shared" si="79"/>
        <v>2508.8554282831819</v>
      </c>
      <c r="BF121" s="89">
        <f t="shared" si="90"/>
        <v>-0.37278614292920453</v>
      </c>
      <c r="BG121" s="109">
        <f t="shared" si="113"/>
        <v>104.74068601338385</v>
      </c>
      <c r="BH121" s="108">
        <f t="shared" si="80"/>
        <v>2613.5961142965657</v>
      </c>
      <c r="BI121" s="129">
        <f t="shared" si="91"/>
        <v>-0.34660097142585855</v>
      </c>
      <c r="BJ121" s="90">
        <f t="shared" si="81"/>
        <v>82.6789756284969</v>
      </c>
      <c r="BK121" s="108">
        <f t="shared" si="82"/>
        <v>2591.534403911679</v>
      </c>
      <c r="BL121" s="89">
        <f t="shared" si="92"/>
        <v>-0.35211639902208025</v>
      </c>
      <c r="BM121" s="109"/>
      <c r="BN121" s="109">
        <f t="shared" si="93"/>
        <v>4000</v>
      </c>
      <c r="BO121" s="109">
        <f t="shared" si="94"/>
        <v>2591.5344039116781</v>
      </c>
      <c r="BQ121" s="108">
        <f t="shared" si="65"/>
        <v>40.659999999999997</v>
      </c>
      <c r="BR121" s="108">
        <f t="shared" si="66"/>
        <v>24.299999</v>
      </c>
    </row>
    <row r="122" spans="1:70" ht="12.75" customHeight="1" x14ac:dyDescent="0.2">
      <c r="A122" s="107">
        <v>39902</v>
      </c>
      <c r="B122" s="108">
        <v>42.099997999999999</v>
      </c>
      <c r="C122" s="108">
        <v>36.310001</v>
      </c>
      <c r="D122" s="108">
        <v>30.77</v>
      </c>
      <c r="E122" s="108">
        <v>38.240001999999997</v>
      </c>
      <c r="F122" s="108">
        <v>24.799999</v>
      </c>
      <c r="G122" s="108">
        <v>26.1</v>
      </c>
      <c r="L122" s="156">
        <f>IF(int=Weekly,-$B$4,IF(int=Bi_Weekly,0,IF(int=Monthly,0,IF(int=Quarterly,0,IF(int=Yearly,0,IF(int=None,0,0))))))</f>
        <v>0</v>
      </c>
      <c r="M122" s="110">
        <f t="shared" si="67"/>
        <v>0</v>
      </c>
      <c r="N122" s="126">
        <f t="shared" si="68"/>
        <v>0</v>
      </c>
      <c r="O122" s="110">
        <f t="shared" si="69"/>
        <v>0</v>
      </c>
      <c r="P122" s="110">
        <f t="shared" si="70"/>
        <v>0</v>
      </c>
      <c r="Q122" s="110">
        <f t="shared" si="71"/>
        <v>0</v>
      </c>
      <c r="R122" s="110">
        <f t="shared" si="72"/>
        <v>0</v>
      </c>
      <c r="S122" s="110">
        <f t="shared" si="95"/>
        <v>11.52666760928404</v>
      </c>
      <c r="T122" s="110">
        <f t="shared" si="96"/>
        <v>12.616674262012975</v>
      </c>
      <c r="U122" s="110">
        <f t="shared" si="97"/>
        <v>4.9113989607421775</v>
      </c>
      <c r="V122" s="110">
        <f t="shared" si="98"/>
        <v>3.4397104598539574</v>
      </c>
      <c r="W122" s="110">
        <f t="shared" si="99"/>
        <v>42.739458674417385</v>
      </c>
      <c r="X122" s="110">
        <f t="shared" si="100"/>
        <v>13.888624730413545</v>
      </c>
      <c r="Y122" s="110"/>
      <c r="Z122" s="110"/>
      <c r="AA122" s="110"/>
      <c r="AB122" s="110"/>
      <c r="AC122" s="110"/>
      <c r="AD122" s="110"/>
      <c r="AE122" s="110">
        <f t="shared" si="83"/>
        <v>0</v>
      </c>
      <c r="AF122" s="110">
        <f t="shared" si="84"/>
        <v>0</v>
      </c>
      <c r="AG122" s="110">
        <f t="shared" si="85"/>
        <v>0</v>
      </c>
      <c r="AH122" s="110">
        <f t="shared" si="86"/>
        <v>0</v>
      </c>
      <c r="AI122" s="110">
        <f t="shared" si="87"/>
        <v>0</v>
      </c>
      <c r="AJ122" s="110">
        <f t="shared" si="88"/>
        <v>0</v>
      </c>
      <c r="AK122" s="110">
        <f t="shared" si="73"/>
        <v>0</v>
      </c>
      <c r="AL122" s="110">
        <f t="shared" si="74"/>
        <v>0</v>
      </c>
      <c r="AM122" s="110">
        <f t="shared" si="75"/>
        <v>0</v>
      </c>
      <c r="AN122" s="110">
        <f t="shared" si="76"/>
        <v>0</v>
      </c>
      <c r="AO122" s="110">
        <f t="shared" si="77"/>
        <v>0</v>
      </c>
      <c r="AP122" s="110">
        <f t="shared" si="78"/>
        <v>0</v>
      </c>
      <c r="AQ122" s="110">
        <f t="shared" si="101"/>
        <v>0.23149208662931131</v>
      </c>
      <c r="AR122" s="110">
        <f t="shared" si="101"/>
        <v>0.45233423638470815</v>
      </c>
      <c r="AS122" s="110">
        <f t="shared" si="102"/>
        <v>0.14743550505445902</v>
      </c>
      <c r="AT122" s="110">
        <f t="shared" si="103"/>
        <v>0.11658430244796683</v>
      </c>
      <c r="AU122" s="110">
        <f t="shared" si="104"/>
        <v>1.5045572066578652</v>
      </c>
      <c r="AV122" s="110">
        <f t="shared" si="105"/>
        <v>0.57370255273068804</v>
      </c>
      <c r="AW122" s="110">
        <f t="shared" si="106"/>
        <v>11.758159695913351</v>
      </c>
      <c r="AX122" s="110">
        <f t="shared" si="107"/>
        <v>13.069008498397682</v>
      </c>
      <c r="AY122" s="110">
        <f t="shared" si="108"/>
        <v>5.0588344657966369</v>
      </c>
      <c r="AZ122" s="110">
        <f t="shared" si="109"/>
        <v>3.5562947623019241</v>
      </c>
      <c r="BA122" s="110">
        <f t="shared" si="110"/>
        <v>44.244015881075249</v>
      </c>
      <c r="BB122" s="110">
        <f t="shared" si="111"/>
        <v>14.462327283144234</v>
      </c>
      <c r="BC122" s="90">
        <f t="shared" si="89"/>
        <v>0</v>
      </c>
      <c r="BD122" s="90">
        <f t="shared" si="112"/>
        <v>-4000</v>
      </c>
      <c r="BE122" s="90">
        <f t="shared" si="79"/>
        <v>2648.4740571040475</v>
      </c>
      <c r="BF122" s="89">
        <f t="shared" si="90"/>
        <v>-0.33788148572398813</v>
      </c>
      <c r="BG122" s="109">
        <f t="shared" si="113"/>
        <v>104.74068601338385</v>
      </c>
      <c r="BH122" s="108">
        <f t="shared" si="80"/>
        <v>2753.2147431174312</v>
      </c>
      <c r="BI122" s="129">
        <f t="shared" si="91"/>
        <v>-0.31169631422064215</v>
      </c>
      <c r="BJ122" s="90">
        <f t="shared" si="81"/>
        <v>87.451501255706191</v>
      </c>
      <c r="BK122" s="108">
        <f t="shared" si="82"/>
        <v>2735.9255583597537</v>
      </c>
      <c r="BL122" s="89">
        <f t="shared" si="92"/>
        <v>-0.31601861041006152</v>
      </c>
      <c r="BM122" s="109"/>
      <c r="BN122" s="109">
        <f t="shared" si="93"/>
        <v>4000</v>
      </c>
      <c r="BO122" s="109">
        <f t="shared" si="94"/>
        <v>2735.9255583597537</v>
      </c>
      <c r="BQ122" s="108">
        <f t="shared" si="65"/>
        <v>42.099997999999999</v>
      </c>
      <c r="BR122" s="108">
        <f t="shared" si="66"/>
        <v>26.1</v>
      </c>
    </row>
    <row r="123" spans="1:70" ht="12.75" customHeight="1" x14ac:dyDescent="0.2">
      <c r="A123" s="107">
        <v>39909</v>
      </c>
      <c r="B123" s="108">
        <v>42.869999</v>
      </c>
      <c r="C123" s="108">
        <v>37.130001</v>
      </c>
      <c r="D123" s="108">
        <v>31.639999</v>
      </c>
      <c r="E123" s="108">
        <v>39.279998999999997</v>
      </c>
      <c r="F123" s="108">
        <v>24.67</v>
      </c>
      <c r="G123" s="108">
        <v>26.77</v>
      </c>
      <c r="L123" s="156">
        <f>IF(int=Weekly,-$B$4,IF(int=Bi_Weekly,-$B$4,IF(int=Monthly,-$B$4,IF(int=Quarterly,0,IF(int=Yearly,0,IF(int=None,0,0))))))</f>
        <v>0</v>
      </c>
      <c r="M123" s="110">
        <f t="shared" si="67"/>
        <v>0</v>
      </c>
      <c r="N123" s="126">
        <f t="shared" si="68"/>
        <v>0</v>
      </c>
      <c r="O123" s="110">
        <f t="shared" si="69"/>
        <v>0</v>
      </c>
      <c r="P123" s="110">
        <f t="shared" si="70"/>
        <v>0</v>
      </c>
      <c r="Q123" s="110">
        <f t="shared" si="71"/>
        <v>0</v>
      </c>
      <c r="R123" s="110">
        <f t="shared" si="72"/>
        <v>0</v>
      </c>
      <c r="S123" s="110">
        <f t="shared" si="95"/>
        <v>11.52666760928404</v>
      </c>
      <c r="T123" s="110">
        <f t="shared" si="96"/>
        <v>12.616674262012975</v>
      </c>
      <c r="U123" s="110">
        <f t="shared" si="97"/>
        <v>4.9113989607421775</v>
      </c>
      <c r="V123" s="110">
        <f t="shared" si="98"/>
        <v>3.4397104598539574</v>
      </c>
      <c r="W123" s="110">
        <f t="shared" si="99"/>
        <v>42.739458674417385</v>
      </c>
      <c r="X123" s="110">
        <f t="shared" si="100"/>
        <v>13.888624730413545</v>
      </c>
      <c r="Y123" s="110"/>
      <c r="Z123" s="110"/>
      <c r="AA123" s="110"/>
      <c r="AB123" s="110"/>
      <c r="AC123" s="110"/>
      <c r="AD123" s="110"/>
      <c r="AE123" s="110">
        <f t="shared" si="83"/>
        <v>0</v>
      </c>
      <c r="AF123" s="110">
        <f t="shared" si="84"/>
        <v>0</v>
      </c>
      <c r="AG123" s="110">
        <f t="shared" si="85"/>
        <v>0</v>
      </c>
      <c r="AH123" s="110">
        <f t="shared" si="86"/>
        <v>0</v>
      </c>
      <c r="AI123" s="110">
        <f t="shared" si="87"/>
        <v>0</v>
      </c>
      <c r="AJ123" s="110">
        <f t="shared" si="88"/>
        <v>0</v>
      </c>
      <c r="AK123" s="110">
        <f t="shared" si="73"/>
        <v>0</v>
      </c>
      <c r="AL123" s="110">
        <f t="shared" si="74"/>
        <v>0</v>
      </c>
      <c r="AM123" s="110">
        <f t="shared" si="75"/>
        <v>0</v>
      </c>
      <c r="AN123" s="110">
        <f t="shared" si="76"/>
        <v>0</v>
      </c>
      <c r="AO123" s="110">
        <f t="shared" si="77"/>
        <v>0</v>
      </c>
      <c r="AP123" s="110">
        <f t="shared" si="78"/>
        <v>0</v>
      </c>
      <c r="AQ123" s="110">
        <f t="shared" si="101"/>
        <v>0.23149208662931131</v>
      </c>
      <c r="AR123" s="110">
        <f t="shared" si="101"/>
        <v>0.45233423638470815</v>
      </c>
      <c r="AS123" s="110">
        <f t="shared" si="102"/>
        <v>0.14743550505445902</v>
      </c>
      <c r="AT123" s="110">
        <f t="shared" si="103"/>
        <v>0.11658430244796683</v>
      </c>
      <c r="AU123" s="110">
        <f t="shared" si="104"/>
        <v>1.5045572066578652</v>
      </c>
      <c r="AV123" s="110">
        <f t="shared" si="105"/>
        <v>0.57370255273068804</v>
      </c>
      <c r="AW123" s="110">
        <f t="shared" si="106"/>
        <v>11.758159695913351</v>
      </c>
      <c r="AX123" s="110">
        <f t="shared" si="107"/>
        <v>13.069008498397682</v>
      </c>
      <c r="AY123" s="110">
        <f t="shared" si="108"/>
        <v>5.0588344657966369</v>
      </c>
      <c r="AZ123" s="110">
        <f t="shared" si="109"/>
        <v>3.5562947623019241</v>
      </c>
      <c r="BA123" s="110">
        <f t="shared" si="110"/>
        <v>44.244015881075249</v>
      </c>
      <c r="BB123" s="110">
        <f t="shared" si="111"/>
        <v>14.462327283144234</v>
      </c>
      <c r="BC123" s="90">
        <f t="shared" si="89"/>
        <v>0</v>
      </c>
      <c r="BD123" s="90">
        <f t="shared" si="112"/>
        <v>-4000</v>
      </c>
      <c r="BE123" s="90">
        <f t="shared" si="79"/>
        <v>2679.2947680094389</v>
      </c>
      <c r="BF123" s="89">
        <f t="shared" si="90"/>
        <v>-0.33017630799764031</v>
      </c>
      <c r="BG123" s="109">
        <f t="shared" si="113"/>
        <v>104.74068601338385</v>
      </c>
      <c r="BH123" s="108">
        <f t="shared" si="80"/>
        <v>2784.0354540228227</v>
      </c>
      <c r="BI123" s="129">
        <f t="shared" si="91"/>
        <v>-0.30399113649429432</v>
      </c>
      <c r="BJ123" s="90">
        <f t="shared" si="81"/>
        <v>88.438970312514414</v>
      </c>
      <c r="BK123" s="108">
        <f t="shared" si="82"/>
        <v>2767.7337383219533</v>
      </c>
      <c r="BL123" s="89">
        <f t="shared" si="92"/>
        <v>-0.30806656541951172</v>
      </c>
      <c r="BM123" s="109"/>
      <c r="BN123" s="109">
        <f t="shared" si="93"/>
        <v>4000</v>
      </c>
      <c r="BO123" s="109">
        <f t="shared" si="94"/>
        <v>2767.7337383219538</v>
      </c>
      <c r="BQ123" s="108">
        <f t="shared" si="65"/>
        <v>42.869999</v>
      </c>
      <c r="BR123" s="108">
        <f t="shared" si="66"/>
        <v>26.77</v>
      </c>
    </row>
    <row r="124" spans="1:70" ht="12.75" customHeight="1" x14ac:dyDescent="0.2">
      <c r="A124" s="107">
        <v>39916</v>
      </c>
      <c r="B124" s="108">
        <v>43.599997999999999</v>
      </c>
      <c r="C124" s="108">
        <v>37.840000000000003</v>
      </c>
      <c r="D124" s="108">
        <v>32.759998000000003</v>
      </c>
      <c r="E124" s="108">
        <v>40.790000999999997</v>
      </c>
      <c r="F124" s="108">
        <v>25.17</v>
      </c>
      <c r="G124" s="108">
        <v>27.01</v>
      </c>
      <c r="L124" s="156">
        <f>IF(int=Weekly,-$B$4,IF(int=Bi_Weekly,0,IF(int=Monthly,0,IF(int=Quarterly,0,IF(int=Yearly,0,IF(int=None,0,0))))))</f>
        <v>0</v>
      </c>
      <c r="M124" s="110">
        <f t="shared" si="67"/>
        <v>0</v>
      </c>
      <c r="N124" s="126">
        <f t="shared" si="68"/>
        <v>0</v>
      </c>
      <c r="O124" s="110">
        <f t="shared" si="69"/>
        <v>0</v>
      </c>
      <c r="P124" s="110">
        <f t="shared" si="70"/>
        <v>0</v>
      </c>
      <c r="Q124" s="110">
        <f t="shared" si="71"/>
        <v>0</v>
      </c>
      <c r="R124" s="110">
        <f t="shared" si="72"/>
        <v>0</v>
      </c>
      <c r="S124" s="110">
        <f t="shared" si="95"/>
        <v>11.52666760928404</v>
      </c>
      <c r="T124" s="110">
        <f t="shared" si="96"/>
        <v>12.616674262012975</v>
      </c>
      <c r="U124" s="110">
        <f t="shared" si="97"/>
        <v>4.9113989607421775</v>
      </c>
      <c r="V124" s="110">
        <f t="shared" si="98"/>
        <v>3.4397104598539574</v>
      </c>
      <c r="W124" s="110">
        <f t="shared" si="99"/>
        <v>42.739458674417385</v>
      </c>
      <c r="X124" s="110">
        <f t="shared" si="100"/>
        <v>13.888624730413545</v>
      </c>
      <c r="Y124" s="110"/>
      <c r="Z124" s="110"/>
      <c r="AA124" s="110"/>
      <c r="AB124" s="110"/>
      <c r="AC124" s="110"/>
      <c r="AD124" s="110"/>
      <c r="AE124" s="110">
        <f t="shared" si="83"/>
        <v>0</v>
      </c>
      <c r="AF124" s="110">
        <f t="shared" si="84"/>
        <v>0</v>
      </c>
      <c r="AG124" s="110">
        <f t="shared" si="85"/>
        <v>0</v>
      </c>
      <c r="AH124" s="110">
        <f t="shared" si="86"/>
        <v>0</v>
      </c>
      <c r="AI124" s="110">
        <f t="shared" si="87"/>
        <v>0</v>
      </c>
      <c r="AJ124" s="110">
        <f t="shared" si="88"/>
        <v>0</v>
      </c>
      <c r="AK124" s="110">
        <f t="shared" si="73"/>
        <v>0</v>
      </c>
      <c r="AL124" s="110">
        <f t="shared" si="74"/>
        <v>0</v>
      </c>
      <c r="AM124" s="110">
        <f t="shared" si="75"/>
        <v>0</v>
      </c>
      <c r="AN124" s="110">
        <f t="shared" si="76"/>
        <v>0</v>
      </c>
      <c r="AO124" s="110">
        <f t="shared" si="77"/>
        <v>0</v>
      </c>
      <c r="AP124" s="110">
        <f t="shared" si="78"/>
        <v>0</v>
      </c>
      <c r="AQ124" s="110">
        <f t="shared" si="101"/>
        <v>0.23149208662931131</v>
      </c>
      <c r="AR124" s="110">
        <f t="shared" si="101"/>
        <v>0.45233423638470815</v>
      </c>
      <c r="AS124" s="110">
        <f t="shared" si="102"/>
        <v>0.14743550505445902</v>
      </c>
      <c r="AT124" s="110">
        <f t="shared" si="103"/>
        <v>0.11658430244796683</v>
      </c>
      <c r="AU124" s="110">
        <f t="shared" si="104"/>
        <v>1.5045572066578652</v>
      </c>
      <c r="AV124" s="110">
        <f t="shared" si="105"/>
        <v>0.57370255273068804</v>
      </c>
      <c r="AW124" s="110">
        <f t="shared" si="106"/>
        <v>11.758159695913351</v>
      </c>
      <c r="AX124" s="110">
        <f t="shared" si="107"/>
        <v>13.069008498397682</v>
      </c>
      <c r="AY124" s="110">
        <f t="shared" si="108"/>
        <v>5.0588344657966369</v>
      </c>
      <c r="AZ124" s="110">
        <f t="shared" si="109"/>
        <v>3.5562947623019241</v>
      </c>
      <c r="BA124" s="110">
        <f t="shared" si="110"/>
        <v>44.244015881075249</v>
      </c>
      <c r="BB124" s="110">
        <f t="shared" si="111"/>
        <v>14.462327283144234</v>
      </c>
      <c r="BC124" s="90">
        <f t="shared" si="89"/>
        <v>0</v>
      </c>
      <c r="BD124" s="90">
        <f t="shared" si="112"/>
        <v>-4000</v>
      </c>
      <c r="BE124" s="90">
        <f t="shared" si="79"/>
        <v>2732.0647808178446</v>
      </c>
      <c r="BF124" s="89">
        <f t="shared" si="90"/>
        <v>-0.31698380479553889</v>
      </c>
      <c r="BG124" s="109">
        <f t="shared" si="113"/>
        <v>104.74068601338385</v>
      </c>
      <c r="BH124" s="108">
        <f t="shared" si="80"/>
        <v>2836.8054668312284</v>
      </c>
      <c r="BI124" s="129">
        <f t="shared" si="91"/>
        <v>-0.29079863329219291</v>
      </c>
      <c r="BJ124" s="90">
        <f t="shared" si="81"/>
        <v>90.160253523835451</v>
      </c>
      <c r="BK124" s="108">
        <f t="shared" si="82"/>
        <v>2822.2250343416799</v>
      </c>
      <c r="BL124" s="89">
        <f t="shared" si="92"/>
        <v>-0.29444374141457996</v>
      </c>
      <c r="BM124" s="109"/>
      <c r="BN124" s="109">
        <f t="shared" si="93"/>
        <v>4000</v>
      </c>
      <c r="BO124" s="109">
        <f t="shared" si="94"/>
        <v>2822.2250343416799</v>
      </c>
      <c r="BQ124" s="108">
        <f t="shared" si="65"/>
        <v>43.599997999999999</v>
      </c>
      <c r="BR124" s="108">
        <f t="shared" si="66"/>
        <v>27.01</v>
      </c>
    </row>
    <row r="125" spans="1:70" ht="12.75" customHeight="1" x14ac:dyDescent="0.2">
      <c r="A125" s="107">
        <v>39923</v>
      </c>
      <c r="B125" s="108">
        <v>43.450001</v>
      </c>
      <c r="C125" s="108">
        <v>37.389999000000003</v>
      </c>
      <c r="D125" s="108">
        <v>32.82</v>
      </c>
      <c r="E125" s="108">
        <v>40.830002</v>
      </c>
      <c r="F125" s="108">
        <v>25.49</v>
      </c>
      <c r="G125" s="108">
        <v>27.139999</v>
      </c>
      <c r="L125" s="156">
        <f>IF(int=Weekly,-$B$4,IF(int=Bi_Weekly,-$B$4,IF(int=Monthly,0,IF(int=Quarterly,0,IF(int=Yearly,0,IF(int=None,0,0))))))</f>
        <v>0</v>
      </c>
      <c r="M125" s="110">
        <f t="shared" si="67"/>
        <v>0</v>
      </c>
      <c r="N125" s="126">
        <f t="shared" si="68"/>
        <v>0</v>
      </c>
      <c r="O125" s="110">
        <f t="shared" si="69"/>
        <v>0</v>
      </c>
      <c r="P125" s="110">
        <f t="shared" si="70"/>
        <v>0</v>
      </c>
      <c r="Q125" s="110">
        <f t="shared" si="71"/>
        <v>0</v>
      </c>
      <c r="R125" s="110">
        <f t="shared" si="72"/>
        <v>0</v>
      </c>
      <c r="S125" s="110">
        <f t="shared" si="95"/>
        <v>11.52666760928404</v>
      </c>
      <c r="T125" s="110">
        <f t="shared" si="96"/>
        <v>12.616674262012975</v>
      </c>
      <c r="U125" s="110">
        <f t="shared" si="97"/>
        <v>4.9113989607421775</v>
      </c>
      <c r="V125" s="110">
        <f t="shared" si="98"/>
        <v>3.4397104598539574</v>
      </c>
      <c r="W125" s="110">
        <f t="shared" si="99"/>
        <v>42.739458674417385</v>
      </c>
      <c r="X125" s="110">
        <f t="shared" si="100"/>
        <v>13.888624730413545</v>
      </c>
      <c r="Y125" s="110"/>
      <c r="Z125" s="110"/>
      <c r="AA125" s="110"/>
      <c r="AB125" s="110"/>
      <c r="AC125" s="110"/>
      <c r="AD125" s="110"/>
      <c r="AE125" s="110">
        <f t="shared" si="83"/>
        <v>0</v>
      </c>
      <c r="AF125" s="110">
        <f t="shared" si="84"/>
        <v>0</v>
      </c>
      <c r="AG125" s="110">
        <f t="shared" si="85"/>
        <v>0</v>
      </c>
      <c r="AH125" s="110">
        <f t="shared" si="86"/>
        <v>0</v>
      </c>
      <c r="AI125" s="110">
        <f t="shared" si="87"/>
        <v>0</v>
      </c>
      <c r="AJ125" s="110">
        <f t="shared" si="88"/>
        <v>0</v>
      </c>
      <c r="AK125" s="110">
        <f t="shared" si="73"/>
        <v>0</v>
      </c>
      <c r="AL125" s="110">
        <f t="shared" si="74"/>
        <v>0</v>
      </c>
      <c r="AM125" s="110">
        <f t="shared" si="75"/>
        <v>0</v>
      </c>
      <c r="AN125" s="110">
        <f t="shared" si="76"/>
        <v>0</v>
      </c>
      <c r="AO125" s="110">
        <f t="shared" si="77"/>
        <v>0</v>
      </c>
      <c r="AP125" s="110">
        <f t="shared" si="78"/>
        <v>0</v>
      </c>
      <c r="AQ125" s="110">
        <f t="shared" si="101"/>
        <v>0.23149208662931131</v>
      </c>
      <c r="AR125" s="110">
        <f t="shared" si="101"/>
        <v>0.45233423638470815</v>
      </c>
      <c r="AS125" s="110">
        <f t="shared" si="102"/>
        <v>0.14743550505445902</v>
      </c>
      <c r="AT125" s="110">
        <f t="shared" si="103"/>
        <v>0.11658430244796683</v>
      </c>
      <c r="AU125" s="110">
        <f t="shared" si="104"/>
        <v>1.5045572066578652</v>
      </c>
      <c r="AV125" s="110">
        <f t="shared" si="105"/>
        <v>0.57370255273068804</v>
      </c>
      <c r="AW125" s="110">
        <f t="shared" si="106"/>
        <v>11.758159695913351</v>
      </c>
      <c r="AX125" s="110">
        <f t="shared" si="107"/>
        <v>13.069008498397682</v>
      </c>
      <c r="AY125" s="110">
        <f t="shared" si="108"/>
        <v>5.0588344657966369</v>
      </c>
      <c r="AZ125" s="110">
        <f t="shared" si="109"/>
        <v>3.5562947623019241</v>
      </c>
      <c r="BA125" s="110">
        <f t="shared" si="110"/>
        <v>44.244015881075249</v>
      </c>
      <c r="BB125" s="110">
        <f t="shared" si="111"/>
        <v>14.462327283144234</v>
      </c>
      <c r="BC125" s="90">
        <f t="shared" si="89"/>
        <v>0</v>
      </c>
      <c r="BD125" s="90">
        <f t="shared" si="112"/>
        <v>-4000</v>
      </c>
      <c r="BE125" s="90">
        <f t="shared" si="79"/>
        <v>2740.5727189425643</v>
      </c>
      <c r="BF125" s="89">
        <f t="shared" si="90"/>
        <v>-0.31485682026435891</v>
      </c>
      <c r="BG125" s="109">
        <f t="shared" si="113"/>
        <v>104.74068601338385</v>
      </c>
      <c r="BH125" s="108">
        <f t="shared" si="80"/>
        <v>2845.313404955948</v>
      </c>
      <c r="BI125" s="129">
        <f t="shared" si="91"/>
        <v>-0.28867164876101303</v>
      </c>
      <c r="BJ125" s="90">
        <f t="shared" si="81"/>
        <v>90.491528524749384</v>
      </c>
      <c r="BK125" s="108">
        <f t="shared" si="82"/>
        <v>2831.0642474673136</v>
      </c>
      <c r="BL125" s="89">
        <f t="shared" si="92"/>
        <v>-0.29223393813317156</v>
      </c>
      <c r="BM125" s="109"/>
      <c r="BN125" s="109">
        <f t="shared" si="93"/>
        <v>4000</v>
      </c>
      <c r="BO125" s="109">
        <f t="shared" si="94"/>
        <v>2831.0642474673136</v>
      </c>
      <c r="BQ125" s="108">
        <f t="shared" si="65"/>
        <v>43.450001</v>
      </c>
      <c r="BR125" s="108">
        <f t="shared" si="66"/>
        <v>27.139999</v>
      </c>
    </row>
    <row r="126" spans="1:70" ht="12.75" customHeight="1" x14ac:dyDescent="0.2">
      <c r="A126" s="107">
        <v>39930</v>
      </c>
      <c r="B126" s="108">
        <v>44.18</v>
      </c>
      <c r="C126" s="108">
        <v>37.830002</v>
      </c>
      <c r="D126" s="108">
        <v>33</v>
      </c>
      <c r="E126" s="108">
        <v>41.740001999999997</v>
      </c>
      <c r="F126" s="108">
        <v>26.09</v>
      </c>
      <c r="G126" s="108">
        <v>28.17</v>
      </c>
      <c r="L126" s="156">
        <f>IF(int=Weekly,-$B$4,IF(int=Bi_Weekly,0,IF(int=Monthly,0,IF(int=Quarterly,-$B$4,IF(int=Yearly,0,IF(int=None,0,0))))))</f>
        <v>-500</v>
      </c>
      <c r="M126" s="110">
        <f t="shared" si="67"/>
        <v>1.9918515165233137</v>
      </c>
      <c r="N126" s="126">
        <f t="shared" si="68"/>
        <v>2.3261960176475802</v>
      </c>
      <c r="O126" s="110">
        <f t="shared" si="69"/>
        <v>0.84848484848484851</v>
      </c>
      <c r="P126" s="110">
        <f t="shared" si="70"/>
        <v>0.58696691006387591</v>
      </c>
      <c r="Q126" s="110">
        <f t="shared" si="71"/>
        <v>7.8765810655423536</v>
      </c>
      <c r="R126" s="110">
        <f t="shared" si="72"/>
        <v>2.3429179978700745</v>
      </c>
      <c r="S126" s="110">
        <f t="shared" si="95"/>
        <v>13.518519125807353</v>
      </c>
      <c r="T126" s="110">
        <f t="shared" si="96"/>
        <v>14.942870279660555</v>
      </c>
      <c r="U126" s="110">
        <f t="shared" si="97"/>
        <v>5.7598838092270261</v>
      </c>
      <c r="V126" s="110">
        <f t="shared" si="98"/>
        <v>4.0266773699178335</v>
      </c>
      <c r="W126" s="110">
        <f t="shared" si="99"/>
        <v>50.616039739959739</v>
      </c>
      <c r="X126" s="110">
        <f t="shared" si="100"/>
        <v>16.231542728283621</v>
      </c>
      <c r="Y126" s="110"/>
      <c r="Z126" s="110"/>
      <c r="AA126" s="110"/>
      <c r="AB126" s="110"/>
      <c r="AC126" s="110"/>
      <c r="AD126" s="110"/>
      <c r="AE126" s="110">
        <f t="shared" si="83"/>
        <v>0</v>
      </c>
      <c r="AF126" s="110">
        <f t="shared" si="84"/>
        <v>0</v>
      </c>
      <c r="AG126" s="110">
        <f t="shared" si="85"/>
        <v>0</v>
      </c>
      <c r="AH126" s="110">
        <f t="shared" si="86"/>
        <v>0</v>
      </c>
      <c r="AI126" s="110">
        <f t="shared" si="87"/>
        <v>0</v>
      </c>
      <c r="AJ126" s="110">
        <f t="shared" si="88"/>
        <v>0</v>
      </c>
      <c r="AK126" s="110">
        <f t="shared" si="73"/>
        <v>0</v>
      </c>
      <c r="AL126" s="110">
        <f t="shared" si="74"/>
        <v>0</v>
      </c>
      <c r="AM126" s="110">
        <f t="shared" si="75"/>
        <v>0</v>
      </c>
      <c r="AN126" s="110">
        <f t="shared" si="76"/>
        <v>0</v>
      </c>
      <c r="AO126" s="110">
        <f t="shared" si="77"/>
        <v>0</v>
      </c>
      <c r="AP126" s="110">
        <f t="shared" si="78"/>
        <v>0</v>
      </c>
      <c r="AQ126" s="110">
        <f t="shared" si="101"/>
        <v>0.23149208662931131</v>
      </c>
      <c r="AR126" s="110">
        <f t="shared" si="101"/>
        <v>0.45233423638470815</v>
      </c>
      <c r="AS126" s="110">
        <f t="shared" si="102"/>
        <v>0.14743550505445902</v>
      </c>
      <c r="AT126" s="110">
        <f t="shared" si="103"/>
        <v>0.11658430244796683</v>
      </c>
      <c r="AU126" s="110">
        <f t="shared" si="104"/>
        <v>1.5045572066578652</v>
      </c>
      <c r="AV126" s="110">
        <f t="shared" si="105"/>
        <v>0.57370255273068804</v>
      </c>
      <c r="AW126" s="110">
        <f t="shared" si="106"/>
        <v>13.750011212436664</v>
      </c>
      <c r="AX126" s="110">
        <f t="shared" si="107"/>
        <v>15.395204516045263</v>
      </c>
      <c r="AY126" s="110">
        <f t="shared" si="108"/>
        <v>5.9073193142814855</v>
      </c>
      <c r="AZ126" s="110">
        <f t="shared" si="109"/>
        <v>4.1432616723658002</v>
      </c>
      <c r="BA126" s="110">
        <f t="shared" si="110"/>
        <v>52.120596946617603</v>
      </c>
      <c r="BB126" s="110">
        <f t="shared" si="111"/>
        <v>16.805245281014308</v>
      </c>
      <c r="BC126" s="90">
        <f t="shared" si="89"/>
        <v>0</v>
      </c>
      <c r="BD126" s="90">
        <f t="shared" si="112"/>
        <v>-4500</v>
      </c>
      <c r="BE126" s="90">
        <f t="shared" si="79"/>
        <v>3298.5017101929848</v>
      </c>
      <c r="BF126" s="89">
        <f t="shared" si="90"/>
        <v>-0.26699961995711452</v>
      </c>
      <c r="BG126" s="109">
        <f t="shared" si="113"/>
        <v>104.74068601338385</v>
      </c>
      <c r="BH126" s="108">
        <f t="shared" si="80"/>
        <v>3403.2423962063685</v>
      </c>
      <c r="BI126" s="129">
        <f t="shared" si="91"/>
        <v>-0.24372391195414034</v>
      </c>
      <c r="BJ126" s="90">
        <f t="shared" si="81"/>
        <v>92.485824570656007</v>
      </c>
      <c r="BK126" s="108">
        <f t="shared" si="82"/>
        <v>3390.9875347636407</v>
      </c>
      <c r="BL126" s="89">
        <f t="shared" si="92"/>
        <v>-0.24644721449696871</v>
      </c>
      <c r="BM126" s="109"/>
      <c r="BN126" s="109">
        <f t="shared" si="93"/>
        <v>4500</v>
      </c>
      <c r="BO126" s="109">
        <f t="shared" si="94"/>
        <v>3390.9875347636407</v>
      </c>
      <c r="BQ126" s="108">
        <f t="shared" si="65"/>
        <v>44.18</v>
      </c>
      <c r="BR126" s="108">
        <f t="shared" si="66"/>
        <v>28.17</v>
      </c>
    </row>
    <row r="127" spans="1:70" ht="12.75" customHeight="1" x14ac:dyDescent="0.2">
      <c r="A127" s="107">
        <v>39937</v>
      </c>
      <c r="B127" s="108">
        <v>46.549999</v>
      </c>
      <c r="C127" s="108">
        <v>41.279998999999997</v>
      </c>
      <c r="D127" s="108">
        <v>35.360000999999997</v>
      </c>
      <c r="E127" s="108">
        <v>44.759998000000003</v>
      </c>
      <c r="F127" s="108">
        <v>28.209999</v>
      </c>
      <c r="G127" s="108">
        <v>30.57</v>
      </c>
      <c r="L127" s="156">
        <f>IF(int=Weekly,-$B$4,IF(int=Bi_Weekly,-$B$4,IF(int=Monthly,-$B$4,IF(int=Quarterly,0,IF(int=Yearly,0,IF(int=None,0,0))))))</f>
        <v>0</v>
      </c>
      <c r="M127" s="110">
        <f t="shared" si="67"/>
        <v>0</v>
      </c>
      <c r="N127" s="126">
        <f t="shared" si="68"/>
        <v>0</v>
      </c>
      <c r="O127" s="110">
        <f t="shared" si="69"/>
        <v>0</v>
      </c>
      <c r="P127" s="110">
        <f t="shared" si="70"/>
        <v>0</v>
      </c>
      <c r="Q127" s="110">
        <f t="shared" si="71"/>
        <v>0</v>
      </c>
      <c r="R127" s="110">
        <f t="shared" si="72"/>
        <v>0</v>
      </c>
      <c r="S127" s="110">
        <f t="shared" si="95"/>
        <v>13.518519125807353</v>
      </c>
      <c r="T127" s="110">
        <f t="shared" si="96"/>
        <v>14.942870279660555</v>
      </c>
      <c r="U127" s="110">
        <f t="shared" si="97"/>
        <v>5.7598838092270261</v>
      </c>
      <c r="V127" s="110">
        <f t="shared" si="98"/>
        <v>4.0266773699178335</v>
      </c>
      <c r="W127" s="110">
        <f t="shared" si="99"/>
        <v>50.616039739959739</v>
      </c>
      <c r="X127" s="110">
        <f t="shared" si="100"/>
        <v>16.231542728283621</v>
      </c>
      <c r="Y127" s="110"/>
      <c r="Z127" s="110"/>
      <c r="AA127" s="110"/>
      <c r="AB127" s="110"/>
      <c r="AC127" s="110"/>
      <c r="AD127" s="110"/>
      <c r="AE127" s="110">
        <f t="shared" si="83"/>
        <v>0</v>
      </c>
      <c r="AF127" s="110">
        <f t="shared" si="84"/>
        <v>0</v>
      </c>
      <c r="AG127" s="110">
        <f t="shared" si="85"/>
        <v>0</v>
      </c>
      <c r="AH127" s="110">
        <f t="shared" si="86"/>
        <v>0</v>
      </c>
      <c r="AI127" s="110">
        <f t="shared" si="87"/>
        <v>0</v>
      </c>
      <c r="AJ127" s="110">
        <f t="shared" si="88"/>
        <v>0</v>
      </c>
      <c r="AK127" s="110">
        <f t="shared" si="73"/>
        <v>0</v>
      </c>
      <c r="AL127" s="110">
        <f t="shared" si="74"/>
        <v>0</v>
      </c>
      <c r="AM127" s="110">
        <f t="shared" si="75"/>
        <v>0</v>
      </c>
      <c r="AN127" s="110">
        <f t="shared" si="76"/>
        <v>0</v>
      </c>
      <c r="AO127" s="110">
        <f t="shared" si="77"/>
        <v>0</v>
      </c>
      <c r="AP127" s="110">
        <f t="shared" si="78"/>
        <v>0</v>
      </c>
      <c r="AQ127" s="110">
        <f t="shared" si="101"/>
        <v>0.23149208662931131</v>
      </c>
      <c r="AR127" s="110">
        <f t="shared" si="101"/>
        <v>0.45233423638470815</v>
      </c>
      <c r="AS127" s="110">
        <f t="shared" si="102"/>
        <v>0.14743550505445902</v>
      </c>
      <c r="AT127" s="110">
        <f t="shared" si="103"/>
        <v>0.11658430244796683</v>
      </c>
      <c r="AU127" s="110">
        <f t="shared" si="104"/>
        <v>1.5045572066578652</v>
      </c>
      <c r="AV127" s="110">
        <f t="shared" si="105"/>
        <v>0.57370255273068804</v>
      </c>
      <c r="AW127" s="110">
        <f t="shared" si="106"/>
        <v>13.750011212436664</v>
      </c>
      <c r="AX127" s="110">
        <f t="shared" si="107"/>
        <v>15.395204516045263</v>
      </c>
      <c r="AY127" s="110">
        <f t="shared" si="108"/>
        <v>5.9073193142814855</v>
      </c>
      <c r="AZ127" s="110">
        <f t="shared" si="109"/>
        <v>4.1432616723658002</v>
      </c>
      <c r="BA127" s="110">
        <f t="shared" si="110"/>
        <v>52.120596946617603</v>
      </c>
      <c r="BB127" s="110">
        <f t="shared" si="111"/>
        <v>16.805245281014308</v>
      </c>
      <c r="BC127" s="90">
        <f t="shared" si="89"/>
        <v>0</v>
      </c>
      <c r="BD127" s="90">
        <f t="shared" si="112"/>
        <v>-4500</v>
      </c>
      <c r="BE127" s="90">
        <f t="shared" si="79"/>
        <v>3554.1089819195045</v>
      </c>
      <c r="BF127" s="89">
        <f t="shared" si="90"/>
        <v>-0.21019800401788791</v>
      </c>
      <c r="BG127" s="109">
        <f t="shared" si="113"/>
        <v>104.74068601338385</v>
      </c>
      <c r="BH127" s="108">
        <f t="shared" si="80"/>
        <v>3658.8496679328882</v>
      </c>
      <c r="BI127" s="129">
        <f t="shared" si="91"/>
        <v>-0.18692229601491372</v>
      </c>
      <c r="BJ127" s="90">
        <f t="shared" si="81"/>
        <v>99.86159030953074</v>
      </c>
      <c r="BK127" s="108">
        <f t="shared" si="82"/>
        <v>3653.970572229035</v>
      </c>
      <c r="BL127" s="89">
        <f t="shared" si="92"/>
        <v>-0.18800653950465884</v>
      </c>
      <c r="BM127" s="109"/>
      <c r="BN127" s="109">
        <f t="shared" si="93"/>
        <v>4500</v>
      </c>
      <c r="BO127" s="109">
        <f t="shared" si="94"/>
        <v>3653.9705722290346</v>
      </c>
      <c r="BQ127" s="108">
        <f t="shared" si="65"/>
        <v>46.549999</v>
      </c>
      <c r="BR127" s="108">
        <f t="shared" si="66"/>
        <v>30.57</v>
      </c>
    </row>
    <row r="128" spans="1:70" ht="12.75" customHeight="1" x14ac:dyDescent="0.2">
      <c r="A128" s="107">
        <v>39944</v>
      </c>
      <c r="B128" s="108">
        <v>44.310001</v>
      </c>
      <c r="C128" s="108">
        <v>38.610000999999997</v>
      </c>
      <c r="D128" s="108">
        <v>32.439999</v>
      </c>
      <c r="E128" s="108">
        <v>40.950001</v>
      </c>
      <c r="F128" s="108">
        <v>26.85</v>
      </c>
      <c r="G128" s="108">
        <v>29.200001</v>
      </c>
      <c r="L128" s="156">
        <f>IF(int=Weekly,-$B$4,IF(int=Bi_Weekly,0,IF(int=Monthly,0,IF(int=Quarterly,0,IF(int=Yearly,0,IF(int=None,0,0))))))</f>
        <v>0</v>
      </c>
      <c r="M128" s="110">
        <f t="shared" si="67"/>
        <v>0</v>
      </c>
      <c r="N128" s="126">
        <f t="shared" si="68"/>
        <v>0</v>
      </c>
      <c r="O128" s="110">
        <f t="shared" si="69"/>
        <v>0</v>
      </c>
      <c r="P128" s="110">
        <f t="shared" si="70"/>
        <v>0</v>
      </c>
      <c r="Q128" s="110">
        <f t="shared" si="71"/>
        <v>0</v>
      </c>
      <c r="R128" s="110">
        <f t="shared" si="72"/>
        <v>0</v>
      </c>
      <c r="S128" s="110">
        <f t="shared" si="95"/>
        <v>13.518519125807353</v>
      </c>
      <c r="T128" s="110">
        <f t="shared" si="96"/>
        <v>14.942870279660555</v>
      </c>
      <c r="U128" s="110">
        <f t="shared" si="97"/>
        <v>5.7598838092270261</v>
      </c>
      <c r="V128" s="110">
        <f t="shared" si="98"/>
        <v>4.0266773699178335</v>
      </c>
      <c r="W128" s="110">
        <f t="shared" si="99"/>
        <v>50.616039739959739</v>
      </c>
      <c r="X128" s="110">
        <f t="shared" si="100"/>
        <v>16.231542728283621</v>
      </c>
      <c r="Y128" s="110"/>
      <c r="Z128" s="110"/>
      <c r="AA128" s="110"/>
      <c r="AB128" s="110"/>
      <c r="AC128" s="110"/>
      <c r="AD128" s="110"/>
      <c r="AE128" s="110">
        <f t="shared" si="83"/>
        <v>0</v>
      </c>
      <c r="AF128" s="110">
        <f t="shared" si="84"/>
        <v>0</v>
      </c>
      <c r="AG128" s="110">
        <f t="shared" si="85"/>
        <v>0</v>
      </c>
      <c r="AH128" s="110">
        <f t="shared" si="86"/>
        <v>0</v>
      </c>
      <c r="AI128" s="110">
        <f t="shared" si="87"/>
        <v>0</v>
      </c>
      <c r="AJ128" s="110">
        <f t="shared" si="88"/>
        <v>0</v>
      </c>
      <c r="AK128" s="110">
        <f t="shared" si="73"/>
        <v>0</v>
      </c>
      <c r="AL128" s="110">
        <f t="shared" si="74"/>
        <v>0</v>
      </c>
      <c r="AM128" s="110">
        <f t="shared" si="75"/>
        <v>0</v>
      </c>
      <c r="AN128" s="110">
        <f t="shared" si="76"/>
        <v>0</v>
      </c>
      <c r="AO128" s="110">
        <f t="shared" si="77"/>
        <v>0</v>
      </c>
      <c r="AP128" s="110">
        <f t="shared" si="78"/>
        <v>0</v>
      </c>
      <c r="AQ128" s="110">
        <f t="shared" si="101"/>
        <v>0.23149208662931131</v>
      </c>
      <c r="AR128" s="110">
        <f t="shared" si="101"/>
        <v>0.45233423638470815</v>
      </c>
      <c r="AS128" s="110">
        <f t="shared" si="102"/>
        <v>0.14743550505445902</v>
      </c>
      <c r="AT128" s="110">
        <f t="shared" si="103"/>
        <v>0.11658430244796683</v>
      </c>
      <c r="AU128" s="110">
        <f t="shared" si="104"/>
        <v>1.5045572066578652</v>
      </c>
      <c r="AV128" s="110">
        <f t="shared" si="105"/>
        <v>0.57370255273068804</v>
      </c>
      <c r="AW128" s="110">
        <f t="shared" si="106"/>
        <v>13.750011212436664</v>
      </c>
      <c r="AX128" s="110">
        <f t="shared" si="107"/>
        <v>15.395204516045263</v>
      </c>
      <c r="AY128" s="110">
        <f t="shared" si="108"/>
        <v>5.9073193142814855</v>
      </c>
      <c r="AZ128" s="110">
        <f t="shared" si="109"/>
        <v>4.1432616723658002</v>
      </c>
      <c r="BA128" s="110">
        <f t="shared" si="110"/>
        <v>52.120596946617603</v>
      </c>
      <c r="BB128" s="110">
        <f t="shared" si="111"/>
        <v>16.805245281014308</v>
      </c>
      <c r="BC128" s="90">
        <f t="shared" si="89"/>
        <v>0</v>
      </c>
      <c r="BD128" s="90">
        <f t="shared" si="112"/>
        <v>-4500</v>
      </c>
      <c r="BE128" s="90">
        <f t="shared" si="79"/>
        <v>3360.6946306752043</v>
      </c>
      <c r="BF128" s="89">
        <f t="shared" si="90"/>
        <v>-0.25317897096106567</v>
      </c>
      <c r="BG128" s="109">
        <f t="shared" si="113"/>
        <v>104.74068601338385</v>
      </c>
      <c r="BH128" s="108">
        <f t="shared" si="80"/>
        <v>3465.435316688588</v>
      </c>
      <c r="BI128" s="129">
        <f t="shared" si="91"/>
        <v>-0.22990326295809149</v>
      </c>
      <c r="BJ128" s="90">
        <f t="shared" si="81"/>
        <v>94.428450959746712</v>
      </c>
      <c r="BK128" s="108">
        <f t="shared" si="82"/>
        <v>3455.1230816349512</v>
      </c>
      <c r="BL128" s="89">
        <f t="shared" si="92"/>
        <v>-0.23219487074778866</v>
      </c>
      <c r="BM128" s="109"/>
      <c r="BN128" s="109">
        <f t="shared" si="93"/>
        <v>4500</v>
      </c>
      <c r="BO128" s="109">
        <f t="shared" si="94"/>
        <v>3455.1230816349507</v>
      </c>
      <c r="BQ128" s="108">
        <f t="shared" si="65"/>
        <v>44.310001</v>
      </c>
      <c r="BR128" s="108">
        <f t="shared" si="66"/>
        <v>29.200001</v>
      </c>
    </row>
    <row r="129" spans="1:70" ht="12.75" customHeight="1" x14ac:dyDescent="0.2">
      <c r="A129" s="107">
        <v>39951</v>
      </c>
      <c r="B129" s="108">
        <v>44.630001</v>
      </c>
      <c r="C129" s="108">
        <v>38.779998999999997</v>
      </c>
      <c r="D129" s="108">
        <v>32.810001</v>
      </c>
      <c r="E129" s="108">
        <v>41.360000999999997</v>
      </c>
      <c r="F129" s="108">
        <v>28.24</v>
      </c>
      <c r="G129" s="108">
        <v>31.129999000000002</v>
      </c>
      <c r="L129" s="156">
        <f>IF(int=Weekly,-$B$4,IF(int=Bi_Weekly,-$B$4,IF(int=Monthly,0,IF(int=Quarterly,0,IF(int=Yearly,0,IF(int=None,0,0))))))</f>
        <v>0</v>
      </c>
      <c r="M129" s="110">
        <f t="shared" si="67"/>
        <v>0</v>
      </c>
      <c r="N129" s="126">
        <f t="shared" si="68"/>
        <v>0</v>
      </c>
      <c r="O129" s="110">
        <f t="shared" si="69"/>
        <v>0</v>
      </c>
      <c r="P129" s="110">
        <f t="shared" si="70"/>
        <v>0</v>
      </c>
      <c r="Q129" s="110">
        <f t="shared" si="71"/>
        <v>0</v>
      </c>
      <c r="R129" s="110">
        <f t="shared" si="72"/>
        <v>0</v>
      </c>
      <c r="S129" s="110">
        <f t="shared" si="95"/>
        <v>13.518519125807353</v>
      </c>
      <c r="T129" s="110">
        <f t="shared" si="96"/>
        <v>14.942870279660555</v>
      </c>
      <c r="U129" s="110">
        <f t="shared" si="97"/>
        <v>5.7598838092270261</v>
      </c>
      <c r="V129" s="110">
        <f t="shared" si="98"/>
        <v>4.0266773699178335</v>
      </c>
      <c r="W129" s="110">
        <f t="shared" si="99"/>
        <v>50.616039739959739</v>
      </c>
      <c r="X129" s="110">
        <f t="shared" si="100"/>
        <v>16.231542728283621</v>
      </c>
      <c r="Y129" s="110"/>
      <c r="Z129" s="110"/>
      <c r="AA129" s="110"/>
      <c r="AB129" s="110"/>
      <c r="AC129" s="110"/>
      <c r="AD129" s="110"/>
      <c r="AE129" s="110">
        <f t="shared" si="83"/>
        <v>0</v>
      </c>
      <c r="AF129" s="110">
        <f t="shared" si="84"/>
        <v>0</v>
      </c>
      <c r="AG129" s="110">
        <f t="shared" si="85"/>
        <v>0</v>
      </c>
      <c r="AH129" s="110">
        <f t="shared" si="86"/>
        <v>0</v>
      </c>
      <c r="AI129" s="110">
        <f t="shared" si="87"/>
        <v>0</v>
      </c>
      <c r="AJ129" s="110">
        <f t="shared" si="88"/>
        <v>0</v>
      </c>
      <c r="AK129" s="110">
        <f t="shared" si="73"/>
        <v>0</v>
      </c>
      <c r="AL129" s="110">
        <f t="shared" si="74"/>
        <v>0</v>
      </c>
      <c r="AM129" s="110">
        <f t="shared" si="75"/>
        <v>0</v>
      </c>
      <c r="AN129" s="110">
        <f t="shared" si="76"/>
        <v>0</v>
      </c>
      <c r="AO129" s="110">
        <f t="shared" si="77"/>
        <v>0</v>
      </c>
      <c r="AP129" s="110">
        <f t="shared" si="78"/>
        <v>0</v>
      </c>
      <c r="AQ129" s="110">
        <f t="shared" si="101"/>
        <v>0.23149208662931131</v>
      </c>
      <c r="AR129" s="110">
        <f t="shared" si="101"/>
        <v>0.45233423638470815</v>
      </c>
      <c r="AS129" s="110">
        <f t="shared" si="102"/>
        <v>0.14743550505445902</v>
      </c>
      <c r="AT129" s="110">
        <f t="shared" si="103"/>
        <v>0.11658430244796683</v>
      </c>
      <c r="AU129" s="110">
        <f t="shared" si="104"/>
        <v>1.5045572066578652</v>
      </c>
      <c r="AV129" s="110">
        <f t="shared" si="105"/>
        <v>0.57370255273068804</v>
      </c>
      <c r="AW129" s="110">
        <f t="shared" si="106"/>
        <v>13.750011212436664</v>
      </c>
      <c r="AX129" s="110">
        <f t="shared" si="107"/>
        <v>15.395204516045263</v>
      </c>
      <c r="AY129" s="110">
        <f t="shared" si="108"/>
        <v>5.9073193142814855</v>
      </c>
      <c r="AZ129" s="110">
        <f t="shared" si="109"/>
        <v>4.1432616723658002</v>
      </c>
      <c r="BA129" s="110">
        <f t="shared" si="110"/>
        <v>52.120596946617603</v>
      </c>
      <c r="BB129" s="110">
        <f t="shared" si="111"/>
        <v>16.805245281014308</v>
      </c>
      <c r="BC129" s="90">
        <f t="shared" si="89"/>
        <v>0</v>
      </c>
      <c r="BD129" s="90">
        <f t="shared" si="112"/>
        <v>-4500</v>
      </c>
      <c r="BE129" s="90">
        <f t="shared" si="79"/>
        <v>3473.0260613491582</v>
      </c>
      <c r="BF129" s="89">
        <f t="shared" si="90"/>
        <v>-0.22821643081129817</v>
      </c>
      <c r="BG129" s="109">
        <f t="shared" si="113"/>
        <v>104.74068601338385</v>
      </c>
      <c r="BH129" s="108">
        <f t="shared" si="80"/>
        <v>3577.766747362542</v>
      </c>
      <c r="BI129" s="129">
        <f t="shared" si="91"/>
        <v>-0.20494072280832398</v>
      </c>
      <c r="BJ129" s="90">
        <f t="shared" si="81"/>
        <v>97.880354635349391</v>
      </c>
      <c r="BK129" s="108">
        <f t="shared" si="82"/>
        <v>3570.9064159845075</v>
      </c>
      <c r="BL129" s="89">
        <f t="shared" si="92"/>
        <v>-0.20646524089233165</v>
      </c>
      <c r="BM129" s="109"/>
      <c r="BN129" s="109">
        <f t="shared" si="93"/>
        <v>4500</v>
      </c>
      <c r="BO129" s="109">
        <f t="shared" si="94"/>
        <v>3570.9064159845075</v>
      </c>
      <c r="BQ129" s="108">
        <f t="shared" si="65"/>
        <v>44.630001</v>
      </c>
      <c r="BR129" s="108">
        <f t="shared" si="66"/>
        <v>31.129999000000002</v>
      </c>
    </row>
    <row r="130" spans="1:70" ht="12.75" customHeight="1" x14ac:dyDescent="0.2">
      <c r="A130" s="107">
        <v>39959</v>
      </c>
      <c r="B130" s="108">
        <v>46.330002</v>
      </c>
      <c r="C130" s="108">
        <v>40.259998000000003</v>
      </c>
      <c r="D130" s="108">
        <v>34.360000999999997</v>
      </c>
      <c r="E130" s="108">
        <v>43.150002000000001</v>
      </c>
      <c r="F130" s="108">
        <v>29.09</v>
      </c>
      <c r="G130" s="108">
        <v>32.619999</v>
      </c>
      <c r="L130" s="156">
        <f>IF(int=Weekly,-$B$4,IF(int=Bi_Weekly,0,IF(int=Monthly,0,IF(int=Quarterly,0,IF(int=Yearly,0,IF(int=None,0,0))))))</f>
        <v>0</v>
      </c>
      <c r="M130" s="110">
        <f t="shared" si="67"/>
        <v>0</v>
      </c>
      <c r="N130" s="126">
        <f t="shared" si="68"/>
        <v>0</v>
      </c>
      <c r="O130" s="110">
        <f t="shared" si="69"/>
        <v>0</v>
      </c>
      <c r="P130" s="110">
        <f t="shared" si="70"/>
        <v>0</v>
      </c>
      <c r="Q130" s="110">
        <f t="shared" si="71"/>
        <v>0</v>
      </c>
      <c r="R130" s="110">
        <f t="shared" si="72"/>
        <v>0</v>
      </c>
      <c r="S130" s="110">
        <f t="shared" si="95"/>
        <v>13.518519125807353</v>
      </c>
      <c r="T130" s="110">
        <f t="shared" si="96"/>
        <v>14.942870279660555</v>
      </c>
      <c r="U130" s="110">
        <f t="shared" si="97"/>
        <v>5.7598838092270261</v>
      </c>
      <c r="V130" s="110">
        <f t="shared" si="98"/>
        <v>4.0266773699178335</v>
      </c>
      <c r="W130" s="110">
        <f t="shared" si="99"/>
        <v>50.616039739959739</v>
      </c>
      <c r="X130" s="110">
        <f t="shared" si="100"/>
        <v>16.231542728283621</v>
      </c>
      <c r="Y130" s="110"/>
      <c r="Z130" s="110"/>
      <c r="AA130" s="110"/>
      <c r="AB130" s="110"/>
      <c r="AC130" s="110"/>
      <c r="AD130" s="110"/>
      <c r="AE130" s="110">
        <f t="shared" si="83"/>
        <v>0</v>
      </c>
      <c r="AF130" s="110">
        <f t="shared" si="84"/>
        <v>0</v>
      </c>
      <c r="AG130" s="110">
        <f t="shared" si="85"/>
        <v>0</v>
      </c>
      <c r="AH130" s="110">
        <f t="shared" si="86"/>
        <v>0</v>
      </c>
      <c r="AI130" s="110">
        <f t="shared" si="87"/>
        <v>0</v>
      </c>
      <c r="AJ130" s="110">
        <f t="shared" si="88"/>
        <v>0</v>
      </c>
      <c r="AK130" s="110">
        <f t="shared" si="73"/>
        <v>0</v>
      </c>
      <c r="AL130" s="110">
        <f t="shared" si="74"/>
        <v>0</v>
      </c>
      <c r="AM130" s="110">
        <f t="shared" si="75"/>
        <v>0</v>
      </c>
      <c r="AN130" s="110">
        <f t="shared" si="76"/>
        <v>0</v>
      </c>
      <c r="AO130" s="110">
        <f t="shared" si="77"/>
        <v>0</v>
      </c>
      <c r="AP130" s="110">
        <f t="shared" si="78"/>
        <v>0</v>
      </c>
      <c r="AQ130" s="110">
        <f t="shared" si="101"/>
        <v>0.23149208662931131</v>
      </c>
      <c r="AR130" s="110">
        <f t="shared" si="101"/>
        <v>0.45233423638470815</v>
      </c>
      <c r="AS130" s="110">
        <f t="shared" si="102"/>
        <v>0.14743550505445902</v>
      </c>
      <c r="AT130" s="110">
        <f t="shared" si="103"/>
        <v>0.11658430244796683</v>
      </c>
      <c r="AU130" s="110">
        <f t="shared" si="104"/>
        <v>1.5045572066578652</v>
      </c>
      <c r="AV130" s="110">
        <f t="shared" si="105"/>
        <v>0.57370255273068804</v>
      </c>
      <c r="AW130" s="110">
        <f t="shared" si="106"/>
        <v>13.750011212436664</v>
      </c>
      <c r="AX130" s="110">
        <f t="shared" si="107"/>
        <v>15.395204516045263</v>
      </c>
      <c r="AY130" s="110">
        <f t="shared" si="108"/>
        <v>5.9073193142814855</v>
      </c>
      <c r="AZ130" s="110">
        <f t="shared" si="109"/>
        <v>4.1432616723658002</v>
      </c>
      <c r="BA130" s="110">
        <f t="shared" si="110"/>
        <v>52.120596946617603</v>
      </c>
      <c r="BB130" s="110">
        <f t="shared" si="111"/>
        <v>16.805245281014308</v>
      </c>
      <c r="BC130" s="90">
        <f t="shared" si="89"/>
        <v>0</v>
      </c>
      <c r="BD130" s="90">
        <f t="shared" si="112"/>
        <v>-4500</v>
      </c>
      <c r="BE130" s="90">
        <f t="shared" si="79"/>
        <v>3601.4671993198176</v>
      </c>
      <c r="BF130" s="89">
        <f t="shared" si="90"/>
        <v>-0.19967395570670721</v>
      </c>
      <c r="BG130" s="109">
        <f t="shared" si="113"/>
        <v>104.74068601338385</v>
      </c>
      <c r="BH130" s="108">
        <f t="shared" si="80"/>
        <v>3706.2078853332014</v>
      </c>
      <c r="BI130" s="129">
        <f t="shared" si="91"/>
        <v>-0.17639824770373302</v>
      </c>
      <c r="BJ130" s="90">
        <f t="shared" si="81"/>
        <v>101.51424711165494</v>
      </c>
      <c r="BK130" s="108">
        <f t="shared" si="82"/>
        <v>3702.9814464314727</v>
      </c>
      <c r="BL130" s="89">
        <f t="shared" si="92"/>
        <v>-0.17711523412633945</v>
      </c>
      <c r="BM130" s="109"/>
      <c r="BN130" s="109">
        <f t="shared" si="93"/>
        <v>4500</v>
      </c>
      <c r="BO130" s="109">
        <f t="shared" si="94"/>
        <v>3702.9814464314732</v>
      </c>
      <c r="BQ130" s="108">
        <f t="shared" si="65"/>
        <v>46.330002</v>
      </c>
      <c r="BR130" s="108">
        <f t="shared" si="66"/>
        <v>32.619999</v>
      </c>
    </row>
    <row r="131" spans="1:70" ht="12.75" customHeight="1" x14ac:dyDescent="0.2">
      <c r="A131" s="107">
        <v>39965</v>
      </c>
      <c r="B131" s="108">
        <v>47.470001000000003</v>
      </c>
      <c r="C131" s="108">
        <v>40.860000999999997</v>
      </c>
      <c r="D131" s="108">
        <v>35.369999</v>
      </c>
      <c r="E131" s="108">
        <v>45.450001</v>
      </c>
      <c r="F131" s="108">
        <v>28.99</v>
      </c>
      <c r="G131" s="108">
        <v>32.900002000000001</v>
      </c>
      <c r="L131" s="156">
        <f>IF(int=Weekly,-$B$4,IF(int=Bi_Weekly,-$B$4,IF(int=Monthly,-$B$4,IF(int=Quarterly,0,IF(int=Yearly,0,IF(int=None,0,0))))))</f>
        <v>0</v>
      </c>
      <c r="M131" s="110">
        <f t="shared" si="67"/>
        <v>0</v>
      </c>
      <c r="N131" s="126">
        <f t="shared" si="68"/>
        <v>0</v>
      </c>
      <c r="O131" s="110">
        <f t="shared" si="69"/>
        <v>0</v>
      </c>
      <c r="P131" s="110">
        <f t="shared" si="70"/>
        <v>0</v>
      </c>
      <c r="Q131" s="110">
        <f t="shared" si="71"/>
        <v>0</v>
      </c>
      <c r="R131" s="110">
        <f t="shared" si="72"/>
        <v>0</v>
      </c>
      <c r="S131" s="110">
        <f t="shared" si="95"/>
        <v>13.518519125807353</v>
      </c>
      <c r="T131" s="110">
        <f t="shared" si="96"/>
        <v>14.942870279660555</v>
      </c>
      <c r="U131" s="110">
        <f t="shared" si="97"/>
        <v>5.7598838092270261</v>
      </c>
      <c r="V131" s="110">
        <f t="shared" si="98"/>
        <v>4.0266773699178335</v>
      </c>
      <c r="W131" s="110">
        <f t="shared" si="99"/>
        <v>50.616039739959739</v>
      </c>
      <c r="X131" s="110">
        <f t="shared" si="100"/>
        <v>16.231542728283621</v>
      </c>
      <c r="Y131" s="110"/>
      <c r="Z131" s="110"/>
      <c r="AA131" s="110"/>
      <c r="AB131" s="110"/>
      <c r="AC131" s="110"/>
      <c r="AD131" s="110"/>
      <c r="AE131" s="110">
        <f t="shared" si="83"/>
        <v>0</v>
      </c>
      <c r="AF131" s="110">
        <f t="shared" si="84"/>
        <v>0</v>
      </c>
      <c r="AG131" s="110">
        <f t="shared" si="85"/>
        <v>0</v>
      </c>
      <c r="AH131" s="110">
        <f t="shared" si="86"/>
        <v>0</v>
      </c>
      <c r="AI131" s="110">
        <f t="shared" si="87"/>
        <v>0</v>
      </c>
      <c r="AJ131" s="110">
        <f t="shared" si="88"/>
        <v>0</v>
      </c>
      <c r="AK131" s="110">
        <f t="shared" si="73"/>
        <v>0</v>
      </c>
      <c r="AL131" s="110">
        <f t="shared" si="74"/>
        <v>0</v>
      </c>
      <c r="AM131" s="110">
        <f t="shared" si="75"/>
        <v>0</v>
      </c>
      <c r="AN131" s="110">
        <f t="shared" si="76"/>
        <v>0</v>
      </c>
      <c r="AO131" s="110">
        <f t="shared" si="77"/>
        <v>0</v>
      </c>
      <c r="AP131" s="110">
        <f t="shared" si="78"/>
        <v>0</v>
      </c>
      <c r="AQ131" s="110">
        <f t="shared" si="101"/>
        <v>0.23149208662931131</v>
      </c>
      <c r="AR131" s="110">
        <f t="shared" si="101"/>
        <v>0.45233423638470815</v>
      </c>
      <c r="AS131" s="110">
        <f t="shared" si="102"/>
        <v>0.14743550505445902</v>
      </c>
      <c r="AT131" s="110">
        <f t="shared" si="103"/>
        <v>0.11658430244796683</v>
      </c>
      <c r="AU131" s="110">
        <f t="shared" si="104"/>
        <v>1.5045572066578652</v>
      </c>
      <c r="AV131" s="110">
        <f t="shared" si="105"/>
        <v>0.57370255273068804</v>
      </c>
      <c r="AW131" s="110">
        <f t="shared" si="106"/>
        <v>13.750011212436664</v>
      </c>
      <c r="AX131" s="110">
        <f t="shared" si="107"/>
        <v>15.395204516045263</v>
      </c>
      <c r="AY131" s="110">
        <f t="shared" si="108"/>
        <v>5.9073193142814855</v>
      </c>
      <c r="AZ131" s="110">
        <f t="shared" si="109"/>
        <v>4.1432616723658002</v>
      </c>
      <c r="BA131" s="110">
        <f t="shared" si="110"/>
        <v>52.120596946617603</v>
      </c>
      <c r="BB131" s="110">
        <f t="shared" si="111"/>
        <v>16.805245281014308</v>
      </c>
      <c r="BC131" s="90">
        <f t="shared" si="89"/>
        <v>0</v>
      </c>
      <c r="BD131" s="90">
        <f t="shared" si="112"/>
        <v>-4500</v>
      </c>
      <c r="BE131" s="90">
        <f t="shared" si="79"/>
        <v>3640.4061663373632</v>
      </c>
      <c r="BF131" s="89">
        <f t="shared" si="90"/>
        <v>-0.19102085192503038</v>
      </c>
      <c r="BG131" s="109">
        <f t="shared" si="113"/>
        <v>104.74068601338385</v>
      </c>
      <c r="BH131" s="108">
        <f t="shared" si="80"/>
        <v>3745.1468523507469</v>
      </c>
      <c r="BI131" s="129">
        <f t="shared" si="91"/>
        <v>-0.16774514392205619</v>
      </c>
      <c r="BJ131" s="90">
        <f t="shared" si="81"/>
        <v>102.47678581724026</v>
      </c>
      <c r="BK131" s="108">
        <f t="shared" si="82"/>
        <v>3742.8829521546036</v>
      </c>
      <c r="BL131" s="89">
        <f t="shared" si="92"/>
        <v>-0.1682482328545325</v>
      </c>
      <c r="BM131" s="109"/>
      <c r="BN131" s="109">
        <f t="shared" si="93"/>
        <v>4500</v>
      </c>
      <c r="BO131" s="109">
        <f t="shared" si="94"/>
        <v>3742.8829521546031</v>
      </c>
      <c r="BQ131" s="108">
        <f t="shared" si="65"/>
        <v>47.470001000000003</v>
      </c>
      <c r="BR131" s="108">
        <f t="shared" si="66"/>
        <v>32.900002000000001</v>
      </c>
    </row>
    <row r="132" spans="1:70" ht="12.75" customHeight="1" x14ac:dyDescent="0.2">
      <c r="A132" s="107">
        <v>39972</v>
      </c>
      <c r="B132" s="108">
        <v>47.790000999999997</v>
      </c>
      <c r="C132" s="108">
        <v>41.330002</v>
      </c>
      <c r="D132" s="108">
        <v>35.549999</v>
      </c>
      <c r="E132" s="108">
        <v>44.990001999999997</v>
      </c>
      <c r="F132" s="108">
        <v>29.58</v>
      </c>
      <c r="G132" s="108">
        <v>32.970001000000003</v>
      </c>
      <c r="L132" s="156">
        <f>IF(int=Weekly,-$B$4,IF(int=Bi_Weekly,0,IF(int=Monthly,0,IF(int=Quarterly,0,IF(int=Yearly,0,IF(int=None,0,0))))))</f>
        <v>0</v>
      </c>
      <c r="M132" s="110">
        <f t="shared" si="67"/>
        <v>0</v>
      </c>
      <c r="N132" s="126">
        <f t="shared" si="68"/>
        <v>0</v>
      </c>
      <c r="O132" s="110">
        <f t="shared" si="69"/>
        <v>0</v>
      </c>
      <c r="P132" s="110">
        <f t="shared" si="70"/>
        <v>0</v>
      </c>
      <c r="Q132" s="110">
        <f t="shared" si="71"/>
        <v>0</v>
      </c>
      <c r="R132" s="110">
        <f t="shared" si="72"/>
        <v>0</v>
      </c>
      <c r="S132" s="110">
        <f t="shared" si="95"/>
        <v>13.518519125807353</v>
      </c>
      <c r="T132" s="110">
        <f t="shared" si="96"/>
        <v>14.942870279660555</v>
      </c>
      <c r="U132" s="110">
        <f t="shared" si="97"/>
        <v>5.7598838092270261</v>
      </c>
      <c r="V132" s="110">
        <f t="shared" si="98"/>
        <v>4.0266773699178335</v>
      </c>
      <c r="W132" s="110">
        <f t="shared" si="99"/>
        <v>50.616039739959739</v>
      </c>
      <c r="X132" s="110">
        <f t="shared" si="100"/>
        <v>16.231542728283621</v>
      </c>
      <c r="Y132" s="110"/>
      <c r="Z132" s="110"/>
      <c r="AA132" s="110"/>
      <c r="AB132" s="110"/>
      <c r="AC132" s="110"/>
      <c r="AD132" s="110"/>
      <c r="AE132" s="110">
        <f t="shared" si="83"/>
        <v>0</v>
      </c>
      <c r="AF132" s="110">
        <f t="shared" si="84"/>
        <v>0</v>
      </c>
      <c r="AG132" s="110">
        <f t="shared" si="85"/>
        <v>0</v>
      </c>
      <c r="AH132" s="110">
        <f t="shared" si="86"/>
        <v>0</v>
      </c>
      <c r="AI132" s="110">
        <f t="shared" si="87"/>
        <v>0</v>
      </c>
      <c r="AJ132" s="110">
        <f t="shared" si="88"/>
        <v>0</v>
      </c>
      <c r="AK132" s="110">
        <f t="shared" si="73"/>
        <v>0</v>
      </c>
      <c r="AL132" s="110">
        <f t="shared" si="74"/>
        <v>0</v>
      </c>
      <c r="AM132" s="110">
        <f t="shared" si="75"/>
        <v>0</v>
      </c>
      <c r="AN132" s="110">
        <f t="shared" si="76"/>
        <v>0</v>
      </c>
      <c r="AO132" s="110">
        <f t="shared" si="77"/>
        <v>0</v>
      </c>
      <c r="AP132" s="110">
        <f t="shared" si="78"/>
        <v>0</v>
      </c>
      <c r="AQ132" s="110">
        <f t="shared" si="101"/>
        <v>0.23149208662931131</v>
      </c>
      <c r="AR132" s="110">
        <f t="shared" si="101"/>
        <v>0.45233423638470815</v>
      </c>
      <c r="AS132" s="110">
        <f t="shared" si="102"/>
        <v>0.14743550505445902</v>
      </c>
      <c r="AT132" s="110">
        <f t="shared" si="103"/>
        <v>0.11658430244796683</v>
      </c>
      <c r="AU132" s="110">
        <f t="shared" si="104"/>
        <v>1.5045572066578652</v>
      </c>
      <c r="AV132" s="110">
        <f t="shared" si="105"/>
        <v>0.57370255273068804</v>
      </c>
      <c r="AW132" s="110">
        <f t="shared" si="106"/>
        <v>13.750011212436664</v>
      </c>
      <c r="AX132" s="110">
        <f t="shared" si="107"/>
        <v>15.395204516045263</v>
      </c>
      <c r="AY132" s="110">
        <f t="shared" si="108"/>
        <v>5.9073193142814855</v>
      </c>
      <c r="AZ132" s="110">
        <f t="shared" si="109"/>
        <v>4.1432616723658002</v>
      </c>
      <c r="BA132" s="110">
        <f t="shared" si="110"/>
        <v>52.120596946617603</v>
      </c>
      <c r="BB132" s="110">
        <f t="shared" si="111"/>
        <v>16.805245281014308</v>
      </c>
      <c r="BC132" s="90">
        <f t="shared" si="89"/>
        <v>0</v>
      </c>
      <c r="BD132" s="90">
        <f t="shared" si="112"/>
        <v>-4500</v>
      </c>
      <c r="BE132" s="90">
        <f t="shared" si="79"/>
        <v>3681.9394231601218</v>
      </c>
      <c r="BF132" s="89">
        <f t="shared" si="90"/>
        <v>-0.18179123929775076</v>
      </c>
      <c r="BG132" s="109">
        <f t="shared" si="113"/>
        <v>104.74068601338385</v>
      </c>
      <c r="BH132" s="108">
        <f t="shared" si="80"/>
        <v>3786.6801091735056</v>
      </c>
      <c r="BI132" s="129">
        <f t="shared" si="91"/>
        <v>-0.15851553129477658</v>
      </c>
      <c r="BJ132" s="90">
        <f t="shared" si="81"/>
        <v>103.66421791368147</v>
      </c>
      <c r="BK132" s="108">
        <f t="shared" si="82"/>
        <v>3785.6036410738034</v>
      </c>
      <c r="BL132" s="89">
        <f t="shared" si="92"/>
        <v>-0.15875474642804366</v>
      </c>
      <c r="BM132" s="109"/>
      <c r="BN132" s="109">
        <f t="shared" si="93"/>
        <v>4500</v>
      </c>
      <c r="BO132" s="109">
        <f t="shared" si="94"/>
        <v>3785.6036410738034</v>
      </c>
      <c r="BQ132" s="108">
        <f t="shared" si="65"/>
        <v>47.790000999999997</v>
      </c>
      <c r="BR132" s="108">
        <f t="shared" si="66"/>
        <v>32.970001000000003</v>
      </c>
    </row>
    <row r="133" spans="1:70" ht="12.75" customHeight="1" x14ac:dyDescent="0.2">
      <c r="A133" s="107">
        <v>39979</v>
      </c>
      <c r="B133" s="108">
        <v>46.389999000000003</v>
      </c>
      <c r="C133" s="108">
        <v>39.889999000000003</v>
      </c>
      <c r="D133" s="108">
        <v>34.07</v>
      </c>
      <c r="E133" s="108">
        <v>43.16</v>
      </c>
      <c r="F133" s="108">
        <v>28.68</v>
      </c>
      <c r="G133" s="108">
        <v>31.190000999999999</v>
      </c>
      <c r="L133" s="156">
        <f>IF(int=Weekly,-$B$4,IF(int=Bi_Weekly,-$B$4,IF(int=Monthly,0,IF(int=Quarterly,0,IF(int=Yearly,0,IF(int=None,0,0))))))</f>
        <v>0</v>
      </c>
      <c r="M133" s="110">
        <f t="shared" si="67"/>
        <v>0</v>
      </c>
      <c r="N133" s="126">
        <f t="shared" si="68"/>
        <v>0</v>
      </c>
      <c r="O133" s="110">
        <f t="shared" si="69"/>
        <v>0</v>
      </c>
      <c r="P133" s="110">
        <f t="shared" si="70"/>
        <v>0</v>
      </c>
      <c r="Q133" s="110">
        <f t="shared" si="71"/>
        <v>0</v>
      </c>
      <c r="R133" s="110">
        <f t="shared" si="72"/>
        <v>0</v>
      </c>
      <c r="S133" s="110">
        <f t="shared" si="95"/>
        <v>13.518519125807353</v>
      </c>
      <c r="T133" s="110">
        <f t="shared" si="96"/>
        <v>14.942870279660555</v>
      </c>
      <c r="U133" s="110">
        <f t="shared" si="97"/>
        <v>5.7598838092270261</v>
      </c>
      <c r="V133" s="110">
        <f t="shared" si="98"/>
        <v>4.0266773699178335</v>
      </c>
      <c r="W133" s="110">
        <f t="shared" si="99"/>
        <v>50.616039739959739</v>
      </c>
      <c r="X133" s="110">
        <f t="shared" si="100"/>
        <v>16.231542728283621</v>
      </c>
      <c r="Y133" s="110"/>
      <c r="Z133" s="110"/>
      <c r="AA133" s="110"/>
      <c r="AB133" s="110"/>
      <c r="AC133" s="110"/>
      <c r="AD133" s="110"/>
      <c r="AE133" s="110">
        <f t="shared" si="83"/>
        <v>0</v>
      </c>
      <c r="AF133" s="110">
        <f t="shared" si="84"/>
        <v>0</v>
      </c>
      <c r="AG133" s="110">
        <f t="shared" si="85"/>
        <v>0</v>
      </c>
      <c r="AH133" s="110">
        <f t="shared" si="86"/>
        <v>0</v>
      </c>
      <c r="AI133" s="110">
        <f t="shared" si="87"/>
        <v>0</v>
      </c>
      <c r="AJ133" s="110">
        <f t="shared" si="88"/>
        <v>0</v>
      </c>
      <c r="AK133" s="110">
        <f t="shared" si="73"/>
        <v>0</v>
      </c>
      <c r="AL133" s="110">
        <f t="shared" si="74"/>
        <v>0</v>
      </c>
      <c r="AM133" s="110">
        <f t="shared" si="75"/>
        <v>0</v>
      </c>
      <c r="AN133" s="110">
        <f t="shared" si="76"/>
        <v>0</v>
      </c>
      <c r="AO133" s="110">
        <f t="shared" si="77"/>
        <v>0</v>
      </c>
      <c r="AP133" s="110">
        <f t="shared" si="78"/>
        <v>0</v>
      </c>
      <c r="AQ133" s="110">
        <f t="shared" si="101"/>
        <v>0.23149208662931131</v>
      </c>
      <c r="AR133" s="110">
        <f t="shared" si="101"/>
        <v>0.45233423638470815</v>
      </c>
      <c r="AS133" s="110">
        <f t="shared" si="102"/>
        <v>0.14743550505445902</v>
      </c>
      <c r="AT133" s="110">
        <f t="shared" si="103"/>
        <v>0.11658430244796683</v>
      </c>
      <c r="AU133" s="110">
        <f t="shared" si="104"/>
        <v>1.5045572066578652</v>
      </c>
      <c r="AV133" s="110">
        <f t="shared" si="105"/>
        <v>0.57370255273068804</v>
      </c>
      <c r="AW133" s="110">
        <f t="shared" si="106"/>
        <v>13.750011212436664</v>
      </c>
      <c r="AX133" s="110">
        <f t="shared" si="107"/>
        <v>15.395204516045263</v>
      </c>
      <c r="AY133" s="110">
        <f t="shared" si="108"/>
        <v>5.9073193142814855</v>
      </c>
      <c r="AZ133" s="110">
        <f t="shared" si="109"/>
        <v>4.1432616723658002</v>
      </c>
      <c r="BA133" s="110">
        <f t="shared" si="110"/>
        <v>52.120596946617603</v>
      </c>
      <c r="BB133" s="110">
        <f t="shared" si="111"/>
        <v>16.805245281014308</v>
      </c>
      <c r="BC133" s="90">
        <f t="shared" si="89"/>
        <v>0</v>
      </c>
      <c r="BD133" s="90">
        <f t="shared" si="112"/>
        <v>-4500</v>
      </c>
      <c r="BE133" s="90">
        <f t="shared" si="79"/>
        <v>3551.1556595752459</v>
      </c>
      <c r="BF133" s="89">
        <f t="shared" si="90"/>
        <v>-0.21085429787216758</v>
      </c>
      <c r="BG133" s="109">
        <f t="shared" si="113"/>
        <v>104.74068601338385</v>
      </c>
      <c r="BH133" s="108">
        <f t="shared" si="80"/>
        <v>3655.8963455886296</v>
      </c>
      <c r="BI133" s="129">
        <f t="shared" si="91"/>
        <v>-0.1875785898691934</v>
      </c>
      <c r="BJ133" s="90">
        <f t="shared" si="81"/>
        <v>99.881919935473405</v>
      </c>
      <c r="BK133" s="108">
        <f t="shared" si="82"/>
        <v>3651.0375795107193</v>
      </c>
      <c r="BL133" s="89">
        <f t="shared" si="92"/>
        <v>-0.18865831566428459</v>
      </c>
      <c r="BM133" s="109"/>
      <c r="BN133" s="109">
        <f t="shared" si="93"/>
        <v>4500</v>
      </c>
      <c r="BO133" s="109">
        <f t="shared" si="94"/>
        <v>3651.0375795107193</v>
      </c>
      <c r="BQ133" s="108">
        <f t="shared" si="65"/>
        <v>46.389999000000003</v>
      </c>
      <c r="BR133" s="108">
        <f t="shared" si="66"/>
        <v>31.190000999999999</v>
      </c>
    </row>
    <row r="134" spans="1:70" ht="12.75" customHeight="1" x14ac:dyDescent="0.2">
      <c r="A134" s="107">
        <v>39986</v>
      </c>
      <c r="B134" s="108">
        <v>46.139999000000003</v>
      </c>
      <c r="C134" s="108">
        <v>39.389999000000003</v>
      </c>
      <c r="D134" s="108">
        <v>33.82</v>
      </c>
      <c r="E134" s="108">
        <v>43</v>
      </c>
      <c r="F134" s="108">
        <v>28.780000999999999</v>
      </c>
      <c r="G134" s="108">
        <v>31.99</v>
      </c>
      <c r="L134" s="156">
        <f>IF(int=Weekly,-$B$4,IF(int=Bi_Weekly,0,IF(int=Monthly,0,IF(int=Quarterly,0,IF(int=Yearly,0,IF(int=None,0,0))))))</f>
        <v>0</v>
      </c>
      <c r="M134" s="110">
        <f t="shared" si="67"/>
        <v>0</v>
      </c>
      <c r="N134" s="126">
        <f t="shared" si="68"/>
        <v>0</v>
      </c>
      <c r="O134" s="110">
        <f t="shared" si="69"/>
        <v>0</v>
      </c>
      <c r="P134" s="110">
        <f t="shared" si="70"/>
        <v>0</v>
      </c>
      <c r="Q134" s="110">
        <f t="shared" si="71"/>
        <v>0</v>
      </c>
      <c r="R134" s="110">
        <f t="shared" si="72"/>
        <v>0</v>
      </c>
      <c r="S134" s="110">
        <f t="shared" si="95"/>
        <v>13.518519125807353</v>
      </c>
      <c r="T134" s="110">
        <f t="shared" si="96"/>
        <v>14.942870279660555</v>
      </c>
      <c r="U134" s="110">
        <f t="shared" si="97"/>
        <v>5.7598838092270261</v>
      </c>
      <c r="V134" s="110">
        <f t="shared" si="98"/>
        <v>4.0266773699178335</v>
      </c>
      <c r="W134" s="110">
        <f t="shared" si="99"/>
        <v>50.616039739959739</v>
      </c>
      <c r="X134" s="110">
        <f t="shared" si="100"/>
        <v>16.231542728283621</v>
      </c>
      <c r="Y134" s="110">
        <v>0.223</v>
      </c>
      <c r="Z134" s="110">
        <v>0.26900000000000002</v>
      </c>
      <c r="AA134" s="110"/>
      <c r="AB134" s="110"/>
      <c r="AC134" s="110"/>
      <c r="AD134" s="110"/>
      <c r="AE134" s="110">
        <f t="shared" si="83"/>
        <v>3.01462976505504</v>
      </c>
      <c r="AF134" s="110">
        <f t="shared" si="84"/>
        <v>4.0196321052286894</v>
      </c>
      <c r="AG134" s="110">
        <f t="shared" si="85"/>
        <v>0</v>
      </c>
      <c r="AH134" s="110">
        <f t="shared" si="86"/>
        <v>0</v>
      </c>
      <c r="AI134" s="110">
        <f t="shared" si="87"/>
        <v>0</v>
      </c>
      <c r="AJ134" s="110">
        <f t="shared" si="88"/>
        <v>0</v>
      </c>
      <c r="AK134" s="110">
        <f t="shared" si="73"/>
        <v>6.5336580632674918E-2</v>
      </c>
      <c r="AL134" s="110">
        <f t="shared" si="74"/>
        <v>0.10204702227153367</v>
      </c>
      <c r="AM134" s="110">
        <f t="shared" si="75"/>
        <v>0</v>
      </c>
      <c r="AN134" s="110">
        <f t="shared" si="76"/>
        <v>0</v>
      </c>
      <c r="AO134" s="110">
        <f t="shared" si="77"/>
        <v>0</v>
      </c>
      <c r="AP134" s="110">
        <f t="shared" si="78"/>
        <v>0</v>
      </c>
      <c r="AQ134" s="110">
        <f t="shared" si="101"/>
        <v>0.2968286672619862</v>
      </c>
      <c r="AR134" s="110">
        <f t="shared" si="101"/>
        <v>0.55438125865624177</v>
      </c>
      <c r="AS134" s="110">
        <f t="shared" si="102"/>
        <v>0.14743550505445902</v>
      </c>
      <c r="AT134" s="110">
        <f t="shared" si="103"/>
        <v>0.11658430244796683</v>
      </c>
      <c r="AU134" s="110">
        <f t="shared" si="104"/>
        <v>1.5045572066578652</v>
      </c>
      <c r="AV134" s="110">
        <f t="shared" si="105"/>
        <v>0.57370255273068804</v>
      </c>
      <c r="AW134" s="110">
        <f t="shared" si="106"/>
        <v>13.815347793069339</v>
      </c>
      <c r="AX134" s="110">
        <f t="shared" si="107"/>
        <v>15.497251538316798</v>
      </c>
      <c r="AY134" s="110">
        <f t="shared" si="108"/>
        <v>5.9073193142814855</v>
      </c>
      <c r="AZ134" s="110">
        <f t="shared" si="109"/>
        <v>4.1432616723658002</v>
      </c>
      <c r="BA134" s="110">
        <f t="shared" si="110"/>
        <v>52.120596946617603</v>
      </c>
      <c r="BB134" s="110">
        <f t="shared" si="111"/>
        <v>16.805245281014308</v>
      </c>
      <c r="BC134" s="90">
        <f t="shared" si="89"/>
        <v>7.0342618702837294</v>
      </c>
      <c r="BD134" s="90">
        <f t="shared" si="112"/>
        <v>-4500</v>
      </c>
      <c r="BE134" s="90">
        <f t="shared" si="79"/>
        <v>3556.2672278635901</v>
      </c>
      <c r="BF134" s="89">
        <f t="shared" si="90"/>
        <v>-0.2097183938080911</v>
      </c>
      <c r="BG134" s="109">
        <f t="shared" si="113"/>
        <v>111.77494788366758</v>
      </c>
      <c r="BH134" s="108">
        <f t="shared" si="80"/>
        <v>3668.0421757472577</v>
      </c>
      <c r="BI134" s="129">
        <f t="shared" si="91"/>
        <v>-0.18487951650060941</v>
      </c>
      <c r="BJ134" s="90">
        <f t="shared" si="81"/>
        <v>107.18604799495715</v>
      </c>
      <c r="BK134" s="108">
        <f t="shared" si="82"/>
        <v>3663.4532758585474</v>
      </c>
      <c r="BL134" s="89">
        <f t="shared" si="92"/>
        <v>-0.18589927203143386</v>
      </c>
      <c r="BM134" s="109"/>
      <c r="BN134" s="109">
        <f t="shared" si="93"/>
        <v>4500</v>
      </c>
      <c r="BO134" s="109">
        <f t="shared" si="94"/>
        <v>3663.4532758585469</v>
      </c>
      <c r="BQ134" s="108">
        <f t="shared" si="65"/>
        <v>46.139999000000003</v>
      </c>
      <c r="BR134" s="108">
        <f t="shared" si="66"/>
        <v>31.99</v>
      </c>
    </row>
    <row r="135" spans="1:70" ht="12.75" customHeight="1" x14ac:dyDescent="0.2">
      <c r="A135" s="107">
        <v>39993</v>
      </c>
      <c r="B135" s="108">
        <v>45.32</v>
      </c>
      <c r="C135" s="108">
        <v>38.520000000000003</v>
      </c>
      <c r="D135" s="108">
        <v>33.400002000000001</v>
      </c>
      <c r="E135" s="108">
        <v>42.459999000000003</v>
      </c>
      <c r="F135" s="108">
        <v>28.35</v>
      </c>
      <c r="G135" s="108">
        <v>31.559999000000001</v>
      </c>
      <c r="L135" s="156">
        <f>IF(int=Weekly,-$B$4,IF(int=Bi_Weekly,-$B$4,IF(int=Monthly,-$B$4,IF(int=Quarterly,0,IF(int=Yearly,0,IF(int=None,0,0))))))</f>
        <v>0</v>
      </c>
      <c r="M135" s="110">
        <f t="shared" si="67"/>
        <v>0</v>
      </c>
      <c r="N135" s="126">
        <f t="shared" si="68"/>
        <v>0</v>
      </c>
      <c r="O135" s="110">
        <f t="shared" si="69"/>
        <v>0</v>
      </c>
      <c r="P135" s="110">
        <f t="shared" si="70"/>
        <v>0</v>
      </c>
      <c r="Q135" s="110">
        <f t="shared" si="71"/>
        <v>0</v>
      </c>
      <c r="R135" s="110">
        <f t="shared" si="72"/>
        <v>0</v>
      </c>
      <c r="S135" s="110">
        <f t="shared" si="95"/>
        <v>13.518519125807353</v>
      </c>
      <c r="T135" s="110">
        <f t="shared" si="96"/>
        <v>14.942870279660555</v>
      </c>
      <c r="U135" s="110">
        <f t="shared" si="97"/>
        <v>5.7598838092270261</v>
      </c>
      <c r="V135" s="110">
        <f t="shared" si="98"/>
        <v>4.0266773699178335</v>
      </c>
      <c r="W135" s="110">
        <f t="shared" si="99"/>
        <v>50.616039739959739</v>
      </c>
      <c r="X135" s="110">
        <f t="shared" si="100"/>
        <v>16.231542728283621</v>
      </c>
      <c r="Y135" s="110"/>
      <c r="Z135" s="110"/>
      <c r="AA135" s="110"/>
      <c r="AB135" s="110"/>
      <c r="AC135" s="110"/>
      <c r="AD135" s="110"/>
      <c r="AE135" s="110">
        <f t="shared" si="83"/>
        <v>0</v>
      </c>
      <c r="AF135" s="110">
        <f t="shared" si="84"/>
        <v>0</v>
      </c>
      <c r="AG135" s="110">
        <f t="shared" si="85"/>
        <v>0</v>
      </c>
      <c r="AH135" s="110">
        <f t="shared" si="86"/>
        <v>0</v>
      </c>
      <c r="AI135" s="110">
        <f t="shared" si="87"/>
        <v>0</v>
      </c>
      <c r="AJ135" s="110">
        <f t="shared" si="88"/>
        <v>0</v>
      </c>
      <c r="AK135" s="110">
        <f t="shared" si="73"/>
        <v>0</v>
      </c>
      <c r="AL135" s="110">
        <f t="shared" si="74"/>
        <v>0</v>
      </c>
      <c r="AM135" s="110">
        <f t="shared" si="75"/>
        <v>0</v>
      </c>
      <c r="AN135" s="110">
        <f t="shared" si="76"/>
        <v>0</v>
      </c>
      <c r="AO135" s="110">
        <f t="shared" si="77"/>
        <v>0</v>
      </c>
      <c r="AP135" s="110">
        <f t="shared" si="78"/>
        <v>0</v>
      </c>
      <c r="AQ135" s="110">
        <f t="shared" si="101"/>
        <v>0.2968286672619862</v>
      </c>
      <c r="AR135" s="110">
        <f t="shared" si="101"/>
        <v>0.55438125865624177</v>
      </c>
      <c r="AS135" s="110">
        <f t="shared" si="102"/>
        <v>0.14743550505445902</v>
      </c>
      <c r="AT135" s="110">
        <f t="shared" si="103"/>
        <v>0.11658430244796683</v>
      </c>
      <c r="AU135" s="110">
        <f t="shared" si="104"/>
        <v>1.5045572066578652</v>
      </c>
      <c r="AV135" s="110">
        <f t="shared" si="105"/>
        <v>0.57370255273068804</v>
      </c>
      <c r="AW135" s="110">
        <f t="shared" si="106"/>
        <v>13.815347793069339</v>
      </c>
      <c r="AX135" s="110">
        <f t="shared" si="107"/>
        <v>15.497251538316798</v>
      </c>
      <c r="AY135" s="110">
        <f t="shared" si="108"/>
        <v>5.9073193142814855</v>
      </c>
      <c r="AZ135" s="110">
        <f t="shared" si="109"/>
        <v>4.1432616723658002</v>
      </c>
      <c r="BA135" s="110">
        <f t="shared" si="110"/>
        <v>52.120596946617603</v>
      </c>
      <c r="BB135" s="110">
        <f t="shared" si="111"/>
        <v>16.805245281014308</v>
      </c>
      <c r="BC135" s="90">
        <f t="shared" si="89"/>
        <v>0</v>
      </c>
      <c r="BD135" s="90">
        <f t="shared" si="112"/>
        <v>-4500</v>
      </c>
      <c r="BE135" s="90">
        <f t="shared" si="79"/>
        <v>3498.8436967030452</v>
      </c>
      <c r="BF135" s="89">
        <f t="shared" si="90"/>
        <v>-0.22247917851043442</v>
      </c>
      <c r="BG135" s="109">
        <f t="shared" si="113"/>
        <v>111.77494788366758</v>
      </c>
      <c r="BH135" s="108">
        <f t="shared" si="80"/>
        <v>3610.6186445867129</v>
      </c>
      <c r="BI135" s="129">
        <f t="shared" si="91"/>
        <v>-0.19764030120295273</v>
      </c>
      <c r="BJ135" s="90">
        <f t="shared" si="81"/>
        <v>105.4418056120264</v>
      </c>
      <c r="BK135" s="108">
        <f t="shared" si="82"/>
        <v>3604.2855023150714</v>
      </c>
      <c r="BL135" s="89">
        <f t="shared" si="92"/>
        <v>-0.19904766615220637</v>
      </c>
      <c r="BM135" s="109"/>
      <c r="BN135" s="109">
        <f t="shared" si="93"/>
        <v>4500</v>
      </c>
      <c r="BO135" s="109">
        <f t="shared" si="94"/>
        <v>3604.285502315071</v>
      </c>
      <c r="BQ135" s="108">
        <f t="shared" si="65"/>
        <v>45.32</v>
      </c>
      <c r="BR135" s="108">
        <f t="shared" si="66"/>
        <v>31.559999000000001</v>
      </c>
    </row>
    <row r="136" spans="1:70" ht="12.75" customHeight="1" x14ac:dyDescent="0.2">
      <c r="A136" s="107">
        <v>40000</v>
      </c>
      <c r="B136" s="108">
        <v>44.139999000000003</v>
      </c>
      <c r="C136" s="108">
        <v>37.479999999999997</v>
      </c>
      <c r="D136" s="108">
        <v>32.419998</v>
      </c>
      <c r="E136" s="108">
        <v>40.810001</v>
      </c>
      <c r="F136" s="108">
        <v>27.549999</v>
      </c>
      <c r="G136" s="108">
        <v>30.65</v>
      </c>
      <c r="L136" s="156">
        <f>IF(int=Weekly,-$B$4,IF(int=Bi_Weekly,0,IF(int=Monthly,0,IF(int=Quarterly,0,IF(int=Yearly,0,IF(int=None,0,0))))))</f>
        <v>0</v>
      </c>
      <c r="M136" s="110">
        <f t="shared" si="67"/>
        <v>0</v>
      </c>
      <c r="N136" s="126">
        <f t="shared" si="68"/>
        <v>0</v>
      </c>
      <c r="O136" s="110">
        <f t="shared" si="69"/>
        <v>0</v>
      </c>
      <c r="P136" s="110">
        <f t="shared" si="70"/>
        <v>0</v>
      </c>
      <c r="Q136" s="110">
        <f t="shared" si="71"/>
        <v>0</v>
      </c>
      <c r="R136" s="110">
        <f t="shared" si="72"/>
        <v>0</v>
      </c>
      <c r="S136" s="110">
        <f t="shared" si="95"/>
        <v>13.518519125807353</v>
      </c>
      <c r="T136" s="110">
        <f t="shared" si="96"/>
        <v>14.942870279660555</v>
      </c>
      <c r="U136" s="110">
        <f t="shared" si="97"/>
        <v>5.7598838092270261</v>
      </c>
      <c r="V136" s="110">
        <f t="shared" si="98"/>
        <v>4.0266773699178335</v>
      </c>
      <c r="W136" s="110">
        <f t="shared" si="99"/>
        <v>50.616039739959739</v>
      </c>
      <c r="X136" s="110">
        <f t="shared" si="100"/>
        <v>16.231542728283621</v>
      </c>
      <c r="Y136" s="110"/>
      <c r="Z136" s="110"/>
      <c r="AA136" s="110"/>
      <c r="AB136" s="110"/>
      <c r="AC136" s="110"/>
      <c r="AD136" s="110"/>
      <c r="AE136" s="110">
        <f t="shared" si="83"/>
        <v>0</v>
      </c>
      <c r="AF136" s="110">
        <f t="shared" si="84"/>
        <v>0</v>
      </c>
      <c r="AG136" s="110">
        <f t="shared" si="85"/>
        <v>0</v>
      </c>
      <c r="AH136" s="110">
        <f t="shared" si="86"/>
        <v>0</v>
      </c>
      <c r="AI136" s="110">
        <f t="shared" si="87"/>
        <v>0</v>
      </c>
      <c r="AJ136" s="110">
        <f t="shared" si="88"/>
        <v>0</v>
      </c>
      <c r="AK136" s="110">
        <f t="shared" si="73"/>
        <v>0</v>
      </c>
      <c r="AL136" s="110">
        <f t="shared" si="74"/>
        <v>0</v>
      </c>
      <c r="AM136" s="110">
        <f t="shared" si="75"/>
        <v>0</v>
      </c>
      <c r="AN136" s="110">
        <f t="shared" si="76"/>
        <v>0</v>
      </c>
      <c r="AO136" s="110">
        <f t="shared" si="77"/>
        <v>0</v>
      </c>
      <c r="AP136" s="110">
        <f t="shared" si="78"/>
        <v>0</v>
      </c>
      <c r="AQ136" s="110">
        <f t="shared" si="101"/>
        <v>0.2968286672619862</v>
      </c>
      <c r="AR136" s="110">
        <f t="shared" si="101"/>
        <v>0.55438125865624177</v>
      </c>
      <c r="AS136" s="110">
        <f t="shared" si="102"/>
        <v>0.14743550505445902</v>
      </c>
      <c r="AT136" s="110">
        <f t="shared" si="103"/>
        <v>0.11658430244796683</v>
      </c>
      <c r="AU136" s="110">
        <f t="shared" si="104"/>
        <v>1.5045572066578652</v>
      </c>
      <c r="AV136" s="110">
        <f t="shared" si="105"/>
        <v>0.57370255273068804</v>
      </c>
      <c r="AW136" s="110">
        <f t="shared" si="106"/>
        <v>13.815347793069339</v>
      </c>
      <c r="AX136" s="110">
        <f t="shared" si="107"/>
        <v>15.497251538316798</v>
      </c>
      <c r="AY136" s="110">
        <f t="shared" si="108"/>
        <v>5.9073193142814855</v>
      </c>
      <c r="AZ136" s="110">
        <f t="shared" si="109"/>
        <v>4.1432616723658002</v>
      </c>
      <c r="BA136" s="110">
        <f t="shared" si="110"/>
        <v>52.120596946617603</v>
      </c>
      <c r="BB136" s="110">
        <f t="shared" si="111"/>
        <v>16.805245281014308</v>
      </c>
      <c r="BC136" s="90">
        <f t="shared" si="89"/>
        <v>0</v>
      </c>
      <c r="BD136" s="90">
        <f t="shared" si="112"/>
        <v>-4500</v>
      </c>
      <c r="BE136" s="90">
        <f t="shared" si="79"/>
        <v>3399.7989566864358</v>
      </c>
      <c r="BF136" s="89">
        <f t="shared" si="90"/>
        <v>-0.24448912073634765</v>
      </c>
      <c r="BG136" s="109">
        <f t="shared" si="113"/>
        <v>111.77494788366758</v>
      </c>
      <c r="BH136" s="108">
        <f t="shared" si="80"/>
        <v>3511.5739045701034</v>
      </c>
      <c r="BI136" s="129">
        <f t="shared" si="91"/>
        <v>-0.21965024342886585</v>
      </c>
      <c r="BJ136" s="90">
        <f t="shared" si="81"/>
        <v>102.45242370909428</v>
      </c>
      <c r="BK136" s="108">
        <f t="shared" si="82"/>
        <v>3502.2513803955298</v>
      </c>
      <c r="BL136" s="89">
        <f t="shared" si="92"/>
        <v>-0.22172191546766007</v>
      </c>
      <c r="BM136" s="109"/>
      <c r="BN136" s="109">
        <f t="shared" si="93"/>
        <v>4500</v>
      </c>
      <c r="BO136" s="109">
        <f t="shared" si="94"/>
        <v>3502.2513803955303</v>
      </c>
      <c r="BQ136" s="108">
        <f t="shared" si="65"/>
        <v>44.139999000000003</v>
      </c>
      <c r="BR136" s="108">
        <f t="shared" si="66"/>
        <v>30.65</v>
      </c>
    </row>
    <row r="137" spans="1:70" ht="12.75" customHeight="1" x14ac:dyDescent="0.2">
      <c r="A137" s="107">
        <v>40007</v>
      </c>
      <c r="B137" s="108">
        <v>47.32</v>
      </c>
      <c r="C137" s="108">
        <v>40.200001</v>
      </c>
      <c r="D137" s="108">
        <v>34.950001</v>
      </c>
      <c r="E137" s="108">
        <v>44.200001</v>
      </c>
      <c r="F137" s="108">
        <v>29.4</v>
      </c>
      <c r="G137" s="108">
        <v>33.139999000000003</v>
      </c>
      <c r="L137" s="156">
        <f>IF(int=Weekly,-$B$4,IF(int=Bi_Weekly,-$B$4,IF(int=Monthly,0,IF(int=Quarterly,0,IF(int=Yearly,0,IF(int=None,0,0))))))</f>
        <v>0</v>
      </c>
      <c r="M137" s="110">
        <f t="shared" si="67"/>
        <v>0</v>
      </c>
      <c r="N137" s="126">
        <f t="shared" si="68"/>
        <v>0</v>
      </c>
      <c r="O137" s="110">
        <f t="shared" si="69"/>
        <v>0</v>
      </c>
      <c r="P137" s="110">
        <f t="shared" si="70"/>
        <v>0</v>
      </c>
      <c r="Q137" s="110">
        <f t="shared" si="71"/>
        <v>0</v>
      </c>
      <c r="R137" s="110">
        <f t="shared" si="72"/>
        <v>0</v>
      </c>
      <c r="S137" s="110">
        <f t="shared" si="95"/>
        <v>13.518519125807353</v>
      </c>
      <c r="T137" s="110">
        <f t="shared" si="96"/>
        <v>14.942870279660555</v>
      </c>
      <c r="U137" s="110">
        <f t="shared" si="97"/>
        <v>5.7598838092270261</v>
      </c>
      <c r="V137" s="110">
        <f t="shared" si="98"/>
        <v>4.0266773699178335</v>
      </c>
      <c r="W137" s="110">
        <f t="shared" si="99"/>
        <v>50.616039739959739</v>
      </c>
      <c r="X137" s="110">
        <f t="shared" si="100"/>
        <v>16.231542728283621</v>
      </c>
      <c r="Y137" s="110"/>
      <c r="Z137" s="110"/>
      <c r="AA137" s="110"/>
      <c r="AB137" s="110"/>
      <c r="AC137" s="110"/>
      <c r="AD137" s="110"/>
      <c r="AE137" s="110">
        <f t="shared" si="83"/>
        <v>0</v>
      </c>
      <c r="AF137" s="110">
        <f t="shared" si="84"/>
        <v>0</v>
      </c>
      <c r="AG137" s="110">
        <f t="shared" si="85"/>
        <v>0</v>
      </c>
      <c r="AH137" s="110">
        <f t="shared" si="86"/>
        <v>0</v>
      </c>
      <c r="AI137" s="110">
        <f t="shared" si="87"/>
        <v>0</v>
      </c>
      <c r="AJ137" s="110">
        <f t="shared" si="88"/>
        <v>0</v>
      </c>
      <c r="AK137" s="110">
        <f t="shared" si="73"/>
        <v>0</v>
      </c>
      <c r="AL137" s="110">
        <f t="shared" si="74"/>
        <v>0</v>
      </c>
      <c r="AM137" s="110">
        <f t="shared" si="75"/>
        <v>0</v>
      </c>
      <c r="AN137" s="110">
        <f t="shared" si="76"/>
        <v>0</v>
      </c>
      <c r="AO137" s="110">
        <f t="shared" si="77"/>
        <v>0</v>
      </c>
      <c r="AP137" s="110">
        <f t="shared" si="78"/>
        <v>0</v>
      </c>
      <c r="AQ137" s="110">
        <f t="shared" si="101"/>
        <v>0.2968286672619862</v>
      </c>
      <c r="AR137" s="110">
        <f t="shared" si="101"/>
        <v>0.55438125865624177</v>
      </c>
      <c r="AS137" s="110">
        <f t="shared" si="102"/>
        <v>0.14743550505445902</v>
      </c>
      <c r="AT137" s="110">
        <f t="shared" si="103"/>
        <v>0.11658430244796683</v>
      </c>
      <c r="AU137" s="110">
        <f t="shared" si="104"/>
        <v>1.5045572066578652</v>
      </c>
      <c r="AV137" s="110">
        <f t="shared" si="105"/>
        <v>0.57370255273068804</v>
      </c>
      <c r="AW137" s="110">
        <f t="shared" si="106"/>
        <v>13.815347793069339</v>
      </c>
      <c r="AX137" s="110">
        <f t="shared" si="107"/>
        <v>15.497251538316798</v>
      </c>
      <c r="AY137" s="110">
        <f t="shared" si="108"/>
        <v>5.9073193142814855</v>
      </c>
      <c r="AZ137" s="110">
        <f t="shared" si="109"/>
        <v>4.1432616723658002</v>
      </c>
      <c r="BA137" s="110">
        <f t="shared" si="110"/>
        <v>52.120596946617603</v>
      </c>
      <c r="BB137" s="110">
        <f t="shared" si="111"/>
        <v>16.805245281014308</v>
      </c>
      <c r="BC137" s="90">
        <f t="shared" si="89"/>
        <v>0</v>
      </c>
      <c r="BD137" s="90">
        <f t="shared" si="112"/>
        <v>-4500</v>
      </c>
      <c r="BE137" s="90">
        <f t="shared" si="79"/>
        <v>3645.7116920264352</v>
      </c>
      <c r="BF137" s="89">
        <f t="shared" si="90"/>
        <v>-0.1898418462163477</v>
      </c>
      <c r="BG137" s="109">
        <f t="shared" si="113"/>
        <v>111.77494788366758</v>
      </c>
      <c r="BH137" s="108">
        <f t="shared" si="80"/>
        <v>3757.4866399101029</v>
      </c>
      <c r="BI137" s="129">
        <f t="shared" si="91"/>
        <v>-0.16500296890886601</v>
      </c>
      <c r="BJ137" s="90">
        <f t="shared" si="81"/>
        <v>109.88444092060632</v>
      </c>
      <c r="BK137" s="108">
        <f t="shared" si="82"/>
        <v>3755.5961329470415</v>
      </c>
      <c r="BL137" s="89">
        <f t="shared" si="92"/>
        <v>-0.1654230815673241</v>
      </c>
      <c r="BM137" s="109"/>
      <c r="BN137" s="109">
        <f t="shared" si="93"/>
        <v>4500</v>
      </c>
      <c r="BO137" s="109">
        <f t="shared" si="94"/>
        <v>3755.5961329470415</v>
      </c>
      <c r="BQ137" s="108">
        <f t="shared" si="65"/>
        <v>47.32</v>
      </c>
      <c r="BR137" s="108">
        <f t="shared" si="66"/>
        <v>33.139999000000003</v>
      </c>
    </row>
    <row r="138" spans="1:70" ht="12.75" customHeight="1" x14ac:dyDescent="0.2">
      <c r="A138" s="107">
        <v>40014</v>
      </c>
      <c r="B138" s="108">
        <v>49.389999000000003</v>
      </c>
      <c r="C138" s="108">
        <v>42.130001</v>
      </c>
      <c r="D138" s="108">
        <v>37.099997999999999</v>
      </c>
      <c r="E138" s="108">
        <v>46.740001999999997</v>
      </c>
      <c r="F138" s="108">
        <v>30.870000999999998</v>
      </c>
      <c r="G138" s="108">
        <v>34.860000999999997</v>
      </c>
      <c r="L138" s="156">
        <f>IF(int=Weekly,-$B$4,IF(int=Bi_Weekly,0,IF(int=Monthly,0,IF(int=Quarterly,0,IF(int=Yearly,0,IF(int=None,0,0))))))</f>
        <v>0</v>
      </c>
      <c r="M138" s="110">
        <f t="shared" si="67"/>
        <v>0</v>
      </c>
      <c r="N138" s="126">
        <f t="shared" si="68"/>
        <v>0</v>
      </c>
      <c r="O138" s="110">
        <f t="shared" si="69"/>
        <v>0</v>
      </c>
      <c r="P138" s="110">
        <f t="shared" si="70"/>
        <v>0</v>
      </c>
      <c r="Q138" s="110">
        <f t="shared" si="71"/>
        <v>0</v>
      </c>
      <c r="R138" s="110">
        <f t="shared" si="72"/>
        <v>0</v>
      </c>
      <c r="S138" s="110">
        <f t="shared" si="95"/>
        <v>13.518519125807353</v>
      </c>
      <c r="T138" s="110">
        <f t="shared" si="96"/>
        <v>14.942870279660555</v>
      </c>
      <c r="U138" s="110">
        <f t="shared" si="97"/>
        <v>5.7598838092270261</v>
      </c>
      <c r="V138" s="110">
        <f t="shared" si="98"/>
        <v>4.0266773699178335</v>
      </c>
      <c r="W138" s="110">
        <f t="shared" si="99"/>
        <v>50.616039739959739</v>
      </c>
      <c r="X138" s="110">
        <f t="shared" si="100"/>
        <v>16.231542728283621</v>
      </c>
      <c r="Y138" s="110"/>
      <c r="Z138" s="110"/>
      <c r="AA138" s="110"/>
      <c r="AB138" s="110"/>
      <c r="AC138" s="110"/>
      <c r="AD138" s="110"/>
      <c r="AE138" s="110">
        <f t="shared" si="83"/>
        <v>0</v>
      </c>
      <c r="AF138" s="110">
        <f t="shared" si="84"/>
        <v>0</v>
      </c>
      <c r="AG138" s="110">
        <f t="shared" si="85"/>
        <v>0</v>
      </c>
      <c r="AH138" s="110">
        <f t="shared" si="86"/>
        <v>0</v>
      </c>
      <c r="AI138" s="110">
        <f t="shared" si="87"/>
        <v>0</v>
      </c>
      <c r="AJ138" s="110">
        <f t="shared" si="88"/>
        <v>0</v>
      </c>
      <c r="AK138" s="110">
        <f t="shared" si="73"/>
        <v>0</v>
      </c>
      <c r="AL138" s="110">
        <f t="shared" si="74"/>
        <v>0</v>
      </c>
      <c r="AM138" s="110">
        <f t="shared" si="75"/>
        <v>0</v>
      </c>
      <c r="AN138" s="110">
        <f t="shared" si="76"/>
        <v>0</v>
      </c>
      <c r="AO138" s="110">
        <f t="shared" si="77"/>
        <v>0</v>
      </c>
      <c r="AP138" s="110">
        <f t="shared" si="78"/>
        <v>0</v>
      </c>
      <c r="AQ138" s="110">
        <f t="shared" si="101"/>
        <v>0.2968286672619862</v>
      </c>
      <c r="AR138" s="110">
        <f t="shared" si="101"/>
        <v>0.55438125865624177</v>
      </c>
      <c r="AS138" s="110">
        <f t="shared" si="102"/>
        <v>0.14743550505445902</v>
      </c>
      <c r="AT138" s="110">
        <f t="shared" si="103"/>
        <v>0.11658430244796683</v>
      </c>
      <c r="AU138" s="110">
        <f t="shared" si="104"/>
        <v>1.5045572066578652</v>
      </c>
      <c r="AV138" s="110">
        <f t="shared" si="105"/>
        <v>0.57370255273068804</v>
      </c>
      <c r="AW138" s="110">
        <f t="shared" si="106"/>
        <v>13.815347793069339</v>
      </c>
      <c r="AX138" s="110">
        <f t="shared" si="107"/>
        <v>15.497251538316798</v>
      </c>
      <c r="AY138" s="110">
        <f t="shared" si="108"/>
        <v>5.9073193142814855</v>
      </c>
      <c r="AZ138" s="110">
        <f t="shared" si="109"/>
        <v>4.1432616723658002</v>
      </c>
      <c r="BA138" s="110">
        <f t="shared" si="110"/>
        <v>52.120596946617603</v>
      </c>
      <c r="BB138" s="110">
        <f t="shared" si="111"/>
        <v>16.805245281014308</v>
      </c>
      <c r="BC138" s="90">
        <f t="shared" si="89"/>
        <v>0</v>
      </c>
      <c r="BD138" s="90">
        <f t="shared" si="112"/>
        <v>-4500</v>
      </c>
      <c r="BE138" s="90">
        <f t="shared" si="79"/>
        <v>3827.4701651840514</v>
      </c>
      <c r="BF138" s="89">
        <f t="shared" si="90"/>
        <v>-0.1494510744035441</v>
      </c>
      <c r="BG138" s="109">
        <f t="shared" si="113"/>
        <v>111.77494788366758</v>
      </c>
      <c r="BH138" s="108">
        <f t="shared" si="80"/>
        <v>3939.2451130677191</v>
      </c>
      <c r="BI138" s="129">
        <f t="shared" si="91"/>
        <v>-0.12461219709606242</v>
      </c>
      <c r="BJ138" s="90">
        <f t="shared" si="81"/>
        <v>115.38041206902538</v>
      </c>
      <c r="BK138" s="108">
        <f t="shared" si="82"/>
        <v>3942.8505772530766</v>
      </c>
      <c r="BL138" s="89">
        <f t="shared" si="92"/>
        <v>-0.12381098283264969</v>
      </c>
      <c r="BM138" s="109"/>
      <c r="BN138" s="109">
        <f t="shared" si="93"/>
        <v>4500</v>
      </c>
      <c r="BO138" s="109">
        <f t="shared" si="94"/>
        <v>3942.8505772530766</v>
      </c>
      <c r="BQ138" s="108">
        <f t="shared" si="65"/>
        <v>49.389999000000003</v>
      </c>
      <c r="BR138" s="108">
        <f t="shared" si="66"/>
        <v>34.860000999999997</v>
      </c>
    </row>
    <row r="139" spans="1:70" ht="12.75" customHeight="1" x14ac:dyDescent="0.2">
      <c r="A139" s="107">
        <v>40021</v>
      </c>
      <c r="B139" s="108">
        <v>49.849997999999999</v>
      </c>
      <c r="C139" s="108">
        <v>42.700001</v>
      </c>
      <c r="D139" s="108">
        <v>37.729999999999997</v>
      </c>
      <c r="E139" s="108">
        <v>47.700001</v>
      </c>
      <c r="F139" s="108">
        <v>31.58</v>
      </c>
      <c r="G139" s="108">
        <v>35.290000999999997</v>
      </c>
      <c r="L139" s="156">
        <f>IF(int=Weekly,-$B$4,IF(int=Bi_Weekly,-$B$4,IF(int=Monthly,-$B$4,IF(int=Quarterly,-$B$4,IF(int=Yearly,-$B$4,IF(int=None,0,0))))))</f>
        <v>-500</v>
      </c>
      <c r="M139" s="110">
        <f t="shared" si="67"/>
        <v>1.7652959584873003</v>
      </c>
      <c r="N139" s="126">
        <f t="shared" si="68"/>
        <v>2.0608898814779888</v>
      </c>
      <c r="O139" s="110">
        <f t="shared" si="69"/>
        <v>0.7421150278293136</v>
      </c>
      <c r="P139" s="110">
        <f t="shared" si="70"/>
        <v>0.51362682361369338</v>
      </c>
      <c r="Q139" s="110">
        <f t="shared" si="71"/>
        <v>6.5072830905636483</v>
      </c>
      <c r="R139" s="110">
        <f t="shared" si="72"/>
        <v>1.8702181391267176</v>
      </c>
      <c r="S139" s="110">
        <f t="shared" si="95"/>
        <v>15.283815084294654</v>
      </c>
      <c r="T139" s="110">
        <f t="shared" si="96"/>
        <v>17.003760161138544</v>
      </c>
      <c r="U139" s="110">
        <f t="shared" si="97"/>
        <v>6.5019988370563393</v>
      </c>
      <c r="V139" s="110">
        <f t="shared" si="98"/>
        <v>4.5403041935315267</v>
      </c>
      <c r="W139" s="110">
        <f t="shared" si="99"/>
        <v>57.123322830523385</v>
      </c>
      <c r="X139" s="110">
        <f t="shared" si="100"/>
        <v>18.101760867410338</v>
      </c>
      <c r="Y139" s="110"/>
      <c r="Z139" s="110"/>
      <c r="AA139" s="110"/>
      <c r="AB139" s="110"/>
      <c r="AC139" s="110"/>
      <c r="AD139" s="110"/>
      <c r="AE139" s="110">
        <f t="shared" si="83"/>
        <v>0</v>
      </c>
      <c r="AF139" s="110">
        <f t="shared" si="84"/>
        <v>0</v>
      </c>
      <c r="AG139" s="110">
        <f t="shared" si="85"/>
        <v>0</v>
      </c>
      <c r="AH139" s="110">
        <f t="shared" si="86"/>
        <v>0</v>
      </c>
      <c r="AI139" s="110">
        <f t="shared" si="87"/>
        <v>0</v>
      </c>
      <c r="AJ139" s="110">
        <f t="shared" si="88"/>
        <v>0</v>
      </c>
      <c r="AK139" s="110">
        <f t="shared" si="73"/>
        <v>0</v>
      </c>
      <c r="AL139" s="110">
        <f t="shared" si="74"/>
        <v>0</v>
      </c>
      <c r="AM139" s="110">
        <f t="shared" si="75"/>
        <v>0</v>
      </c>
      <c r="AN139" s="110">
        <f t="shared" si="76"/>
        <v>0</v>
      </c>
      <c r="AO139" s="110">
        <f t="shared" si="77"/>
        <v>0</v>
      </c>
      <c r="AP139" s="110">
        <f t="shared" si="78"/>
        <v>0</v>
      </c>
      <c r="AQ139" s="110">
        <f t="shared" si="101"/>
        <v>0.2968286672619862</v>
      </c>
      <c r="AR139" s="110">
        <f t="shared" si="101"/>
        <v>0.55438125865624177</v>
      </c>
      <c r="AS139" s="110">
        <f t="shared" si="102"/>
        <v>0.14743550505445902</v>
      </c>
      <c r="AT139" s="110">
        <f t="shared" si="103"/>
        <v>0.11658430244796683</v>
      </c>
      <c r="AU139" s="110">
        <f t="shared" si="104"/>
        <v>1.5045572066578652</v>
      </c>
      <c r="AV139" s="110">
        <f t="shared" si="105"/>
        <v>0.57370255273068804</v>
      </c>
      <c r="AW139" s="110">
        <f t="shared" si="106"/>
        <v>15.580643751556639</v>
      </c>
      <c r="AX139" s="110">
        <f t="shared" si="107"/>
        <v>17.558141419794786</v>
      </c>
      <c r="AY139" s="110">
        <f t="shared" si="108"/>
        <v>6.6494343421107986</v>
      </c>
      <c r="AZ139" s="110">
        <f t="shared" si="109"/>
        <v>4.6568884959794934</v>
      </c>
      <c r="BA139" s="110">
        <f t="shared" si="110"/>
        <v>58.627880037181249</v>
      </c>
      <c r="BB139" s="110">
        <f t="shared" si="111"/>
        <v>18.675463420141025</v>
      </c>
      <c r="BC139" s="90">
        <f t="shared" si="89"/>
        <v>0</v>
      </c>
      <c r="BD139" s="90">
        <f t="shared" si="112"/>
        <v>-5000</v>
      </c>
      <c r="BE139" s="90">
        <f t="shared" si="79"/>
        <v>4392.6173520633283</v>
      </c>
      <c r="BF139" s="89">
        <f t="shared" si="90"/>
        <v>-0.12147652958733435</v>
      </c>
      <c r="BG139" s="109">
        <f t="shared" si="113"/>
        <v>111.77494788366758</v>
      </c>
      <c r="BH139" s="108">
        <f t="shared" si="80"/>
        <v>4504.392299946996</v>
      </c>
      <c r="BI139" s="129">
        <f t="shared" si="91"/>
        <v>-9.9121540010600806E-2</v>
      </c>
      <c r="BJ139" s="90">
        <f t="shared" si="81"/>
        <v>117.35268196323642</v>
      </c>
      <c r="BK139" s="108">
        <f t="shared" si="82"/>
        <v>4509.9700340265645</v>
      </c>
      <c r="BL139" s="89">
        <f t="shared" si="92"/>
        <v>-9.8005993194687058E-2</v>
      </c>
      <c r="BM139" s="109"/>
      <c r="BN139" s="109">
        <f t="shared" si="93"/>
        <v>5000</v>
      </c>
      <c r="BO139" s="109">
        <f t="shared" si="94"/>
        <v>4509.9700340265645</v>
      </c>
      <c r="BQ139" s="108">
        <f t="shared" si="65"/>
        <v>49.849997999999999</v>
      </c>
      <c r="BR139" s="108">
        <f t="shared" si="66"/>
        <v>35.290000999999997</v>
      </c>
    </row>
    <row r="140" spans="1:70" ht="12.75" customHeight="1" x14ac:dyDescent="0.2">
      <c r="A140" s="107">
        <v>40028</v>
      </c>
      <c r="B140" s="108">
        <v>51.119999</v>
      </c>
      <c r="C140" s="108">
        <v>44.299999</v>
      </c>
      <c r="D140" s="108">
        <v>39.799999</v>
      </c>
      <c r="E140" s="108">
        <v>50.279998999999997</v>
      </c>
      <c r="F140" s="108">
        <v>31.99</v>
      </c>
      <c r="G140" s="108">
        <v>35.979999999999997</v>
      </c>
      <c r="L140" s="156">
        <f>IF(int=Weekly,-$B$4,IF(int=Bi_Weekly,0,IF(int=Monthly,0,IF(int=Quarterly,0,IF(int=Yearly,0,IF(int=None,0,0))))))</f>
        <v>0</v>
      </c>
      <c r="M140" s="110">
        <f t="shared" si="67"/>
        <v>0</v>
      </c>
      <c r="N140" s="126">
        <f t="shared" si="68"/>
        <v>0</v>
      </c>
      <c r="O140" s="110">
        <f t="shared" si="69"/>
        <v>0</v>
      </c>
      <c r="P140" s="110">
        <f t="shared" si="70"/>
        <v>0</v>
      </c>
      <c r="Q140" s="110">
        <f t="shared" si="71"/>
        <v>0</v>
      </c>
      <c r="R140" s="110">
        <f t="shared" si="72"/>
        <v>0</v>
      </c>
      <c r="S140" s="110">
        <f t="shared" si="95"/>
        <v>15.283815084294654</v>
      </c>
      <c r="T140" s="110">
        <f t="shared" si="96"/>
        <v>17.003760161138544</v>
      </c>
      <c r="U140" s="110">
        <f t="shared" si="97"/>
        <v>6.5019988370563393</v>
      </c>
      <c r="V140" s="110">
        <f t="shared" si="98"/>
        <v>4.5403041935315267</v>
      </c>
      <c r="W140" s="110">
        <f t="shared" si="99"/>
        <v>57.123322830523385</v>
      </c>
      <c r="X140" s="110">
        <f t="shared" si="100"/>
        <v>18.101760867410338</v>
      </c>
      <c r="Y140" s="110"/>
      <c r="Z140" s="110"/>
      <c r="AA140" s="110"/>
      <c r="AB140" s="110"/>
      <c r="AC140" s="110"/>
      <c r="AD140" s="110"/>
      <c r="AE140" s="110">
        <f t="shared" si="83"/>
        <v>0</v>
      </c>
      <c r="AF140" s="110">
        <f t="shared" si="84"/>
        <v>0</v>
      </c>
      <c r="AG140" s="110">
        <f t="shared" si="85"/>
        <v>0</v>
      </c>
      <c r="AH140" s="110">
        <f t="shared" si="86"/>
        <v>0</v>
      </c>
      <c r="AI140" s="110">
        <f t="shared" si="87"/>
        <v>0</v>
      </c>
      <c r="AJ140" s="110">
        <f t="shared" si="88"/>
        <v>0</v>
      </c>
      <c r="AK140" s="110">
        <f t="shared" si="73"/>
        <v>0</v>
      </c>
      <c r="AL140" s="110">
        <f t="shared" si="74"/>
        <v>0</v>
      </c>
      <c r="AM140" s="110">
        <f t="shared" si="75"/>
        <v>0</v>
      </c>
      <c r="AN140" s="110">
        <f t="shared" si="76"/>
        <v>0</v>
      </c>
      <c r="AO140" s="110">
        <f t="shared" si="77"/>
        <v>0</v>
      </c>
      <c r="AP140" s="110">
        <f t="shared" si="78"/>
        <v>0</v>
      </c>
      <c r="AQ140" s="110">
        <f t="shared" si="101"/>
        <v>0.2968286672619862</v>
      </c>
      <c r="AR140" s="110">
        <f t="shared" si="101"/>
        <v>0.55438125865624177</v>
      </c>
      <c r="AS140" s="110">
        <f t="shared" si="102"/>
        <v>0.14743550505445902</v>
      </c>
      <c r="AT140" s="110">
        <f t="shared" si="103"/>
        <v>0.11658430244796683</v>
      </c>
      <c r="AU140" s="110">
        <f t="shared" si="104"/>
        <v>1.5045572066578652</v>
      </c>
      <c r="AV140" s="110">
        <f t="shared" si="105"/>
        <v>0.57370255273068804</v>
      </c>
      <c r="AW140" s="110">
        <f t="shared" si="106"/>
        <v>15.580643751556639</v>
      </c>
      <c r="AX140" s="110">
        <f t="shared" si="107"/>
        <v>17.558141419794786</v>
      </c>
      <c r="AY140" s="110">
        <f t="shared" si="108"/>
        <v>6.6494343421107986</v>
      </c>
      <c r="AZ140" s="110">
        <f t="shared" si="109"/>
        <v>4.6568884959794934</v>
      </c>
      <c r="BA140" s="110">
        <f t="shared" si="110"/>
        <v>58.627880037181249</v>
      </c>
      <c r="BB140" s="110">
        <f t="shared" si="111"/>
        <v>18.675463420141025</v>
      </c>
      <c r="BC140" s="90">
        <f t="shared" si="89"/>
        <v>0</v>
      </c>
      <c r="BD140" s="90">
        <f t="shared" si="112"/>
        <v>-5000</v>
      </c>
      <c r="BE140" s="90">
        <f t="shared" si="79"/>
        <v>4500.3176608411768</v>
      </c>
      <c r="BF140" s="89">
        <f t="shared" si="90"/>
        <v>-9.9936467831764686E-2</v>
      </c>
      <c r="BG140" s="109">
        <f t="shared" si="113"/>
        <v>111.77494788366758</v>
      </c>
      <c r="BH140" s="108">
        <f t="shared" si="80"/>
        <v>4612.0926087248445</v>
      </c>
      <c r="BI140" s="129">
        <f t="shared" si="91"/>
        <v>-7.7581478255031144E-2</v>
      </c>
      <c r="BJ140" s="90">
        <f t="shared" si="81"/>
        <v>120.235364830161</v>
      </c>
      <c r="BK140" s="108">
        <f t="shared" si="82"/>
        <v>4620.5530256713382</v>
      </c>
      <c r="BL140" s="89">
        <f t="shared" si="92"/>
        <v>-7.5889394865732318E-2</v>
      </c>
      <c r="BM140" s="109"/>
      <c r="BN140" s="109">
        <f t="shared" si="93"/>
        <v>5000</v>
      </c>
      <c r="BO140" s="109">
        <f t="shared" si="94"/>
        <v>4620.5530256713364</v>
      </c>
      <c r="BQ140" s="108">
        <f t="shared" si="65"/>
        <v>51.119999</v>
      </c>
      <c r="BR140" s="108">
        <f t="shared" si="66"/>
        <v>35.979999999999997</v>
      </c>
    </row>
    <row r="141" spans="1:70" ht="12.75" customHeight="1" x14ac:dyDescent="0.2">
      <c r="A141" s="107">
        <v>40035</v>
      </c>
      <c r="B141" s="108">
        <v>50.869999</v>
      </c>
      <c r="C141" s="108">
        <v>44</v>
      </c>
      <c r="D141" s="108">
        <v>39.509998000000003</v>
      </c>
      <c r="E141" s="108">
        <v>49.610000999999997</v>
      </c>
      <c r="F141" s="108">
        <v>32.169998</v>
      </c>
      <c r="G141" s="108">
        <v>35.540000999999997</v>
      </c>
      <c r="L141" s="156">
        <f>IF(int=Weekly,-$B$4,IF(int=Bi_Weekly,-$B$4,IF(int=Monthly,0,IF(int=Quarterly,0,IF(int=Yearly,0,IF(int=None,0,0))))))</f>
        <v>0</v>
      </c>
      <c r="M141" s="110">
        <f t="shared" si="67"/>
        <v>0</v>
      </c>
      <c r="N141" s="126">
        <f t="shared" si="68"/>
        <v>0</v>
      </c>
      <c r="O141" s="110">
        <f t="shared" si="69"/>
        <v>0</v>
      </c>
      <c r="P141" s="110">
        <f t="shared" si="70"/>
        <v>0</v>
      </c>
      <c r="Q141" s="110">
        <f t="shared" si="71"/>
        <v>0</v>
      </c>
      <c r="R141" s="110">
        <f t="shared" si="72"/>
        <v>0</v>
      </c>
      <c r="S141" s="110">
        <f t="shared" si="95"/>
        <v>15.283815084294654</v>
      </c>
      <c r="T141" s="110">
        <f t="shared" si="96"/>
        <v>17.003760161138544</v>
      </c>
      <c r="U141" s="110">
        <f t="shared" si="97"/>
        <v>6.5019988370563393</v>
      </c>
      <c r="V141" s="110">
        <f t="shared" si="98"/>
        <v>4.5403041935315267</v>
      </c>
      <c r="W141" s="110">
        <f t="shared" si="99"/>
        <v>57.123322830523385</v>
      </c>
      <c r="X141" s="110">
        <f t="shared" si="100"/>
        <v>18.101760867410338</v>
      </c>
      <c r="Y141" s="110"/>
      <c r="Z141" s="110"/>
      <c r="AA141" s="110"/>
      <c r="AB141" s="110"/>
      <c r="AC141" s="110"/>
      <c r="AD141" s="110"/>
      <c r="AE141" s="110">
        <f t="shared" si="83"/>
        <v>0</v>
      </c>
      <c r="AF141" s="110">
        <f t="shared" si="84"/>
        <v>0</v>
      </c>
      <c r="AG141" s="110">
        <f t="shared" si="85"/>
        <v>0</v>
      </c>
      <c r="AH141" s="110">
        <f t="shared" si="86"/>
        <v>0</v>
      </c>
      <c r="AI141" s="110">
        <f t="shared" si="87"/>
        <v>0</v>
      </c>
      <c r="AJ141" s="110">
        <f t="shared" si="88"/>
        <v>0</v>
      </c>
      <c r="AK141" s="110">
        <f t="shared" si="73"/>
        <v>0</v>
      </c>
      <c r="AL141" s="110">
        <f t="shared" si="74"/>
        <v>0</v>
      </c>
      <c r="AM141" s="110">
        <f t="shared" si="75"/>
        <v>0</v>
      </c>
      <c r="AN141" s="110">
        <f t="shared" si="76"/>
        <v>0</v>
      </c>
      <c r="AO141" s="110">
        <f t="shared" si="77"/>
        <v>0</v>
      </c>
      <c r="AP141" s="110">
        <f t="shared" si="78"/>
        <v>0</v>
      </c>
      <c r="AQ141" s="110">
        <f t="shared" si="101"/>
        <v>0.2968286672619862</v>
      </c>
      <c r="AR141" s="110">
        <f t="shared" si="101"/>
        <v>0.55438125865624177</v>
      </c>
      <c r="AS141" s="110">
        <f t="shared" si="102"/>
        <v>0.14743550505445902</v>
      </c>
      <c r="AT141" s="110">
        <f t="shared" si="103"/>
        <v>0.11658430244796683</v>
      </c>
      <c r="AU141" s="110">
        <f t="shared" si="104"/>
        <v>1.5045572066578652</v>
      </c>
      <c r="AV141" s="110">
        <f t="shared" si="105"/>
        <v>0.57370255273068804</v>
      </c>
      <c r="AW141" s="110">
        <f t="shared" si="106"/>
        <v>15.580643751556639</v>
      </c>
      <c r="AX141" s="110">
        <f t="shared" si="107"/>
        <v>17.558141419794786</v>
      </c>
      <c r="AY141" s="110">
        <f t="shared" si="108"/>
        <v>6.6494343421107986</v>
      </c>
      <c r="AZ141" s="110">
        <f t="shared" si="109"/>
        <v>4.6568884959794934</v>
      </c>
      <c r="BA141" s="110">
        <f t="shared" si="110"/>
        <v>58.627880037181249</v>
      </c>
      <c r="BB141" s="110">
        <f t="shared" si="111"/>
        <v>18.675463420141025</v>
      </c>
      <c r="BC141" s="90">
        <f t="shared" si="89"/>
        <v>0</v>
      </c>
      <c r="BD141" s="90">
        <f t="shared" si="112"/>
        <v>-5000</v>
      </c>
      <c r="BE141" s="90">
        <f t="shared" si="79"/>
        <v>4488.785342314668</v>
      </c>
      <c r="BF141" s="89">
        <f t="shared" si="90"/>
        <v>-0.10224293153706643</v>
      </c>
      <c r="BG141" s="109">
        <f t="shared" si="113"/>
        <v>111.77494788366758</v>
      </c>
      <c r="BH141" s="108">
        <f t="shared" si="80"/>
        <v>4600.5602901983357</v>
      </c>
      <c r="BI141" s="129">
        <f t="shared" si="91"/>
        <v>-7.9887941960332887E-2</v>
      </c>
      <c r="BJ141" s="90">
        <f t="shared" si="81"/>
        <v>119.89236488534212</v>
      </c>
      <c r="BK141" s="108">
        <f t="shared" si="82"/>
        <v>4608.6777072000104</v>
      </c>
      <c r="BL141" s="89">
        <f t="shared" si="92"/>
        <v>-7.8264458559997863E-2</v>
      </c>
      <c r="BM141" s="109"/>
      <c r="BN141" s="109">
        <f t="shared" si="93"/>
        <v>5000</v>
      </c>
      <c r="BO141" s="109">
        <f t="shared" si="94"/>
        <v>4608.6777072000095</v>
      </c>
      <c r="BQ141" s="108">
        <f t="shared" si="65"/>
        <v>50.869999</v>
      </c>
      <c r="BR141" s="108">
        <f t="shared" si="66"/>
        <v>35.540000999999997</v>
      </c>
    </row>
    <row r="142" spans="1:70" ht="12.75" customHeight="1" x14ac:dyDescent="0.2">
      <c r="A142" s="107">
        <v>40042</v>
      </c>
      <c r="B142" s="108">
        <v>51.93</v>
      </c>
      <c r="C142" s="108">
        <v>45.099997999999999</v>
      </c>
      <c r="D142" s="108">
        <v>40.340000000000003</v>
      </c>
      <c r="E142" s="108">
        <v>51.02</v>
      </c>
      <c r="F142" s="108">
        <v>32.840000000000003</v>
      </c>
      <c r="G142" s="108">
        <v>35.93</v>
      </c>
      <c r="L142" s="156">
        <f>IF(int=Weekly,-$B$4,IF(int=Bi_Weekly,0,IF(int=Monthly,0,IF(int=Quarterly,0,IF(int=Yearly,0,IF(int=None,0,0))))))</f>
        <v>0</v>
      </c>
      <c r="M142" s="110">
        <f t="shared" si="67"/>
        <v>0</v>
      </c>
      <c r="N142" s="126">
        <f t="shared" si="68"/>
        <v>0</v>
      </c>
      <c r="O142" s="110">
        <f t="shared" si="69"/>
        <v>0</v>
      </c>
      <c r="P142" s="110">
        <f t="shared" si="70"/>
        <v>0</v>
      </c>
      <c r="Q142" s="110">
        <f t="shared" si="71"/>
        <v>0</v>
      </c>
      <c r="R142" s="110">
        <f t="shared" si="72"/>
        <v>0</v>
      </c>
      <c r="S142" s="110">
        <f t="shared" si="95"/>
        <v>15.283815084294654</v>
      </c>
      <c r="T142" s="110">
        <f t="shared" si="96"/>
        <v>17.003760161138544</v>
      </c>
      <c r="U142" s="110">
        <f t="shared" si="97"/>
        <v>6.5019988370563393</v>
      </c>
      <c r="V142" s="110">
        <f t="shared" si="98"/>
        <v>4.5403041935315267</v>
      </c>
      <c r="W142" s="110">
        <f t="shared" si="99"/>
        <v>57.123322830523385</v>
      </c>
      <c r="X142" s="110">
        <f t="shared" si="100"/>
        <v>18.101760867410338</v>
      </c>
      <c r="Y142" s="110"/>
      <c r="Z142" s="110"/>
      <c r="AA142" s="110"/>
      <c r="AB142" s="110"/>
      <c r="AC142" s="110"/>
      <c r="AD142" s="110"/>
      <c r="AE142" s="110">
        <f t="shared" si="83"/>
        <v>0</v>
      </c>
      <c r="AF142" s="110">
        <f t="shared" si="84"/>
        <v>0</v>
      </c>
      <c r="AG142" s="110">
        <f t="shared" si="85"/>
        <v>0</v>
      </c>
      <c r="AH142" s="110">
        <f t="shared" si="86"/>
        <v>0</v>
      </c>
      <c r="AI142" s="110">
        <f t="shared" si="87"/>
        <v>0</v>
      </c>
      <c r="AJ142" s="110">
        <f t="shared" si="88"/>
        <v>0</v>
      </c>
      <c r="AK142" s="110">
        <f t="shared" si="73"/>
        <v>0</v>
      </c>
      <c r="AL142" s="110">
        <f t="shared" si="74"/>
        <v>0</v>
      </c>
      <c r="AM142" s="110">
        <f t="shared" si="75"/>
        <v>0</v>
      </c>
      <c r="AN142" s="110">
        <f t="shared" si="76"/>
        <v>0</v>
      </c>
      <c r="AO142" s="110">
        <f t="shared" si="77"/>
        <v>0</v>
      </c>
      <c r="AP142" s="110">
        <f t="shared" si="78"/>
        <v>0</v>
      </c>
      <c r="AQ142" s="110">
        <f t="shared" si="101"/>
        <v>0.2968286672619862</v>
      </c>
      <c r="AR142" s="110">
        <f t="shared" si="101"/>
        <v>0.55438125865624177</v>
      </c>
      <c r="AS142" s="110">
        <f t="shared" si="102"/>
        <v>0.14743550505445902</v>
      </c>
      <c r="AT142" s="110">
        <f t="shared" si="103"/>
        <v>0.11658430244796683</v>
      </c>
      <c r="AU142" s="110">
        <f t="shared" si="104"/>
        <v>1.5045572066578652</v>
      </c>
      <c r="AV142" s="110">
        <f t="shared" si="105"/>
        <v>0.57370255273068804</v>
      </c>
      <c r="AW142" s="110">
        <f t="shared" si="106"/>
        <v>15.580643751556639</v>
      </c>
      <c r="AX142" s="110">
        <f t="shared" si="107"/>
        <v>17.558141419794786</v>
      </c>
      <c r="AY142" s="110">
        <f t="shared" si="108"/>
        <v>6.6494343421107986</v>
      </c>
      <c r="AZ142" s="110">
        <f t="shared" si="109"/>
        <v>4.6568884959794934</v>
      </c>
      <c r="BA142" s="110">
        <f t="shared" si="110"/>
        <v>58.627880037181249</v>
      </c>
      <c r="BB142" s="110">
        <f t="shared" si="111"/>
        <v>18.675463420141025</v>
      </c>
      <c r="BC142" s="90">
        <f t="shared" si="89"/>
        <v>0</v>
      </c>
      <c r="BD142" s="90">
        <f t="shared" si="112"/>
        <v>-5000</v>
      </c>
      <c r="BE142" s="90">
        <f t="shared" si="79"/>
        <v>4580.8212093485226</v>
      </c>
      <c r="BF142" s="89">
        <f t="shared" si="90"/>
        <v>-8.3835758130295424E-2</v>
      </c>
      <c r="BG142" s="109">
        <f t="shared" si="113"/>
        <v>111.77494788366758</v>
      </c>
      <c r="BH142" s="108">
        <f t="shared" si="80"/>
        <v>4692.5961572321903</v>
      </c>
      <c r="BI142" s="129">
        <f t="shared" si="91"/>
        <v>-6.1480768553561993E-2</v>
      </c>
      <c r="BJ142" s="90">
        <f t="shared" si="81"/>
        <v>122.33537711859898</v>
      </c>
      <c r="BK142" s="108">
        <f t="shared" si="82"/>
        <v>4703.156586467122</v>
      </c>
      <c r="BL142" s="89">
        <f t="shared" si="92"/>
        <v>-5.9368682706575582E-2</v>
      </c>
      <c r="BM142" s="109"/>
      <c r="BN142" s="109">
        <f t="shared" si="93"/>
        <v>5000</v>
      </c>
      <c r="BO142" s="109">
        <f t="shared" si="94"/>
        <v>4703.1565864671211</v>
      </c>
      <c r="BQ142" s="108">
        <f t="shared" si="65"/>
        <v>51.93</v>
      </c>
      <c r="BR142" s="108">
        <f t="shared" si="66"/>
        <v>35.93</v>
      </c>
    </row>
    <row r="143" spans="1:70" ht="12.75" customHeight="1" x14ac:dyDescent="0.2">
      <c r="A143" s="107">
        <v>40049</v>
      </c>
      <c r="B143" s="108">
        <v>52.200001</v>
      </c>
      <c r="C143" s="108">
        <v>45.310001</v>
      </c>
      <c r="D143" s="108">
        <v>40.709999000000003</v>
      </c>
      <c r="E143" s="108">
        <v>51.400002000000001</v>
      </c>
      <c r="F143" s="108">
        <v>33.240001999999997</v>
      </c>
      <c r="G143" s="108">
        <v>35.689999</v>
      </c>
      <c r="L143" s="156">
        <f>IF(int=Weekly,-$B$4,IF(int=Bi_Weekly,-$B$4,IF(int=Monthly,-$B$4,IF(int=Quarterly,0,IF(int=Yearly,0,IF(int=None,0,0))))))</f>
        <v>0</v>
      </c>
      <c r="M143" s="110">
        <f t="shared" si="67"/>
        <v>0</v>
      </c>
      <c r="N143" s="126">
        <f t="shared" si="68"/>
        <v>0</v>
      </c>
      <c r="O143" s="110">
        <f t="shared" si="69"/>
        <v>0</v>
      </c>
      <c r="P143" s="110">
        <f t="shared" si="70"/>
        <v>0</v>
      </c>
      <c r="Q143" s="110">
        <f t="shared" si="71"/>
        <v>0</v>
      </c>
      <c r="R143" s="110">
        <f t="shared" si="72"/>
        <v>0</v>
      </c>
      <c r="S143" s="110">
        <f t="shared" si="95"/>
        <v>15.283815084294654</v>
      </c>
      <c r="T143" s="110">
        <f t="shared" si="96"/>
        <v>17.003760161138544</v>
      </c>
      <c r="U143" s="110">
        <f t="shared" si="97"/>
        <v>6.5019988370563393</v>
      </c>
      <c r="V143" s="110">
        <f t="shared" si="98"/>
        <v>4.5403041935315267</v>
      </c>
      <c r="W143" s="110">
        <f t="shared" si="99"/>
        <v>57.123322830523385</v>
      </c>
      <c r="X143" s="110">
        <f t="shared" si="100"/>
        <v>18.101760867410338</v>
      </c>
      <c r="Y143" s="110"/>
      <c r="Z143" s="110"/>
      <c r="AA143" s="110"/>
      <c r="AB143" s="110"/>
      <c r="AC143" s="110"/>
      <c r="AD143" s="110"/>
      <c r="AE143" s="110">
        <f t="shared" si="83"/>
        <v>0</v>
      </c>
      <c r="AF143" s="110">
        <f t="shared" si="84"/>
        <v>0</v>
      </c>
      <c r="AG143" s="110">
        <f t="shared" si="85"/>
        <v>0</v>
      </c>
      <c r="AH143" s="110">
        <f t="shared" si="86"/>
        <v>0</v>
      </c>
      <c r="AI143" s="110">
        <f t="shared" si="87"/>
        <v>0</v>
      </c>
      <c r="AJ143" s="110">
        <f t="shared" si="88"/>
        <v>0</v>
      </c>
      <c r="AK143" s="110">
        <f t="shared" si="73"/>
        <v>0</v>
      </c>
      <c r="AL143" s="110">
        <f t="shared" si="74"/>
        <v>0</v>
      </c>
      <c r="AM143" s="110">
        <f t="shared" si="75"/>
        <v>0</v>
      </c>
      <c r="AN143" s="110">
        <f t="shared" si="76"/>
        <v>0</v>
      </c>
      <c r="AO143" s="110">
        <f t="shared" si="77"/>
        <v>0</v>
      </c>
      <c r="AP143" s="110">
        <f t="shared" si="78"/>
        <v>0</v>
      </c>
      <c r="AQ143" s="110">
        <f t="shared" si="101"/>
        <v>0.2968286672619862</v>
      </c>
      <c r="AR143" s="110">
        <f t="shared" si="101"/>
        <v>0.55438125865624177</v>
      </c>
      <c r="AS143" s="110">
        <f t="shared" si="102"/>
        <v>0.14743550505445902</v>
      </c>
      <c r="AT143" s="110">
        <f t="shared" si="103"/>
        <v>0.11658430244796683</v>
      </c>
      <c r="AU143" s="110">
        <f t="shared" si="104"/>
        <v>1.5045572066578652</v>
      </c>
      <c r="AV143" s="110">
        <f t="shared" si="105"/>
        <v>0.57370255273068804</v>
      </c>
      <c r="AW143" s="110">
        <f t="shared" si="106"/>
        <v>15.580643751556639</v>
      </c>
      <c r="AX143" s="110">
        <f t="shared" si="107"/>
        <v>17.558141419794786</v>
      </c>
      <c r="AY143" s="110">
        <f t="shared" si="108"/>
        <v>6.6494343421107986</v>
      </c>
      <c r="AZ143" s="110">
        <f t="shared" si="109"/>
        <v>4.6568884959794934</v>
      </c>
      <c r="BA143" s="110">
        <f t="shared" si="110"/>
        <v>58.627880037181249</v>
      </c>
      <c r="BB143" s="110">
        <f t="shared" si="111"/>
        <v>18.675463420141025</v>
      </c>
      <c r="BC143" s="90">
        <f t="shared" si="89"/>
        <v>0</v>
      </c>
      <c r="BD143" s="90">
        <f t="shared" si="112"/>
        <v>-5000</v>
      </c>
      <c r="BE143" s="90">
        <f t="shared" si="79"/>
        <v>4611.1547557609938</v>
      </c>
      <c r="BF143" s="89">
        <f t="shared" si="90"/>
        <v>-7.7769048847801225E-2</v>
      </c>
      <c r="BG143" s="109">
        <f t="shared" si="113"/>
        <v>111.77494788366758</v>
      </c>
      <c r="BH143" s="108">
        <f t="shared" si="80"/>
        <v>4722.9297036446615</v>
      </c>
      <c r="BI143" s="129">
        <f t="shared" si="91"/>
        <v>-5.5414059271067684E-2</v>
      </c>
      <c r="BJ143" s="90">
        <f t="shared" si="81"/>
        <v>123.09493284600309</v>
      </c>
      <c r="BK143" s="108">
        <f t="shared" si="82"/>
        <v>4734.2496886069966</v>
      </c>
      <c r="BL143" s="89">
        <f t="shared" si="92"/>
        <v>-5.315006227860064E-2</v>
      </c>
      <c r="BM143" s="109"/>
      <c r="BN143" s="109">
        <f t="shared" si="93"/>
        <v>5000</v>
      </c>
      <c r="BO143" s="109">
        <f t="shared" si="94"/>
        <v>4734.2496886069976</v>
      </c>
      <c r="BQ143" s="108">
        <f t="shared" si="65"/>
        <v>52.200001</v>
      </c>
      <c r="BR143" s="108">
        <f t="shared" si="66"/>
        <v>35.689999</v>
      </c>
    </row>
    <row r="144" spans="1:70" ht="12.75" customHeight="1" x14ac:dyDescent="0.2">
      <c r="A144" s="107">
        <v>40056</v>
      </c>
      <c r="B144" s="108">
        <v>51.459999000000003</v>
      </c>
      <c r="C144" s="108">
        <v>44.459999000000003</v>
      </c>
      <c r="D144" s="108">
        <v>39.830002</v>
      </c>
      <c r="E144" s="108">
        <v>50.080002</v>
      </c>
      <c r="F144" s="108">
        <v>32.889999000000003</v>
      </c>
      <c r="G144" s="108">
        <v>36.240001999999997</v>
      </c>
      <c r="L144" s="156">
        <f>IF(int=Weekly,-$B$4,IF(int=Bi_Weekly,0,IF(int=Monthly,0,IF(int=Quarterly,0,IF(int=Yearly,0,IF(int=None,0,0))))))</f>
        <v>0</v>
      </c>
      <c r="M144" s="110">
        <f t="shared" si="67"/>
        <v>0</v>
      </c>
      <c r="N144" s="126">
        <f t="shared" si="68"/>
        <v>0</v>
      </c>
      <c r="O144" s="110">
        <f t="shared" si="69"/>
        <v>0</v>
      </c>
      <c r="P144" s="110">
        <f t="shared" si="70"/>
        <v>0</v>
      </c>
      <c r="Q144" s="110">
        <f t="shared" si="71"/>
        <v>0</v>
      </c>
      <c r="R144" s="110">
        <f t="shared" si="72"/>
        <v>0</v>
      </c>
      <c r="S144" s="110">
        <f t="shared" si="95"/>
        <v>15.283815084294654</v>
      </c>
      <c r="T144" s="110">
        <f t="shared" si="96"/>
        <v>17.003760161138544</v>
      </c>
      <c r="U144" s="110">
        <f t="shared" si="97"/>
        <v>6.5019988370563393</v>
      </c>
      <c r="V144" s="110">
        <f t="shared" si="98"/>
        <v>4.5403041935315267</v>
      </c>
      <c r="W144" s="110">
        <f t="shared" si="99"/>
        <v>57.123322830523385</v>
      </c>
      <c r="X144" s="110">
        <f t="shared" si="100"/>
        <v>18.101760867410338</v>
      </c>
      <c r="Y144" s="110"/>
      <c r="Z144" s="110"/>
      <c r="AA144" s="110"/>
      <c r="AB144" s="110"/>
      <c r="AC144" s="110"/>
      <c r="AD144" s="110"/>
      <c r="AE144" s="110">
        <f t="shared" si="83"/>
        <v>0</v>
      </c>
      <c r="AF144" s="110">
        <f t="shared" si="84"/>
        <v>0</v>
      </c>
      <c r="AG144" s="110">
        <f t="shared" si="85"/>
        <v>0</v>
      </c>
      <c r="AH144" s="110">
        <f t="shared" si="86"/>
        <v>0</v>
      </c>
      <c r="AI144" s="110">
        <f t="shared" si="87"/>
        <v>0</v>
      </c>
      <c r="AJ144" s="110">
        <f t="shared" si="88"/>
        <v>0</v>
      </c>
      <c r="AK144" s="110">
        <f t="shared" si="73"/>
        <v>0</v>
      </c>
      <c r="AL144" s="110">
        <f t="shared" si="74"/>
        <v>0</v>
      </c>
      <c r="AM144" s="110">
        <f t="shared" si="75"/>
        <v>0</v>
      </c>
      <c r="AN144" s="110">
        <f t="shared" si="76"/>
        <v>0</v>
      </c>
      <c r="AO144" s="110">
        <f t="shared" si="77"/>
        <v>0</v>
      </c>
      <c r="AP144" s="110">
        <f t="shared" si="78"/>
        <v>0</v>
      </c>
      <c r="AQ144" s="110">
        <f t="shared" si="101"/>
        <v>0.2968286672619862</v>
      </c>
      <c r="AR144" s="110">
        <f t="shared" si="101"/>
        <v>0.55438125865624177</v>
      </c>
      <c r="AS144" s="110">
        <f t="shared" si="102"/>
        <v>0.14743550505445902</v>
      </c>
      <c r="AT144" s="110">
        <f t="shared" si="103"/>
        <v>0.11658430244796683</v>
      </c>
      <c r="AU144" s="110">
        <f t="shared" si="104"/>
        <v>1.5045572066578652</v>
      </c>
      <c r="AV144" s="110">
        <f t="shared" si="105"/>
        <v>0.57370255273068804</v>
      </c>
      <c r="AW144" s="110">
        <f t="shared" si="106"/>
        <v>15.580643751556639</v>
      </c>
      <c r="AX144" s="110">
        <f t="shared" si="107"/>
        <v>17.558141419794786</v>
      </c>
      <c r="AY144" s="110">
        <f t="shared" si="108"/>
        <v>6.6494343421107986</v>
      </c>
      <c r="AZ144" s="110">
        <f t="shared" si="109"/>
        <v>4.6568884959794934</v>
      </c>
      <c r="BA144" s="110">
        <f t="shared" si="110"/>
        <v>58.627880037181249</v>
      </c>
      <c r="BB144" s="110">
        <f t="shared" si="111"/>
        <v>18.675463420141025</v>
      </c>
      <c r="BC144" s="90">
        <f t="shared" si="89"/>
        <v>0</v>
      </c>
      <c r="BD144" s="90">
        <f t="shared" si="112"/>
        <v>-5000</v>
      </c>
      <c r="BE144" s="90">
        <f t="shared" si="79"/>
        <v>4563.6392193021302</v>
      </c>
      <c r="BF144" s="89">
        <f t="shared" si="90"/>
        <v>-8.7272156139573953E-2</v>
      </c>
      <c r="BG144" s="109">
        <f t="shared" si="113"/>
        <v>111.77494788366758</v>
      </c>
      <c r="BH144" s="108">
        <f t="shared" si="80"/>
        <v>4675.4141671857979</v>
      </c>
      <c r="BI144" s="129">
        <f t="shared" si="91"/>
        <v>-6.4917166562840412E-2</v>
      </c>
      <c r="BJ144" s="90">
        <f t="shared" si="81"/>
        <v>121.90935836768651</v>
      </c>
      <c r="BK144" s="108">
        <f t="shared" si="82"/>
        <v>4685.548577669817</v>
      </c>
      <c r="BL144" s="89">
        <f t="shared" si="92"/>
        <v>-6.2890284466036617E-2</v>
      </c>
      <c r="BM144" s="109"/>
      <c r="BN144" s="109">
        <f t="shared" si="93"/>
        <v>5000</v>
      </c>
      <c r="BO144" s="109">
        <f t="shared" si="94"/>
        <v>4685.548577669817</v>
      </c>
      <c r="BQ144" s="108">
        <f t="shared" si="65"/>
        <v>51.459999000000003</v>
      </c>
      <c r="BR144" s="108">
        <f t="shared" si="66"/>
        <v>36.240001999999997</v>
      </c>
    </row>
    <row r="145" spans="1:70" ht="12.75" customHeight="1" x14ac:dyDescent="0.2">
      <c r="A145" s="107">
        <v>40064</v>
      </c>
      <c r="B145" s="108">
        <v>53.080002</v>
      </c>
      <c r="C145" s="108">
        <v>45.73</v>
      </c>
      <c r="D145" s="108">
        <v>41.509998000000003</v>
      </c>
      <c r="E145" s="108">
        <v>52.34</v>
      </c>
      <c r="F145" s="108">
        <v>34.110000999999997</v>
      </c>
      <c r="G145" s="108">
        <v>37.5</v>
      </c>
      <c r="L145" s="156">
        <f>IF(int=Weekly,-$B$4,IF(int=Bi_Weekly,-$B$4,IF(int=Monthly,0,IF(int=Quarterly,0,IF(int=Yearly,0,IF(int=None,0,0))))))</f>
        <v>0</v>
      </c>
      <c r="M145" s="110">
        <f t="shared" si="67"/>
        <v>0</v>
      </c>
      <c r="N145" s="126">
        <f t="shared" si="68"/>
        <v>0</v>
      </c>
      <c r="O145" s="110">
        <f t="shared" si="69"/>
        <v>0</v>
      </c>
      <c r="P145" s="110">
        <f t="shared" si="70"/>
        <v>0</v>
      </c>
      <c r="Q145" s="110">
        <f t="shared" si="71"/>
        <v>0</v>
      </c>
      <c r="R145" s="110">
        <f t="shared" si="72"/>
        <v>0</v>
      </c>
      <c r="S145" s="110">
        <f t="shared" si="95"/>
        <v>15.283815084294654</v>
      </c>
      <c r="T145" s="110">
        <f t="shared" si="96"/>
        <v>17.003760161138544</v>
      </c>
      <c r="U145" s="110">
        <f t="shared" si="97"/>
        <v>6.5019988370563393</v>
      </c>
      <c r="V145" s="110">
        <f t="shared" si="98"/>
        <v>4.5403041935315267</v>
      </c>
      <c r="W145" s="110">
        <f t="shared" si="99"/>
        <v>57.123322830523385</v>
      </c>
      <c r="X145" s="110">
        <f t="shared" si="100"/>
        <v>18.101760867410338</v>
      </c>
      <c r="Y145" s="110"/>
      <c r="Z145" s="110"/>
      <c r="AA145" s="110"/>
      <c r="AB145" s="110"/>
      <c r="AC145" s="110"/>
      <c r="AD145" s="110"/>
      <c r="AE145" s="110">
        <f t="shared" si="83"/>
        <v>0</v>
      </c>
      <c r="AF145" s="110">
        <f t="shared" si="84"/>
        <v>0</v>
      </c>
      <c r="AG145" s="110">
        <f t="shared" si="85"/>
        <v>0</v>
      </c>
      <c r="AH145" s="110">
        <f t="shared" si="86"/>
        <v>0</v>
      </c>
      <c r="AI145" s="110">
        <f t="shared" si="87"/>
        <v>0</v>
      </c>
      <c r="AJ145" s="110">
        <f t="shared" si="88"/>
        <v>0</v>
      </c>
      <c r="AK145" s="110">
        <f t="shared" si="73"/>
        <v>0</v>
      </c>
      <c r="AL145" s="110">
        <f t="shared" si="74"/>
        <v>0</v>
      </c>
      <c r="AM145" s="110">
        <f t="shared" si="75"/>
        <v>0</v>
      </c>
      <c r="AN145" s="110">
        <f t="shared" si="76"/>
        <v>0</v>
      </c>
      <c r="AO145" s="110">
        <f t="shared" si="77"/>
        <v>0</v>
      </c>
      <c r="AP145" s="110">
        <f t="shared" si="78"/>
        <v>0</v>
      </c>
      <c r="AQ145" s="110">
        <f t="shared" si="101"/>
        <v>0.2968286672619862</v>
      </c>
      <c r="AR145" s="110">
        <f t="shared" si="101"/>
        <v>0.55438125865624177</v>
      </c>
      <c r="AS145" s="110">
        <f t="shared" si="102"/>
        <v>0.14743550505445902</v>
      </c>
      <c r="AT145" s="110">
        <f t="shared" si="103"/>
        <v>0.11658430244796683</v>
      </c>
      <c r="AU145" s="110">
        <f t="shared" si="104"/>
        <v>1.5045572066578652</v>
      </c>
      <c r="AV145" s="110">
        <f t="shared" si="105"/>
        <v>0.57370255273068804</v>
      </c>
      <c r="AW145" s="110">
        <f t="shared" si="106"/>
        <v>15.580643751556639</v>
      </c>
      <c r="AX145" s="110">
        <f t="shared" si="107"/>
        <v>17.558141419794786</v>
      </c>
      <c r="AY145" s="110">
        <f t="shared" si="108"/>
        <v>6.6494343421107986</v>
      </c>
      <c r="AZ145" s="110">
        <f t="shared" si="109"/>
        <v>4.6568884959794934</v>
      </c>
      <c r="BA145" s="110">
        <f t="shared" si="110"/>
        <v>58.627880037181249</v>
      </c>
      <c r="BB145" s="110">
        <f t="shared" si="111"/>
        <v>18.675463420141025</v>
      </c>
      <c r="BC145" s="90">
        <f t="shared" si="89"/>
        <v>0</v>
      </c>
      <c r="BD145" s="90">
        <f t="shared" si="112"/>
        <v>-5000</v>
      </c>
      <c r="BE145" s="90">
        <f t="shared" si="79"/>
        <v>4723.6769990228695</v>
      </c>
      <c r="BF145" s="89">
        <f t="shared" si="90"/>
        <v>-5.5264600195426117E-2</v>
      </c>
      <c r="BG145" s="109">
        <f t="shared" si="113"/>
        <v>111.77494788366758</v>
      </c>
      <c r="BH145" s="108">
        <f t="shared" si="80"/>
        <v>4835.4519469065372</v>
      </c>
      <c r="BI145" s="129">
        <f t="shared" si="91"/>
        <v>-3.2909610618692575E-2</v>
      </c>
      <c r="BJ145" s="90">
        <f t="shared" si="81"/>
        <v>126.16388467139745</v>
      </c>
      <c r="BK145" s="108">
        <f t="shared" si="82"/>
        <v>4849.8408836942672</v>
      </c>
      <c r="BL145" s="89">
        <f t="shared" si="92"/>
        <v>-3.0031823261146617E-2</v>
      </c>
      <c r="BM145" s="109"/>
      <c r="BN145" s="109">
        <f t="shared" si="93"/>
        <v>5000</v>
      </c>
      <c r="BO145" s="109">
        <f t="shared" si="94"/>
        <v>4849.8408836942672</v>
      </c>
      <c r="BQ145" s="108">
        <f t="shared" ref="BQ145:BQ208" si="114">B145</f>
        <v>53.080002</v>
      </c>
      <c r="BR145" s="108">
        <f t="shared" ref="BR145:BR208" si="115">G145</f>
        <v>37.5</v>
      </c>
    </row>
    <row r="146" spans="1:70" ht="12.75" customHeight="1" x14ac:dyDescent="0.2">
      <c r="A146" s="107">
        <v>40070</v>
      </c>
      <c r="B146" s="108">
        <v>54.439999</v>
      </c>
      <c r="C146" s="108">
        <v>47.07</v>
      </c>
      <c r="D146" s="108">
        <v>43.240001999999997</v>
      </c>
      <c r="E146" s="108">
        <v>54.790000999999997</v>
      </c>
      <c r="F146" s="108">
        <v>34.860000999999997</v>
      </c>
      <c r="G146" s="108">
        <v>38.68</v>
      </c>
      <c r="L146" s="156">
        <f>IF(int=Weekly,-$B$4,IF(int=Bi_Weekly,0,IF(int=Monthly,0,IF(int=Quarterly,0,IF(int=Yearly,0,IF(int=None,0,0))))))</f>
        <v>0</v>
      </c>
      <c r="M146" s="110">
        <f t="shared" si="67"/>
        <v>0</v>
      </c>
      <c r="N146" s="126">
        <f t="shared" si="68"/>
        <v>0</v>
      </c>
      <c r="O146" s="110">
        <f t="shared" si="69"/>
        <v>0</v>
      </c>
      <c r="P146" s="110">
        <f t="shared" si="70"/>
        <v>0</v>
      </c>
      <c r="Q146" s="110">
        <f t="shared" si="71"/>
        <v>0</v>
      </c>
      <c r="R146" s="110">
        <f t="shared" si="72"/>
        <v>0</v>
      </c>
      <c r="S146" s="110">
        <f t="shared" si="95"/>
        <v>15.283815084294654</v>
      </c>
      <c r="T146" s="110">
        <f t="shared" si="96"/>
        <v>17.003760161138544</v>
      </c>
      <c r="U146" s="110">
        <f t="shared" si="97"/>
        <v>6.5019988370563393</v>
      </c>
      <c r="V146" s="110">
        <f t="shared" si="98"/>
        <v>4.5403041935315267</v>
      </c>
      <c r="W146" s="110">
        <f t="shared" si="99"/>
        <v>57.123322830523385</v>
      </c>
      <c r="X146" s="110">
        <f t="shared" si="100"/>
        <v>18.101760867410338</v>
      </c>
      <c r="Y146" s="110"/>
      <c r="Z146" s="110"/>
      <c r="AA146" s="110"/>
      <c r="AB146" s="110"/>
      <c r="AC146" s="110"/>
      <c r="AD146" s="110"/>
      <c r="AE146" s="110">
        <f t="shared" si="83"/>
        <v>0</v>
      </c>
      <c r="AF146" s="110">
        <f t="shared" si="84"/>
        <v>0</v>
      </c>
      <c r="AG146" s="110">
        <f t="shared" si="85"/>
        <v>0</v>
      </c>
      <c r="AH146" s="110">
        <f t="shared" si="86"/>
        <v>0</v>
      </c>
      <c r="AI146" s="110">
        <f t="shared" si="87"/>
        <v>0</v>
      </c>
      <c r="AJ146" s="110">
        <f t="shared" si="88"/>
        <v>0</v>
      </c>
      <c r="AK146" s="110">
        <f t="shared" si="73"/>
        <v>0</v>
      </c>
      <c r="AL146" s="110">
        <f t="shared" si="74"/>
        <v>0</v>
      </c>
      <c r="AM146" s="110">
        <f t="shared" si="75"/>
        <v>0</v>
      </c>
      <c r="AN146" s="110">
        <f t="shared" si="76"/>
        <v>0</v>
      </c>
      <c r="AO146" s="110">
        <f t="shared" si="77"/>
        <v>0</v>
      </c>
      <c r="AP146" s="110">
        <f t="shared" si="78"/>
        <v>0</v>
      </c>
      <c r="AQ146" s="110">
        <f t="shared" si="101"/>
        <v>0.2968286672619862</v>
      </c>
      <c r="AR146" s="110">
        <f t="shared" si="101"/>
        <v>0.55438125865624177</v>
      </c>
      <c r="AS146" s="110">
        <f t="shared" si="102"/>
        <v>0.14743550505445902</v>
      </c>
      <c r="AT146" s="110">
        <f t="shared" si="103"/>
        <v>0.11658430244796683</v>
      </c>
      <c r="AU146" s="110">
        <f t="shared" si="104"/>
        <v>1.5045572066578652</v>
      </c>
      <c r="AV146" s="110">
        <f t="shared" si="105"/>
        <v>0.57370255273068804</v>
      </c>
      <c r="AW146" s="110">
        <f t="shared" si="106"/>
        <v>15.580643751556639</v>
      </c>
      <c r="AX146" s="110">
        <f t="shared" si="107"/>
        <v>17.558141419794786</v>
      </c>
      <c r="AY146" s="110">
        <f t="shared" si="108"/>
        <v>6.6494343421107986</v>
      </c>
      <c r="AZ146" s="110">
        <f t="shared" si="109"/>
        <v>4.6568884959794934</v>
      </c>
      <c r="BA146" s="110">
        <f t="shared" si="110"/>
        <v>58.627880037181249</v>
      </c>
      <c r="BB146" s="110">
        <f t="shared" si="111"/>
        <v>18.675463420141025</v>
      </c>
      <c r="BC146" s="90">
        <f t="shared" si="89"/>
        <v>0</v>
      </c>
      <c r="BD146" s="90">
        <f t="shared" si="112"/>
        <v>-5000</v>
      </c>
      <c r="BE146" s="90">
        <f t="shared" si="79"/>
        <v>4853.8227840589871</v>
      </c>
      <c r="BF146" s="89">
        <f t="shared" si="90"/>
        <v>-2.9235443188202592E-2</v>
      </c>
      <c r="BG146" s="109">
        <f t="shared" si="113"/>
        <v>111.77494788366758</v>
      </c>
      <c r="BH146" s="108">
        <f t="shared" si="80"/>
        <v>4965.5977319426547</v>
      </c>
      <c r="BI146" s="129">
        <f t="shared" si="91"/>
        <v>-6.8804536114690507E-3</v>
      </c>
      <c r="BJ146" s="90">
        <f t="shared" si="81"/>
        <v>129.65652424327078</v>
      </c>
      <c r="BK146" s="108">
        <f t="shared" si="82"/>
        <v>4983.4793083022578</v>
      </c>
      <c r="BL146" s="89">
        <f t="shared" si="92"/>
        <v>-3.3041383395484569E-3</v>
      </c>
      <c r="BM146" s="109"/>
      <c r="BN146" s="109">
        <f t="shared" si="93"/>
        <v>5000</v>
      </c>
      <c r="BO146" s="109">
        <f t="shared" si="94"/>
        <v>4983.4793083022578</v>
      </c>
      <c r="BQ146" s="108">
        <f t="shared" si="114"/>
        <v>54.439999</v>
      </c>
      <c r="BR146" s="108">
        <f t="shared" si="115"/>
        <v>38.68</v>
      </c>
    </row>
    <row r="147" spans="1:70" ht="12.75" customHeight="1" x14ac:dyDescent="0.2">
      <c r="A147" s="107">
        <v>40077</v>
      </c>
      <c r="B147" s="108">
        <v>52.889999000000003</v>
      </c>
      <c r="C147" s="108">
        <v>45.59</v>
      </c>
      <c r="D147" s="108">
        <v>41.709999000000003</v>
      </c>
      <c r="E147" s="108">
        <v>52.700001</v>
      </c>
      <c r="F147" s="108">
        <v>34.150002000000001</v>
      </c>
      <c r="G147" s="108">
        <v>37.93</v>
      </c>
      <c r="L147" s="156">
        <f>IF(int=Weekly,-$B$4,IF(int=Bi_Weekly,-$B$4,IF(int=Monthly,-$B$4,IF(int=Quarterly,0,IF(int=Yearly,0,IF(int=None,0,0))))))</f>
        <v>0</v>
      </c>
      <c r="M147" s="110">
        <f t="shared" si="67"/>
        <v>0</v>
      </c>
      <c r="N147" s="126">
        <f t="shared" si="68"/>
        <v>0</v>
      </c>
      <c r="O147" s="110">
        <f t="shared" si="69"/>
        <v>0</v>
      </c>
      <c r="P147" s="110">
        <f t="shared" si="70"/>
        <v>0</v>
      </c>
      <c r="Q147" s="110">
        <f t="shared" si="71"/>
        <v>0</v>
      </c>
      <c r="R147" s="110">
        <f t="shared" si="72"/>
        <v>0</v>
      </c>
      <c r="S147" s="110">
        <f t="shared" si="95"/>
        <v>15.283815084294654</v>
      </c>
      <c r="T147" s="110">
        <f t="shared" si="96"/>
        <v>17.003760161138544</v>
      </c>
      <c r="U147" s="110">
        <f t="shared" si="97"/>
        <v>6.5019988370563393</v>
      </c>
      <c r="V147" s="110">
        <f t="shared" si="98"/>
        <v>4.5403041935315267</v>
      </c>
      <c r="W147" s="110">
        <f t="shared" si="99"/>
        <v>57.123322830523385</v>
      </c>
      <c r="X147" s="110">
        <f t="shared" si="100"/>
        <v>18.101760867410338</v>
      </c>
      <c r="Y147" s="110">
        <v>0.248</v>
      </c>
      <c r="Z147" s="110">
        <v>0.3</v>
      </c>
      <c r="AA147" s="110"/>
      <c r="AB147" s="110"/>
      <c r="AC147" s="110"/>
      <c r="AD147" s="110"/>
      <c r="AE147" s="110">
        <f t="shared" si="83"/>
        <v>3.7903861409050741</v>
      </c>
      <c r="AF147" s="110">
        <f t="shared" si="84"/>
        <v>5.1011280483415629</v>
      </c>
      <c r="AG147" s="110">
        <f t="shared" si="85"/>
        <v>0</v>
      </c>
      <c r="AH147" s="110">
        <f t="shared" si="86"/>
        <v>0</v>
      </c>
      <c r="AI147" s="110">
        <f t="shared" si="87"/>
        <v>0</v>
      </c>
      <c r="AJ147" s="110">
        <f t="shared" si="88"/>
        <v>0</v>
      </c>
      <c r="AK147" s="110">
        <f t="shared" si="73"/>
        <v>7.1665460627160796E-2</v>
      </c>
      <c r="AL147" s="110">
        <f t="shared" si="74"/>
        <v>0.1118913807488827</v>
      </c>
      <c r="AM147" s="110">
        <f t="shared" si="75"/>
        <v>0</v>
      </c>
      <c r="AN147" s="110">
        <f t="shared" si="76"/>
        <v>0</v>
      </c>
      <c r="AO147" s="110">
        <f t="shared" si="77"/>
        <v>0</v>
      </c>
      <c r="AP147" s="110">
        <f t="shared" si="78"/>
        <v>0</v>
      </c>
      <c r="AQ147" s="110">
        <f t="shared" si="101"/>
        <v>0.36849412788914698</v>
      </c>
      <c r="AR147" s="110">
        <f t="shared" si="101"/>
        <v>0.66627263940512449</v>
      </c>
      <c r="AS147" s="110">
        <f t="shared" si="102"/>
        <v>0.14743550505445902</v>
      </c>
      <c r="AT147" s="110">
        <f t="shared" si="103"/>
        <v>0.11658430244796683</v>
      </c>
      <c r="AU147" s="110">
        <f t="shared" si="104"/>
        <v>1.5045572066578652</v>
      </c>
      <c r="AV147" s="110">
        <f t="shared" si="105"/>
        <v>0.57370255273068804</v>
      </c>
      <c r="AW147" s="110">
        <f t="shared" si="106"/>
        <v>15.6523092121838</v>
      </c>
      <c r="AX147" s="110">
        <f t="shared" si="107"/>
        <v>17.67003280054367</v>
      </c>
      <c r="AY147" s="110">
        <f t="shared" si="108"/>
        <v>6.6494343421107986</v>
      </c>
      <c r="AZ147" s="110">
        <f t="shared" si="109"/>
        <v>4.6568884959794934</v>
      </c>
      <c r="BA147" s="110">
        <f t="shared" si="110"/>
        <v>58.627880037181249</v>
      </c>
      <c r="BB147" s="110">
        <f t="shared" si="111"/>
        <v>18.675463420141025</v>
      </c>
      <c r="BC147" s="90">
        <f t="shared" si="89"/>
        <v>8.8915141892466369</v>
      </c>
      <c r="BD147" s="90">
        <f t="shared" si="112"/>
        <v>-5000</v>
      </c>
      <c r="BE147" s="90">
        <f t="shared" si="79"/>
        <v>4731.3961694117652</v>
      </c>
      <c r="BF147" s="89">
        <f t="shared" si="90"/>
        <v>-5.3720766117646979E-2</v>
      </c>
      <c r="BG147" s="109">
        <f t="shared" si="113"/>
        <v>120.66646207291421</v>
      </c>
      <c r="BH147" s="108">
        <f t="shared" si="80"/>
        <v>4852.0626314846795</v>
      </c>
      <c r="BI147" s="129">
        <f t="shared" si="91"/>
        <v>-2.9587473703064138E-2</v>
      </c>
      <c r="BJ147" s="90">
        <f t="shared" si="81"/>
        <v>135.29972075157613</v>
      </c>
      <c r="BK147" s="108">
        <f t="shared" si="82"/>
        <v>4866.6958901633416</v>
      </c>
      <c r="BL147" s="89">
        <f t="shared" si="92"/>
        <v>-2.666082196733166E-2</v>
      </c>
      <c r="BM147" s="109"/>
      <c r="BN147" s="109">
        <f t="shared" si="93"/>
        <v>5000</v>
      </c>
      <c r="BO147" s="109">
        <f t="shared" si="94"/>
        <v>4866.6958901633416</v>
      </c>
      <c r="BQ147" s="108">
        <f t="shared" si="114"/>
        <v>52.889999000000003</v>
      </c>
      <c r="BR147" s="108">
        <f t="shared" si="115"/>
        <v>37.93</v>
      </c>
    </row>
    <row r="148" spans="1:70" ht="12.75" customHeight="1" x14ac:dyDescent="0.2">
      <c r="A148" s="107">
        <v>40084</v>
      </c>
      <c r="B148" s="108">
        <v>51.860000999999997</v>
      </c>
      <c r="C148" s="108">
        <v>44.57</v>
      </c>
      <c r="D148" s="108">
        <v>40.639999000000003</v>
      </c>
      <c r="E148" s="108">
        <v>51.27</v>
      </c>
      <c r="F148" s="108">
        <v>33.029998999999997</v>
      </c>
      <c r="G148" s="108">
        <v>37.650002000000001</v>
      </c>
      <c r="L148" s="156">
        <f>IF(int=Weekly,-$B$4,IF(int=Bi_Weekly,0,IF(int=Monthly,0,IF(int=Quarterly,0,IF(int=Yearly,0,IF(int=None,0,0))))))</f>
        <v>0</v>
      </c>
      <c r="M148" s="110">
        <f t="shared" si="67"/>
        <v>0</v>
      </c>
      <c r="N148" s="126">
        <f t="shared" si="68"/>
        <v>0</v>
      </c>
      <c r="O148" s="110">
        <f t="shared" si="69"/>
        <v>0</v>
      </c>
      <c r="P148" s="110">
        <f t="shared" si="70"/>
        <v>0</v>
      </c>
      <c r="Q148" s="110">
        <f t="shared" si="71"/>
        <v>0</v>
      </c>
      <c r="R148" s="110">
        <f t="shared" si="72"/>
        <v>0</v>
      </c>
      <c r="S148" s="110">
        <f t="shared" si="95"/>
        <v>15.283815084294654</v>
      </c>
      <c r="T148" s="110">
        <f t="shared" si="96"/>
        <v>17.003760161138544</v>
      </c>
      <c r="U148" s="110">
        <f t="shared" si="97"/>
        <v>6.5019988370563393</v>
      </c>
      <c r="V148" s="110">
        <f t="shared" si="98"/>
        <v>4.5403041935315267</v>
      </c>
      <c r="W148" s="110">
        <f t="shared" si="99"/>
        <v>57.123322830523385</v>
      </c>
      <c r="X148" s="110">
        <f t="shared" si="100"/>
        <v>18.101760867410338</v>
      </c>
      <c r="Y148" s="110"/>
      <c r="Z148" s="110"/>
      <c r="AA148" s="110"/>
      <c r="AB148" s="110"/>
      <c r="AC148" s="110"/>
      <c r="AD148" s="110"/>
      <c r="AE148" s="110">
        <f t="shared" si="83"/>
        <v>0</v>
      </c>
      <c r="AF148" s="110">
        <f t="shared" si="84"/>
        <v>0</v>
      </c>
      <c r="AG148" s="110">
        <f t="shared" si="85"/>
        <v>0</v>
      </c>
      <c r="AH148" s="110">
        <f t="shared" si="86"/>
        <v>0</v>
      </c>
      <c r="AI148" s="110">
        <f t="shared" si="87"/>
        <v>0</v>
      </c>
      <c r="AJ148" s="110">
        <f t="shared" si="88"/>
        <v>0</v>
      </c>
      <c r="AK148" s="110">
        <f t="shared" si="73"/>
        <v>0</v>
      </c>
      <c r="AL148" s="110">
        <f t="shared" si="74"/>
        <v>0</v>
      </c>
      <c r="AM148" s="110">
        <f t="shared" si="75"/>
        <v>0</v>
      </c>
      <c r="AN148" s="110">
        <f t="shared" si="76"/>
        <v>0</v>
      </c>
      <c r="AO148" s="110">
        <f t="shared" si="77"/>
        <v>0</v>
      </c>
      <c r="AP148" s="110">
        <f t="shared" si="78"/>
        <v>0</v>
      </c>
      <c r="AQ148" s="110">
        <f t="shared" si="101"/>
        <v>0.36849412788914698</v>
      </c>
      <c r="AR148" s="110">
        <f t="shared" si="101"/>
        <v>0.66627263940512449</v>
      </c>
      <c r="AS148" s="110">
        <f t="shared" si="102"/>
        <v>0.14743550505445902</v>
      </c>
      <c r="AT148" s="110">
        <f t="shared" si="103"/>
        <v>0.11658430244796683</v>
      </c>
      <c r="AU148" s="110">
        <f t="shared" si="104"/>
        <v>1.5045572066578652</v>
      </c>
      <c r="AV148" s="110">
        <f t="shared" si="105"/>
        <v>0.57370255273068804</v>
      </c>
      <c r="AW148" s="110">
        <f t="shared" si="106"/>
        <v>15.6523092121838</v>
      </c>
      <c r="AX148" s="110">
        <f t="shared" si="107"/>
        <v>17.67003280054367</v>
      </c>
      <c r="AY148" s="110">
        <f t="shared" si="108"/>
        <v>6.6494343421107986</v>
      </c>
      <c r="AZ148" s="110">
        <f t="shared" si="109"/>
        <v>4.6568884959794934</v>
      </c>
      <c r="BA148" s="110">
        <f t="shared" si="110"/>
        <v>58.627880037181249</v>
      </c>
      <c r="BB148" s="110">
        <f t="shared" si="111"/>
        <v>18.675463420141025</v>
      </c>
      <c r="BC148" s="90">
        <f t="shared" si="89"/>
        <v>0</v>
      </c>
      <c r="BD148" s="90">
        <f t="shared" si="112"/>
        <v>-5000</v>
      </c>
      <c r="BE148" s="90">
        <f t="shared" si="79"/>
        <v>4615.813507005998</v>
      </c>
      <c r="BF148" s="89">
        <f t="shared" si="90"/>
        <v>-7.6837298598800396E-2</v>
      </c>
      <c r="BG148" s="109">
        <f t="shared" si="113"/>
        <v>120.66646207291421</v>
      </c>
      <c r="BH148" s="108">
        <f t="shared" si="80"/>
        <v>4736.4799690789123</v>
      </c>
      <c r="BI148" s="129">
        <f t="shared" si="91"/>
        <v>-5.2704006184217556E-2</v>
      </c>
      <c r="BJ148" s="90">
        <f t="shared" si="81"/>
        <v>132.07035863266424</v>
      </c>
      <c r="BK148" s="108">
        <f t="shared" si="82"/>
        <v>4747.8838656386624</v>
      </c>
      <c r="BL148" s="89">
        <f t="shared" si="92"/>
        <v>-5.0423226872267524E-2</v>
      </c>
      <c r="BM148" s="109"/>
      <c r="BN148" s="109">
        <f t="shared" si="93"/>
        <v>5000</v>
      </c>
      <c r="BO148" s="109">
        <f t="shared" si="94"/>
        <v>4747.8838656386624</v>
      </c>
      <c r="BQ148" s="108">
        <f t="shared" si="114"/>
        <v>51.860000999999997</v>
      </c>
      <c r="BR148" s="108">
        <f t="shared" si="115"/>
        <v>37.650002000000001</v>
      </c>
    </row>
    <row r="149" spans="1:70" ht="12.75" customHeight="1" x14ac:dyDescent="0.2">
      <c r="A149" s="107">
        <v>40091</v>
      </c>
      <c r="B149" s="108">
        <v>54.400002000000001</v>
      </c>
      <c r="C149" s="108">
        <v>46.779998999999997</v>
      </c>
      <c r="D149" s="108">
        <v>43.23</v>
      </c>
      <c r="E149" s="108">
        <v>54.48</v>
      </c>
      <c r="F149" s="108">
        <v>34.560001</v>
      </c>
      <c r="G149" s="108">
        <v>39.830002</v>
      </c>
      <c r="L149" s="156">
        <f>IF(int=Weekly,-$B$4,IF(int=Bi_Weekly,-$B$4,IF(int=Monthly,0,IF(int=Quarterly,0,IF(int=Yearly,0,IF(int=None,0,0))))))</f>
        <v>0</v>
      </c>
      <c r="M149" s="110">
        <f t="shared" si="67"/>
        <v>0</v>
      </c>
      <c r="N149" s="126">
        <f t="shared" si="68"/>
        <v>0</v>
      </c>
      <c r="O149" s="110">
        <f t="shared" si="69"/>
        <v>0</v>
      </c>
      <c r="P149" s="110">
        <f t="shared" si="70"/>
        <v>0</v>
      </c>
      <c r="Q149" s="110">
        <f t="shared" si="71"/>
        <v>0</v>
      </c>
      <c r="R149" s="110">
        <f t="shared" si="72"/>
        <v>0</v>
      </c>
      <c r="S149" s="110">
        <f t="shared" si="95"/>
        <v>15.283815084294654</v>
      </c>
      <c r="T149" s="110">
        <f t="shared" si="96"/>
        <v>17.003760161138544</v>
      </c>
      <c r="U149" s="110">
        <f t="shared" si="97"/>
        <v>6.5019988370563393</v>
      </c>
      <c r="V149" s="110">
        <f t="shared" si="98"/>
        <v>4.5403041935315267</v>
      </c>
      <c r="W149" s="110">
        <f t="shared" si="99"/>
        <v>57.123322830523385</v>
      </c>
      <c r="X149" s="110">
        <f t="shared" si="100"/>
        <v>18.101760867410338</v>
      </c>
      <c r="Y149" s="110"/>
      <c r="Z149" s="110"/>
      <c r="AA149" s="110"/>
      <c r="AB149" s="110"/>
      <c r="AC149" s="110"/>
      <c r="AD149" s="110"/>
      <c r="AE149" s="110">
        <f t="shared" si="83"/>
        <v>0</v>
      </c>
      <c r="AF149" s="110">
        <f t="shared" si="84"/>
        <v>0</v>
      </c>
      <c r="AG149" s="110">
        <f t="shared" si="85"/>
        <v>0</v>
      </c>
      <c r="AH149" s="110">
        <f t="shared" si="86"/>
        <v>0</v>
      </c>
      <c r="AI149" s="110">
        <f t="shared" si="87"/>
        <v>0</v>
      </c>
      <c r="AJ149" s="110">
        <f t="shared" si="88"/>
        <v>0</v>
      </c>
      <c r="AK149" s="110">
        <f t="shared" si="73"/>
        <v>0</v>
      </c>
      <c r="AL149" s="110">
        <f t="shared" si="74"/>
        <v>0</v>
      </c>
      <c r="AM149" s="110">
        <f t="shared" si="75"/>
        <v>0</v>
      </c>
      <c r="AN149" s="110">
        <f t="shared" si="76"/>
        <v>0</v>
      </c>
      <c r="AO149" s="110">
        <f t="shared" si="77"/>
        <v>0</v>
      </c>
      <c r="AP149" s="110">
        <f t="shared" si="78"/>
        <v>0</v>
      </c>
      <c r="AQ149" s="110">
        <f t="shared" si="101"/>
        <v>0.36849412788914698</v>
      </c>
      <c r="AR149" s="110">
        <f t="shared" si="101"/>
        <v>0.66627263940512449</v>
      </c>
      <c r="AS149" s="110">
        <f t="shared" si="102"/>
        <v>0.14743550505445902</v>
      </c>
      <c r="AT149" s="110">
        <f t="shared" si="103"/>
        <v>0.11658430244796683</v>
      </c>
      <c r="AU149" s="110">
        <f t="shared" si="104"/>
        <v>1.5045572066578652</v>
      </c>
      <c r="AV149" s="110">
        <f t="shared" si="105"/>
        <v>0.57370255273068804</v>
      </c>
      <c r="AW149" s="110">
        <f t="shared" si="106"/>
        <v>15.6523092121838</v>
      </c>
      <c r="AX149" s="110">
        <f t="shared" si="107"/>
        <v>17.67003280054367</v>
      </c>
      <c r="AY149" s="110">
        <f t="shared" si="108"/>
        <v>6.6494343421107986</v>
      </c>
      <c r="AZ149" s="110">
        <f t="shared" si="109"/>
        <v>4.6568884959794934</v>
      </c>
      <c r="BA149" s="110">
        <f t="shared" si="110"/>
        <v>58.627880037181249</v>
      </c>
      <c r="BB149" s="110">
        <f t="shared" si="111"/>
        <v>18.675463420141025</v>
      </c>
      <c r="BC149" s="90">
        <f t="shared" si="89"/>
        <v>0</v>
      </c>
      <c r="BD149" s="90">
        <f t="shared" si="112"/>
        <v>-5000</v>
      </c>
      <c r="BE149" s="90">
        <f t="shared" si="79"/>
        <v>4850.4879023757903</v>
      </c>
      <c r="BF149" s="89">
        <f t="shared" si="90"/>
        <v>-2.9902419524841961E-2</v>
      </c>
      <c r="BG149" s="109">
        <f t="shared" si="113"/>
        <v>120.66646207291421</v>
      </c>
      <c r="BH149" s="108">
        <f t="shared" si="80"/>
        <v>4971.1543644487047</v>
      </c>
      <c r="BI149" s="129">
        <f t="shared" si="91"/>
        <v>-5.7691271102591202E-3</v>
      </c>
      <c r="BJ149" s="90">
        <f t="shared" si="81"/>
        <v>138.78753676944785</v>
      </c>
      <c r="BK149" s="108">
        <f t="shared" si="82"/>
        <v>4989.2754391452381</v>
      </c>
      <c r="BL149" s="89">
        <f t="shared" si="92"/>
        <v>-2.1449121709523622E-3</v>
      </c>
      <c r="BM149" s="109"/>
      <c r="BN149" s="109">
        <f t="shared" si="93"/>
        <v>5000</v>
      </c>
      <c r="BO149" s="109">
        <f t="shared" si="94"/>
        <v>4989.2754391452372</v>
      </c>
      <c r="BQ149" s="108">
        <f t="shared" si="114"/>
        <v>54.400002000000001</v>
      </c>
      <c r="BR149" s="108">
        <f t="shared" si="115"/>
        <v>39.830002</v>
      </c>
    </row>
    <row r="150" spans="1:70" ht="12.75" customHeight="1" x14ac:dyDescent="0.2">
      <c r="A150" s="107">
        <v>40098</v>
      </c>
      <c r="B150" s="108">
        <v>55.200001</v>
      </c>
      <c r="C150" s="108">
        <v>47.52</v>
      </c>
      <c r="D150" s="108">
        <v>43.740001999999997</v>
      </c>
      <c r="E150" s="108">
        <v>54.57</v>
      </c>
      <c r="F150" s="108">
        <v>35.18</v>
      </c>
      <c r="G150" s="108">
        <v>40.580002</v>
      </c>
      <c r="L150" s="156">
        <f>IF(int=Weekly,-$B$4,IF(int=Bi_Weekly,0,IF(int=Monthly,0,IF(int=Quarterly,0,IF(int=Yearly,0,IF(int=None,0,0))))))</f>
        <v>0</v>
      </c>
      <c r="M150" s="110">
        <f t="shared" si="67"/>
        <v>0</v>
      </c>
      <c r="N150" s="126">
        <f t="shared" si="68"/>
        <v>0</v>
      </c>
      <c r="O150" s="110">
        <f t="shared" si="69"/>
        <v>0</v>
      </c>
      <c r="P150" s="110">
        <f t="shared" si="70"/>
        <v>0</v>
      </c>
      <c r="Q150" s="110">
        <f t="shared" si="71"/>
        <v>0</v>
      </c>
      <c r="R150" s="110">
        <f t="shared" si="72"/>
        <v>0</v>
      </c>
      <c r="S150" s="110">
        <f t="shared" si="95"/>
        <v>15.283815084294654</v>
      </c>
      <c r="T150" s="110">
        <f t="shared" si="96"/>
        <v>17.003760161138544</v>
      </c>
      <c r="U150" s="110">
        <f t="shared" si="97"/>
        <v>6.5019988370563393</v>
      </c>
      <c r="V150" s="110">
        <f t="shared" si="98"/>
        <v>4.5403041935315267</v>
      </c>
      <c r="W150" s="110">
        <f t="shared" si="99"/>
        <v>57.123322830523385</v>
      </c>
      <c r="X150" s="110">
        <f t="shared" si="100"/>
        <v>18.101760867410338</v>
      </c>
      <c r="Y150" s="110"/>
      <c r="Z150" s="110"/>
      <c r="AA150" s="110"/>
      <c r="AB150" s="110"/>
      <c r="AC150" s="110"/>
      <c r="AD150" s="110"/>
      <c r="AE150" s="110">
        <f t="shared" si="83"/>
        <v>0</v>
      </c>
      <c r="AF150" s="110">
        <f t="shared" si="84"/>
        <v>0</v>
      </c>
      <c r="AG150" s="110">
        <f t="shared" si="85"/>
        <v>0</v>
      </c>
      <c r="AH150" s="110">
        <f t="shared" si="86"/>
        <v>0</v>
      </c>
      <c r="AI150" s="110">
        <f t="shared" si="87"/>
        <v>0</v>
      </c>
      <c r="AJ150" s="110">
        <f t="shared" si="88"/>
        <v>0</v>
      </c>
      <c r="AK150" s="110">
        <f t="shared" si="73"/>
        <v>0</v>
      </c>
      <c r="AL150" s="110">
        <f t="shared" si="74"/>
        <v>0</v>
      </c>
      <c r="AM150" s="110">
        <f t="shared" si="75"/>
        <v>0</v>
      </c>
      <c r="AN150" s="110">
        <f t="shared" si="76"/>
        <v>0</v>
      </c>
      <c r="AO150" s="110">
        <f t="shared" si="77"/>
        <v>0</v>
      </c>
      <c r="AP150" s="110">
        <f t="shared" si="78"/>
        <v>0</v>
      </c>
      <c r="AQ150" s="110">
        <f t="shared" si="101"/>
        <v>0.36849412788914698</v>
      </c>
      <c r="AR150" s="110">
        <f t="shared" si="101"/>
        <v>0.66627263940512449</v>
      </c>
      <c r="AS150" s="110">
        <f t="shared" si="102"/>
        <v>0.14743550505445902</v>
      </c>
      <c r="AT150" s="110">
        <f t="shared" si="103"/>
        <v>0.11658430244796683</v>
      </c>
      <c r="AU150" s="110">
        <f t="shared" si="104"/>
        <v>1.5045572066578652</v>
      </c>
      <c r="AV150" s="110">
        <f t="shared" si="105"/>
        <v>0.57370255273068804</v>
      </c>
      <c r="AW150" s="110">
        <f t="shared" si="106"/>
        <v>15.6523092121838</v>
      </c>
      <c r="AX150" s="110">
        <f t="shared" si="107"/>
        <v>17.67003280054367</v>
      </c>
      <c r="AY150" s="110">
        <f t="shared" si="108"/>
        <v>6.6494343421107986</v>
      </c>
      <c r="AZ150" s="110">
        <f t="shared" si="109"/>
        <v>4.6568884959794934</v>
      </c>
      <c r="BA150" s="110">
        <f t="shared" si="110"/>
        <v>58.627880037181249</v>
      </c>
      <c r="BB150" s="110">
        <f t="shared" si="111"/>
        <v>18.675463420141025</v>
      </c>
      <c r="BC150" s="90">
        <f t="shared" si="89"/>
        <v>0</v>
      </c>
      <c r="BD150" s="90">
        <f t="shared" si="112"/>
        <v>-5000</v>
      </c>
      <c r="BE150" s="90">
        <f t="shared" si="79"/>
        <v>4928.0151221528868</v>
      </c>
      <c r="BF150" s="89">
        <f t="shared" si="90"/>
        <v>-1.4396975569422654E-2</v>
      </c>
      <c r="BG150" s="109">
        <f t="shared" si="113"/>
        <v>120.66646207291421</v>
      </c>
      <c r="BH150" s="108">
        <f t="shared" si="80"/>
        <v>5048.6815842258011</v>
      </c>
      <c r="BI150" s="129">
        <f t="shared" si="91"/>
        <v>9.7363168451602977E-3</v>
      </c>
      <c r="BJ150" s="90">
        <f t="shared" si="81"/>
        <v>141.02415999048526</v>
      </c>
      <c r="BK150" s="108">
        <f t="shared" si="82"/>
        <v>5069.0392821433725</v>
      </c>
      <c r="BL150" s="89">
        <f t="shared" si="92"/>
        <v>1.3807856428674548E-2</v>
      </c>
      <c r="BM150" s="109"/>
      <c r="BN150" s="109">
        <f t="shared" si="93"/>
        <v>5000</v>
      </c>
      <c r="BO150" s="109">
        <f t="shared" si="94"/>
        <v>5069.0392821433725</v>
      </c>
      <c r="BQ150" s="108">
        <f t="shared" si="114"/>
        <v>55.200001</v>
      </c>
      <c r="BR150" s="108">
        <f t="shared" si="115"/>
        <v>40.580002</v>
      </c>
    </row>
    <row r="151" spans="1:70" ht="12.75" customHeight="1" x14ac:dyDescent="0.2">
      <c r="A151" s="107">
        <v>40105</v>
      </c>
      <c r="B151" s="108">
        <v>54.650002000000001</v>
      </c>
      <c r="C151" s="108">
        <v>47.009998000000003</v>
      </c>
      <c r="D151" s="108">
        <v>43.220001000000003</v>
      </c>
      <c r="E151" s="108">
        <v>53.48</v>
      </c>
      <c r="F151" s="108">
        <v>35.200001</v>
      </c>
      <c r="G151" s="108">
        <v>40.479999999999997</v>
      </c>
      <c r="L151" s="156">
        <f>IF(int=Weekly,-$B$4,IF(int=Bi_Weekly,-$B$4,IF(int=Monthly,-$B$4,IF(int=Quarterly,0,IF(int=Yearly,0,IF(int=None,0,0))))))</f>
        <v>0</v>
      </c>
      <c r="M151" s="110">
        <f t="shared" si="67"/>
        <v>0</v>
      </c>
      <c r="N151" s="126">
        <f t="shared" si="68"/>
        <v>0</v>
      </c>
      <c r="O151" s="110">
        <f t="shared" si="69"/>
        <v>0</v>
      </c>
      <c r="P151" s="110">
        <f t="shared" si="70"/>
        <v>0</v>
      </c>
      <c r="Q151" s="110">
        <f t="shared" si="71"/>
        <v>0</v>
      </c>
      <c r="R151" s="110">
        <f t="shared" si="72"/>
        <v>0</v>
      </c>
      <c r="S151" s="110">
        <f t="shared" si="95"/>
        <v>15.283815084294654</v>
      </c>
      <c r="T151" s="110">
        <f t="shared" si="96"/>
        <v>17.003760161138544</v>
      </c>
      <c r="U151" s="110">
        <f t="shared" si="97"/>
        <v>6.5019988370563393</v>
      </c>
      <c r="V151" s="110">
        <f t="shared" si="98"/>
        <v>4.5403041935315267</v>
      </c>
      <c r="W151" s="110">
        <f t="shared" si="99"/>
        <v>57.123322830523385</v>
      </c>
      <c r="X151" s="110">
        <f t="shared" si="100"/>
        <v>18.101760867410338</v>
      </c>
      <c r="Y151" s="110"/>
      <c r="Z151" s="110"/>
      <c r="AA151" s="110"/>
      <c r="AB151" s="110"/>
      <c r="AC151" s="110"/>
      <c r="AD151" s="110"/>
      <c r="AE151" s="110">
        <f t="shared" si="83"/>
        <v>0</v>
      </c>
      <c r="AF151" s="110">
        <f t="shared" si="84"/>
        <v>0</v>
      </c>
      <c r="AG151" s="110">
        <f t="shared" si="85"/>
        <v>0</v>
      </c>
      <c r="AH151" s="110">
        <f t="shared" si="86"/>
        <v>0</v>
      </c>
      <c r="AI151" s="110">
        <f t="shared" si="87"/>
        <v>0</v>
      </c>
      <c r="AJ151" s="110">
        <f t="shared" si="88"/>
        <v>0</v>
      </c>
      <c r="AK151" s="110">
        <f t="shared" si="73"/>
        <v>0</v>
      </c>
      <c r="AL151" s="110">
        <f t="shared" si="74"/>
        <v>0</v>
      </c>
      <c r="AM151" s="110">
        <f t="shared" si="75"/>
        <v>0</v>
      </c>
      <c r="AN151" s="110">
        <f t="shared" si="76"/>
        <v>0</v>
      </c>
      <c r="AO151" s="110">
        <f t="shared" si="77"/>
        <v>0</v>
      </c>
      <c r="AP151" s="110">
        <f t="shared" si="78"/>
        <v>0</v>
      </c>
      <c r="AQ151" s="110">
        <f t="shared" si="101"/>
        <v>0.36849412788914698</v>
      </c>
      <c r="AR151" s="110">
        <f t="shared" si="101"/>
        <v>0.66627263940512449</v>
      </c>
      <c r="AS151" s="110">
        <f t="shared" si="102"/>
        <v>0.14743550505445902</v>
      </c>
      <c r="AT151" s="110">
        <f t="shared" si="103"/>
        <v>0.11658430244796683</v>
      </c>
      <c r="AU151" s="110">
        <f t="shared" si="104"/>
        <v>1.5045572066578652</v>
      </c>
      <c r="AV151" s="110">
        <f t="shared" si="105"/>
        <v>0.57370255273068804</v>
      </c>
      <c r="AW151" s="110">
        <f t="shared" si="106"/>
        <v>15.6523092121838</v>
      </c>
      <c r="AX151" s="110">
        <f t="shared" si="107"/>
        <v>17.67003280054367</v>
      </c>
      <c r="AY151" s="110">
        <f t="shared" si="108"/>
        <v>6.6494343421107986</v>
      </c>
      <c r="AZ151" s="110">
        <f t="shared" si="109"/>
        <v>4.6568884959794934</v>
      </c>
      <c r="BA151" s="110">
        <f t="shared" si="110"/>
        <v>58.627880037181249</v>
      </c>
      <c r="BB151" s="110">
        <f t="shared" si="111"/>
        <v>18.675463420141025</v>
      </c>
      <c r="BC151" s="90">
        <f t="shared" si="89"/>
        <v>0</v>
      </c>
      <c r="BD151" s="90">
        <f t="shared" si="112"/>
        <v>-5000</v>
      </c>
      <c r="BE151" s="90">
        <f t="shared" si="79"/>
        <v>4901.9394212720917</v>
      </c>
      <c r="BF151" s="89">
        <f t="shared" si="90"/>
        <v>-1.9612115745581638E-2</v>
      </c>
      <c r="BG151" s="109">
        <f t="shared" si="113"/>
        <v>120.66646207291421</v>
      </c>
      <c r="BH151" s="108">
        <f t="shared" si="80"/>
        <v>5022.6058833450061</v>
      </c>
      <c r="BI151" s="129">
        <f t="shared" si="91"/>
        <v>4.5211766690012034E-3</v>
      </c>
      <c r="BJ151" s="90">
        <f t="shared" si="81"/>
        <v>140.25066595627857</v>
      </c>
      <c r="BK151" s="108">
        <f t="shared" si="82"/>
        <v>5042.1900872283704</v>
      </c>
      <c r="BL151" s="89">
        <f t="shared" si="92"/>
        <v>8.4380174456741841E-3</v>
      </c>
      <c r="BM151" s="109"/>
      <c r="BN151" s="109">
        <f t="shared" si="93"/>
        <v>5000</v>
      </c>
      <c r="BO151" s="109">
        <f t="shared" si="94"/>
        <v>5042.1900872283695</v>
      </c>
      <c r="BQ151" s="108">
        <f t="shared" si="114"/>
        <v>54.650002000000001</v>
      </c>
      <c r="BR151" s="108">
        <f t="shared" si="115"/>
        <v>40.479999999999997</v>
      </c>
    </row>
    <row r="152" spans="1:70" ht="12.75" customHeight="1" x14ac:dyDescent="0.2">
      <c r="A152" s="107">
        <v>40112</v>
      </c>
      <c r="B152" s="108">
        <v>52.18</v>
      </c>
      <c r="C152" s="108">
        <v>44.860000999999997</v>
      </c>
      <c r="D152" s="108">
        <v>40.57</v>
      </c>
      <c r="E152" s="108">
        <v>50.139999000000003</v>
      </c>
      <c r="F152" s="108">
        <v>33.349997999999999</v>
      </c>
      <c r="G152" s="108">
        <v>37.599997999999999</v>
      </c>
      <c r="L152" s="156">
        <f>IF(int=Weekly,-$B$4,IF(int=Bi_Weekly,0,IF(int=Monthly,0,IF(int=Quarterly,-$B$4,IF(int=Yearly,0,IF(int=None,0,0))))))</f>
        <v>-500</v>
      </c>
      <c r="M152" s="110">
        <f t="shared" si="67"/>
        <v>1.6864699118436182</v>
      </c>
      <c r="N152" s="126">
        <f t="shared" si="68"/>
        <v>1.9616584493611582</v>
      </c>
      <c r="O152" s="110">
        <f t="shared" si="69"/>
        <v>0.69016514666009365</v>
      </c>
      <c r="P152" s="110">
        <f t="shared" si="70"/>
        <v>0.48863184061890386</v>
      </c>
      <c r="Q152" s="110">
        <f t="shared" si="71"/>
        <v>6.1619194100101593</v>
      </c>
      <c r="R152" s="110">
        <f t="shared" si="72"/>
        <v>1.755319242304215</v>
      </c>
      <c r="S152" s="110">
        <f t="shared" si="95"/>
        <v>16.970284996138272</v>
      </c>
      <c r="T152" s="110">
        <f t="shared" si="96"/>
        <v>18.965418610499704</v>
      </c>
      <c r="U152" s="110">
        <f t="shared" si="97"/>
        <v>7.1921639837164326</v>
      </c>
      <c r="V152" s="110">
        <f t="shared" si="98"/>
        <v>5.0289360341504308</v>
      </c>
      <c r="W152" s="110">
        <f t="shared" si="99"/>
        <v>63.285242240533542</v>
      </c>
      <c r="X152" s="110">
        <f t="shared" si="100"/>
        <v>19.857080109714552</v>
      </c>
      <c r="Y152" s="110"/>
      <c r="Z152" s="110"/>
      <c r="AA152" s="110"/>
      <c r="AB152" s="110"/>
      <c r="AC152" s="110"/>
      <c r="AD152" s="110"/>
      <c r="AE152" s="110">
        <f t="shared" si="83"/>
        <v>0</v>
      </c>
      <c r="AF152" s="110">
        <f t="shared" si="84"/>
        <v>0</v>
      </c>
      <c r="AG152" s="110">
        <f t="shared" si="85"/>
        <v>0</v>
      </c>
      <c r="AH152" s="110">
        <f t="shared" si="86"/>
        <v>0</v>
      </c>
      <c r="AI152" s="110">
        <f t="shared" si="87"/>
        <v>0</v>
      </c>
      <c r="AJ152" s="110">
        <f t="shared" si="88"/>
        <v>0</v>
      </c>
      <c r="AK152" s="110">
        <f t="shared" si="73"/>
        <v>0</v>
      </c>
      <c r="AL152" s="110">
        <f t="shared" si="74"/>
        <v>0</v>
      </c>
      <c r="AM152" s="110">
        <f t="shared" si="75"/>
        <v>0</v>
      </c>
      <c r="AN152" s="110">
        <f t="shared" si="76"/>
        <v>0</v>
      </c>
      <c r="AO152" s="110">
        <f t="shared" si="77"/>
        <v>0</v>
      </c>
      <c r="AP152" s="110">
        <f t="shared" si="78"/>
        <v>0</v>
      </c>
      <c r="AQ152" s="110">
        <f t="shared" si="101"/>
        <v>0.36849412788914698</v>
      </c>
      <c r="AR152" s="110">
        <f t="shared" si="101"/>
        <v>0.66627263940512449</v>
      </c>
      <c r="AS152" s="110">
        <f t="shared" si="102"/>
        <v>0.14743550505445902</v>
      </c>
      <c r="AT152" s="110">
        <f t="shared" si="103"/>
        <v>0.11658430244796683</v>
      </c>
      <c r="AU152" s="110">
        <f t="shared" si="104"/>
        <v>1.5045572066578652</v>
      </c>
      <c r="AV152" s="110">
        <f t="shared" si="105"/>
        <v>0.57370255273068804</v>
      </c>
      <c r="AW152" s="110">
        <f t="shared" si="106"/>
        <v>17.338779124027418</v>
      </c>
      <c r="AX152" s="110">
        <f t="shared" si="107"/>
        <v>19.631691249904829</v>
      </c>
      <c r="AY152" s="110">
        <f t="shared" si="108"/>
        <v>7.339599488770892</v>
      </c>
      <c r="AZ152" s="110">
        <f t="shared" si="109"/>
        <v>5.1455203365983975</v>
      </c>
      <c r="BA152" s="110">
        <f t="shared" si="110"/>
        <v>64.789799447191413</v>
      </c>
      <c r="BB152" s="110">
        <f t="shared" si="111"/>
        <v>20.430782662445239</v>
      </c>
      <c r="BC152" s="90">
        <f t="shared" si="89"/>
        <v>0</v>
      </c>
      <c r="BD152" s="90">
        <f t="shared" si="112"/>
        <v>-5500</v>
      </c>
      <c r="BE152" s="90">
        <f t="shared" si="79"/>
        <v>5137.4239840360888</v>
      </c>
      <c r="BF152" s="89">
        <f t="shared" si="90"/>
        <v>-6.592291199343836E-2</v>
      </c>
      <c r="BG152" s="109">
        <f t="shared" si="113"/>
        <v>120.66646207291421</v>
      </c>
      <c r="BH152" s="108">
        <f t="shared" si="80"/>
        <v>5258.0904461090031</v>
      </c>
      <c r="BI152" s="129">
        <f t="shared" si="91"/>
        <v>-4.3983555252908535E-2</v>
      </c>
      <c r="BJ152" s="90">
        <f t="shared" si="81"/>
        <v>132.69220477965251</v>
      </c>
      <c r="BK152" s="108">
        <f t="shared" si="82"/>
        <v>5270.1161888157412</v>
      </c>
      <c r="BL152" s="89">
        <f t="shared" si="92"/>
        <v>-4.179705657895616E-2</v>
      </c>
      <c r="BM152" s="109"/>
      <c r="BN152" s="109">
        <f t="shared" si="93"/>
        <v>5500</v>
      </c>
      <c r="BO152" s="109">
        <f t="shared" si="94"/>
        <v>5270.1161888157412</v>
      </c>
      <c r="BQ152" s="108">
        <f t="shared" si="114"/>
        <v>52.18</v>
      </c>
      <c r="BR152" s="108">
        <f t="shared" si="115"/>
        <v>37.599997999999999</v>
      </c>
    </row>
    <row r="153" spans="1:70" ht="12.75" customHeight="1" x14ac:dyDescent="0.2">
      <c r="A153" s="107">
        <v>40119</v>
      </c>
      <c r="B153" s="108">
        <v>53.950001</v>
      </c>
      <c r="C153" s="108">
        <v>46.23</v>
      </c>
      <c r="D153" s="108">
        <v>41.880001</v>
      </c>
      <c r="E153" s="108">
        <v>51.400002000000001</v>
      </c>
      <c r="F153" s="108">
        <v>34.459999000000003</v>
      </c>
      <c r="G153" s="108">
        <v>39.599997999999999</v>
      </c>
      <c r="L153" s="156">
        <f>IF(int=Weekly,-$B$4,IF(int=Bi_Weekly,-$B$4,IF(int=Monthly,0,IF(int=Quarterly,0,IF(int=Yearly,0,IF(int=None,0,0))))))</f>
        <v>0</v>
      </c>
      <c r="M153" s="110">
        <f t="shared" si="67"/>
        <v>0</v>
      </c>
      <c r="N153" s="126">
        <f t="shared" si="68"/>
        <v>0</v>
      </c>
      <c r="O153" s="110">
        <f t="shared" si="69"/>
        <v>0</v>
      </c>
      <c r="P153" s="110">
        <f t="shared" si="70"/>
        <v>0</v>
      </c>
      <c r="Q153" s="110">
        <f t="shared" si="71"/>
        <v>0</v>
      </c>
      <c r="R153" s="110">
        <f t="shared" si="72"/>
        <v>0</v>
      </c>
      <c r="S153" s="110">
        <f t="shared" si="95"/>
        <v>16.970284996138272</v>
      </c>
      <c r="T153" s="110">
        <f t="shared" si="96"/>
        <v>18.965418610499704</v>
      </c>
      <c r="U153" s="110">
        <f t="shared" si="97"/>
        <v>7.1921639837164326</v>
      </c>
      <c r="V153" s="110">
        <f t="shared" si="98"/>
        <v>5.0289360341504308</v>
      </c>
      <c r="W153" s="110">
        <f t="shared" si="99"/>
        <v>63.285242240533542</v>
      </c>
      <c r="X153" s="110">
        <f t="shared" si="100"/>
        <v>19.857080109714552</v>
      </c>
      <c r="Y153" s="110"/>
      <c r="Z153" s="110"/>
      <c r="AA153" s="110"/>
      <c r="AB153" s="110"/>
      <c r="AC153" s="110"/>
      <c r="AD153" s="110"/>
      <c r="AE153" s="110">
        <f t="shared" si="83"/>
        <v>0</v>
      </c>
      <c r="AF153" s="110">
        <f t="shared" si="84"/>
        <v>0</v>
      </c>
      <c r="AG153" s="110">
        <f t="shared" si="85"/>
        <v>0</v>
      </c>
      <c r="AH153" s="110">
        <f t="shared" si="86"/>
        <v>0</v>
      </c>
      <c r="AI153" s="110">
        <f t="shared" si="87"/>
        <v>0</v>
      </c>
      <c r="AJ153" s="110">
        <f t="shared" si="88"/>
        <v>0</v>
      </c>
      <c r="AK153" s="110">
        <f t="shared" si="73"/>
        <v>0</v>
      </c>
      <c r="AL153" s="110">
        <f t="shared" si="74"/>
        <v>0</v>
      </c>
      <c r="AM153" s="110">
        <f t="shared" si="75"/>
        <v>0</v>
      </c>
      <c r="AN153" s="110">
        <f t="shared" si="76"/>
        <v>0</v>
      </c>
      <c r="AO153" s="110">
        <f t="shared" si="77"/>
        <v>0</v>
      </c>
      <c r="AP153" s="110">
        <f t="shared" si="78"/>
        <v>0</v>
      </c>
      <c r="AQ153" s="110">
        <f t="shared" si="101"/>
        <v>0.36849412788914698</v>
      </c>
      <c r="AR153" s="110">
        <f t="shared" si="101"/>
        <v>0.66627263940512449</v>
      </c>
      <c r="AS153" s="110">
        <f t="shared" si="102"/>
        <v>0.14743550505445902</v>
      </c>
      <c r="AT153" s="110">
        <f t="shared" si="103"/>
        <v>0.11658430244796683</v>
      </c>
      <c r="AU153" s="110">
        <f t="shared" si="104"/>
        <v>1.5045572066578652</v>
      </c>
      <c r="AV153" s="110">
        <f t="shared" si="105"/>
        <v>0.57370255273068804</v>
      </c>
      <c r="AW153" s="110">
        <f t="shared" si="106"/>
        <v>17.338779124027418</v>
      </c>
      <c r="AX153" s="110">
        <f t="shared" si="107"/>
        <v>19.631691249904829</v>
      </c>
      <c r="AY153" s="110">
        <f t="shared" si="108"/>
        <v>7.339599488770892</v>
      </c>
      <c r="AZ153" s="110">
        <f t="shared" si="109"/>
        <v>5.1455203365983975</v>
      </c>
      <c r="BA153" s="110">
        <f t="shared" si="110"/>
        <v>64.789799447191413</v>
      </c>
      <c r="BB153" s="110">
        <f t="shared" si="111"/>
        <v>20.430782662445239</v>
      </c>
      <c r="BC153" s="90">
        <f t="shared" si="89"/>
        <v>0</v>
      </c>
      <c r="BD153" s="90">
        <f t="shared" si="112"/>
        <v>-5500</v>
      </c>
      <c r="BE153" s="90">
        <f t="shared" si="79"/>
        <v>5319.1630688728383</v>
      </c>
      <c r="BF153" s="89">
        <f t="shared" si="90"/>
        <v>-3.287944202312032E-2</v>
      </c>
      <c r="BG153" s="109">
        <f t="shared" si="113"/>
        <v>120.66646207291421</v>
      </c>
      <c r="BH153" s="108">
        <f t="shared" si="80"/>
        <v>5439.8295309457526</v>
      </c>
      <c r="BI153" s="129">
        <f t="shared" si="91"/>
        <v>-1.0940085282590384E-2</v>
      </c>
      <c r="BJ153" s="90">
        <f t="shared" si="81"/>
        <v>137.41473494352584</v>
      </c>
      <c r="BK153" s="108">
        <f t="shared" si="82"/>
        <v>5456.5778038163644</v>
      </c>
      <c r="BL153" s="89">
        <f t="shared" si="92"/>
        <v>-7.8949447606609935E-3</v>
      </c>
      <c r="BM153" s="109"/>
      <c r="BN153" s="109">
        <f t="shared" si="93"/>
        <v>5500</v>
      </c>
      <c r="BO153" s="109">
        <f t="shared" si="94"/>
        <v>5456.5778038163644</v>
      </c>
      <c r="BQ153" s="108">
        <f t="shared" si="114"/>
        <v>53.950001</v>
      </c>
      <c r="BR153" s="108">
        <f t="shared" si="115"/>
        <v>39.599997999999999</v>
      </c>
    </row>
    <row r="154" spans="1:70" ht="12.75" customHeight="1" x14ac:dyDescent="0.2">
      <c r="A154" s="107">
        <v>40126</v>
      </c>
      <c r="B154" s="108">
        <v>55.16</v>
      </c>
      <c r="C154" s="108">
        <v>47.259998000000003</v>
      </c>
      <c r="D154" s="108">
        <v>43</v>
      </c>
      <c r="E154" s="108">
        <v>52.529998999999997</v>
      </c>
      <c r="F154" s="108">
        <v>35.340000000000003</v>
      </c>
      <c r="G154" s="108">
        <v>40.779998999999997</v>
      </c>
      <c r="L154" s="156">
        <f>IF(int=Weekly,-$B$4,IF(int=Bi_Weekly,0,IF(int=Monthly,0,IF(int=Quarterly,0,IF(int=Yearly,0,IF(int=None,0,0))))))</f>
        <v>0</v>
      </c>
      <c r="M154" s="110">
        <f t="shared" si="67"/>
        <v>0</v>
      </c>
      <c r="N154" s="126">
        <f t="shared" si="68"/>
        <v>0</v>
      </c>
      <c r="O154" s="110">
        <f t="shared" si="69"/>
        <v>0</v>
      </c>
      <c r="P154" s="110">
        <f t="shared" si="70"/>
        <v>0</v>
      </c>
      <c r="Q154" s="110">
        <f t="shared" si="71"/>
        <v>0</v>
      </c>
      <c r="R154" s="110">
        <f t="shared" si="72"/>
        <v>0</v>
      </c>
      <c r="S154" s="110">
        <f t="shared" si="95"/>
        <v>16.970284996138272</v>
      </c>
      <c r="T154" s="110">
        <f t="shared" si="96"/>
        <v>18.965418610499704</v>
      </c>
      <c r="U154" s="110">
        <f t="shared" si="97"/>
        <v>7.1921639837164326</v>
      </c>
      <c r="V154" s="110">
        <f t="shared" si="98"/>
        <v>5.0289360341504308</v>
      </c>
      <c r="W154" s="110">
        <f t="shared" si="99"/>
        <v>63.285242240533542</v>
      </c>
      <c r="X154" s="110">
        <f t="shared" si="100"/>
        <v>19.857080109714552</v>
      </c>
      <c r="Y154" s="110"/>
      <c r="Z154" s="110"/>
      <c r="AA154" s="110"/>
      <c r="AB154" s="110"/>
      <c r="AC154" s="110"/>
      <c r="AD154" s="110"/>
      <c r="AE154" s="110">
        <f t="shared" si="83"/>
        <v>0</v>
      </c>
      <c r="AF154" s="110">
        <f t="shared" si="84"/>
        <v>0</v>
      </c>
      <c r="AG154" s="110">
        <f t="shared" si="85"/>
        <v>0</v>
      </c>
      <c r="AH154" s="110">
        <f t="shared" si="86"/>
        <v>0</v>
      </c>
      <c r="AI154" s="110">
        <f t="shared" si="87"/>
        <v>0</v>
      </c>
      <c r="AJ154" s="110">
        <f t="shared" si="88"/>
        <v>0</v>
      </c>
      <c r="AK154" s="110">
        <f t="shared" si="73"/>
        <v>0</v>
      </c>
      <c r="AL154" s="110">
        <f t="shared" si="74"/>
        <v>0</v>
      </c>
      <c r="AM154" s="110">
        <f t="shared" si="75"/>
        <v>0</v>
      </c>
      <c r="AN154" s="110">
        <f t="shared" si="76"/>
        <v>0</v>
      </c>
      <c r="AO154" s="110">
        <f t="shared" si="77"/>
        <v>0</v>
      </c>
      <c r="AP154" s="110">
        <f t="shared" si="78"/>
        <v>0</v>
      </c>
      <c r="AQ154" s="110">
        <f t="shared" si="101"/>
        <v>0.36849412788914698</v>
      </c>
      <c r="AR154" s="110">
        <f t="shared" si="101"/>
        <v>0.66627263940512449</v>
      </c>
      <c r="AS154" s="110">
        <f t="shared" si="102"/>
        <v>0.14743550505445902</v>
      </c>
      <c r="AT154" s="110">
        <f t="shared" si="103"/>
        <v>0.11658430244796683</v>
      </c>
      <c r="AU154" s="110">
        <f t="shared" si="104"/>
        <v>1.5045572066578652</v>
      </c>
      <c r="AV154" s="110">
        <f t="shared" si="105"/>
        <v>0.57370255273068804</v>
      </c>
      <c r="AW154" s="110">
        <f t="shared" si="106"/>
        <v>17.338779124027418</v>
      </c>
      <c r="AX154" s="110">
        <f t="shared" si="107"/>
        <v>19.631691249904829</v>
      </c>
      <c r="AY154" s="110">
        <f t="shared" si="108"/>
        <v>7.339599488770892</v>
      </c>
      <c r="AZ154" s="110">
        <f t="shared" si="109"/>
        <v>5.1455203365983975</v>
      </c>
      <c r="BA154" s="110">
        <f t="shared" si="110"/>
        <v>64.789799447191413</v>
      </c>
      <c r="BB154" s="110">
        <f t="shared" si="111"/>
        <v>20.430782662445239</v>
      </c>
      <c r="BC154" s="90">
        <f t="shared" si="89"/>
        <v>0</v>
      </c>
      <c r="BD154" s="90">
        <f t="shared" si="112"/>
        <v>-5500</v>
      </c>
      <c r="BE154" s="90">
        <f t="shared" si="79"/>
        <v>5452.0917899306942</v>
      </c>
      <c r="BF154" s="89">
        <f t="shared" si="90"/>
        <v>-8.7105836489647093E-3</v>
      </c>
      <c r="BG154" s="109">
        <f t="shared" si="113"/>
        <v>120.66646207291421</v>
      </c>
      <c r="BH154" s="108">
        <f t="shared" si="80"/>
        <v>5572.7582520036085</v>
      </c>
      <c r="BI154" s="129">
        <f t="shared" si="91"/>
        <v>1.3228773091565227E-2</v>
      </c>
      <c r="BJ154" s="90">
        <f t="shared" si="81"/>
        <v>140.84472091839925</v>
      </c>
      <c r="BK154" s="108">
        <f t="shared" si="82"/>
        <v>5592.9365108490938</v>
      </c>
      <c r="BL154" s="89">
        <f t="shared" si="92"/>
        <v>1.6897547427108028E-2</v>
      </c>
      <c r="BM154" s="109"/>
      <c r="BN154" s="109">
        <f t="shared" si="93"/>
        <v>5500</v>
      </c>
      <c r="BO154" s="109">
        <f t="shared" si="94"/>
        <v>5592.9365108490929</v>
      </c>
      <c r="BQ154" s="108">
        <f t="shared" si="114"/>
        <v>55.16</v>
      </c>
      <c r="BR154" s="108">
        <f t="shared" si="115"/>
        <v>40.779998999999997</v>
      </c>
    </row>
    <row r="155" spans="1:70" ht="12.75" customHeight="1" x14ac:dyDescent="0.2">
      <c r="A155" s="107">
        <v>40133</v>
      </c>
      <c r="B155" s="108">
        <v>55.040000999999997</v>
      </c>
      <c r="C155" s="108">
        <v>47.330002</v>
      </c>
      <c r="D155" s="108">
        <v>42.73</v>
      </c>
      <c r="E155" s="108">
        <v>52.380001</v>
      </c>
      <c r="F155" s="108">
        <v>34.610000999999997</v>
      </c>
      <c r="G155" s="108">
        <v>40.549999</v>
      </c>
      <c r="L155" s="156">
        <f>IF(int=Weekly,-$B$4,IF(int=Bi_Weekly,-$B$4,IF(int=Monthly,-$B$4,IF(int=Quarterly,0,IF(int=Yearly,0,IF(int=None,0,0))))))</f>
        <v>0</v>
      </c>
      <c r="M155" s="110">
        <f t="shared" si="67"/>
        <v>0</v>
      </c>
      <c r="N155" s="126">
        <f t="shared" si="68"/>
        <v>0</v>
      </c>
      <c r="O155" s="110">
        <f t="shared" si="69"/>
        <v>0</v>
      </c>
      <c r="P155" s="110">
        <f t="shared" si="70"/>
        <v>0</v>
      </c>
      <c r="Q155" s="110">
        <f t="shared" si="71"/>
        <v>0</v>
      </c>
      <c r="R155" s="110">
        <f t="shared" si="72"/>
        <v>0</v>
      </c>
      <c r="S155" s="110">
        <f t="shared" si="95"/>
        <v>16.970284996138272</v>
      </c>
      <c r="T155" s="110">
        <f t="shared" si="96"/>
        <v>18.965418610499704</v>
      </c>
      <c r="U155" s="110">
        <f t="shared" si="97"/>
        <v>7.1921639837164326</v>
      </c>
      <c r="V155" s="110">
        <f t="shared" si="98"/>
        <v>5.0289360341504308</v>
      </c>
      <c r="W155" s="110">
        <f t="shared" si="99"/>
        <v>63.285242240533542</v>
      </c>
      <c r="X155" s="110">
        <f t="shared" si="100"/>
        <v>19.857080109714552</v>
      </c>
      <c r="Y155" s="110"/>
      <c r="Z155" s="110"/>
      <c r="AA155" s="110"/>
      <c r="AB155" s="110"/>
      <c r="AC155" s="110"/>
      <c r="AD155" s="110"/>
      <c r="AE155" s="110">
        <f t="shared" si="83"/>
        <v>0</v>
      </c>
      <c r="AF155" s="110">
        <f t="shared" si="84"/>
        <v>0</v>
      </c>
      <c r="AG155" s="110">
        <f t="shared" si="85"/>
        <v>0</v>
      </c>
      <c r="AH155" s="110">
        <f t="shared" si="86"/>
        <v>0</v>
      </c>
      <c r="AI155" s="110">
        <f t="shared" si="87"/>
        <v>0</v>
      </c>
      <c r="AJ155" s="110">
        <f t="shared" si="88"/>
        <v>0</v>
      </c>
      <c r="AK155" s="110">
        <f t="shared" si="73"/>
        <v>0</v>
      </c>
      <c r="AL155" s="110">
        <f t="shared" si="74"/>
        <v>0</v>
      </c>
      <c r="AM155" s="110">
        <f t="shared" si="75"/>
        <v>0</v>
      </c>
      <c r="AN155" s="110">
        <f t="shared" si="76"/>
        <v>0</v>
      </c>
      <c r="AO155" s="110">
        <f t="shared" si="77"/>
        <v>0</v>
      </c>
      <c r="AP155" s="110">
        <f t="shared" si="78"/>
        <v>0</v>
      </c>
      <c r="AQ155" s="110">
        <f t="shared" si="101"/>
        <v>0.36849412788914698</v>
      </c>
      <c r="AR155" s="110">
        <f t="shared" si="101"/>
        <v>0.66627263940512449</v>
      </c>
      <c r="AS155" s="110">
        <f t="shared" si="102"/>
        <v>0.14743550505445902</v>
      </c>
      <c r="AT155" s="110">
        <f t="shared" si="103"/>
        <v>0.11658430244796683</v>
      </c>
      <c r="AU155" s="110">
        <f t="shared" si="104"/>
        <v>1.5045572066578652</v>
      </c>
      <c r="AV155" s="110">
        <f t="shared" si="105"/>
        <v>0.57370255273068804</v>
      </c>
      <c r="AW155" s="110">
        <f t="shared" si="106"/>
        <v>17.338779124027418</v>
      </c>
      <c r="AX155" s="110">
        <f t="shared" si="107"/>
        <v>19.631691249904829</v>
      </c>
      <c r="AY155" s="110">
        <f t="shared" si="108"/>
        <v>7.339599488770892</v>
      </c>
      <c r="AZ155" s="110">
        <f t="shared" si="109"/>
        <v>5.1455203365983975</v>
      </c>
      <c r="BA155" s="110">
        <f t="shared" si="110"/>
        <v>64.789799447191413</v>
      </c>
      <c r="BB155" s="110">
        <f t="shared" si="111"/>
        <v>20.430782662445239</v>
      </c>
      <c r="BC155" s="90">
        <f t="shared" si="89"/>
        <v>0</v>
      </c>
      <c r="BD155" s="90">
        <f t="shared" si="112"/>
        <v>-5500</v>
      </c>
      <c r="BE155" s="90">
        <f t="shared" si="79"/>
        <v>5397.9215212674153</v>
      </c>
      <c r="BF155" s="89">
        <f t="shared" si="90"/>
        <v>-1.8559723405924489E-2</v>
      </c>
      <c r="BG155" s="109">
        <f t="shared" si="113"/>
        <v>120.66646207291421</v>
      </c>
      <c r="BH155" s="108">
        <f t="shared" si="80"/>
        <v>5518.5879833403296</v>
      </c>
      <c r="BI155" s="129">
        <f t="shared" si="91"/>
        <v>3.3796333346054475E-3</v>
      </c>
      <c r="BJ155" s="90">
        <f t="shared" si="81"/>
        <v>139.55957189940122</v>
      </c>
      <c r="BK155" s="108">
        <f t="shared" si="82"/>
        <v>5537.4810931668162</v>
      </c>
      <c r="BL155" s="89">
        <f t="shared" si="92"/>
        <v>6.8147442121484492E-3</v>
      </c>
      <c r="BM155" s="109"/>
      <c r="BN155" s="109">
        <f t="shared" si="93"/>
        <v>5500</v>
      </c>
      <c r="BO155" s="109">
        <f t="shared" si="94"/>
        <v>5537.4810931668162</v>
      </c>
      <c r="BQ155" s="108">
        <f t="shared" si="114"/>
        <v>55.040000999999997</v>
      </c>
      <c r="BR155" s="108">
        <f t="shared" si="115"/>
        <v>40.549999</v>
      </c>
    </row>
    <row r="156" spans="1:70" ht="12.75" customHeight="1" x14ac:dyDescent="0.2">
      <c r="A156" s="107">
        <v>40140</v>
      </c>
      <c r="B156" s="108">
        <v>55.009998000000003</v>
      </c>
      <c r="C156" s="108">
        <v>47.299999</v>
      </c>
      <c r="D156" s="108">
        <v>42.540000999999997</v>
      </c>
      <c r="E156" s="108">
        <v>51.689999</v>
      </c>
      <c r="F156" s="108">
        <v>34.520000000000003</v>
      </c>
      <c r="G156" s="108">
        <v>39.93</v>
      </c>
      <c r="L156" s="156">
        <f>IF(int=Weekly,-$B$4,IF(int=Bi_Weekly,0,IF(int=Monthly,0,IF(int=Quarterly,0,IF(int=Yearly,0,IF(int=None,0,0))))))</f>
        <v>0</v>
      </c>
      <c r="M156" s="110">
        <f t="shared" si="67"/>
        <v>0</v>
      </c>
      <c r="N156" s="126">
        <f t="shared" si="68"/>
        <v>0</v>
      </c>
      <c r="O156" s="110">
        <f t="shared" si="69"/>
        <v>0</v>
      </c>
      <c r="P156" s="110">
        <f t="shared" si="70"/>
        <v>0</v>
      </c>
      <c r="Q156" s="110">
        <f t="shared" si="71"/>
        <v>0</v>
      </c>
      <c r="R156" s="110">
        <f t="shared" si="72"/>
        <v>0</v>
      </c>
      <c r="S156" s="110">
        <f t="shared" si="95"/>
        <v>16.970284996138272</v>
      </c>
      <c r="T156" s="110">
        <f t="shared" si="96"/>
        <v>18.965418610499704</v>
      </c>
      <c r="U156" s="110">
        <f t="shared" si="97"/>
        <v>7.1921639837164326</v>
      </c>
      <c r="V156" s="110">
        <f t="shared" si="98"/>
        <v>5.0289360341504308</v>
      </c>
      <c r="W156" s="110">
        <f t="shared" si="99"/>
        <v>63.285242240533542</v>
      </c>
      <c r="X156" s="110">
        <f t="shared" si="100"/>
        <v>19.857080109714552</v>
      </c>
      <c r="Y156" s="110"/>
      <c r="Z156" s="110"/>
      <c r="AA156" s="110"/>
      <c r="AB156" s="110"/>
      <c r="AC156" s="110"/>
      <c r="AD156" s="110"/>
      <c r="AE156" s="110">
        <f t="shared" si="83"/>
        <v>0</v>
      </c>
      <c r="AF156" s="110">
        <f t="shared" si="84"/>
        <v>0</v>
      </c>
      <c r="AG156" s="110">
        <f t="shared" si="85"/>
        <v>0</v>
      </c>
      <c r="AH156" s="110">
        <f t="shared" si="86"/>
        <v>0</v>
      </c>
      <c r="AI156" s="110">
        <f t="shared" si="87"/>
        <v>0</v>
      </c>
      <c r="AJ156" s="110">
        <f t="shared" si="88"/>
        <v>0</v>
      </c>
      <c r="AK156" s="110">
        <f t="shared" si="73"/>
        <v>0</v>
      </c>
      <c r="AL156" s="110">
        <f t="shared" si="74"/>
        <v>0</v>
      </c>
      <c r="AM156" s="110">
        <f t="shared" si="75"/>
        <v>0</v>
      </c>
      <c r="AN156" s="110">
        <f t="shared" si="76"/>
        <v>0</v>
      </c>
      <c r="AO156" s="110">
        <f t="shared" si="77"/>
        <v>0</v>
      </c>
      <c r="AP156" s="110">
        <f t="shared" si="78"/>
        <v>0</v>
      </c>
      <c r="AQ156" s="110">
        <f t="shared" si="101"/>
        <v>0.36849412788914698</v>
      </c>
      <c r="AR156" s="110">
        <f t="shared" si="101"/>
        <v>0.66627263940512449</v>
      </c>
      <c r="AS156" s="110">
        <f t="shared" si="102"/>
        <v>0.14743550505445902</v>
      </c>
      <c r="AT156" s="110">
        <f t="shared" si="103"/>
        <v>0.11658430244796683</v>
      </c>
      <c r="AU156" s="110">
        <f t="shared" si="104"/>
        <v>1.5045572066578652</v>
      </c>
      <c r="AV156" s="110">
        <f t="shared" si="105"/>
        <v>0.57370255273068804</v>
      </c>
      <c r="AW156" s="110">
        <f t="shared" si="106"/>
        <v>17.338779124027418</v>
      </c>
      <c r="AX156" s="110">
        <f t="shared" si="107"/>
        <v>19.631691249904829</v>
      </c>
      <c r="AY156" s="110">
        <f t="shared" si="108"/>
        <v>7.339599488770892</v>
      </c>
      <c r="AZ156" s="110">
        <f t="shared" si="109"/>
        <v>5.1455203365983975</v>
      </c>
      <c r="BA156" s="110">
        <f t="shared" si="110"/>
        <v>64.789799447191413</v>
      </c>
      <c r="BB156" s="110">
        <f t="shared" si="111"/>
        <v>20.430782662445239</v>
      </c>
      <c r="BC156" s="90">
        <f t="shared" si="89"/>
        <v>0</v>
      </c>
      <c r="BD156" s="90">
        <f t="shared" si="112"/>
        <v>-5500</v>
      </c>
      <c r="BE156" s="90">
        <f t="shared" si="79"/>
        <v>5373.9997575680945</v>
      </c>
      <c r="BF156" s="89">
        <f t="shared" si="90"/>
        <v>-2.2909134987619151E-2</v>
      </c>
      <c r="BG156" s="109">
        <f t="shared" si="113"/>
        <v>120.66646207291421</v>
      </c>
      <c r="BH156" s="108">
        <f t="shared" si="80"/>
        <v>5494.6662196410089</v>
      </c>
      <c r="BI156" s="129">
        <f t="shared" si="91"/>
        <v>-9.697782470893257E-4</v>
      </c>
      <c r="BJ156" s="90">
        <f t="shared" si="81"/>
        <v>138.92896312955264</v>
      </c>
      <c r="BK156" s="108">
        <f t="shared" si="82"/>
        <v>5512.9287206976469</v>
      </c>
      <c r="BL156" s="89">
        <f t="shared" si="92"/>
        <v>2.3506764904812627E-3</v>
      </c>
      <c r="BM156" s="109"/>
      <c r="BN156" s="109">
        <f t="shared" si="93"/>
        <v>5500</v>
      </c>
      <c r="BO156" s="109">
        <f t="shared" si="94"/>
        <v>5512.9287206976469</v>
      </c>
      <c r="BQ156" s="108">
        <f t="shared" si="114"/>
        <v>55.009998000000003</v>
      </c>
      <c r="BR156" s="108">
        <f t="shared" si="115"/>
        <v>39.93</v>
      </c>
    </row>
    <row r="157" spans="1:70" ht="12.75" customHeight="1" x14ac:dyDescent="0.2">
      <c r="A157" s="107">
        <v>40147</v>
      </c>
      <c r="B157" s="108">
        <v>55.900002000000001</v>
      </c>
      <c r="C157" s="108">
        <v>48.049999</v>
      </c>
      <c r="D157" s="108">
        <v>43.779998999999997</v>
      </c>
      <c r="E157" s="108">
        <v>53.810001</v>
      </c>
      <c r="F157" s="108">
        <v>35.490001999999997</v>
      </c>
      <c r="G157" s="108">
        <v>41.450001</v>
      </c>
      <c r="L157" s="156">
        <f>IF(int=Weekly,-$B$4,IF(int=Bi_Weekly,-$B$4,IF(int=Monthly,0,IF(int=Quarterly,0,IF(int=Yearly,0,IF(int=None,0,0))))))</f>
        <v>0</v>
      </c>
      <c r="M157" s="110">
        <f t="shared" si="67"/>
        <v>0</v>
      </c>
      <c r="N157" s="126">
        <f t="shared" si="68"/>
        <v>0</v>
      </c>
      <c r="O157" s="110">
        <f t="shared" si="69"/>
        <v>0</v>
      </c>
      <c r="P157" s="110">
        <f t="shared" si="70"/>
        <v>0</v>
      </c>
      <c r="Q157" s="110">
        <f t="shared" si="71"/>
        <v>0</v>
      </c>
      <c r="R157" s="110">
        <f t="shared" si="72"/>
        <v>0</v>
      </c>
      <c r="S157" s="110">
        <f t="shared" si="95"/>
        <v>16.970284996138272</v>
      </c>
      <c r="T157" s="110">
        <f t="shared" si="96"/>
        <v>18.965418610499704</v>
      </c>
      <c r="U157" s="110">
        <f t="shared" si="97"/>
        <v>7.1921639837164326</v>
      </c>
      <c r="V157" s="110">
        <f t="shared" si="98"/>
        <v>5.0289360341504308</v>
      </c>
      <c r="W157" s="110">
        <f t="shared" si="99"/>
        <v>63.285242240533542</v>
      </c>
      <c r="X157" s="110">
        <f t="shared" si="100"/>
        <v>19.857080109714552</v>
      </c>
      <c r="Y157" s="110"/>
      <c r="Z157" s="110"/>
      <c r="AA157" s="110"/>
      <c r="AB157" s="110"/>
      <c r="AC157" s="110"/>
      <c r="AD157" s="110"/>
      <c r="AE157" s="110">
        <f t="shared" si="83"/>
        <v>0</v>
      </c>
      <c r="AF157" s="110">
        <f t="shared" si="84"/>
        <v>0</v>
      </c>
      <c r="AG157" s="110">
        <f t="shared" si="85"/>
        <v>0</v>
      </c>
      <c r="AH157" s="110">
        <f t="shared" si="86"/>
        <v>0</v>
      </c>
      <c r="AI157" s="110">
        <f t="shared" si="87"/>
        <v>0</v>
      </c>
      <c r="AJ157" s="110">
        <f t="shared" si="88"/>
        <v>0</v>
      </c>
      <c r="AK157" s="110">
        <f t="shared" si="73"/>
        <v>0</v>
      </c>
      <c r="AL157" s="110">
        <f t="shared" si="74"/>
        <v>0</v>
      </c>
      <c r="AM157" s="110">
        <f t="shared" si="75"/>
        <v>0</v>
      </c>
      <c r="AN157" s="110">
        <f t="shared" si="76"/>
        <v>0</v>
      </c>
      <c r="AO157" s="110">
        <f t="shared" si="77"/>
        <v>0</v>
      </c>
      <c r="AP157" s="110">
        <f t="shared" si="78"/>
        <v>0</v>
      </c>
      <c r="AQ157" s="110">
        <f t="shared" si="101"/>
        <v>0.36849412788914698</v>
      </c>
      <c r="AR157" s="110">
        <f t="shared" si="101"/>
        <v>0.66627263940512449</v>
      </c>
      <c r="AS157" s="110">
        <f t="shared" si="102"/>
        <v>0.14743550505445902</v>
      </c>
      <c r="AT157" s="110">
        <f t="shared" si="103"/>
        <v>0.11658430244796683</v>
      </c>
      <c r="AU157" s="110">
        <f t="shared" si="104"/>
        <v>1.5045572066578652</v>
      </c>
      <c r="AV157" s="110">
        <f t="shared" si="105"/>
        <v>0.57370255273068804</v>
      </c>
      <c r="AW157" s="110">
        <f t="shared" si="106"/>
        <v>17.338779124027418</v>
      </c>
      <c r="AX157" s="110">
        <f t="shared" si="107"/>
        <v>19.631691249904829</v>
      </c>
      <c r="AY157" s="110">
        <f t="shared" si="108"/>
        <v>7.339599488770892</v>
      </c>
      <c r="AZ157" s="110">
        <f t="shared" si="109"/>
        <v>5.1455203365983975</v>
      </c>
      <c r="BA157" s="110">
        <f t="shared" si="110"/>
        <v>64.789799447191413</v>
      </c>
      <c r="BB157" s="110">
        <f t="shared" si="111"/>
        <v>20.430782662445239</v>
      </c>
      <c r="BC157" s="90">
        <f t="shared" si="89"/>
        <v>0</v>
      </c>
      <c r="BD157" s="90">
        <f t="shared" si="112"/>
        <v>-5500</v>
      </c>
      <c r="BE157" s="90">
        <f t="shared" si="79"/>
        <v>5514.4766596270711</v>
      </c>
      <c r="BF157" s="89">
        <f t="shared" si="90"/>
        <v>2.6321199321948097E-3</v>
      </c>
      <c r="BG157" s="109">
        <f t="shared" si="113"/>
        <v>120.66646207291421</v>
      </c>
      <c r="BH157" s="108">
        <f t="shared" si="80"/>
        <v>5635.1431216999854</v>
      </c>
      <c r="BI157" s="129">
        <f t="shared" si="91"/>
        <v>2.4571476672724524E-2</v>
      </c>
      <c r="BJ157" s="90">
        <f t="shared" si="81"/>
        <v>142.51805949608487</v>
      </c>
      <c r="BK157" s="108">
        <f t="shared" si="82"/>
        <v>5656.9947191231558</v>
      </c>
      <c r="BL157" s="89">
        <f t="shared" si="92"/>
        <v>2.8544494386028241E-2</v>
      </c>
      <c r="BM157" s="109"/>
      <c r="BN157" s="109">
        <f t="shared" si="93"/>
        <v>5500</v>
      </c>
      <c r="BO157" s="109">
        <f t="shared" si="94"/>
        <v>5656.9947191231577</v>
      </c>
      <c r="BQ157" s="108">
        <f t="shared" si="114"/>
        <v>55.900002000000001</v>
      </c>
      <c r="BR157" s="108">
        <f t="shared" si="115"/>
        <v>41.450001</v>
      </c>
    </row>
    <row r="158" spans="1:70" ht="12.75" customHeight="1" x14ac:dyDescent="0.2">
      <c r="A158" s="107">
        <v>40154</v>
      </c>
      <c r="B158" s="108">
        <v>55.990001999999997</v>
      </c>
      <c r="C158" s="108">
        <v>48.139999000000003</v>
      </c>
      <c r="D158" s="108">
        <v>44.060001</v>
      </c>
      <c r="E158" s="108">
        <v>53.790000999999997</v>
      </c>
      <c r="F158" s="108">
        <v>34.790000999999997</v>
      </c>
      <c r="G158" s="108">
        <v>41.07</v>
      </c>
      <c r="L158" s="156">
        <f>IF(int=Weekly,-$B$4,IF(int=Bi_Weekly,0,IF(int=Monthly,0,IF(int=Quarterly,0,IF(int=Yearly,0,IF(int=None,0,0))))))</f>
        <v>0</v>
      </c>
      <c r="M158" s="110">
        <f t="shared" si="67"/>
        <v>0</v>
      </c>
      <c r="N158" s="126">
        <f t="shared" si="68"/>
        <v>0</v>
      </c>
      <c r="O158" s="110">
        <f t="shared" si="69"/>
        <v>0</v>
      </c>
      <c r="P158" s="110">
        <f t="shared" si="70"/>
        <v>0</v>
      </c>
      <c r="Q158" s="110">
        <f t="shared" si="71"/>
        <v>0</v>
      </c>
      <c r="R158" s="110">
        <f t="shared" si="72"/>
        <v>0</v>
      </c>
      <c r="S158" s="110">
        <f t="shared" si="95"/>
        <v>16.970284996138272</v>
      </c>
      <c r="T158" s="110">
        <f t="shared" si="96"/>
        <v>18.965418610499704</v>
      </c>
      <c r="U158" s="110">
        <f t="shared" si="97"/>
        <v>7.1921639837164326</v>
      </c>
      <c r="V158" s="110">
        <f t="shared" si="98"/>
        <v>5.0289360341504308</v>
      </c>
      <c r="W158" s="110">
        <f t="shared" si="99"/>
        <v>63.285242240533542</v>
      </c>
      <c r="X158" s="110">
        <f t="shared" si="100"/>
        <v>19.857080109714552</v>
      </c>
      <c r="Y158" s="110"/>
      <c r="Z158" s="110"/>
      <c r="AA158" s="110"/>
      <c r="AB158" s="110"/>
      <c r="AC158" s="110"/>
      <c r="AD158" s="110"/>
      <c r="AE158" s="110">
        <f t="shared" si="83"/>
        <v>0</v>
      </c>
      <c r="AF158" s="110">
        <f t="shared" si="84"/>
        <v>0</v>
      </c>
      <c r="AG158" s="110">
        <f t="shared" si="85"/>
        <v>0</v>
      </c>
      <c r="AH158" s="110">
        <f t="shared" si="86"/>
        <v>0</v>
      </c>
      <c r="AI158" s="110">
        <f t="shared" si="87"/>
        <v>0</v>
      </c>
      <c r="AJ158" s="110">
        <f t="shared" si="88"/>
        <v>0</v>
      </c>
      <c r="AK158" s="110">
        <f t="shared" si="73"/>
        <v>0</v>
      </c>
      <c r="AL158" s="110">
        <f t="shared" si="74"/>
        <v>0</v>
      </c>
      <c r="AM158" s="110">
        <f t="shared" si="75"/>
        <v>0</v>
      </c>
      <c r="AN158" s="110">
        <f t="shared" si="76"/>
        <v>0</v>
      </c>
      <c r="AO158" s="110">
        <f t="shared" si="77"/>
        <v>0</v>
      </c>
      <c r="AP158" s="110">
        <f t="shared" si="78"/>
        <v>0</v>
      </c>
      <c r="AQ158" s="110">
        <f t="shared" si="101"/>
        <v>0.36849412788914698</v>
      </c>
      <c r="AR158" s="110">
        <f t="shared" si="101"/>
        <v>0.66627263940512449</v>
      </c>
      <c r="AS158" s="110">
        <f t="shared" si="102"/>
        <v>0.14743550505445902</v>
      </c>
      <c r="AT158" s="110">
        <f t="shared" si="103"/>
        <v>0.11658430244796683</v>
      </c>
      <c r="AU158" s="110">
        <f t="shared" si="104"/>
        <v>1.5045572066578652</v>
      </c>
      <c r="AV158" s="110">
        <f t="shared" si="105"/>
        <v>0.57370255273068804</v>
      </c>
      <c r="AW158" s="110">
        <f t="shared" si="106"/>
        <v>17.338779124027418</v>
      </c>
      <c r="AX158" s="110">
        <f t="shared" si="107"/>
        <v>19.631691249904829</v>
      </c>
      <c r="AY158" s="110">
        <f t="shared" si="108"/>
        <v>7.339599488770892</v>
      </c>
      <c r="AZ158" s="110">
        <f t="shared" si="109"/>
        <v>5.1455203365983975</v>
      </c>
      <c r="BA158" s="110">
        <f t="shared" si="110"/>
        <v>64.789799447191413</v>
      </c>
      <c r="BB158" s="110">
        <f t="shared" si="111"/>
        <v>20.430782662445239</v>
      </c>
      <c r="BC158" s="90">
        <f t="shared" si="89"/>
        <v>0</v>
      </c>
      <c r="BD158" s="90">
        <f t="shared" si="112"/>
        <v>-5500</v>
      </c>
      <c r="BE158" s="90">
        <f t="shared" si="79"/>
        <v>5467.778671378368</v>
      </c>
      <c r="BF158" s="89">
        <f t="shared" si="90"/>
        <v>-5.8584233857512658E-3</v>
      </c>
      <c r="BG158" s="109">
        <f t="shared" si="113"/>
        <v>120.66646207291421</v>
      </c>
      <c r="BH158" s="108">
        <f t="shared" si="80"/>
        <v>5588.4451334512823</v>
      </c>
      <c r="BI158" s="129">
        <f t="shared" si="91"/>
        <v>1.608093335477867E-2</v>
      </c>
      <c r="BJ158" s="90">
        <f t="shared" si="81"/>
        <v>141.37893996242073</v>
      </c>
      <c r="BK158" s="108">
        <f t="shared" si="82"/>
        <v>5609.1576113407891</v>
      </c>
      <c r="BL158" s="89">
        <f t="shared" si="92"/>
        <v>1.984683842559809E-2</v>
      </c>
      <c r="BM158" s="109"/>
      <c r="BN158" s="109">
        <f t="shared" si="93"/>
        <v>5500</v>
      </c>
      <c r="BO158" s="109">
        <f t="shared" si="94"/>
        <v>5609.1576113407882</v>
      </c>
      <c r="BQ158" s="108">
        <f t="shared" si="114"/>
        <v>55.990001999999997</v>
      </c>
      <c r="BR158" s="108">
        <f t="shared" si="115"/>
        <v>41.07</v>
      </c>
    </row>
    <row r="159" spans="1:70" ht="12.75" customHeight="1" x14ac:dyDescent="0.2">
      <c r="A159" s="107">
        <v>40161</v>
      </c>
      <c r="B159" s="108">
        <v>56.02</v>
      </c>
      <c r="C159" s="108">
        <v>47.830002</v>
      </c>
      <c r="D159" s="108">
        <v>44.400002000000001</v>
      </c>
      <c r="E159" s="108">
        <v>54.540000999999997</v>
      </c>
      <c r="F159" s="108">
        <v>34.299999</v>
      </c>
      <c r="G159" s="108">
        <v>40.169998</v>
      </c>
      <c r="L159" s="156">
        <f>IF(int=Weekly,-$B$4,IF(int=Bi_Weekly,-$B$4,IF(int=Monthly,-$B$4,IF(int=Quarterly,0,IF(int=Yearly,0,IF(int=None,0,0))))))</f>
        <v>0</v>
      </c>
      <c r="M159" s="110">
        <f t="shared" si="67"/>
        <v>0</v>
      </c>
      <c r="N159" s="126">
        <f t="shared" si="68"/>
        <v>0</v>
      </c>
      <c r="O159" s="110">
        <f t="shared" si="69"/>
        <v>0</v>
      </c>
      <c r="P159" s="110">
        <f t="shared" si="70"/>
        <v>0</v>
      </c>
      <c r="Q159" s="110">
        <f t="shared" si="71"/>
        <v>0</v>
      </c>
      <c r="R159" s="110">
        <f t="shared" si="72"/>
        <v>0</v>
      </c>
      <c r="S159" s="110">
        <f t="shared" si="95"/>
        <v>16.970284996138272</v>
      </c>
      <c r="T159" s="110">
        <f t="shared" si="96"/>
        <v>18.965418610499704</v>
      </c>
      <c r="U159" s="110">
        <f t="shared" si="97"/>
        <v>7.1921639837164326</v>
      </c>
      <c r="V159" s="110">
        <f t="shared" si="98"/>
        <v>5.0289360341504308</v>
      </c>
      <c r="W159" s="110">
        <f t="shared" si="99"/>
        <v>63.285242240533542</v>
      </c>
      <c r="X159" s="110">
        <f t="shared" si="100"/>
        <v>19.857080109714552</v>
      </c>
      <c r="Y159" s="110"/>
      <c r="Z159" s="110"/>
      <c r="AA159" s="110"/>
      <c r="AB159" s="110"/>
      <c r="AC159" s="110"/>
      <c r="AD159" s="110"/>
      <c r="AE159" s="110">
        <f t="shared" si="83"/>
        <v>0</v>
      </c>
      <c r="AF159" s="110">
        <f t="shared" si="84"/>
        <v>0</v>
      </c>
      <c r="AG159" s="110">
        <f t="shared" si="85"/>
        <v>0</v>
      </c>
      <c r="AH159" s="110">
        <f t="shared" si="86"/>
        <v>0</v>
      </c>
      <c r="AI159" s="110">
        <f t="shared" si="87"/>
        <v>0</v>
      </c>
      <c r="AJ159" s="110">
        <f t="shared" si="88"/>
        <v>0</v>
      </c>
      <c r="AK159" s="110">
        <f t="shared" si="73"/>
        <v>0</v>
      </c>
      <c r="AL159" s="110">
        <f t="shared" si="74"/>
        <v>0</v>
      </c>
      <c r="AM159" s="110">
        <f t="shared" si="75"/>
        <v>0</v>
      </c>
      <c r="AN159" s="110">
        <f t="shared" si="76"/>
        <v>0</v>
      </c>
      <c r="AO159" s="110">
        <f t="shared" si="77"/>
        <v>0</v>
      </c>
      <c r="AP159" s="110">
        <f t="shared" si="78"/>
        <v>0</v>
      </c>
      <c r="AQ159" s="110">
        <f t="shared" si="101"/>
        <v>0.36849412788914698</v>
      </c>
      <c r="AR159" s="110">
        <f t="shared" si="101"/>
        <v>0.66627263940512449</v>
      </c>
      <c r="AS159" s="110">
        <f t="shared" si="102"/>
        <v>0.14743550505445902</v>
      </c>
      <c r="AT159" s="110">
        <f t="shared" si="103"/>
        <v>0.11658430244796683</v>
      </c>
      <c r="AU159" s="110">
        <f t="shared" si="104"/>
        <v>1.5045572066578652</v>
      </c>
      <c r="AV159" s="110">
        <f t="shared" si="105"/>
        <v>0.57370255273068804</v>
      </c>
      <c r="AW159" s="110">
        <f t="shared" si="106"/>
        <v>17.338779124027418</v>
      </c>
      <c r="AX159" s="110">
        <f t="shared" si="107"/>
        <v>19.631691249904829</v>
      </c>
      <c r="AY159" s="110">
        <f t="shared" si="108"/>
        <v>7.339599488770892</v>
      </c>
      <c r="AZ159" s="110">
        <f t="shared" si="109"/>
        <v>5.1455203365983975</v>
      </c>
      <c r="BA159" s="110">
        <f t="shared" si="110"/>
        <v>64.789799447191413</v>
      </c>
      <c r="BB159" s="110">
        <f t="shared" si="111"/>
        <v>20.430782662445239</v>
      </c>
      <c r="BC159" s="90">
        <f t="shared" si="89"/>
        <v>0</v>
      </c>
      <c r="BD159" s="90">
        <f t="shared" si="112"/>
        <v>-5500</v>
      </c>
      <c r="BE159" s="90">
        <f t="shared" si="79"/>
        <v>5419.7442610056742</v>
      </c>
      <c r="BF159" s="89">
        <f t="shared" si="90"/>
        <v>-1.4591952544422915E-2</v>
      </c>
      <c r="BG159" s="109">
        <f t="shared" si="113"/>
        <v>120.66646207291421</v>
      </c>
      <c r="BH159" s="108">
        <f t="shared" si="80"/>
        <v>5540.4107230785885</v>
      </c>
      <c r="BI159" s="129">
        <f t="shared" si="91"/>
        <v>7.3474041961070213E-3</v>
      </c>
      <c r="BJ159" s="90">
        <f t="shared" si="81"/>
        <v>140.06744849062201</v>
      </c>
      <c r="BK159" s="108">
        <f t="shared" si="82"/>
        <v>5559.8117094962963</v>
      </c>
      <c r="BL159" s="89">
        <f t="shared" si="92"/>
        <v>1.0874856272053979E-2</v>
      </c>
      <c r="BM159" s="109"/>
      <c r="BN159" s="109">
        <f t="shared" si="93"/>
        <v>5500</v>
      </c>
      <c r="BO159" s="109">
        <f t="shared" si="94"/>
        <v>5559.8117094962963</v>
      </c>
      <c r="BQ159" s="108">
        <f t="shared" si="114"/>
        <v>56.02</v>
      </c>
      <c r="BR159" s="108">
        <f t="shared" si="115"/>
        <v>40.169998</v>
      </c>
    </row>
    <row r="160" spans="1:70" ht="12.75" customHeight="1" x14ac:dyDescent="0.2">
      <c r="A160" s="107">
        <v>40168</v>
      </c>
      <c r="B160" s="108">
        <v>56.98</v>
      </c>
      <c r="C160" s="108">
        <v>48.27</v>
      </c>
      <c r="D160" s="108">
        <v>45.049999</v>
      </c>
      <c r="E160" s="108">
        <v>55.41</v>
      </c>
      <c r="F160" s="108">
        <v>34.360000999999997</v>
      </c>
      <c r="G160" s="108">
        <v>40.639999000000003</v>
      </c>
      <c r="L160" s="156">
        <f>IF(int=Weekly,-$B$4,IF(int=Bi_Weekly,0,IF(int=Monthly,0,IF(int=Quarterly,0,IF(int=Yearly,0,IF(int=None,0,0))))))</f>
        <v>0</v>
      </c>
      <c r="M160" s="110">
        <f t="shared" si="67"/>
        <v>0</v>
      </c>
      <c r="N160" s="126">
        <f t="shared" si="68"/>
        <v>0</v>
      </c>
      <c r="O160" s="110">
        <f t="shared" si="69"/>
        <v>0</v>
      </c>
      <c r="P160" s="110">
        <f t="shared" si="70"/>
        <v>0</v>
      </c>
      <c r="Q160" s="110">
        <f t="shared" si="71"/>
        <v>0</v>
      </c>
      <c r="R160" s="110">
        <f t="shared" si="72"/>
        <v>0</v>
      </c>
      <c r="S160" s="110">
        <f t="shared" si="95"/>
        <v>16.970284996138272</v>
      </c>
      <c r="T160" s="110">
        <f t="shared" si="96"/>
        <v>18.965418610499704</v>
      </c>
      <c r="U160" s="110">
        <f t="shared" si="97"/>
        <v>7.1921639837164326</v>
      </c>
      <c r="V160" s="110">
        <f t="shared" si="98"/>
        <v>5.0289360341504308</v>
      </c>
      <c r="W160" s="110">
        <f t="shared" si="99"/>
        <v>63.285242240533542</v>
      </c>
      <c r="X160" s="110">
        <f t="shared" si="100"/>
        <v>19.857080109714552</v>
      </c>
      <c r="Y160" s="110"/>
      <c r="Z160" s="110"/>
      <c r="AA160" s="110"/>
      <c r="AB160" s="110"/>
      <c r="AC160" s="110"/>
      <c r="AD160" s="110"/>
      <c r="AE160" s="110">
        <f t="shared" si="83"/>
        <v>0</v>
      </c>
      <c r="AF160" s="110">
        <f t="shared" si="84"/>
        <v>0</v>
      </c>
      <c r="AG160" s="110">
        <f t="shared" si="85"/>
        <v>0</v>
      </c>
      <c r="AH160" s="110">
        <f t="shared" si="86"/>
        <v>0</v>
      </c>
      <c r="AI160" s="110">
        <f t="shared" si="87"/>
        <v>0</v>
      </c>
      <c r="AJ160" s="110">
        <f t="shared" si="88"/>
        <v>0</v>
      </c>
      <c r="AK160" s="110">
        <f t="shared" si="73"/>
        <v>0</v>
      </c>
      <c r="AL160" s="110">
        <f t="shared" si="74"/>
        <v>0</v>
      </c>
      <c r="AM160" s="110">
        <f t="shared" si="75"/>
        <v>0</v>
      </c>
      <c r="AN160" s="110">
        <f t="shared" si="76"/>
        <v>0</v>
      </c>
      <c r="AO160" s="110">
        <f t="shared" si="77"/>
        <v>0</v>
      </c>
      <c r="AP160" s="110">
        <f t="shared" si="78"/>
        <v>0</v>
      </c>
      <c r="AQ160" s="110">
        <f t="shared" si="101"/>
        <v>0.36849412788914698</v>
      </c>
      <c r="AR160" s="110">
        <f t="shared" si="101"/>
        <v>0.66627263940512449</v>
      </c>
      <c r="AS160" s="110">
        <f t="shared" si="102"/>
        <v>0.14743550505445902</v>
      </c>
      <c r="AT160" s="110">
        <f t="shared" si="103"/>
        <v>0.11658430244796683</v>
      </c>
      <c r="AU160" s="110">
        <f t="shared" si="104"/>
        <v>1.5045572066578652</v>
      </c>
      <c r="AV160" s="110">
        <f t="shared" si="105"/>
        <v>0.57370255273068804</v>
      </c>
      <c r="AW160" s="110">
        <f t="shared" si="106"/>
        <v>17.338779124027418</v>
      </c>
      <c r="AX160" s="110">
        <f t="shared" si="107"/>
        <v>19.631691249904829</v>
      </c>
      <c r="AY160" s="110">
        <f t="shared" si="108"/>
        <v>7.339599488770892</v>
      </c>
      <c r="AZ160" s="110">
        <f t="shared" si="109"/>
        <v>5.1455203365983975</v>
      </c>
      <c r="BA160" s="110">
        <f t="shared" si="110"/>
        <v>64.789799447191413</v>
      </c>
      <c r="BB160" s="110">
        <f t="shared" si="111"/>
        <v>20.430782662445239</v>
      </c>
      <c r="BC160" s="90">
        <f t="shared" si="89"/>
        <v>0</v>
      </c>
      <c r="BD160" s="90">
        <f t="shared" si="112"/>
        <v>-5500</v>
      </c>
      <c r="BE160" s="90">
        <f t="shared" si="79"/>
        <v>5466.5606238070104</v>
      </c>
      <c r="BF160" s="89">
        <f t="shared" si="90"/>
        <v>-6.079886580543592E-3</v>
      </c>
      <c r="BG160" s="109">
        <f t="shared" si="113"/>
        <v>120.66646207291421</v>
      </c>
      <c r="BH160" s="108">
        <f t="shared" si="80"/>
        <v>5587.2270858799247</v>
      </c>
      <c r="BI160" s="129">
        <f t="shared" si="91"/>
        <v>1.5859470159986344E-2</v>
      </c>
      <c r="BJ160" s="90">
        <f t="shared" si="81"/>
        <v>141.27153955971275</v>
      </c>
      <c r="BK160" s="108">
        <f t="shared" si="82"/>
        <v>5607.8321633667229</v>
      </c>
      <c r="BL160" s="89">
        <f t="shared" si="92"/>
        <v>1.960584788485864E-2</v>
      </c>
      <c r="BM160" s="109"/>
      <c r="BN160" s="109">
        <f t="shared" si="93"/>
        <v>5500</v>
      </c>
      <c r="BO160" s="109">
        <f t="shared" si="94"/>
        <v>5607.8321633667229</v>
      </c>
      <c r="BQ160" s="108">
        <f t="shared" si="114"/>
        <v>56.98</v>
      </c>
      <c r="BR160" s="108">
        <f t="shared" si="115"/>
        <v>40.639999000000003</v>
      </c>
    </row>
    <row r="161" spans="1:70" ht="12.75" customHeight="1" x14ac:dyDescent="0.2">
      <c r="A161" s="107">
        <v>40175</v>
      </c>
      <c r="B161" s="108">
        <v>56.369999</v>
      </c>
      <c r="C161" s="108">
        <v>47.75</v>
      </c>
      <c r="D161" s="108">
        <v>44.369999</v>
      </c>
      <c r="E161" s="108">
        <v>54.48</v>
      </c>
      <c r="F161" s="108">
        <v>34.200001</v>
      </c>
      <c r="G161" s="108">
        <v>41</v>
      </c>
      <c r="L161" s="156">
        <f>IF(int=Weekly,-$B$4,IF(int=Bi_Weekly,-$B$4,IF(int=Monthly,0,IF(int=Quarterly,0,IF(int=Yearly,0,IF(int=None,0,0))))))</f>
        <v>0</v>
      </c>
      <c r="M161" s="110">
        <f t="shared" si="67"/>
        <v>0</v>
      </c>
      <c r="N161" s="126">
        <f t="shared" si="68"/>
        <v>0</v>
      </c>
      <c r="O161" s="110">
        <f t="shared" si="69"/>
        <v>0</v>
      </c>
      <c r="P161" s="110">
        <f t="shared" si="70"/>
        <v>0</v>
      </c>
      <c r="Q161" s="110">
        <f t="shared" si="71"/>
        <v>0</v>
      </c>
      <c r="R161" s="110">
        <f t="shared" si="72"/>
        <v>0</v>
      </c>
      <c r="S161" s="110">
        <f t="shared" si="95"/>
        <v>16.970284996138272</v>
      </c>
      <c r="T161" s="110">
        <f t="shared" si="96"/>
        <v>18.965418610499704</v>
      </c>
      <c r="U161" s="110">
        <f t="shared" si="97"/>
        <v>7.1921639837164326</v>
      </c>
      <c r="V161" s="110">
        <f t="shared" si="98"/>
        <v>5.0289360341504308</v>
      </c>
      <c r="W161" s="110">
        <f t="shared" si="99"/>
        <v>63.285242240533542</v>
      </c>
      <c r="X161" s="110">
        <f t="shared" si="100"/>
        <v>19.857080109714552</v>
      </c>
      <c r="Y161" s="110">
        <v>0.35799999999999998</v>
      </c>
      <c r="Z161" s="110">
        <v>0.41099999999999998</v>
      </c>
      <c r="AA161" s="110">
        <v>0.82299999999999995</v>
      </c>
      <c r="AB161" s="110">
        <v>1.0509999999999999</v>
      </c>
      <c r="AC161" s="110">
        <v>0.79700000000000004</v>
      </c>
      <c r="AD161" s="110">
        <v>0.54500000000000004</v>
      </c>
      <c r="AE161" s="110">
        <f t="shared" si="83"/>
        <v>6.0753620286175014</v>
      </c>
      <c r="AF161" s="110">
        <f t="shared" si="84"/>
        <v>7.7947870489153779</v>
      </c>
      <c r="AG161" s="110">
        <f t="shared" si="85"/>
        <v>5.9191509585986237</v>
      </c>
      <c r="AH161" s="110">
        <f t="shared" si="86"/>
        <v>5.2854117718921021</v>
      </c>
      <c r="AI161" s="110">
        <f t="shared" si="87"/>
        <v>50.438338065705238</v>
      </c>
      <c r="AJ161" s="110">
        <f t="shared" si="88"/>
        <v>10.822108659794432</v>
      </c>
      <c r="AK161" s="110">
        <f t="shared" si="73"/>
        <v>0.1077765147488738</v>
      </c>
      <c r="AL161" s="110">
        <f t="shared" si="74"/>
        <v>0.16324161358985084</v>
      </c>
      <c r="AM161" s="110">
        <f t="shared" si="75"/>
        <v>0.1334043518594315</v>
      </c>
      <c r="AN161" s="110">
        <f t="shared" si="76"/>
        <v>9.7015634579517299E-2</v>
      </c>
      <c r="AO161" s="110">
        <f t="shared" si="77"/>
        <v>1.4748051634766104</v>
      </c>
      <c r="AP161" s="110">
        <f t="shared" si="78"/>
        <v>0.2639538697510837</v>
      </c>
      <c r="AQ161" s="110">
        <f t="shared" si="101"/>
        <v>0.47627064263802077</v>
      </c>
      <c r="AR161" s="110">
        <f t="shared" si="101"/>
        <v>0.82951425299497528</v>
      </c>
      <c r="AS161" s="110">
        <f t="shared" si="102"/>
        <v>0.28083985691389052</v>
      </c>
      <c r="AT161" s="110">
        <f t="shared" si="103"/>
        <v>0.21359993702748414</v>
      </c>
      <c r="AU161" s="110">
        <f t="shared" si="104"/>
        <v>2.9793623701344756</v>
      </c>
      <c r="AV161" s="110">
        <f t="shared" si="105"/>
        <v>0.83765642248177175</v>
      </c>
      <c r="AW161" s="110">
        <f t="shared" si="106"/>
        <v>17.446555638776292</v>
      </c>
      <c r="AX161" s="110">
        <f t="shared" si="107"/>
        <v>19.79493286349468</v>
      </c>
      <c r="AY161" s="110">
        <f t="shared" si="108"/>
        <v>7.473003840630323</v>
      </c>
      <c r="AZ161" s="110">
        <f t="shared" si="109"/>
        <v>5.2425359711779151</v>
      </c>
      <c r="BA161" s="110">
        <f t="shared" si="110"/>
        <v>66.264604610668016</v>
      </c>
      <c r="BB161" s="110">
        <f t="shared" si="111"/>
        <v>20.694736532196323</v>
      </c>
      <c r="BC161" s="90">
        <f t="shared" si="89"/>
        <v>86.335158533523284</v>
      </c>
      <c r="BD161" s="90">
        <f t="shared" si="112"/>
        <v>-5500</v>
      </c>
      <c r="BE161" s="90">
        <f t="shared" si="79"/>
        <v>5433.8020632290263</v>
      </c>
      <c r="BF161" s="89">
        <f t="shared" si="90"/>
        <v>-1.2035988503813377E-2</v>
      </c>
      <c r="BG161" s="109">
        <f t="shared" si="113"/>
        <v>207.00162060643748</v>
      </c>
      <c r="BH161" s="108">
        <f t="shared" si="80"/>
        <v>5640.8036838354637</v>
      </c>
      <c r="BI161" s="129">
        <f t="shared" si="91"/>
        <v>2.5600669788266028E-2</v>
      </c>
      <c r="BJ161" s="90">
        <f t="shared" si="81"/>
        <v>226.79257932914552</v>
      </c>
      <c r="BK161" s="108">
        <f t="shared" si="82"/>
        <v>5660.5946425581715</v>
      </c>
      <c r="BL161" s="89">
        <f t="shared" si="92"/>
        <v>2.9199025919667498E-2</v>
      </c>
      <c r="BM161" s="109"/>
      <c r="BN161" s="109">
        <f t="shared" si="93"/>
        <v>5500</v>
      </c>
      <c r="BO161" s="109">
        <f t="shared" si="94"/>
        <v>5660.5946425581715</v>
      </c>
      <c r="BQ161" s="108">
        <f t="shared" si="114"/>
        <v>56.369999</v>
      </c>
      <c r="BR161" s="108">
        <f t="shared" si="115"/>
        <v>41</v>
      </c>
    </row>
    <row r="162" spans="1:70" ht="12.75" customHeight="1" x14ac:dyDescent="0.2">
      <c r="A162" s="107">
        <v>40182</v>
      </c>
      <c r="B162" s="108">
        <v>58.040000999999997</v>
      </c>
      <c r="C162" s="108">
        <v>49.189999</v>
      </c>
      <c r="D162" s="108">
        <v>45.959999000000003</v>
      </c>
      <c r="E162" s="108">
        <v>56.240001999999997</v>
      </c>
      <c r="F162" s="108">
        <v>35.459999000000003</v>
      </c>
      <c r="G162" s="108">
        <v>42.689999</v>
      </c>
      <c r="L162" s="156">
        <f>IF(int=Weekly,-$B$4,IF(int=Bi_Weekly,0,IF(int=Monthly,0,IF(int=Quarterly,0,IF(int=Yearly,0,IF(int=None,0,0))))))</f>
        <v>0</v>
      </c>
      <c r="M162" s="110">
        <f t="shared" si="67"/>
        <v>0</v>
      </c>
      <c r="N162" s="126">
        <f t="shared" si="68"/>
        <v>0</v>
      </c>
      <c r="O162" s="110">
        <f t="shared" si="69"/>
        <v>0</v>
      </c>
      <c r="P162" s="110">
        <f t="shared" si="70"/>
        <v>0</v>
      </c>
      <c r="Q162" s="110">
        <f t="shared" si="71"/>
        <v>0</v>
      </c>
      <c r="R162" s="110">
        <f t="shared" si="72"/>
        <v>0</v>
      </c>
      <c r="S162" s="110">
        <f t="shared" si="95"/>
        <v>16.970284996138272</v>
      </c>
      <c r="T162" s="110">
        <f t="shared" si="96"/>
        <v>18.965418610499704</v>
      </c>
      <c r="U162" s="110">
        <f t="shared" si="97"/>
        <v>7.1921639837164326</v>
      </c>
      <c r="V162" s="110">
        <f t="shared" si="98"/>
        <v>5.0289360341504308</v>
      </c>
      <c r="W162" s="110">
        <f t="shared" si="99"/>
        <v>63.285242240533542</v>
      </c>
      <c r="X162" s="110">
        <f t="shared" si="100"/>
        <v>19.857080109714552</v>
      </c>
      <c r="Y162" s="110"/>
      <c r="Z162" s="110"/>
      <c r="AA162" s="110"/>
      <c r="AB162" s="110"/>
      <c r="AC162" s="110"/>
      <c r="AD162" s="110"/>
      <c r="AE162" s="110">
        <f t="shared" si="83"/>
        <v>0</v>
      </c>
      <c r="AF162" s="110">
        <f t="shared" si="84"/>
        <v>0</v>
      </c>
      <c r="AG162" s="110">
        <f t="shared" si="85"/>
        <v>0</v>
      </c>
      <c r="AH162" s="110">
        <f t="shared" si="86"/>
        <v>0</v>
      </c>
      <c r="AI162" s="110">
        <f t="shared" si="87"/>
        <v>0</v>
      </c>
      <c r="AJ162" s="110">
        <f t="shared" si="88"/>
        <v>0</v>
      </c>
      <c r="AK162" s="110">
        <f t="shared" si="73"/>
        <v>0</v>
      </c>
      <c r="AL162" s="110">
        <f t="shared" si="74"/>
        <v>0</v>
      </c>
      <c r="AM162" s="110">
        <f t="shared" si="75"/>
        <v>0</v>
      </c>
      <c r="AN162" s="110">
        <f t="shared" si="76"/>
        <v>0</v>
      </c>
      <c r="AO162" s="110">
        <f t="shared" si="77"/>
        <v>0</v>
      </c>
      <c r="AP162" s="110">
        <f t="shared" si="78"/>
        <v>0</v>
      </c>
      <c r="AQ162" s="110">
        <f t="shared" si="101"/>
        <v>0.47627064263802077</v>
      </c>
      <c r="AR162" s="110">
        <f t="shared" si="101"/>
        <v>0.82951425299497528</v>
      </c>
      <c r="AS162" s="110">
        <f t="shared" si="102"/>
        <v>0.28083985691389052</v>
      </c>
      <c r="AT162" s="110">
        <f t="shared" si="103"/>
        <v>0.21359993702748414</v>
      </c>
      <c r="AU162" s="110">
        <f t="shared" si="104"/>
        <v>2.9793623701344756</v>
      </c>
      <c r="AV162" s="110">
        <f t="shared" si="105"/>
        <v>0.83765642248177175</v>
      </c>
      <c r="AW162" s="110">
        <f t="shared" si="106"/>
        <v>17.446555638776292</v>
      </c>
      <c r="AX162" s="110">
        <f t="shared" si="107"/>
        <v>19.79493286349468</v>
      </c>
      <c r="AY162" s="110">
        <f t="shared" si="108"/>
        <v>7.473003840630323</v>
      </c>
      <c r="AZ162" s="110">
        <f t="shared" si="109"/>
        <v>5.2425359711779151</v>
      </c>
      <c r="BA162" s="110">
        <f t="shared" si="110"/>
        <v>66.264604610668016</v>
      </c>
      <c r="BB162" s="110">
        <f t="shared" si="111"/>
        <v>20.694736532196323</v>
      </c>
      <c r="BC162" s="90">
        <f t="shared" si="89"/>
        <v>0</v>
      </c>
      <c r="BD162" s="90">
        <f t="shared" si="112"/>
        <v>-5500</v>
      </c>
      <c r="BE162" s="90">
        <f t="shared" si="79"/>
        <v>5623.036859339858</v>
      </c>
      <c r="BF162" s="89">
        <f t="shared" si="90"/>
        <v>2.2370338061792339E-2</v>
      </c>
      <c r="BG162" s="109">
        <f t="shared" si="113"/>
        <v>207.00162060643748</v>
      </c>
      <c r="BH162" s="108">
        <f t="shared" si="80"/>
        <v>5830.0384799462954</v>
      </c>
      <c r="BI162" s="129">
        <f t="shared" si="91"/>
        <v>6.0006996353871855E-2</v>
      </c>
      <c r="BJ162" s="90">
        <f t="shared" si="81"/>
        <v>234.77455278253467</v>
      </c>
      <c r="BK162" s="108">
        <f t="shared" si="82"/>
        <v>5857.8114121223925</v>
      </c>
      <c r="BL162" s="89">
        <f t="shared" si="92"/>
        <v>6.5056620385889552E-2</v>
      </c>
      <c r="BM162" s="109"/>
      <c r="BN162" s="109">
        <f t="shared" si="93"/>
        <v>5500</v>
      </c>
      <c r="BO162" s="109">
        <f t="shared" si="94"/>
        <v>5857.8114121223934</v>
      </c>
      <c r="BQ162" s="108">
        <f t="shared" si="114"/>
        <v>58.040000999999997</v>
      </c>
      <c r="BR162" s="108">
        <f t="shared" si="115"/>
        <v>42.689999</v>
      </c>
    </row>
    <row r="163" spans="1:70" ht="12.75" customHeight="1" x14ac:dyDescent="0.2">
      <c r="A163" s="107">
        <v>40189</v>
      </c>
      <c r="B163" s="108">
        <v>57.5</v>
      </c>
      <c r="C163" s="108">
        <v>48.869999</v>
      </c>
      <c r="D163" s="108">
        <v>45.700001</v>
      </c>
      <c r="E163" s="108">
        <v>55.720001000000003</v>
      </c>
      <c r="F163" s="108">
        <v>35.220001000000003</v>
      </c>
      <c r="G163" s="108">
        <v>41.700001</v>
      </c>
      <c r="L163" s="156">
        <f>IF(int=Weekly,-$B$4,IF(int=Bi_Weekly,-$B$4,IF(int=Monthly,-$B$4,IF(int=Quarterly,0,IF(int=Yearly,0,IF(int=None,0,0))))))</f>
        <v>0</v>
      </c>
      <c r="M163" s="110">
        <f t="shared" ref="M163:M226" si="116">(ABS((L163*$B$29)/B163))</f>
        <v>0</v>
      </c>
      <c r="N163" s="126">
        <f t="shared" ref="N163:N226" si="117">(ABS((L163*$C$29)/C163))</f>
        <v>0</v>
      </c>
      <c r="O163" s="110">
        <f t="shared" ref="O163:O226" si="118">(ABS((L163*$D$29)/D163))</f>
        <v>0</v>
      </c>
      <c r="P163" s="110">
        <f t="shared" ref="P163:P226" si="119">(ABS((L163*$E$29)/E163))</f>
        <v>0</v>
      </c>
      <c r="Q163" s="110">
        <f t="shared" ref="Q163:Q226" si="120">(ABS((L163*$F$29)/F163))</f>
        <v>0</v>
      </c>
      <c r="R163" s="110">
        <f t="shared" ref="R163:R226" si="121">(ABS((L163*$G$29)/G163))</f>
        <v>0</v>
      </c>
      <c r="S163" s="110">
        <f t="shared" si="95"/>
        <v>16.970284996138272</v>
      </c>
      <c r="T163" s="110">
        <f t="shared" si="96"/>
        <v>18.965418610499704</v>
      </c>
      <c r="U163" s="110">
        <f t="shared" si="97"/>
        <v>7.1921639837164326</v>
      </c>
      <c r="V163" s="110">
        <f t="shared" si="98"/>
        <v>5.0289360341504308</v>
      </c>
      <c r="W163" s="110">
        <f t="shared" si="99"/>
        <v>63.285242240533542</v>
      </c>
      <c r="X163" s="110">
        <f t="shared" si="100"/>
        <v>19.857080109714552</v>
      </c>
      <c r="Y163" s="110"/>
      <c r="Z163" s="110"/>
      <c r="AA163" s="110"/>
      <c r="AB163" s="110"/>
      <c r="AC163" s="110"/>
      <c r="AD163" s="110"/>
      <c r="AE163" s="110">
        <f t="shared" si="83"/>
        <v>0</v>
      </c>
      <c r="AF163" s="110">
        <f t="shared" si="84"/>
        <v>0</v>
      </c>
      <c r="AG163" s="110">
        <f t="shared" si="85"/>
        <v>0</v>
      </c>
      <c r="AH163" s="110">
        <f t="shared" si="86"/>
        <v>0</v>
      </c>
      <c r="AI163" s="110">
        <f t="shared" si="87"/>
        <v>0</v>
      </c>
      <c r="AJ163" s="110">
        <f t="shared" si="88"/>
        <v>0</v>
      </c>
      <c r="AK163" s="110">
        <f t="shared" ref="AK163:AK226" si="122">IF(AE163&gt;0,AE163/B163,0)</f>
        <v>0</v>
      </c>
      <c r="AL163" s="110">
        <f t="shared" ref="AL163:AL226" si="123">IF(AF163&gt;0,AF163/C163,0)</f>
        <v>0</v>
      </c>
      <c r="AM163" s="110">
        <f t="shared" ref="AM163:AM226" si="124">IF(AG163&gt;0,AG163/D163,0)</f>
        <v>0</v>
      </c>
      <c r="AN163" s="110">
        <f t="shared" ref="AN163:AN226" si="125">IF(AH163&gt;0,AH163/E163,0)</f>
        <v>0</v>
      </c>
      <c r="AO163" s="110">
        <f t="shared" ref="AO163:AO226" si="126">IF(AI163&gt;0,AI163/F163,0)</f>
        <v>0</v>
      </c>
      <c r="AP163" s="110">
        <f t="shared" ref="AP163:AP226" si="127">IF(AJ163&gt;0,AJ163/G163,0)</f>
        <v>0</v>
      </c>
      <c r="AQ163" s="110">
        <f t="shared" si="101"/>
        <v>0.47627064263802077</v>
      </c>
      <c r="AR163" s="110">
        <f t="shared" si="101"/>
        <v>0.82951425299497528</v>
      </c>
      <c r="AS163" s="110">
        <f t="shared" si="102"/>
        <v>0.28083985691389052</v>
      </c>
      <c r="AT163" s="110">
        <f t="shared" si="103"/>
        <v>0.21359993702748414</v>
      </c>
      <c r="AU163" s="110">
        <f t="shared" si="104"/>
        <v>2.9793623701344756</v>
      </c>
      <c r="AV163" s="110">
        <f t="shared" si="105"/>
        <v>0.83765642248177175</v>
      </c>
      <c r="AW163" s="110">
        <f t="shared" si="106"/>
        <v>17.446555638776292</v>
      </c>
      <c r="AX163" s="110">
        <f t="shared" si="107"/>
        <v>19.79493286349468</v>
      </c>
      <c r="AY163" s="110">
        <f t="shared" si="108"/>
        <v>7.473003840630323</v>
      </c>
      <c r="AZ163" s="110">
        <f t="shared" si="109"/>
        <v>5.2425359711779151</v>
      </c>
      <c r="BA163" s="110">
        <f t="shared" si="110"/>
        <v>66.264604610668016</v>
      </c>
      <c r="BB163" s="110">
        <f t="shared" si="111"/>
        <v>20.694736532196323</v>
      </c>
      <c r="BC163" s="90">
        <f t="shared" si="89"/>
        <v>0</v>
      </c>
      <c r="BD163" s="90">
        <f t="shared" si="112"/>
        <v>-5500</v>
      </c>
      <c r="BE163" s="90">
        <f t="shared" ref="BE163:BE226" si="128">(S163*B163)+(T163*C163)+(U163*D163)+(V163*E163)+(W163*F163)+(X163*G163)</f>
        <v>5568.4721533364664</v>
      </c>
      <c r="BF163" s="89">
        <f t="shared" si="90"/>
        <v>1.2449482424812031E-2</v>
      </c>
      <c r="BG163" s="109">
        <f t="shared" si="113"/>
        <v>207.00162060643748</v>
      </c>
      <c r="BH163" s="108">
        <f t="shared" ref="BH163:BH226" si="129">BE163+BG163</f>
        <v>5775.4737739429038</v>
      </c>
      <c r="BI163" s="129">
        <f t="shared" si="91"/>
        <v>5.0086140716891547E-2</v>
      </c>
      <c r="BJ163" s="90">
        <f t="shared" ref="BJ163:BJ226" si="130">(B163*AQ163)+(C163*AR163)+(D163*AS163)+(E163*AT163)+(F163*AU163)+(G163*AV163)</f>
        <v>232.5235124232573</v>
      </c>
      <c r="BK163" s="108">
        <f t="shared" ref="BK163:BK226" si="131">BE163+BJ163</f>
        <v>5800.995665759724</v>
      </c>
      <c r="BL163" s="89">
        <f t="shared" si="92"/>
        <v>5.4726484683586207E-2</v>
      </c>
      <c r="BM163" s="109"/>
      <c r="BN163" s="109">
        <f t="shared" si="93"/>
        <v>5500</v>
      </c>
      <c r="BO163" s="109">
        <f t="shared" si="94"/>
        <v>5800.995665759724</v>
      </c>
      <c r="BQ163" s="108">
        <f t="shared" si="114"/>
        <v>57.5</v>
      </c>
      <c r="BR163" s="108">
        <f t="shared" si="115"/>
        <v>41.700001</v>
      </c>
    </row>
    <row r="164" spans="1:70" ht="12.75" customHeight="1" x14ac:dyDescent="0.2">
      <c r="A164" s="107">
        <v>40197</v>
      </c>
      <c r="B164" s="108">
        <v>55.41</v>
      </c>
      <c r="C164" s="108">
        <v>47.110000999999997</v>
      </c>
      <c r="D164" s="108">
        <v>44.23</v>
      </c>
      <c r="E164" s="108">
        <v>53.98</v>
      </c>
      <c r="F164" s="108">
        <v>33.220001000000003</v>
      </c>
      <c r="G164" s="108">
        <v>39.279998999999997</v>
      </c>
      <c r="L164" s="156">
        <f>IF(int=Weekly,-$B$4,IF(int=Bi_Weekly,0,IF(int=Monthly,0,IF(int=Quarterly,0,IF(int=Yearly,0,IF(int=None,0,0))))))</f>
        <v>0</v>
      </c>
      <c r="M164" s="110">
        <f t="shared" si="116"/>
        <v>0</v>
      </c>
      <c r="N164" s="126">
        <f t="shared" si="117"/>
        <v>0</v>
      </c>
      <c r="O164" s="110">
        <f t="shared" si="118"/>
        <v>0</v>
      </c>
      <c r="P164" s="110">
        <f t="shared" si="119"/>
        <v>0</v>
      </c>
      <c r="Q164" s="110">
        <f t="shared" si="120"/>
        <v>0</v>
      </c>
      <c r="R164" s="110">
        <f t="shared" si="121"/>
        <v>0</v>
      </c>
      <c r="S164" s="110">
        <f t="shared" si="95"/>
        <v>16.970284996138272</v>
      </c>
      <c r="T164" s="110">
        <f t="shared" si="96"/>
        <v>18.965418610499704</v>
      </c>
      <c r="U164" s="110">
        <f t="shared" si="97"/>
        <v>7.1921639837164326</v>
      </c>
      <c r="V164" s="110">
        <f t="shared" si="98"/>
        <v>5.0289360341504308</v>
      </c>
      <c r="W164" s="110">
        <f t="shared" si="99"/>
        <v>63.285242240533542</v>
      </c>
      <c r="X164" s="110">
        <f t="shared" si="100"/>
        <v>19.857080109714552</v>
      </c>
      <c r="Y164" s="110"/>
      <c r="Z164" s="110"/>
      <c r="AA164" s="110"/>
      <c r="AB164" s="110"/>
      <c r="AC164" s="110"/>
      <c r="AD164" s="110"/>
      <c r="AE164" s="110">
        <f t="shared" ref="AE164:AE227" si="132">(S164*Y164)</f>
        <v>0</v>
      </c>
      <c r="AF164" s="110">
        <f t="shared" ref="AF164:AF227" si="133">(T164*Z164)</f>
        <v>0</v>
      </c>
      <c r="AG164" s="110">
        <f t="shared" ref="AG164:AG227" si="134">(U164*AA164)</f>
        <v>0</v>
      </c>
      <c r="AH164" s="110">
        <f t="shared" ref="AH164:AH227" si="135">(V164*AB164)</f>
        <v>0</v>
      </c>
      <c r="AI164" s="110">
        <f t="shared" ref="AI164:AI227" si="136">(W164*AC164)</f>
        <v>0</v>
      </c>
      <c r="AJ164" s="110">
        <f t="shared" ref="AJ164:AJ227" si="137">(X164*AD164)</f>
        <v>0</v>
      </c>
      <c r="AK164" s="110">
        <f t="shared" si="122"/>
        <v>0</v>
      </c>
      <c r="AL164" s="110">
        <f t="shared" si="123"/>
        <v>0</v>
      </c>
      <c r="AM164" s="110">
        <f t="shared" si="124"/>
        <v>0</v>
      </c>
      <c r="AN164" s="110">
        <f t="shared" si="125"/>
        <v>0</v>
      </c>
      <c r="AO164" s="110">
        <f t="shared" si="126"/>
        <v>0</v>
      </c>
      <c r="AP164" s="110">
        <f t="shared" si="127"/>
        <v>0</v>
      </c>
      <c r="AQ164" s="110">
        <f t="shared" si="101"/>
        <v>0.47627064263802077</v>
      </c>
      <c r="AR164" s="110">
        <f t="shared" si="101"/>
        <v>0.82951425299497528</v>
      </c>
      <c r="AS164" s="110">
        <f t="shared" si="102"/>
        <v>0.28083985691389052</v>
      </c>
      <c r="AT164" s="110">
        <f t="shared" si="103"/>
        <v>0.21359993702748414</v>
      </c>
      <c r="AU164" s="110">
        <f t="shared" si="104"/>
        <v>2.9793623701344756</v>
      </c>
      <c r="AV164" s="110">
        <f t="shared" si="105"/>
        <v>0.83765642248177175</v>
      </c>
      <c r="AW164" s="110">
        <f t="shared" si="106"/>
        <v>17.446555638776292</v>
      </c>
      <c r="AX164" s="110">
        <f t="shared" si="107"/>
        <v>19.79493286349468</v>
      </c>
      <c r="AY164" s="110">
        <f t="shared" si="108"/>
        <v>7.473003840630323</v>
      </c>
      <c r="AZ164" s="110">
        <f t="shared" si="109"/>
        <v>5.2425359711779151</v>
      </c>
      <c r="BA164" s="110">
        <f t="shared" si="110"/>
        <v>66.264604610668016</v>
      </c>
      <c r="BB164" s="110">
        <f t="shared" si="111"/>
        <v>20.694736532196323</v>
      </c>
      <c r="BC164" s="90">
        <f t="shared" ref="BC164:BC227" si="138">(AE164+AF164+AG164+AH164+AI164+AJ164)</f>
        <v>0</v>
      </c>
      <c r="BD164" s="90">
        <f t="shared" si="112"/>
        <v>-5500</v>
      </c>
      <c r="BE164" s="90">
        <f t="shared" si="128"/>
        <v>5305.6776588335733</v>
      </c>
      <c r="BF164" s="89">
        <f t="shared" ref="BF164:BF227" si="139">(BE164/ABS(BD164))-1</f>
        <v>-3.533133475753214E-2</v>
      </c>
      <c r="BG164" s="109">
        <f t="shared" si="113"/>
        <v>207.00162060643748</v>
      </c>
      <c r="BH164" s="108">
        <f t="shared" si="129"/>
        <v>5512.6792794400108</v>
      </c>
      <c r="BI164" s="129">
        <f t="shared" ref="BI164:BI227" si="140">(BH164/ABS(BD164))-1</f>
        <v>2.3053235345473766E-3</v>
      </c>
      <c r="BJ164" s="90">
        <f t="shared" si="130"/>
        <v>221.29780942138245</v>
      </c>
      <c r="BK164" s="108">
        <f t="shared" si="131"/>
        <v>5526.9754682549556</v>
      </c>
      <c r="BL164" s="89">
        <f t="shared" ref="BL164:BL227" si="141">(BK164/ABS(BD164))-1</f>
        <v>4.9046305918101218E-3</v>
      </c>
      <c r="BM164" s="109"/>
      <c r="BN164" s="109">
        <f t="shared" ref="BN164:BN227" si="142">ABS(BD164)</f>
        <v>5500</v>
      </c>
      <c r="BO164" s="109">
        <f t="shared" ref="BO164:BO227" si="143">(B164*AW164)+(C164*AX164)+(D164*AY164)+(E164*AZ164)+(F164*BA164)+(G164*BB164)</f>
        <v>5526.9754682549556</v>
      </c>
      <c r="BQ164" s="108">
        <f t="shared" si="114"/>
        <v>55.41</v>
      </c>
      <c r="BR164" s="108">
        <f t="shared" si="115"/>
        <v>39.279998999999997</v>
      </c>
    </row>
    <row r="165" spans="1:70" ht="12.75" customHeight="1" x14ac:dyDescent="0.2">
      <c r="A165" s="107">
        <v>40203</v>
      </c>
      <c r="B165" s="108">
        <v>54.360000999999997</v>
      </c>
      <c r="C165" s="108">
        <v>46.580002</v>
      </c>
      <c r="D165" s="108">
        <v>43.360000999999997</v>
      </c>
      <c r="E165" s="108">
        <v>52.849997999999999</v>
      </c>
      <c r="F165" s="108">
        <v>32.340000000000003</v>
      </c>
      <c r="G165" s="108">
        <v>38.240001999999997</v>
      </c>
      <c r="L165" s="156">
        <f>IF(int=Weekly,-$B$4,IF(int=Bi_Weekly,-$B$4,IF(int=Monthly,0,IF(int=Quarterly,-$B$4,IF(int=Yearly,0,IF(int=None,0,0))))))</f>
        <v>-500</v>
      </c>
      <c r="M165" s="110">
        <f t="shared" si="116"/>
        <v>1.6188373506468479</v>
      </c>
      <c r="N165" s="126">
        <f t="shared" si="117"/>
        <v>1.889222761304304</v>
      </c>
      <c r="O165" s="110">
        <f t="shared" si="118"/>
        <v>0.64575644267166876</v>
      </c>
      <c r="P165" s="110">
        <f t="shared" si="119"/>
        <v>0.46357617648348826</v>
      </c>
      <c r="Q165" s="110">
        <f t="shared" si="120"/>
        <v>6.3543599257884962</v>
      </c>
      <c r="R165" s="110">
        <f t="shared" si="121"/>
        <v>1.7259413323252442</v>
      </c>
      <c r="S165" s="110">
        <f t="shared" ref="S165:S228" si="144">S164+M165</f>
        <v>18.589122346785121</v>
      </c>
      <c r="T165" s="110">
        <f t="shared" ref="T165:T228" si="145">T164+N165</f>
        <v>20.854641371804007</v>
      </c>
      <c r="U165" s="110">
        <f t="shared" ref="U165:U228" si="146">U164+O165</f>
        <v>7.8379204263881013</v>
      </c>
      <c r="V165" s="110">
        <f t="shared" ref="V165:V228" si="147">V164+P165</f>
        <v>5.4925122106339188</v>
      </c>
      <c r="W165" s="110">
        <f t="shared" ref="W165:W228" si="148">W164+Q165</f>
        <v>69.639602166322035</v>
      </c>
      <c r="X165" s="110">
        <f t="shared" ref="X165:X228" si="149">X164+R165</f>
        <v>21.583021442039797</v>
      </c>
      <c r="Y165" s="110"/>
      <c r="Z165" s="110"/>
      <c r="AA165" s="110"/>
      <c r="AB165" s="110"/>
      <c r="AC165" s="110"/>
      <c r="AD165" s="110"/>
      <c r="AE165" s="110">
        <f t="shared" si="132"/>
        <v>0</v>
      </c>
      <c r="AF165" s="110">
        <f t="shared" si="133"/>
        <v>0</v>
      </c>
      <c r="AG165" s="110">
        <f t="shared" si="134"/>
        <v>0</v>
      </c>
      <c r="AH165" s="110">
        <f t="shared" si="135"/>
        <v>0</v>
      </c>
      <c r="AI165" s="110">
        <f t="shared" si="136"/>
        <v>0</v>
      </c>
      <c r="AJ165" s="110">
        <f t="shared" si="137"/>
        <v>0</v>
      </c>
      <c r="AK165" s="110">
        <f t="shared" si="122"/>
        <v>0</v>
      </c>
      <c r="AL165" s="110">
        <f t="shared" si="123"/>
        <v>0</v>
      </c>
      <c r="AM165" s="110">
        <f t="shared" si="124"/>
        <v>0</v>
      </c>
      <c r="AN165" s="110">
        <f t="shared" si="125"/>
        <v>0</v>
      </c>
      <c r="AO165" s="110">
        <f t="shared" si="126"/>
        <v>0</v>
      </c>
      <c r="AP165" s="110">
        <f t="shared" si="127"/>
        <v>0</v>
      </c>
      <c r="AQ165" s="110">
        <f t="shared" ref="AQ165:AR228" si="150">AK165+AQ164+IF(AK165&lt;0,AK165,0)</f>
        <v>0.47627064263802077</v>
      </c>
      <c r="AR165" s="110">
        <f t="shared" si="150"/>
        <v>0.82951425299497528</v>
      </c>
      <c r="AS165" s="110">
        <f t="shared" ref="AS165:AS228" si="151">AM165+AS164+IF(AM165&lt;0,AM165,0)</f>
        <v>0.28083985691389052</v>
      </c>
      <c r="AT165" s="110">
        <f t="shared" ref="AT165:AT228" si="152">AN165+AT164+IF(AN165&lt;0,AN165,0)</f>
        <v>0.21359993702748414</v>
      </c>
      <c r="AU165" s="110">
        <f t="shared" ref="AU165:AU228" si="153">AO165+AU164+IF(AO165&lt;0,AO165,0)</f>
        <v>2.9793623701344756</v>
      </c>
      <c r="AV165" s="110">
        <f t="shared" ref="AV165:AV228" si="154">AP165+AV164+IF(AP165&lt;0,AP165,0)</f>
        <v>0.83765642248177175</v>
      </c>
      <c r="AW165" s="110">
        <f t="shared" ref="AW165:AW228" si="155">S165+AQ165</f>
        <v>19.065392989423142</v>
      </c>
      <c r="AX165" s="110">
        <f t="shared" ref="AX165:AX228" si="156">T165+AR165</f>
        <v>21.684155624798983</v>
      </c>
      <c r="AY165" s="110">
        <f t="shared" ref="AY165:AY228" si="157">U165+AS165</f>
        <v>8.1187602833019916</v>
      </c>
      <c r="AZ165" s="110">
        <f t="shared" ref="AZ165:AZ228" si="158">V165+AT165</f>
        <v>5.7061121476614032</v>
      </c>
      <c r="BA165" s="110">
        <f t="shared" ref="BA165:BA228" si="159">W165+AU165</f>
        <v>72.618964536456517</v>
      </c>
      <c r="BB165" s="110">
        <f t="shared" ref="BB165:BB228" si="160">X165+AV165</f>
        <v>22.420677864521569</v>
      </c>
      <c r="BC165" s="90">
        <f t="shared" si="138"/>
        <v>0</v>
      </c>
      <c r="BD165" s="90">
        <f t="shared" ref="BD165:BD228" si="161">BD164+L165</f>
        <v>-6000</v>
      </c>
      <c r="BE165" s="90">
        <f t="shared" si="128"/>
        <v>5689.5249602098602</v>
      </c>
      <c r="BF165" s="89">
        <f t="shared" si="139"/>
        <v>-5.1745839965023355E-2</v>
      </c>
      <c r="BG165" s="109">
        <f t="shared" ref="BG165:BG228" si="162">BG164+BC165</f>
        <v>207.00162060643748</v>
      </c>
      <c r="BH165" s="108">
        <f t="shared" si="129"/>
        <v>5896.5265808162976</v>
      </c>
      <c r="BI165" s="129">
        <f t="shared" si="140"/>
        <v>-1.7245569863950427E-2</v>
      </c>
      <c r="BJ165" s="90">
        <f t="shared" si="130"/>
        <v>216.37938321610147</v>
      </c>
      <c r="BK165" s="108">
        <f t="shared" si="131"/>
        <v>5905.904343425962</v>
      </c>
      <c r="BL165" s="89">
        <f t="shared" si="141"/>
        <v>-1.5682609429006344E-2</v>
      </c>
      <c r="BM165" s="109"/>
      <c r="BN165" s="109">
        <f t="shared" si="142"/>
        <v>6000</v>
      </c>
      <c r="BO165" s="109">
        <f t="shared" si="143"/>
        <v>5905.9043434259638</v>
      </c>
      <c r="BQ165" s="108">
        <f t="shared" si="114"/>
        <v>54.360000999999997</v>
      </c>
      <c r="BR165" s="108">
        <f t="shared" si="115"/>
        <v>38.240001999999997</v>
      </c>
    </row>
    <row r="166" spans="1:70" ht="12.75" customHeight="1" x14ac:dyDescent="0.2">
      <c r="A166" s="107">
        <v>40210</v>
      </c>
      <c r="B166" s="108">
        <v>53.98</v>
      </c>
      <c r="C166" s="108">
        <v>46.09</v>
      </c>
      <c r="D166" s="108">
        <v>42.98</v>
      </c>
      <c r="E166" s="108">
        <v>52.200001</v>
      </c>
      <c r="F166" s="108">
        <v>31.52</v>
      </c>
      <c r="G166" s="108">
        <v>37.549999</v>
      </c>
      <c r="L166" s="156">
        <f>IF(int=Weekly,-$B$4,IF(int=Bi_Weekly,0,IF(int=Monthly,0,IF(int=Quarterly,0,IF(int=Yearly,0,IF(int=None,0,0))))))</f>
        <v>0</v>
      </c>
      <c r="M166" s="110">
        <f t="shared" si="116"/>
        <v>0</v>
      </c>
      <c r="N166" s="126">
        <f t="shared" si="117"/>
        <v>0</v>
      </c>
      <c r="O166" s="110">
        <f t="shared" si="118"/>
        <v>0</v>
      </c>
      <c r="P166" s="110">
        <f t="shared" si="119"/>
        <v>0</v>
      </c>
      <c r="Q166" s="110">
        <f t="shared" si="120"/>
        <v>0</v>
      </c>
      <c r="R166" s="110">
        <f t="shared" si="121"/>
        <v>0</v>
      </c>
      <c r="S166" s="110">
        <f t="shared" si="144"/>
        <v>18.589122346785121</v>
      </c>
      <c r="T166" s="110">
        <f t="shared" si="145"/>
        <v>20.854641371804007</v>
      </c>
      <c r="U166" s="110">
        <f t="shared" si="146"/>
        <v>7.8379204263881013</v>
      </c>
      <c r="V166" s="110">
        <f t="shared" si="147"/>
        <v>5.4925122106339188</v>
      </c>
      <c r="W166" s="110">
        <f t="shared" si="148"/>
        <v>69.639602166322035</v>
      </c>
      <c r="X166" s="110">
        <f t="shared" si="149"/>
        <v>21.583021442039797</v>
      </c>
      <c r="Y166" s="110"/>
      <c r="Z166" s="110"/>
      <c r="AA166" s="110"/>
      <c r="AB166" s="110"/>
      <c r="AC166" s="110"/>
      <c r="AD166" s="110"/>
      <c r="AE166" s="110">
        <f t="shared" si="132"/>
        <v>0</v>
      </c>
      <c r="AF166" s="110">
        <f t="shared" si="133"/>
        <v>0</v>
      </c>
      <c r="AG166" s="110">
        <f t="shared" si="134"/>
        <v>0</v>
      </c>
      <c r="AH166" s="110">
        <f t="shared" si="135"/>
        <v>0</v>
      </c>
      <c r="AI166" s="110">
        <f t="shared" si="136"/>
        <v>0</v>
      </c>
      <c r="AJ166" s="110">
        <f t="shared" si="137"/>
        <v>0</v>
      </c>
      <c r="AK166" s="110">
        <f t="shared" si="122"/>
        <v>0</v>
      </c>
      <c r="AL166" s="110">
        <f t="shared" si="123"/>
        <v>0</v>
      </c>
      <c r="AM166" s="110">
        <f t="shared" si="124"/>
        <v>0</v>
      </c>
      <c r="AN166" s="110">
        <f t="shared" si="125"/>
        <v>0</v>
      </c>
      <c r="AO166" s="110">
        <f t="shared" si="126"/>
        <v>0</v>
      </c>
      <c r="AP166" s="110">
        <f t="shared" si="127"/>
        <v>0</v>
      </c>
      <c r="AQ166" s="110">
        <f t="shared" si="150"/>
        <v>0.47627064263802077</v>
      </c>
      <c r="AR166" s="110">
        <f t="shared" si="150"/>
        <v>0.82951425299497528</v>
      </c>
      <c r="AS166" s="110">
        <f t="shared" si="151"/>
        <v>0.28083985691389052</v>
      </c>
      <c r="AT166" s="110">
        <f t="shared" si="152"/>
        <v>0.21359993702748414</v>
      </c>
      <c r="AU166" s="110">
        <f t="shared" si="153"/>
        <v>2.9793623701344756</v>
      </c>
      <c r="AV166" s="110">
        <f t="shared" si="154"/>
        <v>0.83765642248177175</v>
      </c>
      <c r="AW166" s="110">
        <f t="shared" si="155"/>
        <v>19.065392989423142</v>
      </c>
      <c r="AX166" s="110">
        <f t="shared" si="156"/>
        <v>21.684155624798983</v>
      </c>
      <c r="AY166" s="110">
        <f t="shared" si="157"/>
        <v>8.1187602833019916</v>
      </c>
      <c r="AZ166" s="110">
        <f t="shared" si="158"/>
        <v>5.7061121476614032</v>
      </c>
      <c r="BA166" s="110">
        <f t="shared" si="159"/>
        <v>72.618964536456517</v>
      </c>
      <c r="BB166" s="110">
        <f t="shared" si="160"/>
        <v>22.420677864521569</v>
      </c>
      <c r="BC166" s="90">
        <f t="shared" si="138"/>
        <v>0</v>
      </c>
      <c r="BD166" s="90">
        <f t="shared" si="161"/>
        <v>-6000</v>
      </c>
      <c r="BE166" s="90">
        <f t="shared" si="128"/>
        <v>5593.6969017677147</v>
      </c>
      <c r="BF166" s="89">
        <f t="shared" si="139"/>
        <v>-6.7717183038714213E-2</v>
      </c>
      <c r="BG166" s="109">
        <f t="shared" si="162"/>
        <v>207.00162060643748</v>
      </c>
      <c r="BH166" s="108">
        <f t="shared" si="129"/>
        <v>5800.6985223741522</v>
      </c>
      <c r="BI166" s="129">
        <f t="shared" si="140"/>
        <v>-3.3216912937641285E-2</v>
      </c>
      <c r="BJ166" s="90">
        <f t="shared" si="130"/>
        <v>212.52531491990518</v>
      </c>
      <c r="BK166" s="108">
        <f t="shared" si="131"/>
        <v>5806.2222166876199</v>
      </c>
      <c r="BL166" s="89">
        <f t="shared" si="141"/>
        <v>-3.2296297218730063E-2</v>
      </c>
      <c r="BM166" s="109"/>
      <c r="BN166" s="109">
        <f t="shared" si="142"/>
        <v>6000</v>
      </c>
      <c r="BO166" s="109">
        <f t="shared" si="143"/>
        <v>5806.222216687619</v>
      </c>
      <c r="BQ166" s="108">
        <f t="shared" si="114"/>
        <v>53.98</v>
      </c>
      <c r="BR166" s="108">
        <f t="shared" si="115"/>
        <v>37.549999</v>
      </c>
    </row>
    <row r="167" spans="1:70" ht="12.75" customHeight="1" x14ac:dyDescent="0.2">
      <c r="A167" s="107">
        <v>40217</v>
      </c>
      <c r="B167" s="108">
        <v>54.77</v>
      </c>
      <c r="C167" s="108">
        <v>46.529998999999997</v>
      </c>
      <c r="D167" s="108">
        <v>43.869999</v>
      </c>
      <c r="E167" s="108">
        <v>53.400002000000001</v>
      </c>
      <c r="F167" s="108">
        <v>32.159999999999997</v>
      </c>
      <c r="G167" s="108">
        <v>38.360000999999997</v>
      </c>
      <c r="L167" s="156">
        <f>IF(int=Weekly,-$B$4,IF(int=Bi_Weekly,-$B$4,IF(int=Monthly,-$B$4,IF(int=Quarterly,0,IF(int=Yearly,0,IF(int=None,0,0))))))</f>
        <v>0</v>
      </c>
      <c r="M167" s="110">
        <f t="shared" si="116"/>
        <v>0</v>
      </c>
      <c r="N167" s="126">
        <f t="shared" si="117"/>
        <v>0</v>
      </c>
      <c r="O167" s="110">
        <f t="shared" si="118"/>
        <v>0</v>
      </c>
      <c r="P167" s="110">
        <f t="shared" si="119"/>
        <v>0</v>
      </c>
      <c r="Q167" s="110">
        <f t="shared" si="120"/>
        <v>0</v>
      </c>
      <c r="R167" s="110">
        <f t="shared" si="121"/>
        <v>0</v>
      </c>
      <c r="S167" s="110">
        <f t="shared" si="144"/>
        <v>18.589122346785121</v>
      </c>
      <c r="T167" s="110">
        <f t="shared" si="145"/>
        <v>20.854641371804007</v>
      </c>
      <c r="U167" s="110">
        <f t="shared" si="146"/>
        <v>7.8379204263881013</v>
      </c>
      <c r="V167" s="110">
        <f t="shared" si="147"/>
        <v>5.4925122106339188</v>
      </c>
      <c r="W167" s="110">
        <f t="shared" si="148"/>
        <v>69.639602166322035</v>
      </c>
      <c r="X167" s="110">
        <f t="shared" si="149"/>
        <v>21.583021442039797</v>
      </c>
      <c r="Y167" s="110"/>
      <c r="Z167" s="110"/>
      <c r="AA167" s="110"/>
      <c r="AB167" s="110"/>
      <c r="AC167" s="110"/>
      <c r="AD167" s="110"/>
      <c r="AE167" s="110">
        <f t="shared" si="132"/>
        <v>0</v>
      </c>
      <c r="AF167" s="110">
        <f t="shared" si="133"/>
        <v>0</v>
      </c>
      <c r="AG167" s="110">
        <f t="shared" si="134"/>
        <v>0</v>
      </c>
      <c r="AH167" s="110">
        <f t="shared" si="135"/>
        <v>0</v>
      </c>
      <c r="AI167" s="110">
        <f t="shared" si="136"/>
        <v>0</v>
      </c>
      <c r="AJ167" s="110">
        <f t="shared" si="137"/>
        <v>0</v>
      </c>
      <c r="AK167" s="110">
        <f t="shared" si="122"/>
        <v>0</v>
      </c>
      <c r="AL167" s="110">
        <f t="shared" si="123"/>
        <v>0</v>
      </c>
      <c r="AM167" s="110">
        <f t="shared" si="124"/>
        <v>0</v>
      </c>
      <c r="AN167" s="110">
        <f t="shared" si="125"/>
        <v>0</v>
      </c>
      <c r="AO167" s="110">
        <f t="shared" si="126"/>
        <v>0</v>
      </c>
      <c r="AP167" s="110">
        <f t="shared" si="127"/>
        <v>0</v>
      </c>
      <c r="AQ167" s="110">
        <f t="shared" si="150"/>
        <v>0.47627064263802077</v>
      </c>
      <c r="AR167" s="110">
        <f t="shared" si="150"/>
        <v>0.82951425299497528</v>
      </c>
      <c r="AS167" s="110">
        <f t="shared" si="151"/>
        <v>0.28083985691389052</v>
      </c>
      <c r="AT167" s="110">
        <f t="shared" si="152"/>
        <v>0.21359993702748414</v>
      </c>
      <c r="AU167" s="110">
        <f t="shared" si="153"/>
        <v>2.9793623701344756</v>
      </c>
      <c r="AV167" s="110">
        <f t="shared" si="154"/>
        <v>0.83765642248177175</v>
      </c>
      <c r="AW167" s="110">
        <f t="shared" si="155"/>
        <v>19.065392989423142</v>
      </c>
      <c r="AX167" s="110">
        <f t="shared" si="156"/>
        <v>21.684155624798983</v>
      </c>
      <c r="AY167" s="110">
        <f t="shared" si="157"/>
        <v>8.1187602833019916</v>
      </c>
      <c r="AZ167" s="110">
        <f t="shared" si="158"/>
        <v>5.7061121476614032</v>
      </c>
      <c r="BA167" s="110">
        <f t="shared" si="159"/>
        <v>72.618964536456517</v>
      </c>
      <c r="BB167" s="110">
        <f t="shared" si="160"/>
        <v>22.420677864521569</v>
      </c>
      <c r="BC167" s="90">
        <f t="shared" si="138"/>
        <v>0</v>
      </c>
      <c r="BD167" s="90">
        <f t="shared" si="161"/>
        <v>-6000</v>
      </c>
      <c r="BE167" s="90">
        <f t="shared" si="128"/>
        <v>5693.1767271780063</v>
      </c>
      <c r="BF167" s="89">
        <f t="shared" si="139"/>
        <v>-5.1137212136998955E-2</v>
      </c>
      <c r="BG167" s="109">
        <f t="shared" si="162"/>
        <v>207.00162060643748</v>
      </c>
      <c r="BH167" s="108">
        <f t="shared" si="129"/>
        <v>5900.1783477844438</v>
      </c>
      <c r="BI167" s="129">
        <f t="shared" si="140"/>
        <v>-1.6636942035926028E-2</v>
      </c>
      <c r="BJ167" s="90">
        <f t="shared" si="130"/>
        <v>216.35811679364832</v>
      </c>
      <c r="BK167" s="108">
        <f t="shared" si="131"/>
        <v>5909.5348439716545</v>
      </c>
      <c r="BL167" s="89">
        <f t="shared" si="141"/>
        <v>-1.5077526004724229E-2</v>
      </c>
      <c r="BM167" s="109"/>
      <c r="BN167" s="109">
        <f t="shared" si="142"/>
        <v>6000</v>
      </c>
      <c r="BO167" s="109">
        <f t="shared" si="143"/>
        <v>5909.5348439716545</v>
      </c>
      <c r="BQ167" s="108">
        <f t="shared" si="114"/>
        <v>54.77</v>
      </c>
      <c r="BR167" s="108">
        <f t="shared" si="115"/>
        <v>38.360000999999997</v>
      </c>
    </row>
    <row r="168" spans="1:70" ht="12.75" customHeight="1" x14ac:dyDescent="0.2">
      <c r="A168" s="107">
        <v>40225</v>
      </c>
      <c r="B168" s="108">
        <v>56.52</v>
      </c>
      <c r="C168" s="108">
        <v>47.880001</v>
      </c>
      <c r="D168" s="108">
        <v>45.580002</v>
      </c>
      <c r="E168" s="108">
        <v>55.66</v>
      </c>
      <c r="F168" s="108">
        <v>32.709999000000003</v>
      </c>
      <c r="G168" s="108">
        <v>39.310001</v>
      </c>
      <c r="L168" s="156">
        <f>IF(int=Weekly,-$B$4,IF(int=Bi_Weekly,0,IF(int=Monthly,0,IF(int=Quarterly,0,IF(int=Yearly,0,IF(int=None,0,0))))))</f>
        <v>0</v>
      </c>
      <c r="M168" s="110">
        <f t="shared" si="116"/>
        <v>0</v>
      </c>
      <c r="N168" s="126">
        <f t="shared" si="117"/>
        <v>0</v>
      </c>
      <c r="O168" s="110">
        <f t="shared" si="118"/>
        <v>0</v>
      </c>
      <c r="P168" s="110">
        <f t="shared" si="119"/>
        <v>0</v>
      </c>
      <c r="Q168" s="110">
        <f t="shared" si="120"/>
        <v>0</v>
      </c>
      <c r="R168" s="110">
        <f t="shared" si="121"/>
        <v>0</v>
      </c>
      <c r="S168" s="110">
        <f t="shared" si="144"/>
        <v>18.589122346785121</v>
      </c>
      <c r="T168" s="110">
        <f t="shared" si="145"/>
        <v>20.854641371804007</v>
      </c>
      <c r="U168" s="110">
        <f t="shared" si="146"/>
        <v>7.8379204263881013</v>
      </c>
      <c r="V168" s="110">
        <f t="shared" si="147"/>
        <v>5.4925122106339188</v>
      </c>
      <c r="W168" s="110">
        <f t="shared" si="148"/>
        <v>69.639602166322035</v>
      </c>
      <c r="X168" s="110">
        <f t="shared" si="149"/>
        <v>21.583021442039797</v>
      </c>
      <c r="Y168" s="110"/>
      <c r="Z168" s="110"/>
      <c r="AA168" s="110"/>
      <c r="AB168" s="110"/>
      <c r="AC168" s="110"/>
      <c r="AD168" s="110"/>
      <c r="AE168" s="110">
        <f t="shared" si="132"/>
        <v>0</v>
      </c>
      <c r="AF168" s="110">
        <f t="shared" si="133"/>
        <v>0</v>
      </c>
      <c r="AG168" s="110">
        <f t="shared" si="134"/>
        <v>0</v>
      </c>
      <c r="AH168" s="110">
        <f t="shared" si="135"/>
        <v>0</v>
      </c>
      <c r="AI168" s="110">
        <f t="shared" si="136"/>
        <v>0</v>
      </c>
      <c r="AJ168" s="110">
        <f t="shared" si="137"/>
        <v>0</v>
      </c>
      <c r="AK168" s="110">
        <f t="shared" si="122"/>
        <v>0</v>
      </c>
      <c r="AL168" s="110">
        <f t="shared" si="123"/>
        <v>0</v>
      </c>
      <c r="AM168" s="110">
        <f t="shared" si="124"/>
        <v>0</v>
      </c>
      <c r="AN168" s="110">
        <f t="shared" si="125"/>
        <v>0</v>
      </c>
      <c r="AO168" s="110">
        <f t="shared" si="126"/>
        <v>0</v>
      </c>
      <c r="AP168" s="110">
        <f t="shared" si="127"/>
        <v>0</v>
      </c>
      <c r="AQ168" s="110">
        <f t="shared" si="150"/>
        <v>0.47627064263802077</v>
      </c>
      <c r="AR168" s="110">
        <f t="shared" si="150"/>
        <v>0.82951425299497528</v>
      </c>
      <c r="AS168" s="110">
        <f t="shared" si="151"/>
        <v>0.28083985691389052</v>
      </c>
      <c r="AT168" s="110">
        <f t="shared" si="152"/>
        <v>0.21359993702748414</v>
      </c>
      <c r="AU168" s="110">
        <f t="shared" si="153"/>
        <v>2.9793623701344756</v>
      </c>
      <c r="AV168" s="110">
        <f t="shared" si="154"/>
        <v>0.83765642248177175</v>
      </c>
      <c r="AW168" s="110">
        <f t="shared" si="155"/>
        <v>19.065392989423142</v>
      </c>
      <c r="AX168" s="110">
        <f t="shared" si="156"/>
        <v>21.684155624798983</v>
      </c>
      <c r="AY168" s="110">
        <f t="shared" si="157"/>
        <v>8.1187602833019916</v>
      </c>
      <c r="AZ168" s="110">
        <f t="shared" si="158"/>
        <v>5.7061121476614032</v>
      </c>
      <c r="BA168" s="110">
        <f t="shared" si="159"/>
        <v>72.618964536456517</v>
      </c>
      <c r="BB168" s="110">
        <f t="shared" si="160"/>
        <v>22.420677864521569</v>
      </c>
      <c r="BC168" s="90">
        <f t="shared" si="138"/>
        <v>0</v>
      </c>
      <c r="BD168" s="90">
        <f t="shared" si="161"/>
        <v>-6000</v>
      </c>
      <c r="BE168" s="90">
        <f t="shared" si="128"/>
        <v>5838.4830148218043</v>
      </c>
      <c r="BF168" s="89">
        <f t="shared" si="139"/>
        <v>-2.6919497529699243E-2</v>
      </c>
      <c r="BG168" s="109">
        <f t="shared" si="162"/>
        <v>207.00162060643748</v>
      </c>
      <c r="BH168" s="108">
        <f t="shared" si="129"/>
        <v>6045.4846354282417</v>
      </c>
      <c r="BI168" s="129">
        <f t="shared" si="140"/>
        <v>7.580772571373684E-3</v>
      </c>
      <c r="BJ168" s="90">
        <f t="shared" si="130"/>
        <v>221.70882867273045</v>
      </c>
      <c r="BK168" s="108">
        <f t="shared" si="131"/>
        <v>6060.1918434945346</v>
      </c>
      <c r="BL168" s="89">
        <f t="shared" si="141"/>
        <v>1.0031973915755721E-2</v>
      </c>
      <c r="BM168" s="109"/>
      <c r="BN168" s="109">
        <f t="shared" si="142"/>
        <v>6000</v>
      </c>
      <c r="BO168" s="109">
        <f t="shared" si="143"/>
        <v>6060.1918434945337</v>
      </c>
      <c r="BQ168" s="108">
        <f t="shared" si="114"/>
        <v>56.52</v>
      </c>
      <c r="BR168" s="108">
        <f t="shared" si="115"/>
        <v>39.310001</v>
      </c>
    </row>
    <row r="169" spans="1:70" ht="12.75" customHeight="1" x14ac:dyDescent="0.2">
      <c r="A169" s="107">
        <v>40231</v>
      </c>
      <c r="B169" s="108">
        <v>56.23</v>
      </c>
      <c r="C169" s="108">
        <v>47.799999</v>
      </c>
      <c r="D169" s="108">
        <v>45.419998</v>
      </c>
      <c r="E169" s="108">
        <v>55.5</v>
      </c>
      <c r="F169" s="108">
        <v>32.580002</v>
      </c>
      <c r="G169" s="108">
        <v>38.959999000000003</v>
      </c>
      <c r="L169" s="156">
        <f>IF(int=Weekly,-$B$4,IF(int=Bi_Weekly,-$B$4,IF(int=Monthly,0,IF(int=Quarterly,0,IF(int=Yearly,0,IF(int=None,0,0))))))</f>
        <v>0</v>
      </c>
      <c r="M169" s="110">
        <f t="shared" si="116"/>
        <v>0</v>
      </c>
      <c r="N169" s="126">
        <f t="shared" si="117"/>
        <v>0</v>
      </c>
      <c r="O169" s="110">
        <f t="shared" si="118"/>
        <v>0</v>
      </c>
      <c r="P169" s="110">
        <f t="shared" si="119"/>
        <v>0</v>
      </c>
      <c r="Q169" s="110">
        <f t="shared" si="120"/>
        <v>0</v>
      </c>
      <c r="R169" s="110">
        <f t="shared" si="121"/>
        <v>0</v>
      </c>
      <c r="S169" s="110">
        <f t="shared" si="144"/>
        <v>18.589122346785121</v>
      </c>
      <c r="T169" s="110">
        <f t="shared" si="145"/>
        <v>20.854641371804007</v>
      </c>
      <c r="U169" s="110">
        <f t="shared" si="146"/>
        <v>7.8379204263881013</v>
      </c>
      <c r="V169" s="110">
        <f t="shared" si="147"/>
        <v>5.4925122106339188</v>
      </c>
      <c r="W169" s="110">
        <f t="shared" si="148"/>
        <v>69.639602166322035</v>
      </c>
      <c r="X169" s="110">
        <f t="shared" si="149"/>
        <v>21.583021442039797</v>
      </c>
      <c r="Y169" s="110"/>
      <c r="Z169" s="110"/>
      <c r="AA169" s="110"/>
      <c r="AB169" s="110"/>
      <c r="AC169" s="110"/>
      <c r="AD169" s="110"/>
      <c r="AE169" s="110">
        <f t="shared" si="132"/>
        <v>0</v>
      </c>
      <c r="AF169" s="110">
        <f t="shared" si="133"/>
        <v>0</v>
      </c>
      <c r="AG169" s="110">
        <f t="shared" si="134"/>
        <v>0</v>
      </c>
      <c r="AH169" s="110">
        <f t="shared" si="135"/>
        <v>0</v>
      </c>
      <c r="AI169" s="110">
        <f t="shared" si="136"/>
        <v>0</v>
      </c>
      <c r="AJ169" s="110">
        <f t="shared" si="137"/>
        <v>0</v>
      </c>
      <c r="AK169" s="110">
        <f t="shared" si="122"/>
        <v>0</v>
      </c>
      <c r="AL169" s="110">
        <f t="shared" si="123"/>
        <v>0</v>
      </c>
      <c r="AM169" s="110">
        <f t="shared" si="124"/>
        <v>0</v>
      </c>
      <c r="AN169" s="110">
        <f t="shared" si="125"/>
        <v>0</v>
      </c>
      <c r="AO169" s="110">
        <f t="shared" si="126"/>
        <v>0</v>
      </c>
      <c r="AP169" s="110">
        <f t="shared" si="127"/>
        <v>0</v>
      </c>
      <c r="AQ169" s="110">
        <f t="shared" si="150"/>
        <v>0.47627064263802077</v>
      </c>
      <c r="AR169" s="110">
        <f t="shared" si="150"/>
        <v>0.82951425299497528</v>
      </c>
      <c r="AS169" s="110">
        <f t="shared" si="151"/>
        <v>0.28083985691389052</v>
      </c>
      <c r="AT169" s="110">
        <f t="shared" si="152"/>
        <v>0.21359993702748414</v>
      </c>
      <c r="AU169" s="110">
        <f t="shared" si="153"/>
        <v>2.9793623701344756</v>
      </c>
      <c r="AV169" s="110">
        <f t="shared" si="154"/>
        <v>0.83765642248177175</v>
      </c>
      <c r="AW169" s="110">
        <f t="shared" si="155"/>
        <v>19.065392989423142</v>
      </c>
      <c r="AX169" s="110">
        <f t="shared" si="156"/>
        <v>21.684155624798983</v>
      </c>
      <c r="AY169" s="110">
        <f t="shared" si="157"/>
        <v>8.1187602833019916</v>
      </c>
      <c r="AZ169" s="110">
        <f t="shared" si="158"/>
        <v>5.7061121476614032</v>
      </c>
      <c r="BA169" s="110">
        <f t="shared" si="159"/>
        <v>72.618964536456517</v>
      </c>
      <c r="BB169" s="110">
        <f t="shared" si="160"/>
        <v>22.420677864521569</v>
      </c>
      <c r="BC169" s="90">
        <f t="shared" si="138"/>
        <v>0</v>
      </c>
      <c r="BD169" s="90">
        <f t="shared" si="161"/>
        <v>-6000</v>
      </c>
      <c r="BE169" s="90">
        <f t="shared" si="128"/>
        <v>5812.6838157150323</v>
      </c>
      <c r="BF169" s="89">
        <f t="shared" si="139"/>
        <v>-3.1219364047494591E-2</v>
      </c>
      <c r="BG169" s="109">
        <f t="shared" si="162"/>
        <v>207.00162060643748</v>
      </c>
      <c r="BH169" s="108">
        <f t="shared" si="129"/>
        <v>6019.6854363214698</v>
      </c>
      <c r="BI169" s="129">
        <f t="shared" si="140"/>
        <v>3.2809060535783363E-3</v>
      </c>
      <c r="BJ169" s="90">
        <f t="shared" si="130"/>
        <v>220.74474630349539</v>
      </c>
      <c r="BK169" s="108">
        <f t="shared" si="131"/>
        <v>6033.4285620185274</v>
      </c>
      <c r="BL169" s="89">
        <f t="shared" si="141"/>
        <v>5.571427003087992E-3</v>
      </c>
      <c r="BM169" s="109"/>
      <c r="BN169" s="109">
        <f t="shared" si="142"/>
        <v>6000</v>
      </c>
      <c r="BO169" s="109">
        <f t="shared" si="143"/>
        <v>6033.4285620185283</v>
      </c>
      <c r="BQ169" s="108">
        <f t="shared" si="114"/>
        <v>56.23</v>
      </c>
      <c r="BR169" s="108">
        <f t="shared" si="115"/>
        <v>38.959999000000003</v>
      </c>
    </row>
    <row r="170" spans="1:70" ht="12.75" customHeight="1" x14ac:dyDescent="0.2">
      <c r="A170" s="107">
        <v>40238</v>
      </c>
      <c r="B170" s="108">
        <v>58.209999000000003</v>
      </c>
      <c r="C170" s="108">
        <v>49.16</v>
      </c>
      <c r="D170" s="108">
        <v>47.119999</v>
      </c>
      <c r="E170" s="108">
        <v>58.41</v>
      </c>
      <c r="F170" s="108">
        <v>34.110000999999997</v>
      </c>
      <c r="G170" s="108">
        <v>41.060001</v>
      </c>
      <c r="L170" s="156">
        <f>IF(int=Weekly,-$B$4,IF(int=Bi_Weekly,0,IF(int=Monthly,0,IF(int=Quarterly,0,IF(int=Yearly,0,IF(int=None,0,0))))))</f>
        <v>0</v>
      </c>
      <c r="M170" s="110">
        <f t="shared" si="116"/>
        <v>0</v>
      </c>
      <c r="N170" s="126">
        <f t="shared" si="117"/>
        <v>0</v>
      </c>
      <c r="O170" s="110">
        <f t="shared" si="118"/>
        <v>0</v>
      </c>
      <c r="P170" s="110">
        <f t="shared" si="119"/>
        <v>0</v>
      </c>
      <c r="Q170" s="110">
        <f t="shared" si="120"/>
        <v>0</v>
      </c>
      <c r="R170" s="110">
        <f t="shared" si="121"/>
        <v>0</v>
      </c>
      <c r="S170" s="110">
        <f t="shared" si="144"/>
        <v>18.589122346785121</v>
      </c>
      <c r="T170" s="110">
        <f t="shared" si="145"/>
        <v>20.854641371804007</v>
      </c>
      <c r="U170" s="110">
        <f t="shared" si="146"/>
        <v>7.8379204263881013</v>
      </c>
      <c r="V170" s="110">
        <f t="shared" si="147"/>
        <v>5.4925122106339188</v>
      </c>
      <c r="W170" s="110">
        <f t="shared" si="148"/>
        <v>69.639602166322035</v>
      </c>
      <c r="X170" s="110">
        <f t="shared" si="149"/>
        <v>21.583021442039797</v>
      </c>
      <c r="Y170" s="110"/>
      <c r="Z170" s="110"/>
      <c r="AA170" s="110"/>
      <c r="AB170" s="110"/>
      <c r="AC170" s="110"/>
      <c r="AD170" s="110"/>
      <c r="AE170" s="110">
        <f t="shared" si="132"/>
        <v>0</v>
      </c>
      <c r="AF170" s="110">
        <f t="shared" si="133"/>
        <v>0</v>
      </c>
      <c r="AG170" s="110">
        <f t="shared" si="134"/>
        <v>0</v>
      </c>
      <c r="AH170" s="110">
        <f t="shared" si="135"/>
        <v>0</v>
      </c>
      <c r="AI170" s="110">
        <f t="shared" si="136"/>
        <v>0</v>
      </c>
      <c r="AJ170" s="110">
        <f t="shared" si="137"/>
        <v>0</v>
      </c>
      <c r="AK170" s="110">
        <f t="shared" si="122"/>
        <v>0</v>
      </c>
      <c r="AL170" s="110">
        <f t="shared" si="123"/>
        <v>0</v>
      </c>
      <c r="AM170" s="110">
        <f t="shared" si="124"/>
        <v>0</v>
      </c>
      <c r="AN170" s="110">
        <f t="shared" si="125"/>
        <v>0</v>
      </c>
      <c r="AO170" s="110">
        <f t="shared" si="126"/>
        <v>0</v>
      </c>
      <c r="AP170" s="110">
        <f t="shared" si="127"/>
        <v>0</v>
      </c>
      <c r="AQ170" s="110">
        <f t="shared" si="150"/>
        <v>0.47627064263802077</v>
      </c>
      <c r="AR170" s="110">
        <f t="shared" si="150"/>
        <v>0.82951425299497528</v>
      </c>
      <c r="AS170" s="110">
        <f t="shared" si="151"/>
        <v>0.28083985691389052</v>
      </c>
      <c r="AT170" s="110">
        <f t="shared" si="152"/>
        <v>0.21359993702748414</v>
      </c>
      <c r="AU170" s="110">
        <f t="shared" si="153"/>
        <v>2.9793623701344756</v>
      </c>
      <c r="AV170" s="110">
        <f t="shared" si="154"/>
        <v>0.83765642248177175</v>
      </c>
      <c r="AW170" s="110">
        <f t="shared" si="155"/>
        <v>19.065392989423142</v>
      </c>
      <c r="AX170" s="110">
        <f t="shared" si="156"/>
        <v>21.684155624798983</v>
      </c>
      <c r="AY170" s="110">
        <f t="shared" si="157"/>
        <v>8.1187602833019916</v>
      </c>
      <c r="AZ170" s="110">
        <f t="shared" si="158"/>
        <v>5.7061121476614032</v>
      </c>
      <c r="BA170" s="110">
        <f t="shared" si="159"/>
        <v>72.618964536456517</v>
      </c>
      <c r="BB170" s="110">
        <f t="shared" si="160"/>
        <v>22.420677864521569</v>
      </c>
      <c r="BC170" s="90">
        <f t="shared" si="138"/>
        <v>0</v>
      </c>
      <c r="BD170" s="90">
        <f t="shared" si="161"/>
        <v>-6000</v>
      </c>
      <c r="BE170" s="90">
        <f t="shared" si="128"/>
        <v>6059.0331854577616</v>
      </c>
      <c r="BF170" s="89">
        <f t="shared" si="139"/>
        <v>9.8388642429603212E-3</v>
      </c>
      <c r="BG170" s="109">
        <f t="shared" si="162"/>
        <v>207.00162060643748</v>
      </c>
      <c r="BH170" s="108">
        <f t="shared" si="129"/>
        <v>6266.0348060641991</v>
      </c>
      <c r="BI170" s="129">
        <f t="shared" si="140"/>
        <v>4.4339134344033138E-2</v>
      </c>
      <c r="BJ170" s="90">
        <f t="shared" si="130"/>
        <v>230.23240737704683</v>
      </c>
      <c r="BK170" s="108">
        <f t="shared" si="131"/>
        <v>6289.2655928348086</v>
      </c>
      <c r="BL170" s="89">
        <f t="shared" si="141"/>
        <v>4.8210932139134854E-2</v>
      </c>
      <c r="BM170" s="109"/>
      <c r="BN170" s="109">
        <f t="shared" si="142"/>
        <v>6000</v>
      </c>
      <c r="BO170" s="109">
        <f t="shared" si="143"/>
        <v>6289.2655928348076</v>
      </c>
      <c r="BQ170" s="108">
        <f t="shared" si="114"/>
        <v>58.209999000000003</v>
      </c>
      <c r="BR170" s="108">
        <f t="shared" si="115"/>
        <v>41.060001</v>
      </c>
    </row>
    <row r="171" spans="1:70" ht="12.75" customHeight="1" x14ac:dyDescent="0.2">
      <c r="A171" s="107">
        <v>40245</v>
      </c>
      <c r="B171" s="108">
        <v>58.869999</v>
      </c>
      <c r="C171" s="108">
        <v>49.700001</v>
      </c>
      <c r="D171" s="108">
        <v>47.919998</v>
      </c>
      <c r="E171" s="108">
        <v>59.369999</v>
      </c>
      <c r="F171" s="108">
        <v>34.409999999999997</v>
      </c>
      <c r="G171" s="108">
        <v>41.349997999999999</v>
      </c>
      <c r="L171" s="156">
        <f>IF(int=Weekly,-$B$4,IF(int=Bi_Weekly,-$B$4,IF(int=Monthly,-$B$4,IF(int=Quarterly,0,IF(int=Yearly,0,IF(int=None,0,0))))))</f>
        <v>0</v>
      </c>
      <c r="M171" s="110">
        <f t="shared" si="116"/>
        <v>0</v>
      </c>
      <c r="N171" s="126">
        <f t="shared" si="117"/>
        <v>0</v>
      </c>
      <c r="O171" s="110">
        <f t="shared" si="118"/>
        <v>0</v>
      </c>
      <c r="P171" s="110">
        <f t="shared" si="119"/>
        <v>0</v>
      </c>
      <c r="Q171" s="110">
        <f t="shared" si="120"/>
        <v>0</v>
      </c>
      <c r="R171" s="110">
        <f t="shared" si="121"/>
        <v>0</v>
      </c>
      <c r="S171" s="110">
        <f t="shared" si="144"/>
        <v>18.589122346785121</v>
      </c>
      <c r="T171" s="110">
        <f t="shared" si="145"/>
        <v>20.854641371804007</v>
      </c>
      <c r="U171" s="110">
        <f t="shared" si="146"/>
        <v>7.8379204263881013</v>
      </c>
      <c r="V171" s="110">
        <f t="shared" si="147"/>
        <v>5.4925122106339188</v>
      </c>
      <c r="W171" s="110">
        <f t="shared" si="148"/>
        <v>69.639602166322035</v>
      </c>
      <c r="X171" s="110">
        <f t="shared" si="149"/>
        <v>21.583021442039797</v>
      </c>
      <c r="Y171" s="110"/>
      <c r="Z171" s="110"/>
      <c r="AA171" s="110"/>
      <c r="AB171" s="110"/>
      <c r="AC171" s="110"/>
      <c r="AD171" s="110"/>
      <c r="AE171" s="110">
        <f t="shared" si="132"/>
        <v>0</v>
      </c>
      <c r="AF171" s="110">
        <f t="shared" si="133"/>
        <v>0</v>
      </c>
      <c r="AG171" s="110">
        <f t="shared" si="134"/>
        <v>0</v>
      </c>
      <c r="AH171" s="110">
        <f t="shared" si="135"/>
        <v>0</v>
      </c>
      <c r="AI171" s="110">
        <f t="shared" si="136"/>
        <v>0</v>
      </c>
      <c r="AJ171" s="110">
        <f t="shared" si="137"/>
        <v>0</v>
      </c>
      <c r="AK171" s="110">
        <f t="shared" si="122"/>
        <v>0</v>
      </c>
      <c r="AL171" s="110">
        <f t="shared" si="123"/>
        <v>0</v>
      </c>
      <c r="AM171" s="110">
        <f t="shared" si="124"/>
        <v>0</v>
      </c>
      <c r="AN171" s="110">
        <f t="shared" si="125"/>
        <v>0</v>
      </c>
      <c r="AO171" s="110">
        <f t="shared" si="126"/>
        <v>0</v>
      </c>
      <c r="AP171" s="110">
        <f t="shared" si="127"/>
        <v>0</v>
      </c>
      <c r="AQ171" s="110">
        <f t="shared" si="150"/>
        <v>0.47627064263802077</v>
      </c>
      <c r="AR171" s="110">
        <f t="shared" si="150"/>
        <v>0.82951425299497528</v>
      </c>
      <c r="AS171" s="110">
        <f t="shared" si="151"/>
        <v>0.28083985691389052</v>
      </c>
      <c r="AT171" s="110">
        <f t="shared" si="152"/>
        <v>0.21359993702748414</v>
      </c>
      <c r="AU171" s="110">
        <f t="shared" si="153"/>
        <v>2.9793623701344756</v>
      </c>
      <c r="AV171" s="110">
        <f t="shared" si="154"/>
        <v>0.83765642248177175</v>
      </c>
      <c r="AW171" s="110">
        <f t="shared" si="155"/>
        <v>19.065392989423142</v>
      </c>
      <c r="AX171" s="110">
        <f t="shared" si="156"/>
        <v>21.684155624798983</v>
      </c>
      <c r="AY171" s="110">
        <f t="shared" si="157"/>
        <v>8.1187602833019916</v>
      </c>
      <c r="AZ171" s="110">
        <f t="shared" si="158"/>
        <v>5.7061121476614032</v>
      </c>
      <c r="BA171" s="110">
        <f t="shared" si="159"/>
        <v>72.618964536456517</v>
      </c>
      <c r="BB171" s="110">
        <f t="shared" si="160"/>
        <v>22.420677864521569</v>
      </c>
      <c r="BC171" s="90">
        <f t="shared" si="138"/>
        <v>0</v>
      </c>
      <c r="BD171" s="90">
        <f t="shared" si="161"/>
        <v>-6000</v>
      </c>
      <c r="BE171" s="90">
        <f t="shared" si="128"/>
        <v>6121.2574906143636</v>
      </c>
      <c r="BF171" s="89">
        <f t="shared" si="139"/>
        <v>2.0209581769060625E-2</v>
      </c>
      <c r="BG171" s="109">
        <f t="shared" si="162"/>
        <v>207.00162060643748</v>
      </c>
      <c r="BH171" s="108">
        <f t="shared" si="129"/>
        <v>6328.2591112208011</v>
      </c>
      <c r="BI171" s="129">
        <f t="shared" si="140"/>
        <v>5.4709851870133441E-2</v>
      </c>
      <c r="BJ171" s="90">
        <f t="shared" si="130"/>
        <v>232.56113543918559</v>
      </c>
      <c r="BK171" s="108">
        <f t="shared" si="131"/>
        <v>6353.8186260535495</v>
      </c>
      <c r="BL171" s="89">
        <f t="shared" si="141"/>
        <v>5.8969771008924976E-2</v>
      </c>
      <c r="BM171" s="109"/>
      <c r="BN171" s="109">
        <f t="shared" si="142"/>
        <v>6000</v>
      </c>
      <c r="BO171" s="109">
        <f t="shared" si="143"/>
        <v>6353.8186260535476</v>
      </c>
      <c r="BQ171" s="108">
        <f t="shared" si="114"/>
        <v>58.869999</v>
      </c>
      <c r="BR171" s="108">
        <f t="shared" si="115"/>
        <v>41.349997999999999</v>
      </c>
    </row>
    <row r="172" spans="1:70" ht="12.75" customHeight="1" x14ac:dyDescent="0.2">
      <c r="A172" s="107">
        <v>40252</v>
      </c>
      <c r="B172" s="108">
        <v>59.25</v>
      </c>
      <c r="C172" s="108">
        <v>50.23</v>
      </c>
      <c r="D172" s="108">
        <v>48.18</v>
      </c>
      <c r="E172" s="108">
        <v>59.619999</v>
      </c>
      <c r="F172" s="108">
        <v>34.229999999999997</v>
      </c>
      <c r="G172" s="108">
        <v>41.290000999999997</v>
      </c>
      <c r="L172" s="156">
        <f>IF(int=Weekly,-$B$4,IF(int=Bi_Weekly,0,IF(int=Monthly,0,IF(int=Quarterly,0,IF(int=Yearly,0,IF(int=None,0,0))))))</f>
        <v>0</v>
      </c>
      <c r="M172" s="110">
        <f t="shared" si="116"/>
        <v>0</v>
      </c>
      <c r="N172" s="126">
        <f t="shared" si="117"/>
        <v>0</v>
      </c>
      <c r="O172" s="110">
        <f t="shared" si="118"/>
        <v>0</v>
      </c>
      <c r="P172" s="110">
        <f t="shared" si="119"/>
        <v>0</v>
      </c>
      <c r="Q172" s="110">
        <f t="shared" si="120"/>
        <v>0</v>
      </c>
      <c r="R172" s="110">
        <f t="shared" si="121"/>
        <v>0</v>
      </c>
      <c r="S172" s="110">
        <f t="shared" si="144"/>
        <v>18.589122346785121</v>
      </c>
      <c r="T172" s="110">
        <f t="shared" si="145"/>
        <v>20.854641371804007</v>
      </c>
      <c r="U172" s="110">
        <f t="shared" si="146"/>
        <v>7.8379204263881013</v>
      </c>
      <c r="V172" s="110">
        <f t="shared" si="147"/>
        <v>5.4925122106339188</v>
      </c>
      <c r="W172" s="110">
        <f t="shared" si="148"/>
        <v>69.639602166322035</v>
      </c>
      <c r="X172" s="110">
        <f t="shared" si="149"/>
        <v>21.583021442039797</v>
      </c>
      <c r="Y172" s="110"/>
      <c r="Z172" s="110"/>
      <c r="AA172" s="110"/>
      <c r="AB172" s="110"/>
      <c r="AC172" s="110"/>
      <c r="AD172" s="110"/>
      <c r="AE172" s="110">
        <f t="shared" si="132"/>
        <v>0</v>
      </c>
      <c r="AF172" s="110">
        <f t="shared" si="133"/>
        <v>0</v>
      </c>
      <c r="AG172" s="110">
        <f t="shared" si="134"/>
        <v>0</v>
      </c>
      <c r="AH172" s="110">
        <f t="shared" si="135"/>
        <v>0</v>
      </c>
      <c r="AI172" s="110">
        <f t="shared" si="136"/>
        <v>0</v>
      </c>
      <c r="AJ172" s="110">
        <f t="shared" si="137"/>
        <v>0</v>
      </c>
      <c r="AK172" s="110">
        <f t="shared" si="122"/>
        <v>0</v>
      </c>
      <c r="AL172" s="110">
        <f t="shared" si="123"/>
        <v>0</v>
      </c>
      <c r="AM172" s="110">
        <f t="shared" si="124"/>
        <v>0</v>
      </c>
      <c r="AN172" s="110">
        <f t="shared" si="125"/>
        <v>0</v>
      </c>
      <c r="AO172" s="110">
        <f t="shared" si="126"/>
        <v>0</v>
      </c>
      <c r="AP172" s="110">
        <f t="shared" si="127"/>
        <v>0</v>
      </c>
      <c r="AQ172" s="110">
        <f t="shared" si="150"/>
        <v>0.47627064263802077</v>
      </c>
      <c r="AR172" s="110">
        <f t="shared" si="150"/>
        <v>0.82951425299497528</v>
      </c>
      <c r="AS172" s="110">
        <f t="shared" si="151"/>
        <v>0.28083985691389052</v>
      </c>
      <c r="AT172" s="110">
        <f t="shared" si="152"/>
        <v>0.21359993702748414</v>
      </c>
      <c r="AU172" s="110">
        <f t="shared" si="153"/>
        <v>2.9793623701344756</v>
      </c>
      <c r="AV172" s="110">
        <f t="shared" si="154"/>
        <v>0.83765642248177175</v>
      </c>
      <c r="AW172" s="110">
        <f t="shared" si="155"/>
        <v>19.065392989423142</v>
      </c>
      <c r="AX172" s="110">
        <f t="shared" si="156"/>
        <v>21.684155624798983</v>
      </c>
      <c r="AY172" s="110">
        <f t="shared" si="157"/>
        <v>8.1187602833019916</v>
      </c>
      <c r="AZ172" s="110">
        <f t="shared" si="158"/>
        <v>5.7061121476614032</v>
      </c>
      <c r="BA172" s="110">
        <f t="shared" si="159"/>
        <v>72.618964536456517</v>
      </c>
      <c r="BB172" s="110">
        <f t="shared" si="160"/>
        <v>22.420677864521569</v>
      </c>
      <c r="BC172" s="90">
        <f t="shared" si="138"/>
        <v>0</v>
      </c>
      <c r="BD172" s="90">
        <f t="shared" si="161"/>
        <v>-6000</v>
      </c>
      <c r="BE172" s="90">
        <f t="shared" si="128"/>
        <v>6128.9552728796425</v>
      </c>
      <c r="BF172" s="89">
        <f t="shared" si="139"/>
        <v>2.1492545479940395E-2</v>
      </c>
      <c r="BG172" s="109">
        <f t="shared" si="162"/>
        <v>207.00162060643748</v>
      </c>
      <c r="BH172" s="108">
        <f t="shared" si="129"/>
        <v>6335.9568934860799</v>
      </c>
      <c r="BI172" s="129">
        <f t="shared" si="140"/>
        <v>5.5992815581013433E-2</v>
      </c>
      <c r="BJ172" s="90">
        <f t="shared" si="130"/>
        <v>232.72163729396209</v>
      </c>
      <c r="BK172" s="108">
        <f t="shared" si="131"/>
        <v>6361.6769101736045</v>
      </c>
      <c r="BL172" s="89">
        <f t="shared" si="141"/>
        <v>6.0279485028934099E-2</v>
      </c>
      <c r="BM172" s="109"/>
      <c r="BN172" s="109">
        <f t="shared" si="142"/>
        <v>6000</v>
      </c>
      <c r="BO172" s="109">
        <f t="shared" si="143"/>
        <v>6361.6769101736036</v>
      </c>
      <c r="BQ172" s="108">
        <f t="shared" si="114"/>
        <v>59.25</v>
      </c>
      <c r="BR172" s="108">
        <f t="shared" si="115"/>
        <v>41.290000999999997</v>
      </c>
    </row>
    <row r="173" spans="1:70" ht="12.75" customHeight="1" x14ac:dyDescent="0.2">
      <c r="A173" s="107">
        <v>40259</v>
      </c>
      <c r="B173" s="108">
        <v>59.389999000000003</v>
      </c>
      <c r="C173" s="108">
        <v>50.259998000000003</v>
      </c>
      <c r="D173" s="108">
        <v>48.43</v>
      </c>
      <c r="E173" s="108">
        <v>60.040000999999997</v>
      </c>
      <c r="F173" s="108">
        <v>34.209999000000003</v>
      </c>
      <c r="G173" s="108">
        <v>41.240001999999997</v>
      </c>
      <c r="L173" s="156">
        <f>IF(int=Weekly,-$B$4,IF(int=Bi_Weekly,-$B$4,IF(int=Monthly,0,IF(int=Quarterly,0,IF(int=Yearly,0,IF(int=None,0,0))))))</f>
        <v>0</v>
      </c>
      <c r="M173" s="110">
        <f t="shared" si="116"/>
        <v>0</v>
      </c>
      <c r="N173" s="126">
        <f t="shared" si="117"/>
        <v>0</v>
      </c>
      <c r="O173" s="110">
        <f t="shared" si="118"/>
        <v>0</v>
      </c>
      <c r="P173" s="110">
        <f t="shared" si="119"/>
        <v>0</v>
      </c>
      <c r="Q173" s="110">
        <f t="shared" si="120"/>
        <v>0</v>
      </c>
      <c r="R173" s="110">
        <f t="shared" si="121"/>
        <v>0</v>
      </c>
      <c r="S173" s="110">
        <f t="shared" si="144"/>
        <v>18.589122346785121</v>
      </c>
      <c r="T173" s="110">
        <f t="shared" si="145"/>
        <v>20.854641371804007</v>
      </c>
      <c r="U173" s="110">
        <f t="shared" si="146"/>
        <v>7.8379204263881013</v>
      </c>
      <c r="V173" s="110">
        <f t="shared" si="147"/>
        <v>5.4925122106339188</v>
      </c>
      <c r="W173" s="110">
        <f t="shared" si="148"/>
        <v>69.639602166322035</v>
      </c>
      <c r="X173" s="110">
        <f t="shared" si="149"/>
        <v>21.583021442039797</v>
      </c>
      <c r="Y173" s="110"/>
      <c r="Z173" s="110"/>
      <c r="AA173" s="110"/>
      <c r="AB173" s="110"/>
      <c r="AC173" s="110"/>
      <c r="AD173" s="110"/>
      <c r="AE173" s="110">
        <f t="shared" si="132"/>
        <v>0</v>
      </c>
      <c r="AF173" s="110">
        <f t="shared" si="133"/>
        <v>0</v>
      </c>
      <c r="AG173" s="110">
        <f t="shared" si="134"/>
        <v>0</v>
      </c>
      <c r="AH173" s="110">
        <f t="shared" si="135"/>
        <v>0</v>
      </c>
      <c r="AI173" s="110">
        <f t="shared" si="136"/>
        <v>0</v>
      </c>
      <c r="AJ173" s="110">
        <f t="shared" si="137"/>
        <v>0</v>
      </c>
      <c r="AK173" s="110">
        <f t="shared" si="122"/>
        <v>0</v>
      </c>
      <c r="AL173" s="110">
        <f t="shared" si="123"/>
        <v>0</v>
      </c>
      <c r="AM173" s="110">
        <f t="shared" si="124"/>
        <v>0</v>
      </c>
      <c r="AN173" s="110">
        <f t="shared" si="125"/>
        <v>0</v>
      </c>
      <c r="AO173" s="110">
        <f t="shared" si="126"/>
        <v>0</v>
      </c>
      <c r="AP173" s="110">
        <f t="shared" si="127"/>
        <v>0</v>
      </c>
      <c r="AQ173" s="110">
        <f t="shared" si="150"/>
        <v>0.47627064263802077</v>
      </c>
      <c r="AR173" s="110">
        <f t="shared" si="150"/>
        <v>0.82951425299497528</v>
      </c>
      <c r="AS173" s="110">
        <f t="shared" si="151"/>
        <v>0.28083985691389052</v>
      </c>
      <c r="AT173" s="110">
        <f t="shared" si="152"/>
        <v>0.21359993702748414</v>
      </c>
      <c r="AU173" s="110">
        <f t="shared" si="153"/>
        <v>2.9793623701344756</v>
      </c>
      <c r="AV173" s="110">
        <f t="shared" si="154"/>
        <v>0.83765642248177175</v>
      </c>
      <c r="AW173" s="110">
        <f t="shared" si="155"/>
        <v>19.065392989423142</v>
      </c>
      <c r="AX173" s="110">
        <f t="shared" si="156"/>
        <v>21.684155624798983</v>
      </c>
      <c r="AY173" s="110">
        <f t="shared" si="157"/>
        <v>8.1187602833019916</v>
      </c>
      <c r="AZ173" s="110">
        <f t="shared" si="158"/>
        <v>5.7061121476614032</v>
      </c>
      <c r="BA173" s="110">
        <f t="shared" si="159"/>
        <v>72.618964536456517</v>
      </c>
      <c r="BB173" s="110">
        <f t="shared" si="160"/>
        <v>22.420677864521569</v>
      </c>
      <c r="BC173" s="90">
        <f t="shared" si="138"/>
        <v>0</v>
      </c>
      <c r="BD173" s="90">
        <f t="shared" si="161"/>
        <v>-6000</v>
      </c>
      <c r="BE173" s="90">
        <f t="shared" si="128"/>
        <v>6133.97768399902</v>
      </c>
      <c r="BF173" s="89">
        <f t="shared" si="139"/>
        <v>2.2329613999836573E-2</v>
      </c>
      <c r="BG173" s="109">
        <f t="shared" si="162"/>
        <v>207.00162060643748</v>
      </c>
      <c r="BH173" s="108">
        <f t="shared" si="129"/>
        <v>6340.9793046054574</v>
      </c>
      <c r="BI173" s="129">
        <f t="shared" si="140"/>
        <v>5.6829884100909611E-2</v>
      </c>
      <c r="BJ173" s="90">
        <f t="shared" si="130"/>
        <v>232.87164863096933</v>
      </c>
      <c r="BK173" s="108">
        <f t="shared" si="131"/>
        <v>6366.8493326299895</v>
      </c>
      <c r="BL173" s="89">
        <f t="shared" si="141"/>
        <v>6.1141555438331663E-2</v>
      </c>
      <c r="BM173" s="109"/>
      <c r="BN173" s="109">
        <f t="shared" si="142"/>
        <v>6000</v>
      </c>
      <c r="BO173" s="109">
        <f t="shared" si="143"/>
        <v>6366.8493326299904</v>
      </c>
      <c r="BQ173" s="108">
        <f t="shared" si="114"/>
        <v>59.389999000000003</v>
      </c>
      <c r="BR173" s="108">
        <f t="shared" si="115"/>
        <v>41.240001999999997</v>
      </c>
    </row>
    <row r="174" spans="1:70" ht="12.75" customHeight="1" x14ac:dyDescent="0.2">
      <c r="A174" s="107">
        <v>40266</v>
      </c>
      <c r="B174" s="108">
        <v>60.02</v>
      </c>
      <c r="C174" s="108">
        <v>50.91</v>
      </c>
      <c r="D174" s="108">
        <v>49.07</v>
      </c>
      <c r="E174" s="108">
        <v>60.619999</v>
      </c>
      <c r="F174" s="108">
        <v>35.130001</v>
      </c>
      <c r="G174" s="108">
        <v>43.16</v>
      </c>
      <c r="L174" s="156">
        <f>IF(int=Weekly,-$B$4,IF(int=Bi_Weekly,0,IF(int=Monthly,0,IF(int=Quarterly,0,IF(int=Yearly,0,IF(int=None,0,0))))))</f>
        <v>0</v>
      </c>
      <c r="M174" s="110">
        <f t="shared" si="116"/>
        <v>0</v>
      </c>
      <c r="N174" s="126">
        <f t="shared" si="117"/>
        <v>0</v>
      </c>
      <c r="O174" s="110">
        <f t="shared" si="118"/>
        <v>0</v>
      </c>
      <c r="P174" s="110">
        <f t="shared" si="119"/>
        <v>0</v>
      </c>
      <c r="Q174" s="110">
        <f t="shared" si="120"/>
        <v>0</v>
      </c>
      <c r="R174" s="110">
        <f t="shared" si="121"/>
        <v>0</v>
      </c>
      <c r="S174" s="110">
        <f t="shared" si="144"/>
        <v>18.589122346785121</v>
      </c>
      <c r="T174" s="110">
        <f t="shared" si="145"/>
        <v>20.854641371804007</v>
      </c>
      <c r="U174" s="110">
        <f t="shared" si="146"/>
        <v>7.8379204263881013</v>
      </c>
      <c r="V174" s="110">
        <f t="shared" si="147"/>
        <v>5.4925122106339188</v>
      </c>
      <c r="W174" s="110">
        <f t="shared" si="148"/>
        <v>69.639602166322035</v>
      </c>
      <c r="X174" s="110">
        <f t="shared" si="149"/>
        <v>21.583021442039797</v>
      </c>
      <c r="Y174" s="110">
        <v>0.23599999999999999</v>
      </c>
      <c r="Z174" s="110">
        <v>0.307</v>
      </c>
      <c r="AA174" s="110">
        <v>1.2E-2</v>
      </c>
      <c r="AB174" s="110">
        <v>2.9000000000000001E-2</v>
      </c>
      <c r="AC174" s="110">
        <v>1.0999999999999999E-2</v>
      </c>
      <c r="AD174" s="110"/>
      <c r="AE174" s="110">
        <f t="shared" si="132"/>
        <v>4.3870328738412887</v>
      </c>
      <c r="AF174" s="110">
        <f t="shared" si="133"/>
        <v>6.4023749011438298</v>
      </c>
      <c r="AG174" s="110">
        <f t="shared" si="134"/>
        <v>9.4055045116657215E-2</v>
      </c>
      <c r="AH174" s="110">
        <f t="shared" si="135"/>
        <v>0.15928285410838366</v>
      </c>
      <c r="AI174" s="110">
        <f t="shared" si="136"/>
        <v>0.76603562382954238</v>
      </c>
      <c r="AJ174" s="110">
        <f t="shared" si="137"/>
        <v>0</v>
      </c>
      <c r="AK174" s="110">
        <f t="shared" si="122"/>
        <v>7.3092850280594604E-2</v>
      </c>
      <c r="AL174" s="110">
        <f t="shared" si="123"/>
        <v>0.12575868986729188</v>
      </c>
      <c r="AM174" s="110">
        <f t="shared" si="124"/>
        <v>1.9167524988110295E-3</v>
      </c>
      <c r="AN174" s="110">
        <f t="shared" si="125"/>
        <v>2.6275627966998757E-3</v>
      </c>
      <c r="AO174" s="110">
        <f t="shared" si="126"/>
        <v>2.18057387424937E-2</v>
      </c>
      <c r="AP174" s="110">
        <f t="shared" si="127"/>
        <v>0</v>
      </c>
      <c r="AQ174" s="110">
        <f t="shared" si="150"/>
        <v>0.54936349291861541</v>
      </c>
      <c r="AR174" s="110">
        <f t="shared" si="150"/>
        <v>0.95527294286226716</v>
      </c>
      <c r="AS174" s="110">
        <f t="shared" si="151"/>
        <v>0.28275660941270153</v>
      </c>
      <c r="AT174" s="110">
        <f t="shared" si="152"/>
        <v>0.21622749982418402</v>
      </c>
      <c r="AU174" s="110">
        <f t="shared" si="153"/>
        <v>3.0011681088769695</v>
      </c>
      <c r="AV174" s="110">
        <f t="shared" si="154"/>
        <v>0.83765642248177175</v>
      </c>
      <c r="AW174" s="110">
        <f t="shared" si="155"/>
        <v>19.138485839703737</v>
      </c>
      <c r="AX174" s="110">
        <f t="shared" si="156"/>
        <v>21.809914314666273</v>
      </c>
      <c r="AY174" s="110">
        <f t="shared" si="157"/>
        <v>8.1206770358008029</v>
      </c>
      <c r="AZ174" s="110">
        <f t="shared" si="158"/>
        <v>5.7087397104581026</v>
      </c>
      <c r="BA174" s="110">
        <f t="shared" si="159"/>
        <v>72.640770275199003</v>
      </c>
      <c r="BB174" s="110">
        <f t="shared" si="160"/>
        <v>22.420677864521569</v>
      </c>
      <c r="BC174" s="90">
        <f t="shared" si="138"/>
        <v>11.808781298039703</v>
      </c>
      <c r="BD174" s="90">
        <f t="shared" si="161"/>
        <v>-6000</v>
      </c>
      <c r="BE174" s="90">
        <f t="shared" si="128"/>
        <v>6272.9542547124984</v>
      </c>
      <c r="BF174" s="89">
        <f t="shared" si="139"/>
        <v>4.5492375785416428E-2</v>
      </c>
      <c r="BG174" s="109">
        <f t="shared" si="162"/>
        <v>218.81040190447717</v>
      </c>
      <c r="BH174" s="108">
        <f t="shared" si="129"/>
        <v>6491.7646566169751</v>
      </c>
      <c r="BI174" s="129">
        <f t="shared" si="140"/>
        <v>8.1960776102829147E-2</v>
      </c>
      <c r="BJ174" s="90">
        <f t="shared" si="130"/>
        <v>250.17260987341842</v>
      </c>
      <c r="BK174" s="108">
        <f t="shared" si="131"/>
        <v>6523.1268645859163</v>
      </c>
      <c r="BL174" s="89">
        <f t="shared" si="141"/>
        <v>8.7187810764319362E-2</v>
      </c>
      <c r="BM174" s="109"/>
      <c r="BN174" s="109">
        <f t="shared" si="142"/>
        <v>6000</v>
      </c>
      <c r="BO174" s="109">
        <f t="shared" si="143"/>
        <v>6523.1268645859163</v>
      </c>
      <c r="BQ174" s="108">
        <f t="shared" si="114"/>
        <v>60.02</v>
      </c>
      <c r="BR174" s="108">
        <f t="shared" si="115"/>
        <v>43.16</v>
      </c>
    </row>
    <row r="175" spans="1:70" ht="12.75" customHeight="1" x14ac:dyDescent="0.2">
      <c r="A175" s="107">
        <v>40273</v>
      </c>
      <c r="B175" s="108">
        <v>61</v>
      </c>
      <c r="C175" s="108">
        <v>51.66</v>
      </c>
      <c r="D175" s="108">
        <v>50.130001</v>
      </c>
      <c r="E175" s="108">
        <v>62.52</v>
      </c>
      <c r="F175" s="108">
        <v>35.299999</v>
      </c>
      <c r="G175" s="108">
        <v>43.68</v>
      </c>
      <c r="L175" s="156">
        <f>IF(int=Weekly,-$B$4,IF(int=Bi_Weekly,-$B$4,IF(int=Monthly,-$B$4,IF(int=Quarterly,0,IF(int=Yearly,0,IF(int=None,0,0))))))</f>
        <v>0</v>
      </c>
      <c r="M175" s="110">
        <f t="shared" si="116"/>
        <v>0</v>
      </c>
      <c r="N175" s="126">
        <f t="shared" si="117"/>
        <v>0</v>
      </c>
      <c r="O175" s="110">
        <f t="shared" si="118"/>
        <v>0</v>
      </c>
      <c r="P175" s="110">
        <f t="shared" si="119"/>
        <v>0</v>
      </c>
      <c r="Q175" s="110">
        <f t="shared" si="120"/>
        <v>0</v>
      </c>
      <c r="R175" s="110">
        <f t="shared" si="121"/>
        <v>0</v>
      </c>
      <c r="S175" s="110">
        <f t="shared" si="144"/>
        <v>18.589122346785121</v>
      </c>
      <c r="T175" s="110">
        <f t="shared" si="145"/>
        <v>20.854641371804007</v>
      </c>
      <c r="U175" s="110">
        <f t="shared" si="146"/>
        <v>7.8379204263881013</v>
      </c>
      <c r="V175" s="110">
        <f t="shared" si="147"/>
        <v>5.4925122106339188</v>
      </c>
      <c r="W175" s="110">
        <f t="shared" si="148"/>
        <v>69.639602166322035</v>
      </c>
      <c r="X175" s="110">
        <f t="shared" si="149"/>
        <v>21.583021442039797</v>
      </c>
      <c r="Y175" s="110"/>
      <c r="Z175" s="110"/>
      <c r="AA175" s="110"/>
      <c r="AB175" s="110"/>
      <c r="AC175" s="110"/>
      <c r="AD175" s="110"/>
      <c r="AE175" s="110">
        <f t="shared" si="132"/>
        <v>0</v>
      </c>
      <c r="AF175" s="110">
        <f t="shared" si="133"/>
        <v>0</v>
      </c>
      <c r="AG175" s="110">
        <f t="shared" si="134"/>
        <v>0</v>
      </c>
      <c r="AH175" s="110">
        <f t="shared" si="135"/>
        <v>0</v>
      </c>
      <c r="AI175" s="110">
        <f t="shared" si="136"/>
        <v>0</v>
      </c>
      <c r="AJ175" s="110">
        <f t="shared" si="137"/>
        <v>0</v>
      </c>
      <c r="AK175" s="110">
        <f t="shared" si="122"/>
        <v>0</v>
      </c>
      <c r="AL175" s="110">
        <f t="shared" si="123"/>
        <v>0</v>
      </c>
      <c r="AM175" s="110">
        <f t="shared" si="124"/>
        <v>0</v>
      </c>
      <c r="AN175" s="110">
        <f t="shared" si="125"/>
        <v>0</v>
      </c>
      <c r="AO175" s="110">
        <f t="shared" si="126"/>
        <v>0</v>
      </c>
      <c r="AP175" s="110">
        <f t="shared" si="127"/>
        <v>0</v>
      </c>
      <c r="AQ175" s="110">
        <f t="shared" si="150"/>
        <v>0.54936349291861541</v>
      </c>
      <c r="AR175" s="110">
        <f t="shared" si="150"/>
        <v>0.95527294286226716</v>
      </c>
      <c r="AS175" s="110">
        <f t="shared" si="151"/>
        <v>0.28275660941270153</v>
      </c>
      <c r="AT175" s="110">
        <f t="shared" si="152"/>
        <v>0.21622749982418402</v>
      </c>
      <c r="AU175" s="110">
        <f t="shared" si="153"/>
        <v>3.0011681088769695</v>
      </c>
      <c r="AV175" s="110">
        <f t="shared" si="154"/>
        <v>0.83765642248177175</v>
      </c>
      <c r="AW175" s="110">
        <f t="shared" si="155"/>
        <v>19.138485839703737</v>
      </c>
      <c r="AX175" s="110">
        <f t="shared" si="156"/>
        <v>21.809914314666273</v>
      </c>
      <c r="AY175" s="110">
        <f t="shared" si="157"/>
        <v>8.1206770358008029</v>
      </c>
      <c r="AZ175" s="110">
        <f t="shared" si="158"/>
        <v>5.7087397104581026</v>
      </c>
      <c r="BA175" s="110">
        <f t="shared" si="159"/>
        <v>72.640770275199003</v>
      </c>
      <c r="BB175" s="110">
        <f t="shared" si="160"/>
        <v>22.420677864521569</v>
      </c>
      <c r="BC175" s="90">
        <f t="shared" si="138"/>
        <v>0</v>
      </c>
      <c r="BD175" s="90">
        <f t="shared" si="161"/>
        <v>-6000</v>
      </c>
      <c r="BE175" s="90">
        <f t="shared" si="128"/>
        <v>6348.6183220627408</v>
      </c>
      <c r="BF175" s="89">
        <f t="shared" si="139"/>
        <v>5.8103053677123428E-2</v>
      </c>
      <c r="BG175" s="109">
        <f t="shared" si="162"/>
        <v>218.81040190447717</v>
      </c>
      <c r="BH175" s="108">
        <f t="shared" si="129"/>
        <v>6567.4287239672176</v>
      </c>
      <c r="BI175" s="129">
        <f t="shared" si="140"/>
        <v>9.457145399453637E-2</v>
      </c>
      <c r="BJ175" s="90">
        <f t="shared" si="130"/>
        <v>253.08376947411628</v>
      </c>
      <c r="BK175" s="108">
        <f t="shared" si="131"/>
        <v>6601.7020915368576</v>
      </c>
      <c r="BL175" s="89">
        <f t="shared" si="141"/>
        <v>0.10028368192280968</v>
      </c>
      <c r="BM175" s="109"/>
      <c r="BN175" s="109">
        <f t="shared" si="142"/>
        <v>6000</v>
      </c>
      <c r="BO175" s="109">
        <f t="shared" si="143"/>
        <v>6601.7020915368566</v>
      </c>
      <c r="BQ175" s="108">
        <f t="shared" si="114"/>
        <v>61</v>
      </c>
      <c r="BR175" s="108">
        <f t="shared" si="115"/>
        <v>43.68</v>
      </c>
    </row>
    <row r="176" spans="1:70" ht="12.75" customHeight="1" x14ac:dyDescent="0.2">
      <c r="A176" s="107">
        <v>40280</v>
      </c>
      <c r="B176" s="108">
        <v>61.060001</v>
      </c>
      <c r="C176" s="108">
        <v>51.439999</v>
      </c>
      <c r="D176" s="108">
        <v>49.91</v>
      </c>
      <c r="E176" s="108">
        <v>63.290000999999997</v>
      </c>
      <c r="F176" s="108">
        <v>35.040000999999997</v>
      </c>
      <c r="G176" s="108">
        <v>42.549999</v>
      </c>
      <c r="L176" s="156">
        <f>IF(int=Weekly,-$B$4,IF(int=Bi_Weekly,0,IF(int=Monthly,0,IF(int=Quarterly,0,IF(int=Yearly,0,IF(int=None,0,0))))))</f>
        <v>0</v>
      </c>
      <c r="M176" s="110">
        <f t="shared" si="116"/>
        <v>0</v>
      </c>
      <c r="N176" s="126">
        <f t="shared" si="117"/>
        <v>0</v>
      </c>
      <c r="O176" s="110">
        <f t="shared" si="118"/>
        <v>0</v>
      </c>
      <c r="P176" s="110">
        <f t="shared" si="119"/>
        <v>0</v>
      </c>
      <c r="Q176" s="110">
        <f t="shared" si="120"/>
        <v>0</v>
      </c>
      <c r="R176" s="110">
        <f t="shared" si="121"/>
        <v>0</v>
      </c>
      <c r="S176" s="110">
        <f t="shared" si="144"/>
        <v>18.589122346785121</v>
      </c>
      <c r="T176" s="110">
        <f t="shared" si="145"/>
        <v>20.854641371804007</v>
      </c>
      <c r="U176" s="110">
        <f t="shared" si="146"/>
        <v>7.8379204263881013</v>
      </c>
      <c r="V176" s="110">
        <f t="shared" si="147"/>
        <v>5.4925122106339188</v>
      </c>
      <c r="W176" s="110">
        <f t="shared" si="148"/>
        <v>69.639602166322035</v>
      </c>
      <c r="X176" s="110">
        <f t="shared" si="149"/>
        <v>21.583021442039797</v>
      </c>
      <c r="Y176" s="110"/>
      <c r="Z176" s="110"/>
      <c r="AA176" s="110"/>
      <c r="AB176" s="110"/>
      <c r="AC176" s="110"/>
      <c r="AD176" s="110"/>
      <c r="AE176" s="110">
        <f t="shared" si="132"/>
        <v>0</v>
      </c>
      <c r="AF176" s="110">
        <f t="shared" si="133"/>
        <v>0</v>
      </c>
      <c r="AG176" s="110">
        <f t="shared" si="134"/>
        <v>0</v>
      </c>
      <c r="AH176" s="110">
        <f t="shared" si="135"/>
        <v>0</v>
      </c>
      <c r="AI176" s="110">
        <f t="shared" si="136"/>
        <v>0</v>
      </c>
      <c r="AJ176" s="110">
        <f t="shared" si="137"/>
        <v>0</v>
      </c>
      <c r="AK176" s="110">
        <f t="shared" si="122"/>
        <v>0</v>
      </c>
      <c r="AL176" s="110">
        <f t="shared" si="123"/>
        <v>0</v>
      </c>
      <c r="AM176" s="110">
        <f t="shared" si="124"/>
        <v>0</v>
      </c>
      <c r="AN176" s="110">
        <f t="shared" si="125"/>
        <v>0</v>
      </c>
      <c r="AO176" s="110">
        <f t="shared" si="126"/>
        <v>0</v>
      </c>
      <c r="AP176" s="110">
        <f t="shared" si="127"/>
        <v>0</v>
      </c>
      <c r="AQ176" s="110">
        <f t="shared" si="150"/>
        <v>0.54936349291861541</v>
      </c>
      <c r="AR176" s="110">
        <f t="shared" si="150"/>
        <v>0.95527294286226716</v>
      </c>
      <c r="AS176" s="110">
        <f t="shared" si="151"/>
        <v>0.28275660941270153</v>
      </c>
      <c r="AT176" s="110">
        <f t="shared" si="152"/>
        <v>0.21622749982418402</v>
      </c>
      <c r="AU176" s="110">
        <f t="shared" si="153"/>
        <v>3.0011681088769695</v>
      </c>
      <c r="AV176" s="110">
        <f t="shared" si="154"/>
        <v>0.83765642248177175</v>
      </c>
      <c r="AW176" s="110">
        <f t="shared" si="155"/>
        <v>19.138485839703737</v>
      </c>
      <c r="AX176" s="110">
        <f t="shared" si="156"/>
        <v>21.809914314666273</v>
      </c>
      <c r="AY176" s="110">
        <f t="shared" si="157"/>
        <v>8.1206770358008029</v>
      </c>
      <c r="AZ176" s="110">
        <f t="shared" si="158"/>
        <v>5.7087397104581026</v>
      </c>
      <c r="BA176" s="110">
        <f t="shared" si="159"/>
        <v>72.640770275199003</v>
      </c>
      <c r="BB176" s="110">
        <f t="shared" si="160"/>
        <v>22.420677864521569</v>
      </c>
      <c r="BC176" s="90">
        <f t="shared" si="138"/>
        <v>0</v>
      </c>
      <c r="BD176" s="90">
        <f t="shared" si="161"/>
        <v>-6000</v>
      </c>
      <c r="BE176" s="90">
        <f t="shared" si="128"/>
        <v>6305.155542502639</v>
      </c>
      <c r="BF176" s="89">
        <f t="shared" si="139"/>
        <v>5.0859257083773146E-2</v>
      </c>
      <c r="BG176" s="109">
        <f t="shared" si="162"/>
        <v>218.81040190447717</v>
      </c>
      <c r="BH176" s="108">
        <f t="shared" si="129"/>
        <v>6523.9659444071158</v>
      </c>
      <c r="BI176" s="129">
        <f t="shared" si="140"/>
        <v>8.7327657401185865E-2</v>
      </c>
      <c r="BJ176" s="90">
        <f t="shared" si="130"/>
        <v>251.28400918358437</v>
      </c>
      <c r="BK176" s="108">
        <f t="shared" si="131"/>
        <v>6556.4395516862232</v>
      </c>
      <c r="BL176" s="89">
        <f t="shared" si="141"/>
        <v>9.273992528103725E-2</v>
      </c>
      <c r="BM176" s="109"/>
      <c r="BN176" s="109">
        <f t="shared" si="142"/>
        <v>6000</v>
      </c>
      <c r="BO176" s="109">
        <f t="shared" si="143"/>
        <v>6556.4395516862241</v>
      </c>
      <c r="BQ176" s="108">
        <f t="shared" si="114"/>
        <v>61.060001</v>
      </c>
      <c r="BR176" s="108">
        <f t="shared" si="115"/>
        <v>42.549999</v>
      </c>
    </row>
    <row r="177" spans="1:70" ht="12.75" customHeight="1" x14ac:dyDescent="0.2">
      <c r="A177" s="107">
        <v>40287</v>
      </c>
      <c r="B177" s="108">
        <v>62.470001000000003</v>
      </c>
      <c r="C177" s="108">
        <v>52.549999</v>
      </c>
      <c r="D177" s="108">
        <v>52.169998</v>
      </c>
      <c r="E177" s="108">
        <v>66.050003000000004</v>
      </c>
      <c r="F177" s="108">
        <v>34.860000999999997</v>
      </c>
      <c r="G177" s="108">
        <v>43.080002</v>
      </c>
      <c r="L177" s="156">
        <f>IF(int=Weekly,-$B$4,IF(int=Bi_Weekly,-$B$4,IF(int=Monthly,0,IF(int=Quarterly,0,IF(int=Yearly,0,IF(int=None,0,0))))))</f>
        <v>0</v>
      </c>
      <c r="M177" s="110">
        <f t="shared" si="116"/>
        <v>0</v>
      </c>
      <c r="N177" s="126">
        <f t="shared" si="117"/>
        <v>0</v>
      </c>
      <c r="O177" s="110">
        <f t="shared" si="118"/>
        <v>0</v>
      </c>
      <c r="P177" s="110">
        <f t="shared" si="119"/>
        <v>0</v>
      </c>
      <c r="Q177" s="110">
        <f t="shared" si="120"/>
        <v>0</v>
      </c>
      <c r="R177" s="110">
        <f t="shared" si="121"/>
        <v>0</v>
      </c>
      <c r="S177" s="110">
        <f t="shared" si="144"/>
        <v>18.589122346785121</v>
      </c>
      <c r="T177" s="110">
        <f t="shared" si="145"/>
        <v>20.854641371804007</v>
      </c>
      <c r="U177" s="110">
        <f t="shared" si="146"/>
        <v>7.8379204263881013</v>
      </c>
      <c r="V177" s="110">
        <f t="shared" si="147"/>
        <v>5.4925122106339188</v>
      </c>
      <c r="W177" s="110">
        <f t="shared" si="148"/>
        <v>69.639602166322035</v>
      </c>
      <c r="X177" s="110">
        <f t="shared" si="149"/>
        <v>21.583021442039797</v>
      </c>
      <c r="Y177" s="110"/>
      <c r="Z177" s="110"/>
      <c r="AA177" s="110"/>
      <c r="AB177" s="110"/>
      <c r="AC177" s="110"/>
      <c r="AD177" s="110"/>
      <c r="AE177" s="110">
        <f t="shared" si="132"/>
        <v>0</v>
      </c>
      <c r="AF177" s="110">
        <f t="shared" si="133"/>
        <v>0</v>
      </c>
      <c r="AG177" s="110">
        <f t="shared" si="134"/>
        <v>0</v>
      </c>
      <c r="AH177" s="110">
        <f t="shared" si="135"/>
        <v>0</v>
      </c>
      <c r="AI177" s="110">
        <f t="shared" si="136"/>
        <v>0</v>
      </c>
      <c r="AJ177" s="110">
        <f t="shared" si="137"/>
        <v>0</v>
      </c>
      <c r="AK177" s="110">
        <f t="shared" si="122"/>
        <v>0</v>
      </c>
      <c r="AL177" s="110">
        <f t="shared" si="123"/>
        <v>0</v>
      </c>
      <c r="AM177" s="110">
        <f t="shared" si="124"/>
        <v>0</v>
      </c>
      <c r="AN177" s="110">
        <f t="shared" si="125"/>
        <v>0</v>
      </c>
      <c r="AO177" s="110">
        <f t="shared" si="126"/>
        <v>0</v>
      </c>
      <c r="AP177" s="110">
        <f t="shared" si="127"/>
        <v>0</v>
      </c>
      <c r="AQ177" s="110">
        <f t="shared" si="150"/>
        <v>0.54936349291861541</v>
      </c>
      <c r="AR177" s="110">
        <f t="shared" si="150"/>
        <v>0.95527294286226716</v>
      </c>
      <c r="AS177" s="110">
        <f t="shared" si="151"/>
        <v>0.28275660941270153</v>
      </c>
      <c r="AT177" s="110">
        <f t="shared" si="152"/>
        <v>0.21622749982418402</v>
      </c>
      <c r="AU177" s="110">
        <f t="shared" si="153"/>
        <v>3.0011681088769695</v>
      </c>
      <c r="AV177" s="110">
        <f t="shared" si="154"/>
        <v>0.83765642248177175</v>
      </c>
      <c r="AW177" s="110">
        <f t="shared" si="155"/>
        <v>19.138485839703737</v>
      </c>
      <c r="AX177" s="110">
        <f t="shared" si="156"/>
        <v>21.809914314666273</v>
      </c>
      <c r="AY177" s="110">
        <f t="shared" si="157"/>
        <v>8.1206770358008029</v>
      </c>
      <c r="AZ177" s="110">
        <f t="shared" si="158"/>
        <v>5.7087397104581026</v>
      </c>
      <c r="BA177" s="110">
        <f t="shared" si="159"/>
        <v>72.640770275199003</v>
      </c>
      <c r="BB177" s="110">
        <f t="shared" si="160"/>
        <v>22.420677864521569</v>
      </c>
      <c r="BC177" s="90">
        <f t="shared" si="138"/>
        <v>0</v>
      </c>
      <c r="BD177" s="90">
        <f t="shared" si="161"/>
        <v>-6000</v>
      </c>
      <c r="BE177" s="90">
        <f t="shared" si="128"/>
        <v>6386.2918238318862</v>
      </c>
      <c r="BF177" s="89">
        <f t="shared" si="139"/>
        <v>6.4381970638647701E-2</v>
      </c>
      <c r="BG177" s="109">
        <f t="shared" si="162"/>
        <v>218.81040190447717</v>
      </c>
      <c r="BH177" s="108">
        <f t="shared" si="129"/>
        <v>6605.1022257363629</v>
      </c>
      <c r="BI177" s="129">
        <f t="shared" si="140"/>
        <v>0.10085037095606042</v>
      </c>
      <c r="BJ177" s="90">
        <f t="shared" si="130"/>
        <v>254.25853253619272</v>
      </c>
      <c r="BK177" s="108">
        <f t="shared" si="131"/>
        <v>6640.5503563680786</v>
      </c>
      <c r="BL177" s="89">
        <f t="shared" si="141"/>
        <v>0.10675839272801313</v>
      </c>
      <c r="BM177" s="109"/>
      <c r="BN177" s="109">
        <f t="shared" si="142"/>
        <v>6000</v>
      </c>
      <c r="BO177" s="109">
        <f t="shared" si="143"/>
        <v>6640.5503563680804</v>
      </c>
      <c r="BQ177" s="108">
        <f t="shared" si="114"/>
        <v>62.470001000000003</v>
      </c>
      <c r="BR177" s="108">
        <f t="shared" si="115"/>
        <v>43.080002</v>
      </c>
    </row>
    <row r="178" spans="1:70" ht="12.75" customHeight="1" x14ac:dyDescent="0.2">
      <c r="A178" s="107">
        <v>40294</v>
      </c>
      <c r="B178" s="108">
        <v>60.889999000000003</v>
      </c>
      <c r="C178" s="108">
        <v>51.369999</v>
      </c>
      <c r="D178" s="108">
        <v>50.5</v>
      </c>
      <c r="E178" s="108">
        <v>63.759998000000003</v>
      </c>
      <c r="F178" s="108">
        <v>33.659999999999997</v>
      </c>
      <c r="G178" s="108">
        <v>42.060001</v>
      </c>
      <c r="L178" s="156">
        <f>IF(int=Weekly,-$B$4,IF(int=Bi_Weekly,0,IF(int=Monthly,0,IF(int=Quarterly,-$B$4,IF(int=Yearly,0,IF(int=None,0,0))))))</f>
        <v>-500</v>
      </c>
      <c r="M178" s="110">
        <f t="shared" si="116"/>
        <v>1.4452291253938105</v>
      </c>
      <c r="N178" s="126">
        <f t="shared" si="117"/>
        <v>1.7130621318485912</v>
      </c>
      <c r="O178" s="110">
        <f t="shared" si="118"/>
        <v>0.5544554455445545</v>
      </c>
      <c r="P178" s="110">
        <f t="shared" si="119"/>
        <v>0.38425346249226666</v>
      </c>
      <c r="Q178" s="110">
        <f t="shared" si="120"/>
        <v>6.1051693404634584</v>
      </c>
      <c r="R178" s="110">
        <f t="shared" si="121"/>
        <v>1.5691868385832897</v>
      </c>
      <c r="S178" s="110">
        <f t="shared" si="144"/>
        <v>20.034351472178933</v>
      </c>
      <c r="T178" s="110">
        <f t="shared" si="145"/>
        <v>22.567703503652599</v>
      </c>
      <c r="U178" s="110">
        <f t="shared" si="146"/>
        <v>8.3923758719326553</v>
      </c>
      <c r="V178" s="110">
        <f t="shared" si="147"/>
        <v>5.8767656731261857</v>
      </c>
      <c r="W178" s="110">
        <f t="shared" si="148"/>
        <v>75.744771506785497</v>
      </c>
      <c r="X178" s="110">
        <f t="shared" si="149"/>
        <v>23.152208280623086</v>
      </c>
      <c r="Y178" s="110"/>
      <c r="Z178" s="110"/>
      <c r="AA178" s="110"/>
      <c r="AB178" s="110"/>
      <c r="AC178" s="110"/>
      <c r="AD178" s="110"/>
      <c r="AE178" s="110">
        <f t="shared" si="132"/>
        <v>0</v>
      </c>
      <c r="AF178" s="110">
        <f t="shared" si="133"/>
        <v>0</v>
      </c>
      <c r="AG178" s="110">
        <f t="shared" si="134"/>
        <v>0</v>
      </c>
      <c r="AH178" s="110">
        <f t="shared" si="135"/>
        <v>0</v>
      </c>
      <c r="AI178" s="110">
        <f t="shared" si="136"/>
        <v>0</v>
      </c>
      <c r="AJ178" s="110">
        <f t="shared" si="137"/>
        <v>0</v>
      </c>
      <c r="AK178" s="110">
        <f t="shared" si="122"/>
        <v>0</v>
      </c>
      <c r="AL178" s="110">
        <f t="shared" si="123"/>
        <v>0</v>
      </c>
      <c r="AM178" s="110">
        <f t="shared" si="124"/>
        <v>0</v>
      </c>
      <c r="AN178" s="110">
        <f t="shared" si="125"/>
        <v>0</v>
      </c>
      <c r="AO178" s="110">
        <f t="shared" si="126"/>
        <v>0</v>
      </c>
      <c r="AP178" s="110">
        <f t="shared" si="127"/>
        <v>0</v>
      </c>
      <c r="AQ178" s="110">
        <f t="shared" si="150"/>
        <v>0.54936349291861541</v>
      </c>
      <c r="AR178" s="110">
        <f t="shared" si="150"/>
        <v>0.95527294286226716</v>
      </c>
      <c r="AS178" s="110">
        <f t="shared" si="151"/>
        <v>0.28275660941270153</v>
      </c>
      <c r="AT178" s="110">
        <f t="shared" si="152"/>
        <v>0.21622749982418402</v>
      </c>
      <c r="AU178" s="110">
        <f t="shared" si="153"/>
        <v>3.0011681088769695</v>
      </c>
      <c r="AV178" s="110">
        <f t="shared" si="154"/>
        <v>0.83765642248177175</v>
      </c>
      <c r="AW178" s="110">
        <f t="shared" si="155"/>
        <v>20.583714965097549</v>
      </c>
      <c r="AX178" s="110">
        <f t="shared" si="156"/>
        <v>23.522976446514864</v>
      </c>
      <c r="AY178" s="110">
        <f t="shared" si="157"/>
        <v>8.6751324813453561</v>
      </c>
      <c r="AZ178" s="110">
        <f t="shared" si="158"/>
        <v>6.0929931729503695</v>
      </c>
      <c r="BA178" s="110">
        <f t="shared" si="159"/>
        <v>78.745939615662465</v>
      </c>
      <c r="BB178" s="110">
        <f t="shared" si="160"/>
        <v>23.989864703104857</v>
      </c>
      <c r="BC178" s="90">
        <f t="shared" si="138"/>
        <v>0</v>
      </c>
      <c r="BD178" s="90">
        <f t="shared" si="161"/>
        <v>-6500</v>
      </c>
      <c r="BE178" s="90">
        <f t="shared" si="128"/>
        <v>6701.0630089727629</v>
      </c>
      <c r="BF178" s="89">
        <f t="shared" si="139"/>
        <v>3.0932770611194371E-2</v>
      </c>
      <c r="BG178" s="109">
        <f t="shared" si="162"/>
        <v>218.81040190447717</v>
      </c>
      <c r="BH178" s="108">
        <f t="shared" si="129"/>
        <v>6919.8734108772396</v>
      </c>
      <c r="BI178" s="129">
        <f t="shared" si="140"/>
        <v>6.4595909365729121E-2</v>
      </c>
      <c r="BJ178" s="90">
        <f t="shared" si="130"/>
        <v>246.84013489772767</v>
      </c>
      <c r="BK178" s="108">
        <f t="shared" si="131"/>
        <v>6947.9031438704906</v>
      </c>
      <c r="BL178" s="89">
        <f t="shared" si="141"/>
        <v>6.890817598007537E-2</v>
      </c>
      <c r="BM178" s="109"/>
      <c r="BN178" s="109">
        <f t="shared" si="142"/>
        <v>6500</v>
      </c>
      <c r="BO178" s="109">
        <f t="shared" si="143"/>
        <v>6947.9031438704897</v>
      </c>
      <c r="BQ178" s="108">
        <f t="shared" si="114"/>
        <v>60.889999000000003</v>
      </c>
      <c r="BR178" s="108">
        <f t="shared" si="115"/>
        <v>42.060001</v>
      </c>
    </row>
    <row r="179" spans="1:70" ht="12.75" customHeight="1" x14ac:dyDescent="0.2">
      <c r="A179" s="107">
        <v>40301</v>
      </c>
      <c r="B179" s="108">
        <v>56.619999</v>
      </c>
      <c r="C179" s="108">
        <v>48.209999000000003</v>
      </c>
      <c r="D179" s="108">
        <v>46.580002</v>
      </c>
      <c r="E179" s="108">
        <v>58.32</v>
      </c>
      <c r="F179" s="108">
        <v>30.360001</v>
      </c>
      <c r="G179" s="108">
        <v>38.409999999999997</v>
      </c>
      <c r="L179" s="156">
        <f>IF(int=Weekly,-$B$4,IF(int=Bi_Weekly,-$B$4,IF(int=Monthly,-$B$4,IF(int=Quarterly,0,IF(int=Yearly,0,IF(int=None,0,0))))))</f>
        <v>0</v>
      </c>
      <c r="M179" s="110">
        <f t="shared" si="116"/>
        <v>0</v>
      </c>
      <c r="N179" s="126">
        <f t="shared" si="117"/>
        <v>0</v>
      </c>
      <c r="O179" s="110">
        <f t="shared" si="118"/>
        <v>0</v>
      </c>
      <c r="P179" s="110">
        <f t="shared" si="119"/>
        <v>0</v>
      </c>
      <c r="Q179" s="110">
        <f t="shared" si="120"/>
        <v>0</v>
      </c>
      <c r="R179" s="110">
        <f t="shared" si="121"/>
        <v>0</v>
      </c>
      <c r="S179" s="110">
        <f t="shared" si="144"/>
        <v>20.034351472178933</v>
      </c>
      <c r="T179" s="110">
        <f t="shared" si="145"/>
        <v>22.567703503652599</v>
      </c>
      <c r="U179" s="110">
        <f t="shared" si="146"/>
        <v>8.3923758719326553</v>
      </c>
      <c r="V179" s="110">
        <f t="shared" si="147"/>
        <v>5.8767656731261857</v>
      </c>
      <c r="W179" s="110">
        <f t="shared" si="148"/>
        <v>75.744771506785497</v>
      </c>
      <c r="X179" s="110">
        <f t="shared" si="149"/>
        <v>23.152208280623086</v>
      </c>
      <c r="Y179" s="110"/>
      <c r="Z179" s="110"/>
      <c r="AA179" s="110"/>
      <c r="AB179" s="110"/>
      <c r="AC179" s="110"/>
      <c r="AD179" s="110"/>
      <c r="AE179" s="110">
        <f t="shared" si="132"/>
        <v>0</v>
      </c>
      <c r="AF179" s="110">
        <f t="shared" si="133"/>
        <v>0</v>
      </c>
      <c r="AG179" s="110">
        <f t="shared" si="134"/>
        <v>0</v>
      </c>
      <c r="AH179" s="110">
        <f t="shared" si="135"/>
        <v>0</v>
      </c>
      <c r="AI179" s="110">
        <f t="shared" si="136"/>
        <v>0</v>
      </c>
      <c r="AJ179" s="110">
        <f t="shared" si="137"/>
        <v>0</v>
      </c>
      <c r="AK179" s="110">
        <f t="shared" si="122"/>
        <v>0</v>
      </c>
      <c r="AL179" s="110">
        <f t="shared" si="123"/>
        <v>0</v>
      </c>
      <c r="AM179" s="110">
        <f t="shared" si="124"/>
        <v>0</v>
      </c>
      <c r="AN179" s="110">
        <f t="shared" si="125"/>
        <v>0</v>
      </c>
      <c r="AO179" s="110">
        <f t="shared" si="126"/>
        <v>0</v>
      </c>
      <c r="AP179" s="110">
        <f t="shared" si="127"/>
        <v>0</v>
      </c>
      <c r="AQ179" s="110">
        <f t="shared" si="150"/>
        <v>0.54936349291861541</v>
      </c>
      <c r="AR179" s="110">
        <f t="shared" si="150"/>
        <v>0.95527294286226716</v>
      </c>
      <c r="AS179" s="110">
        <f t="shared" si="151"/>
        <v>0.28275660941270153</v>
      </c>
      <c r="AT179" s="110">
        <f t="shared" si="152"/>
        <v>0.21622749982418402</v>
      </c>
      <c r="AU179" s="110">
        <f t="shared" si="153"/>
        <v>3.0011681088769695</v>
      </c>
      <c r="AV179" s="110">
        <f t="shared" si="154"/>
        <v>0.83765642248177175</v>
      </c>
      <c r="AW179" s="110">
        <f t="shared" si="155"/>
        <v>20.583714965097549</v>
      </c>
      <c r="AX179" s="110">
        <f t="shared" si="156"/>
        <v>23.522976446514864</v>
      </c>
      <c r="AY179" s="110">
        <f t="shared" si="157"/>
        <v>8.6751324813453561</v>
      </c>
      <c r="AZ179" s="110">
        <f t="shared" si="158"/>
        <v>6.0929931729503695</v>
      </c>
      <c r="BA179" s="110">
        <f t="shared" si="159"/>
        <v>78.745939615662465</v>
      </c>
      <c r="BB179" s="110">
        <f t="shared" si="160"/>
        <v>23.989864703104857</v>
      </c>
      <c r="BC179" s="90">
        <f t="shared" si="138"/>
        <v>0</v>
      </c>
      <c r="BD179" s="90">
        <f t="shared" si="161"/>
        <v>-6500</v>
      </c>
      <c r="BE179" s="90">
        <f t="shared" si="128"/>
        <v>6144.8714413694142</v>
      </c>
      <c r="BF179" s="89">
        <f t="shared" si="139"/>
        <v>-5.4635162866243925E-2</v>
      </c>
      <c r="BG179" s="109">
        <f t="shared" si="162"/>
        <v>218.81040190447717</v>
      </c>
      <c r="BH179" s="108">
        <f t="shared" si="129"/>
        <v>6363.681843273891</v>
      </c>
      <c r="BI179" s="129">
        <f t="shared" si="140"/>
        <v>-2.0972024111709064E-2</v>
      </c>
      <c r="BJ179" s="90">
        <f t="shared" si="130"/>
        <v>226.22970923570651</v>
      </c>
      <c r="BK179" s="108">
        <f t="shared" si="131"/>
        <v>6371.1011506051209</v>
      </c>
      <c r="BL179" s="89">
        <f t="shared" si="141"/>
        <v>-1.9830592214596821E-2</v>
      </c>
      <c r="BM179" s="109"/>
      <c r="BN179" s="109">
        <f t="shared" si="142"/>
        <v>6500</v>
      </c>
      <c r="BO179" s="109">
        <f t="shared" si="143"/>
        <v>6371.10115060512</v>
      </c>
      <c r="BQ179" s="108">
        <f t="shared" si="114"/>
        <v>56.619999</v>
      </c>
      <c r="BR179" s="108">
        <f t="shared" si="115"/>
        <v>38.409999999999997</v>
      </c>
    </row>
    <row r="180" spans="1:70" ht="12.75" customHeight="1" x14ac:dyDescent="0.2">
      <c r="A180" s="107">
        <v>40308</v>
      </c>
      <c r="B180" s="108">
        <v>58.330002</v>
      </c>
      <c r="C180" s="108">
        <v>49.330002</v>
      </c>
      <c r="D180" s="108">
        <v>48.240001999999997</v>
      </c>
      <c r="E180" s="108">
        <v>61.59</v>
      </c>
      <c r="F180" s="108">
        <v>30.950001</v>
      </c>
      <c r="G180" s="108">
        <v>39.669998</v>
      </c>
      <c r="L180" s="156">
        <f>IF(int=Weekly,-$B$4,IF(int=Bi_Weekly,0,IF(int=Monthly,0,IF(int=Quarterly,0,IF(int=Yearly,0,IF(int=None,0,0))))))</f>
        <v>0</v>
      </c>
      <c r="M180" s="110">
        <f t="shared" si="116"/>
        <v>0</v>
      </c>
      <c r="N180" s="126">
        <f t="shared" si="117"/>
        <v>0</v>
      </c>
      <c r="O180" s="110">
        <f t="shared" si="118"/>
        <v>0</v>
      </c>
      <c r="P180" s="110">
        <f t="shared" si="119"/>
        <v>0</v>
      </c>
      <c r="Q180" s="110">
        <f t="shared" si="120"/>
        <v>0</v>
      </c>
      <c r="R180" s="110">
        <f t="shared" si="121"/>
        <v>0</v>
      </c>
      <c r="S180" s="110">
        <f t="shared" si="144"/>
        <v>20.034351472178933</v>
      </c>
      <c r="T180" s="110">
        <f t="shared" si="145"/>
        <v>22.567703503652599</v>
      </c>
      <c r="U180" s="110">
        <f t="shared" si="146"/>
        <v>8.3923758719326553</v>
      </c>
      <c r="V180" s="110">
        <f t="shared" si="147"/>
        <v>5.8767656731261857</v>
      </c>
      <c r="W180" s="110">
        <f t="shared" si="148"/>
        <v>75.744771506785497</v>
      </c>
      <c r="X180" s="110">
        <f t="shared" si="149"/>
        <v>23.152208280623086</v>
      </c>
      <c r="Y180" s="110"/>
      <c r="Z180" s="110"/>
      <c r="AA180" s="110"/>
      <c r="AB180" s="110"/>
      <c r="AC180" s="110"/>
      <c r="AD180" s="110"/>
      <c r="AE180" s="110">
        <f t="shared" si="132"/>
        <v>0</v>
      </c>
      <c r="AF180" s="110">
        <f t="shared" si="133"/>
        <v>0</v>
      </c>
      <c r="AG180" s="110">
        <f t="shared" si="134"/>
        <v>0</v>
      </c>
      <c r="AH180" s="110">
        <f t="shared" si="135"/>
        <v>0</v>
      </c>
      <c r="AI180" s="110">
        <f t="shared" si="136"/>
        <v>0</v>
      </c>
      <c r="AJ180" s="110">
        <f t="shared" si="137"/>
        <v>0</v>
      </c>
      <c r="AK180" s="110">
        <f t="shared" si="122"/>
        <v>0</v>
      </c>
      <c r="AL180" s="110">
        <f t="shared" si="123"/>
        <v>0</v>
      </c>
      <c r="AM180" s="110">
        <f t="shared" si="124"/>
        <v>0</v>
      </c>
      <c r="AN180" s="110">
        <f t="shared" si="125"/>
        <v>0</v>
      </c>
      <c r="AO180" s="110">
        <f t="shared" si="126"/>
        <v>0</v>
      </c>
      <c r="AP180" s="110">
        <f t="shared" si="127"/>
        <v>0</v>
      </c>
      <c r="AQ180" s="110">
        <f t="shared" si="150"/>
        <v>0.54936349291861541</v>
      </c>
      <c r="AR180" s="110">
        <f t="shared" si="150"/>
        <v>0.95527294286226716</v>
      </c>
      <c r="AS180" s="110">
        <f t="shared" si="151"/>
        <v>0.28275660941270153</v>
      </c>
      <c r="AT180" s="110">
        <f t="shared" si="152"/>
        <v>0.21622749982418402</v>
      </c>
      <c r="AU180" s="110">
        <f t="shared" si="153"/>
        <v>3.0011681088769695</v>
      </c>
      <c r="AV180" s="110">
        <f t="shared" si="154"/>
        <v>0.83765642248177175</v>
      </c>
      <c r="AW180" s="110">
        <f t="shared" si="155"/>
        <v>20.583714965097549</v>
      </c>
      <c r="AX180" s="110">
        <f t="shared" si="156"/>
        <v>23.522976446514864</v>
      </c>
      <c r="AY180" s="110">
        <f t="shared" si="157"/>
        <v>8.6751324813453561</v>
      </c>
      <c r="AZ180" s="110">
        <f t="shared" si="158"/>
        <v>6.0929931729503695</v>
      </c>
      <c r="BA180" s="110">
        <f t="shared" si="159"/>
        <v>78.745939615662465</v>
      </c>
      <c r="BB180" s="110">
        <f t="shared" si="160"/>
        <v>23.989864703104857</v>
      </c>
      <c r="BC180" s="90">
        <f t="shared" si="138"/>
        <v>0</v>
      </c>
      <c r="BD180" s="90">
        <f t="shared" si="161"/>
        <v>-6500</v>
      </c>
      <c r="BE180" s="90">
        <f t="shared" si="128"/>
        <v>6311.415657133799</v>
      </c>
      <c r="BF180" s="89">
        <f t="shared" si="139"/>
        <v>-2.9012975825569387E-2</v>
      </c>
      <c r="BG180" s="109">
        <f t="shared" si="162"/>
        <v>218.81040190447717</v>
      </c>
      <c r="BH180" s="108">
        <f t="shared" si="129"/>
        <v>6530.2260590382757</v>
      </c>
      <c r="BI180" s="129">
        <f t="shared" si="140"/>
        <v>4.6501629289654733E-3</v>
      </c>
      <c r="BJ180" s="90">
        <f t="shared" si="130"/>
        <v>232.24160551581411</v>
      </c>
      <c r="BK180" s="108">
        <f t="shared" si="131"/>
        <v>6543.6572626496127</v>
      </c>
      <c r="BL180" s="89">
        <f t="shared" si="141"/>
        <v>6.7165019460941888E-3</v>
      </c>
      <c r="BM180" s="109"/>
      <c r="BN180" s="109">
        <f t="shared" si="142"/>
        <v>6500</v>
      </c>
      <c r="BO180" s="109">
        <f t="shared" si="143"/>
        <v>6543.6572626496136</v>
      </c>
      <c r="BQ180" s="108">
        <f t="shared" si="114"/>
        <v>58.330002</v>
      </c>
      <c r="BR180" s="108">
        <f t="shared" si="115"/>
        <v>39.669998</v>
      </c>
    </row>
    <row r="181" spans="1:70" ht="12.75" customHeight="1" x14ac:dyDescent="0.2">
      <c r="A181" s="107">
        <v>40315</v>
      </c>
      <c r="B181" s="108">
        <v>55.709999000000003</v>
      </c>
      <c r="C181" s="108">
        <v>47.220001000000003</v>
      </c>
      <c r="D181" s="108">
        <v>45.810001</v>
      </c>
      <c r="E181" s="108">
        <v>57.650002000000001</v>
      </c>
      <c r="F181" s="108">
        <v>29.969999000000001</v>
      </c>
      <c r="G181" s="108">
        <v>37.409999999999997</v>
      </c>
      <c r="L181" s="156">
        <f>IF(int=Weekly,-$B$4,IF(int=Bi_Weekly,-$B$4,IF(int=Monthly,0,IF(int=Quarterly,0,IF(int=Yearly,0,IF(int=None,0,0))))))</f>
        <v>0</v>
      </c>
      <c r="M181" s="110">
        <f t="shared" si="116"/>
        <v>0</v>
      </c>
      <c r="N181" s="126">
        <f t="shared" si="117"/>
        <v>0</v>
      </c>
      <c r="O181" s="110">
        <f t="shared" si="118"/>
        <v>0</v>
      </c>
      <c r="P181" s="110">
        <f t="shared" si="119"/>
        <v>0</v>
      </c>
      <c r="Q181" s="110">
        <f t="shared" si="120"/>
        <v>0</v>
      </c>
      <c r="R181" s="110">
        <f t="shared" si="121"/>
        <v>0</v>
      </c>
      <c r="S181" s="110">
        <f t="shared" si="144"/>
        <v>20.034351472178933</v>
      </c>
      <c r="T181" s="110">
        <f t="shared" si="145"/>
        <v>22.567703503652599</v>
      </c>
      <c r="U181" s="110">
        <f t="shared" si="146"/>
        <v>8.3923758719326553</v>
      </c>
      <c r="V181" s="110">
        <f t="shared" si="147"/>
        <v>5.8767656731261857</v>
      </c>
      <c r="W181" s="110">
        <f t="shared" si="148"/>
        <v>75.744771506785497</v>
      </c>
      <c r="X181" s="110">
        <f t="shared" si="149"/>
        <v>23.152208280623086</v>
      </c>
      <c r="Y181" s="110"/>
      <c r="Z181" s="110"/>
      <c r="AA181" s="110"/>
      <c r="AB181" s="110"/>
      <c r="AC181" s="110"/>
      <c r="AD181" s="110"/>
      <c r="AE181" s="110">
        <f t="shared" si="132"/>
        <v>0</v>
      </c>
      <c r="AF181" s="110">
        <f t="shared" si="133"/>
        <v>0</v>
      </c>
      <c r="AG181" s="110">
        <f t="shared" si="134"/>
        <v>0</v>
      </c>
      <c r="AH181" s="110">
        <f t="shared" si="135"/>
        <v>0</v>
      </c>
      <c r="AI181" s="110">
        <f t="shared" si="136"/>
        <v>0</v>
      </c>
      <c r="AJ181" s="110">
        <f t="shared" si="137"/>
        <v>0</v>
      </c>
      <c r="AK181" s="110">
        <f t="shared" si="122"/>
        <v>0</v>
      </c>
      <c r="AL181" s="110">
        <f t="shared" si="123"/>
        <v>0</v>
      </c>
      <c r="AM181" s="110">
        <f t="shared" si="124"/>
        <v>0</v>
      </c>
      <c r="AN181" s="110">
        <f t="shared" si="125"/>
        <v>0</v>
      </c>
      <c r="AO181" s="110">
        <f t="shared" si="126"/>
        <v>0</v>
      </c>
      <c r="AP181" s="110">
        <f t="shared" si="127"/>
        <v>0</v>
      </c>
      <c r="AQ181" s="110">
        <f t="shared" si="150"/>
        <v>0.54936349291861541</v>
      </c>
      <c r="AR181" s="110">
        <f t="shared" si="150"/>
        <v>0.95527294286226716</v>
      </c>
      <c r="AS181" s="110">
        <f t="shared" si="151"/>
        <v>0.28275660941270153</v>
      </c>
      <c r="AT181" s="110">
        <f t="shared" si="152"/>
        <v>0.21622749982418402</v>
      </c>
      <c r="AU181" s="110">
        <f t="shared" si="153"/>
        <v>3.0011681088769695</v>
      </c>
      <c r="AV181" s="110">
        <f t="shared" si="154"/>
        <v>0.83765642248177175</v>
      </c>
      <c r="AW181" s="110">
        <f t="shared" si="155"/>
        <v>20.583714965097549</v>
      </c>
      <c r="AX181" s="110">
        <f t="shared" si="156"/>
        <v>23.522976446514864</v>
      </c>
      <c r="AY181" s="110">
        <f t="shared" si="157"/>
        <v>8.6751324813453561</v>
      </c>
      <c r="AZ181" s="110">
        <f t="shared" si="158"/>
        <v>6.0929931729503695</v>
      </c>
      <c r="BA181" s="110">
        <f t="shared" si="159"/>
        <v>78.745939615662465</v>
      </c>
      <c r="BB181" s="110">
        <f t="shared" si="160"/>
        <v>23.989864703104857</v>
      </c>
      <c r="BC181" s="90">
        <f t="shared" si="138"/>
        <v>0</v>
      </c>
      <c r="BD181" s="90">
        <f t="shared" si="161"/>
        <v>-6500</v>
      </c>
      <c r="BE181" s="90">
        <f t="shared" si="128"/>
        <v>6041.205820477483</v>
      </c>
      <c r="BF181" s="89">
        <f t="shared" si="139"/>
        <v>-7.0583719926541111E-2</v>
      </c>
      <c r="BG181" s="109">
        <f t="shared" si="162"/>
        <v>218.81040190447717</v>
      </c>
      <c r="BH181" s="108">
        <f t="shared" si="129"/>
        <v>6260.0162223819598</v>
      </c>
      <c r="BI181" s="129">
        <f t="shared" si="140"/>
        <v>-3.6920581172006139E-2</v>
      </c>
      <c r="BJ181" s="90">
        <f t="shared" si="130"/>
        <v>222.41335730255119</v>
      </c>
      <c r="BK181" s="108">
        <f t="shared" si="131"/>
        <v>6263.6191777800341</v>
      </c>
      <c r="BL181" s="89">
        <f t="shared" si="141"/>
        <v>-3.6366280341533219E-2</v>
      </c>
      <c r="BM181" s="109"/>
      <c r="BN181" s="109">
        <f t="shared" si="142"/>
        <v>6500</v>
      </c>
      <c r="BO181" s="109">
        <f t="shared" si="143"/>
        <v>6263.6191777800341</v>
      </c>
      <c r="BQ181" s="108">
        <f t="shared" si="114"/>
        <v>55.709999000000003</v>
      </c>
      <c r="BR181" s="108">
        <f t="shared" si="115"/>
        <v>37.409999999999997</v>
      </c>
    </row>
    <row r="182" spans="1:70" ht="12.75" customHeight="1" x14ac:dyDescent="0.2">
      <c r="A182" s="107">
        <v>40322</v>
      </c>
      <c r="B182" s="108">
        <v>56.09</v>
      </c>
      <c r="C182" s="108">
        <v>47.380001</v>
      </c>
      <c r="D182" s="108">
        <v>46.740001999999997</v>
      </c>
      <c r="E182" s="108">
        <v>58.689999</v>
      </c>
      <c r="F182" s="108">
        <v>29.780000999999999</v>
      </c>
      <c r="G182" s="108">
        <v>38.200001</v>
      </c>
      <c r="L182" s="156">
        <f>IF(int=Weekly,-$B$4,IF(int=Bi_Weekly,0,IF(int=Monthly,0,IF(int=Quarterly,0,IF(int=Yearly,0,IF(int=None,0,0))))))</f>
        <v>0</v>
      </c>
      <c r="M182" s="110">
        <f t="shared" si="116"/>
        <v>0</v>
      </c>
      <c r="N182" s="126">
        <f t="shared" si="117"/>
        <v>0</v>
      </c>
      <c r="O182" s="110">
        <f t="shared" si="118"/>
        <v>0</v>
      </c>
      <c r="P182" s="110">
        <f t="shared" si="119"/>
        <v>0</v>
      </c>
      <c r="Q182" s="110">
        <f t="shared" si="120"/>
        <v>0</v>
      </c>
      <c r="R182" s="110">
        <f t="shared" si="121"/>
        <v>0</v>
      </c>
      <c r="S182" s="110">
        <f t="shared" si="144"/>
        <v>20.034351472178933</v>
      </c>
      <c r="T182" s="110">
        <f t="shared" si="145"/>
        <v>22.567703503652599</v>
      </c>
      <c r="U182" s="110">
        <f t="shared" si="146"/>
        <v>8.3923758719326553</v>
      </c>
      <c r="V182" s="110">
        <f t="shared" si="147"/>
        <v>5.8767656731261857</v>
      </c>
      <c r="W182" s="110">
        <f t="shared" si="148"/>
        <v>75.744771506785497</v>
      </c>
      <c r="X182" s="110">
        <f t="shared" si="149"/>
        <v>23.152208280623086</v>
      </c>
      <c r="Y182" s="110"/>
      <c r="Z182" s="110"/>
      <c r="AA182" s="110"/>
      <c r="AB182" s="110"/>
      <c r="AC182" s="110"/>
      <c r="AD182" s="110"/>
      <c r="AE182" s="110">
        <f t="shared" si="132"/>
        <v>0</v>
      </c>
      <c r="AF182" s="110">
        <f t="shared" si="133"/>
        <v>0</v>
      </c>
      <c r="AG182" s="110">
        <f t="shared" si="134"/>
        <v>0</v>
      </c>
      <c r="AH182" s="110">
        <f t="shared" si="135"/>
        <v>0</v>
      </c>
      <c r="AI182" s="110">
        <f t="shared" si="136"/>
        <v>0</v>
      </c>
      <c r="AJ182" s="110">
        <f t="shared" si="137"/>
        <v>0</v>
      </c>
      <c r="AK182" s="110">
        <f t="shared" si="122"/>
        <v>0</v>
      </c>
      <c r="AL182" s="110">
        <f t="shared" si="123"/>
        <v>0</v>
      </c>
      <c r="AM182" s="110">
        <f t="shared" si="124"/>
        <v>0</v>
      </c>
      <c r="AN182" s="110">
        <f t="shared" si="125"/>
        <v>0</v>
      </c>
      <c r="AO182" s="110">
        <f t="shared" si="126"/>
        <v>0</v>
      </c>
      <c r="AP182" s="110">
        <f t="shared" si="127"/>
        <v>0</v>
      </c>
      <c r="AQ182" s="110">
        <f t="shared" si="150"/>
        <v>0.54936349291861541</v>
      </c>
      <c r="AR182" s="110">
        <f t="shared" si="150"/>
        <v>0.95527294286226716</v>
      </c>
      <c r="AS182" s="110">
        <f t="shared" si="151"/>
        <v>0.28275660941270153</v>
      </c>
      <c r="AT182" s="110">
        <f t="shared" si="152"/>
        <v>0.21622749982418402</v>
      </c>
      <c r="AU182" s="110">
        <f t="shared" si="153"/>
        <v>3.0011681088769695</v>
      </c>
      <c r="AV182" s="110">
        <f t="shared" si="154"/>
        <v>0.83765642248177175</v>
      </c>
      <c r="AW182" s="110">
        <f t="shared" si="155"/>
        <v>20.583714965097549</v>
      </c>
      <c r="AX182" s="110">
        <f t="shared" si="156"/>
        <v>23.522976446514864</v>
      </c>
      <c r="AY182" s="110">
        <f t="shared" si="157"/>
        <v>8.6751324813453561</v>
      </c>
      <c r="AZ182" s="110">
        <f t="shared" si="158"/>
        <v>6.0929931729503695</v>
      </c>
      <c r="BA182" s="110">
        <f t="shared" si="159"/>
        <v>78.745939615662465</v>
      </c>
      <c r="BB182" s="110">
        <f t="shared" si="160"/>
        <v>23.989864703104857</v>
      </c>
      <c r="BC182" s="90">
        <f t="shared" si="138"/>
        <v>0</v>
      </c>
      <c r="BD182" s="90">
        <f t="shared" si="161"/>
        <v>-6500</v>
      </c>
      <c r="BE182" s="90">
        <f t="shared" si="128"/>
        <v>6070.2453758520287</v>
      </c>
      <c r="BF182" s="89">
        <f t="shared" si="139"/>
        <v>-6.6116096022764803E-2</v>
      </c>
      <c r="BG182" s="109">
        <f t="shared" si="162"/>
        <v>218.81040190447717</v>
      </c>
      <c r="BH182" s="108">
        <f t="shared" si="129"/>
        <v>6289.0557777565054</v>
      </c>
      <c r="BI182" s="129">
        <f t="shared" si="140"/>
        <v>-3.2452957268229943E-2</v>
      </c>
      <c r="BJ182" s="90">
        <f t="shared" si="130"/>
        <v>223.35433300379339</v>
      </c>
      <c r="BK182" s="108">
        <f t="shared" si="131"/>
        <v>6293.5997088558224</v>
      </c>
      <c r="BL182" s="89">
        <f t="shared" si="141"/>
        <v>-3.1753890945258045E-2</v>
      </c>
      <c r="BM182" s="109"/>
      <c r="BN182" s="109">
        <f t="shared" si="142"/>
        <v>6500</v>
      </c>
      <c r="BO182" s="109">
        <f t="shared" si="143"/>
        <v>6293.5997088558206</v>
      </c>
      <c r="BQ182" s="108">
        <f t="shared" si="114"/>
        <v>56.09</v>
      </c>
      <c r="BR182" s="108">
        <f t="shared" si="115"/>
        <v>38.200001</v>
      </c>
    </row>
    <row r="183" spans="1:70" ht="12.75" customHeight="1" x14ac:dyDescent="0.2">
      <c r="A183" s="107">
        <v>40330</v>
      </c>
      <c r="B183" s="108">
        <v>54.669998</v>
      </c>
      <c r="C183" s="108">
        <v>46.119999</v>
      </c>
      <c r="D183" s="108">
        <v>45.139999000000003</v>
      </c>
      <c r="E183" s="108">
        <v>55.799999</v>
      </c>
      <c r="F183" s="108">
        <v>28.950001</v>
      </c>
      <c r="G183" s="108">
        <v>37.409999999999997</v>
      </c>
      <c r="L183" s="156">
        <f>IF(int=Weekly,-$B$4,IF(int=Bi_Weekly,-$B$4,IF(int=Monthly,-$B$4,IF(int=Quarterly,0,IF(int=Yearly,0,IF(int=None,0,0))))))</f>
        <v>0</v>
      </c>
      <c r="M183" s="110">
        <f t="shared" si="116"/>
        <v>0</v>
      </c>
      <c r="N183" s="126">
        <f t="shared" si="117"/>
        <v>0</v>
      </c>
      <c r="O183" s="110">
        <f t="shared" si="118"/>
        <v>0</v>
      </c>
      <c r="P183" s="110">
        <f t="shared" si="119"/>
        <v>0</v>
      </c>
      <c r="Q183" s="110">
        <f t="shared" si="120"/>
        <v>0</v>
      </c>
      <c r="R183" s="110">
        <f t="shared" si="121"/>
        <v>0</v>
      </c>
      <c r="S183" s="110">
        <f t="shared" si="144"/>
        <v>20.034351472178933</v>
      </c>
      <c r="T183" s="110">
        <f t="shared" si="145"/>
        <v>22.567703503652599</v>
      </c>
      <c r="U183" s="110">
        <f t="shared" si="146"/>
        <v>8.3923758719326553</v>
      </c>
      <c r="V183" s="110">
        <f t="shared" si="147"/>
        <v>5.8767656731261857</v>
      </c>
      <c r="W183" s="110">
        <f t="shared" si="148"/>
        <v>75.744771506785497</v>
      </c>
      <c r="X183" s="110">
        <f t="shared" si="149"/>
        <v>23.152208280623086</v>
      </c>
      <c r="Y183" s="110"/>
      <c r="Z183" s="110"/>
      <c r="AA183" s="110"/>
      <c r="AB183" s="110"/>
      <c r="AC183" s="110"/>
      <c r="AD183" s="110"/>
      <c r="AE183" s="110">
        <f t="shared" si="132"/>
        <v>0</v>
      </c>
      <c r="AF183" s="110">
        <f t="shared" si="133"/>
        <v>0</v>
      </c>
      <c r="AG183" s="110">
        <f t="shared" si="134"/>
        <v>0</v>
      </c>
      <c r="AH183" s="110">
        <f t="shared" si="135"/>
        <v>0</v>
      </c>
      <c r="AI183" s="110">
        <f t="shared" si="136"/>
        <v>0</v>
      </c>
      <c r="AJ183" s="110">
        <f t="shared" si="137"/>
        <v>0</v>
      </c>
      <c r="AK183" s="110">
        <f t="shared" si="122"/>
        <v>0</v>
      </c>
      <c r="AL183" s="110">
        <f t="shared" si="123"/>
        <v>0</v>
      </c>
      <c r="AM183" s="110">
        <f t="shared" si="124"/>
        <v>0</v>
      </c>
      <c r="AN183" s="110">
        <f t="shared" si="125"/>
        <v>0</v>
      </c>
      <c r="AO183" s="110">
        <f t="shared" si="126"/>
        <v>0</v>
      </c>
      <c r="AP183" s="110">
        <f t="shared" si="127"/>
        <v>0</v>
      </c>
      <c r="AQ183" s="110">
        <f t="shared" si="150"/>
        <v>0.54936349291861541</v>
      </c>
      <c r="AR183" s="110">
        <f t="shared" si="150"/>
        <v>0.95527294286226716</v>
      </c>
      <c r="AS183" s="110">
        <f t="shared" si="151"/>
        <v>0.28275660941270153</v>
      </c>
      <c r="AT183" s="110">
        <f t="shared" si="152"/>
        <v>0.21622749982418402</v>
      </c>
      <c r="AU183" s="110">
        <f t="shared" si="153"/>
        <v>3.0011681088769695</v>
      </c>
      <c r="AV183" s="110">
        <f t="shared" si="154"/>
        <v>0.83765642248177175</v>
      </c>
      <c r="AW183" s="110">
        <f t="shared" si="155"/>
        <v>20.583714965097549</v>
      </c>
      <c r="AX183" s="110">
        <f t="shared" si="156"/>
        <v>23.522976446514864</v>
      </c>
      <c r="AY183" s="110">
        <f t="shared" si="157"/>
        <v>8.6751324813453561</v>
      </c>
      <c r="AZ183" s="110">
        <f t="shared" si="158"/>
        <v>6.0929931729503695</v>
      </c>
      <c r="BA183" s="110">
        <f t="shared" si="159"/>
        <v>78.745939615662465</v>
      </c>
      <c r="BB183" s="110">
        <f t="shared" si="160"/>
        <v>23.989864703104857</v>
      </c>
      <c r="BC183" s="90">
        <f t="shared" si="138"/>
        <v>0</v>
      </c>
      <c r="BD183" s="90">
        <f t="shared" si="161"/>
        <v>-6500</v>
      </c>
      <c r="BE183" s="90">
        <f t="shared" si="128"/>
        <v>5901.7910977307338</v>
      </c>
      <c r="BF183" s="89">
        <f t="shared" si="139"/>
        <v>-9.2032138810656305E-2</v>
      </c>
      <c r="BG183" s="109">
        <f t="shared" si="162"/>
        <v>218.81040190447717</v>
      </c>
      <c r="BH183" s="108">
        <f t="shared" si="129"/>
        <v>6120.6014996352105</v>
      </c>
      <c r="BI183" s="129">
        <f t="shared" si="140"/>
        <v>-5.8369000056121445E-2</v>
      </c>
      <c r="BJ183" s="90">
        <f t="shared" si="130"/>
        <v>217.14056208696269</v>
      </c>
      <c r="BK183" s="108">
        <f t="shared" si="131"/>
        <v>6118.9316598176965</v>
      </c>
      <c r="BL183" s="89">
        <f t="shared" si="141"/>
        <v>-5.8625898489585104E-2</v>
      </c>
      <c r="BM183" s="109"/>
      <c r="BN183" s="109">
        <f t="shared" si="142"/>
        <v>6500</v>
      </c>
      <c r="BO183" s="109">
        <f t="shared" si="143"/>
        <v>6118.9316598176974</v>
      </c>
      <c r="BQ183" s="108">
        <f t="shared" si="114"/>
        <v>54.669998</v>
      </c>
      <c r="BR183" s="108">
        <f t="shared" si="115"/>
        <v>37.409999999999997</v>
      </c>
    </row>
    <row r="184" spans="1:70" ht="12.75" customHeight="1" x14ac:dyDescent="0.2">
      <c r="A184" s="107">
        <v>40336</v>
      </c>
      <c r="B184" s="108">
        <v>55.990001999999997</v>
      </c>
      <c r="C184" s="108">
        <v>47.48</v>
      </c>
      <c r="D184" s="108">
        <v>46.759998000000003</v>
      </c>
      <c r="E184" s="108">
        <v>57.5</v>
      </c>
      <c r="F184" s="108">
        <v>30.190000999999999</v>
      </c>
      <c r="G184" s="108">
        <v>38.869999</v>
      </c>
      <c r="L184" s="156">
        <f>IF(int=Weekly,-$B$4,IF(int=Bi_Weekly,0,IF(int=Monthly,0,IF(int=Quarterly,0,IF(int=Yearly,0,IF(int=None,0,0))))))</f>
        <v>0</v>
      </c>
      <c r="M184" s="110">
        <f t="shared" si="116"/>
        <v>0</v>
      </c>
      <c r="N184" s="126">
        <f t="shared" si="117"/>
        <v>0</v>
      </c>
      <c r="O184" s="110">
        <f t="shared" si="118"/>
        <v>0</v>
      </c>
      <c r="P184" s="110">
        <f t="shared" si="119"/>
        <v>0</v>
      </c>
      <c r="Q184" s="110">
        <f t="shared" si="120"/>
        <v>0</v>
      </c>
      <c r="R184" s="110">
        <f t="shared" si="121"/>
        <v>0</v>
      </c>
      <c r="S184" s="110">
        <f t="shared" si="144"/>
        <v>20.034351472178933</v>
      </c>
      <c r="T184" s="110">
        <f t="shared" si="145"/>
        <v>22.567703503652599</v>
      </c>
      <c r="U184" s="110">
        <f t="shared" si="146"/>
        <v>8.3923758719326553</v>
      </c>
      <c r="V184" s="110">
        <f t="shared" si="147"/>
        <v>5.8767656731261857</v>
      </c>
      <c r="W184" s="110">
        <f t="shared" si="148"/>
        <v>75.744771506785497</v>
      </c>
      <c r="X184" s="110">
        <f t="shared" si="149"/>
        <v>23.152208280623086</v>
      </c>
      <c r="Y184" s="110"/>
      <c r="Z184" s="110"/>
      <c r="AA184" s="110"/>
      <c r="AB184" s="110"/>
      <c r="AC184" s="110"/>
      <c r="AD184" s="110"/>
      <c r="AE184" s="110">
        <f t="shared" si="132"/>
        <v>0</v>
      </c>
      <c r="AF184" s="110">
        <f t="shared" si="133"/>
        <v>0</v>
      </c>
      <c r="AG184" s="110">
        <f t="shared" si="134"/>
        <v>0</v>
      </c>
      <c r="AH184" s="110">
        <f t="shared" si="135"/>
        <v>0</v>
      </c>
      <c r="AI184" s="110">
        <f t="shared" si="136"/>
        <v>0</v>
      </c>
      <c r="AJ184" s="110">
        <f t="shared" si="137"/>
        <v>0</v>
      </c>
      <c r="AK184" s="110">
        <f t="shared" si="122"/>
        <v>0</v>
      </c>
      <c r="AL184" s="110">
        <f t="shared" si="123"/>
        <v>0</v>
      </c>
      <c r="AM184" s="110">
        <f t="shared" si="124"/>
        <v>0</v>
      </c>
      <c r="AN184" s="110">
        <f t="shared" si="125"/>
        <v>0</v>
      </c>
      <c r="AO184" s="110">
        <f t="shared" si="126"/>
        <v>0</v>
      </c>
      <c r="AP184" s="110">
        <f t="shared" si="127"/>
        <v>0</v>
      </c>
      <c r="AQ184" s="110">
        <f t="shared" si="150"/>
        <v>0.54936349291861541</v>
      </c>
      <c r="AR184" s="110">
        <f t="shared" si="150"/>
        <v>0.95527294286226716</v>
      </c>
      <c r="AS184" s="110">
        <f t="shared" si="151"/>
        <v>0.28275660941270153</v>
      </c>
      <c r="AT184" s="110">
        <f t="shared" si="152"/>
        <v>0.21622749982418402</v>
      </c>
      <c r="AU184" s="110">
        <f t="shared" si="153"/>
        <v>3.0011681088769695</v>
      </c>
      <c r="AV184" s="110">
        <f t="shared" si="154"/>
        <v>0.83765642248177175</v>
      </c>
      <c r="AW184" s="110">
        <f t="shared" si="155"/>
        <v>20.583714965097549</v>
      </c>
      <c r="AX184" s="110">
        <f t="shared" si="156"/>
        <v>23.522976446514864</v>
      </c>
      <c r="AY184" s="110">
        <f t="shared" si="157"/>
        <v>8.6751324813453561</v>
      </c>
      <c r="AZ184" s="110">
        <f t="shared" si="158"/>
        <v>6.0929931729503695</v>
      </c>
      <c r="BA184" s="110">
        <f t="shared" si="159"/>
        <v>78.745939615662465</v>
      </c>
      <c r="BB184" s="110">
        <f t="shared" si="160"/>
        <v>23.989864703104857</v>
      </c>
      <c r="BC184" s="90">
        <f t="shared" si="138"/>
        <v>0</v>
      </c>
      <c r="BD184" s="90">
        <f t="shared" si="161"/>
        <v>-6500</v>
      </c>
      <c r="BE184" s="90">
        <f t="shared" si="128"/>
        <v>6110.2404867912383</v>
      </c>
      <c r="BF184" s="89">
        <f t="shared" si="139"/>
        <v>-5.9963002032117241E-2</v>
      </c>
      <c r="BG184" s="109">
        <f t="shared" si="162"/>
        <v>218.81040190447717</v>
      </c>
      <c r="BH184" s="108">
        <f t="shared" si="129"/>
        <v>6329.050888695715</v>
      </c>
      <c r="BI184" s="129">
        <f t="shared" si="140"/>
        <v>-2.6299863277582269E-2</v>
      </c>
      <c r="BJ184" s="90">
        <f t="shared" si="130"/>
        <v>224.93497463722986</v>
      </c>
      <c r="BK184" s="108">
        <f t="shared" si="131"/>
        <v>6335.1754614284682</v>
      </c>
      <c r="BL184" s="89">
        <f t="shared" si="141"/>
        <v>-2.5357621318697232E-2</v>
      </c>
      <c r="BM184" s="109"/>
      <c r="BN184" s="109">
        <f t="shared" si="142"/>
        <v>6500</v>
      </c>
      <c r="BO184" s="109">
        <f t="shared" si="143"/>
        <v>6335.1754614284673</v>
      </c>
      <c r="BQ184" s="108">
        <f t="shared" si="114"/>
        <v>55.990001999999997</v>
      </c>
      <c r="BR184" s="108">
        <f t="shared" si="115"/>
        <v>38.869999</v>
      </c>
    </row>
    <row r="185" spans="1:70" ht="12.75" customHeight="1" x14ac:dyDescent="0.2">
      <c r="A185" s="107">
        <v>40343</v>
      </c>
      <c r="B185" s="108">
        <v>57.34</v>
      </c>
      <c r="C185" s="108">
        <v>48.580002</v>
      </c>
      <c r="D185" s="108">
        <v>47.91</v>
      </c>
      <c r="E185" s="108">
        <v>58.939999</v>
      </c>
      <c r="F185" s="108">
        <v>31.24</v>
      </c>
      <c r="G185" s="108">
        <v>40.060001</v>
      </c>
      <c r="L185" s="156">
        <f>IF(int=Weekly,-$B$4,IF(int=Bi_Weekly,-$B$4,IF(int=Monthly,0,IF(int=Quarterly,0,IF(int=Yearly,0,IF(int=None,0,0))))))</f>
        <v>0</v>
      </c>
      <c r="M185" s="110">
        <f t="shared" si="116"/>
        <v>0</v>
      </c>
      <c r="N185" s="126">
        <f t="shared" si="117"/>
        <v>0</v>
      </c>
      <c r="O185" s="110">
        <f t="shared" si="118"/>
        <v>0</v>
      </c>
      <c r="P185" s="110">
        <f t="shared" si="119"/>
        <v>0</v>
      </c>
      <c r="Q185" s="110">
        <f t="shared" si="120"/>
        <v>0</v>
      </c>
      <c r="R185" s="110">
        <f t="shared" si="121"/>
        <v>0</v>
      </c>
      <c r="S185" s="110">
        <f t="shared" si="144"/>
        <v>20.034351472178933</v>
      </c>
      <c r="T185" s="110">
        <f t="shared" si="145"/>
        <v>22.567703503652599</v>
      </c>
      <c r="U185" s="110">
        <f t="shared" si="146"/>
        <v>8.3923758719326553</v>
      </c>
      <c r="V185" s="110">
        <f t="shared" si="147"/>
        <v>5.8767656731261857</v>
      </c>
      <c r="W185" s="110">
        <f t="shared" si="148"/>
        <v>75.744771506785497</v>
      </c>
      <c r="X185" s="110">
        <f t="shared" si="149"/>
        <v>23.152208280623086</v>
      </c>
      <c r="Y185" s="110"/>
      <c r="Z185" s="110"/>
      <c r="AA185" s="110"/>
      <c r="AB185" s="110"/>
      <c r="AC185" s="110"/>
      <c r="AD185" s="110"/>
      <c r="AE185" s="110">
        <f t="shared" si="132"/>
        <v>0</v>
      </c>
      <c r="AF185" s="110">
        <f t="shared" si="133"/>
        <v>0</v>
      </c>
      <c r="AG185" s="110">
        <f t="shared" si="134"/>
        <v>0</v>
      </c>
      <c r="AH185" s="110">
        <f t="shared" si="135"/>
        <v>0</v>
      </c>
      <c r="AI185" s="110">
        <f t="shared" si="136"/>
        <v>0</v>
      </c>
      <c r="AJ185" s="110">
        <f t="shared" si="137"/>
        <v>0</v>
      </c>
      <c r="AK185" s="110">
        <f t="shared" si="122"/>
        <v>0</v>
      </c>
      <c r="AL185" s="110">
        <f t="shared" si="123"/>
        <v>0</v>
      </c>
      <c r="AM185" s="110">
        <f t="shared" si="124"/>
        <v>0</v>
      </c>
      <c r="AN185" s="110">
        <f t="shared" si="125"/>
        <v>0</v>
      </c>
      <c r="AO185" s="110">
        <f t="shared" si="126"/>
        <v>0</v>
      </c>
      <c r="AP185" s="110">
        <f t="shared" si="127"/>
        <v>0</v>
      </c>
      <c r="AQ185" s="110">
        <f t="shared" si="150"/>
        <v>0.54936349291861541</v>
      </c>
      <c r="AR185" s="110">
        <f t="shared" si="150"/>
        <v>0.95527294286226716</v>
      </c>
      <c r="AS185" s="110">
        <f t="shared" si="151"/>
        <v>0.28275660941270153</v>
      </c>
      <c r="AT185" s="110">
        <f t="shared" si="152"/>
        <v>0.21622749982418402</v>
      </c>
      <c r="AU185" s="110">
        <f t="shared" si="153"/>
        <v>3.0011681088769695</v>
      </c>
      <c r="AV185" s="110">
        <f t="shared" si="154"/>
        <v>0.83765642248177175</v>
      </c>
      <c r="AW185" s="110">
        <f t="shared" si="155"/>
        <v>20.583714965097549</v>
      </c>
      <c r="AX185" s="110">
        <f t="shared" si="156"/>
        <v>23.522976446514864</v>
      </c>
      <c r="AY185" s="110">
        <f t="shared" si="157"/>
        <v>8.6751324813453561</v>
      </c>
      <c r="AZ185" s="110">
        <f t="shared" si="158"/>
        <v>6.0929931729503695</v>
      </c>
      <c r="BA185" s="110">
        <f t="shared" si="159"/>
        <v>78.745939615662465</v>
      </c>
      <c r="BB185" s="110">
        <f t="shared" si="160"/>
        <v>23.989864703104857</v>
      </c>
      <c r="BC185" s="90">
        <f t="shared" si="138"/>
        <v>0</v>
      </c>
      <c r="BD185" s="90">
        <f t="shared" si="161"/>
        <v>-6500</v>
      </c>
      <c r="BE185" s="90">
        <f t="shared" si="128"/>
        <v>6287.3082344251234</v>
      </c>
      <c r="BF185" s="89">
        <f t="shared" si="139"/>
        <v>-3.2721810088442549E-2</v>
      </c>
      <c r="BG185" s="109">
        <f t="shared" si="162"/>
        <v>218.81040190447717</v>
      </c>
      <c r="BH185" s="108">
        <f t="shared" si="129"/>
        <v>6506.1186363296001</v>
      </c>
      <c r="BI185" s="129">
        <f t="shared" si="140"/>
        <v>9.4132866609242249E-4</v>
      </c>
      <c r="BJ185" s="90">
        <f t="shared" si="130"/>
        <v>231.51199078271338</v>
      </c>
      <c r="BK185" s="108">
        <f t="shared" si="131"/>
        <v>6518.8202252078372</v>
      </c>
      <c r="BL185" s="89">
        <f t="shared" si="141"/>
        <v>2.8954192627441699E-3</v>
      </c>
      <c r="BM185" s="109"/>
      <c r="BN185" s="109">
        <f t="shared" si="142"/>
        <v>6500</v>
      </c>
      <c r="BO185" s="109">
        <f t="shared" si="143"/>
        <v>6518.8202252078372</v>
      </c>
      <c r="BQ185" s="108">
        <f t="shared" si="114"/>
        <v>57.34</v>
      </c>
      <c r="BR185" s="108">
        <f t="shared" si="115"/>
        <v>40.060001</v>
      </c>
    </row>
    <row r="186" spans="1:70" ht="12.75" customHeight="1" x14ac:dyDescent="0.2">
      <c r="A186" s="107">
        <v>40350</v>
      </c>
      <c r="B186" s="108">
        <v>55.049999</v>
      </c>
      <c r="C186" s="108">
        <v>46.59</v>
      </c>
      <c r="D186" s="108">
        <v>46.049999</v>
      </c>
      <c r="E186" s="108">
        <v>56.970001000000003</v>
      </c>
      <c r="F186" s="108">
        <v>30.690000999999999</v>
      </c>
      <c r="G186" s="108">
        <v>40.049999</v>
      </c>
      <c r="L186" s="156">
        <f>IF(int=Weekly,-$B$4,IF(int=Bi_Weekly,0,IF(int=Monthly,0,IF(int=Quarterly,0,IF(int=Yearly,0,IF(int=None,0,0))))))</f>
        <v>0</v>
      </c>
      <c r="M186" s="110">
        <f t="shared" si="116"/>
        <v>0</v>
      </c>
      <c r="N186" s="126">
        <f t="shared" si="117"/>
        <v>0</v>
      </c>
      <c r="O186" s="110">
        <f t="shared" si="118"/>
        <v>0</v>
      </c>
      <c r="P186" s="110">
        <f t="shared" si="119"/>
        <v>0</v>
      </c>
      <c r="Q186" s="110">
        <f t="shared" si="120"/>
        <v>0</v>
      </c>
      <c r="R186" s="110">
        <f t="shared" si="121"/>
        <v>0</v>
      </c>
      <c r="S186" s="110">
        <f t="shared" si="144"/>
        <v>20.034351472178933</v>
      </c>
      <c r="T186" s="110">
        <f t="shared" si="145"/>
        <v>22.567703503652599</v>
      </c>
      <c r="U186" s="110">
        <f t="shared" si="146"/>
        <v>8.3923758719326553</v>
      </c>
      <c r="V186" s="110">
        <f t="shared" si="147"/>
        <v>5.8767656731261857</v>
      </c>
      <c r="W186" s="110">
        <f t="shared" si="148"/>
        <v>75.744771506785497</v>
      </c>
      <c r="X186" s="110">
        <f t="shared" si="149"/>
        <v>23.152208280623086</v>
      </c>
      <c r="Y186" s="110"/>
      <c r="Z186" s="110"/>
      <c r="AA186" s="110"/>
      <c r="AB186" s="110"/>
      <c r="AC186" s="110"/>
      <c r="AD186" s="110"/>
      <c r="AE186" s="110">
        <f t="shared" si="132"/>
        <v>0</v>
      </c>
      <c r="AF186" s="110">
        <f t="shared" si="133"/>
        <v>0</v>
      </c>
      <c r="AG186" s="110">
        <f t="shared" si="134"/>
        <v>0</v>
      </c>
      <c r="AH186" s="110">
        <f t="shared" si="135"/>
        <v>0</v>
      </c>
      <c r="AI186" s="110">
        <f t="shared" si="136"/>
        <v>0</v>
      </c>
      <c r="AJ186" s="110">
        <f t="shared" si="137"/>
        <v>0</v>
      </c>
      <c r="AK186" s="110">
        <f t="shared" si="122"/>
        <v>0</v>
      </c>
      <c r="AL186" s="110">
        <f t="shared" si="123"/>
        <v>0</v>
      </c>
      <c r="AM186" s="110">
        <f t="shared" si="124"/>
        <v>0</v>
      </c>
      <c r="AN186" s="110">
        <f t="shared" si="125"/>
        <v>0</v>
      </c>
      <c r="AO186" s="110">
        <f t="shared" si="126"/>
        <v>0</v>
      </c>
      <c r="AP186" s="110">
        <f t="shared" si="127"/>
        <v>0</v>
      </c>
      <c r="AQ186" s="110">
        <f t="shared" si="150"/>
        <v>0.54936349291861541</v>
      </c>
      <c r="AR186" s="110">
        <f t="shared" si="150"/>
        <v>0.95527294286226716</v>
      </c>
      <c r="AS186" s="110">
        <f t="shared" si="151"/>
        <v>0.28275660941270153</v>
      </c>
      <c r="AT186" s="110">
        <f t="shared" si="152"/>
        <v>0.21622749982418402</v>
      </c>
      <c r="AU186" s="110">
        <f t="shared" si="153"/>
        <v>3.0011681088769695</v>
      </c>
      <c r="AV186" s="110">
        <f t="shared" si="154"/>
        <v>0.83765642248177175</v>
      </c>
      <c r="AW186" s="110">
        <f t="shared" si="155"/>
        <v>20.583714965097549</v>
      </c>
      <c r="AX186" s="110">
        <f t="shared" si="156"/>
        <v>23.522976446514864</v>
      </c>
      <c r="AY186" s="110">
        <f t="shared" si="157"/>
        <v>8.6751324813453561</v>
      </c>
      <c r="AZ186" s="110">
        <f t="shared" si="158"/>
        <v>6.0929931729503695</v>
      </c>
      <c r="BA186" s="110">
        <f t="shared" si="159"/>
        <v>78.745939615662465</v>
      </c>
      <c r="BB186" s="110">
        <f t="shared" si="160"/>
        <v>23.989864703104857</v>
      </c>
      <c r="BC186" s="90">
        <f t="shared" si="138"/>
        <v>0</v>
      </c>
      <c r="BD186" s="90">
        <f t="shared" si="161"/>
        <v>-6500</v>
      </c>
      <c r="BE186" s="90">
        <f t="shared" si="128"/>
        <v>6127.4416133039258</v>
      </c>
      <c r="BF186" s="89">
        <f t="shared" si="139"/>
        <v>-5.7316674876319085E-2</v>
      </c>
      <c r="BG186" s="109">
        <f t="shared" si="162"/>
        <v>218.81040190447717</v>
      </c>
      <c r="BH186" s="108">
        <f t="shared" si="129"/>
        <v>6346.2520152084026</v>
      </c>
      <c r="BI186" s="129">
        <f t="shared" si="140"/>
        <v>-2.3653536121784224E-2</v>
      </c>
      <c r="BJ186" s="90">
        <f t="shared" si="130"/>
        <v>225.74203975100968</v>
      </c>
      <c r="BK186" s="108">
        <f t="shared" si="131"/>
        <v>6353.1836530549353</v>
      </c>
      <c r="BL186" s="89">
        <f t="shared" si="141"/>
        <v>-2.2587130299240754E-2</v>
      </c>
      <c r="BM186" s="109"/>
      <c r="BN186" s="109">
        <f t="shared" si="142"/>
        <v>6500</v>
      </c>
      <c r="BO186" s="109">
        <f t="shared" si="143"/>
        <v>6353.1836530549353</v>
      </c>
      <c r="BQ186" s="108">
        <f t="shared" si="114"/>
        <v>55.049999</v>
      </c>
      <c r="BR186" s="108">
        <f t="shared" si="115"/>
        <v>40.049999</v>
      </c>
    </row>
    <row r="187" spans="1:70" ht="12.75" customHeight="1" x14ac:dyDescent="0.2">
      <c r="A187" s="107">
        <v>40357</v>
      </c>
      <c r="B187" s="108">
        <v>52.080002</v>
      </c>
      <c r="C187" s="108">
        <v>44.169998</v>
      </c>
      <c r="D187" s="108">
        <v>43.169998</v>
      </c>
      <c r="E187" s="108">
        <v>52.990001999999997</v>
      </c>
      <c r="F187" s="108">
        <v>29.52</v>
      </c>
      <c r="G187" s="108">
        <v>38.299999</v>
      </c>
      <c r="L187" s="156">
        <f>IF(int=Weekly,-$B$4,IF(int=Bi_Weekly,-$B$4,IF(int=Monthly,-$B$4,IF(int=Quarterly,0,IF(int=Yearly,0,IF(int=None,0,0))))))</f>
        <v>0</v>
      </c>
      <c r="M187" s="110">
        <f t="shared" si="116"/>
        <v>0</v>
      </c>
      <c r="N187" s="126">
        <f t="shared" si="117"/>
        <v>0</v>
      </c>
      <c r="O187" s="110">
        <f t="shared" si="118"/>
        <v>0</v>
      </c>
      <c r="P187" s="110">
        <f t="shared" si="119"/>
        <v>0</v>
      </c>
      <c r="Q187" s="110">
        <f t="shared" si="120"/>
        <v>0</v>
      </c>
      <c r="R187" s="110">
        <f t="shared" si="121"/>
        <v>0</v>
      </c>
      <c r="S187" s="110">
        <f t="shared" si="144"/>
        <v>20.034351472178933</v>
      </c>
      <c r="T187" s="110">
        <f t="shared" si="145"/>
        <v>22.567703503652599</v>
      </c>
      <c r="U187" s="110">
        <f t="shared" si="146"/>
        <v>8.3923758719326553</v>
      </c>
      <c r="V187" s="110">
        <f t="shared" si="147"/>
        <v>5.8767656731261857</v>
      </c>
      <c r="W187" s="110">
        <f t="shared" si="148"/>
        <v>75.744771506785497</v>
      </c>
      <c r="X187" s="110">
        <f t="shared" si="149"/>
        <v>23.152208280623086</v>
      </c>
      <c r="Y187" s="110">
        <v>0.26900000000000002</v>
      </c>
      <c r="Z187" s="110">
        <v>0.32700000000000001</v>
      </c>
      <c r="AA187" s="110"/>
      <c r="AB187" s="110"/>
      <c r="AC187" s="110"/>
      <c r="AD187" s="110"/>
      <c r="AE187" s="110">
        <f t="shared" si="132"/>
        <v>5.3892405460161337</v>
      </c>
      <c r="AF187" s="110">
        <f t="shared" si="133"/>
        <v>7.3796390456944003</v>
      </c>
      <c r="AG187" s="110">
        <f t="shared" si="134"/>
        <v>0</v>
      </c>
      <c r="AH187" s="110">
        <f t="shared" si="135"/>
        <v>0</v>
      </c>
      <c r="AI187" s="110">
        <f t="shared" si="136"/>
        <v>0</v>
      </c>
      <c r="AJ187" s="110">
        <f t="shared" si="137"/>
        <v>0</v>
      </c>
      <c r="AK187" s="110">
        <f t="shared" si="122"/>
        <v>0.10348003723225919</v>
      </c>
      <c r="AL187" s="110">
        <f t="shared" si="123"/>
        <v>0.16707356531223752</v>
      </c>
      <c r="AM187" s="110">
        <f t="shared" si="124"/>
        <v>0</v>
      </c>
      <c r="AN187" s="110">
        <f t="shared" si="125"/>
        <v>0</v>
      </c>
      <c r="AO187" s="110">
        <f t="shared" si="126"/>
        <v>0</v>
      </c>
      <c r="AP187" s="110">
        <f t="shared" si="127"/>
        <v>0</v>
      </c>
      <c r="AQ187" s="110">
        <f t="shared" si="150"/>
        <v>0.6528435301508746</v>
      </c>
      <c r="AR187" s="110">
        <f t="shared" si="150"/>
        <v>1.1223465081745048</v>
      </c>
      <c r="AS187" s="110">
        <f t="shared" si="151"/>
        <v>0.28275660941270153</v>
      </c>
      <c r="AT187" s="110">
        <f t="shared" si="152"/>
        <v>0.21622749982418402</v>
      </c>
      <c r="AU187" s="110">
        <f t="shared" si="153"/>
        <v>3.0011681088769695</v>
      </c>
      <c r="AV187" s="110">
        <f t="shared" si="154"/>
        <v>0.83765642248177175</v>
      </c>
      <c r="AW187" s="110">
        <f t="shared" si="155"/>
        <v>20.687195002329808</v>
      </c>
      <c r="AX187" s="110">
        <f t="shared" si="156"/>
        <v>23.690050011827104</v>
      </c>
      <c r="AY187" s="110">
        <f t="shared" si="157"/>
        <v>8.6751324813453561</v>
      </c>
      <c r="AZ187" s="110">
        <f t="shared" si="158"/>
        <v>6.0929931729503695</v>
      </c>
      <c r="BA187" s="110">
        <f t="shared" si="159"/>
        <v>78.745939615662465</v>
      </c>
      <c r="BB187" s="110">
        <f t="shared" si="160"/>
        <v>23.989864703104857</v>
      </c>
      <c r="BC187" s="90">
        <f t="shared" si="138"/>
        <v>12.768879591710533</v>
      </c>
      <c r="BD187" s="90">
        <f t="shared" si="161"/>
        <v>-6500</v>
      </c>
      <c r="BE187" s="90">
        <f t="shared" si="128"/>
        <v>5836.6283666157424</v>
      </c>
      <c r="BF187" s="89">
        <f t="shared" si="139"/>
        <v>-0.10205717436680883</v>
      </c>
      <c r="BG187" s="109">
        <f t="shared" si="162"/>
        <v>231.57928149618772</v>
      </c>
      <c r="BH187" s="108">
        <f t="shared" si="129"/>
        <v>6068.2076481119302</v>
      </c>
      <c r="BI187" s="129">
        <f t="shared" si="140"/>
        <v>-6.6429592598164611E-2</v>
      </c>
      <c r="BJ187" s="90">
        <f t="shared" si="130"/>
        <v>227.91535600573468</v>
      </c>
      <c r="BK187" s="108">
        <f t="shared" si="131"/>
        <v>6064.5437226214772</v>
      </c>
      <c r="BL187" s="89">
        <f t="shared" si="141"/>
        <v>-6.6993273442849666E-2</v>
      </c>
      <c r="BM187" s="109"/>
      <c r="BN187" s="109">
        <f t="shared" si="142"/>
        <v>6500</v>
      </c>
      <c r="BO187" s="109">
        <f t="shared" si="143"/>
        <v>6064.5437226214772</v>
      </c>
      <c r="BQ187" s="108">
        <f t="shared" si="114"/>
        <v>52.080002</v>
      </c>
      <c r="BR187" s="108">
        <f t="shared" si="115"/>
        <v>38.299999</v>
      </c>
    </row>
    <row r="188" spans="1:70" ht="12.75" customHeight="1" x14ac:dyDescent="0.2">
      <c r="A188" s="107">
        <v>40365</v>
      </c>
      <c r="B188" s="108">
        <v>54.889999000000003</v>
      </c>
      <c r="C188" s="108">
        <v>46.709999000000003</v>
      </c>
      <c r="D188" s="108">
        <v>45.860000999999997</v>
      </c>
      <c r="E188" s="108">
        <v>55.91</v>
      </c>
      <c r="F188" s="108">
        <v>31.450001</v>
      </c>
      <c r="G188" s="108">
        <v>40.479999999999997</v>
      </c>
      <c r="L188" s="156">
        <f>IF(int=Weekly,-$B$4,IF(int=Bi_Weekly,0,IF(int=Monthly,0,IF(int=Quarterly,0,IF(int=Yearly,0,IF(int=None,0,0))))))</f>
        <v>0</v>
      </c>
      <c r="M188" s="110">
        <f t="shared" si="116"/>
        <v>0</v>
      </c>
      <c r="N188" s="126">
        <f t="shared" si="117"/>
        <v>0</v>
      </c>
      <c r="O188" s="110">
        <f t="shared" si="118"/>
        <v>0</v>
      </c>
      <c r="P188" s="110">
        <f t="shared" si="119"/>
        <v>0</v>
      </c>
      <c r="Q188" s="110">
        <f t="shared" si="120"/>
        <v>0</v>
      </c>
      <c r="R188" s="110">
        <f t="shared" si="121"/>
        <v>0</v>
      </c>
      <c r="S188" s="110">
        <f t="shared" si="144"/>
        <v>20.034351472178933</v>
      </c>
      <c r="T188" s="110">
        <f t="shared" si="145"/>
        <v>22.567703503652599</v>
      </c>
      <c r="U188" s="110">
        <f t="shared" si="146"/>
        <v>8.3923758719326553</v>
      </c>
      <c r="V188" s="110">
        <f t="shared" si="147"/>
        <v>5.8767656731261857</v>
      </c>
      <c r="W188" s="110">
        <f t="shared" si="148"/>
        <v>75.744771506785497</v>
      </c>
      <c r="X188" s="110">
        <f t="shared" si="149"/>
        <v>23.152208280623086</v>
      </c>
      <c r="Y188" s="110"/>
      <c r="Z188" s="110"/>
      <c r="AA188" s="110"/>
      <c r="AB188" s="110"/>
      <c r="AC188" s="110"/>
      <c r="AD188" s="110"/>
      <c r="AE188" s="110">
        <f t="shared" si="132"/>
        <v>0</v>
      </c>
      <c r="AF188" s="110">
        <f t="shared" si="133"/>
        <v>0</v>
      </c>
      <c r="AG188" s="110">
        <f t="shared" si="134"/>
        <v>0</v>
      </c>
      <c r="AH188" s="110">
        <f t="shared" si="135"/>
        <v>0</v>
      </c>
      <c r="AI188" s="110">
        <f t="shared" si="136"/>
        <v>0</v>
      </c>
      <c r="AJ188" s="110">
        <f t="shared" si="137"/>
        <v>0</v>
      </c>
      <c r="AK188" s="110">
        <f t="shared" si="122"/>
        <v>0</v>
      </c>
      <c r="AL188" s="110">
        <f t="shared" si="123"/>
        <v>0</v>
      </c>
      <c r="AM188" s="110">
        <f t="shared" si="124"/>
        <v>0</v>
      </c>
      <c r="AN188" s="110">
        <f t="shared" si="125"/>
        <v>0</v>
      </c>
      <c r="AO188" s="110">
        <f t="shared" si="126"/>
        <v>0</v>
      </c>
      <c r="AP188" s="110">
        <f t="shared" si="127"/>
        <v>0</v>
      </c>
      <c r="AQ188" s="110">
        <f t="shared" si="150"/>
        <v>0.6528435301508746</v>
      </c>
      <c r="AR188" s="110">
        <f t="shared" si="150"/>
        <v>1.1223465081745048</v>
      </c>
      <c r="AS188" s="110">
        <f t="shared" si="151"/>
        <v>0.28275660941270153</v>
      </c>
      <c r="AT188" s="110">
        <f t="shared" si="152"/>
        <v>0.21622749982418402</v>
      </c>
      <c r="AU188" s="110">
        <f t="shared" si="153"/>
        <v>3.0011681088769695</v>
      </c>
      <c r="AV188" s="110">
        <f t="shared" si="154"/>
        <v>0.83765642248177175</v>
      </c>
      <c r="AW188" s="110">
        <f t="shared" si="155"/>
        <v>20.687195002329808</v>
      </c>
      <c r="AX188" s="110">
        <f t="shared" si="156"/>
        <v>23.690050011827104</v>
      </c>
      <c r="AY188" s="110">
        <f t="shared" si="157"/>
        <v>8.6751324813453561</v>
      </c>
      <c r="AZ188" s="110">
        <f t="shared" si="158"/>
        <v>6.0929931729503695</v>
      </c>
      <c r="BA188" s="110">
        <f t="shared" si="159"/>
        <v>78.745939615662465</v>
      </c>
      <c r="BB188" s="110">
        <f t="shared" si="160"/>
        <v>23.989864703104857</v>
      </c>
      <c r="BC188" s="90">
        <f t="shared" si="138"/>
        <v>0</v>
      </c>
      <c r="BD188" s="90">
        <f t="shared" si="161"/>
        <v>-6500</v>
      </c>
      <c r="BE188" s="90">
        <f t="shared" si="128"/>
        <v>6186.6418058579502</v>
      </c>
      <c r="BF188" s="89">
        <f t="shared" si="139"/>
        <v>-4.8208952944930772E-2</v>
      </c>
      <c r="BG188" s="109">
        <f t="shared" si="162"/>
        <v>231.57928149618772</v>
      </c>
      <c r="BH188" s="108">
        <f t="shared" si="129"/>
        <v>6418.221087354138</v>
      </c>
      <c r="BI188" s="129">
        <f t="shared" si="140"/>
        <v>-1.2581371176286438E-2</v>
      </c>
      <c r="BJ188" s="90">
        <f t="shared" si="130"/>
        <v>241.61095490462674</v>
      </c>
      <c r="BK188" s="108">
        <f t="shared" si="131"/>
        <v>6428.2527607625771</v>
      </c>
      <c r="BL188" s="89">
        <f t="shared" si="141"/>
        <v>-1.1038036805757323E-2</v>
      </c>
      <c r="BM188" s="109"/>
      <c r="BN188" s="109">
        <f t="shared" si="142"/>
        <v>6500</v>
      </c>
      <c r="BO188" s="109">
        <f t="shared" si="143"/>
        <v>6428.2527607625771</v>
      </c>
      <c r="BQ188" s="108">
        <f t="shared" si="114"/>
        <v>54.889999000000003</v>
      </c>
      <c r="BR188" s="108">
        <f t="shared" si="115"/>
        <v>40.479999999999997</v>
      </c>
    </row>
    <row r="189" spans="1:70" ht="12.75" customHeight="1" x14ac:dyDescent="0.2">
      <c r="A189" s="107">
        <v>40371</v>
      </c>
      <c r="B189" s="108">
        <v>54.23</v>
      </c>
      <c r="C189" s="108">
        <v>45.93</v>
      </c>
      <c r="D189" s="108">
        <v>44.84</v>
      </c>
      <c r="E189" s="108">
        <v>54.540000999999997</v>
      </c>
      <c r="F189" s="108">
        <v>31.120000999999998</v>
      </c>
      <c r="G189" s="108">
        <v>39.369999</v>
      </c>
      <c r="L189" s="156">
        <f>IF(int=Weekly,-$B$4,IF(int=Bi_Weekly,-$B$4,IF(int=Monthly,0,IF(int=Quarterly,0,IF(int=Yearly,0,IF(int=None,0,0))))))</f>
        <v>0</v>
      </c>
      <c r="M189" s="110">
        <f t="shared" si="116"/>
        <v>0</v>
      </c>
      <c r="N189" s="126">
        <f t="shared" si="117"/>
        <v>0</v>
      </c>
      <c r="O189" s="110">
        <f t="shared" si="118"/>
        <v>0</v>
      </c>
      <c r="P189" s="110">
        <f t="shared" si="119"/>
        <v>0</v>
      </c>
      <c r="Q189" s="110">
        <f t="shared" si="120"/>
        <v>0</v>
      </c>
      <c r="R189" s="110">
        <f t="shared" si="121"/>
        <v>0</v>
      </c>
      <c r="S189" s="110">
        <f t="shared" si="144"/>
        <v>20.034351472178933</v>
      </c>
      <c r="T189" s="110">
        <f t="shared" si="145"/>
        <v>22.567703503652599</v>
      </c>
      <c r="U189" s="110">
        <f t="shared" si="146"/>
        <v>8.3923758719326553</v>
      </c>
      <c r="V189" s="110">
        <f t="shared" si="147"/>
        <v>5.8767656731261857</v>
      </c>
      <c r="W189" s="110">
        <f t="shared" si="148"/>
        <v>75.744771506785497</v>
      </c>
      <c r="X189" s="110">
        <f t="shared" si="149"/>
        <v>23.152208280623086</v>
      </c>
      <c r="Y189" s="110"/>
      <c r="Z189" s="110"/>
      <c r="AA189" s="110"/>
      <c r="AB189" s="110"/>
      <c r="AC189" s="110"/>
      <c r="AD189" s="110"/>
      <c r="AE189" s="110">
        <f t="shared" si="132"/>
        <v>0</v>
      </c>
      <c r="AF189" s="110">
        <f t="shared" si="133"/>
        <v>0</v>
      </c>
      <c r="AG189" s="110">
        <f t="shared" si="134"/>
        <v>0</v>
      </c>
      <c r="AH189" s="110">
        <f t="shared" si="135"/>
        <v>0</v>
      </c>
      <c r="AI189" s="110">
        <f t="shared" si="136"/>
        <v>0</v>
      </c>
      <c r="AJ189" s="110">
        <f t="shared" si="137"/>
        <v>0</v>
      </c>
      <c r="AK189" s="110">
        <f t="shared" si="122"/>
        <v>0</v>
      </c>
      <c r="AL189" s="110">
        <f t="shared" si="123"/>
        <v>0</v>
      </c>
      <c r="AM189" s="110">
        <f t="shared" si="124"/>
        <v>0</v>
      </c>
      <c r="AN189" s="110">
        <f t="shared" si="125"/>
        <v>0</v>
      </c>
      <c r="AO189" s="110">
        <f t="shared" si="126"/>
        <v>0</v>
      </c>
      <c r="AP189" s="110">
        <f t="shared" si="127"/>
        <v>0</v>
      </c>
      <c r="AQ189" s="110">
        <f t="shared" si="150"/>
        <v>0.6528435301508746</v>
      </c>
      <c r="AR189" s="110">
        <f t="shared" si="150"/>
        <v>1.1223465081745048</v>
      </c>
      <c r="AS189" s="110">
        <f t="shared" si="151"/>
        <v>0.28275660941270153</v>
      </c>
      <c r="AT189" s="110">
        <f t="shared" si="152"/>
        <v>0.21622749982418402</v>
      </c>
      <c r="AU189" s="110">
        <f t="shared" si="153"/>
        <v>3.0011681088769695</v>
      </c>
      <c r="AV189" s="110">
        <f t="shared" si="154"/>
        <v>0.83765642248177175</v>
      </c>
      <c r="AW189" s="110">
        <f t="shared" si="155"/>
        <v>20.687195002329808</v>
      </c>
      <c r="AX189" s="110">
        <f t="shared" si="156"/>
        <v>23.690050011827104</v>
      </c>
      <c r="AY189" s="110">
        <f t="shared" si="157"/>
        <v>8.6751324813453561</v>
      </c>
      <c r="AZ189" s="110">
        <f t="shared" si="158"/>
        <v>6.0929931729503695</v>
      </c>
      <c r="BA189" s="110">
        <f t="shared" si="159"/>
        <v>78.745939615662465</v>
      </c>
      <c r="BB189" s="110">
        <f t="shared" si="160"/>
        <v>23.989864703104857</v>
      </c>
      <c r="BC189" s="90">
        <f t="shared" si="138"/>
        <v>0</v>
      </c>
      <c r="BD189" s="90">
        <f t="shared" si="161"/>
        <v>-6500</v>
      </c>
      <c r="BE189" s="90">
        <f t="shared" si="128"/>
        <v>6088.5102239374137</v>
      </c>
      <c r="BF189" s="89">
        <f t="shared" si="139"/>
        <v>-6.330611939424402E-2</v>
      </c>
      <c r="BG189" s="109">
        <f t="shared" si="162"/>
        <v>231.57928149618772</v>
      </c>
      <c r="BH189" s="108">
        <f t="shared" si="129"/>
        <v>6320.0895054336015</v>
      </c>
      <c r="BI189" s="129">
        <f t="shared" si="140"/>
        <v>-2.7678537625599797E-2</v>
      </c>
      <c r="BJ189" s="90">
        <f t="shared" si="130"/>
        <v>237.7998212481113</v>
      </c>
      <c r="BK189" s="108">
        <f t="shared" si="131"/>
        <v>6326.3100451855253</v>
      </c>
      <c r="BL189" s="89">
        <f t="shared" si="141"/>
        <v>-2.6721531509919183E-2</v>
      </c>
      <c r="BM189" s="109"/>
      <c r="BN189" s="109">
        <f t="shared" si="142"/>
        <v>6500</v>
      </c>
      <c r="BO189" s="109">
        <f t="shared" si="143"/>
        <v>6326.3100451855253</v>
      </c>
      <c r="BQ189" s="108">
        <f t="shared" si="114"/>
        <v>54.23</v>
      </c>
      <c r="BR189" s="108">
        <f t="shared" si="115"/>
        <v>39.369999</v>
      </c>
    </row>
    <row r="190" spans="1:70" ht="12.75" customHeight="1" x14ac:dyDescent="0.2">
      <c r="A190" s="107">
        <v>40378</v>
      </c>
      <c r="B190" s="108">
        <v>56.259998000000003</v>
      </c>
      <c r="C190" s="108">
        <v>47.43</v>
      </c>
      <c r="D190" s="108">
        <v>46.889999000000003</v>
      </c>
      <c r="E190" s="108">
        <v>57.790000999999997</v>
      </c>
      <c r="F190" s="108">
        <v>32.389999000000003</v>
      </c>
      <c r="G190" s="108">
        <v>41.650002000000001</v>
      </c>
      <c r="L190" s="156">
        <f>IF(int=Weekly,-$B$4,IF(int=Bi_Weekly,0,IF(int=Monthly,0,IF(int=Quarterly,0,IF(int=Yearly,0,IF(int=None,0,0))))))</f>
        <v>0</v>
      </c>
      <c r="M190" s="110">
        <f t="shared" si="116"/>
        <v>0</v>
      </c>
      <c r="N190" s="126">
        <f t="shared" si="117"/>
        <v>0</v>
      </c>
      <c r="O190" s="110">
        <f t="shared" si="118"/>
        <v>0</v>
      </c>
      <c r="P190" s="110">
        <f t="shared" si="119"/>
        <v>0</v>
      </c>
      <c r="Q190" s="110">
        <f t="shared" si="120"/>
        <v>0</v>
      </c>
      <c r="R190" s="110">
        <f t="shared" si="121"/>
        <v>0</v>
      </c>
      <c r="S190" s="110">
        <f t="shared" si="144"/>
        <v>20.034351472178933</v>
      </c>
      <c r="T190" s="110">
        <f t="shared" si="145"/>
        <v>22.567703503652599</v>
      </c>
      <c r="U190" s="110">
        <f t="shared" si="146"/>
        <v>8.3923758719326553</v>
      </c>
      <c r="V190" s="110">
        <f t="shared" si="147"/>
        <v>5.8767656731261857</v>
      </c>
      <c r="W190" s="110">
        <f t="shared" si="148"/>
        <v>75.744771506785497</v>
      </c>
      <c r="X190" s="110">
        <f t="shared" si="149"/>
        <v>23.152208280623086</v>
      </c>
      <c r="Y190" s="110"/>
      <c r="Z190" s="110"/>
      <c r="AA190" s="110"/>
      <c r="AB190" s="110"/>
      <c r="AC190" s="110"/>
      <c r="AD190" s="110"/>
      <c r="AE190" s="110">
        <f t="shared" si="132"/>
        <v>0</v>
      </c>
      <c r="AF190" s="110">
        <f t="shared" si="133"/>
        <v>0</v>
      </c>
      <c r="AG190" s="110">
        <f t="shared" si="134"/>
        <v>0</v>
      </c>
      <c r="AH190" s="110">
        <f t="shared" si="135"/>
        <v>0</v>
      </c>
      <c r="AI190" s="110">
        <f t="shared" si="136"/>
        <v>0</v>
      </c>
      <c r="AJ190" s="110">
        <f t="shared" si="137"/>
        <v>0</v>
      </c>
      <c r="AK190" s="110">
        <f t="shared" si="122"/>
        <v>0</v>
      </c>
      <c r="AL190" s="110">
        <f t="shared" si="123"/>
        <v>0</v>
      </c>
      <c r="AM190" s="110">
        <f t="shared" si="124"/>
        <v>0</v>
      </c>
      <c r="AN190" s="110">
        <f t="shared" si="125"/>
        <v>0</v>
      </c>
      <c r="AO190" s="110">
        <f t="shared" si="126"/>
        <v>0</v>
      </c>
      <c r="AP190" s="110">
        <f t="shared" si="127"/>
        <v>0</v>
      </c>
      <c r="AQ190" s="110">
        <f t="shared" si="150"/>
        <v>0.6528435301508746</v>
      </c>
      <c r="AR190" s="110">
        <f t="shared" si="150"/>
        <v>1.1223465081745048</v>
      </c>
      <c r="AS190" s="110">
        <f t="shared" si="151"/>
        <v>0.28275660941270153</v>
      </c>
      <c r="AT190" s="110">
        <f t="shared" si="152"/>
        <v>0.21622749982418402</v>
      </c>
      <c r="AU190" s="110">
        <f t="shared" si="153"/>
        <v>3.0011681088769695</v>
      </c>
      <c r="AV190" s="110">
        <f t="shared" si="154"/>
        <v>0.83765642248177175</v>
      </c>
      <c r="AW190" s="110">
        <f t="shared" si="155"/>
        <v>20.687195002329808</v>
      </c>
      <c r="AX190" s="110">
        <f t="shared" si="156"/>
        <v>23.690050011827104</v>
      </c>
      <c r="AY190" s="110">
        <f t="shared" si="157"/>
        <v>8.6751324813453561</v>
      </c>
      <c r="AZ190" s="110">
        <f t="shared" si="158"/>
        <v>6.0929931729503695</v>
      </c>
      <c r="BA190" s="110">
        <f t="shared" si="159"/>
        <v>78.745939615662465</v>
      </c>
      <c r="BB190" s="110">
        <f t="shared" si="160"/>
        <v>23.989864703104857</v>
      </c>
      <c r="BC190" s="90">
        <f t="shared" si="138"/>
        <v>0</v>
      </c>
      <c r="BD190" s="90">
        <f t="shared" si="161"/>
        <v>-6500</v>
      </c>
      <c r="BE190" s="90">
        <f t="shared" si="128"/>
        <v>6348.3181358559796</v>
      </c>
      <c r="BF190" s="89">
        <f t="shared" si="139"/>
        <v>-2.3335671406772396E-2</v>
      </c>
      <c r="BG190" s="109">
        <f t="shared" si="162"/>
        <v>231.57928149618772</v>
      </c>
      <c r="BH190" s="108">
        <f t="shared" si="129"/>
        <v>6579.8974173521674</v>
      </c>
      <c r="BI190" s="129">
        <f t="shared" si="140"/>
        <v>1.2291910361871938E-2</v>
      </c>
      <c r="BJ190" s="90">
        <f t="shared" si="130"/>
        <v>247.81233886402558</v>
      </c>
      <c r="BK190" s="108">
        <f t="shared" si="131"/>
        <v>6596.1304747200047</v>
      </c>
      <c r="BL190" s="89">
        <f t="shared" si="141"/>
        <v>1.4789303803077747E-2</v>
      </c>
      <c r="BM190" s="109"/>
      <c r="BN190" s="109">
        <f t="shared" si="142"/>
        <v>6500</v>
      </c>
      <c r="BO190" s="109">
        <f t="shared" si="143"/>
        <v>6596.1304747200047</v>
      </c>
      <c r="BQ190" s="108">
        <f t="shared" si="114"/>
        <v>56.259998000000003</v>
      </c>
      <c r="BR190" s="108">
        <f t="shared" si="115"/>
        <v>41.650002000000001</v>
      </c>
    </row>
    <row r="191" spans="1:70" ht="12.75" customHeight="1" x14ac:dyDescent="0.2">
      <c r="A191" s="107">
        <v>40385</v>
      </c>
      <c r="B191" s="108">
        <v>56.25</v>
      </c>
      <c r="C191" s="108">
        <v>47.599997999999999</v>
      </c>
      <c r="D191" s="108">
        <v>46.759998000000003</v>
      </c>
      <c r="E191" s="108">
        <v>57.919998</v>
      </c>
      <c r="F191" s="108">
        <v>32.650002000000001</v>
      </c>
      <c r="G191" s="108">
        <v>41.869999</v>
      </c>
      <c r="L191" s="156">
        <f>IF(int=Weekly,-$B$4,IF(int=Bi_Weekly,-$B$4,IF(int=Monthly,-$B$4,IF(int=Quarterly,-$B$4,IF(int=Yearly,-$B$4,IF(int=None,0,0))))))</f>
        <v>-500</v>
      </c>
      <c r="M191" s="110">
        <f t="shared" si="116"/>
        <v>1.5644444444444445</v>
      </c>
      <c r="N191" s="126">
        <f t="shared" si="117"/>
        <v>1.8487395734764527</v>
      </c>
      <c r="O191" s="110">
        <f t="shared" si="118"/>
        <v>0.59880242082131818</v>
      </c>
      <c r="P191" s="110">
        <f t="shared" si="119"/>
        <v>0.42299725217531947</v>
      </c>
      <c r="Q191" s="110">
        <f t="shared" si="120"/>
        <v>6.2940271795389169</v>
      </c>
      <c r="R191" s="110">
        <f t="shared" si="121"/>
        <v>1.5763076564678209</v>
      </c>
      <c r="S191" s="110">
        <f t="shared" si="144"/>
        <v>21.598795916623377</v>
      </c>
      <c r="T191" s="110">
        <f t="shared" si="145"/>
        <v>24.416443077129053</v>
      </c>
      <c r="U191" s="110">
        <f t="shared" si="146"/>
        <v>8.9911782927539736</v>
      </c>
      <c r="V191" s="110">
        <f t="shared" si="147"/>
        <v>6.2997629253015051</v>
      </c>
      <c r="W191" s="110">
        <f t="shared" si="148"/>
        <v>82.038798686324412</v>
      </c>
      <c r="X191" s="110">
        <f t="shared" si="149"/>
        <v>24.728515937090908</v>
      </c>
      <c r="Y191" s="110"/>
      <c r="Z191" s="110"/>
      <c r="AA191" s="110"/>
      <c r="AB191" s="110"/>
      <c r="AC191" s="110"/>
      <c r="AD191" s="110"/>
      <c r="AE191" s="110">
        <f t="shared" si="132"/>
        <v>0</v>
      </c>
      <c r="AF191" s="110">
        <f t="shared" si="133"/>
        <v>0</v>
      </c>
      <c r="AG191" s="110">
        <f t="shared" si="134"/>
        <v>0</v>
      </c>
      <c r="AH191" s="110">
        <f t="shared" si="135"/>
        <v>0</v>
      </c>
      <c r="AI191" s="110">
        <f t="shared" si="136"/>
        <v>0</v>
      </c>
      <c r="AJ191" s="110">
        <f t="shared" si="137"/>
        <v>0</v>
      </c>
      <c r="AK191" s="110">
        <f t="shared" si="122"/>
        <v>0</v>
      </c>
      <c r="AL191" s="110">
        <f t="shared" si="123"/>
        <v>0</v>
      </c>
      <c r="AM191" s="110">
        <f t="shared" si="124"/>
        <v>0</v>
      </c>
      <c r="AN191" s="110">
        <f t="shared" si="125"/>
        <v>0</v>
      </c>
      <c r="AO191" s="110">
        <f t="shared" si="126"/>
        <v>0</v>
      </c>
      <c r="AP191" s="110">
        <f t="shared" si="127"/>
        <v>0</v>
      </c>
      <c r="AQ191" s="110">
        <f t="shared" si="150"/>
        <v>0.6528435301508746</v>
      </c>
      <c r="AR191" s="110">
        <f t="shared" si="150"/>
        <v>1.1223465081745048</v>
      </c>
      <c r="AS191" s="110">
        <f t="shared" si="151"/>
        <v>0.28275660941270153</v>
      </c>
      <c r="AT191" s="110">
        <f t="shared" si="152"/>
        <v>0.21622749982418402</v>
      </c>
      <c r="AU191" s="110">
        <f t="shared" si="153"/>
        <v>3.0011681088769695</v>
      </c>
      <c r="AV191" s="110">
        <f t="shared" si="154"/>
        <v>0.83765642248177175</v>
      </c>
      <c r="AW191" s="110">
        <f t="shared" si="155"/>
        <v>22.251639446774252</v>
      </c>
      <c r="AX191" s="110">
        <f t="shared" si="156"/>
        <v>25.538789585303558</v>
      </c>
      <c r="AY191" s="110">
        <f t="shared" si="157"/>
        <v>9.2739349021666744</v>
      </c>
      <c r="AZ191" s="110">
        <f t="shared" si="158"/>
        <v>6.5159904251256888</v>
      </c>
      <c r="BA191" s="110">
        <f t="shared" si="159"/>
        <v>85.03996679520138</v>
      </c>
      <c r="BB191" s="110">
        <f t="shared" si="160"/>
        <v>25.566172359572679</v>
      </c>
      <c r="BC191" s="90">
        <f t="shared" si="138"/>
        <v>0</v>
      </c>
      <c r="BD191" s="90">
        <f t="shared" si="161"/>
        <v>-7000</v>
      </c>
      <c r="BE191" s="90">
        <f t="shared" si="128"/>
        <v>6876.4145257128475</v>
      </c>
      <c r="BF191" s="89">
        <f t="shared" si="139"/>
        <v>-1.7655067755307452E-2</v>
      </c>
      <c r="BG191" s="109">
        <f t="shared" si="162"/>
        <v>231.57928149618772</v>
      </c>
      <c r="BH191" s="108">
        <f t="shared" si="129"/>
        <v>7107.9938072090354</v>
      </c>
      <c r="BI191" s="129">
        <f t="shared" si="140"/>
        <v>1.542768674414785E-2</v>
      </c>
      <c r="BJ191" s="90">
        <f t="shared" si="130"/>
        <v>248.95255329221118</v>
      </c>
      <c r="BK191" s="108">
        <f t="shared" si="131"/>
        <v>7125.3670790050583</v>
      </c>
      <c r="BL191" s="89">
        <f t="shared" si="141"/>
        <v>1.7909582715008421E-2</v>
      </c>
      <c r="BM191" s="109"/>
      <c r="BN191" s="109">
        <f t="shared" si="142"/>
        <v>7000</v>
      </c>
      <c r="BO191" s="109">
        <f t="shared" si="143"/>
        <v>7125.3670790050592</v>
      </c>
      <c r="BQ191" s="108">
        <f t="shared" si="114"/>
        <v>56.25</v>
      </c>
      <c r="BR191" s="108">
        <f t="shared" si="115"/>
        <v>41.869999</v>
      </c>
    </row>
    <row r="192" spans="1:70" ht="12.75" customHeight="1" x14ac:dyDescent="0.2">
      <c r="A192" s="107">
        <v>40392</v>
      </c>
      <c r="B192" s="108">
        <v>57.27</v>
      </c>
      <c r="C192" s="108">
        <v>48.459999000000003</v>
      </c>
      <c r="D192" s="108">
        <v>47.389999000000003</v>
      </c>
      <c r="E192" s="108">
        <v>58.150002000000001</v>
      </c>
      <c r="F192" s="108">
        <v>33.759998000000003</v>
      </c>
      <c r="G192" s="108">
        <v>42.639999000000003</v>
      </c>
      <c r="L192" s="156">
        <f>IF(int=Weekly,-$B$4,IF(int=Bi_Weekly,0,IF(int=Monthly,0,IF(int=Quarterly,0,IF(int=Yearly,0,IF(int=None,0,0))))))</f>
        <v>0</v>
      </c>
      <c r="M192" s="110">
        <f t="shared" si="116"/>
        <v>0</v>
      </c>
      <c r="N192" s="126">
        <f t="shared" si="117"/>
        <v>0</v>
      </c>
      <c r="O192" s="110">
        <f t="shared" si="118"/>
        <v>0</v>
      </c>
      <c r="P192" s="110">
        <f t="shared" si="119"/>
        <v>0</v>
      </c>
      <c r="Q192" s="110">
        <f t="shared" si="120"/>
        <v>0</v>
      </c>
      <c r="R192" s="110">
        <f t="shared" si="121"/>
        <v>0</v>
      </c>
      <c r="S192" s="110">
        <f t="shared" si="144"/>
        <v>21.598795916623377</v>
      </c>
      <c r="T192" s="110">
        <f t="shared" si="145"/>
        <v>24.416443077129053</v>
      </c>
      <c r="U192" s="110">
        <f t="shared" si="146"/>
        <v>8.9911782927539736</v>
      </c>
      <c r="V192" s="110">
        <f t="shared" si="147"/>
        <v>6.2997629253015051</v>
      </c>
      <c r="W192" s="110">
        <f t="shared" si="148"/>
        <v>82.038798686324412</v>
      </c>
      <c r="X192" s="110">
        <f t="shared" si="149"/>
        <v>24.728515937090908</v>
      </c>
      <c r="Y192" s="110"/>
      <c r="Z192" s="110"/>
      <c r="AA192" s="110"/>
      <c r="AB192" s="110"/>
      <c r="AC192" s="110"/>
      <c r="AD192" s="110"/>
      <c r="AE192" s="110">
        <f t="shared" si="132"/>
        <v>0</v>
      </c>
      <c r="AF192" s="110">
        <f t="shared" si="133"/>
        <v>0</v>
      </c>
      <c r="AG192" s="110">
        <f t="shared" si="134"/>
        <v>0</v>
      </c>
      <c r="AH192" s="110">
        <f t="shared" si="135"/>
        <v>0</v>
      </c>
      <c r="AI192" s="110">
        <f t="shared" si="136"/>
        <v>0</v>
      </c>
      <c r="AJ192" s="110">
        <f t="shared" si="137"/>
        <v>0</v>
      </c>
      <c r="AK192" s="110">
        <f t="shared" si="122"/>
        <v>0</v>
      </c>
      <c r="AL192" s="110">
        <f t="shared" si="123"/>
        <v>0</v>
      </c>
      <c r="AM192" s="110">
        <f t="shared" si="124"/>
        <v>0</v>
      </c>
      <c r="AN192" s="110">
        <f t="shared" si="125"/>
        <v>0</v>
      </c>
      <c r="AO192" s="110">
        <f t="shared" si="126"/>
        <v>0</v>
      </c>
      <c r="AP192" s="110">
        <f t="shared" si="127"/>
        <v>0</v>
      </c>
      <c r="AQ192" s="110">
        <f t="shared" si="150"/>
        <v>0.6528435301508746</v>
      </c>
      <c r="AR192" s="110">
        <f t="shared" si="150"/>
        <v>1.1223465081745048</v>
      </c>
      <c r="AS192" s="110">
        <f t="shared" si="151"/>
        <v>0.28275660941270153</v>
      </c>
      <c r="AT192" s="110">
        <f t="shared" si="152"/>
        <v>0.21622749982418402</v>
      </c>
      <c r="AU192" s="110">
        <f t="shared" si="153"/>
        <v>3.0011681088769695</v>
      </c>
      <c r="AV192" s="110">
        <f t="shared" si="154"/>
        <v>0.83765642248177175</v>
      </c>
      <c r="AW192" s="110">
        <f t="shared" si="155"/>
        <v>22.251639446774252</v>
      </c>
      <c r="AX192" s="110">
        <f t="shared" si="156"/>
        <v>25.538789585303558</v>
      </c>
      <c r="AY192" s="110">
        <f t="shared" si="157"/>
        <v>9.2739349021666744</v>
      </c>
      <c r="AZ192" s="110">
        <f t="shared" si="158"/>
        <v>6.5159904251256888</v>
      </c>
      <c r="BA192" s="110">
        <f t="shared" si="159"/>
        <v>85.03996679520138</v>
      </c>
      <c r="BB192" s="110">
        <f t="shared" si="160"/>
        <v>25.566172359572679</v>
      </c>
      <c r="BC192" s="90">
        <f t="shared" si="138"/>
        <v>0</v>
      </c>
      <c r="BD192" s="90">
        <f t="shared" si="161"/>
        <v>-7000</v>
      </c>
      <c r="BE192" s="90">
        <f t="shared" si="128"/>
        <v>7036.6605806562484</v>
      </c>
      <c r="BF192" s="89">
        <f t="shared" si="139"/>
        <v>5.2372258080355394E-3</v>
      </c>
      <c r="BG192" s="109">
        <f t="shared" si="162"/>
        <v>231.57928149618772</v>
      </c>
      <c r="BH192" s="108">
        <f t="shared" si="129"/>
        <v>7268.2398621524362</v>
      </c>
      <c r="BI192" s="129">
        <f t="shared" si="140"/>
        <v>3.8319980307490953E-2</v>
      </c>
      <c r="BJ192" s="90">
        <f t="shared" si="130"/>
        <v>254.78782299038983</v>
      </c>
      <c r="BK192" s="108">
        <f t="shared" si="131"/>
        <v>7291.4484036466383</v>
      </c>
      <c r="BL192" s="89">
        <f t="shared" si="141"/>
        <v>4.1635486235233943E-2</v>
      </c>
      <c r="BM192" s="109"/>
      <c r="BN192" s="109">
        <f t="shared" si="142"/>
        <v>7000</v>
      </c>
      <c r="BO192" s="109">
        <f t="shared" si="143"/>
        <v>7291.4484036466374</v>
      </c>
      <c r="BQ192" s="108">
        <f t="shared" si="114"/>
        <v>57.27</v>
      </c>
      <c r="BR192" s="108">
        <f t="shared" si="115"/>
        <v>42.639999000000003</v>
      </c>
    </row>
    <row r="193" spans="1:70" ht="12.75" customHeight="1" x14ac:dyDescent="0.2">
      <c r="A193" s="107">
        <v>40399</v>
      </c>
      <c r="B193" s="108">
        <v>55</v>
      </c>
      <c r="C193" s="108">
        <v>46.799999</v>
      </c>
      <c r="D193" s="108">
        <v>45.259998000000003</v>
      </c>
      <c r="E193" s="108">
        <v>54.869999</v>
      </c>
      <c r="F193" s="108">
        <v>31.889999</v>
      </c>
      <c r="G193" s="108">
        <v>41.310001</v>
      </c>
      <c r="L193" s="156">
        <f>IF(int=Weekly,-$B$4,IF(int=Bi_Weekly,-$B$4,IF(int=Monthly,0,IF(int=Quarterly,0,IF(int=Yearly,0,IF(int=None,0,0))))))</f>
        <v>0</v>
      </c>
      <c r="M193" s="110">
        <f t="shared" si="116"/>
        <v>0</v>
      </c>
      <c r="N193" s="126">
        <f t="shared" si="117"/>
        <v>0</v>
      </c>
      <c r="O193" s="110">
        <f t="shared" si="118"/>
        <v>0</v>
      </c>
      <c r="P193" s="110">
        <f t="shared" si="119"/>
        <v>0</v>
      </c>
      <c r="Q193" s="110">
        <f t="shared" si="120"/>
        <v>0</v>
      </c>
      <c r="R193" s="110">
        <f t="shared" si="121"/>
        <v>0</v>
      </c>
      <c r="S193" s="110">
        <f t="shared" si="144"/>
        <v>21.598795916623377</v>
      </c>
      <c r="T193" s="110">
        <f t="shared" si="145"/>
        <v>24.416443077129053</v>
      </c>
      <c r="U193" s="110">
        <f t="shared" si="146"/>
        <v>8.9911782927539736</v>
      </c>
      <c r="V193" s="110">
        <f t="shared" si="147"/>
        <v>6.2997629253015051</v>
      </c>
      <c r="W193" s="110">
        <f t="shared" si="148"/>
        <v>82.038798686324412</v>
      </c>
      <c r="X193" s="110">
        <f t="shared" si="149"/>
        <v>24.728515937090908</v>
      </c>
      <c r="Y193" s="110"/>
      <c r="Z193" s="110"/>
      <c r="AA193" s="110"/>
      <c r="AB193" s="110"/>
      <c r="AC193" s="110"/>
      <c r="AD193" s="110"/>
      <c r="AE193" s="110">
        <f t="shared" si="132"/>
        <v>0</v>
      </c>
      <c r="AF193" s="110">
        <f t="shared" si="133"/>
        <v>0</v>
      </c>
      <c r="AG193" s="110">
        <f t="shared" si="134"/>
        <v>0</v>
      </c>
      <c r="AH193" s="110">
        <f t="shared" si="135"/>
        <v>0</v>
      </c>
      <c r="AI193" s="110">
        <f t="shared" si="136"/>
        <v>0</v>
      </c>
      <c r="AJ193" s="110">
        <f t="shared" si="137"/>
        <v>0</v>
      </c>
      <c r="AK193" s="110">
        <f t="shared" si="122"/>
        <v>0</v>
      </c>
      <c r="AL193" s="110">
        <f t="shared" si="123"/>
        <v>0</v>
      </c>
      <c r="AM193" s="110">
        <f t="shared" si="124"/>
        <v>0</v>
      </c>
      <c r="AN193" s="110">
        <f t="shared" si="125"/>
        <v>0</v>
      </c>
      <c r="AO193" s="110">
        <f t="shared" si="126"/>
        <v>0</v>
      </c>
      <c r="AP193" s="110">
        <f t="shared" si="127"/>
        <v>0</v>
      </c>
      <c r="AQ193" s="110">
        <f t="shared" si="150"/>
        <v>0.6528435301508746</v>
      </c>
      <c r="AR193" s="110">
        <f t="shared" si="150"/>
        <v>1.1223465081745048</v>
      </c>
      <c r="AS193" s="110">
        <f t="shared" si="151"/>
        <v>0.28275660941270153</v>
      </c>
      <c r="AT193" s="110">
        <f t="shared" si="152"/>
        <v>0.21622749982418402</v>
      </c>
      <c r="AU193" s="110">
        <f t="shared" si="153"/>
        <v>3.0011681088769695</v>
      </c>
      <c r="AV193" s="110">
        <f t="shared" si="154"/>
        <v>0.83765642248177175</v>
      </c>
      <c r="AW193" s="110">
        <f t="shared" si="155"/>
        <v>22.251639446774252</v>
      </c>
      <c r="AX193" s="110">
        <f t="shared" si="156"/>
        <v>25.538789585303558</v>
      </c>
      <c r="AY193" s="110">
        <f t="shared" si="157"/>
        <v>9.2739349021666744</v>
      </c>
      <c r="AZ193" s="110">
        <f t="shared" si="158"/>
        <v>6.5159904251256888</v>
      </c>
      <c r="BA193" s="110">
        <f t="shared" si="159"/>
        <v>85.03996679520138</v>
      </c>
      <c r="BB193" s="110">
        <f t="shared" si="160"/>
        <v>25.566172359572679</v>
      </c>
      <c r="BC193" s="90">
        <f t="shared" si="138"/>
        <v>0</v>
      </c>
      <c r="BD193" s="90">
        <f t="shared" si="161"/>
        <v>-7000</v>
      </c>
      <c r="BE193" s="90">
        <f t="shared" si="128"/>
        <v>6720.9842101245295</v>
      </c>
      <c r="BF193" s="89">
        <f t="shared" si="139"/>
        <v>-3.9859398553638625E-2</v>
      </c>
      <c r="BG193" s="109">
        <f t="shared" si="162"/>
        <v>231.57928149618772</v>
      </c>
      <c r="BH193" s="108">
        <f t="shared" si="129"/>
        <v>6952.5634916207173</v>
      </c>
      <c r="BI193" s="129">
        <f t="shared" si="140"/>
        <v>-6.7766440541832118E-3</v>
      </c>
      <c r="BJ193" s="90">
        <f t="shared" si="130"/>
        <v>243.40501153544642</v>
      </c>
      <c r="BK193" s="108">
        <f t="shared" si="131"/>
        <v>6964.3892216599761</v>
      </c>
      <c r="BL193" s="89">
        <f t="shared" si="141"/>
        <v>-5.0872540485747964E-3</v>
      </c>
      <c r="BM193" s="109"/>
      <c r="BN193" s="109">
        <f t="shared" si="142"/>
        <v>7000</v>
      </c>
      <c r="BO193" s="109">
        <f t="shared" si="143"/>
        <v>6964.3892216599752</v>
      </c>
      <c r="BQ193" s="108">
        <f t="shared" si="114"/>
        <v>55</v>
      </c>
      <c r="BR193" s="108">
        <f t="shared" si="115"/>
        <v>41.310001</v>
      </c>
    </row>
    <row r="194" spans="1:70" ht="12.75" customHeight="1" x14ac:dyDescent="0.2">
      <c r="A194" s="107">
        <v>40406</v>
      </c>
      <c r="B194" s="108">
        <v>54.689999</v>
      </c>
      <c r="C194" s="108">
        <v>46.240001999999997</v>
      </c>
      <c r="D194" s="108">
        <v>45.09</v>
      </c>
      <c r="E194" s="108">
        <v>54.810001</v>
      </c>
      <c r="F194" s="108">
        <v>31.709999</v>
      </c>
      <c r="G194" s="108">
        <v>41.68</v>
      </c>
      <c r="L194" s="156">
        <f>IF(int=Weekly,-$B$4,IF(int=Bi_Weekly,0,IF(int=Monthly,0,IF(int=Quarterly,0,IF(int=Yearly,0,IF(int=None,0,0))))))</f>
        <v>0</v>
      </c>
      <c r="M194" s="110">
        <f t="shared" si="116"/>
        <v>0</v>
      </c>
      <c r="N194" s="126">
        <f t="shared" si="117"/>
        <v>0</v>
      </c>
      <c r="O194" s="110">
        <f t="shared" si="118"/>
        <v>0</v>
      </c>
      <c r="P194" s="110">
        <f t="shared" si="119"/>
        <v>0</v>
      </c>
      <c r="Q194" s="110">
        <f t="shared" si="120"/>
        <v>0</v>
      </c>
      <c r="R194" s="110">
        <f t="shared" si="121"/>
        <v>0</v>
      </c>
      <c r="S194" s="110">
        <f t="shared" si="144"/>
        <v>21.598795916623377</v>
      </c>
      <c r="T194" s="110">
        <f t="shared" si="145"/>
        <v>24.416443077129053</v>
      </c>
      <c r="U194" s="110">
        <f t="shared" si="146"/>
        <v>8.9911782927539736</v>
      </c>
      <c r="V194" s="110">
        <f t="shared" si="147"/>
        <v>6.2997629253015051</v>
      </c>
      <c r="W194" s="110">
        <f t="shared" si="148"/>
        <v>82.038798686324412</v>
      </c>
      <c r="X194" s="110">
        <f t="shared" si="149"/>
        <v>24.728515937090908</v>
      </c>
      <c r="Y194" s="110"/>
      <c r="Z194" s="110"/>
      <c r="AA194" s="110"/>
      <c r="AB194" s="110"/>
      <c r="AC194" s="110"/>
      <c r="AD194" s="110"/>
      <c r="AE194" s="110">
        <f t="shared" si="132"/>
        <v>0</v>
      </c>
      <c r="AF194" s="110">
        <f t="shared" si="133"/>
        <v>0</v>
      </c>
      <c r="AG194" s="110">
        <f t="shared" si="134"/>
        <v>0</v>
      </c>
      <c r="AH194" s="110">
        <f t="shared" si="135"/>
        <v>0</v>
      </c>
      <c r="AI194" s="110">
        <f t="shared" si="136"/>
        <v>0</v>
      </c>
      <c r="AJ194" s="110">
        <f t="shared" si="137"/>
        <v>0</v>
      </c>
      <c r="AK194" s="110">
        <f t="shared" si="122"/>
        <v>0</v>
      </c>
      <c r="AL194" s="110">
        <f t="shared" si="123"/>
        <v>0</v>
      </c>
      <c r="AM194" s="110">
        <f t="shared" si="124"/>
        <v>0</v>
      </c>
      <c r="AN194" s="110">
        <f t="shared" si="125"/>
        <v>0</v>
      </c>
      <c r="AO194" s="110">
        <f t="shared" si="126"/>
        <v>0</v>
      </c>
      <c r="AP194" s="110">
        <f t="shared" si="127"/>
        <v>0</v>
      </c>
      <c r="AQ194" s="110">
        <f t="shared" si="150"/>
        <v>0.6528435301508746</v>
      </c>
      <c r="AR194" s="110">
        <f t="shared" si="150"/>
        <v>1.1223465081745048</v>
      </c>
      <c r="AS194" s="110">
        <f t="shared" si="151"/>
        <v>0.28275660941270153</v>
      </c>
      <c r="AT194" s="110">
        <f t="shared" si="152"/>
        <v>0.21622749982418402</v>
      </c>
      <c r="AU194" s="110">
        <f t="shared" si="153"/>
        <v>3.0011681088769695</v>
      </c>
      <c r="AV194" s="110">
        <f t="shared" si="154"/>
        <v>0.83765642248177175</v>
      </c>
      <c r="AW194" s="110">
        <f t="shared" si="155"/>
        <v>22.251639446774252</v>
      </c>
      <c r="AX194" s="110">
        <f t="shared" si="156"/>
        <v>25.538789585303558</v>
      </c>
      <c r="AY194" s="110">
        <f t="shared" si="157"/>
        <v>9.2739349021666744</v>
      </c>
      <c r="AZ194" s="110">
        <f t="shared" si="158"/>
        <v>6.5159904251256888</v>
      </c>
      <c r="BA194" s="110">
        <f t="shared" si="159"/>
        <v>85.03996679520138</v>
      </c>
      <c r="BB194" s="110">
        <f t="shared" si="160"/>
        <v>25.566172359572679</v>
      </c>
      <c r="BC194" s="90">
        <f t="shared" si="138"/>
        <v>0</v>
      </c>
      <c r="BD194" s="90">
        <f t="shared" si="161"/>
        <v>-7000</v>
      </c>
      <c r="BE194" s="90">
        <f t="shared" si="128"/>
        <v>6693.091513818983</v>
      </c>
      <c r="BF194" s="89">
        <f t="shared" si="139"/>
        <v>-4.3844069454430978E-2</v>
      </c>
      <c r="BG194" s="109">
        <f t="shared" si="162"/>
        <v>231.57928149618772</v>
      </c>
      <c r="BH194" s="108">
        <f t="shared" si="129"/>
        <v>6924.6707953151708</v>
      </c>
      <c r="BI194" s="129">
        <f t="shared" si="140"/>
        <v>-1.0761314954975565E-2</v>
      </c>
      <c r="BJ194" s="90">
        <f t="shared" si="130"/>
        <v>242.28279921416049</v>
      </c>
      <c r="BK194" s="108">
        <f t="shared" si="131"/>
        <v>6935.3743130331432</v>
      </c>
      <c r="BL194" s="89">
        <f t="shared" si="141"/>
        <v>-9.2322409952653173E-3</v>
      </c>
      <c r="BM194" s="109"/>
      <c r="BN194" s="109">
        <f t="shared" si="142"/>
        <v>7000</v>
      </c>
      <c r="BO194" s="109">
        <f t="shared" si="143"/>
        <v>6935.3743130331422</v>
      </c>
      <c r="BQ194" s="108">
        <f t="shared" si="114"/>
        <v>54.689999</v>
      </c>
      <c r="BR194" s="108">
        <f t="shared" si="115"/>
        <v>41.68</v>
      </c>
    </row>
    <row r="195" spans="1:70" ht="12.75" customHeight="1" x14ac:dyDescent="0.2">
      <c r="A195" s="107">
        <v>40413</v>
      </c>
      <c r="B195" s="108">
        <v>54.380001</v>
      </c>
      <c r="C195" s="108">
        <v>46.150002000000001</v>
      </c>
      <c r="D195" s="108">
        <v>45.099997999999999</v>
      </c>
      <c r="E195" s="108">
        <v>55.130001</v>
      </c>
      <c r="F195" s="108">
        <v>31.809999000000001</v>
      </c>
      <c r="G195" s="108">
        <v>41.209999000000003</v>
      </c>
      <c r="L195" s="156">
        <f>IF(int=Weekly,-$B$4,IF(int=Bi_Weekly,-$B$4,IF(int=Monthly,-$B$4,IF(int=Quarterly,0,IF(int=Yearly,0,IF(int=None,0,0))))))</f>
        <v>0</v>
      </c>
      <c r="M195" s="110">
        <f t="shared" si="116"/>
        <v>0</v>
      </c>
      <c r="N195" s="126">
        <f t="shared" si="117"/>
        <v>0</v>
      </c>
      <c r="O195" s="110">
        <f t="shared" si="118"/>
        <v>0</v>
      </c>
      <c r="P195" s="110">
        <f t="shared" si="119"/>
        <v>0</v>
      </c>
      <c r="Q195" s="110">
        <f t="shared" si="120"/>
        <v>0</v>
      </c>
      <c r="R195" s="110">
        <f t="shared" si="121"/>
        <v>0</v>
      </c>
      <c r="S195" s="110">
        <f t="shared" si="144"/>
        <v>21.598795916623377</v>
      </c>
      <c r="T195" s="110">
        <f t="shared" si="145"/>
        <v>24.416443077129053</v>
      </c>
      <c r="U195" s="110">
        <f t="shared" si="146"/>
        <v>8.9911782927539736</v>
      </c>
      <c r="V195" s="110">
        <f t="shared" si="147"/>
        <v>6.2997629253015051</v>
      </c>
      <c r="W195" s="110">
        <f t="shared" si="148"/>
        <v>82.038798686324412</v>
      </c>
      <c r="X195" s="110">
        <f t="shared" si="149"/>
        <v>24.728515937090908</v>
      </c>
      <c r="Y195" s="110"/>
      <c r="Z195" s="110"/>
      <c r="AA195" s="110"/>
      <c r="AB195" s="110"/>
      <c r="AC195" s="110"/>
      <c r="AD195" s="110"/>
      <c r="AE195" s="110">
        <f t="shared" si="132"/>
        <v>0</v>
      </c>
      <c r="AF195" s="110">
        <f t="shared" si="133"/>
        <v>0</v>
      </c>
      <c r="AG195" s="110">
        <f t="shared" si="134"/>
        <v>0</v>
      </c>
      <c r="AH195" s="110">
        <f t="shared" si="135"/>
        <v>0</v>
      </c>
      <c r="AI195" s="110">
        <f t="shared" si="136"/>
        <v>0</v>
      </c>
      <c r="AJ195" s="110">
        <f t="shared" si="137"/>
        <v>0</v>
      </c>
      <c r="AK195" s="110">
        <f t="shared" si="122"/>
        <v>0</v>
      </c>
      <c r="AL195" s="110">
        <f t="shared" si="123"/>
        <v>0</v>
      </c>
      <c r="AM195" s="110">
        <f t="shared" si="124"/>
        <v>0</v>
      </c>
      <c r="AN195" s="110">
        <f t="shared" si="125"/>
        <v>0</v>
      </c>
      <c r="AO195" s="110">
        <f t="shared" si="126"/>
        <v>0</v>
      </c>
      <c r="AP195" s="110">
        <f t="shared" si="127"/>
        <v>0</v>
      </c>
      <c r="AQ195" s="110">
        <f t="shared" si="150"/>
        <v>0.6528435301508746</v>
      </c>
      <c r="AR195" s="110">
        <f t="shared" si="150"/>
        <v>1.1223465081745048</v>
      </c>
      <c r="AS195" s="110">
        <f t="shared" si="151"/>
        <v>0.28275660941270153</v>
      </c>
      <c r="AT195" s="110">
        <f t="shared" si="152"/>
        <v>0.21622749982418402</v>
      </c>
      <c r="AU195" s="110">
        <f t="shared" si="153"/>
        <v>3.0011681088769695</v>
      </c>
      <c r="AV195" s="110">
        <f t="shared" si="154"/>
        <v>0.83765642248177175</v>
      </c>
      <c r="AW195" s="110">
        <f t="shared" si="155"/>
        <v>22.251639446774252</v>
      </c>
      <c r="AX195" s="110">
        <f t="shared" si="156"/>
        <v>25.538789585303558</v>
      </c>
      <c r="AY195" s="110">
        <f t="shared" si="157"/>
        <v>9.2739349021666744</v>
      </c>
      <c r="AZ195" s="110">
        <f t="shared" si="158"/>
        <v>6.5159904251256888</v>
      </c>
      <c r="BA195" s="110">
        <f t="shared" si="159"/>
        <v>85.03996679520138</v>
      </c>
      <c r="BB195" s="110">
        <f t="shared" si="160"/>
        <v>25.566172359572679</v>
      </c>
      <c r="BC195" s="90">
        <f t="shared" si="138"/>
        <v>0</v>
      </c>
      <c r="BD195" s="90">
        <f t="shared" si="161"/>
        <v>-7000</v>
      </c>
      <c r="BE195" s="90">
        <f t="shared" si="128"/>
        <v>6682.8857209918315</v>
      </c>
      <c r="BF195" s="89">
        <f t="shared" si="139"/>
        <v>-4.5302039858309828E-2</v>
      </c>
      <c r="BG195" s="109">
        <f t="shared" si="162"/>
        <v>231.57928149618772</v>
      </c>
      <c r="BH195" s="108">
        <f t="shared" si="129"/>
        <v>6914.4650024880193</v>
      </c>
      <c r="BI195" s="129">
        <f t="shared" si="140"/>
        <v>-1.2219285358854415E-2</v>
      </c>
      <c r="BJ195" s="90">
        <f t="shared" si="130"/>
        <v>241.95784509495456</v>
      </c>
      <c r="BK195" s="108">
        <f t="shared" si="131"/>
        <v>6924.8435660867863</v>
      </c>
      <c r="BL195" s="89">
        <f t="shared" si="141"/>
        <v>-1.0736633416173369E-2</v>
      </c>
      <c r="BM195" s="109"/>
      <c r="BN195" s="109">
        <f t="shared" si="142"/>
        <v>7000</v>
      </c>
      <c r="BO195" s="109">
        <f t="shared" si="143"/>
        <v>6924.8435660867854</v>
      </c>
      <c r="BQ195" s="108">
        <f t="shared" si="114"/>
        <v>54.380001</v>
      </c>
      <c r="BR195" s="108">
        <f t="shared" si="115"/>
        <v>41.209999000000003</v>
      </c>
    </row>
    <row r="196" spans="1:70" ht="12.75" customHeight="1" x14ac:dyDescent="0.2">
      <c r="A196" s="107">
        <v>40420</v>
      </c>
      <c r="B196" s="108">
        <v>56.490001999999997</v>
      </c>
      <c r="C196" s="108">
        <v>47.919998</v>
      </c>
      <c r="D196" s="108">
        <v>47.060001</v>
      </c>
      <c r="E196" s="108">
        <v>57.490001999999997</v>
      </c>
      <c r="F196" s="108">
        <v>33.07</v>
      </c>
      <c r="G196" s="108">
        <v>42.650002000000001</v>
      </c>
      <c r="L196" s="156">
        <f>IF(int=Weekly,-$B$4,IF(int=Bi_Weekly,0,IF(int=Monthly,0,IF(int=Quarterly,0,IF(int=Yearly,0,IF(int=None,0,0))))))</f>
        <v>0</v>
      </c>
      <c r="M196" s="110">
        <f t="shared" si="116"/>
        <v>0</v>
      </c>
      <c r="N196" s="126">
        <f t="shared" si="117"/>
        <v>0</v>
      </c>
      <c r="O196" s="110">
        <f t="shared" si="118"/>
        <v>0</v>
      </c>
      <c r="P196" s="110">
        <f t="shared" si="119"/>
        <v>0</v>
      </c>
      <c r="Q196" s="110">
        <f t="shared" si="120"/>
        <v>0</v>
      </c>
      <c r="R196" s="110">
        <f t="shared" si="121"/>
        <v>0</v>
      </c>
      <c r="S196" s="110">
        <f t="shared" si="144"/>
        <v>21.598795916623377</v>
      </c>
      <c r="T196" s="110">
        <f t="shared" si="145"/>
        <v>24.416443077129053</v>
      </c>
      <c r="U196" s="110">
        <f t="shared" si="146"/>
        <v>8.9911782927539736</v>
      </c>
      <c r="V196" s="110">
        <f t="shared" si="147"/>
        <v>6.2997629253015051</v>
      </c>
      <c r="W196" s="110">
        <f t="shared" si="148"/>
        <v>82.038798686324412</v>
      </c>
      <c r="X196" s="110">
        <f t="shared" si="149"/>
        <v>24.728515937090908</v>
      </c>
      <c r="Y196" s="110"/>
      <c r="Z196" s="110"/>
      <c r="AA196" s="110"/>
      <c r="AB196" s="110"/>
      <c r="AC196" s="110"/>
      <c r="AD196" s="110"/>
      <c r="AE196" s="110">
        <f t="shared" si="132"/>
        <v>0</v>
      </c>
      <c r="AF196" s="110">
        <f t="shared" si="133"/>
        <v>0</v>
      </c>
      <c r="AG196" s="110">
        <f t="shared" si="134"/>
        <v>0</v>
      </c>
      <c r="AH196" s="110">
        <f t="shared" si="135"/>
        <v>0</v>
      </c>
      <c r="AI196" s="110">
        <f t="shared" si="136"/>
        <v>0</v>
      </c>
      <c r="AJ196" s="110">
        <f t="shared" si="137"/>
        <v>0</v>
      </c>
      <c r="AK196" s="110">
        <f t="shared" si="122"/>
        <v>0</v>
      </c>
      <c r="AL196" s="110">
        <f t="shared" si="123"/>
        <v>0</v>
      </c>
      <c r="AM196" s="110">
        <f t="shared" si="124"/>
        <v>0</v>
      </c>
      <c r="AN196" s="110">
        <f t="shared" si="125"/>
        <v>0</v>
      </c>
      <c r="AO196" s="110">
        <f t="shared" si="126"/>
        <v>0</v>
      </c>
      <c r="AP196" s="110">
        <f t="shared" si="127"/>
        <v>0</v>
      </c>
      <c r="AQ196" s="110">
        <f t="shared" si="150"/>
        <v>0.6528435301508746</v>
      </c>
      <c r="AR196" s="110">
        <f t="shared" si="150"/>
        <v>1.1223465081745048</v>
      </c>
      <c r="AS196" s="110">
        <f t="shared" si="151"/>
        <v>0.28275660941270153</v>
      </c>
      <c r="AT196" s="110">
        <f t="shared" si="152"/>
        <v>0.21622749982418402</v>
      </c>
      <c r="AU196" s="110">
        <f t="shared" si="153"/>
        <v>3.0011681088769695</v>
      </c>
      <c r="AV196" s="110">
        <f t="shared" si="154"/>
        <v>0.83765642248177175</v>
      </c>
      <c r="AW196" s="110">
        <f t="shared" si="155"/>
        <v>22.251639446774252</v>
      </c>
      <c r="AX196" s="110">
        <f t="shared" si="156"/>
        <v>25.538789585303558</v>
      </c>
      <c r="AY196" s="110">
        <f t="shared" si="157"/>
        <v>9.2739349021666744</v>
      </c>
      <c r="AZ196" s="110">
        <f t="shared" si="158"/>
        <v>6.5159904251256888</v>
      </c>
      <c r="BA196" s="110">
        <f t="shared" si="159"/>
        <v>85.03996679520138</v>
      </c>
      <c r="BB196" s="110">
        <f t="shared" si="160"/>
        <v>25.566172359572679</v>
      </c>
      <c r="BC196" s="90">
        <f t="shared" si="138"/>
        <v>0</v>
      </c>
      <c r="BD196" s="90">
        <f t="shared" si="161"/>
        <v>-7000</v>
      </c>
      <c r="BE196" s="90">
        <f t="shared" si="128"/>
        <v>6943.144497304781</v>
      </c>
      <c r="BF196" s="89">
        <f t="shared" si="139"/>
        <v>-8.1222146707455867E-3</v>
      </c>
      <c r="BG196" s="109">
        <f t="shared" si="162"/>
        <v>231.57928149618772</v>
      </c>
      <c r="BH196" s="108">
        <f t="shared" si="129"/>
        <v>7174.7237788009688</v>
      </c>
      <c r="BI196" s="129">
        <f t="shared" si="140"/>
        <v>2.4960539828709827E-2</v>
      </c>
      <c r="BJ196" s="90">
        <f t="shared" si="130"/>
        <v>251.37409792472667</v>
      </c>
      <c r="BK196" s="108">
        <f t="shared" si="131"/>
        <v>7194.5185952295078</v>
      </c>
      <c r="BL196" s="89">
        <f t="shared" si="141"/>
        <v>2.7788370747072522E-2</v>
      </c>
      <c r="BM196" s="109"/>
      <c r="BN196" s="109">
        <f t="shared" si="142"/>
        <v>7000</v>
      </c>
      <c r="BO196" s="109">
        <f t="shared" si="143"/>
        <v>7194.5185952295078</v>
      </c>
      <c r="BQ196" s="108">
        <f t="shared" si="114"/>
        <v>56.490001999999997</v>
      </c>
      <c r="BR196" s="108">
        <f t="shared" si="115"/>
        <v>42.650002000000001</v>
      </c>
    </row>
    <row r="197" spans="1:70" ht="12.75" customHeight="1" x14ac:dyDescent="0.2">
      <c r="A197" s="107">
        <v>40428</v>
      </c>
      <c r="B197" s="108">
        <v>56.689999</v>
      </c>
      <c r="C197" s="108">
        <v>48.16</v>
      </c>
      <c r="D197" s="108">
        <v>46.790000999999997</v>
      </c>
      <c r="E197" s="108">
        <v>56.950001</v>
      </c>
      <c r="F197" s="108">
        <v>33.259998000000003</v>
      </c>
      <c r="G197" s="108">
        <v>42.93</v>
      </c>
      <c r="L197" s="156">
        <f>IF(int=Weekly,-$B$4,IF(int=Bi_Weekly,-$B$4,IF(int=Monthly,0,IF(int=Quarterly,0,IF(int=Yearly,0,IF(int=None,0,0))))))</f>
        <v>0</v>
      </c>
      <c r="M197" s="110">
        <f t="shared" si="116"/>
        <v>0</v>
      </c>
      <c r="N197" s="126">
        <f t="shared" si="117"/>
        <v>0</v>
      </c>
      <c r="O197" s="110">
        <f t="shared" si="118"/>
        <v>0</v>
      </c>
      <c r="P197" s="110">
        <f t="shared" si="119"/>
        <v>0</v>
      </c>
      <c r="Q197" s="110">
        <f t="shared" si="120"/>
        <v>0</v>
      </c>
      <c r="R197" s="110">
        <f t="shared" si="121"/>
        <v>0</v>
      </c>
      <c r="S197" s="110">
        <f t="shared" si="144"/>
        <v>21.598795916623377</v>
      </c>
      <c r="T197" s="110">
        <f t="shared" si="145"/>
        <v>24.416443077129053</v>
      </c>
      <c r="U197" s="110">
        <f t="shared" si="146"/>
        <v>8.9911782927539736</v>
      </c>
      <c r="V197" s="110">
        <f t="shared" si="147"/>
        <v>6.2997629253015051</v>
      </c>
      <c r="W197" s="110">
        <f t="shared" si="148"/>
        <v>82.038798686324412</v>
      </c>
      <c r="X197" s="110">
        <f t="shared" si="149"/>
        <v>24.728515937090908</v>
      </c>
      <c r="Y197" s="110"/>
      <c r="Z197" s="110"/>
      <c r="AA197" s="110"/>
      <c r="AB197" s="110"/>
      <c r="AC197" s="110"/>
      <c r="AD197" s="110"/>
      <c r="AE197" s="110">
        <f t="shared" si="132"/>
        <v>0</v>
      </c>
      <c r="AF197" s="110">
        <f t="shared" si="133"/>
        <v>0</v>
      </c>
      <c r="AG197" s="110">
        <f t="shared" si="134"/>
        <v>0</v>
      </c>
      <c r="AH197" s="110">
        <f t="shared" si="135"/>
        <v>0</v>
      </c>
      <c r="AI197" s="110">
        <f t="shared" si="136"/>
        <v>0</v>
      </c>
      <c r="AJ197" s="110">
        <f t="shared" si="137"/>
        <v>0</v>
      </c>
      <c r="AK197" s="110">
        <f t="shared" si="122"/>
        <v>0</v>
      </c>
      <c r="AL197" s="110">
        <f t="shared" si="123"/>
        <v>0</v>
      </c>
      <c r="AM197" s="110">
        <f t="shared" si="124"/>
        <v>0</v>
      </c>
      <c r="AN197" s="110">
        <f t="shared" si="125"/>
        <v>0</v>
      </c>
      <c r="AO197" s="110">
        <f t="shared" si="126"/>
        <v>0</v>
      </c>
      <c r="AP197" s="110">
        <f t="shared" si="127"/>
        <v>0</v>
      </c>
      <c r="AQ197" s="110">
        <f t="shared" si="150"/>
        <v>0.6528435301508746</v>
      </c>
      <c r="AR197" s="110">
        <f t="shared" si="150"/>
        <v>1.1223465081745048</v>
      </c>
      <c r="AS197" s="110">
        <f t="shared" si="151"/>
        <v>0.28275660941270153</v>
      </c>
      <c r="AT197" s="110">
        <f t="shared" si="152"/>
        <v>0.21622749982418402</v>
      </c>
      <c r="AU197" s="110">
        <f t="shared" si="153"/>
        <v>3.0011681088769695</v>
      </c>
      <c r="AV197" s="110">
        <f t="shared" si="154"/>
        <v>0.83765642248177175</v>
      </c>
      <c r="AW197" s="110">
        <f t="shared" si="155"/>
        <v>22.251639446774252</v>
      </c>
      <c r="AX197" s="110">
        <f t="shared" si="156"/>
        <v>25.538789585303558</v>
      </c>
      <c r="AY197" s="110">
        <f t="shared" si="157"/>
        <v>9.2739349021666744</v>
      </c>
      <c r="AZ197" s="110">
        <f t="shared" si="158"/>
        <v>6.5159904251256888</v>
      </c>
      <c r="BA197" s="110">
        <f t="shared" si="159"/>
        <v>85.03996679520138</v>
      </c>
      <c r="BB197" s="110">
        <f t="shared" si="160"/>
        <v>25.566172359572679</v>
      </c>
      <c r="BC197" s="90">
        <f t="shared" si="138"/>
        <v>0</v>
      </c>
      <c r="BD197" s="90">
        <f t="shared" si="161"/>
        <v>-7000</v>
      </c>
      <c r="BE197" s="90">
        <f t="shared" si="128"/>
        <v>6970.0058331228047</v>
      </c>
      <c r="BF197" s="89">
        <f t="shared" si="139"/>
        <v>-4.284880982456496E-3</v>
      </c>
      <c r="BG197" s="109">
        <f t="shared" si="162"/>
        <v>231.57928149618772</v>
      </c>
      <c r="BH197" s="108">
        <f t="shared" si="129"/>
        <v>7201.5851146189925</v>
      </c>
      <c r="BI197" s="129">
        <f t="shared" si="140"/>
        <v>2.8797873516998918E-2</v>
      </c>
      <c r="BJ197" s="90">
        <f t="shared" si="130"/>
        <v>252.38568078953963</v>
      </c>
      <c r="BK197" s="108">
        <f t="shared" si="131"/>
        <v>7222.3915139123446</v>
      </c>
      <c r="BL197" s="89">
        <f t="shared" si="141"/>
        <v>3.1770216273192098E-2</v>
      </c>
      <c r="BM197" s="109"/>
      <c r="BN197" s="109">
        <f t="shared" si="142"/>
        <v>7000</v>
      </c>
      <c r="BO197" s="109">
        <f t="shared" si="143"/>
        <v>7222.3915139123446</v>
      </c>
      <c r="BQ197" s="108">
        <f t="shared" si="114"/>
        <v>56.689999</v>
      </c>
      <c r="BR197" s="108">
        <f t="shared" si="115"/>
        <v>42.93</v>
      </c>
    </row>
    <row r="198" spans="1:70" ht="12.75" customHeight="1" x14ac:dyDescent="0.2">
      <c r="A198" s="107">
        <v>40434</v>
      </c>
      <c r="B198" s="108">
        <v>57.599997999999999</v>
      </c>
      <c r="C198" s="108">
        <v>48.59</v>
      </c>
      <c r="D198" s="108">
        <v>47.470001000000003</v>
      </c>
      <c r="E198" s="108">
        <v>58.029998999999997</v>
      </c>
      <c r="F198" s="108">
        <v>33.68</v>
      </c>
      <c r="G198" s="108">
        <v>43.66</v>
      </c>
      <c r="L198" s="156">
        <f>IF(int=Weekly,-$B$4,IF(int=Bi_Weekly,0,IF(int=Monthly,0,IF(int=Quarterly,0,IF(int=Yearly,0,IF(int=None,0,0))))))</f>
        <v>0</v>
      </c>
      <c r="M198" s="110">
        <f t="shared" si="116"/>
        <v>0</v>
      </c>
      <c r="N198" s="126">
        <f t="shared" si="117"/>
        <v>0</v>
      </c>
      <c r="O198" s="110">
        <f t="shared" si="118"/>
        <v>0</v>
      </c>
      <c r="P198" s="110">
        <f t="shared" si="119"/>
        <v>0</v>
      </c>
      <c r="Q198" s="110">
        <f t="shared" si="120"/>
        <v>0</v>
      </c>
      <c r="R198" s="110">
        <f t="shared" si="121"/>
        <v>0</v>
      </c>
      <c r="S198" s="110">
        <f t="shared" si="144"/>
        <v>21.598795916623377</v>
      </c>
      <c r="T198" s="110">
        <f t="shared" si="145"/>
        <v>24.416443077129053</v>
      </c>
      <c r="U198" s="110">
        <f t="shared" si="146"/>
        <v>8.9911782927539736</v>
      </c>
      <c r="V198" s="110">
        <f t="shared" si="147"/>
        <v>6.2997629253015051</v>
      </c>
      <c r="W198" s="110">
        <f t="shared" si="148"/>
        <v>82.038798686324412</v>
      </c>
      <c r="X198" s="110">
        <f t="shared" si="149"/>
        <v>24.728515937090908</v>
      </c>
      <c r="Y198" s="110"/>
      <c r="Z198" s="110"/>
      <c r="AA198" s="110"/>
      <c r="AB198" s="110"/>
      <c r="AC198" s="110"/>
      <c r="AD198" s="110"/>
      <c r="AE198" s="110">
        <f t="shared" si="132"/>
        <v>0</v>
      </c>
      <c r="AF198" s="110">
        <f t="shared" si="133"/>
        <v>0</v>
      </c>
      <c r="AG198" s="110">
        <f t="shared" si="134"/>
        <v>0</v>
      </c>
      <c r="AH198" s="110">
        <f t="shared" si="135"/>
        <v>0</v>
      </c>
      <c r="AI198" s="110">
        <f t="shared" si="136"/>
        <v>0</v>
      </c>
      <c r="AJ198" s="110">
        <f t="shared" si="137"/>
        <v>0</v>
      </c>
      <c r="AK198" s="110">
        <f t="shared" si="122"/>
        <v>0</v>
      </c>
      <c r="AL198" s="110">
        <f t="shared" si="123"/>
        <v>0</v>
      </c>
      <c r="AM198" s="110">
        <f t="shared" si="124"/>
        <v>0</v>
      </c>
      <c r="AN198" s="110">
        <f t="shared" si="125"/>
        <v>0</v>
      </c>
      <c r="AO198" s="110">
        <f t="shared" si="126"/>
        <v>0</v>
      </c>
      <c r="AP198" s="110">
        <f t="shared" si="127"/>
        <v>0</v>
      </c>
      <c r="AQ198" s="110">
        <f t="shared" si="150"/>
        <v>0.6528435301508746</v>
      </c>
      <c r="AR198" s="110">
        <f t="shared" si="150"/>
        <v>1.1223465081745048</v>
      </c>
      <c r="AS198" s="110">
        <f t="shared" si="151"/>
        <v>0.28275660941270153</v>
      </c>
      <c r="AT198" s="110">
        <f t="shared" si="152"/>
        <v>0.21622749982418402</v>
      </c>
      <c r="AU198" s="110">
        <f t="shared" si="153"/>
        <v>3.0011681088769695</v>
      </c>
      <c r="AV198" s="110">
        <f t="shared" si="154"/>
        <v>0.83765642248177175</v>
      </c>
      <c r="AW198" s="110">
        <f t="shared" si="155"/>
        <v>22.251639446774252</v>
      </c>
      <c r="AX198" s="110">
        <f t="shared" si="156"/>
        <v>25.538789585303558</v>
      </c>
      <c r="AY198" s="110">
        <f t="shared" si="157"/>
        <v>9.2739349021666744</v>
      </c>
      <c r="AZ198" s="110">
        <f t="shared" si="158"/>
        <v>6.5159904251256888</v>
      </c>
      <c r="BA198" s="110">
        <f t="shared" si="159"/>
        <v>85.03996679520138</v>
      </c>
      <c r="BB198" s="110">
        <f t="shared" si="160"/>
        <v>25.566172359572679</v>
      </c>
      <c r="BC198" s="90">
        <f t="shared" si="138"/>
        <v>0</v>
      </c>
      <c r="BD198" s="90">
        <f t="shared" si="161"/>
        <v>-7000</v>
      </c>
      <c r="BE198" s="90">
        <f t="shared" si="128"/>
        <v>7065.5857950901045</v>
      </c>
      <c r="BF198" s="89">
        <f t="shared" si="139"/>
        <v>9.3693992985863783E-3</v>
      </c>
      <c r="BG198" s="109">
        <f t="shared" si="162"/>
        <v>231.57928149618772</v>
      </c>
      <c r="BH198" s="108">
        <f t="shared" si="129"/>
        <v>7297.1650765862923</v>
      </c>
      <c r="BI198" s="129">
        <f t="shared" si="140"/>
        <v>4.2452153798041792E-2</v>
      </c>
      <c r="BJ198" s="90">
        <f t="shared" si="130"/>
        <v>255.76016230588044</v>
      </c>
      <c r="BK198" s="108">
        <f t="shared" si="131"/>
        <v>7321.3459573959854</v>
      </c>
      <c r="BL198" s="89">
        <f t="shared" si="141"/>
        <v>4.5906565342283656E-2</v>
      </c>
      <c r="BM198" s="109"/>
      <c r="BN198" s="109">
        <f t="shared" si="142"/>
        <v>7000</v>
      </c>
      <c r="BO198" s="109">
        <f t="shared" si="143"/>
        <v>7321.3459573959844</v>
      </c>
      <c r="BQ198" s="108">
        <f t="shared" si="114"/>
        <v>57.599997999999999</v>
      </c>
      <c r="BR198" s="108">
        <f t="shared" si="115"/>
        <v>43.66</v>
      </c>
    </row>
    <row r="199" spans="1:70" ht="12.75" customHeight="1" x14ac:dyDescent="0.2">
      <c r="A199" s="107">
        <v>40441</v>
      </c>
      <c r="B199" s="108">
        <v>58.52</v>
      </c>
      <c r="C199" s="108">
        <v>48.970001000000003</v>
      </c>
      <c r="D199" s="108">
        <v>48.25</v>
      </c>
      <c r="E199" s="108">
        <v>59.299999</v>
      </c>
      <c r="F199" s="108">
        <v>34.849997999999999</v>
      </c>
      <c r="G199" s="108">
        <v>44.869999</v>
      </c>
      <c r="L199" s="156">
        <f>IF(int=Weekly,-$B$4,IF(int=Bi_Weekly,-$B$4,IF(int=Monthly,-$B$4,IF(int=Quarterly,0,IF(int=Yearly,0,IF(int=None,0,0))))))</f>
        <v>0</v>
      </c>
      <c r="M199" s="110">
        <f t="shared" si="116"/>
        <v>0</v>
      </c>
      <c r="N199" s="126">
        <f t="shared" si="117"/>
        <v>0</v>
      </c>
      <c r="O199" s="110">
        <f t="shared" si="118"/>
        <v>0</v>
      </c>
      <c r="P199" s="110">
        <f t="shared" si="119"/>
        <v>0</v>
      </c>
      <c r="Q199" s="110">
        <f t="shared" si="120"/>
        <v>0</v>
      </c>
      <c r="R199" s="110">
        <f t="shared" si="121"/>
        <v>0</v>
      </c>
      <c r="S199" s="110">
        <f t="shared" si="144"/>
        <v>21.598795916623377</v>
      </c>
      <c r="T199" s="110">
        <f t="shared" si="145"/>
        <v>24.416443077129053</v>
      </c>
      <c r="U199" s="110">
        <f t="shared" si="146"/>
        <v>8.9911782927539736</v>
      </c>
      <c r="V199" s="110">
        <f t="shared" si="147"/>
        <v>6.2997629253015051</v>
      </c>
      <c r="W199" s="110">
        <f t="shared" si="148"/>
        <v>82.038798686324412</v>
      </c>
      <c r="X199" s="110">
        <f t="shared" si="149"/>
        <v>24.728515937090908</v>
      </c>
      <c r="Y199" s="110">
        <v>0.29699999999999999</v>
      </c>
      <c r="Z199" s="110">
        <v>0.35299999999999998</v>
      </c>
      <c r="AA199" s="110"/>
      <c r="AB199" s="110"/>
      <c r="AC199" s="110"/>
      <c r="AD199" s="110"/>
      <c r="AE199" s="110">
        <f t="shared" si="132"/>
        <v>6.414842387237143</v>
      </c>
      <c r="AF199" s="110">
        <f t="shared" si="133"/>
        <v>8.6190044062265549</v>
      </c>
      <c r="AG199" s="110">
        <f t="shared" si="134"/>
        <v>0</v>
      </c>
      <c r="AH199" s="110">
        <f t="shared" si="135"/>
        <v>0</v>
      </c>
      <c r="AI199" s="110">
        <f t="shared" si="136"/>
        <v>0</v>
      </c>
      <c r="AJ199" s="110">
        <f t="shared" si="137"/>
        <v>0</v>
      </c>
      <c r="AK199" s="110">
        <f t="shared" si="122"/>
        <v>0.10961794920090812</v>
      </c>
      <c r="AL199" s="110">
        <f t="shared" si="123"/>
        <v>0.17600580417032366</v>
      </c>
      <c r="AM199" s="110">
        <f t="shared" si="124"/>
        <v>0</v>
      </c>
      <c r="AN199" s="110">
        <f t="shared" si="125"/>
        <v>0</v>
      </c>
      <c r="AO199" s="110">
        <f t="shared" si="126"/>
        <v>0</v>
      </c>
      <c r="AP199" s="110">
        <f t="shared" si="127"/>
        <v>0</v>
      </c>
      <c r="AQ199" s="110">
        <f t="shared" si="150"/>
        <v>0.76246147935178277</v>
      </c>
      <c r="AR199" s="110">
        <f t="shared" si="150"/>
        <v>1.2983523123448284</v>
      </c>
      <c r="AS199" s="110">
        <f t="shared" si="151"/>
        <v>0.28275660941270153</v>
      </c>
      <c r="AT199" s="110">
        <f t="shared" si="152"/>
        <v>0.21622749982418402</v>
      </c>
      <c r="AU199" s="110">
        <f t="shared" si="153"/>
        <v>3.0011681088769695</v>
      </c>
      <c r="AV199" s="110">
        <f t="shared" si="154"/>
        <v>0.83765642248177175</v>
      </c>
      <c r="AW199" s="110">
        <f t="shared" si="155"/>
        <v>22.361257395975159</v>
      </c>
      <c r="AX199" s="110">
        <f t="shared" si="156"/>
        <v>25.714795389473881</v>
      </c>
      <c r="AY199" s="110">
        <f t="shared" si="157"/>
        <v>9.2739349021666744</v>
      </c>
      <c r="AZ199" s="110">
        <f t="shared" si="158"/>
        <v>6.5159904251256888</v>
      </c>
      <c r="BA199" s="110">
        <f t="shared" si="159"/>
        <v>85.03996679520138</v>
      </c>
      <c r="BB199" s="110">
        <f t="shared" si="160"/>
        <v>25.566172359572679</v>
      </c>
      <c r="BC199" s="90">
        <f t="shared" si="138"/>
        <v>15.033846793463699</v>
      </c>
      <c r="BD199" s="90">
        <f t="shared" si="161"/>
        <v>-7000</v>
      </c>
      <c r="BE199" s="90">
        <f t="shared" si="128"/>
        <v>7235.65552224981</v>
      </c>
      <c r="BF199" s="89">
        <f t="shared" si="139"/>
        <v>3.3665074607115653E-2</v>
      </c>
      <c r="BG199" s="109">
        <f t="shared" si="162"/>
        <v>246.61312828965143</v>
      </c>
      <c r="BH199" s="108">
        <f t="shared" si="129"/>
        <v>7482.2686505394613</v>
      </c>
      <c r="BI199" s="129">
        <f t="shared" si="140"/>
        <v>6.8895521505637269E-2</v>
      </c>
      <c r="BJ199" s="90">
        <f t="shared" si="130"/>
        <v>276.8412021641812</v>
      </c>
      <c r="BK199" s="108">
        <f t="shared" si="131"/>
        <v>7512.4967244139916</v>
      </c>
      <c r="BL199" s="89">
        <f t="shared" si="141"/>
        <v>7.3213817773427392E-2</v>
      </c>
      <c r="BM199" s="109"/>
      <c r="BN199" s="109">
        <f t="shared" si="142"/>
        <v>7000</v>
      </c>
      <c r="BO199" s="109">
        <f t="shared" si="143"/>
        <v>7512.4967244139916</v>
      </c>
      <c r="BQ199" s="108">
        <f t="shared" si="114"/>
        <v>58.52</v>
      </c>
      <c r="BR199" s="108">
        <f t="shared" si="115"/>
        <v>44.869999</v>
      </c>
    </row>
    <row r="200" spans="1:70" ht="12.75" customHeight="1" x14ac:dyDescent="0.2">
      <c r="A200" s="107">
        <v>40448</v>
      </c>
      <c r="B200" s="108">
        <v>58.630001</v>
      </c>
      <c r="C200" s="108">
        <v>49.009998000000003</v>
      </c>
      <c r="D200" s="108">
        <v>48.650002000000001</v>
      </c>
      <c r="E200" s="108">
        <v>59.939999</v>
      </c>
      <c r="F200" s="108">
        <v>34.909999999999997</v>
      </c>
      <c r="G200" s="108">
        <v>46.169998</v>
      </c>
      <c r="L200" s="156">
        <f>IF(int=Weekly,-$B$4,IF(int=Bi_Weekly,0,IF(int=Monthly,0,IF(int=Quarterly,0,IF(int=Yearly,0,IF(int=None,0,0))))))</f>
        <v>0</v>
      </c>
      <c r="M200" s="110">
        <f t="shared" si="116"/>
        <v>0</v>
      </c>
      <c r="N200" s="126">
        <f t="shared" si="117"/>
        <v>0</v>
      </c>
      <c r="O200" s="110">
        <f t="shared" si="118"/>
        <v>0</v>
      </c>
      <c r="P200" s="110">
        <f t="shared" si="119"/>
        <v>0</v>
      </c>
      <c r="Q200" s="110">
        <f t="shared" si="120"/>
        <v>0</v>
      </c>
      <c r="R200" s="110">
        <f t="shared" si="121"/>
        <v>0</v>
      </c>
      <c r="S200" s="110">
        <f t="shared" si="144"/>
        <v>21.598795916623377</v>
      </c>
      <c r="T200" s="110">
        <f t="shared" si="145"/>
        <v>24.416443077129053</v>
      </c>
      <c r="U200" s="110">
        <f t="shared" si="146"/>
        <v>8.9911782927539736</v>
      </c>
      <c r="V200" s="110">
        <f t="shared" si="147"/>
        <v>6.2997629253015051</v>
      </c>
      <c r="W200" s="110">
        <f t="shared" si="148"/>
        <v>82.038798686324412</v>
      </c>
      <c r="X200" s="110">
        <f t="shared" si="149"/>
        <v>24.728515937090908</v>
      </c>
      <c r="Y200" s="110"/>
      <c r="Z200" s="110"/>
      <c r="AA200" s="110"/>
      <c r="AB200" s="110"/>
      <c r="AC200" s="110"/>
      <c r="AD200" s="110"/>
      <c r="AE200" s="110">
        <f t="shared" si="132"/>
        <v>0</v>
      </c>
      <c r="AF200" s="110">
        <f t="shared" si="133"/>
        <v>0</v>
      </c>
      <c r="AG200" s="110">
        <f t="shared" si="134"/>
        <v>0</v>
      </c>
      <c r="AH200" s="110">
        <f t="shared" si="135"/>
        <v>0</v>
      </c>
      <c r="AI200" s="110">
        <f t="shared" si="136"/>
        <v>0</v>
      </c>
      <c r="AJ200" s="110">
        <f t="shared" si="137"/>
        <v>0</v>
      </c>
      <c r="AK200" s="110">
        <f t="shared" si="122"/>
        <v>0</v>
      </c>
      <c r="AL200" s="110">
        <f t="shared" si="123"/>
        <v>0</v>
      </c>
      <c r="AM200" s="110">
        <f t="shared" si="124"/>
        <v>0</v>
      </c>
      <c r="AN200" s="110">
        <f t="shared" si="125"/>
        <v>0</v>
      </c>
      <c r="AO200" s="110">
        <f t="shared" si="126"/>
        <v>0</v>
      </c>
      <c r="AP200" s="110">
        <f t="shared" si="127"/>
        <v>0</v>
      </c>
      <c r="AQ200" s="110">
        <f t="shared" si="150"/>
        <v>0.76246147935178277</v>
      </c>
      <c r="AR200" s="110">
        <f t="shared" si="150"/>
        <v>1.2983523123448284</v>
      </c>
      <c r="AS200" s="110">
        <f t="shared" si="151"/>
        <v>0.28275660941270153</v>
      </c>
      <c r="AT200" s="110">
        <f t="shared" si="152"/>
        <v>0.21622749982418402</v>
      </c>
      <c r="AU200" s="110">
        <f t="shared" si="153"/>
        <v>3.0011681088769695</v>
      </c>
      <c r="AV200" s="110">
        <f t="shared" si="154"/>
        <v>0.83765642248177175</v>
      </c>
      <c r="AW200" s="110">
        <f t="shared" si="155"/>
        <v>22.361257395975159</v>
      </c>
      <c r="AX200" s="110">
        <f t="shared" si="156"/>
        <v>25.714795389473881</v>
      </c>
      <c r="AY200" s="110">
        <f t="shared" si="157"/>
        <v>9.2739349021666744</v>
      </c>
      <c r="AZ200" s="110">
        <f t="shared" si="158"/>
        <v>6.5159904251256888</v>
      </c>
      <c r="BA200" s="110">
        <f t="shared" si="159"/>
        <v>85.03996679520138</v>
      </c>
      <c r="BB200" s="110">
        <f t="shared" si="160"/>
        <v>25.566172359572679</v>
      </c>
      <c r="BC200" s="90">
        <f t="shared" si="138"/>
        <v>0</v>
      </c>
      <c r="BD200" s="90">
        <f t="shared" si="161"/>
        <v>-7000</v>
      </c>
      <c r="BE200" s="90">
        <f t="shared" si="128"/>
        <v>7283.7058714333198</v>
      </c>
      <c r="BF200" s="89">
        <f t="shared" si="139"/>
        <v>4.0529410204759975E-2</v>
      </c>
      <c r="BG200" s="109">
        <f t="shared" si="162"/>
        <v>246.61312828965143</v>
      </c>
      <c r="BH200" s="108">
        <f t="shared" si="129"/>
        <v>7530.3189997229711</v>
      </c>
      <c r="BI200" s="129">
        <f t="shared" si="140"/>
        <v>7.5759857103281592E-2</v>
      </c>
      <c r="BJ200" s="90">
        <f t="shared" si="130"/>
        <v>278.49752129641274</v>
      </c>
      <c r="BK200" s="108">
        <f t="shared" si="131"/>
        <v>7562.2033927297325</v>
      </c>
      <c r="BL200" s="89">
        <f t="shared" si="141"/>
        <v>8.031477038996182E-2</v>
      </c>
      <c r="BM200" s="109"/>
      <c r="BN200" s="109">
        <f t="shared" si="142"/>
        <v>7000</v>
      </c>
      <c r="BO200" s="109">
        <f t="shared" si="143"/>
        <v>7562.2033927297325</v>
      </c>
      <c r="BQ200" s="108">
        <f t="shared" si="114"/>
        <v>58.630001</v>
      </c>
      <c r="BR200" s="108">
        <f t="shared" si="115"/>
        <v>46.169998</v>
      </c>
    </row>
    <row r="201" spans="1:70" ht="12.75" customHeight="1" x14ac:dyDescent="0.2">
      <c r="A201" s="107">
        <v>40455</v>
      </c>
      <c r="B201" s="108">
        <v>59.580002</v>
      </c>
      <c r="C201" s="108">
        <v>49.869999</v>
      </c>
      <c r="D201" s="108">
        <v>49.490001999999997</v>
      </c>
      <c r="E201" s="108">
        <v>61.169998</v>
      </c>
      <c r="F201" s="108">
        <v>35.82</v>
      </c>
      <c r="G201" s="108">
        <v>46.939999</v>
      </c>
      <c r="L201" s="156">
        <f>IF(int=Weekly,-$B$4,IF(int=Bi_Weekly,-$B$4,IF(int=Monthly,0,IF(int=Quarterly,0,IF(int=Yearly,0,IF(int=None,0,0))))))</f>
        <v>0</v>
      </c>
      <c r="M201" s="110">
        <f t="shared" si="116"/>
        <v>0</v>
      </c>
      <c r="N201" s="126">
        <f t="shared" si="117"/>
        <v>0</v>
      </c>
      <c r="O201" s="110">
        <f t="shared" si="118"/>
        <v>0</v>
      </c>
      <c r="P201" s="110">
        <f t="shared" si="119"/>
        <v>0</v>
      </c>
      <c r="Q201" s="110">
        <f t="shared" si="120"/>
        <v>0</v>
      </c>
      <c r="R201" s="110">
        <f t="shared" si="121"/>
        <v>0</v>
      </c>
      <c r="S201" s="110">
        <f t="shared" si="144"/>
        <v>21.598795916623377</v>
      </c>
      <c r="T201" s="110">
        <f t="shared" si="145"/>
        <v>24.416443077129053</v>
      </c>
      <c r="U201" s="110">
        <f t="shared" si="146"/>
        <v>8.9911782927539736</v>
      </c>
      <c r="V201" s="110">
        <f t="shared" si="147"/>
        <v>6.2997629253015051</v>
      </c>
      <c r="W201" s="110">
        <f t="shared" si="148"/>
        <v>82.038798686324412</v>
      </c>
      <c r="X201" s="110">
        <f t="shared" si="149"/>
        <v>24.728515937090908</v>
      </c>
      <c r="Y201" s="110"/>
      <c r="Z201" s="110"/>
      <c r="AA201" s="110"/>
      <c r="AB201" s="110"/>
      <c r="AC201" s="110"/>
      <c r="AD201" s="110"/>
      <c r="AE201" s="110">
        <f t="shared" si="132"/>
        <v>0</v>
      </c>
      <c r="AF201" s="110">
        <f t="shared" si="133"/>
        <v>0</v>
      </c>
      <c r="AG201" s="110">
        <f t="shared" si="134"/>
        <v>0</v>
      </c>
      <c r="AH201" s="110">
        <f t="shared" si="135"/>
        <v>0</v>
      </c>
      <c r="AI201" s="110">
        <f t="shared" si="136"/>
        <v>0</v>
      </c>
      <c r="AJ201" s="110">
        <f t="shared" si="137"/>
        <v>0</v>
      </c>
      <c r="AK201" s="110">
        <f t="shared" si="122"/>
        <v>0</v>
      </c>
      <c r="AL201" s="110">
        <f t="shared" si="123"/>
        <v>0</v>
      </c>
      <c r="AM201" s="110">
        <f t="shared" si="124"/>
        <v>0</v>
      </c>
      <c r="AN201" s="110">
        <f t="shared" si="125"/>
        <v>0</v>
      </c>
      <c r="AO201" s="110">
        <f t="shared" si="126"/>
        <v>0</v>
      </c>
      <c r="AP201" s="110">
        <f t="shared" si="127"/>
        <v>0</v>
      </c>
      <c r="AQ201" s="110">
        <f t="shared" si="150"/>
        <v>0.76246147935178277</v>
      </c>
      <c r="AR201" s="110">
        <f t="shared" si="150"/>
        <v>1.2983523123448284</v>
      </c>
      <c r="AS201" s="110">
        <f t="shared" si="151"/>
        <v>0.28275660941270153</v>
      </c>
      <c r="AT201" s="110">
        <f t="shared" si="152"/>
        <v>0.21622749982418402</v>
      </c>
      <c r="AU201" s="110">
        <f t="shared" si="153"/>
        <v>3.0011681088769695</v>
      </c>
      <c r="AV201" s="110">
        <f t="shared" si="154"/>
        <v>0.83765642248177175</v>
      </c>
      <c r="AW201" s="110">
        <f t="shared" si="155"/>
        <v>22.361257395975159</v>
      </c>
      <c r="AX201" s="110">
        <f t="shared" si="156"/>
        <v>25.714795389473881</v>
      </c>
      <c r="AY201" s="110">
        <f t="shared" si="157"/>
        <v>9.2739349021666744</v>
      </c>
      <c r="AZ201" s="110">
        <f t="shared" si="158"/>
        <v>6.5159904251256888</v>
      </c>
      <c r="BA201" s="110">
        <f t="shared" si="159"/>
        <v>85.03996679520138</v>
      </c>
      <c r="BB201" s="110">
        <f t="shared" si="160"/>
        <v>25.566172359572679</v>
      </c>
      <c r="BC201" s="90">
        <f t="shared" si="138"/>
        <v>0</v>
      </c>
      <c r="BD201" s="90">
        <f t="shared" si="161"/>
        <v>-7000</v>
      </c>
      <c r="BE201" s="90">
        <f t="shared" si="128"/>
        <v>7434.220495284585</v>
      </c>
      <c r="BF201" s="89">
        <f t="shared" si="139"/>
        <v>6.203149932636931E-2</v>
      </c>
      <c r="BG201" s="109">
        <f t="shared" si="162"/>
        <v>246.61312828965143</v>
      </c>
      <c r="BH201" s="108">
        <f t="shared" si="129"/>
        <v>7680.8336235742363</v>
      </c>
      <c r="BI201" s="129">
        <f t="shared" si="140"/>
        <v>9.7261946224890927E-2</v>
      </c>
      <c r="BJ201" s="90">
        <f t="shared" si="130"/>
        <v>284.21797917373561</v>
      </c>
      <c r="BK201" s="108">
        <f t="shared" si="131"/>
        <v>7718.4384744583203</v>
      </c>
      <c r="BL201" s="89">
        <f t="shared" si="141"/>
        <v>0.10263406777976014</v>
      </c>
      <c r="BM201" s="109"/>
      <c r="BN201" s="109">
        <f t="shared" si="142"/>
        <v>7000</v>
      </c>
      <c r="BO201" s="109">
        <f t="shared" si="143"/>
        <v>7718.4384744583213</v>
      </c>
      <c r="BQ201" s="108">
        <f t="shared" si="114"/>
        <v>59.580002</v>
      </c>
      <c r="BR201" s="108">
        <f t="shared" si="115"/>
        <v>46.939999</v>
      </c>
    </row>
    <row r="202" spans="1:70" ht="12.75" customHeight="1" x14ac:dyDescent="0.2">
      <c r="A202" s="107">
        <v>40462</v>
      </c>
      <c r="B202" s="108">
        <v>60.240001999999997</v>
      </c>
      <c r="C202" s="108">
        <v>49.830002</v>
      </c>
      <c r="D202" s="108">
        <v>50.040000999999997</v>
      </c>
      <c r="E202" s="108">
        <v>61.810001</v>
      </c>
      <c r="F202" s="108">
        <v>36.279998999999997</v>
      </c>
      <c r="G202" s="108">
        <v>47.419998</v>
      </c>
      <c r="L202" s="156">
        <f>IF(int=Weekly,-$B$4,IF(int=Bi_Weekly,0,IF(int=Monthly,0,IF(int=Quarterly,0,IF(int=Yearly,0,IF(int=None,0,0))))))</f>
        <v>0</v>
      </c>
      <c r="M202" s="110">
        <f t="shared" si="116"/>
        <v>0</v>
      </c>
      <c r="N202" s="126">
        <f t="shared" si="117"/>
        <v>0</v>
      </c>
      <c r="O202" s="110">
        <f t="shared" si="118"/>
        <v>0</v>
      </c>
      <c r="P202" s="110">
        <f t="shared" si="119"/>
        <v>0</v>
      </c>
      <c r="Q202" s="110">
        <f t="shared" si="120"/>
        <v>0</v>
      </c>
      <c r="R202" s="110">
        <f t="shared" si="121"/>
        <v>0</v>
      </c>
      <c r="S202" s="110">
        <f t="shared" si="144"/>
        <v>21.598795916623377</v>
      </c>
      <c r="T202" s="110">
        <f t="shared" si="145"/>
        <v>24.416443077129053</v>
      </c>
      <c r="U202" s="110">
        <f t="shared" si="146"/>
        <v>8.9911782927539736</v>
      </c>
      <c r="V202" s="110">
        <f t="shared" si="147"/>
        <v>6.2997629253015051</v>
      </c>
      <c r="W202" s="110">
        <f t="shared" si="148"/>
        <v>82.038798686324412</v>
      </c>
      <c r="X202" s="110">
        <f t="shared" si="149"/>
        <v>24.728515937090908</v>
      </c>
      <c r="Y202" s="110"/>
      <c r="Z202" s="110"/>
      <c r="AA202" s="110"/>
      <c r="AB202" s="110"/>
      <c r="AC202" s="110"/>
      <c r="AD202" s="110"/>
      <c r="AE202" s="110">
        <f t="shared" si="132"/>
        <v>0</v>
      </c>
      <c r="AF202" s="110">
        <f t="shared" si="133"/>
        <v>0</v>
      </c>
      <c r="AG202" s="110">
        <f t="shared" si="134"/>
        <v>0</v>
      </c>
      <c r="AH202" s="110">
        <f t="shared" si="135"/>
        <v>0</v>
      </c>
      <c r="AI202" s="110">
        <f t="shared" si="136"/>
        <v>0</v>
      </c>
      <c r="AJ202" s="110">
        <f t="shared" si="137"/>
        <v>0</v>
      </c>
      <c r="AK202" s="110">
        <f t="shared" si="122"/>
        <v>0</v>
      </c>
      <c r="AL202" s="110">
        <f t="shared" si="123"/>
        <v>0</v>
      </c>
      <c r="AM202" s="110">
        <f t="shared" si="124"/>
        <v>0</v>
      </c>
      <c r="AN202" s="110">
        <f t="shared" si="125"/>
        <v>0</v>
      </c>
      <c r="AO202" s="110">
        <f t="shared" si="126"/>
        <v>0</v>
      </c>
      <c r="AP202" s="110">
        <f t="shared" si="127"/>
        <v>0</v>
      </c>
      <c r="AQ202" s="110">
        <f t="shared" si="150"/>
        <v>0.76246147935178277</v>
      </c>
      <c r="AR202" s="110">
        <f t="shared" si="150"/>
        <v>1.2983523123448284</v>
      </c>
      <c r="AS202" s="110">
        <f t="shared" si="151"/>
        <v>0.28275660941270153</v>
      </c>
      <c r="AT202" s="110">
        <f t="shared" si="152"/>
        <v>0.21622749982418402</v>
      </c>
      <c r="AU202" s="110">
        <f t="shared" si="153"/>
        <v>3.0011681088769695</v>
      </c>
      <c r="AV202" s="110">
        <f t="shared" si="154"/>
        <v>0.83765642248177175</v>
      </c>
      <c r="AW202" s="110">
        <f t="shared" si="155"/>
        <v>22.361257395975159</v>
      </c>
      <c r="AX202" s="110">
        <f t="shared" si="156"/>
        <v>25.714795389473881</v>
      </c>
      <c r="AY202" s="110">
        <f t="shared" si="157"/>
        <v>9.2739349021666744</v>
      </c>
      <c r="AZ202" s="110">
        <f t="shared" si="158"/>
        <v>6.5159904251256888</v>
      </c>
      <c r="BA202" s="110">
        <f t="shared" si="159"/>
        <v>85.03996679520138</v>
      </c>
      <c r="BB202" s="110">
        <f t="shared" si="160"/>
        <v>25.566172359572679</v>
      </c>
      <c r="BC202" s="90">
        <f t="shared" si="138"/>
        <v>0</v>
      </c>
      <c r="BD202" s="90">
        <f t="shared" si="161"/>
        <v>-7000</v>
      </c>
      <c r="BE202" s="90">
        <f t="shared" si="128"/>
        <v>7506.083550635316</v>
      </c>
      <c r="BF202" s="89">
        <f t="shared" si="139"/>
        <v>7.2297650090759502E-2</v>
      </c>
      <c r="BG202" s="109">
        <f t="shared" si="162"/>
        <v>246.61312828965143</v>
      </c>
      <c r="BH202" s="108">
        <f t="shared" si="129"/>
        <v>7752.6966789249673</v>
      </c>
      <c r="BI202" s="129">
        <f t="shared" si="140"/>
        <v>0.10752809698928112</v>
      </c>
      <c r="BJ202" s="90">
        <f t="shared" si="130"/>
        <v>286.7457842277114</v>
      </c>
      <c r="BK202" s="108">
        <f t="shared" si="131"/>
        <v>7792.8293348630277</v>
      </c>
      <c r="BL202" s="89">
        <f t="shared" si="141"/>
        <v>0.11326133355186108</v>
      </c>
      <c r="BM202" s="109"/>
      <c r="BN202" s="109">
        <f t="shared" si="142"/>
        <v>7000</v>
      </c>
      <c r="BO202" s="109">
        <f t="shared" si="143"/>
        <v>7792.8293348630277</v>
      </c>
      <c r="BQ202" s="108">
        <f t="shared" si="114"/>
        <v>60.240001999999997</v>
      </c>
      <c r="BR202" s="108">
        <f t="shared" si="115"/>
        <v>47.419998</v>
      </c>
    </row>
    <row r="203" spans="1:70" ht="12.75" customHeight="1" x14ac:dyDescent="0.2">
      <c r="A203" s="107">
        <v>40469</v>
      </c>
      <c r="B203" s="108">
        <v>60.57</v>
      </c>
      <c r="C203" s="108">
        <v>50.119999</v>
      </c>
      <c r="D203" s="108">
        <v>50.189999</v>
      </c>
      <c r="E203" s="108">
        <v>62.18</v>
      </c>
      <c r="F203" s="108">
        <v>36.090000000000003</v>
      </c>
      <c r="G203" s="108">
        <v>46.779998999999997</v>
      </c>
      <c r="L203" s="156">
        <f>IF(int=Weekly,-$B$4,IF(int=Bi_Weekly,-$B$4,IF(int=Monthly,-$B$4,IF(int=Quarterly,0,IF(int=Yearly,0,IF(int=None,0,0))))))</f>
        <v>0</v>
      </c>
      <c r="M203" s="110">
        <f t="shared" si="116"/>
        <v>0</v>
      </c>
      <c r="N203" s="126">
        <f t="shared" si="117"/>
        <v>0</v>
      </c>
      <c r="O203" s="110">
        <f t="shared" si="118"/>
        <v>0</v>
      </c>
      <c r="P203" s="110">
        <f t="shared" si="119"/>
        <v>0</v>
      </c>
      <c r="Q203" s="110">
        <f t="shared" si="120"/>
        <v>0</v>
      </c>
      <c r="R203" s="110">
        <f t="shared" si="121"/>
        <v>0</v>
      </c>
      <c r="S203" s="110">
        <f t="shared" si="144"/>
        <v>21.598795916623377</v>
      </c>
      <c r="T203" s="110">
        <f t="shared" si="145"/>
        <v>24.416443077129053</v>
      </c>
      <c r="U203" s="110">
        <f t="shared" si="146"/>
        <v>8.9911782927539736</v>
      </c>
      <c r="V203" s="110">
        <f t="shared" si="147"/>
        <v>6.2997629253015051</v>
      </c>
      <c r="W203" s="110">
        <f t="shared" si="148"/>
        <v>82.038798686324412</v>
      </c>
      <c r="X203" s="110">
        <f t="shared" si="149"/>
        <v>24.728515937090908</v>
      </c>
      <c r="Y203" s="110"/>
      <c r="Z203" s="110"/>
      <c r="AA203" s="110"/>
      <c r="AB203" s="110"/>
      <c r="AC203" s="110"/>
      <c r="AD203" s="110"/>
      <c r="AE203" s="110">
        <f t="shared" si="132"/>
        <v>0</v>
      </c>
      <c r="AF203" s="110">
        <f t="shared" si="133"/>
        <v>0</v>
      </c>
      <c r="AG203" s="110">
        <f t="shared" si="134"/>
        <v>0</v>
      </c>
      <c r="AH203" s="110">
        <f t="shared" si="135"/>
        <v>0</v>
      </c>
      <c r="AI203" s="110">
        <f t="shared" si="136"/>
        <v>0</v>
      </c>
      <c r="AJ203" s="110">
        <f t="shared" si="137"/>
        <v>0</v>
      </c>
      <c r="AK203" s="110">
        <f t="shared" si="122"/>
        <v>0</v>
      </c>
      <c r="AL203" s="110">
        <f t="shared" si="123"/>
        <v>0</v>
      </c>
      <c r="AM203" s="110">
        <f t="shared" si="124"/>
        <v>0</v>
      </c>
      <c r="AN203" s="110">
        <f t="shared" si="125"/>
        <v>0</v>
      </c>
      <c r="AO203" s="110">
        <f t="shared" si="126"/>
        <v>0</v>
      </c>
      <c r="AP203" s="110">
        <f t="shared" si="127"/>
        <v>0</v>
      </c>
      <c r="AQ203" s="110">
        <f t="shared" si="150"/>
        <v>0.76246147935178277</v>
      </c>
      <c r="AR203" s="110">
        <f t="shared" si="150"/>
        <v>1.2983523123448284</v>
      </c>
      <c r="AS203" s="110">
        <f t="shared" si="151"/>
        <v>0.28275660941270153</v>
      </c>
      <c r="AT203" s="110">
        <f t="shared" si="152"/>
        <v>0.21622749982418402</v>
      </c>
      <c r="AU203" s="110">
        <f t="shared" si="153"/>
        <v>3.0011681088769695</v>
      </c>
      <c r="AV203" s="110">
        <f t="shared" si="154"/>
        <v>0.83765642248177175</v>
      </c>
      <c r="AW203" s="110">
        <f t="shared" si="155"/>
        <v>22.361257395975159</v>
      </c>
      <c r="AX203" s="110">
        <f t="shared" si="156"/>
        <v>25.714795389473881</v>
      </c>
      <c r="AY203" s="110">
        <f t="shared" si="157"/>
        <v>9.2739349021666744</v>
      </c>
      <c r="AZ203" s="110">
        <f t="shared" si="158"/>
        <v>6.5159904251256888</v>
      </c>
      <c r="BA203" s="110">
        <f t="shared" si="159"/>
        <v>85.03996679520138</v>
      </c>
      <c r="BB203" s="110">
        <f t="shared" si="160"/>
        <v>25.566172359572679</v>
      </c>
      <c r="BC203" s="90">
        <f t="shared" si="138"/>
        <v>0</v>
      </c>
      <c r="BD203" s="90">
        <f t="shared" si="161"/>
        <v>-7000</v>
      </c>
      <c r="BE203" s="90">
        <f t="shared" si="128"/>
        <v>7492.5578548945787</v>
      </c>
      <c r="BF203" s="89">
        <f t="shared" si="139"/>
        <v>7.0365407842082561E-2</v>
      </c>
      <c r="BG203" s="109">
        <f t="shared" si="162"/>
        <v>246.61312828965143</v>
      </c>
      <c r="BH203" s="108">
        <f t="shared" si="129"/>
        <v>7739.17098318423</v>
      </c>
      <c r="BI203" s="129">
        <f t="shared" si="140"/>
        <v>0.10559585474060418</v>
      </c>
      <c r="BJ203" s="90">
        <f t="shared" si="130"/>
        <v>286.39001193885332</v>
      </c>
      <c r="BK203" s="108">
        <f t="shared" si="131"/>
        <v>7778.9478668334323</v>
      </c>
      <c r="BL203" s="89">
        <f t="shared" si="141"/>
        <v>0.11127826669049035</v>
      </c>
      <c r="BM203" s="109"/>
      <c r="BN203" s="109">
        <f t="shared" si="142"/>
        <v>7000</v>
      </c>
      <c r="BO203" s="109">
        <f t="shared" si="143"/>
        <v>7778.9478668334323</v>
      </c>
      <c r="BQ203" s="108">
        <f t="shared" si="114"/>
        <v>60.57</v>
      </c>
      <c r="BR203" s="108">
        <f t="shared" si="115"/>
        <v>46.779998999999997</v>
      </c>
    </row>
    <row r="204" spans="1:70" ht="12.75" customHeight="1" x14ac:dyDescent="0.2">
      <c r="A204" s="107">
        <v>40476</v>
      </c>
      <c r="B204" s="108">
        <v>60.720001000000003</v>
      </c>
      <c r="C204" s="108">
        <v>50.029998999999997</v>
      </c>
      <c r="D204" s="108">
        <v>50.119999</v>
      </c>
      <c r="E204" s="108">
        <v>61.849997999999999</v>
      </c>
      <c r="F204" s="108">
        <v>35.919998</v>
      </c>
      <c r="G204" s="108">
        <v>46.869999</v>
      </c>
      <c r="L204" s="156">
        <f>IF(int=Weekly,-$B$4,IF(int=Bi_Weekly,0,IF(int=Monthly,0,IF(int=Quarterly,-$B$4,IF(int=Yearly,0,IF(int=None,0,0))))))</f>
        <v>-500</v>
      </c>
      <c r="M204" s="110">
        <f t="shared" si="116"/>
        <v>1.4492753384506696</v>
      </c>
      <c r="N204" s="126">
        <f t="shared" si="117"/>
        <v>1.7589446683778667</v>
      </c>
      <c r="O204" s="110">
        <f t="shared" si="118"/>
        <v>0.55865922902352816</v>
      </c>
      <c r="P204" s="110">
        <f t="shared" si="119"/>
        <v>0.39611965710977065</v>
      </c>
      <c r="Q204" s="110">
        <f t="shared" si="120"/>
        <v>5.721047089145161</v>
      </c>
      <c r="R204" s="110">
        <f t="shared" si="121"/>
        <v>1.4081502327320297</v>
      </c>
      <c r="S204" s="110">
        <f t="shared" si="144"/>
        <v>23.048071255074046</v>
      </c>
      <c r="T204" s="110">
        <f t="shared" si="145"/>
        <v>26.175387745506921</v>
      </c>
      <c r="U204" s="110">
        <f t="shared" si="146"/>
        <v>9.5498375217775013</v>
      </c>
      <c r="V204" s="110">
        <f t="shared" si="147"/>
        <v>6.6958825824112758</v>
      </c>
      <c r="W204" s="110">
        <f t="shared" si="148"/>
        <v>87.759845775469572</v>
      </c>
      <c r="X204" s="110">
        <f t="shared" si="149"/>
        <v>26.136666169822938</v>
      </c>
      <c r="Y204" s="110"/>
      <c r="Z204" s="110"/>
      <c r="AA204" s="110"/>
      <c r="AB204" s="110"/>
      <c r="AC204" s="110"/>
      <c r="AD204" s="110"/>
      <c r="AE204" s="110">
        <f t="shared" si="132"/>
        <v>0</v>
      </c>
      <c r="AF204" s="110">
        <f t="shared" si="133"/>
        <v>0</v>
      </c>
      <c r="AG204" s="110">
        <f t="shared" si="134"/>
        <v>0</v>
      </c>
      <c r="AH204" s="110">
        <f t="shared" si="135"/>
        <v>0</v>
      </c>
      <c r="AI204" s="110">
        <f t="shared" si="136"/>
        <v>0</v>
      </c>
      <c r="AJ204" s="110">
        <f t="shared" si="137"/>
        <v>0</v>
      </c>
      <c r="AK204" s="110">
        <f t="shared" si="122"/>
        <v>0</v>
      </c>
      <c r="AL204" s="110">
        <f t="shared" si="123"/>
        <v>0</v>
      </c>
      <c r="AM204" s="110">
        <f t="shared" si="124"/>
        <v>0</v>
      </c>
      <c r="AN204" s="110">
        <f t="shared" si="125"/>
        <v>0</v>
      </c>
      <c r="AO204" s="110">
        <f t="shared" si="126"/>
        <v>0</v>
      </c>
      <c r="AP204" s="110">
        <f t="shared" si="127"/>
        <v>0</v>
      </c>
      <c r="AQ204" s="110">
        <f t="shared" si="150"/>
        <v>0.76246147935178277</v>
      </c>
      <c r="AR204" s="110">
        <f t="shared" si="150"/>
        <v>1.2983523123448284</v>
      </c>
      <c r="AS204" s="110">
        <f t="shared" si="151"/>
        <v>0.28275660941270153</v>
      </c>
      <c r="AT204" s="110">
        <f t="shared" si="152"/>
        <v>0.21622749982418402</v>
      </c>
      <c r="AU204" s="110">
        <f t="shared" si="153"/>
        <v>3.0011681088769695</v>
      </c>
      <c r="AV204" s="110">
        <f t="shared" si="154"/>
        <v>0.83765642248177175</v>
      </c>
      <c r="AW204" s="110">
        <f t="shared" si="155"/>
        <v>23.810532734425827</v>
      </c>
      <c r="AX204" s="110">
        <f t="shared" si="156"/>
        <v>27.473740057851749</v>
      </c>
      <c r="AY204" s="110">
        <f t="shared" si="157"/>
        <v>9.8325941311902021</v>
      </c>
      <c r="AZ204" s="110">
        <f t="shared" si="158"/>
        <v>6.9121100822354595</v>
      </c>
      <c r="BA204" s="110">
        <f t="shared" si="159"/>
        <v>90.761013884346539</v>
      </c>
      <c r="BB204" s="110">
        <f t="shared" si="160"/>
        <v>26.974322592304709</v>
      </c>
      <c r="BC204" s="90">
        <f t="shared" si="138"/>
        <v>0</v>
      </c>
      <c r="BD204" s="90">
        <f t="shared" si="161"/>
        <v>-7500</v>
      </c>
      <c r="BE204" s="90">
        <f t="shared" si="128"/>
        <v>7979.1707057386247</v>
      </c>
      <c r="BF204" s="89">
        <f t="shared" si="139"/>
        <v>6.3889427431816692E-2</v>
      </c>
      <c r="BG204" s="109">
        <f t="shared" si="162"/>
        <v>246.61312828965143</v>
      </c>
      <c r="BH204" s="108">
        <f t="shared" si="129"/>
        <v>8225.783834028276</v>
      </c>
      <c r="BI204" s="129">
        <f t="shared" si="140"/>
        <v>9.6771177870436764E-2</v>
      </c>
      <c r="BJ204" s="90">
        <f t="shared" si="130"/>
        <v>285.86156624222872</v>
      </c>
      <c r="BK204" s="108">
        <f t="shared" si="131"/>
        <v>8265.0322719808537</v>
      </c>
      <c r="BL204" s="89">
        <f t="shared" si="141"/>
        <v>0.10200430293078044</v>
      </c>
      <c r="BM204" s="109"/>
      <c r="BN204" s="109">
        <f t="shared" si="142"/>
        <v>7500</v>
      </c>
      <c r="BO204" s="109">
        <f t="shared" si="143"/>
        <v>8265.0322719808519</v>
      </c>
      <c r="BQ204" s="108">
        <f t="shared" si="114"/>
        <v>60.720001000000003</v>
      </c>
      <c r="BR204" s="108">
        <f t="shared" si="115"/>
        <v>46.869999</v>
      </c>
    </row>
    <row r="205" spans="1:70" ht="12.75" customHeight="1" x14ac:dyDescent="0.2">
      <c r="A205" s="107">
        <v>40483</v>
      </c>
      <c r="B205" s="108">
        <v>62.939999</v>
      </c>
      <c r="C205" s="108">
        <v>51.880001</v>
      </c>
      <c r="D205" s="108">
        <v>51.970001000000003</v>
      </c>
      <c r="E205" s="108">
        <v>64.849997999999999</v>
      </c>
      <c r="F205" s="108">
        <v>37.310001</v>
      </c>
      <c r="G205" s="108">
        <v>49.240001999999997</v>
      </c>
      <c r="L205" s="156">
        <f>IF(int=Weekly,-$B$4,IF(int=Bi_Weekly,-$B$4,IF(int=Monthly,0,IF(int=Quarterly,0,IF(int=Yearly,0,IF(int=None,0,0))))))</f>
        <v>0</v>
      </c>
      <c r="M205" s="110">
        <f t="shared" si="116"/>
        <v>0</v>
      </c>
      <c r="N205" s="126">
        <f t="shared" si="117"/>
        <v>0</v>
      </c>
      <c r="O205" s="110">
        <f t="shared" si="118"/>
        <v>0</v>
      </c>
      <c r="P205" s="110">
        <f t="shared" si="119"/>
        <v>0</v>
      </c>
      <c r="Q205" s="110">
        <f t="shared" si="120"/>
        <v>0</v>
      </c>
      <c r="R205" s="110">
        <f t="shared" si="121"/>
        <v>0</v>
      </c>
      <c r="S205" s="110">
        <f t="shared" si="144"/>
        <v>23.048071255074046</v>
      </c>
      <c r="T205" s="110">
        <f t="shared" si="145"/>
        <v>26.175387745506921</v>
      </c>
      <c r="U205" s="110">
        <f t="shared" si="146"/>
        <v>9.5498375217775013</v>
      </c>
      <c r="V205" s="110">
        <f t="shared" si="147"/>
        <v>6.6958825824112758</v>
      </c>
      <c r="W205" s="110">
        <f t="shared" si="148"/>
        <v>87.759845775469572</v>
      </c>
      <c r="X205" s="110">
        <f t="shared" si="149"/>
        <v>26.136666169822938</v>
      </c>
      <c r="Y205" s="110"/>
      <c r="Z205" s="110"/>
      <c r="AA205" s="110"/>
      <c r="AB205" s="110"/>
      <c r="AC205" s="110"/>
      <c r="AD205" s="110"/>
      <c r="AE205" s="110">
        <f t="shared" si="132"/>
        <v>0</v>
      </c>
      <c r="AF205" s="110">
        <f t="shared" si="133"/>
        <v>0</v>
      </c>
      <c r="AG205" s="110">
        <f t="shared" si="134"/>
        <v>0</v>
      </c>
      <c r="AH205" s="110">
        <f t="shared" si="135"/>
        <v>0</v>
      </c>
      <c r="AI205" s="110">
        <f t="shared" si="136"/>
        <v>0</v>
      </c>
      <c r="AJ205" s="110">
        <f t="shared" si="137"/>
        <v>0</v>
      </c>
      <c r="AK205" s="110">
        <f t="shared" si="122"/>
        <v>0</v>
      </c>
      <c r="AL205" s="110">
        <f t="shared" si="123"/>
        <v>0</v>
      </c>
      <c r="AM205" s="110">
        <f t="shared" si="124"/>
        <v>0</v>
      </c>
      <c r="AN205" s="110">
        <f t="shared" si="125"/>
        <v>0</v>
      </c>
      <c r="AO205" s="110">
        <f t="shared" si="126"/>
        <v>0</v>
      </c>
      <c r="AP205" s="110">
        <f t="shared" si="127"/>
        <v>0</v>
      </c>
      <c r="AQ205" s="110">
        <f t="shared" si="150"/>
        <v>0.76246147935178277</v>
      </c>
      <c r="AR205" s="110">
        <f t="shared" si="150"/>
        <v>1.2983523123448284</v>
      </c>
      <c r="AS205" s="110">
        <f t="shared" si="151"/>
        <v>0.28275660941270153</v>
      </c>
      <c r="AT205" s="110">
        <f t="shared" si="152"/>
        <v>0.21622749982418402</v>
      </c>
      <c r="AU205" s="110">
        <f t="shared" si="153"/>
        <v>3.0011681088769695</v>
      </c>
      <c r="AV205" s="110">
        <f t="shared" si="154"/>
        <v>0.83765642248177175</v>
      </c>
      <c r="AW205" s="110">
        <f t="shared" si="155"/>
        <v>23.810532734425827</v>
      </c>
      <c r="AX205" s="110">
        <f t="shared" si="156"/>
        <v>27.473740057851749</v>
      </c>
      <c r="AY205" s="110">
        <f t="shared" si="157"/>
        <v>9.8325941311902021</v>
      </c>
      <c r="AZ205" s="110">
        <f t="shared" si="158"/>
        <v>6.9121100822354595</v>
      </c>
      <c r="BA205" s="110">
        <f t="shared" si="159"/>
        <v>90.761013884346539</v>
      </c>
      <c r="BB205" s="110">
        <f t="shared" si="160"/>
        <v>26.974322592304709</v>
      </c>
      <c r="BC205" s="90">
        <f t="shared" si="138"/>
        <v>0</v>
      </c>
      <c r="BD205" s="90">
        <f t="shared" si="161"/>
        <v>-7500</v>
      </c>
      <c r="BE205" s="90">
        <f t="shared" si="128"/>
        <v>8300.4471899108248</v>
      </c>
      <c r="BF205" s="89">
        <f t="shared" si="139"/>
        <v>0.10672629198811001</v>
      </c>
      <c r="BG205" s="109">
        <f t="shared" si="162"/>
        <v>246.61312828965143</v>
      </c>
      <c r="BH205" s="108">
        <f t="shared" si="129"/>
        <v>8547.0603182004761</v>
      </c>
      <c r="BI205" s="129">
        <f t="shared" si="140"/>
        <v>0.13960804242673008</v>
      </c>
      <c r="BJ205" s="90">
        <f t="shared" si="130"/>
        <v>297.28484727750293</v>
      </c>
      <c r="BK205" s="108">
        <f t="shared" si="131"/>
        <v>8597.732037188327</v>
      </c>
      <c r="BL205" s="89">
        <f t="shared" si="141"/>
        <v>0.14636427162511034</v>
      </c>
      <c r="BM205" s="109"/>
      <c r="BN205" s="109">
        <f t="shared" si="142"/>
        <v>7500</v>
      </c>
      <c r="BO205" s="109">
        <f t="shared" si="143"/>
        <v>8597.7320371883288</v>
      </c>
      <c r="BQ205" s="108">
        <f t="shared" si="114"/>
        <v>62.939999</v>
      </c>
      <c r="BR205" s="108">
        <f t="shared" si="115"/>
        <v>49.240001999999997</v>
      </c>
    </row>
    <row r="206" spans="1:70" ht="12.75" customHeight="1" x14ac:dyDescent="0.2">
      <c r="A206" s="107">
        <v>40490</v>
      </c>
      <c r="B206" s="108">
        <v>61.68</v>
      </c>
      <c r="C206" s="108">
        <v>50.849997999999999</v>
      </c>
      <c r="D206" s="108">
        <v>50.650002000000001</v>
      </c>
      <c r="E206" s="108">
        <v>63.130001</v>
      </c>
      <c r="F206" s="108">
        <v>36.209999000000003</v>
      </c>
      <c r="G206" s="108">
        <v>47.220001000000003</v>
      </c>
      <c r="L206" s="156">
        <f>IF(int=Weekly,-$B$4,IF(int=Bi_Weekly,0,IF(int=Monthly,0,IF(int=Quarterly,0,IF(int=Yearly,0,IF(int=None,0,0))))))</f>
        <v>0</v>
      </c>
      <c r="M206" s="110">
        <f t="shared" si="116"/>
        <v>0</v>
      </c>
      <c r="N206" s="126">
        <f t="shared" si="117"/>
        <v>0</v>
      </c>
      <c r="O206" s="110">
        <f t="shared" si="118"/>
        <v>0</v>
      </c>
      <c r="P206" s="110">
        <f t="shared" si="119"/>
        <v>0</v>
      </c>
      <c r="Q206" s="110">
        <f t="shared" si="120"/>
        <v>0</v>
      </c>
      <c r="R206" s="110">
        <f t="shared" si="121"/>
        <v>0</v>
      </c>
      <c r="S206" s="110">
        <f t="shared" si="144"/>
        <v>23.048071255074046</v>
      </c>
      <c r="T206" s="110">
        <f t="shared" si="145"/>
        <v>26.175387745506921</v>
      </c>
      <c r="U206" s="110">
        <f t="shared" si="146"/>
        <v>9.5498375217775013</v>
      </c>
      <c r="V206" s="110">
        <f t="shared" si="147"/>
        <v>6.6958825824112758</v>
      </c>
      <c r="W206" s="110">
        <f t="shared" si="148"/>
        <v>87.759845775469572</v>
      </c>
      <c r="X206" s="110">
        <f t="shared" si="149"/>
        <v>26.136666169822938</v>
      </c>
      <c r="Y206" s="110"/>
      <c r="Z206" s="110"/>
      <c r="AA206" s="110"/>
      <c r="AB206" s="110"/>
      <c r="AC206" s="110"/>
      <c r="AD206" s="110"/>
      <c r="AE206" s="110">
        <f t="shared" si="132"/>
        <v>0</v>
      </c>
      <c r="AF206" s="110">
        <f t="shared" si="133"/>
        <v>0</v>
      </c>
      <c r="AG206" s="110">
        <f t="shared" si="134"/>
        <v>0</v>
      </c>
      <c r="AH206" s="110">
        <f t="shared" si="135"/>
        <v>0</v>
      </c>
      <c r="AI206" s="110">
        <f t="shared" si="136"/>
        <v>0</v>
      </c>
      <c r="AJ206" s="110">
        <f t="shared" si="137"/>
        <v>0</v>
      </c>
      <c r="AK206" s="110">
        <f t="shared" si="122"/>
        <v>0</v>
      </c>
      <c r="AL206" s="110">
        <f t="shared" si="123"/>
        <v>0</v>
      </c>
      <c r="AM206" s="110">
        <f t="shared" si="124"/>
        <v>0</v>
      </c>
      <c r="AN206" s="110">
        <f t="shared" si="125"/>
        <v>0</v>
      </c>
      <c r="AO206" s="110">
        <f t="shared" si="126"/>
        <v>0</v>
      </c>
      <c r="AP206" s="110">
        <f t="shared" si="127"/>
        <v>0</v>
      </c>
      <c r="AQ206" s="110">
        <f t="shared" si="150"/>
        <v>0.76246147935178277</v>
      </c>
      <c r="AR206" s="110">
        <f t="shared" si="150"/>
        <v>1.2983523123448284</v>
      </c>
      <c r="AS206" s="110">
        <f t="shared" si="151"/>
        <v>0.28275660941270153</v>
      </c>
      <c r="AT206" s="110">
        <f t="shared" si="152"/>
        <v>0.21622749982418402</v>
      </c>
      <c r="AU206" s="110">
        <f t="shared" si="153"/>
        <v>3.0011681088769695</v>
      </c>
      <c r="AV206" s="110">
        <f t="shared" si="154"/>
        <v>0.83765642248177175</v>
      </c>
      <c r="AW206" s="110">
        <f t="shared" si="155"/>
        <v>23.810532734425827</v>
      </c>
      <c r="AX206" s="110">
        <f t="shared" si="156"/>
        <v>27.473740057851749</v>
      </c>
      <c r="AY206" s="110">
        <f t="shared" si="157"/>
        <v>9.8325941311902021</v>
      </c>
      <c r="AZ206" s="110">
        <f t="shared" si="158"/>
        <v>6.9121100822354595</v>
      </c>
      <c r="BA206" s="110">
        <f t="shared" si="159"/>
        <v>90.761013884346539</v>
      </c>
      <c r="BB206" s="110">
        <f t="shared" si="160"/>
        <v>26.974322592304709</v>
      </c>
      <c r="BC206" s="90">
        <f t="shared" si="138"/>
        <v>0</v>
      </c>
      <c r="BD206" s="90">
        <f t="shared" si="161"/>
        <v>-7500</v>
      </c>
      <c r="BE206" s="90">
        <f t="shared" si="128"/>
        <v>8070.9911436680432</v>
      </c>
      <c r="BF206" s="89">
        <f t="shared" si="139"/>
        <v>7.6132152489072347E-2</v>
      </c>
      <c r="BG206" s="109">
        <f t="shared" si="162"/>
        <v>246.61312828965143</v>
      </c>
      <c r="BH206" s="108">
        <f t="shared" si="129"/>
        <v>8317.6042719576944</v>
      </c>
      <c r="BI206" s="129">
        <f t="shared" si="140"/>
        <v>0.10901390292769264</v>
      </c>
      <c r="BJ206" s="90">
        <f t="shared" si="130"/>
        <v>289.24833297335533</v>
      </c>
      <c r="BK206" s="108">
        <f t="shared" si="131"/>
        <v>8360.2394766413981</v>
      </c>
      <c r="BL206" s="89">
        <f t="shared" si="141"/>
        <v>0.11469859688551964</v>
      </c>
      <c r="BM206" s="109"/>
      <c r="BN206" s="109">
        <f t="shared" si="142"/>
        <v>7500</v>
      </c>
      <c r="BO206" s="109">
        <f t="shared" si="143"/>
        <v>8360.2394766413981</v>
      </c>
      <c r="BQ206" s="108">
        <f t="shared" si="114"/>
        <v>61.68</v>
      </c>
      <c r="BR206" s="108">
        <f t="shared" si="115"/>
        <v>47.220001000000003</v>
      </c>
    </row>
    <row r="207" spans="1:70" ht="12.75" customHeight="1" x14ac:dyDescent="0.2">
      <c r="A207" s="107">
        <v>40497</v>
      </c>
      <c r="B207" s="108">
        <v>61.810001</v>
      </c>
      <c r="C207" s="108">
        <v>50.75</v>
      </c>
      <c r="D207" s="108">
        <v>50.720001000000003</v>
      </c>
      <c r="E207" s="108">
        <v>63.310001</v>
      </c>
      <c r="F207" s="108">
        <v>36.470001000000003</v>
      </c>
      <c r="G207" s="108">
        <v>47.209999000000003</v>
      </c>
      <c r="L207" s="156">
        <f>IF(int=Weekly,-$B$4,IF(int=Bi_Weekly,-$B$4,IF(int=Monthly,-$B$4,IF(int=Quarterly,0,IF(int=Yearly,0,IF(int=None,0,0))))))</f>
        <v>0</v>
      </c>
      <c r="M207" s="110">
        <f t="shared" si="116"/>
        <v>0</v>
      </c>
      <c r="N207" s="126">
        <f t="shared" si="117"/>
        <v>0</v>
      </c>
      <c r="O207" s="110">
        <f t="shared" si="118"/>
        <v>0</v>
      </c>
      <c r="P207" s="110">
        <f t="shared" si="119"/>
        <v>0</v>
      </c>
      <c r="Q207" s="110">
        <f t="shared" si="120"/>
        <v>0</v>
      </c>
      <c r="R207" s="110">
        <f t="shared" si="121"/>
        <v>0</v>
      </c>
      <c r="S207" s="110">
        <f t="shared" si="144"/>
        <v>23.048071255074046</v>
      </c>
      <c r="T207" s="110">
        <f t="shared" si="145"/>
        <v>26.175387745506921</v>
      </c>
      <c r="U207" s="110">
        <f t="shared" si="146"/>
        <v>9.5498375217775013</v>
      </c>
      <c r="V207" s="110">
        <f t="shared" si="147"/>
        <v>6.6958825824112758</v>
      </c>
      <c r="W207" s="110">
        <f t="shared" si="148"/>
        <v>87.759845775469572</v>
      </c>
      <c r="X207" s="110">
        <f t="shared" si="149"/>
        <v>26.136666169822938</v>
      </c>
      <c r="Y207" s="110"/>
      <c r="Z207" s="110"/>
      <c r="AA207" s="110"/>
      <c r="AB207" s="110"/>
      <c r="AC207" s="110"/>
      <c r="AD207" s="110"/>
      <c r="AE207" s="110">
        <f t="shared" si="132"/>
        <v>0</v>
      </c>
      <c r="AF207" s="110">
        <f t="shared" si="133"/>
        <v>0</v>
      </c>
      <c r="AG207" s="110">
        <f t="shared" si="134"/>
        <v>0</v>
      </c>
      <c r="AH207" s="110">
        <f t="shared" si="135"/>
        <v>0</v>
      </c>
      <c r="AI207" s="110">
        <f t="shared" si="136"/>
        <v>0</v>
      </c>
      <c r="AJ207" s="110">
        <f t="shared" si="137"/>
        <v>0</v>
      </c>
      <c r="AK207" s="110">
        <f t="shared" si="122"/>
        <v>0</v>
      </c>
      <c r="AL207" s="110">
        <f t="shared" si="123"/>
        <v>0</v>
      </c>
      <c r="AM207" s="110">
        <f t="shared" si="124"/>
        <v>0</v>
      </c>
      <c r="AN207" s="110">
        <f t="shared" si="125"/>
        <v>0</v>
      </c>
      <c r="AO207" s="110">
        <f t="shared" si="126"/>
        <v>0</v>
      </c>
      <c r="AP207" s="110">
        <f t="shared" si="127"/>
        <v>0</v>
      </c>
      <c r="AQ207" s="110">
        <f t="shared" si="150"/>
        <v>0.76246147935178277</v>
      </c>
      <c r="AR207" s="110">
        <f t="shared" si="150"/>
        <v>1.2983523123448284</v>
      </c>
      <c r="AS207" s="110">
        <f t="shared" si="151"/>
        <v>0.28275660941270153</v>
      </c>
      <c r="AT207" s="110">
        <f t="shared" si="152"/>
        <v>0.21622749982418402</v>
      </c>
      <c r="AU207" s="110">
        <f t="shared" si="153"/>
        <v>3.0011681088769695</v>
      </c>
      <c r="AV207" s="110">
        <f t="shared" si="154"/>
        <v>0.83765642248177175</v>
      </c>
      <c r="AW207" s="110">
        <f t="shared" si="155"/>
        <v>23.810532734425827</v>
      </c>
      <c r="AX207" s="110">
        <f t="shared" si="156"/>
        <v>27.473740057851749</v>
      </c>
      <c r="AY207" s="110">
        <f t="shared" si="157"/>
        <v>9.8325941311902021</v>
      </c>
      <c r="AZ207" s="110">
        <f t="shared" si="158"/>
        <v>6.9121100822354595</v>
      </c>
      <c r="BA207" s="110">
        <f t="shared" si="159"/>
        <v>90.761013884346539</v>
      </c>
      <c r="BB207" s="110">
        <f t="shared" si="160"/>
        <v>26.974322592304709</v>
      </c>
      <c r="BC207" s="90">
        <f t="shared" si="138"/>
        <v>0</v>
      </c>
      <c r="BD207" s="90">
        <f t="shared" si="161"/>
        <v>-7500</v>
      </c>
      <c r="BE207" s="90">
        <f t="shared" si="128"/>
        <v>8095.7999839833028</v>
      </c>
      <c r="BF207" s="89">
        <f t="shared" si="139"/>
        <v>7.9439997864440448E-2</v>
      </c>
      <c r="BG207" s="109">
        <f t="shared" si="162"/>
        <v>246.61312828965143</v>
      </c>
      <c r="BH207" s="108">
        <f t="shared" si="129"/>
        <v>8342.4131122729541</v>
      </c>
      <c r="BI207" s="129">
        <f t="shared" si="140"/>
        <v>0.11232174830306052</v>
      </c>
      <c r="BJ207" s="90">
        <f t="shared" si="130"/>
        <v>290.04826619457987</v>
      </c>
      <c r="BK207" s="108">
        <f t="shared" si="131"/>
        <v>8385.8482501778835</v>
      </c>
      <c r="BL207" s="89">
        <f t="shared" si="141"/>
        <v>0.11811310002371789</v>
      </c>
      <c r="BM207" s="109"/>
      <c r="BN207" s="109">
        <f t="shared" si="142"/>
        <v>7500</v>
      </c>
      <c r="BO207" s="109">
        <f t="shared" si="143"/>
        <v>8385.8482501778835</v>
      </c>
      <c r="BQ207" s="108">
        <f t="shared" si="114"/>
        <v>61.810001</v>
      </c>
      <c r="BR207" s="108">
        <f t="shared" si="115"/>
        <v>47.209999000000003</v>
      </c>
    </row>
    <row r="208" spans="1:70" ht="12.75" customHeight="1" x14ac:dyDescent="0.2">
      <c r="A208" s="107">
        <v>40504</v>
      </c>
      <c r="B208" s="108">
        <v>61.5</v>
      </c>
      <c r="C208" s="108">
        <v>50.009998000000003</v>
      </c>
      <c r="D208" s="108">
        <v>50.709999000000003</v>
      </c>
      <c r="E208" s="108">
        <v>63.82</v>
      </c>
      <c r="F208" s="108">
        <v>34.990001999999997</v>
      </c>
      <c r="G208" s="108">
        <v>45.599997999999999</v>
      </c>
      <c r="L208" s="156">
        <f>IF(int=Weekly,-$B$4,IF(int=Bi_Weekly,0,IF(int=Monthly,0,IF(int=Quarterly,0,IF(int=Yearly,0,IF(int=None,0,0))))))</f>
        <v>0</v>
      </c>
      <c r="M208" s="110">
        <f t="shared" si="116"/>
        <v>0</v>
      </c>
      <c r="N208" s="126">
        <f t="shared" si="117"/>
        <v>0</v>
      </c>
      <c r="O208" s="110">
        <f t="shared" si="118"/>
        <v>0</v>
      </c>
      <c r="P208" s="110">
        <f t="shared" si="119"/>
        <v>0</v>
      </c>
      <c r="Q208" s="110">
        <f t="shared" si="120"/>
        <v>0</v>
      </c>
      <c r="R208" s="110">
        <f t="shared" si="121"/>
        <v>0</v>
      </c>
      <c r="S208" s="110">
        <f t="shared" si="144"/>
        <v>23.048071255074046</v>
      </c>
      <c r="T208" s="110">
        <f t="shared" si="145"/>
        <v>26.175387745506921</v>
      </c>
      <c r="U208" s="110">
        <f t="shared" si="146"/>
        <v>9.5498375217775013</v>
      </c>
      <c r="V208" s="110">
        <f t="shared" si="147"/>
        <v>6.6958825824112758</v>
      </c>
      <c r="W208" s="110">
        <f t="shared" si="148"/>
        <v>87.759845775469572</v>
      </c>
      <c r="X208" s="110">
        <f t="shared" si="149"/>
        <v>26.136666169822938</v>
      </c>
      <c r="Y208" s="110"/>
      <c r="Z208" s="110"/>
      <c r="AA208" s="110"/>
      <c r="AB208" s="110"/>
      <c r="AC208" s="110"/>
      <c r="AD208" s="110"/>
      <c r="AE208" s="110">
        <f t="shared" si="132"/>
        <v>0</v>
      </c>
      <c r="AF208" s="110">
        <f t="shared" si="133"/>
        <v>0</v>
      </c>
      <c r="AG208" s="110">
        <f t="shared" si="134"/>
        <v>0</v>
      </c>
      <c r="AH208" s="110">
        <f t="shared" si="135"/>
        <v>0</v>
      </c>
      <c r="AI208" s="110">
        <f t="shared" si="136"/>
        <v>0</v>
      </c>
      <c r="AJ208" s="110">
        <f t="shared" si="137"/>
        <v>0</v>
      </c>
      <c r="AK208" s="110">
        <f t="shared" si="122"/>
        <v>0</v>
      </c>
      <c r="AL208" s="110">
        <f t="shared" si="123"/>
        <v>0</v>
      </c>
      <c r="AM208" s="110">
        <f t="shared" si="124"/>
        <v>0</v>
      </c>
      <c r="AN208" s="110">
        <f t="shared" si="125"/>
        <v>0</v>
      </c>
      <c r="AO208" s="110">
        <f t="shared" si="126"/>
        <v>0</v>
      </c>
      <c r="AP208" s="110">
        <f t="shared" si="127"/>
        <v>0</v>
      </c>
      <c r="AQ208" s="110">
        <f t="shared" si="150"/>
        <v>0.76246147935178277</v>
      </c>
      <c r="AR208" s="110">
        <f t="shared" si="150"/>
        <v>1.2983523123448284</v>
      </c>
      <c r="AS208" s="110">
        <f t="shared" si="151"/>
        <v>0.28275660941270153</v>
      </c>
      <c r="AT208" s="110">
        <f t="shared" si="152"/>
        <v>0.21622749982418402</v>
      </c>
      <c r="AU208" s="110">
        <f t="shared" si="153"/>
        <v>3.0011681088769695</v>
      </c>
      <c r="AV208" s="110">
        <f t="shared" si="154"/>
        <v>0.83765642248177175</v>
      </c>
      <c r="AW208" s="110">
        <f t="shared" si="155"/>
        <v>23.810532734425827</v>
      </c>
      <c r="AX208" s="110">
        <f t="shared" si="156"/>
        <v>27.473740057851749</v>
      </c>
      <c r="AY208" s="110">
        <f t="shared" si="157"/>
        <v>9.8325941311902021</v>
      </c>
      <c r="AZ208" s="110">
        <f t="shared" si="158"/>
        <v>6.9121100822354595</v>
      </c>
      <c r="BA208" s="110">
        <f t="shared" si="159"/>
        <v>90.761013884346539</v>
      </c>
      <c r="BB208" s="110">
        <f t="shared" si="160"/>
        <v>26.974322592304709</v>
      </c>
      <c r="BC208" s="90">
        <f t="shared" si="138"/>
        <v>0</v>
      </c>
      <c r="BD208" s="90">
        <f t="shared" si="161"/>
        <v>-7500</v>
      </c>
      <c r="BE208" s="90">
        <f t="shared" si="128"/>
        <v>7900.6400528520317</v>
      </c>
      <c r="BF208" s="89">
        <f t="shared" si="139"/>
        <v>5.3418673713604203E-2</v>
      </c>
      <c r="BG208" s="109">
        <f t="shared" si="162"/>
        <v>246.61312828965143</v>
      </c>
      <c r="BH208" s="108">
        <f t="shared" si="129"/>
        <v>8147.2531811416829</v>
      </c>
      <c r="BI208" s="129">
        <f t="shared" si="140"/>
        <v>8.6300424152224497E-2</v>
      </c>
      <c r="BJ208" s="90">
        <f t="shared" si="130"/>
        <v>283.16821326493312</v>
      </c>
      <c r="BK208" s="108">
        <f t="shared" si="131"/>
        <v>8183.8082661169647</v>
      </c>
      <c r="BL208" s="89">
        <f t="shared" si="141"/>
        <v>9.1174435482261895E-2</v>
      </c>
      <c r="BM208" s="109"/>
      <c r="BN208" s="109">
        <f t="shared" si="142"/>
        <v>7500</v>
      </c>
      <c r="BO208" s="109">
        <f t="shared" si="143"/>
        <v>8183.8082661169647</v>
      </c>
      <c r="BQ208" s="108">
        <f t="shared" si="114"/>
        <v>61.5</v>
      </c>
      <c r="BR208" s="108">
        <f t="shared" si="115"/>
        <v>45.599997999999999</v>
      </c>
    </row>
    <row r="209" spans="1:70" ht="12.75" customHeight="1" x14ac:dyDescent="0.2">
      <c r="A209" s="107">
        <v>40511</v>
      </c>
      <c r="B209" s="108">
        <v>63.34</v>
      </c>
      <c r="C209" s="108">
        <v>51.650002000000001</v>
      </c>
      <c r="D209" s="108">
        <v>52.5</v>
      </c>
      <c r="E209" s="108">
        <v>65.75</v>
      </c>
      <c r="F209" s="108">
        <v>36.209999000000003</v>
      </c>
      <c r="G209" s="108">
        <v>47.810001</v>
      </c>
      <c r="L209" s="156">
        <f>IF(int=Weekly,-$B$4,IF(int=Bi_Weekly,-$B$4,IF(int=Monthly,0,IF(int=Quarterly,0,IF(int=Yearly,0,IF(int=None,0,0))))))</f>
        <v>0</v>
      </c>
      <c r="M209" s="110">
        <f t="shared" si="116"/>
        <v>0</v>
      </c>
      <c r="N209" s="126">
        <f t="shared" si="117"/>
        <v>0</v>
      </c>
      <c r="O209" s="110">
        <f t="shared" si="118"/>
        <v>0</v>
      </c>
      <c r="P209" s="110">
        <f t="shared" si="119"/>
        <v>0</v>
      </c>
      <c r="Q209" s="110">
        <f t="shared" si="120"/>
        <v>0</v>
      </c>
      <c r="R209" s="110">
        <f t="shared" si="121"/>
        <v>0</v>
      </c>
      <c r="S209" s="110">
        <f t="shared" si="144"/>
        <v>23.048071255074046</v>
      </c>
      <c r="T209" s="110">
        <f t="shared" si="145"/>
        <v>26.175387745506921</v>
      </c>
      <c r="U209" s="110">
        <f t="shared" si="146"/>
        <v>9.5498375217775013</v>
      </c>
      <c r="V209" s="110">
        <f t="shared" si="147"/>
        <v>6.6958825824112758</v>
      </c>
      <c r="W209" s="110">
        <f t="shared" si="148"/>
        <v>87.759845775469572</v>
      </c>
      <c r="X209" s="110">
        <f t="shared" si="149"/>
        <v>26.136666169822938</v>
      </c>
      <c r="Y209" s="110"/>
      <c r="Z209" s="110"/>
      <c r="AA209" s="110"/>
      <c r="AB209" s="110"/>
      <c r="AC209" s="110"/>
      <c r="AD209" s="110"/>
      <c r="AE209" s="110">
        <f t="shared" si="132"/>
        <v>0</v>
      </c>
      <c r="AF209" s="110">
        <f t="shared" si="133"/>
        <v>0</v>
      </c>
      <c r="AG209" s="110">
        <f t="shared" si="134"/>
        <v>0</v>
      </c>
      <c r="AH209" s="110">
        <f t="shared" si="135"/>
        <v>0</v>
      </c>
      <c r="AI209" s="110">
        <f t="shared" si="136"/>
        <v>0</v>
      </c>
      <c r="AJ209" s="110">
        <f t="shared" si="137"/>
        <v>0</v>
      </c>
      <c r="AK209" s="110">
        <f t="shared" si="122"/>
        <v>0</v>
      </c>
      <c r="AL209" s="110">
        <f t="shared" si="123"/>
        <v>0</v>
      </c>
      <c r="AM209" s="110">
        <f t="shared" si="124"/>
        <v>0</v>
      </c>
      <c r="AN209" s="110">
        <f t="shared" si="125"/>
        <v>0</v>
      </c>
      <c r="AO209" s="110">
        <f t="shared" si="126"/>
        <v>0</v>
      </c>
      <c r="AP209" s="110">
        <f t="shared" si="127"/>
        <v>0</v>
      </c>
      <c r="AQ209" s="110">
        <f t="shared" si="150"/>
        <v>0.76246147935178277</v>
      </c>
      <c r="AR209" s="110">
        <f t="shared" si="150"/>
        <v>1.2983523123448284</v>
      </c>
      <c r="AS209" s="110">
        <f t="shared" si="151"/>
        <v>0.28275660941270153</v>
      </c>
      <c r="AT209" s="110">
        <f t="shared" si="152"/>
        <v>0.21622749982418402</v>
      </c>
      <c r="AU209" s="110">
        <f t="shared" si="153"/>
        <v>3.0011681088769695</v>
      </c>
      <c r="AV209" s="110">
        <f t="shared" si="154"/>
        <v>0.83765642248177175</v>
      </c>
      <c r="AW209" s="110">
        <f t="shared" si="155"/>
        <v>23.810532734425827</v>
      </c>
      <c r="AX209" s="110">
        <f t="shared" si="156"/>
        <v>27.473740057851749</v>
      </c>
      <c r="AY209" s="110">
        <f t="shared" si="157"/>
        <v>9.8325941311902021</v>
      </c>
      <c r="AZ209" s="110">
        <f t="shared" si="158"/>
        <v>6.9121100822354595</v>
      </c>
      <c r="BA209" s="110">
        <f t="shared" si="159"/>
        <v>90.761013884346539</v>
      </c>
      <c r="BB209" s="110">
        <f t="shared" si="160"/>
        <v>26.974322592304709</v>
      </c>
      <c r="BC209" s="90">
        <f t="shared" si="138"/>
        <v>0</v>
      </c>
      <c r="BD209" s="90">
        <f t="shared" si="161"/>
        <v>-7500</v>
      </c>
      <c r="BE209" s="90">
        <f t="shared" si="128"/>
        <v>8180.8223758752665</v>
      </c>
      <c r="BF209" s="89">
        <f t="shared" si="139"/>
        <v>9.0776316783368838E-2</v>
      </c>
      <c r="BG209" s="109">
        <f t="shared" si="162"/>
        <v>246.61312828965143</v>
      </c>
      <c r="BH209" s="108">
        <f t="shared" si="129"/>
        <v>8427.4355041649178</v>
      </c>
      <c r="BI209" s="129">
        <f t="shared" si="140"/>
        <v>0.12365806722198913</v>
      </c>
      <c r="BJ209" s="90">
        <f t="shared" si="130"/>
        <v>293.13653835684073</v>
      </c>
      <c r="BK209" s="108">
        <f t="shared" si="131"/>
        <v>8473.9589142321074</v>
      </c>
      <c r="BL209" s="89">
        <f t="shared" si="141"/>
        <v>0.12986118856428108</v>
      </c>
      <c r="BM209" s="109"/>
      <c r="BN209" s="109">
        <f t="shared" si="142"/>
        <v>7500</v>
      </c>
      <c r="BO209" s="109">
        <f t="shared" si="143"/>
        <v>8473.9589142321074</v>
      </c>
      <c r="BQ209" s="108">
        <f t="shared" ref="BQ209:BQ272" si="163">B209</f>
        <v>63.34</v>
      </c>
      <c r="BR209" s="108">
        <f t="shared" ref="BR209:BR272" si="164">G209</f>
        <v>47.810001</v>
      </c>
    </row>
    <row r="210" spans="1:70" ht="12.75" customHeight="1" x14ac:dyDescent="0.2">
      <c r="A210" s="107">
        <v>40518</v>
      </c>
      <c r="B210" s="108">
        <v>64.209998999999996</v>
      </c>
      <c r="C210" s="108">
        <v>52.59</v>
      </c>
      <c r="D210" s="108">
        <v>53.16</v>
      </c>
      <c r="E210" s="108">
        <v>67.169998000000007</v>
      </c>
      <c r="F210" s="108">
        <v>36.369999</v>
      </c>
      <c r="G210" s="108">
        <v>47.380001</v>
      </c>
      <c r="L210" s="156">
        <f>IF(int=Weekly,-$B$4,IF(int=Bi_Weekly,0,IF(int=Monthly,0,IF(int=Quarterly,0,IF(int=Yearly,0,IF(int=None,0,0))))))</f>
        <v>0</v>
      </c>
      <c r="M210" s="110">
        <f t="shared" si="116"/>
        <v>0</v>
      </c>
      <c r="N210" s="126">
        <f t="shared" si="117"/>
        <v>0</v>
      </c>
      <c r="O210" s="110">
        <f t="shared" si="118"/>
        <v>0</v>
      </c>
      <c r="P210" s="110">
        <f t="shared" si="119"/>
        <v>0</v>
      </c>
      <c r="Q210" s="110">
        <f t="shared" si="120"/>
        <v>0</v>
      </c>
      <c r="R210" s="110">
        <f t="shared" si="121"/>
        <v>0</v>
      </c>
      <c r="S210" s="110">
        <f t="shared" si="144"/>
        <v>23.048071255074046</v>
      </c>
      <c r="T210" s="110">
        <f t="shared" si="145"/>
        <v>26.175387745506921</v>
      </c>
      <c r="U210" s="110">
        <f t="shared" si="146"/>
        <v>9.5498375217775013</v>
      </c>
      <c r="V210" s="110">
        <f t="shared" si="147"/>
        <v>6.6958825824112758</v>
      </c>
      <c r="W210" s="110">
        <f t="shared" si="148"/>
        <v>87.759845775469572</v>
      </c>
      <c r="X210" s="110">
        <f t="shared" si="149"/>
        <v>26.136666169822938</v>
      </c>
      <c r="Y210" s="110"/>
      <c r="Z210" s="110"/>
      <c r="AA210" s="110"/>
      <c r="AB210" s="110"/>
      <c r="AC210" s="110"/>
      <c r="AD210" s="110"/>
      <c r="AE210" s="110">
        <f t="shared" si="132"/>
        <v>0</v>
      </c>
      <c r="AF210" s="110">
        <f t="shared" si="133"/>
        <v>0</v>
      </c>
      <c r="AG210" s="110">
        <f t="shared" si="134"/>
        <v>0</v>
      </c>
      <c r="AH210" s="110">
        <f t="shared" si="135"/>
        <v>0</v>
      </c>
      <c r="AI210" s="110">
        <f t="shared" si="136"/>
        <v>0</v>
      </c>
      <c r="AJ210" s="110">
        <f t="shared" si="137"/>
        <v>0</v>
      </c>
      <c r="AK210" s="110">
        <f t="shared" si="122"/>
        <v>0</v>
      </c>
      <c r="AL210" s="110">
        <f t="shared" si="123"/>
        <v>0</v>
      </c>
      <c r="AM210" s="110">
        <f t="shared" si="124"/>
        <v>0</v>
      </c>
      <c r="AN210" s="110">
        <f t="shared" si="125"/>
        <v>0</v>
      </c>
      <c r="AO210" s="110">
        <f t="shared" si="126"/>
        <v>0</v>
      </c>
      <c r="AP210" s="110">
        <f t="shared" si="127"/>
        <v>0</v>
      </c>
      <c r="AQ210" s="110">
        <f t="shared" si="150"/>
        <v>0.76246147935178277</v>
      </c>
      <c r="AR210" s="110">
        <f t="shared" si="150"/>
        <v>1.2983523123448284</v>
      </c>
      <c r="AS210" s="110">
        <f t="shared" si="151"/>
        <v>0.28275660941270153</v>
      </c>
      <c r="AT210" s="110">
        <f t="shared" si="152"/>
        <v>0.21622749982418402</v>
      </c>
      <c r="AU210" s="110">
        <f t="shared" si="153"/>
        <v>3.0011681088769695</v>
      </c>
      <c r="AV210" s="110">
        <f t="shared" si="154"/>
        <v>0.83765642248177175</v>
      </c>
      <c r="AW210" s="110">
        <f t="shared" si="155"/>
        <v>23.810532734425827</v>
      </c>
      <c r="AX210" s="110">
        <f t="shared" si="156"/>
        <v>27.473740057851749</v>
      </c>
      <c r="AY210" s="110">
        <f t="shared" si="157"/>
        <v>9.8325941311902021</v>
      </c>
      <c r="AZ210" s="110">
        <f t="shared" si="158"/>
        <v>6.9121100822354595</v>
      </c>
      <c r="BA210" s="110">
        <f t="shared" si="159"/>
        <v>90.761013884346539</v>
      </c>
      <c r="BB210" s="110">
        <f t="shared" si="160"/>
        <v>26.974322592304709</v>
      </c>
      <c r="BC210" s="90">
        <f t="shared" si="138"/>
        <v>0</v>
      </c>
      <c r="BD210" s="90">
        <f t="shared" si="161"/>
        <v>-7500</v>
      </c>
      <c r="BE210" s="90">
        <f t="shared" si="128"/>
        <v>8244.092828459794</v>
      </c>
      <c r="BF210" s="89">
        <f t="shared" si="139"/>
        <v>9.9212377127972484E-2</v>
      </c>
      <c r="BG210" s="109">
        <f t="shared" si="162"/>
        <v>246.61312828965143</v>
      </c>
      <c r="BH210" s="108">
        <f t="shared" si="129"/>
        <v>8490.7059567494452</v>
      </c>
      <c r="BI210" s="129">
        <f t="shared" si="140"/>
        <v>0.13209412756659278</v>
      </c>
      <c r="BJ210" s="90">
        <f t="shared" si="130"/>
        <v>295.63398427357572</v>
      </c>
      <c r="BK210" s="108">
        <f t="shared" si="131"/>
        <v>8539.72681273337</v>
      </c>
      <c r="BL210" s="89">
        <f t="shared" si="141"/>
        <v>0.13863024169778271</v>
      </c>
      <c r="BM210" s="109"/>
      <c r="BN210" s="109">
        <f t="shared" si="142"/>
        <v>7500</v>
      </c>
      <c r="BO210" s="109">
        <f t="shared" si="143"/>
        <v>8539.72681273337</v>
      </c>
      <c r="BQ210" s="108">
        <f t="shared" si="163"/>
        <v>64.209998999999996</v>
      </c>
      <c r="BR210" s="108">
        <f t="shared" si="164"/>
        <v>47.380001</v>
      </c>
    </row>
    <row r="211" spans="1:70" ht="12.75" customHeight="1" x14ac:dyDescent="0.2">
      <c r="A211" s="107">
        <v>40525</v>
      </c>
      <c r="B211" s="108">
        <v>64.470000999999996</v>
      </c>
      <c r="C211" s="108">
        <v>52.77</v>
      </c>
      <c r="D211" s="108">
        <v>53.25</v>
      </c>
      <c r="E211" s="108">
        <v>67.099997999999999</v>
      </c>
      <c r="F211" s="108">
        <v>36.32</v>
      </c>
      <c r="G211" s="108">
        <v>47.209999000000003</v>
      </c>
      <c r="L211" s="156">
        <f>IF(int=Weekly,-$B$4,IF(int=Bi_Weekly,-$B$4,IF(int=Monthly,-$B$4,IF(int=Quarterly,0,IF(int=Yearly,0,IF(int=None,0,0))))))</f>
        <v>0</v>
      </c>
      <c r="M211" s="110">
        <f t="shared" si="116"/>
        <v>0</v>
      </c>
      <c r="N211" s="126">
        <f t="shared" si="117"/>
        <v>0</v>
      </c>
      <c r="O211" s="110">
        <f t="shared" si="118"/>
        <v>0</v>
      </c>
      <c r="P211" s="110">
        <f t="shared" si="119"/>
        <v>0</v>
      </c>
      <c r="Q211" s="110">
        <f t="shared" si="120"/>
        <v>0</v>
      </c>
      <c r="R211" s="110">
        <f t="shared" si="121"/>
        <v>0</v>
      </c>
      <c r="S211" s="110">
        <f t="shared" si="144"/>
        <v>23.048071255074046</v>
      </c>
      <c r="T211" s="110">
        <f t="shared" si="145"/>
        <v>26.175387745506921</v>
      </c>
      <c r="U211" s="110">
        <f t="shared" si="146"/>
        <v>9.5498375217775013</v>
      </c>
      <c r="V211" s="110">
        <f t="shared" si="147"/>
        <v>6.6958825824112758</v>
      </c>
      <c r="W211" s="110">
        <f t="shared" si="148"/>
        <v>87.759845775469572</v>
      </c>
      <c r="X211" s="110">
        <f t="shared" si="149"/>
        <v>26.136666169822938</v>
      </c>
      <c r="Y211" s="110"/>
      <c r="Z211" s="110"/>
      <c r="AA211" s="110"/>
      <c r="AB211" s="110"/>
      <c r="AC211" s="110"/>
      <c r="AD211" s="110"/>
      <c r="AE211" s="110">
        <f t="shared" si="132"/>
        <v>0</v>
      </c>
      <c r="AF211" s="110">
        <f t="shared" si="133"/>
        <v>0</v>
      </c>
      <c r="AG211" s="110">
        <f t="shared" si="134"/>
        <v>0</v>
      </c>
      <c r="AH211" s="110">
        <f t="shared" si="135"/>
        <v>0</v>
      </c>
      <c r="AI211" s="110">
        <f t="shared" si="136"/>
        <v>0</v>
      </c>
      <c r="AJ211" s="110">
        <f t="shared" si="137"/>
        <v>0</v>
      </c>
      <c r="AK211" s="110">
        <f t="shared" si="122"/>
        <v>0</v>
      </c>
      <c r="AL211" s="110">
        <f t="shared" si="123"/>
        <v>0</v>
      </c>
      <c r="AM211" s="110">
        <f t="shared" si="124"/>
        <v>0</v>
      </c>
      <c r="AN211" s="110">
        <f t="shared" si="125"/>
        <v>0</v>
      </c>
      <c r="AO211" s="110">
        <f t="shared" si="126"/>
        <v>0</v>
      </c>
      <c r="AP211" s="110">
        <f t="shared" si="127"/>
        <v>0</v>
      </c>
      <c r="AQ211" s="110">
        <f t="shared" si="150"/>
        <v>0.76246147935178277</v>
      </c>
      <c r="AR211" s="110">
        <f t="shared" si="150"/>
        <v>1.2983523123448284</v>
      </c>
      <c r="AS211" s="110">
        <f t="shared" si="151"/>
        <v>0.28275660941270153</v>
      </c>
      <c r="AT211" s="110">
        <f t="shared" si="152"/>
        <v>0.21622749982418402</v>
      </c>
      <c r="AU211" s="110">
        <f t="shared" si="153"/>
        <v>3.0011681088769695</v>
      </c>
      <c r="AV211" s="110">
        <f t="shared" si="154"/>
        <v>0.83765642248177175</v>
      </c>
      <c r="AW211" s="110">
        <f t="shared" si="155"/>
        <v>23.810532734425827</v>
      </c>
      <c r="AX211" s="110">
        <f t="shared" si="156"/>
        <v>27.473740057851749</v>
      </c>
      <c r="AY211" s="110">
        <f t="shared" si="157"/>
        <v>9.8325941311902021</v>
      </c>
      <c r="AZ211" s="110">
        <f t="shared" si="158"/>
        <v>6.9121100822354595</v>
      </c>
      <c r="BA211" s="110">
        <f t="shared" si="159"/>
        <v>90.761013884346539</v>
      </c>
      <c r="BB211" s="110">
        <f t="shared" si="160"/>
        <v>26.974322592304709</v>
      </c>
      <c r="BC211" s="90">
        <f t="shared" si="138"/>
        <v>0</v>
      </c>
      <c r="BD211" s="90">
        <f t="shared" si="161"/>
        <v>-7500</v>
      </c>
      <c r="BE211" s="90">
        <f t="shared" si="128"/>
        <v>8246.3565264215085</v>
      </c>
      <c r="BF211" s="89">
        <f t="shared" si="139"/>
        <v>9.9514203522867772E-2</v>
      </c>
      <c r="BG211" s="109">
        <f t="shared" si="162"/>
        <v>246.61312828965143</v>
      </c>
      <c r="BH211" s="108">
        <f t="shared" si="129"/>
        <v>8492.9696547111598</v>
      </c>
      <c r="BI211" s="129">
        <f t="shared" si="140"/>
        <v>0.13239595396148807</v>
      </c>
      <c r="BJ211" s="90">
        <f t="shared" si="130"/>
        <v>295.78378269780114</v>
      </c>
      <c r="BK211" s="108">
        <f t="shared" si="131"/>
        <v>8542.1403091193097</v>
      </c>
      <c r="BL211" s="89">
        <f t="shared" si="141"/>
        <v>0.13895204121590798</v>
      </c>
      <c r="BM211" s="109"/>
      <c r="BN211" s="109">
        <f t="shared" si="142"/>
        <v>7500</v>
      </c>
      <c r="BO211" s="109">
        <f t="shared" si="143"/>
        <v>8542.1403091193097</v>
      </c>
      <c r="BQ211" s="108">
        <f t="shared" si="163"/>
        <v>64.470000999999996</v>
      </c>
      <c r="BR211" s="108">
        <f t="shared" si="164"/>
        <v>47.209999000000003</v>
      </c>
    </row>
    <row r="212" spans="1:70" ht="12.75" customHeight="1" x14ac:dyDescent="0.2">
      <c r="A212" s="107">
        <v>40532</v>
      </c>
      <c r="B212" s="108">
        <v>64.839995999999999</v>
      </c>
      <c r="C212" s="108">
        <v>53.540000999999997</v>
      </c>
      <c r="D212" s="108">
        <v>53.939999</v>
      </c>
      <c r="E212" s="108">
        <v>68.25</v>
      </c>
      <c r="F212" s="108">
        <v>35.840000000000003</v>
      </c>
      <c r="G212" s="108">
        <v>46.98</v>
      </c>
      <c r="L212" s="156">
        <f>IF(int=Weekly,-$B$4,IF(int=Bi_Weekly,0,IF(int=Monthly,0,IF(int=Quarterly,0,IF(int=Yearly,0,IF(int=None,0,0))))))</f>
        <v>0</v>
      </c>
      <c r="M212" s="110">
        <f t="shared" si="116"/>
        <v>0</v>
      </c>
      <c r="N212" s="126">
        <f t="shared" si="117"/>
        <v>0</v>
      </c>
      <c r="O212" s="110">
        <f t="shared" si="118"/>
        <v>0</v>
      </c>
      <c r="P212" s="110">
        <f t="shared" si="119"/>
        <v>0</v>
      </c>
      <c r="Q212" s="110">
        <f t="shared" si="120"/>
        <v>0</v>
      </c>
      <c r="R212" s="110">
        <f t="shared" si="121"/>
        <v>0</v>
      </c>
      <c r="S212" s="110">
        <f t="shared" si="144"/>
        <v>23.048071255074046</v>
      </c>
      <c r="T212" s="110">
        <f t="shared" si="145"/>
        <v>26.175387745506921</v>
      </c>
      <c r="U212" s="110">
        <f t="shared" si="146"/>
        <v>9.5498375217775013</v>
      </c>
      <c r="V212" s="110">
        <f t="shared" si="147"/>
        <v>6.6958825824112758</v>
      </c>
      <c r="W212" s="110">
        <f t="shared" si="148"/>
        <v>87.759845775469572</v>
      </c>
      <c r="X212" s="110">
        <f t="shared" si="149"/>
        <v>26.136666169822938</v>
      </c>
      <c r="Y212" s="110">
        <v>0.34599999999999997</v>
      </c>
      <c r="Z212" s="110">
        <v>0.317</v>
      </c>
      <c r="AA212" s="110">
        <v>1.0009999999999999</v>
      </c>
      <c r="AB212" s="110">
        <v>1.27</v>
      </c>
      <c r="AC212" s="110">
        <v>0.88600000000000001</v>
      </c>
      <c r="AD212" s="110">
        <v>0.81499999999999995</v>
      </c>
      <c r="AE212" s="110">
        <f t="shared" si="132"/>
        <v>7.9746326542556192</v>
      </c>
      <c r="AF212" s="110">
        <f t="shared" si="133"/>
        <v>8.297597915325694</v>
      </c>
      <c r="AG212" s="110">
        <f t="shared" si="134"/>
        <v>9.5593873592992775</v>
      </c>
      <c r="AH212" s="110">
        <f t="shared" si="135"/>
        <v>8.503770879662321</v>
      </c>
      <c r="AI212" s="110">
        <f t="shared" si="136"/>
        <v>77.755223357066043</v>
      </c>
      <c r="AJ212" s="110">
        <f t="shared" si="137"/>
        <v>21.301382928405694</v>
      </c>
      <c r="AK212" s="110">
        <f t="shared" si="122"/>
        <v>0.12298940694344922</v>
      </c>
      <c r="AL212" s="110">
        <f t="shared" si="123"/>
        <v>0.15497941278196267</v>
      </c>
      <c r="AM212" s="110">
        <f t="shared" si="124"/>
        <v>0.17722260913092114</v>
      </c>
      <c r="AN212" s="110">
        <f t="shared" si="125"/>
        <v>0.12459737552618785</v>
      </c>
      <c r="AO212" s="110">
        <f t="shared" si="126"/>
        <v>2.16950958027528</v>
      </c>
      <c r="AP212" s="110">
        <f t="shared" si="127"/>
        <v>0.45341385543647711</v>
      </c>
      <c r="AQ212" s="110">
        <f t="shared" si="150"/>
        <v>0.88545088629523194</v>
      </c>
      <c r="AR212" s="110">
        <f t="shared" si="150"/>
        <v>1.453331725126791</v>
      </c>
      <c r="AS212" s="110">
        <f t="shared" si="151"/>
        <v>0.45997921854362267</v>
      </c>
      <c r="AT212" s="110">
        <f t="shared" si="152"/>
        <v>0.34082487535037187</v>
      </c>
      <c r="AU212" s="110">
        <f t="shared" si="153"/>
        <v>5.1706776891522495</v>
      </c>
      <c r="AV212" s="110">
        <f t="shared" si="154"/>
        <v>1.2910702779182488</v>
      </c>
      <c r="AW212" s="110">
        <f t="shared" si="155"/>
        <v>23.933522141369277</v>
      </c>
      <c r="AX212" s="110">
        <f t="shared" si="156"/>
        <v>27.628719470633712</v>
      </c>
      <c r="AY212" s="110">
        <f t="shared" si="157"/>
        <v>10.009816740321124</v>
      </c>
      <c r="AZ212" s="110">
        <f t="shared" si="158"/>
        <v>7.036707457761648</v>
      </c>
      <c r="BA212" s="110">
        <f t="shared" si="159"/>
        <v>92.930523464621814</v>
      </c>
      <c r="BB212" s="110">
        <f t="shared" si="160"/>
        <v>27.427736447741186</v>
      </c>
      <c r="BC212" s="90">
        <f t="shared" si="138"/>
        <v>133.39199509401465</v>
      </c>
      <c r="BD212" s="90">
        <f t="shared" si="161"/>
        <v>-7500</v>
      </c>
      <c r="BE212" s="90">
        <f t="shared" si="128"/>
        <v>8241.1927959320656</v>
      </c>
      <c r="BF212" s="89">
        <f t="shared" si="139"/>
        <v>9.8825706124275436E-2</v>
      </c>
      <c r="BG212" s="109">
        <f t="shared" si="162"/>
        <v>380.00512338366605</v>
      </c>
      <c r="BH212" s="108">
        <f t="shared" si="129"/>
        <v>8621.1979193157313</v>
      </c>
      <c r="BI212" s="129">
        <f t="shared" si="140"/>
        <v>0.14949305590876416</v>
      </c>
      <c r="BJ212" s="90">
        <f t="shared" si="130"/>
        <v>429.26816030894207</v>
      </c>
      <c r="BK212" s="108">
        <f t="shared" si="131"/>
        <v>8670.4609562410078</v>
      </c>
      <c r="BL212" s="89">
        <f t="shared" si="141"/>
        <v>0.15606146083213446</v>
      </c>
      <c r="BM212" s="109"/>
      <c r="BN212" s="109">
        <f t="shared" si="142"/>
        <v>7500</v>
      </c>
      <c r="BO212" s="109">
        <f t="shared" si="143"/>
        <v>8670.4609562410078</v>
      </c>
      <c r="BQ212" s="108">
        <f t="shared" si="163"/>
        <v>64.839995999999999</v>
      </c>
      <c r="BR212" s="108">
        <f t="shared" si="164"/>
        <v>46.98</v>
      </c>
    </row>
    <row r="213" spans="1:70" ht="12.75" customHeight="1" x14ac:dyDescent="0.2">
      <c r="A213" s="107">
        <v>40539</v>
      </c>
      <c r="B213" s="108">
        <v>64.930000000000007</v>
      </c>
      <c r="C213" s="108">
        <v>53.330002</v>
      </c>
      <c r="D213" s="108">
        <v>53.009998000000003</v>
      </c>
      <c r="E213" s="108">
        <v>66.860000999999997</v>
      </c>
      <c r="F213" s="108">
        <v>36.150002000000001</v>
      </c>
      <c r="G213" s="108">
        <v>48.150002000000001</v>
      </c>
      <c r="L213" s="156">
        <f>IF(int=Weekly,-$B$4,IF(int=Bi_Weekly,-$B$4,IF(int=Monthly,0,IF(int=Quarterly,0,IF(int=Yearly,0,IF(int=None,0,0))))))</f>
        <v>0</v>
      </c>
      <c r="M213" s="110">
        <f t="shared" si="116"/>
        <v>0</v>
      </c>
      <c r="N213" s="126">
        <f t="shared" si="117"/>
        <v>0</v>
      </c>
      <c r="O213" s="110">
        <f t="shared" si="118"/>
        <v>0</v>
      </c>
      <c r="P213" s="110">
        <f t="shared" si="119"/>
        <v>0</v>
      </c>
      <c r="Q213" s="110">
        <f t="shared" si="120"/>
        <v>0</v>
      </c>
      <c r="R213" s="110">
        <f t="shared" si="121"/>
        <v>0</v>
      </c>
      <c r="S213" s="110">
        <f t="shared" si="144"/>
        <v>23.048071255074046</v>
      </c>
      <c r="T213" s="110">
        <f t="shared" si="145"/>
        <v>26.175387745506921</v>
      </c>
      <c r="U213" s="110">
        <f t="shared" si="146"/>
        <v>9.5498375217775013</v>
      </c>
      <c r="V213" s="110">
        <f t="shared" si="147"/>
        <v>6.6958825824112758</v>
      </c>
      <c r="W213" s="110">
        <f t="shared" si="148"/>
        <v>87.759845775469572</v>
      </c>
      <c r="X213" s="110">
        <f t="shared" si="149"/>
        <v>26.136666169822938</v>
      </c>
      <c r="Y213" s="110"/>
      <c r="Z213" s="110"/>
      <c r="AA213" s="110"/>
      <c r="AB213" s="110"/>
      <c r="AC213" s="110"/>
      <c r="AD213" s="110"/>
      <c r="AE213" s="110">
        <f t="shared" si="132"/>
        <v>0</v>
      </c>
      <c r="AF213" s="110">
        <f t="shared" si="133"/>
        <v>0</v>
      </c>
      <c r="AG213" s="110">
        <f t="shared" si="134"/>
        <v>0</v>
      </c>
      <c r="AH213" s="110">
        <f t="shared" si="135"/>
        <v>0</v>
      </c>
      <c r="AI213" s="110">
        <f t="shared" si="136"/>
        <v>0</v>
      </c>
      <c r="AJ213" s="110">
        <f t="shared" si="137"/>
        <v>0</v>
      </c>
      <c r="AK213" s="110">
        <f t="shared" si="122"/>
        <v>0</v>
      </c>
      <c r="AL213" s="110">
        <f t="shared" si="123"/>
        <v>0</v>
      </c>
      <c r="AM213" s="110">
        <f t="shared" si="124"/>
        <v>0</v>
      </c>
      <c r="AN213" s="110">
        <f t="shared" si="125"/>
        <v>0</v>
      </c>
      <c r="AO213" s="110">
        <f t="shared" si="126"/>
        <v>0</v>
      </c>
      <c r="AP213" s="110">
        <f t="shared" si="127"/>
        <v>0</v>
      </c>
      <c r="AQ213" s="110">
        <f t="shared" si="150"/>
        <v>0.88545088629523194</v>
      </c>
      <c r="AR213" s="110">
        <f t="shared" si="150"/>
        <v>1.453331725126791</v>
      </c>
      <c r="AS213" s="110">
        <f t="shared" si="151"/>
        <v>0.45997921854362267</v>
      </c>
      <c r="AT213" s="110">
        <f t="shared" si="152"/>
        <v>0.34082487535037187</v>
      </c>
      <c r="AU213" s="110">
        <f t="shared" si="153"/>
        <v>5.1706776891522495</v>
      </c>
      <c r="AV213" s="110">
        <f t="shared" si="154"/>
        <v>1.2910702779182488</v>
      </c>
      <c r="AW213" s="110">
        <f t="shared" si="155"/>
        <v>23.933522141369277</v>
      </c>
      <c r="AX213" s="110">
        <f t="shared" si="156"/>
        <v>27.628719470633712</v>
      </c>
      <c r="AY213" s="110">
        <f t="shared" si="157"/>
        <v>10.009816740321124</v>
      </c>
      <c r="AZ213" s="110">
        <f t="shared" si="158"/>
        <v>7.036707457761648</v>
      </c>
      <c r="BA213" s="110">
        <f t="shared" si="159"/>
        <v>92.930523464621814</v>
      </c>
      <c r="BB213" s="110">
        <f t="shared" si="160"/>
        <v>27.427736447741186</v>
      </c>
      <c r="BC213" s="90">
        <f t="shared" si="138"/>
        <v>0</v>
      </c>
      <c r="BD213" s="90">
        <f t="shared" si="161"/>
        <v>-7500</v>
      </c>
      <c r="BE213" s="90">
        <f t="shared" si="128"/>
        <v>8277.3674601494913</v>
      </c>
      <c r="BF213" s="89">
        <f t="shared" si="139"/>
        <v>0.10364899468659883</v>
      </c>
      <c r="BG213" s="109">
        <f t="shared" si="162"/>
        <v>380.00512338366605</v>
      </c>
      <c r="BH213" s="108">
        <f t="shared" si="129"/>
        <v>8657.372583533157</v>
      </c>
      <c r="BI213" s="129">
        <f t="shared" si="140"/>
        <v>0.15431634447108755</v>
      </c>
      <c r="BJ213" s="90">
        <f t="shared" si="130"/>
        <v>431.25460408472782</v>
      </c>
      <c r="BK213" s="108">
        <f t="shared" si="131"/>
        <v>8708.6220642342196</v>
      </c>
      <c r="BL213" s="89">
        <f t="shared" si="141"/>
        <v>0.16114960856456251</v>
      </c>
      <c r="BM213" s="109"/>
      <c r="BN213" s="109">
        <f t="shared" si="142"/>
        <v>7500</v>
      </c>
      <c r="BO213" s="109">
        <f t="shared" si="143"/>
        <v>8708.6220642342196</v>
      </c>
      <c r="BQ213" s="108">
        <f t="shared" si="163"/>
        <v>64.930000000000007</v>
      </c>
      <c r="BR213" s="108">
        <f t="shared" si="164"/>
        <v>48.150002000000001</v>
      </c>
    </row>
    <row r="214" spans="1:70" ht="12.75" customHeight="1" x14ac:dyDescent="0.2">
      <c r="A214" s="107">
        <v>40546</v>
      </c>
      <c r="B214" s="108">
        <v>65.529999000000004</v>
      </c>
      <c r="C214" s="108">
        <v>54</v>
      </c>
      <c r="D214" s="108">
        <v>53.32</v>
      </c>
      <c r="E214" s="108">
        <v>67.010002</v>
      </c>
      <c r="F214" s="108">
        <v>35.689999</v>
      </c>
      <c r="G214" s="108">
        <v>47.75</v>
      </c>
      <c r="L214" s="156">
        <f>IF(int=Weekly,-$B$4,IF(int=Bi_Weekly,0,IF(int=Monthly,0,IF(int=Quarterly,0,IF(int=Yearly,0,IF(int=None,0,0))))))</f>
        <v>0</v>
      </c>
      <c r="M214" s="110">
        <f t="shared" si="116"/>
        <v>0</v>
      </c>
      <c r="N214" s="126">
        <f t="shared" si="117"/>
        <v>0</v>
      </c>
      <c r="O214" s="110">
        <f t="shared" si="118"/>
        <v>0</v>
      </c>
      <c r="P214" s="110">
        <f t="shared" si="119"/>
        <v>0</v>
      </c>
      <c r="Q214" s="110">
        <f t="shared" si="120"/>
        <v>0</v>
      </c>
      <c r="R214" s="110">
        <f t="shared" si="121"/>
        <v>0</v>
      </c>
      <c r="S214" s="110">
        <f t="shared" si="144"/>
        <v>23.048071255074046</v>
      </c>
      <c r="T214" s="110">
        <f t="shared" si="145"/>
        <v>26.175387745506921</v>
      </c>
      <c r="U214" s="110">
        <f t="shared" si="146"/>
        <v>9.5498375217775013</v>
      </c>
      <c r="V214" s="110">
        <f t="shared" si="147"/>
        <v>6.6958825824112758</v>
      </c>
      <c r="W214" s="110">
        <f t="shared" si="148"/>
        <v>87.759845775469572</v>
      </c>
      <c r="X214" s="110">
        <f t="shared" si="149"/>
        <v>26.136666169822938</v>
      </c>
      <c r="Y214" s="110"/>
      <c r="Z214" s="110"/>
      <c r="AA214" s="110"/>
      <c r="AB214" s="110"/>
      <c r="AC214" s="110"/>
      <c r="AD214" s="110"/>
      <c r="AE214" s="110">
        <f t="shared" si="132"/>
        <v>0</v>
      </c>
      <c r="AF214" s="110">
        <f t="shared" si="133"/>
        <v>0</v>
      </c>
      <c r="AG214" s="110">
        <f t="shared" si="134"/>
        <v>0</v>
      </c>
      <c r="AH214" s="110">
        <f t="shared" si="135"/>
        <v>0</v>
      </c>
      <c r="AI214" s="110">
        <f t="shared" si="136"/>
        <v>0</v>
      </c>
      <c r="AJ214" s="110">
        <f t="shared" si="137"/>
        <v>0</v>
      </c>
      <c r="AK214" s="110">
        <f t="shared" si="122"/>
        <v>0</v>
      </c>
      <c r="AL214" s="110">
        <f t="shared" si="123"/>
        <v>0</v>
      </c>
      <c r="AM214" s="110">
        <f t="shared" si="124"/>
        <v>0</v>
      </c>
      <c r="AN214" s="110">
        <f t="shared" si="125"/>
        <v>0</v>
      </c>
      <c r="AO214" s="110">
        <f t="shared" si="126"/>
        <v>0</v>
      </c>
      <c r="AP214" s="110">
        <f t="shared" si="127"/>
        <v>0</v>
      </c>
      <c r="AQ214" s="110">
        <f t="shared" si="150"/>
        <v>0.88545088629523194</v>
      </c>
      <c r="AR214" s="110">
        <f t="shared" si="150"/>
        <v>1.453331725126791</v>
      </c>
      <c r="AS214" s="110">
        <f t="shared" si="151"/>
        <v>0.45997921854362267</v>
      </c>
      <c r="AT214" s="110">
        <f t="shared" si="152"/>
        <v>0.34082487535037187</v>
      </c>
      <c r="AU214" s="110">
        <f t="shared" si="153"/>
        <v>5.1706776891522495</v>
      </c>
      <c r="AV214" s="110">
        <f t="shared" si="154"/>
        <v>1.2910702779182488</v>
      </c>
      <c r="AW214" s="110">
        <f t="shared" si="155"/>
        <v>23.933522141369277</v>
      </c>
      <c r="AX214" s="110">
        <f t="shared" si="156"/>
        <v>27.628719470633712</v>
      </c>
      <c r="AY214" s="110">
        <f t="shared" si="157"/>
        <v>10.009816740321124</v>
      </c>
      <c r="AZ214" s="110">
        <f t="shared" si="158"/>
        <v>7.036707457761648</v>
      </c>
      <c r="BA214" s="110">
        <f t="shared" si="159"/>
        <v>92.930523464621814</v>
      </c>
      <c r="BB214" s="110">
        <f t="shared" si="160"/>
        <v>27.427736447741186</v>
      </c>
      <c r="BC214" s="90">
        <f t="shared" si="138"/>
        <v>0</v>
      </c>
      <c r="BD214" s="90">
        <f t="shared" si="161"/>
        <v>-7500</v>
      </c>
      <c r="BE214" s="90">
        <f t="shared" si="128"/>
        <v>8261.8740840303344</v>
      </c>
      <c r="BF214" s="89">
        <f t="shared" si="139"/>
        <v>0.10158321120404468</v>
      </c>
      <c r="BG214" s="109">
        <f t="shared" si="162"/>
        <v>380.00512338366605</v>
      </c>
      <c r="BH214" s="108">
        <f t="shared" si="129"/>
        <v>8641.8792074140001</v>
      </c>
      <c r="BI214" s="129">
        <f t="shared" si="140"/>
        <v>0.1522505609885334</v>
      </c>
      <c r="BJ214" s="90">
        <f t="shared" si="130"/>
        <v>430.058363687709</v>
      </c>
      <c r="BK214" s="108">
        <f t="shared" si="131"/>
        <v>8691.9324477180435</v>
      </c>
      <c r="BL214" s="89">
        <f t="shared" si="141"/>
        <v>0.15892432636240583</v>
      </c>
      <c r="BM214" s="109"/>
      <c r="BN214" s="109">
        <f t="shared" si="142"/>
        <v>7500</v>
      </c>
      <c r="BO214" s="109">
        <f t="shared" si="143"/>
        <v>8691.9324477180417</v>
      </c>
      <c r="BQ214" s="108">
        <f t="shared" si="163"/>
        <v>65.529999000000004</v>
      </c>
      <c r="BR214" s="108">
        <f t="shared" si="164"/>
        <v>47.75</v>
      </c>
    </row>
    <row r="215" spans="1:70" ht="12.75" customHeight="1" x14ac:dyDescent="0.2">
      <c r="A215" s="107">
        <v>40553</v>
      </c>
      <c r="B215" s="108">
        <v>66.760002</v>
      </c>
      <c r="C215" s="108">
        <v>54.900002000000001</v>
      </c>
      <c r="D215" s="108">
        <v>54.369999</v>
      </c>
      <c r="E215" s="108">
        <v>68.519997000000004</v>
      </c>
      <c r="F215" s="108">
        <v>36.939999</v>
      </c>
      <c r="G215" s="108">
        <v>48.459999000000003</v>
      </c>
      <c r="L215" s="156">
        <f>IF(int=Weekly,-$B$4,IF(int=Bi_Weekly,-$B$4,IF(int=Monthly,-$B$4,IF(int=Quarterly,0,IF(int=Yearly,0,IF(int=None,0,0))))))</f>
        <v>0</v>
      </c>
      <c r="M215" s="110">
        <f t="shared" si="116"/>
        <v>0</v>
      </c>
      <c r="N215" s="126">
        <f t="shared" si="117"/>
        <v>0</v>
      </c>
      <c r="O215" s="110">
        <f t="shared" si="118"/>
        <v>0</v>
      </c>
      <c r="P215" s="110">
        <f t="shared" si="119"/>
        <v>0</v>
      </c>
      <c r="Q215" s="110">
        <f t="shared" si="120"/>
        <v>0</v>
      </c>
      <c r="R215" s="110">
        <f t="shared" si="121"/>
        <v>0</v>
      </c>
      <c r="S215" s="110">
        <f t="shared" si="144"/>
        <v>23.048071255074046</v>
      </c>
      <c r="T215" s="110">
        <f t="shared" si="145"/>
        <v>26.175387745506921</v>
      </c>
      <c r="U215" s="110">
        <f t="shared" si="146"/>
        <v>9.5498375217775013</v>
      </c>
      <c r="V215" s="110">
        <f t="shared" si="147"/>
        <v>6.6958825824112758</v>
      </c>
      <c r="W215" s="110">
        <f t="shared" si="148"/>
        <v>87.759845775469572</v>
      </c>
      <c r="X215" s="110">
        <f t="shared" si="149"/>
        <v>26.136666169822938</v>
      </c>
      <c r="Y215" s="110"/>
      <c r="Z215" s="110"/>
      <c r="AA215" s="110"/>
      <c r="AB215" s="110"/>
      <c r="AC215" s="110"/>
      <c r="AD215" s="110"/>
      <c r="AE215" s="110">
        <f t="shared" si="132"/>
        <v>0</v>
      </c>
      <c r="AF215" s="110">
        <f t="shared" si="133"/>
        <v>0</v>
      </c>
      <c r="AG215" s="110">
        <f t="shared" si="134"/>
        <v>0</v>
      </c>
      <c r="AH215" s="110">
        <f t="shared" si="135"/>
        <v>0</v>
      </c>
      <c r="AI215" s="110">
        <f t="shared" si="136"/>
        <v>0</v>
      </c>
      <c r="AJ215" s="110">
        <f t="shared" si="137"/>
        <v>0</v>
      </c>
      <c r="AK215" s="110">
        <f t="shared" si="122"/>
        <v>0</v>
      </c>
      <c r="AL215" s="110">
        <f t="shared" si="123"/>
        <v>0</v>
      </c>
      <c r="AM215" s="110">
        <f t="shared" si="124"/>
        <v>0</v>
      </c>
      <c r="AN215" s="110">
        <f t="shared" si="125"/>
        <v>0</v>
      </c>
      <c r="AO215" s="110">
        <f t="shared" si="126"/>
        <v>0</v>
      </c>
      <c r="AP215" s="110">
        <f t="shared" si="127"/>
        <v>0</v>
      </c>
      <c r="AQ215" s="110">
        <f t="shared" si="150"/>
        <v>0.88545088629523194</v>
      </c>
      <c r="AR215" s="110">
        <f t="shared" si="150"/>
        <v>1.453331725126791</v>
      </c>
      <c r="AS215" s="110">
        <f t="shared" si="151"/>
        <v>0.45997921854362267</v>
      </c>
      <c r="AT215" s="110">
        <f t="shared" si="152"/>
        <v>0.34082487535037187</v>
      </c>
      <c r="AU215" s="110">
        <f t="shared" si="153"/>
        <v>5.1706776891522495</v>
      </c>
      <c r="AV215" s="110">
        <f t="shared" si="154"/>
        <v>1.2910702779182488</v>
      </c>
      <c r="AW215" s="110">
        <f t="shared" si="155"/>
        <v>23.933522141369277</v>
      </c>
      <c r="AX215" s="110">
        <f t="shared" si="156"/>
        <v>27.628719470633712</v>
      </c>
      <c r="AY215" s="110">
        <f t="shared" si="157"/>
        <v>10.009816740321124</v>
      </c>
      <c r="AZ215" s="110">
        <f t="shared" si="158"/>
        <v>7.036707457761648</v>
      </c>
      <c r="BA215" s="110">
        <f t="shared" si="159"/>
        <v>92.930523464621814</v>
      </c>
      <c r="BB215" s="110">
        <f t="shared" si="160"/>
        <v>27.427736447741186</v>
      </c>
      <c r="BC215" s="90">
        <f t="shared" si="138"/>
        <v>0</v>
      </c>
      <c r="BD215" s="90">
        <f t="shared" si="161"/>
        <v>-7500</v>
      </c>
      <c r="BE215" s="90">
        <f t="shared" si="128"/>
        <v>8462.1760652713238</v>
      </c>
      <c r="BF215" s="89">
        <f t="shared" si="139"/>
        <v>0.12829014203617639</v>
      </c>
      <c r="BG215" s="109">
        <f t="shared" si="162"/>
        <v>380.00512338366605</v>
      </c>
      <c r="BH215" s="108">
        <f t="shared" si="129"/>
        <v>8842.1811886549895</v>
      </c>
      <c r="BI215" s="129">
        <f t="shared" si="140"/>
        <v>0.17895749182066534</v>
      </c>
      <c r="BJ215" s="90">
        <f t="shared" si="130"/>
        <v>440.83309968832066</v>
      </c>
      <c r="BK215" s="108">
        <f t="shared" si="131"/>
        <v>8903.0091649596452</v>
      </c>
      <c r="BL215" s="89">
        <f t="shared" si="141"/>
        <v>0.18706788866128599</v>
      </c>
      <c r="BM215" s="109"/>
      <c r="BN215" s="109">
        <f t="shared" si="142"/>
        <v>7500</v>
      </c>
      <c r="BO215" s="109">
        <f t="shared" si="143"/>
        <v>8903.0091649596434</v>
      </c>
      <c r="BQ215" s="108">
        <f t="shared" si="163"/>
        <v>66.760002</v>
      </c>
      <c r="BR215" s="108">
        <f t="shared" si="164"/>
        <v>48.459999000000003</v>
      </c>
    </row>
    <row r="216" spans="1:70" ht="12.75" customHeight="1" x14ac:dyDescent="0.2">
      <c r="A216" s="107">
        <v>40561</v>
      </c>
      <c r="B216" s="108">
        <v>66.040001000000004</v>
      </c>
      <c r="C216" s="108">
        <v>54.720001000000003</v>
      </c>
      <c r="D216" s="108">
        <v>53.630001</v>
      </c>
      <c r="E216" s="108">
        <v>66.559997999999993</v>
      </c>
      <c r="F216" s="108">
        <v>36.869999</v>
      </c>
      <c r="G216" s="108">
        <v>47.16</v>
      </c>
      <c r="L216" s="156">
        <f>IF(int=Weekly,-$B$4,IF(int=Bi_Weekly,0,IF(int=Monthly,0,IF(int=Quarterly,0,IF(int=Yearly,0,IF(int=None,0,0))))))</f>
        <v>0</v>
      </c>
      <c r="M216" s="110">
        <f t="shared" si="116"/>
        <v>0</v>
      </c>
      <c r="N216" s="126">
        <f t="shared" si="117"/>
        <v>0</v>
      </c>
      <c r="O216" s="110">
        <f t="shared" si="118"/>
        <v>0</v>
      </c>
      <c r="P216" s="110">
        <f t="shared" si="119"/>
        <v>0</v>
      </c>
      <c r="Q216" s="110">
        <f t="shared" si="120"/>
        <v>0</v>
      </c>
      <c r="R216" s="110">
        <f t="shared" si="121"/>
        <v>0</v>
      </c>
      <c r="S216" s="110">
        <f t="shared" si="144"/>
        <v>23.048071255074046</v>
      </c>
      <c r="T216" s="110">
        <f t="shared" si="145"/>
        <v>26.175387745506921</v>
      </c>
      <c r="U216" s="110">
        <f t="shared" si="146"/>
        <v>9.5498375217775013</v>
      </c>
      <c r="V216" s="110">
        <f t="shared" si="147"/>
        <v>6.6958825824112758</v>
      </c>
      <c r="W216" s="110">
        <f t="shared" si="148"/>
        <v>87.759845775469572</v>
      </c>
      <c r="X216" s="110">
        <f t="shared" si="149"/>
        <v>26.136666169822938</v>
      </c>
      <c r="Y216" s="110"/>
      <c r="Z216" s="110"/>
      <c r="AA216" s="110"/>
      <c r="AB216" s="110"/>
      <c r="AC216" s="110"/>
      <c r="AD216" s="110"/>
      <c r="AE216" s="110">
        <f t="shared" si="132"/>
        <v>0</v>
      </c>
      <c r="AF216" s="110">
        <f t="shared" si="133"/>
        <v>0</v>
      </c>
      <c r="AG216" s="110">
        <f t="shared" si="134"/>
        <v>0</v>
      </c>
      <c r="AH216" s="110">
        <f t="shared" si="135"/>
        <v>0</v>
      </c>
      <c r="AI216" s="110">
        <f t="shared" si="136"/>
        <v>0</v>
      </c>
      <c r="AJ216" s="110">
        <f t="shared" si="137"/>
        <v>0</v>
      </c>
      <c r="AK216" s="110">
        <f t="shared" si="122"/>
        <v>0</v>
      </c>
      <c r="AL216" s="110">
        <f t="shared" si="123"/>
        <v>0</v>
      </c>
      <c r="AM216" s="110">
        <f t="shared" si="124"/>
        <v>0</v>
      </c>
      <c r="AN216" s="110">
        <f t="shared" si="125"/>
        <v>0</v>
      </c>
      <c r="AO216" s="110">
        <f t="shared" si="126"/>
        <v>0</v>
      </c>
      <c r="AP216" s="110">
        <f t="shared" si="127"/>
        <v>0</v>
      </c>
      <c r="AQ216" s="110">
        <f t="shared" si="150"/>
        <v>0.88545088629523194</v>
      </c>
      <c r="AR216" s="110">
        <f t="shared" si="150"/>
        <v>1.453331725126791</v>
      </c>
      <c r="AS216" s="110">
        <f t="shared" si="151"/>
        <v>0.45997921854362267</v>
      </c>
      <c r="AT216" s="110">
        <f t="shared" si="152"/>
        <v>0.34082487535037187</v>
      </c>
      <c r="AU216" s="110">
        <f t="shared" si="153"/>
        <v>5.1706776891522495</v>
      </c>
      <c r="AV216" s="110">
        <f t="shared" si="154"/>
        <v>1.2910702779182488</v>
      </c>
      <c r="AW216" s="110">
        <f t="shared" si="155"/>
        <v>23.933522141369277</v>
      </c>
      <c r="AX216" s="110">
        <f t="shared" si="156"/>
        <v>27.628719470633712</v>
      </c>
      <c r="AY216" s="110">
        <f t="shared" si="157"/>
        <v>10.009816740321124</v>
      </c>
      <c r="AZ216" s="110">
        <f t="shared" si="158"/>
        <v>7.036707457761648</v>
      </c>
      <c r="BA216" s="110">
        <f t="shared" si="159"/>
        <v>92.930523464621814</v>
      </c>
      <c r="BB216" s="110">
        <f t="shared" si="160"/>
        <v>27.427736447741186</v>
      </c>
      <c r="BC216" s="90">
        <f t="shared" si="138"/>
        <v>0</v>
      </c>
      <c r="BD216" s="90">
        <f t="shared" si="161"/>
        <v>-7500</v>
      </c>
      <c r="BE216" s="90">
        <f t="shared" si="128"/>
        <v>8380.5582220295491</v>
      </c>
      <c r="BF216" s="89">
        <f t="shared" si="139"/>
        <v>0.11740776293727317</v>
      </c>
      <c r="BG216" s="109">
        <f t="shared" si="162"/>
        <v>380.00512338366605</v>
      </c>
      <c r="BH216" s="108">
        <f t="shared" si="129"/>
        <v>8760.5633454132148</v>
      </c>
      <c r="BI216" s="129">
        <f t="shared" si="140"/>
        <v>0.1680751127217619</v>
      </c>
      <c r="BJ216" s="90">
        <f t="shared" si="130"/>
        <v>436.88523537579283</v>
      </c>
      <c r="BK216" s="108">
        <f t="shared" si="131"/>
        <v>8817.4434574053412</v>
      </c>
      <c r="BL216" s="89">
        <f t="shared" si="141"/>
        <v>0.17565912765404557</v>
      </c>
      <c r="BM216" s="109"/>
      <c r="BN216" s="109">
        <f t="shared" si="142"/>
        <v>7500</v>
      </c>
      <c r="BO216" s="109">
        <f t="shared" si="143"/>
        <v>8817.443457405343</v>
      </c>
      <c r="BQ216" s="108">
        <f t="shared" si="163"/>
        <v>66.040001000000004</v>
      </c>
      <c r="BR216" s="108">
        <f t="shared" si="164"/>
        <v>47.16</v>
      </c>
    </row>
    <row r="217" spans="1:70" ht="12.75" customHeight="1" x14ac:dyDescent="0.2">
      <c r="A217" s="107">
        <v>40567</v>
      </c>
      <c r="B217" s="108">
        <v>65.830001999999993</v>
      </c>
      <c r="C217" s="108">
        <v>54.43</v>
      </c>
      <c r="D217" s="108">
        <v>53.91</v>
      </c>
      <c r="E217" s="108">
        <v>66.919998000000007</v>
      </c>
      <c r="F217" s="108">
        <v>36.580002</v>
      </c>
      <c r="G217" s="108">
        <v>46.009998000000003</v>
      </c>
      <c r="L217" s="156">
        <f>IF(int=Weekly,-$B$4,IF(int=Bi_Weekly,-$B$4,IF(int=Monthly,0,IF(int=Quarterly,-$B$4,IF(int=Yearly,0,IF(int=None,0,0))))))</f>
        <v>-500</v>
      </c>
      <c r="M217" s="110">
        <f t="shared" si="116"/>
        <v>1.336776505034893</v>
      </c>
      <c r="N217" s="126">
        <f t="shared" si="117"/>
        <v>1.6167554657358074</v>
      </c>
      <c r="O217" s="110">
        <f t="shared" si="118"/>
        <v>0.51938415878315713</v>
      </c>
      <c r="P217" s="110">
        <f t="shared" si="119"/>
        <v>0.36610879755256415</v>
      </c>
      <c r="Q217" s="110">
        <f t="shared" si="120"/>
        <v>5.6178236403595605</v>
      </c>
      <c r="R217" s="110">
        <f t="shared" si="121"/>
        <v>1.4344708295792579</v>
      </c>
      <c r="S217" s="110">
        <f t="shared" si="144"/>
        <v>24.38484776010894</v>
      </c>
      <c r="T217" s="110">
        <f t="shared" si="145"/>
        <v>27.792143211242728</v>
      </c>
      <c r="U217" s="110">
        <f t="shared" si="146"/>
        <v>10.069221680560659</v>
      </c>
      <c r="V217" s="110">
        <f t="shared" si="147"/>
        <v>7.0619913799638399</v>
      </c>
      <c r="W217" s="110">
        <f t="shared" si="148"/>
        <v>93.377669415829132</v>
      </c>
      <c r="X217" s="110">
        <f t="shared" si="149"/>
        <v>27.571136999402196</v>
      </c>
      <c r="Y217" s="110"/>
      <c r="Z217" s="110"/>
      <c r="AA217" s="110"/>
      <c r="AB217" s="110"/>
      <c r="AC217" s="110"/>
      <c r="AD217" s="110"/>
      <c r="AE217" s="110">
        <f t="shared" si="132"/>
        <v>0</v>
      </c>
      <c r="AF217" s="110">
        <f t="shared" si="133"/>
        <v>0</v>
      </c>
      <c r="AG217" s="110">
        <f t="shared" si="134"/>
        <v>0</v>
      </c>
      <c r="AH217" s="110">
        <f t="shared" si="135"/>
        <v>0</v>
      </c>
      <c r="AI217" s="110">
        <f t="shared" si="136"/>
        <v>0</v>
      </c>
      <c r="AJ217" s="110">
        <f t="shared" si="137"/>
        <v>0</v>
      </c>
      <c r="AK217" s="110">
        <f t="shared" si="122"/>
        <v>0</v>
      </c>
      <c r="AL217" s="110">
        <f t="shared" si="123"/>
        <v>0</v>
      </c>
      <c r="AM217" s="110">
        <f t="shared" si="124"/>
        <v>0</v>
      </c>
      <c r="AN217" s="110">
        <f t="shared" si="125"/>
        <v>0</v>
      </c>
      <c r="AO217" s="110">
        <f t="shared" si="126"/>
        <v>0</v>
      </c>
      <c r="AP217" s="110">
        <f t="shared" si="127"/>
        <v>0</v>
      </c>
      <c r="AQ217" s="110">
        <f t="shared" si="150"/>
        <v>0.88545088629523194</v>
      </c>
      <c r="AR217" s="110">
        <f t="shared" si="150"/>
        <v>1.453331725126791</v>
      </c>
      <c r="AS217" s="110">
        <f t="shared" si="151"/>
        <v>0.45997921854362267</v>
      </c>
      <c r="AT217" s="110">
        <f t="shared" si="152"/>
        <v>0.34082487535037187</v>
      </c>
      <c r="AU217" s="110">
        <f t="shared" si="153"/>
        <v>5.1706776891522495</v>
      </c>
      <c r="AV217" s="110">
        <f t="shared" si="154"/>
        <v>1.2910702779182488</v>
      </c>
      <c r="AW217" s="110">
        <f t="shared" si="155"/>
        <v>25.270298646404171</v>
      </c>
      <c r="AX217" s="110">
        <f t="shared" si="156"/>
        <v>29.245474936369519</v>
      </c>
      <c r="AY217" s="110">
        <f t="shared" si="157"/>
        <v>10.529200899104282</v>
      </c>
      <c r="AZ217" s="110">
        <f t="shared" si="158"/>
        <v>7.4028162553142121</v>
      </c>
      <c r="BA217" s="110">
        <f t="shared" si="159"/>
        <v>98.548347104981389</v>
      </c>
      <c r="BB217" s="110">
        <f t="shared" si="160"/>
        <v>28.862207277320444</v>
      </c>
      <c r="BC217" s="90">
        <f t="shared" si="138"/>
        <v>0</v>
      </c>
      <c r="BD217" s="90">
        <f t="shared" si="161"/>
        <v>-8000</v>
      </c>
      <c r="BE217" s="90">
        <f t="shared" si="128"/>
        <v>8817.7044138144211</v>
      </c>
      <c r="BF217" s="89">
        <f t="shared" si="139"/>
        <v>0.10221305172680273</v>
      </c>
      <c r="BG217" s="109">
        <f t="shared" si="162"/>
        <v>380.00512338366605</v>
      </c>
      <c r="BH217" s="108">
        <f t="shared" si="129"/>
        <v>9197.7095371980868</v>
      </c>
      <c r="BI217" s="129">
        <f t="shared" si="140"/>
        <v>0.14971369214976082</v>
      </c>
      <c r="BJ217" s="90">
        <f t="shared" si="130"/>
        <v>433.54510017827471</v>
      </c>
      <c r="BK217" s="108">
        <f t="shared" si="131"/>
        <v>9251.2495139926959</v>
      </c>
      <c r="BL217" s="89">
        <f t="shared" si="141"/>
        <v>0.15640618924908689</v>
      </c>
      <c r="BM217" s="109"/>
      <c r="BN217" s="109">
        <f t="shared" si="142"/>
        <v>8000</v>
      </c>
      <c r="BO217" s="109">
        <f t="shared" si="143"/>
        <v>9251.2495139926959</v>
      </c>
      <c r="BQ217" s="108">
        <f t="shared" si="163"/>
        <v>65.830001999999993</v>
      </c>
      <c r="BR217" s="108">
        <f t="shared" si="164"/>
        <v>46.009998000000003</v>
      </c>
    </row>
    <row r="218" spans="1:70" ht="12.75" customHeight="1" x14ac:dyDescent="0.2">
      <c r="A218" s="107">
        <v>40574</v>
      </c>
      <c r="B218" s="108">
        <v>67.610000999999997</v>
      </c>
      <c r="C218" s="108">
        <v>55.869999</v>
      </c>
      <c r="D218" s="108">
        <v>55.400002000000001</v>
      </c>
      <c r="E218" s="108">
        <v>68.550003000000004</v>
      </c>
      <c r="F218" s="108">
        <v>37.779998999999997</v>
      </c>
      <c r="G218" s="108">
        <v>47.060001</v>
      </c>
      <c r="L218" s="156">
        <f>IF(int=Weekly,-$B$4,IF(int=Bi_Weekly,0,IF(int=Monthly,0,IF(int=Quarterly,0,IF(int=Yearly,0,IF(int=None,0,0))))))</f>
        <v>0</v>
      </c>
      <c r="M218" s="110">
        <f t="shared" si="116"/>
        <v>0</v>
      </c>
      <c r="N218" s="126">
        <f t="shared" si="117"/>
        <v>0</v>
      </c>
      <c r="O218" s="110">
        <f t="shared" si="118"/>
        <v>0</v>
      </c>
      <c r="P218" s="110">
        <f t="shared" si="119"/>
        <v>0</v>
      </c>
      <c r="Q218" s="110">
        <f t="shared" si="120"/>
        <v>0</v>
      </c>
      <c r="R218" s="110">
        <f t="shared" si="121"/>
        <v>0</v>
      </c>
      <c r="S218" s="110">
        <f t="shared" si="144"/>
        <v>24.38484776010894</v>
      </c>
      <c r="T218" s="110">
        <f t="shared" si="145"/>
        <v>27.792143211242728</v>
      </c>
      <c r="U218" s="110">
        <f t="shared" si="146"/>
        <v>10.069221680560659</v>
      </c>
      <c r="V218" s="110">
        <f t="shared" si="147"/>
        <v>7.0619913799638399</v>
      </c>
      <c r="W218" s="110">
        <f t="shared" si="148"/>
        <v>93.377669415829132</v>
      </c>
      <c r="X218" s="110">
        <f t="shared" si="149"/>
        <v>27.571136999402196</v>
      </c>
      <c r="Y218" s="110"/>
      <c r="Z218" s="110"/>
      <c r="AA218" s="110"/>
      <c r="AB218" s="110"/>
      <c r="AC218" s="110"/>
      <c r="AD218" s="110"/>
      <c r="AE218" s="110">
        <f t="shared" si="132"/>
        <v>0</v>
      </c>
      <c r="AF218" s="110">
        <f t="shared" si="133"/>
        <v>0</v>
      </c>
      <c r="AG218" s="110">
        <f t="shared" si="134"/>
        <v>0</v>
      </c>
      <c r="AH218" s="110">
        <f t="shared" si="135"/>
        <v>0</v>
      </c>
      <c r="AI218" s="110">
        <f t="shared" si="136"/>
        <v>0</v>
      </c>
      <c r="AJ218" s="110">
        <f t="shared" si="137"/>
        <v>0</v>
      </c>
      <c r="AK218" s="110">
        <f t="shared" si="122"/>
        <v>0</v>
      </c>
      <c r="AL218" s="110">
        <f t="shared" si="123"/>
        <v>0</v>
      </c>
      <c r="AM218" s="110">
        <f t="shared" si="124"/>
        <v>0</v>
      </c>
      <c r="AN218" s="110">
        <f t="shared" si="125"/>
        <v>0</v>
      </c>
      <c r="AO218" s="110">
        <f t="shared" si="126"/>
        <v>0</v>
      </c>
      <c r="AP218" s="110">
        <f t="shared" si="127"/>
        <v>0</v>
      </c>
      <c r="AQ218" s="110">
        <f t="shared" si="150"/>
        <v>0.88545088629523194</v>
      </c>
      <c r="AR218" s="110">
        <f t="shared" si="150"/>
        <v>1.453331725126791</v>
      </c>
      <c r="AS218" s="110">
        <f t="shared" si="151"/>
        <v>0.45997921854362267</v>
      </c>
      <c r="AT218" s="110">
        <f t="shared" si="152"/>
        <v>0.34082487535037187</v>
      </c>
      <c r="AU218" s="110">
        <f t="shared" si="153"/>
        <v>5.1706776891522495</v>
      </c>
      <c r="AV218" s="110">
        <f t="shared" si="154"/>
        <v>1.2910702779182488</v>
      </c>
      <c r="AW218" s="110">
        <f t="shared" si="155"/>
        <v>25.270298646404171</v>
      </c>
      <c r="AX218" s="110">
        <f t="shared" si="156"/>
        <v>29.245474936369519</v>
      </c>
      <c r="AY218" s="110">
        <f t="shared" si="157"/>
        <v>10.529200899104282</v>
      </c>
      <c r="AZ218" s="110">
        <f t="shared" si="158"/>
        <v>7.4028162553142121</v>
      </c>
      <c r="BA218" s="110">
        <f t="shared" si="159"/>
        <v>98.548347104981389</v>
      </c>
      <c r="BB218" s="110">
        <f t="shared" si="160"/>
        <v>28.862207277320444</v>
      </c>
      <c r="BC218" s="90">
        <f t="shared" si="138"/>
        <v>0</v>
      </c>
      <c r="BD218" s="90">
        <f t="shared" si="161"/>
        <v>-8000</v>
      </c>
      <c r="BE218" s="90">
        <f t="shared" si="128"/>
        <v>9068.6470183051606</v>
      </c>
      <c r="BF218" s="89">
        <f t="shared" si="139"/>
        <v>0.13358087728814505</v>
      </c>
      <c r="BG218" s="109">
        <f t="shared" si="162"/>
        <v>380.00512338366605</v>
      </c>
      <c r="BH218" s="108">
        <f t="shared" si="129"/>
        <v>9448.6521416888263</v>
      </c>
      <c r="BI218" s="129">
        <f t="shared" si="140"/>
        <v>0.18108151771110337</v>
      </c>
      <c r="BJ218" s="90">
        <f t="shared" si="130"/>
        <v>446.0153396877887</v>
      </c>
      <c r="BK218" s="108">
        <f t="shared" si="131"/>
        <v>9514.6623579929492</v>
      </c>
      <c r="BL218" s="89">
        <f t="shared" si="141"/>
        <v>0.18933279474911857</v>
      </c>
      <c r="BM218" s="109"/>
      <c r="BN218" s="109">
        <f t="shared" si="142"/>
        <v>8000</v>
      </c>
      <c r="BO218" s="109">
        <f t="shared" si="143"/>
        <v>9514.6623579929492</v>
      </c>
      <c r="BQ218" s="108">
        <f t="shared" si="163"/>
        <v>67.610000999999997</v>
      </c>
      <c r="BR218" s="108">
        <f t="shared" si="164"/>
        <v>47.060001</v>
      </c>
    </row>
    <row r="219" spans="1:70" ht="12.75" customHeight="1" x14ac:dyDescent="0.2">
      <c r="A219" s="107">
        <v>40581</v>
      </c>
      <c r="B219" s="108">
        <v>68.75</v>
      </c>
      <c r="C219" s="108">
        <v>56.709999000000003</v>
      </c>
      <c r="D219" s="108">
        <v>56.27</v>
      </c>
      <c r="E219" s="108">
        <v>70.230002999999996</v>
      </c>
      <c r="F219" s="108">
        <v>37.770000000000003</v>
      </c>
      <c r="G219" s="108">
        <v>45.93</v>
      </c>
      <c r="L219" s="156">
        <f>IF(int=Weekly,-$B$4,IF(int=Bi_Weekly,-$B$4,IF(int=Monthly,-$B$4,IF(int=Quarterly,0,IF(int=Yearly,0,IF(int=None,0,0))))))</f>
        <v>0</v>
      </c>
      <c r="M219" s="110">
        <f t="shared" si="116"/>
        <v>0</v>
      </c>
      <c r="N219" s="126">
        <f t="shared" si="117"/>
        <v>0</v>
      </c>
      <c r="O219" s="110">
        <f t="shared" si="118"/>
        <v>0</v>
      </c>
      <c r="P219" s="110">
        <f t="shared" si="119"/>
        <v>0</v>
      </c>
      <c r="Q219" s="110">
        <f t="shared" si="120"/>
        <v>0</v>
      </c>
      <c r="R219" s="110">
        <f t="shared" si="121"/>
        <v>0</v>
      </c>
      <c r="S219" s="110">
        <f t="shared" si="144"/>
        <v>24.38484776010894</v>
      </c>
      <c r="T219" s="110">
        <f t="shared" si="145"/>
        <v>27.792143211242728</v>
      </c>
      <c r="U219" s="110">
        <f t="shared" si="146"/>
        <v>10.069221680560659</v>
      </c>
      <c r="V219" s="110">
        <f t="shared" si="147"/>
        <v>7.0619913799638399</v>
      </c>
      <c r="W219" s="110">
        <f t="shared" si="148"/>
        <v>93.377669415829132</v>
      </c>
      <c r="X219" s="110">
        <f t="shared" si="149"/>
        <v>27.571136999402196</v>
      </c>
      <c r="Y219" s="110"/>
      <c r="Z219" s="110"/>
      <c r="AA219" s="110"/>
      <c r="AB219" s="110"/>
      <c r="AC219" s="110"/>
      <c r="AD219" s="110"/>
      <c r="AE219" s="110">
        <f t="shared" si="132"/>
        <v>0</v>
      </c>
      <c r="AF219" s="110">
        <f t="shared" si="133"/>
        <v>0</v>
      </c>
      <c r="AG219" s="110">
        <f t="shared" si="134"/>
        <v>0</v>
      </c>
      <c r="AH219" s="110">
        <f t="shared" si="135"/>
        <v>0</v>
      </c>
      <c r="AI219" s="110">
        <f t="shared" si="136"/>
        <v>0</v>
      </c>
      <c r="AJ219" s="110">
        <f t="shared" si="137"/>
        <v>0</v>
      </c>
      <c r="AK219" s="110">
        <f t="shared" si="122"/>
        <v>0</v>
      </c>
      <c r="AL219" s="110">
        <f t="shared" si="123"/>
        <v>0</v>
      </c>
      <c r="AM219" s="110">
        <f t="shared" si="124"/>
        <v>0</v>
      </c>
      <c r="AN219" s="110">
        <f t="shared" si="125"/>
        <v>0</v>
      </c>
      <c r="AO219" s="110">
        <f t="shared" si="126"/>
        <v>0</v>
      </c>
      <c r="AP219" s="110">
        <f t="shared" si="127"/>
        <v>0</v>
      </c>
      <c r="AQ219" s="110">
        <f t="shared" si="150"/>
        <v>0.88545088629523194</v>
      </c>
      <c r="AR219" s="110">
        <f t="shared" si="150"/>
        <v>1.453331725126791</v>
      </c>
      <c r="AS219" s="110">
        <f t="shared" si="151"/>
        <v>0.45997921854362267</v>
      </c>
      <c r="AT219" s="110">
        <f t="shared" si="152"/>
        <v>0.34082487535037187</v>
      </c>
      <c r="AU219" s="110">
        <f t="shared" si="153"/>
        <v>5.1706776891522495</v>
      </c>
      <c r="AV219" s="110">
        <f t="shared" si="154"/>
        <v>1.2910702779182488</v>
      </c>
      <c r="AW219" s="110">
        <f t="shared" si="155"/>
        <v>25.270298646404171</v>
      </c>
      <c r="AX219" s="110">
        <f t="shared" si="156"/>
        <v>29.245474936369519</v>
      </c>
      <c r="AY219" s="110">
        <f t="shared" si="157"/>
        <v>10.529200899104282</v>
      </c>
      <c r="AZ219" s="110">
        <f t="shared" si="158"/>
        <v>7.4028162553142121</v>
      </c>
      <c r="BA219" s="110">
        <f t="shared" si="159"/>
        <v>98.548347104981389</v>
      </c>
      <c r="BB219" s="110">
        <f t="shared" si="160"/>
        <v>28.862207277320444</v>
      </c>
      <c r="BC219" s="90">
        <f t="shared" si="138"/>
        <v>0</v>
      </c>
      <c r="BD219" s="90">
        <f t="shared" si="161"/>
        <v>-8000</v>
      </c>
      <c r="BE219" s="90">
        <f t="shared" si="128"/>
        <v>9108.3263732093128</v>
      </c>
      <c r="BF219" s="89">
        <f t="shared" si="139"/>
        <v>0.13854079665116403</v>
      </c>
      <c r="BG219" s="109">
        <f t="shared" si="162"/>
        <v>380.00512338366605</v>
      </c>
      <c r="BH219" s="108">
        <f t="shared" si="129"/>
        <v>9488.3314965929785</v>
      </c>
      <c r="BI219" s="129">
        <f t="shared" si="140"/>
        <v>0.18604143707412235</v>
      </c>
      <c r="BJ219" s="90">
        <f t="shared" si="130"/>
        <v>447.70770594125236</v>
      </c>
      <c r="BK219" s="108">
        <f t="shared" si="131"/>
        <v>9556.034079150566</v>
      </c>
      <c r="BL219" s="89">
        <f t="shared" si="141"/>
        <v>0.1945042598938207</v>
      </c>
      <c r="BM219" s="109"/>
      <c r="BN219" s="109">
        <f t="shared" si="142"/>
        <v>8000</v>
      </c>
      <c r="BO219" s="109">
        <f t="shared" si="143"/>
        <v>9556.0340791505678</v>
      </c>
      <c r="BQ219" s="108">
        <f t="shared" si="163"/>
        <v>68.75</v>
      </c>
      <c r="BR219" s="108">
        <f t="shared" si="164"/>
        <v>45.93</v>
      </c>
    </row>
    <row r="220" spans="1:70" ht="12.75" customHeight="1" x14ac:dyDescent="0.2">
      <c r="A220" s="107">
        <v>40588</v>
      </c>
      <c r="B220" s="108">
        <v>69.540001000000004</v>
      </c>
      <c r="C220" s="108">
        <v>57.5</v>
      </c>
      <c r="D220" s="108">
        <v>57.169998</v>
      </c>
      <c r="E220" s="108">
        <v>71.319999999999993</v>
      </c>
      <c r="F220" s="108">
        <v>38.490001999999997</v>
      </c>
      <c r="G220" s="108">
        <v>46.900002000000001</v>
      </c>
      <c r="L220" s="156">
        <f>IF(int=Weekly,-$B$4,IF(int=Bi_Weekly,0,IF(int=Monthly,0,IF(int=Quarterly,0,IF(int=Yearly,0,IF(int=None,0,0))))))</f>
        <v>0</v>
      </c>
      <c r="M220" s="110">
        <f t="shared" si="116"/>
        <v>0</v>
      </c>
      <c r="N220" s="126">
        <f t="shared" si="117"/>
        <v>0</v>
      </c>
      <c r="O220" s="110">
        <f t="shared" si="118"/>
        <v>0</v>
      </c>
      <c r="P220" s="110">
        <f t="shared" si="119"/>
        <v>0</v>
      </c>
      <c r="Q220" s="110">
        <f t="shared" si="120"/>
        <v>0</v>
      </c>
      <c r="R220" s="110">
        <f t="shared" si="121"/>
        <v>0</v>
      </c>
      <c r="S220" s="110">
        <f t="shared" si="144"/>
        <v>24.38484776010894</v>
      </c>
      <c r="T220" s="110">
        <f t="shared" si="145"/>
        <v>27.792143211242728</v>
      </c>
      <c r="U220" s="110">
        <f t="shared" si="146"/>
        <v>10.069221680560659</v>
      </c>
      <c r="V220" s="110">
        <f t="shared" si="147"/>
        <v>7.0619913799638399</v>
      </c>
      <c r="W220" s="110">
        <f t="shared" si="148"/>
        <v>93.377669415829132</v>
      </c>
      <c r="X220" s="110">
        <f t="shared" si="149"/>
        <v>27.571136999402196</v>
      </c>
      <c r="Y220" s="110"/>
      <c r="Z220" s="110"/>
      <c r="AA220" s="110"/>
      <c r="AB220" s="110"/>
      <c r="AC220" s="110"/>
      <c r="AD220" s="110"/>
      <c r="AE220" s="110">
        <f t="shared" si="132"/>
        <v>0</v>
      </c>
      <c r="AF220" s="110">
        <f t="shared" si="133"/>
        <v>0</v>
      </c>
      <c r="AG220" s="110">
        <f t="shared" si="134"/>
        <v>0</v>
      </c>
      <c r="AH220" s="110">
        <f t="shared" si="135"/>
        <v>0</v>
      </c>
      <c r="AI220" s="110">
        <f t="shared" si="136"/>
        <v>0</v>
      </c>
      <c r="AJ220" s="110">
        <f t="shared" si="137"/>
        <v>0</v>
      </c>
      <c r="AK220" s="110">
        <f t="shared" si="122"/>
        <v>0</v>
      </c>
      <c r="AL220" s="110">
        <f t="shared" si="123"/>
        <v>0</v>
      </c>
      <c r="AM220" s="110">
        <f t="shared" si="124"/>
        <v>0</v>
      </c>
      <c r="AN220" s="110">
        <f t="shared" si="125"/>
        <v>0</v>
      </c>
      <c r="AO220" s="110">
        <f t="shared" si="126"/>
        <v>0</v>
      </c>
      <c r="AP220" s="110">
        <f t="shared" si="127"/>
        <v>0</v>
      </c>
      <c r="AQ220" s="110">
        <f t="shared" si="150"/>
        <v>0.88545088629523194</v>
      </c>
      <c r="AR220" s="110">
        <f t="shared" si="150"/>
        <v>1.453331725126791</v>
      </c>
      <c r="AS220" s="110">
        <f t="shared" si="151"/>
        <v>0.45997921854362267</v>
      </c>
      <c r="AT220" s="110">
        <f t="shared" si="152"/>
        <v>0.34082487535037187</v>
      </c>
      <c r="AU220" s="110">
        <f t="shared" si="153"/>
        <v>5.1706776891522495</v>
      </c>
      <c r="AV220" s="110">
        <f t="shared" si="154"/>
        <v>1.2910702779182488</v>
      </c>
      <c r="AW220" s="110">
        <f t="shared" si="155"/>
        <v>25.270298646404171</v>
      </c>
      <c r="AX220" s="110">
        <f t="shared" si="156"/>
        <v>29.245474936369519</v>
      </c>
      <c r="AY220" s="110">
        <f t="shared" si="157"/>
        <v>10.529200899104282</v>
      </c>
      <c r="AZ220" s="110">
        <f t="shared" si="158"/>
        <v>7.4028162553142121</v>
      </c>
      <c r="BA220" s="110">
        <f t="shared" si="159"/>
        <v>98.548347104981389</v>
      </c>
      <c r="BB220" s="110">
        <f t="shared" si="160"/>
        <v>28.862207277320444</v>
      </c>
      <c r="BC220" s="90">
        <f t="shared" si="138"/>
        <v>0</v>
      </c>
      <c r="BD220" s="90">
        <f t="shared" si="161"/>
        <v>-8000</v>
      </c>
      <c r="BE220" s="90">
        <f t="shared" si="128"/>
        <v>9260.2822438123494</v>
      </c>
      <c r="BF220" s="89">
        <f t="shared" si="139"/>
        <v>0.15753528047654375</v>
      </c>
      <c r="BG220" s="109">
        <f t="shared" si="162"/>
        <v>380.00512338366605</v>
      </c>
      <c r="BH220" s="108">
        <f t="shared" si="129"/>
        <v>9640.2873671960151</v>
      </c>
      <c r="BI220" s="129">
        <f t="shared" si="140"/>
        <v>0.20503592089950184</v>
      </c>
      <c r="BJ220" s="90">
        <f t="shared" si="130"/>
        <v>455.3160640407126</v>
      </c>
      <c r="BK220" s="108">
        <f t="shared" si="131"/>
        <v>9715.5983078530626</v>
      </c>
      <c r="BL220" s="89">
        <f t="shared" si="141"/>
        <v>0.21444978848163276</v>
      </c>
      <c r="BM220" s="109"/>
      <c r="BN220" s="109">
        <f t="shared" si="142"/>
        <v>8000</v>
      </c>
      <c r="BO220" s="109">
        <f t="shared" si="143"/>
        <v>9715.5983078530626</v>
      </c>
      <c r="BQ220" s="108">
        <f t="shared" si="163"/>
        <v>69.540001000000004</v>
      </c>
      <c r="BR220" s="108">
        <f t="shared" si="164"/>
        <v>46.900002000000001</v>
      </c>
    </row>
    <row r="221" spans="1:70" ht="12.75" customHeight="1" x14ac:dyDescent="0.2">
      <c r="A221" s="107">
        <v>40596</v>
      </c>
      <c r="B221" s="108">
        <v>68.339995999999999</v>
      </c>
      <c r="C221" s="108">
        <v>56.610000999999997</v>
      </c>
      <c r="D221" s="108">
        <v>56.040000999999997</v>
      </c>
      <c r="E221" s="108">
        <v>70.150002000000001</v>
      </c>
      <c r="F221" s="108">
        <v>37.900002000000001</v>
      </c>
      <c r="G221" s="108">
        <v>46.009998000000003</v>
      </c>
      <c r="L221" s="156">
        <f>IF(int=Weekly,-$B$4,IF(int=Bi_Weekly,-$B$4,IF(int=Monthly,0,IF(int=Quarterly,0,IF(int=Yearly,0,IF(int=None,0,0))))))</f>
        <v>0</v>
      </c>
      <c r="M221" s="110">
        <f t="shared" si="116"/>
        <v>0</v>
      </c>
      <c r="N221" s="126">
        <f t="shared" si="117"/>
        <v>0</v>
      </c>
      <c r="O221" s="110">
        <f t="shared" si="118"/>
        <v>0</v>
      </c>
      <c r="P221" s="110">
        <f t="shared" si="119"/>
        <v>0</v>
      </c>
      <c r="Q221" s="110">
        <f t="shared" si="120"/>
        <v>0</v>
      </c>
      <c r="R221" s="110">
        <f t="shared" si="121"/>
        <v>0</v>
      </c>
      <c r="S221" s="110">
        <f t="shared" si="144"/>
        <v>24.38484776010894</v>
      </c>
      <c r="T221" s="110">
        <f t="shared" si="145"/>
        <v>27.792143211242728</v>
      </c>
      <c r="U221" s="110">
        <f t="shared" si="146"/>
        <v>10.069221680560659</v>
      </c>
      <c r="V221" s="110">
        <f t="shared" si="147"/>
        <v>7.0619913799638399</v>
      </c>
      <c r="W221" s="110">
        <f t="shared" si="148"/>
        <v>93.377669415829132</v>
      </c>
      <c r="X221" s="110">
        <f t="shared" si="149"/>
        <v>27.571136999402196</v>
      </c>
      <c r="Y221" s="110"/>
      <c r="Z221" s="110"/>
      <c r="AA221" s="110"/>
      <c r="AB221" s="110"/>
      <c r="AC221" s="110"/>
      <c r="AD221" s="110"/>
      <c r="AE221" s="110">
        <f t="shared" si="132"/>
        <v>0</v>
      </c>
      <c r="AF221" s="110">
        <f t="shared" si="133"/>
        <v>0</v>
      </c>
      <c r="AG221" s="110">
        <f t="shared" si="134"/>
        <v>0</v>
      </c>
      <c r="AH221" s="110">
        <f t="shared" si="135"/>
        <v>0</v>
      </c>
      <c r="AI221" s="110">
        <f t="shared" si="136"/>
        <v>0</v>
      </c>
      <c r="AJ221" s="110">
        <f t="shared" si="137"/>
        <v>0</v>
      </c>
      <c r="AK221" s="110">
        <f t="shared" si="122"/>
        <v>0</v>
      </c>
      <c r="AL221" s="110">
        <f t="shared" si="123"/>
        <v>0</v>
      </c>
      <c r="AM221" s="110">
        <f t="shared" si="124"/>
        <v>0</v>
      </c>
      <c r="AN221" s="110">
        <f t="shared" si="125"/>
        <v>0</v>
      </c>
      <c r="AO221" s="110">
        <f t="shared" si="126"/>
        <v>0</v>
      </c>
      <c r="AP221" s="110">
        <f t="shared" si="127"/>
        <v>0</v>
      </c>
      <c r="AQ221" s="110">
        <f t="shared" si="150"/>
        <v>0.88545088629523194</v>
      </c>
      <c r="AR221" s="110">
        <f t="shared" si="150"/>
        <v>1.453331725126791</v>
      </c>
      <c r="AS221" s="110">
        <f t="shared" si="151"/>
        <v>0.45997921854362267</v>
      </c>
      <c r="AT221" s="110">
        <f t="shared" si="152"/>
        <v>0.34082487535037187</v>
      </c>
      <c r="AU221" s="110">
        <f t="shared" si="153"/>
        <v>5.1706776891522495</v>
      </c>
      <c r="AV221" s="110">
        <f t="shared" si="154"/>
        <v>1.2910702779182488</v>
      </c>
      <c r="AW221" s="110">
        <f t="shared" si="155"/>
        <v>25.270298646404171</v>
      </c>
      <c r="AX221" s="110">
        <f t="shared" si="156"/>
        <v>29.245474936369519</v>
      </c>
      <c r="AY221" s="110">
        <f t="shared" si="157"/>
        <v>10.529200899104282</v>
      </c>
      <c r="AZ221" s="110">
        <f t="shared" si="158"/>
        <v>7.4028162553142121</v>
      </c>
      <c r="BA221" s="110">
        <f t="shared" si="159"/>
        <v>98.548347104981389</v>
      </c>
      <c r="BB221" s="110">
        <f t="shared" si="160"/>
        <v>28.862207277320444</v>
      </c>
      <c r="BC221" s="90">
        <f t="shared" si="138"/>
        <v>0</v>
      </c>
      <c r="BD221" s="90">
        <f t="shared" si="161"/>
        <v>-8000</v>
      </c>
      <c r="BE221" s="90">
        <f t="shared" si="128"/>
        <v>9107.0133716588189</v>
      </c>
      <c r="BF221" s="89">
        <f t="shared" si="139"/>
        <v>0.13837667145735244</v>
      </c>
      <c r="BG221" s="109">
        <f t="shared" si="162"/>
        <v>380.00512338366605</v>
      </c>
      <c r="BH221" s="108">
        <f t="shared" si="129"/>
        <v>9487.0184950424846</v>
      </c>
      <c r="BI221" s="129">
        <f t="shared" si="140"/>
        <v>0.18587731188031054</v>
      </c>
      <c r="BJ221" s="90">
        <f t="shared" si="130"/>
        <v>447.84175766011782</v>
      </c>
      <c r="BK221" s="108">
        <f t="shared" si="131"/>
        <v>9554.8551293189375</v>
      </c>
      <c r="BL221" s="89">
        <f t="shared" si="141"/>
        <v>0.19435689116486721</v>
      </c>
      <c r="BM221" s="109"/>
      <c r="BN221" s="109">
        <f t="shared" si="142"/>
        <v>8000</v>
      </c>
      <c r="BO221" s="109">
        <f t="shared" si="143"/>
        <v>9554.8551293189375</v>
      </c>
      <c r="BQ221" s="108">
        <f t="shared" si="163"/>
        <v>68.339995999999999</v>
      </c>
      <c r="BR221" s="108">
        <f t="shared" si="164"/>
        <v>46.009998000000003</v>
      </c>
    </row>
    <row r="222" spans="1:70" ht="12.75" customHeight="1" x14ac:dyDescent="0.2">
      <c r="A222" s="107">
        <v>40602</v>
      </c>
      <c r="B222" s="108">
        <v>68.459998999999996</v>
      </c>
      <c r="C222" s="108">
        <v>56.639999000000003</v>
      </c>
      <c r="D222" s="108">
        <v>55.939999</v>
      </c>
      <c r="E222" s="108">
        <v>70.230002999999996</v>
      </c>
      <c r="F222" s="108">
        <v>38.060001</v>
      </c>
      <c r="G222" s="108">
        <v>47.389999000000003</v>
      </c>
      <c r="L222" s="156">
        <f>IF(int=Weekly,-$B$4,IF(int=Bi_Weekly,0,IF(int=Monthly,0,IF(int=Quarterly,0,IF(int=Yearly,0,IF(int=None,0,0))))))</f>
        <v>0</v>
      </c>
      <c r="M222" s="110">
        <f t="shared" si="116"/>
        <v>0</v>
      </c>
      <c r="N222" s="126">
        <f t="shared" si="117"/>
        <v>0</v>
      </c>
      <c r="O222" s="110">
        <f t="shared" si="118"/>
        <v>0</v>
      </c>
      <c r="P222" s="110">
        <f t="shared" si="119"/>
        <v>0</v>
      </c>
      <c r="Q222" s="110">
        <f t="shared" si="120"/>
        <v>0</v>
      </c>
      <c r="R222" s="110">
        <f t="shared" si="121"/>
        <v>0</v>
      </c>
      <c r="S222" s="110">
        <f t="shared" si="144"/>
        <v>24.38484776010894</v>
      </c>
      <c r="T222" s="110">
        <f t="shared" si="145"/>
        <v>27.792143211242728</v>
      </c>
      <c r="U222" s="110">
        <f t="shared" si="146"/>
        <v>10.069221680560659</v>
      </c>
      <c r="V222" s="110">
        <f t="shared" si="147"/>
        <v>7.0619913799638399</v>
      </c>
      <c r="W222" s="110">
        <f t="shared" si="148"/>
        <v>93.377669415829132</v>
      </c>
      <c r="X222" s="110">
        <f t="shared" si="149"/>
        <v>27.571136999402196</v>
      </c>
      <c r="Y222" s="110"/>
      <c r="Z222" s="110"/>
      <c r="AA222" s="110"/>
      <c r="AB222" s="110"/>
      <c r="AC222" s="110"/>
      <c r="AD222" s="110"/>
      <c r="AE222" s="110">
        <f t="shared" si="132"/>
        <v>0</v>
      </c>
      <c r="AF222" s="110">
        <f t="shared" si="133"/>
        <v>0</v>
      </c>
      <c r="AG222" s="110">
        <f t="shared" si="134"/>
        <v>0</v>
      </c>
      <c r="AH222" s="110">
        <f t="shared" si="135"/>
        <v>0</v>
      </c>
      <c r="AI222" s="110">
        <f t="shared" si="136"/>
        <v>0</v>
      </c>
      <c r="AJ222" s="110">
        <f t="shared" si="137"/>
        <v>0</v>
      </c>
      <c r="AK222" s="110">
        <f t="shared" si="122"/>
        <v>0</v>
      </c>
      <c r="AL222" s="110">
        <f t="shared" si="123"/>
        <v>0</v>
      </c>
      <c r="AM222" s="110">
        <f t="shared" si="124"/>
        <v>0</v>
      </c>
      <c r="AN222" s="110">
        <f t="shared" si="125"/>
        <v>0</v>
      </c>
      <c r="AO222" s="110">
        <f t="shared" si="126"/>
        <v>0</v>
      </c>
      <c r="AP222" s="110">
        <f t="shared" si="127"/>
        <v>0</v>
      </c>
      <c r="AQ222" s="110">
        <f t="shared" si="150"/>
        <v>0.88545088629523194</v>
      </c>
      <c r="AR222" s="110">
        <f t="shared" si="150"/>
        <v>1.453331725126791</v>
      </c>
      <c r="AS222" s="110">
        <f t="shared" si="151"/>
        <v>0.45997921854362267</v>
      </c>
      <c r="AT222" s="110">
        <f t="shared" si="152"/>
        <v>0.34082487535037187</v>
      </c>
      <c r="AU222" s="110">
        <f t="shared" si="153"/>
        <v>5.1706776891522495</v>
      </c>
      <c r="AV222" s="110">
        <f t="shared" si="154"/>
        <v>1.2910702779182488</v>
      </c>
      <c r="AW222" s="110">
        <f t="shared" si="155"/>
        <v>25.270298646404171</v>
      </c>
      <c r="AX222" s="110">
        <f t="shared" si="156"/>
        <v>29.245474936369519</v>
      </c>
      <c r="AY222" s="110">
        <f t="shared" si="157"/>
        <v>10.529200899104282</v>
      </c>
      <c r="AZ222" s="110">
        <f t="shared" si="158"/>
        <v>7.4028162553142121</v>
      </c>
      <c r="BA222" s="110">
        <f t="shared" si="159"/>
        <v>98.548347104981389</v>
      </c>
      <c r="BB222" s="110">
        <f t="shared" si="160"/>
        <v>28.862207277320444</v>
      </c>
      <c r="BC222" s="90">
        <f t="shared" si="138"/>
        <v>0</v>
      </c>
      <c r="BD222" s="90">
        <f t="shared" si="161"/>
        <v>-8000</v>
      </c>
      <c r="BE222" s="90">
        <f t="shared" si="128"/>
        <v>9163.3198896816903</v>
      </c>
      <c r="BF222" s="89">
        <f t="shared" si="139"/>
        <v>0.14541498621021121</v>
      </c>
      <c r="BG222" s="109">
        <f t="shared" si="162"/>
        <v>380.00512338366605</v>
      </c>
      <c r="BH222" s="108">
        <f t="shared" si="129"/>
        <v>9543.325013065356</v>
      </c>
      <c r="BI222" s="129">
        <f t="shared" si="140"/>
        <v>0.19291562663316952</v>
      </c>
      <c r="BJ222" s="90">
        <f t="shared" si="130"/>
        <v>450.58186049114056</v>
      </c>
      <c r="BK222" s="108">
        <f t="shared" si="131"/>
        <v>9613.9017501728304</v>
      </c>
      <c r="BL222" s="89">
        <f t="shared" si="141"/>
        <v>0.20173771877160385</v>
      </c>
      <c r="BM222" s="109"/>
      <c r="BN222" s="109">
        <f t="shared" si="142"/>
        <v>8000</v>
      </c>
      <c r="BO222" s="109">
        <f t="shared" si="143"/>
        <v>9613.9017501728322</v>
      </c>
      <c r="BQ222" s="108">
        <f t="shared" si="163"/>
        <v>68.459998999999996</v>
      </c>
      <c r="BR222" s="108">
        <f t="shared" si="164"/>
        <v>47.389999000000003</v>
      </c>
    </row>
    <row r="223" spans="1:70" ht="12.75" customHeight="1" x14ac:dyDescent="0.2">
      <c r="A223" s="107">
        <v>40609</v>
      </c>
      <c r="B223" s="108">
        <v>67.489998</v>
      </c>
      <c r="C223" s="108">
        <v>56.119999</v>
      </c>
      <c r="D223" s="108">
        <v>55.400002000000001</v>
      </c>
      <c r="E223" s="108">
        <v>68.830001999999993</v>
      </c>
      <c r="F223" s="108">
        <v>36.880001</v>
      </c>
      <c r="G223" s="108">
        <v>46.369999</v>
      </c>
      <c r="L223" s="156">
        <f>IF(int=Weekly,-$B$4,IF(int=Bi_Weekly,-$B$4,IF(int=Monthly,-$B$4,IF(int=Quarterly,0,IF(int=Yearly,0,IF(int=None,0,0))))))</f>
        <v>0</v>
      </c>
      <c r="M223" s="110">
        <f t="shared" si="116"/>
        <v>0</v>
      </c>
      <c r="N223" s="126">
        <f t="shared" si="117"/>
        <v>0</v>
      </c>
      <c r="O223" s="110">
        <f t="shared" si="118"/>
        <v>0</v>
      </c>
      <c r="P223" s="110">
        <f t="shared" si="119"/>
        <v>0</v>
      </c>
      <c r="Q223" s="110">
        <f t="shared" si="120"/>
        <v>0</v>
      </c>
      <c r="R223" s="110">
        <f t="shared" si="121"/>
        <v>0</v>
      </c>
      <c r="S223" s="110">
        <f t="shared" si="144"/>
        <v>24.38484776010894</v>
      </c>
      <c r="T223" s="110">
        <f t="shared" si="145"/>
        <v>27.792143211242728</v>
      </c>
      <c r="U223" s="110">
        <f t="shared" si="146"/>
        <v>10.069221680560659</v>
      </c>
      <c r="V223" s="110">
        <f t="shared" si="147"/>
        <v>7.0619913799638399</v>
      </c>
      <c r="W223" s="110">
        <f t="shared" si="148"/>
        <v>93.377669415829132</v>
      </c>
      <c r="X223" s="110">
        <f t="shared" si="149"/>
        <v>27.571136999402196</v>
      </c>
      <c r="Y223" s="110"/>
      <c r="Z223" s="110"/>
      <c r="AA223" s="110"/>
      <c r="AB223" s="110"/>
      <c r="AC223" s="110"/>
      <c r="AD223" s="110"/>
      <c r="AE223" s="110">
        <f t="shared" si="132"/>
        <v>0</v>
      </c>
      <c r="AF223" s="110">
        <f t="shared" si="133"/>
        <v>0</v>
      </c>
      <c r="AG223" s="110">
        <f t="shared" si="134"/>
        <v>0</v>
      </c>
      <c r="AH223" s="110">
        <f t="shared" si="135"/>
        <v>0</v>
      </c>
      <c r="AI223" s="110">
        <f t="shared" si="136"/>
        <v>0</v>
      </c>
      <c r="AJ223" s="110">
        <f t="shared" si="137"/>
        <v>0</v>
      </c>
      <c r="AK223" s="110">
        <f t="shared" si="122"/>
        <v>0</v>
      </c>
      <c r="AL223" s="110">
        <f t="shared" si="123"/>
        <v>0</v>
      </c>
      <c r="AM223" s="110">
        <f t="shared" si="124"/>
        <v>0</v>
      </c>
      <c r="AN223" s="110">
        <f t="shared" si="125"/>
        <v>0</v>
      </c>
      <c r="AO223" s="110">
        <f t="shared" si="126"/>
        <v>0</v>
      </c>
      <c r="AP223" s="110">
        <f t="shared" si="127"/>
        <v>0</v>
      </c>
      <c r="AQ223" s="110">
        <f t="shared" si="150"/>
        <v>0.88545088629523194</v>
      </c>
      <c r="AR223" s="110">
        <f t="shared" si="150"/>
        <v>1.453331725126791</v>
      </c>
      <c r="AS223" s="110">
        <f t="shared" si="151"/>
        <v>0.45997921854362267</v>
      </c>
      <c r="AT223" s="110">
        <f t="shared" si="152"/>
        <v>0.34082487535037187</v>
      </c>
      <c r="AU223" s="110">
        <f t="shared" si="153"/>
        <v>5.1706776891522495</v>
      </c>
      <c r="AV223" s="110">
        <f t="shared" si="154"/>
        <v>1.2910702779182488</v>
      </c>
      <c r="AW223" s="110">
        <f t="shared" si="155"/>
        <v>25.270298646404171</v>
      </c>
      <c r="AX223" s="110">
        <f t="shared" si="156"/>
        <v>29.245474936369519</v>
      </c>
      <c r="AY223" s="110">
        <f t="shared" si="157"/>
        <v>10.529200899104282</v>
      </c>
      <c r="AZ223" s="110">
        <f t="shared" si="158"/>
        <v>7.4028162553142121</v>
      </c>
      <c r="BA223" s="110">
        <f t="shared" si="159"/>
        <v>98.548347104981389</v>
      </c>
      <c r="BB223" s="110">
        <f t="shared" si="160"/>
        <v>28.862207277320444</v>
      </c>
      <c r="BC223" s="90">
        <f t="shared" si="138"/>
        <v>0</v>
      </c>
      <c r="BD223" s="90">
        <f t="shared" si="161"/>
        <v>-8000</v>
      </c>
      <c r="BE223" s="90">
        <f t="shared" si="128"/>
        <v>8971.5822943558451</v>
      </c>
      <c r="BF223" s="89">
        <f t="shared" si="139"/>
        <v>0.12144778679448054</v>
      </c>
      <c r="BG223" s="109">
        <f t="shared" si="162"/>
        <v>380.00512338366605</v>
      </c>
      <c r="BH223" s="108">
        <f t="shared" si="129"/>
        <v>9351.5874177395108</v>
      </c>
      <c r="BI223" s="129">
        <f t="shared" si="140"/>
        <v>0.16894842721743886</v>
      </c>
      <c r="BJ223" s="90">
        <f t="shared" si="130"/>
        <v>440.82340582784974</v>
      </c>
      <c r="BK223" s="108">
        <f t="shared" si="131"/>
        <v>9412.4057001836954</v>
      </c>
      <c r="BL223" s="89">
        <f t="shared" si="141"/>
        <v>0.17655071252296195</v>
      </c>
      <c r="BM223" s="109"/>
      <c r="BN223" s="109">
        <f t="shared" si="142"/>
        <v>8000</v>
      </c>
      <c r="BO223" s="109">
        <f t="shared" si="143"/>
        <v>9412.4057001836936</v>
      </c>
      <c r="BQ223" s="108">
        <f t="shared" si="163"/>
        <v>67.489998</v>
      </c>
      <c r="BR223" s="108">
        <f t="shared" si="164"/>
        <v>46.369999</v>
      </c>
    </row>
    <row r="224" spans="1:70" ht="12.75" customHeight="1" x14ac:dyDescent="0.2">
      <c r="A224" s="107">
        <v>40616</v>
      </c>
      <c r="B224" s="108">
        <v>66.279999000000004</v>
      </c>
      <c r="C224" s="108">
        <v>55.27</v>
      </c>
      <c r="D224" s="108">
        <v>54.720001000000003</v>
      </c>
      <c r="E224" s="108">
        <v>68.080001999999993</v>
      </c>
      <c r="F224" s="108">
        <v>36.009998000000003</v>
      </c>
      <c r="G224" s="108">
        <v>45.740001999999997</v>
      </c>
      <c r="L224" s="156">
        <f>IF(int=Weekly,-$B$4,IF(int=Bi_Weekly,0,IF(int=Monthly,0,IF(int=Quarterly,0,IF(int=Yearly,0,IF(int=None,0,0))))))</f>
        <v>0</v>
      </c>
      <c r="M224" s="110">
        <f t="shared" si="116"/>
        <v>0</v>
      </c>
      <c r="N224" s="126">
        <f t="shared" si="117"/>
        <v>0</v>
      </c>
      <c r="O224" s="110">
        <f t="shared" si="118"/>
        <v>0</v>
      </c>
      <c r="P224" s="110">
        <f t="shared" si="119"/>
        <v>0</v>
      </c>
      <c r="Q224" s="110">
        <f t="shared" si="120"/>
        <v>0</v>
      </c>
      <c r="R224" s="110">
        <f t="shared" si="121"/>
        <v>0</v>
      </c>
      <c r="S224" s="110">
        <f t="shared" si="144"/>
        <v>24.38484776010894</v>
      </c>
      <c r="T224" s="110">
        <f t="shared" si="145"/>
        <v>27.792143211242728</v>
      </c>
      <c r="U224" s="110">
        <f t="shared" si="146"/>
        <v>10.069221680560659</v>
      </c>
      <c r="V224" s="110">
        <f t="shared" si="147"/>
        <v>7.0619913799638399</v>
      </c>
      <c r="W224" s="110">
        <f t="shared" si="148"/>
        <v>93.377669415829132</v>
      </c>
      <c r="X224" s="110">
        <f t="shared" si="149"/>
        <v>27.571136999402196</v>
      </c>
      <c r="Y224" s="110"/>
      <c r="Z224" s="110"/>
      <c r="AA224" s="110"/>
      <c r="AB224" s="110"/>
      <c r="AC224" s="110"/>
      <c r="AD224" s="110"/>
      <c r="AE224" s="110">
        <f t="shared" si="132"/>
        <v>0</v>
      </c>
      <c r="AF224" s="110">
        <f t="shared" si="133"/>
        <v>0</v>
      </c>
      <c r="AG224" s="110">
        <f t="shared" si="134"/>
        <v>0</v>
      </c>
      <c r="AH224" s="110">
        <f t="shared" si="135"/>
        <v>0</v>
      </c>
      <c r="AI224" s="110">
        <f t="shared" si="136"/>
        <v>0</v>
      </c>
      <c r="AJ224" s="110">
        <f t="shared" si="137"/>
        <v>0</v>
      </c>
      <c r="AK224" s="110">
        <f t="shared" si="122"/>
        <v>0</v>
      </c>
      <c r="AL224" s="110">
        <f t="shared" si="123"/>
        <v>0</v>
      </c>
      <c r="AM224" s="110">
        <f t="shared" si="124"/>
        <v>0</v>
      </c>
      <c r="AN224" s="110">
        <f t="shared" si="125"/>
        <v>0</v>
      </c>
      <c r="AO224" s="110">
        <f t="shared" si="126"/>
        <v>0</v>
      </c>
      <c r="AP224" s="110">
        <f t="shared" si="127"/>
        <v>0</v>
      </c>
      <c r="AQ224" s="110">
        <f t="shared" si="150"/>
        <v>0.88545088629523194</v>
      </c>
      <c r="AR224" s="110">
        <f t="shared" si="150"/>
        <v>1.453331725126791</v>
      </c>
      <c r="AS224" s="110">
        <f t="shared" si="151"/>
        <v>0.45997921854362267</v>
      </c>
      <c r="AT224" s="110">
        <f t="shared" si="152"/>
        <v>0.34082487535037187</v>
      </c>
      <c r="AU224" s="110">
        <f t="shared" si="153"/>
        <v>5.1706776891522495</v>
      </c>
      <c r="AV224" s="110">
        <f t="shared" si="154"/>
        <v>1.2910702779182488</v>
      </c>
      <c r="AW224" s="110">
        <f t="shared" si="155"/>
        <v>25.270298646404171</v>
      </c>
      <c r="AX224" s="110">
        <f t="shared" si="156"/>
        <v>29.245474936369519</v>
      </c>
      <c r="AY224" s="110">
        <f t="shared" si="157"/>
        <v>10.529200899104282</v>
      </c>
      <c r="AZ224" s="110">
        <f t="shared" si="158"/>
        <v>7.4028162553142121</v>
      </c>
      <c r="BA224" s="110">
        <f t="shared" si="159"/>
        <v>98.548347104981389</v>
      </c>
      <c r="BB224" s="110">
        <f t="shared" si="160"/>
        <v>28.862207277320444</v>
      </c>
      <c r="BC224" s="90">
        <f t="shared" si="138"/>
        <v>0</v>
      </c>
      <c r="BD224" s="90">
        <f t="shared" si="161"/>
        <v>-8000</v>
      </c>
      <c r="BE224" s="90">
        <f t="shared" si="128"/>
        <v>8807.7011985455792</v>
      </c>
      <c r="BF224" s="89">
        <f t="shared" si="139"/>
        <v>0.10096264981819747</v>
      </c>
      <c r="BG224" s="109">
        <f t="shared" si="162"/>
        <v>380.00512338366605</v>
      </c>
      <c r="BH224" s="108">
        <f t="shared" si="129"/>
        <v>9187.706321929245</v>
      </c>
      <c r="BI224" s="129">
        <f t="shared" si="140"/>
        <v>0.14846329024115557</v>
      </c>
      <c r="BJ224" s="90">
        <f t="shared" si="130"/>
        <v>432.6364001392825</v>
      </c>
      <c r="BK224" s="108">
        <f t="shared" si="131"/>
        <v>9240.3375986848623</v>
      </c>
      <c r="BL224" s="89">
        <f t="shared" si="141"/>
        <v>0.15504219983560774</v>
      </c>
      <c r="BM224" s="109"/>
      <c r="BN224" s="109">
        <f t="shared" si="142"/>
        <v>8000</v>
      </c>
      <c r="BO224" s="109">
        <f t="shared" si="143"/>
        <v>9240.3375986848623</v>
      </c>
      <c r="BQ224" s="108">
        <f t="shared" si="163"/>
        <v>66.279999000000004</v>
      </c>
      <c r="BR224" s="108">
        <f t="shared" si="164"/>
        <v>45.740001999999997</v>
      </c>
    </row>
    <row r="225" spans="1:70" ht="12.75" customHeight="1" x14ac:dyDescent="0.2">
      <c r="A225" s="107">
        <v>40623</v>
      </c>
      <c r="B225" s="108">
        <v>67.860000999999997</v>
      </c>
      <c r="C225" s="108">
        <v>56.16</v>
      </c>
      <c r="D225" s="108">
        <v>56.139999000000003</v>
      </c>
      <c r="E225" s="108">
        <v>70.040001000000004</v>
      </c>
      <c r="F225" s="108">
        <v>36.849997999999999</v>
      </c>
      <c r="G225" s="108">
        <v>47.790000999999997</v>
      </c>
      <c r="L225" s="156">
        <f>IF(int=Weekly,-$B$4,IF(int=Bi_Weekly,-$B$4,IF(int=Monthly,0,IF(int=Quarterly,0,IF(int=Yearly,0,IF(int=None,0,0))))))</f>
        <v>0</v>
      </c>
      <c r="M225" s="110">
        <f t="shared" si="116"/>
        <v>0</v>
      </c>
      <c r="N225" s="126">
        <f t="shared" si="117"/>
        <v>0</v>
      </c>
      <c r="O225" s="110">
        <f t="shared" si="118"/>
        <v>0</v>
      </c>
      <c r="P225" s="110">
        <f t="shared" si="119"/>
        <v>0</v>
      </c>
      <c r="Q225" s="110">
        <f t="shared" si="120"/>
        <v>0</v>
      </c>
      <c r="R225" s="110">
        <f t="shared" si="121"/>
        <v>0</v>
      </c>
      <c r="S225" s="110">
        <f t="shared" si="144"/>
        <v>24.38484776010894</v>
      </c>
      <c r="T225" s="110">
        <f t="shared" si="145"/>
        <v>27.792143211242728</v>
      </c>
      <c r="U225" s="110">
        <f t="shared" si="146"/>
        <v>10.069221680560659</v>
      </c>
      <c r="V225" s="110">
        <f t="shared" si="147"/>
        <v>7.0619913799638399</v>
      </c>
      <c r="W225" s="110">
        <f t="shared" si="148"/>
        <v>93.377669415829132</v>
      </c>
      <c r="X225" s="110">
        <f t="shared" si="149"/>
        <v>27.571136999402196</v>
      </c>
      <c r="Y225" s="110"/>
      <c r="Z225" s="110"/>
      <c r="AA225" s="110"/>
      <c r="AB225" s="110"/>
      <c r="AC225" s="110"/>
      <c r="AD225" s="110"/>
      <c r="AE225" s="110">
        <f t="shared" si="132"/>
        <v>0</v>
      </c>
      <c r="AF225" s="110">
        <f t="shared" si="133"/>
        <v>0</v>
      </c>
      <c r="AG225" s="110">
        <f t="shared" si="134"/>
        <v>0</v>
      </c>
      <c r="AH225" s="110">
        <f t="shared" si="135"/>
        <v>0</v>
      </c>
      <c r="AI225" s="110">
        <f t="shared" si="136"/>
        <v>0</v>
      </c>
      <c r="AJ225" s="110">
        <f t="shared" si="137"/>
        <v>0</v>
      </c>
      <c r="AK225" s="110">
        <f t="shared" si="122"/>
        <v>0</v>
      </c>
      <c r="AL225" s="110">
        <f t="shared" si="123"/>
        <v>0</v>
      </c>
      <c r="AM225" s="110">
        <f t="shared" si="124"/>
        <v>0</v>
      </c>
      <c r="AN225" s="110">
        <f t="shared" si="125"/>
        <v>0</v>
      </c>
      <c r="AO225" s="110">
        <f t="shared" si="126"/>
        <v>0</v>
      </c>
      <c r="AP225" s="110">
        <f t="shared" si="127"/>
        <v>0</v>
      </c>
      <c r="AQ225" s="110">
        <f t="shared" si="150"/>
        <v>0.88545088629523194</v>
      </c>
      <c r="AR225" s="110">
        <f t="shared" si="150"/>
        <v>1.453331725126791</v>
      </c>
      <c r="AS225" s="110">
        <f t="shared" si="151"/>
        <v>0.45997921854362267</v>
      </c>
      <c r="AT225" s="110">
        <f t="shared" si="152"/>
        <v>0.34082487535037187</v>
      </c>
      <c r="AU225" s="110">
        <f t="shared" si="153"/>
        <v>5.1706776891522495</v>
      </c>
      <c r="AV225" s="110">
        <f t="shared" si="154"/>
        <v>1.2910702779182488</v>
      </c>
      <c r="AW225" s="110">
        <f t="shared" si="155"/>
        <v>25.270298646404171</v>
      </c>
      <c r="AX225" s="110">
        <f t="shared" si="156"/>
        <v>29.245474936369519</v>
      </c>
      <c r="AY225" s="110">
        <f t="shared" si="157"/>
        <v>10.529200899104282</v>
      </c>
      <c r="AZ225" s="110">
        <f t="shared" si="158"/>
        <v>7.4028162553142121</v>
      </c>
      <c r="BA225" s="110">
        <f t="shared" si="159"/>
        <v>98.548347104981389</v>
      </c>
      <c r="BB225" s="110">
        <f t="shared" si="160"/>
        <v>28.862207277320444</v>
      </c>
      <c r="BC225" s="90">
        <f t="shared" si="138"/>
        <v>0</v>
      </c>
      <c r="BD225" s="90">
        <f t="shared" si="161"/>
        <v>-8000</v>
      </c>
      <c r="BE225" s="90">
        <f t="shared" si="128"/>
        <v>9034.0621305118766</v>
      </c>
      <c r="BF225" s="89">
        <f t="shared" si="139"/>
        <v>0.12925776631398467</v>
      </c>
      <c r="BG225" s="109">
        <f t="shared" si="162"/>
        <v>380.00512338366605</v>
      </c>
      <c r="BH225" s="108">
        <f t="shared" si="129"/>
        <v>9414.0672538955423</v>
      </c>
      <c r="BI225" s="129">
        <f t="shared" si="140"/>
        <v>0.17675840673694276</v>
      </c>
      <c r="BJ225" s="90">
        <f t="shared" si="130"/>
        <v>443.64012756867896</v>
      </c>
      <c r="BK225" s="108">
        <f t="shared" si="131"/>
        <v>9477.7022580805551</v>
      </c>
      <c r="BL225" s="89">
        <f t="shared" si="141"/>
        <v>0.18471278226006937</v>
      </c>
      <c r="BM225" s="109"/>
      <c r="BN225" s="109">
        <f t="shared" si="142"/>
        <v>8000</v>
      </c>
      <c r="BO225" s="109">
        <f t="shared" si="143"/>
        <v>9477.7022580805551</v>
      </c>
      <c r="BQ225" s="108">
        <f t="shared" si="163"/>
        <v>67.860000999999997</v>
      </c>
      <c r="BR225" s="108">
        <f t="shared" si="164"/>
        <v>47.790000999999997</v>
      </c>
    </row>
    <row r="226" spans="1:70" ht="12.75" customHeight="1" x14ac:dyDescent="0.2">
      <c r="A226" s="107">
        <v>40630</v>
      </c>
      <c r="B226" s="108">
        <v>69.040001000000004</v>
      </c>
      <c r="C226" s="108">
        <v>57.040000999999997</v>
      </c>
      <c r="D226" s="108">
        <v>57.41</v>
      </c>
      <c r="E226" s="108">
        <v>71.879997000000003</v>
      </c>
      <c r="F226" s="108">
        <v>37.689999</v>
      </c>
      <c r="G226" s="108">
        <v>49.75</v>
      </c>
      <c r="L226" s="156">
        <f>IF(int=Weekly,-$B$4,IF(int=Bi_Weekly,0,IF(int=Monthly,0,IF(int=Quarterly,0,IF(int=Yearly,0,IF(int=None,0,0))))))</f>
        <v>0</v>
      </c>
      <c r="M226" s="110">
        <f t="shared" si="116"/>
        <v>0</v>
      </c>
      <c r="N226" s="126">
        <f t="shared" si="117"/>
        <v>0</v>
      </c>
      <c r="O226" s="110">
        <f t="shared" si="118"/>
        <v>0</v>
      </c>
      <c r="P226" s="110">
        <f t="shared" si="119"/>
        <v>0</v>
      </c>
      <c r="Q226" s="110">
        <f t="shared" si="120"/>
        <v>0</v>
      </c>
      <c r="R226" s="110">
        <f t="shared" si="121"/>
        <v>0</v>
      </c>
      <c r="S226" s="110">
        <f t="shared" si="144"/>
        <v>24.38484776010894</v>
      </c>
      <c r="T226" s="110">
        <f t="shared" si="145"/>
        <v>27.792143211242728</v>
      </c>
      <c r="U226" s="110">
        <f t="shared" si="146"/>
        <v>10.069221680560659</v>
      </c>
      <c r="V226" s="110">
        <f t="shared" si="147"/>
        <v>7.0619913799638399</v>
      </c>
      <c r="W226" s="110">
        <f t="shared" si="148"/>
        <v>93.377669415829132</v>
      </c>
      <c r="X226" s="110">
        <f t="shared" si="149"/>
        <v>27.571136999402196</v>
      </c>
      <c r="Y226" s="110">
        <v>0.28299999999999997</v>
      </c>
      <c r="Z226" s="110">
        <v>0.35799999999999998</v>
      </c>
      <c r="AA226" s="110">
        <v>8.0000000000000002E-3</v>
      </c>
      <c r="AB226" s="110">
        <v>8.0000000000000002E-3</v>
      </c>
      <c r="AC226" s="110">
        <v>1.2E-2</v>
      </c>
      <c r="AD226" s="110"/>
      <c r="AE226" s="110">
        <f t="shared" si="132"/>
        <v>6.9009119161108297</v>
      </c>
      <c r="AF226" s="110">
        <f t="shared" si="133"/>
        <v>9.9495872696248959</v>
      </c>
      <c r="AG226" s="110">
        <f t="shared" si="134"/>
        <v>8.0553773444485277E-2</v>
      </c>
      <c r="AH226" s="110">
        <f t="shared" si="135"/>
        <v>5.649593103971072E-2</v>
      </c>
      <c r="AI226" s="110">
        <f t="shared" si="136"/>
        <v>1.1205320329899495</v>
      </c>
      <c r="AJ226" s="110">
        <f t="shared" si="137"/>
        <v>0</v>
      </c>
      <c r="AK226" s="110">
        <f t="shared" si="122"/>
        <v>9.9955269643041134E-2</v>
      </c>
      <c r="AL226" s="110">
        <f t="shared" si="123"/>
        <v>0.17443175131825289</v>
      </c>
      <c r="AM226" s="110">
        <f t="shared" si="124"/>
        <v>1.4031313960021822E-3</v>
      </c>
      <c r="AN226" s="110">
        <f t="shared" si="125"/>
        <v>7.8597570113575152E-4</v>
      </c>
      <c r="AO226" s="110">
        <f t="shared" si="126"/>
        <v>2.9730221881670772E-2</v>
      </c>
      <c r="AP226" s="110">
        <f t="shared" si="127"/>
        <v>0</v>
      </c>
      <c r="AQ226" s="110">
        <f t="shared" si="150"/>
        <v>0.98540615593827308</v>
      </c>
      <c r="AR226" s="110">
        <f t="shared" si="150"/>
        <v>1.6277634764450439</v>
      </c>
      <c r="AS226" s="110">
        <f t="shared" si="151"/>
        <v>0.46138234993962485</v>
      </c>
      <c r="AT226" s="110">
        <f t="shared" si="152"/>
        <v>0.34161085105150762</v>
      </c>
      <c r="AU226" s="110">
        <f t="shared" si="153"/>
        <v>5.2004079110339205</v>
      </c>
      <c r="AV226" s="110">
        <f t="shared" si="154"/>
        <v>1.2910702779182488</v>
      </c>
      <c r="AW226" s="110">
        <f t="shared" si="155"/>
        <v>25.370253916047211</v>
      </c>
      <c r="AX226" s="110">
        <f t="shared" si="156"/>
        <v>29.419906687687771</v>
      </c>
      <c r="AY226" s="110">
        <f t="shared" si="157"/>
        <v>10.530604030500283</v>
      </c>
      <c r="AZ226" s="110">
        <f t="shared" si="158"/>
        <v>7.4036022310153475</v>
      </c>
      <c r="BA226" s="110">
        <f t="shared" si="159"/>
        <v>98.578077326863053</v>
      </c>
      <c r="BB226" s="110">
        <f t="shared" si="160"/>
        <v>28.862207277320444</v>
      </c>
      <c r="BC226" s="90">
        <f t="shared" si="138"/>
        <v>18.108080923209869</v>
      </c>
      <c r="BD226" s="90">
        <f t="shared" si="161"/>
        <v>-8000</v>
      </c>
      <c r="BE226" s="90">
        <f t="shared" si="128"/>
        <v>9245.5520588162017</v>
      </c>
      <c r="BF226" s="89">
        <f t="shared" si="139"/>
        <v>0.15569400735202521</v>
      </c>
      <c r="BG226" s="109">
        <f t="shared" si="162"/>
        <v>398.1132043068759</v>
      </c>
      <c r="BH226" s="108">
        <f t="shared" si="129"/>
        <v>9643.6652631230772</v>
      </c>
      <c r="BI226" s="129">
        <f t="shared" si="140"/>
        <v>0.20545815789038469</v>
      </c>
      <c r="BJ226" s="90">
        <f t="shared" si="130"/>
        <v>472.15713526725045</v>
      </c>
      <c r="BK226" s="108">
        <f t="shared" si="131"/>
        <v>9717.7091940834525</v>
      </c>
      <c r="BL226" s="89">
        <f t="shared" si="141"/>
        <v>0.21471364926043157</v>
      </c>
      <c r="BM226" s="109"/>
      <c r="BN226" s="109">
        <f t="shared" si="142"/>
        <v>8000</v>
      </c>
      <c r="BO226" s="109">
        <f t="shared" si="143"/>
        <v>9717.7091940834507</v>
      </c>
      <c r="BQ226" s="108">
        <f t="shared" si="163"/>
        <v>69.040001000000004</v>
      </c>
      <c r="BR226" s="108">
        <f t="shared" si="164"/>
        <v>49.75</v>
      </c>
    </row>
    <row r="227" spans="1:70" ht="12.75" customHeight="1" x14ac:dyDescent="0.2">
      <c r="A227" s="107">
        <v>40637</v>
      </c>
      <c r="B227" s="108">
        <v>68.830001999999993</v>
      </c>
      <c r="C227" s="108">
        <v>57.040000999999997</v>
      </c>
      <c r="D227" s="108">
        <v>57.139999000000003</v>
      </c>
      <c r="E227" s="108">
        <v>71.449996999999996</v>
      </c>
      <c r="F227" s="108">
        <v>38.029998999999997</v>
      </c>
      <c r="G227" s="108">
        <v>50.369999</v>
      </c>
      <c r="L227" s="156">
        <f>IF(int=Weekly,-$B$4,IF(int=Bi_Weekly,-$B$4,IF(int=Monthly,-$B$4,IF(int=Quarterly,0,IF(int=Yearly,0,IF(int=None,0,0))))))</f>
        <v>0</v>
      </c>
      <c r="M227" s="110">
        <f t="shared" ref="M227:M290" si="165">(ABS((L227*$B$29)/B227))</f>
        <v>0</v>
      </c>
      <c r="N227" s="126">
        <f t="shared" ref="N227:N290" si="166">(ABS((L227*$C$29)/C227))</f>
        <v>0</v>
      </c>
      <c r="O227" s="110">
        <f t="shared" ref="O227:O290" si="167">(ABS((L227*$D$29)/D227))</f>
        <v>0</v>
      </c>
      <c r="P227" s="110">
        <f t="shared" ref="P227:P290" si="168">(ABS((L227*$E$29)/E227))</f>
        <v>0</v>
      </c>
      <c r="Q227" s="110">
        <f t="shared" ref="Q227:Q290" si="169">(ABS((L227*$F$29)/F227))</f>
        <v>0</v>
      </c>
      <c r="R227" s="110">
        <f t="shared" ref="R227:R290" si="170">(ABS((L227*$G$29)/G227))</f>
        <v>0</v>
      </c>
      <c r="S227" s="110">
        <f t="shared" si="144"/>
        <v>24.38484776010894</v>
      </c>
      <c r="T227" s="110">
        <f t="shared" si="145"/>
        <v>27.792143211242728</v>
      </c>
      <c r="U227" s="110">
        <f t="shared" si="146"/>
        <v>10.069221680560659</v>
      </c>
      <c r="V227" s="110">
        <f t="shared" si="147"/>
        <v>7.0619913799638399</v>
      </c>
      <c r="W227" s="110">
        <f t="shared" si="148"/>
        <v>93.377669415829132</v>
      </c>
      <c r="X227" s="110">
        <f t="shared" si="149"/>
        <v>27.571136999402196</v>
      </c>
      <c r="Y227" s="110"/>
      <c r="Z227" s="110"/>
      <c r="AA227" s="110"/>
      <c r="AB227" s="110"/>
      <c r="AC227" s="110"/>
      <c r="AD227" s="110"/>
      <c r="AE227" s="110">
        <f t="shared" si="132"/>
        <v>0</v>
      </c>
      <c r="AF227" s="110">
        <f t="shared" si="133"/>
        <v>0</v>
      </c>
      <c r="AG227" s="110">
        <f t="shared" si="134"/>
        <v>0</v>
      </c>
      <c r="AH227" s="110">
        <f t="shared" si="135"/>
        <v>0</v>
      </c>
      <c r="AI227" s="110">
        <f t="shared" si="136"/>
        <v>0</v>
      </c>
      <c r="AJ227" s="110">
        <f t="shared" si="137"/>
        <v>0</v>
      </c>
      <c r="AK227" s="110">
        <f t="shared" ref="AK227:AK290" si="171">IF(AE227&gt;0,AE227/B227,0)</f>
        <v>0</v>
      </c>
      <c r="AL227" s="110">
        <f t="shared" ref="AL227:AL290" si="172">IF(AF227&gt;0,AF227/C227,0)</f>
        <v>0</v>
      </c>
      <c r="AM227" s="110">
        <f t="shared" ref="AM227:AM290" si="173">IF(AG227&gt;0,AG227/D227,0)</f>
        <v>0</v>
      </c>
      <c r="AN227" s="110">
        <f t="shared" ref="AN227:AN290" si="174">IF(AH227&gt;0,AH227/E227,0)</f>
        <v>0</v>
      </c>
      <c r="AO227" s="110">
        <f t="shared" ref="AO227:AO290" si="175">IF(AI227&gt;0,AI227/F227,0)</f>
        <v>0</v>
      </c>
      <c r="AP227" s="110">
        <f t="shared" ref="AP227:AP290" si="176">IF(AJ227&gt;0,AJ227/G227,0)</f>
        <v>0</v>
      </c>
      <c r="AQ227" s="110">
        <f t="shared" si="150"/>
        <v>0.98540615593827308</v>
      </c>
      <c r="AR227" s="110">
        <f t="shared" si="150"/>
        <v>1.6277634764450439</v>
      </c>
      <c r="AS227" s="110">
        <f t="shared" si="151"/>
        <v>0.46138234993962485</v>
      </c>
      <c r="AT227" s="110">
        <f t="shared" si="152"/>
        <v>0.34161085105150762</v>
      </c>
      <c r="AU227" s="110">
        <f t="shared" si="153"/>
        <v>5.2004079110339205</v>
      </c>
      <c r="AV227" s="110">
        <f t="shared" si="154"/>
        <v>1.2910702779182488</v>
      </c>
      <c r="AW227" s="110">
        <f t="shared" si="155"/>
        <v>25.370253916047211</v>
      </c>
      <c r="AX227" s="110">
        <f t="shared" si="156"/>
        <v>29.419906687687771</v>
      </c>
      <c r="AY227" s="110">
        <f t="shared" si="157"/>
        <v>10.530604030500283</v>
      </c>
      <c r="AZ227" s="110">
        <f t="shared" si="158"/>
        <v>7.4036022310153475</v>
      </c>
      <c r="BA227" s="110">
        <f t="shared" si="159"/>
        <v>98.578077326863053</v>
      </c>
      <c r="BB227" s="110">
        <f t="shared" si="160"/>
        <v>28.862207277320444</v>
      </c>
      <c r="BC227" s="90">
        <f t="shared" si="138"/>
        <v>0</v>
      </c>
      <c r="BD227" s="90">
        <f t="shared" si="161"/>
        <v>-8000</v>
      </c>
      <c r="BE227" s="90">
        <f t="shared" ref="BE227:BE290" si="177">(S227*B227)+(T227*C227)+(U227*D227)+(V227*E227)+(W227*F227)+(X227*G227)</f>
        <v>9283.5183939249418</v>
      </c>
      <c r="BF227" s="89">
        <f t="shared" si="139"/>
        <v>0.16043979924061769</v>
      </c>
      <c r="BG227" s="109">
        <f t="shared" si="162"/>
        <v>398.1132043068759</v>
      </c>
      <c r="BH227" s="108">
        <f t="shared" ref="BH227:BH290" si="178">BE227+BG227</f>
        <v>9681.6315982318174</v>
      </c>
      <c r="BI227" s="129">
        <f t="shared" si="140"/>
        <v>0.21020394977897716</v>
      </c>
      <c r="BJ227" s="90">
        <f t="shared" ref="BJ227:BJ290" si="179">(B227*AQ227)+(C227*AR227)+(D227*AS227)+(E227*AT227)+(F227*AU227)+(G227*AV227)</f>
        <v>474.24733556908188</v>
      </c>
      <c r="BK227" s="108">
        <f t="shared" ref="BK227:BK290" si="180">BE227+BJ227</f>
        <v>9757.7657294940236</v>
      </c>
      <c r="BL227" s="89">
        <f t="shared" si="141"/>
        <v>0.21972071618675293</v>
      </c>
      <c r="BM227" s="109"/>
      <c r="BN227" s="109">
        <f t="shared" si="142"/>
        <v>8000</v>
      </c>
      <c r="BO227" s="109">
        <f t="shared" si="143"/>
        <v>9757.7657294940236</v>
      </c>
      <c r="BQ227" s="108">
        <f t="shared" si="163"/>
        <v>68.830001999999993</v>
      </c>
      <c r="BR227" s="108">
        <f t="shared" si="164"/>
        <v>50.369999</v>
      </c>
    </row>
    <row r="228" spans="1:70" ht="12.75" customHeight="1" x14ac:dyDescent="0.2">
      <c r="A228" s="107">
        <v>40644</v>
      </c>
      <c r="B228" s="108">
        <v>68.410004000000001</v>
      </c>
      <c r="C228" s="108">
        <v>56.599997999999999</v>
      </c>
      <c r="D228" s="108">
        <v>56.93</v>
      </c>
      <c r="E228" s="108">
        <v>70.879997000000003</v>
      </c>
      <c r="F228" s="108">
        <v>37.840000000000003</v>
      </c>
      <c r="G228" s="108">
        <v>49.549999</v>
      </c>
      <c r="L228" s="156">
        <f>IF(int=Weekly,-$B$4,IF(int=Bi_Weekly,0,IF(int=Monthly,0,IF(int=Quarterly,0,IF(int=Yearly,0,IF(int=None,0,0))))))</f>
        <v>0</v>
      </c>
      <c r="M228" s="110">
        <f t="shared" si="165"/>
        <v>0</v>
      </c>
      <c r="N228" s="126">
        <f t="shared" si="166"/>
        <v>0</v>
      </c>
      <c r="O228" s="110">
        <f t="shared" si="167"/>
        <v>0</v>
      </c>
      <c r="P228" s="110">
        <f t="shared" si="168"/>
        <v>0</v>
      </c>
      <c r="Q228" s="110">
        <f t="shared" si="169"/>
        <v>0</v>
      </c>
      <c r="R228" s="110">
        <f t="shared" si="170"/>
        <v>0</v>
      </c>
      <c r="S228" s="110">
        <f t="shared" si="144"/>
        <v>24.38484776010894</v>
      </c>
      <c r="T228" s="110">
        <f t="shared" si="145"/>
        <v>27.792143211242728</v>
      </c>
      <c r="U228" s="110">
        <f t="shared" si="146"/>
        <v>10.069221680560659</v>
      </c>
      <c r="V228" s="110">
        <f t="shared" si="147"/>
        <v>7.0619913799638399</v>
      </c>
      <c r="W228" s="110">
        <f t="shared" si="148"/>
        <v>93.377669415829132</v>
      </c>
      <c r="X228" s="110">
        <f t="shared" si="149"/>
        <v>27.571136999402196</v>
      </c>
      <c r="Y228" s="110"/>
      <c r="Z228" s="110"/>
      <c r="AA228" s="110"/>
      <c r="AB228" s="110"/>
      <c r="AC228" s="110"/>
      <c r="AD228" s="110"/>
      <c r="AE228" s="110">
        <f t="shared" ref="AE228:AE291" si="181">(S228*Y228)</f>
        <v>0</v>
      </c>
      <c r="AF228" s="110">
        <f t="shared" ref="AF228:AF291" si="182">(T228*Z228)</f>
        <v>0</v>
      </c>
      <c r="AG228" s="110">
        <f t="shared" ref="AG228:AG291" si="183">(U228*AA228)</f>
        <v>0</v>
      </c>
      <c r="AH228" s="110">
        <f t="shared" ref="AH228:AH291" si="184">(V228*AB228)</f>
        <v>0</v>
      </c>
      <c r="AI228" s="110">
        <f t="shared" ref="AI228:AI291" si="185">(W228*AC228)</f>
        <v>0</v>
      </c>
      <c r="AJ228" s="110">
        <f t="shared" ref="AJ228:AJ291" si="186">(X228*AD228)</f>
        <v>0</v>
      </c>
      <c r="AK228" s="110">
        <f t="shared" si="171"/>
        <v>0</v>
      </c>
      <c r="AL228" s="110">
        <f t="shared" si="172"/>
        <v>0</v>
      </c>
      <c r="AM228" s="110">
        <f t="shared" si="173"/>
        <v>0</v>
      </c>
      <c r="AN228" s="110">
        <f t="shared" si="174"/>
        <v>0</v>
      </c>
      <c r="AO228" s="110">
        <f t="shared" si="175"/>
        <v>0</v>
      </c>
      <c r="AP228" s="110">
        <f t="shared" si="176"/>
        <v>0</v>
      </c>
      <c r="AQ228" s="110">
        <f t="shared" si="150"/>
        <v>0.98540615593827308</v>
      </c>
      <c r="AR228" s="110">
        <f t="shared" si="150"/>
        <v>1.6277634764450439</v>
      </c>
      <c r="AS228" s="110">
        <f t="shared" si="151"/>
        <v>0.46138234993962485</v>
      </c>
      <c r="AT228" s="110">
        <f t="shared" si="152"/>
        <v>0.34161085105150762</v>
      </c>
      <c r="AU228" s="110">
        <f t="shared" si="153"/>
        <v>5.2004079110339205</v>
      </c>
      <c r="AV228" s="110">
        <f t="shared" si="154"/>
        <v>1.2910702779182488</v>
      </c>
      <c r="AW228" s="110">
        <f t="shared" si="155"/>
        <v>25.370253916047211</v>
      </c>
      <c r="AX228" s="110">
        <f t="shared" si="156"/>
        <v>29.419906687687771</v>
      </c>
      <c r="AY228" s="110">
        <f t="shared" si="157"/>
        <v>10.530604030500283</v>
      </c>
      <c r="AZ228" s="110">
        <f t="shared" si="158"/>
        <v>7.4036022310153475</v>
      </c>
      <c r="BA228" s="110">
        <f t="shared" si="159"/>
        <v>98.578077326863053</v>
      </c>
      <c r="BB228" s="110">
        <f t="shared" si="160"/>
        <v>28.862207277320444</v>
      </c>
      <c r="BC228" s="90">
        <f t="shared" ref="BC228:BC291" si="187">(AE228+AF228+AG228+AH228+AI228+AJ228)</f>
        <v>0</v>
      </c>
      <c r="BD228" s="90">
        <f t="shared" si="161"/>
        <v>-8000</v>
      </c>
      <c r="BE228" s="90">
        <f t="shared" si="177"/>
        <v>9214.5583225248938</v>
      </c>
      <c r="BF228" s="89">
        <f t="shared" ref="BF228:BF291" si="188">(BE228/ABS(BD228))-1</f>
        <v>0.15181979031561177</v>
      </c>
      <c r="BG228" s="109">
        <f t="shared" si="162"/>
        <v>398.1132043068759</v>
      </c>
      <c r="BH228" s="108">
        <f t="shared" si="178"/>
        <v>9612.6715268317694</v>
      </c>
      <c r="BI228" s="129">
        <f t="shared" ref="BI228:BI291" si="189">(BH228/ABS(BD228))-1</f>
        <v>0.20158394085397124</v>
      </c>
      <c r="BJ228" s="90">
        <f t="shared" si="179"/>
        <v>470.77888819368809</v>
      </c>
      <c r="BK228" s="108">
        <f t="shared" si="180"/>
        <v>9685.3372107185824</v>
      </c>
      <c r="BL228" s="89">
        <f t="shared" ref="BL228:BL291" si="190">(BK228/ABS(BD228))-1</f>
        <v>0.21066715133982283</v>
      </c>
      <c r="BM228" s="109"/>
      <c r="BN228" s="109">
        <f t="shared" ref="BN228:BN291" si="191">ABS(BD228)</f>
        <v>8000</v>
      </c>
      <c r="BO228" s="109">
        <f t="shared" ref="BO228:BO291" si="192">(B228*AW228)+(C228*AX228)+(D228*AY228)+(E228*AZ228)+(F228*BA228)+(G228*BB228)</f>
        <v>9685.3372107185824</v>
      </c>
      <c r="BQ228" s="108">
        <f t="shared" si="163"/>
        <v>68.410004000000001</v>
      </c>
      <c r="BR228" s="108">
        <f t="shared" si="164"/>
        <v>49.549999</v>
      </c>
    </row>
    <row r="229" spans="1:70" ht="12.75" customHeight="1" x14ac:dyDescent="0.2">
      <c r="A229" s="107">
        <v>40651</v>
      </c>
      <c r="B229" s="108">
        <v>69.309997999999993</v>
      </c>
      <c r="C229" s="108">
        <v>57.040000999999997</v>
      </c>
      <c r="D229" s="108">
        <v>57.59</v>
      </c>
      <c r="E229" s="108">
        <v>71.459998999999996</v>
      </c>
      <c r="F229" s="108">
        <v>38.560001</v>
      </c>
      <c r="G229" s="108">
        <v>50.709999000000003</v>
      </c>
      <c r="L229" s="156">
        <f>IF(int=Weekly,-$B$4,IF(int=Bi_Weekly,-$B$4,IF(int=Monthly,0,IF(int=Quarterly,0,IF(int=Yearly,0,IF(int=None,0,0))))))</f>
        <v>0</v>
      </c>
      <c r="M229" s="110">
        <f t="shared" si="165"/>
        <v>0</v>
      </c>
      <c r="N229" s="126">
        <f t="shared" si="166"/>
        <v>0</v>
      </c>
      <c r="O229" s="110">
        <f t="shared" si="167"/>
        <v>0</v>
      </c>
      <c r="P229" s="110">
        <f t="shared" si="168"/>
        <v>0</v>
      </c>
      <c r="Q229" s="110">
        <f t="shared" si="169"/>
        <v>0</v>
      </c>
      <c r="R229" s="110">
        <f t="shared" si="170"/>
        <v>0</v>
      </c>
      <c r="S229" s="110">
        <f t="shared" ref="S229:S292" si="193">S228+M229</f>
        <v>24.38484776010894</v>
      </c>
      <c r="T229" s="110">
        <f t="shared" ref="T229:T292" si="194">T228+N229</f>
        <v>27.792143211242728</v>
      </c>
      <c r="U229" s="110">
        <f t="shared" ref="U229:U292" si="195">U228+O229</f>
        <v>10.069221680560659</v>
      </c>
      <c r="V229" s="110">
        <f t="shared" ref="V229:V292" si="196">V228+P229</f>
        <v>7.0619913799638399</v>
      </c>
      <c r="W229" s="110">
        <f t="shared" ref="W229:W292" si="197">W228+Q229</f>
        <v>93.377669415829132</v>
      </c>
      <c r="X229" s="110">
        <f t="shared" ref="X229:X292" si="198">X228+R229</f>
        <v>27.571136999402196</v>
      </c>
      <c r="Y229" s="110"/>
      <c r="Z229" s="110"/>
      <c r="AA229" s="110"/>
      <c r="AB229" s="110"/>
      <c r="AC229" s="110"/>
      <c r="AD229" s="110"/>
      <c r="AE229" s="110">
        <f t="shared" si="181"/>
        <v>0</v>
      </c>
      <c r="AF229" s="110">
        <f t="shared" si="182"/>
        <v>0</v>
      </c>
      <c r="AG229" s="110">
        <f t="shared" si="183"/>
        <v>0</v>
      </c>
      <c r="AH229" s="110">
        <f t="shared" si="184"/>
        <v>0</v>
      </c>
      <c r="AI229" s="110">
        <f t="shared" si="185"/>
        <v>0</v>
      </c>
      <c r="AJ229" s="110">
        <f t="shared" si="186"/>
        <v>0</v>
      </c>
      <c r="AK229" s="110">
        <f t="shared" si="171"/>
        <v>0</v>
      </c>
      <c r="AL229" s="110">
        <f t="shared" si="172"/>
        <v>0</v>
      </c>
      <c r="AM229" s="110">
        <f t="shared" si="173"/>
        <v>0</v>
      </c>
      <c r="AN229" s="110">
        <f t="shared" si="174"/>
        <v>0</v>
      </c>
      <c r="AO229" s="110">
        <f t="shared" si="175"/>
        <v>0</v>
      </c>
      <c r="AP229" s="110">
        <f t="shared" si="176"/>
        <v>0</v>
      </c>
      <c r="AQ229" s="110">
        <f t="shared" ref="AQ229:AR292" si="199">AK229+AQ228+IF(AK229&lt;0,AK229,0)</f>
        <v>0.98540615593827308</v>
      </c>
      <c r="AR229" s="110">
        <f t="shared" si="199"/>
        <v>1.6277634764450439</v>
      </c>
      <c r="AS229" s="110">
        <f t="shared" ref="AS229:AS292" si="200">AM229+AS228+IF(AM229&lt;0,AM229,0)</f>
        <v>0.46138234993962485</v>
      </c>
      <c r="AT229" s="110">
        <f t="shared" ref="AT229:AT292" si="201">AN229+AT228+IF(AN229&lt;0,AN229,0)</f>
        <v>0.34161085105150762</v>
      </c>
      <c r="AU229" s="110">
        <f t="shared" ref="AU229:AU292" si="202">AO229+AU228+IF(AO229&lt;0,AO229,0)</f>
        <v>5.2004079110339205</v>
      </c>
      <c r="AV229" s="110">
        <f t="shared" ref="AV229:AV292" si="203">AP229+AV228+IF(AP229&lt;0,AP229,0)</f>
        <v>1.2910702779182488</v>
      </c>
      <c r="AW229" s="110">
        <f t="shared" ref="AW229:AW292" si="204">S229+AQ229</f>
        <v>25.370253916047211</v>
      </c>
      <c r="AX229" s="110">
        <f t="shared" ref="AX229:AX292" si="205">T229+AR229</f>
        <v>29.419906687687771</v>
      </c>
      <c r="AY229" s="110">
        <f t="shared" ref="AY229:AY292" si="206">U229+AS229</f>
        <v>10.530604030500283</v>
      </c>
      <c r="AZ229" s="110">
        <f t="shared" ref="AZ229:AZ292" si="207">V229+AT229</f>
        <v>7.4036022310153475</v>
      </c>
      <c r="BA229" s="110">
        <f t="shared" ref="BA229:BA292" si="208">W229+AU229</f>
        <v>98.578077326863053</v>
      </c>
      <c r="BB229" s="110">
        <f t="shared" ref="BB229:BB292" si="209">X229+AV229</f>
        <v>28.862207277320444</v>
      </c>
      <c r="BC229" s="90">
        <f t="shared" si="187"/>
        <v>0</v>
      </c>
      <c r="BD229" s="90">
        <f t="shared" ref="BD229:BD292" si="210">BD228+L229</f>
        <v>-8000</v>
      </c>
      <c r="BE229" s="90">
        <f t="shared" si="177"/>
        <v>9358.6893552991842</v>
      </c>
      <c r="BF229" s="89">
        <f t="shared" si="188"/>
        <v>0.16983616941239799</v>
      </c>
      <c r="BG229" s="109">
        <f t="shared" ref="BG229:BG292" si="211">BG228+BC229</f>
        <v>398.1132043068759</v>
      </c>
      <c r="BH229" s="108">
        <f t="shared" si="178"/>
        <v>9756.8025596060597</v>
      </c>
      <c r="BI229" s="129">
        <f t="shared" si="189"/>
        <v>0.21960031995075746</v>
      </c>
      <c r="BJ229" s="90">
        <f t="shared" si="179"/>
        <v>478.12655638105105</v>
      </c>
      <c r="BK229" s="108">
        <f t="shared" si="180"/>
        <v>9836.8159116802344</v>
      </c>
      <c r="BL229" s="89">
        <f t="shared" si="190"/>
        <v>0.22960198896002937</v>
      </c>
      <c r="BM229" s="109"/>
      <c r="BN229" s="109">
        <f t="shared" si="191"/>
        <v>8000</v>
      </c>
      <c r="BO229" s="109">
        <f t="shared" si="192"/>
        <v>9836.8159116802362</v>
      </c>
      <c r="BQ229" s="108">
        <f t="shared" si="163"/>
        <v>69.309997999999993</v>
      </c>
      <c r="BR229" s="108">
        <f t="shared" si="164"/>
        <v>50.709999000000003</v>
      </c>
    </row>
    <row r="230" spans="1:70" ht="12.75" customHeight="1" x14ac:dyDescent="0.2">
      <c r="A230" s="107">
        <v>40658</v>
      </c>
      <c r="B230" s="108">
        <v>70.699996999999996</v>
      </c>
      <c r="C230" s="108">
        <v>58.400002000000001</v>
      </c>
      <c r="D230" s="108">
        <v>58.669998</v>
      </c>
      <c r="E230" s="108">
        <v>73.120002999999997</v>
      </c>
      <c r="F230" s="108">
        <v>39.619999</v>
      </c>
      <c r="G230" s="108">
        <v>50.599997999999999</v>
      </c>
      <c r="L230" s="156">
        <f>IF(int=Weekly,-$B$4,IF(int=Bi_Weekly,0,IF(int=Monthly,0,IF(int=Quarterly,-$B$4,IF(int=Yearly,0,IF(int=None,0,0))))))</f>
        <v>-500</v>
      </c>
      <c r="M230" s="110">
        <f t="shared" si="165"/>
        <v>1.2446959509771973</v>
      </c>
      <c r="N230" s="126">
        <f t="shared" si="166"/>
        <v>1.5068492634640662</v>
      </c>
      <c r="O230" s="110">
        <f t="shared" si="167"/>
        <v>0.47724562731363995</v>
      </c>
      <c r="P230" s="110">
        <f t="shared" si="168"/>
        <v>0.33506563176700088</v>
      </c>
      <c r="Q230" s="110">
        <f t="shared" si="169"/>
        <v>5.1867744872986998</v>
      </c>
      <c r="R230" s="110">
        <f t="shared" si="170"/>
        <v>1.3043478776422086</v>
      </c>
      <c r="S230" s="110">
        <f t="shared" si="193"/>
        <v>25.629543711086136</v>
      </c>
      <c r="T230" s="110">
        <f t="shared" si="194"/>
        <v>29.298992474706793</v>
      </c>
      <c r="U230" s="110">
        <f t="shared" si="195"/>
        <v>10.546467307874298</v>
      </c>
      <c r="V230" s="110">
        <f t="shared" si="196"/>
        <v>7.3970570117308405</v>
      </c>
      <c r="W230" s="110">
        <f t="shared" si="197"/>
        <v>98.564443903127838</v>
      </c>
      <c r="X230" s="110">
        <f t="shared" si="198"/>
        <v>28.875484877044403</v>
      </c>
      <c r="Y230" s="110"/>
      <c r="Z230" s="110"/>
      <c r="AA230" s="110"/>
      <c r="AB230" s="110"/>
      <c r="AC230" s="110"/>
      <c r="AD230" s="110"/>
      <c r="AE230" s="110">
        <f t="shared" si="181"/>
        <v>0</v>
      </c>
      <c r="AF230" s="110">
        <f t="shared" si="182"/>
        <v>0</v>
      </c>
      <c r="AG230" s="110">
        <f t="shared" si="183"/>
        <v>0</v>
      </c>
      <c r="AH230" s="110">
        <f t="shared" si="184"/>
        <v>0</v>
      </c>
      <c r="AI230" s="110">
        <f t="shared" si="185"/>
        <v>0</v>
      </c>
      <c r="AJ230" s="110">
        <f t="shared" si="186"/>
        <v>0</v>
      </c>
      <c r="AK230" s="110">
        <f t="shared" si="171"/>
        <v>0</v>
      </c>
      <c r="AL230" s="110">
        <f t="shared" si="172"/>
        <v>0</v>
      </c>
      <c r="AM230" s="110">
        <f t="shared" si="173"/>
        <v>0</v>
      </c>
      <c r="AN230" s="110">
        <f t="shared" si="174"/>
        <v>0</v>
      </c>
      <c r="AO230" s="110">
        <f t="shared" si="175"/>
        <v>0</v>
      </c>
      <c r="AP230" s="110">
        <f t="shared" si="176"/>
        <v>0</v>
      </c>
      <c r="AQ230" s="110">
        <f t="shared" si="199"/>
        <v>0.98540615593827308</v>
      </c>
      <c r="AR230" s="110">
        <f t="shared" si="199"/>
        <v>1.6277634764450439</v>
      </c>
      <c r="AS230" s="110">
        <f t="shared" si="200"/>
        <v>0.46138234993962485</v>
      </c>
      <c r="AT230" s="110">
        <f t="shared" si="201"/>
        <v>0.34161085105150762</v>
      </c>
      <c r="AU230" s="110">
        <f t="shared" si="202"/>
        <v>5.2004079110339205</v>
      </c>
      <c r="AV230" s="110">
        <f t="shared" si="203"/>
        <v>1.2910702779182488</v>
      </c>
      <c r="AW230" s="110">
        <f t="shared" si="204"/>
        <v>26.614949867024407</v>
      </c>
      <c r="AX230" s="110">
        <f t="shared" si="205"/>
        <v>30.926755951151836</v>
      </c>
      <c r="AY230" s="110">
        <f t="shared" si="206"/>
        <v>11.007849657813923</v>
      </c>
      <c r="AZ230" s="110">
        <f t="shared" si="207"/>
        <v>7.7386678627823482</v>
      </c>
      <c r="BA230" s="110">
        <f t="shared" si="208"/>
        <v>103.76485181416176</v>
      </c>
      <c r="BB230" s="110">
        <f t="shared" si="209"/>
        <v>30.166555154962651</v>
      </c>
      <c r="BC230" s="90">
        <f t="shared" si="187"/>
        <v>0</v>
      </c>
      <c r="BD230" s="90">
        <f t="shared" si="210"/>
        <v>-8500</v>
      </c>
      <c r="BE230" s="90">
        <f t="shared" si="177"/>
        <v>10048.92657525996</v>
      </c>
      <c r="BF230" s="89">
        <f t="shared" si="188"/>
        <v>0.18222665591293641</v>
      </c>
      <c r="BG230" s="109">
        <f t="shared" si="211"/>
        <v>398.1132043068759</v>
      </c>
      <c r="BH230" s="108">
        <f t="shared" si="178"/>
        <v>10447.039779566836</v>
      </c>
      <c r="BI230" s="129">
        <f t="shared" si="189"/>
        <v>0.22906350347845139</v>
      </c>
      <c r="BJ230" s="90">
        <f t="shared" si="179"/>
        <v>488.14580026572565</v>
      </c>
      <c r="BK230" s="108">
        <f t="shared" si="180"/>
        <v>10537.072375525686</v>
      </c>
      <c r="BL230" s="89">
        <f t="shared" si="190"/>
        <v>0.23965557359125711</v>
      </c>
      <c r="BM230" s="109"/>
      <c r="BN230" s="109">
        <f t="shared" si="191"/>
        <v>8500</v>
      </c>
      <c r="BO230" s="109">
        <f t="shared" si="192"/>
        <v>10537.072375525686</v>
      </c>
      <c r="BQ230" s="108">
        <f t="shared" si="163"/>
        <v>70.699996999999996</v>
      </c>
      <c r="BR230" s="108">
        <f t="shared" si="164"/>
        <v>50.599997999999999</v>
      </c>
    </row>
    <row r="231" spans="1:70" ht="12.75" customHeight="1" x14ac:dyDescent="0.2">
      <c r="A231" s="107">
        <v>40665</v>
      </c>
      <c r="B231" s="108">
        <v>69.410004000000001</v>
      </c>
      <c r="C231" s="108">
        <v>57.360000999999997</v>
      </c>
      <c r="D231" s="108">
        <v>57.689999</v>
      </c>
      <c r="E231" s="108">
        <v>70.930000000000007</v>
      </c>
      <c r="F231" s="108">
        <v>38.259998000000003</v>
      </c>
      <c r="G231" s="108">
        <v>48.740001999999997</v>
      </c>
      <c r="L231" s="156">
        <f>IF(int=Weekly,-$B$4,IF(int=Bi_Weekly,-$B$4,IF(int=Monthly,-$B$4,IF(int=Quarterly,0,IF(int=Yearly,0,IF(int=None,0,0))))))</f>
        <v>0</v>
      </c>
      <c r="M231" s="110">
        <f t="shared" si="165"/>
        <v>0</v>
      </c>
      <c r="N231" s="126">
        <f t="shared" si="166"/>
        <v>0</v>
      </c>
      <c r="O231" s="110">
        <f t="shared" si="167"/>
        <v>0</v>
      </c>
      <c r="P231" s="110">
        <f t="shared" si="168"/>
        <v>0</v>
      </c>
      <c r="Q231" s="110">
        <f t="shared" si="169"/>
        <v>0</v>
      </c>
      <c r="R231" s="110">
        <f t="shared" si="170"/>
        <v>0</v>
      </c>
      <c r="S231" s="110">
        <f t="shared" si="193"/>
        <v>25.629543711086136</v>
      </c>
      <c r="T231" s="110">
        <f t="shared" si="194"/>
        <v>29.298992474706793</v>
      </c>
      <c r="U231" s="110">
        <f t="shared" si="195"/>
        <v>10.546467307874298</v>
      </c>
      <c r="V231" s="110">
        <f t="shared" si="196"/>
        <v>7.3970570117308405</v>
      </c>
      <c r="W231" s="110">
        <f t="shared" si="197"/>
        <v>98.564443903127838</v>
      </c>
      <c r="X231" s="110">
        <f t="shared" si="198"/>
        <v>28.875484877044403</v>
      </c>
      <c r="Y231" s="110"/>
      <c r="Z231" s="110"/>
      <c r="AA231" s="110"/>
      <c r="AB231" s="110"/>
      <c r="AC231" s="110"/>
      <c r="AD231" s="110"/>
      <c r="AE231" s="110">
        <f t="shared" si="181"/>
        <v>0</v>
      </c>
      <c r="AF231" s="110">
        <f t="shared" si="182"/>
        <v>0</v>
      </c>
      <c r="AG231" s="110">
        <f t="shared" si="183"/>
        <v>0</v>
      </c>
      <c r="AH231" s="110">
        <f t="shared" si="184"/>
        <v>0</v>
      </c>
      <c r="AI231" s="110">
        <f t="shared" si="185"/>
        <v>0</v>
      </c>
      <c r="AJ231" s="110">
        <f t="shared" si="186"/>
        <v>0</v>
      </c>
      <c r="AK231" s="110">
        <f t="shared" si="171"/>
        <v>0</v>
      </c>
      <c r="AL231" s="110">
        <f t="shared" si="172"/>
        <v>0</v>
      </c>
      <c r="AM231" s="110">
        <f t="shared" si="173"/>
        <v>0</v>
      </c>
      <c r="AN231" s="110">
        <f t="shared" si="174"/>
        <v>0</v>
      </c>
      <c r="AO231" s="110">
        <f t="shared" si="175"/>
        <v>0</v>
      </c>
      <c r="AP231" s="110">
        <f t="shared" si="176"/>
        <v>0</v>
      </c>
      <c r="AQ231" s="110">
        <f t="shared" si="199"/>
        <v>0.98540615593827308</v>
      </c>
      <c r="AR231" s="110">
        <f t="shared" si="199"/>
        <v>1.6277634764450439</v>
      </c>
      <c r="AS231" s="110">
        <f t="shared" si="200"/>
        <v>0.46138234993962485</v>
      </c>
      <c r="AT231" s="110">
        <f t="shared" si="201"/>
        <v>0.34161085105150762</v>
      </c>
      <c r="AU231" s="110">
        <f t="shared" si="202"/>
        <v>5.2004079110339205</v>
      </c>
      <c r="AV231" s="110">
        <f t="shared" si="203"/>
        <v>1.2910702779182488</v>
      </c>
      <c r="AW231" s="110">
        <f t="shared" si="204"/>
        <v>26.614949867024407</v>
      </c>
      <c r="AX231" s="110">
        <f t="shared" si="205"/>
        <v>30.926755951151836</v>
      </c>
      <c r="AY231" s="110">
        <f t="shared" si="206"/>
        <v>11.007849657813923</v>
      </c>
      <c r="AZ231" s="110">
        <f t="shared" si="207"/>
        <v>7.7386678627823482</v>
      </c>
      <c r="BA231" s="110">
        <f t="shared" si="208"/>
        <v>103.76485181416176</v>
      </c>
      <c r="BB231" s="110">
        <f t="shared" si="209"/>
        <v>30.166555154962651</v>
      </c>
      <c r="BC231" s="90">
        <f t="shared" si="187"/>
        <v>0</v>
      </c>
      <c r="BD231" s="90">
        <f t="shared" si="210"/>
        <v>-8500</v>
      </c>
      <c r="BE231" s="90">
        <f t="shared" si="177"/>
        <v>9771.1025287026041</v>
      </c>
      <c r="BF231" s="89">
        <f t="shared" si="188"/>
        <v>0.14954147396501227</v>
      </c>
      <c r="BG231" s="109">
        <f t="shared" si="211"/>
        <v>398.1132043068759</v>
      </c>
      <c r="BH231" s="108">
        <f t="shared" si="178"/>
        <v>10169.21573300948</v>
      </c>
      <c r="BI231" s="129">
        <f t="shared" si="189"/>
        <v>0.19637832153052703</v>
      </c>
      <c r="BJ231" s="90">
        <f t="shared" si="179"/>
        <v>474.50752903688738</v>
      </c>
      <c r="BK231" s="108">
        <f t="shared" si="180"/>
        <v>10245.610057739492</v>
      </c>
      <c r="BL231" s="89">
        <f t="shared" si="190"/>
        <v>0.20536588914582254</v>
      </c>
      <c r="BM231" s="109"/>
      <c r="BN231" s="109">
        <f t="shared" si="191"/>
        <v>8500</v>
      </c>
      <c r="BO231" s="109">
        <f t="shared" si="192"/>
        <v>10245.610057739494</v>
      </c>
      <c r="BQ231" s="108">
        <f t="shared" si="163"/>
        <v>69.410004000000001</v>
      </c>
      <c r="BR231" s="108">
        <f t="shared" si="164"/>
        <v>48.740001999999997</v>
      </c>
    </row>
    <row r="232" spans="1:70" ht="12.75" customHeight="1" x14ac:dyDescent="0.2">
      <c r="A232" s="107">
        <v>40672</v>
      </c>
      <c r="B232" s="108">
        <v>69.370002999999997</v>
      </c>
      <c r="C232" s="108">
        <v>57.209999000000003</v>
      </c>
      <c r="D232" s="108">
        <v>57.740001999999997</v>
      </c>
      <c r="E232" s="108">
        <v>71.050003000000004</v>
      </c>
      <c r="F232" s="108">
        <v>37.639999000000003</v>
      </c>
      <c r="G232" s="108">
        <v>47.419998</v>
      </c>
      <c r="L232" s="156">
        <f>IF(int=Weekly,-$B$4,IF(int=Bi_Weekly,0,IF(int=Monthly,0,IF(int=Quarterly,0,IF(int=Yearly,0,IF(int=None,0,0))))))</f>
        <v>0</v>
      </c>
      <c r="M232" s="110">
        <f t="shared" si="165"/>
        <v>0</v>
      </c>
      <c r="N232" s="126">
        <f t="shared" si="166"/>
        <v>0</v>
      </c>
      <c r="O232" s="110">
        <f t="shared" si="167"/>
        <v>0</v>
      </c>
      <c r="P232" s="110">
        <f t="shared" si="168"/>
        <v>0</v>
      </c>
      <c r="Q232" s="110">
        <f t="shared" si="169"/>
        <v>0</v>
      </c>
      <c r="R232" s="110">
        <f t="shared" si="170"/>
        <v>0</v>
      </c>
      <c r="S232" s="110">
        <f t="shared" si="193"/>
        <v>25.629543711086136</v>
      </c>
      <c r="T232" s="110">
        <f t="shared" si="194"/>
        <v>29.298992474706793</v>
      </c>
      <c r="U232" s="110">
        <f t="shared" si="195"/>
        <v>10.546467307874298</v>
      </c>
      <c r="V232" s="110">
        <f t="shared" si="196"/>
        <v>7.3970570117308405</v>
      </c>
      <c r="W232" s="110">
        <f t="shared" si="197"/>
        <v>98.564443903127838</v>
      </c>
      <c r="X232" s="110">
        <f t="shared" si="198"/>
        <v>28.875484877044403</v>
      </c>
      <c r="Y232" s="110"/>
      <c r="Z232" s="110"/>
      <c r="AA232" s="110"/>
      <c r="AB232" s="110"/>
      <c r="AC232" s="110"/>
      <c r="AD232" s="110"/>
      <c r="AE232" s="110">
        <f t="shared" si="181"/>
        <v>0</v>
      </c>
      <c r="AF232" s="110">
        <f t="shared" si="182"/>
        <v>0</v>
      </c>
      <c r="AG232" s="110">
        <f t="shared" si="183"/>
        <v>0</v>
      </c>
      <c r="AH232" s="110">
        <f t="shared" si="184"/>
        <v>0</v>
      </c>
      <c r="AI232" s="110">
        <f t="shared" si="185"/>
        <v>0</v>
      </c>
      <c r="AJ232" s="110">
        <f t="shared" si="186"/>
        <v>0</v>
      </c>
      <c r="AK232" s="110">
        <f t="shared" si="171"/>
        <v>0</v>
      </c>
      <c r="AL232" s="110">
        <f t="shared" si="172"/>
        <v>0</v>
      </c>
      <c r="AM232" s="110">
        <f t="shared" si="173"/>
        <v>0</v>
      </c>
      <c r="AN232" s="110">
        <f t="shared" si="174"/>
        <v>0</v>
      </c>
      <c r="AO232" s="110">
        <f t="shared" si="175"/>
        <v>0</v>
      </c>
      <c r="AP232" s="110">
        <f t="shared" si="176"/>
        <v>0</v>
      </c>
      <c r="AQ232" s="110">
        <f t="shared" si="199"/>
        <v>0.98540615593827308</v>
      </c>
      <c r="AR232" s="110">
        <f t="shared" si="199"/>
        <v>1.6277634764450439</v>
      </c>
      <c r="AS232" s="110">
        <f t="shared" si="200"/>
        <v>0.46138234993962485</v>
      </c>
      <c r="AT232" s="110">
        <f t="shared" si="201"/>
        <v>0.34161085105150762</v>
      </c>
      <c r="AU232" s="110">
        <f t="shared" si="202"/>
        <v>5.2004079110339205</v>
      </c>
      <c r="AV232" s="110">
        <f t="shared" si="203"/>
        <v>1.2910702779182488</v>
      </c>
      <c r="AW232" s="110">
        <f t="shared" si="204"/>
        <v>26.614949867024407</v>
      </c>
      <c r="AX232" s="110">
        <f t="shared" si="205"/>
        <v>30.926755951151836</v>
      </c>
      <c r="AY232" s="110">
        <f t="shared" si="206"/>
        <v>11.007849657813923</v>
      </c>
      <c r="AZ232" s="110">
        <f t="shared" si="207"/>
        <v>7.7386678627823482</v>
      </c>
      <c r="BA232" s="110">
        <f t="shared" si="208"/>
        <v>103.76485181416176</v>
      </c>
      <c r="BB232" s="110">
        <f t="shared" si="209"/>
        <v>30.166555154962651</v>
      </c>
      <c r="BC232" s="90">
        <f t="shared" si="187"/>
        <v>0</v>
      </c>
      <c r="BD232" s="90">
        <f t="shared" si="210"/>
        <v>-8500</v>
      </c>
      <c r="BE232" s="90">
        <f t="shared" si="177"/>
        <v>9667.8718256976681</v>
      </c>
      <c r="BF232" s="89">
        <f t="shared" si="188"/>
        <v>0.13739668537619631</v>
      </c>
      <c r="BG232" s="109">
        <f t="shared" si="211"/>
        <v>398.1132043068759</v>
      </c>
      <c r="BH232" s="108">
        <f t="shared" si="178"/>
        <v>10065.985030004544</v>
      </c>
      <c r="BI232" s="129">
        <f t="shared" si="189"/>
        <v>0.18423353294171108</v>
      </c>
      <c r="BJ232" s="90">
        <f t="shared" si="179"/>
        <v>469.35954322128646</v>
      </c>
      <c r="BK232" s="108">
        <f t="shared" si="180"/>
        <v>10137.231368918954</v>
      </c>
      <c r="BL232" s="89">
        <f t="shared" si="190"/>
        <v>0.19261545516693568</v>
      </c>
      <c r="BM232" s="109"/>
      <c r="BN232" s="109">
        <f t="shared" si="191"/>
        <v>8500</v>
      </c>
      <c r="BO232" s="109">
        <f t="shared" si="192"/>
        <v>10137.231368918952</v>
      </c>
      <c r="BQ232" s="108">
        <f t="shared" si="163"/>
        <v>69.370002999999997</v>
      </c>
      <c r="BR232" s="108">
        <f t="shared" si="164"/>
        <v>47.419998</v>
      </c>
    </row>
    <row r="233" spans="1:70" ht="12.75" customHeight="1" x14ac:dyDescent="0.2">
      <c r="A233" s="107">
        <v>40679</v>
      </c>
      <c r="B233" s="108">
        <v>69.139999000000003</v>
      </c>
      <c r="C233" s="108">
        <v>57.080002</v>
      </c>
      <c r="D233" s="108">
        <v>57.720001000000003</v>
      </c>
      <c r="E233" s="108">
        <v>70.5</v>
      </c>
      <c r="F233" s="108">
        <v>37.57</v>
      </c>
      <c r="G233" s="108">
        <v>47.709999000000003</v>
      </c>
      <c r="L233" s="156">
        <f>IF(int=Weekly,-$B$4,IF(int=Bi_Weekly,-$B$4,IF(int=Monthly,0,IF(int=Quarterly,0,IF(int=Yearly,0,IF(int=None,0,0))))))</f>
        <v>0</v>
      </c>
      <c r="M233" s="110">
        <f t="shared" si="165"/>
        <v>0</v>
      </c>
      <c r="N233" s="126">
        <f t="shared" si="166"/>
        <v>0</v>
      </c>
      <c r="O233" s="110">
        <f t="shared" si="167"/>
        <v>0</v>
      </c>
      <c r="P233" s="110">
        <f t="shared" si="168"/>
        <v>0</v>
      </c>
      <c r="Q233" s="110">
        <f t="shared" si="169"/>
        <v>0</v>
      </c>
      <c r="R233" s="110">
        <f t="shared" si="170"/>
        <v>0</v>
      </c>
      <c r="S233" s="110">
        <f t="shared" si="193"/>
        <v>25.629543711086136</v>
      </c>
      <c r="T233" s="110">
        <f t="shared" si="194"/>
        <v>29.298992474706793</v>
      </c>
      <c r="U233" s="110">
        <f t="shared" si="195"/>
        <v>10.546467307874298</v>
      </c>
      <c r="V233" s="110">
        <f t="shared" si="196"/>
        <v>7.3970570117308405</v>
      </c>
      <c r="W233" s="110">
        <f t="shared" si="197"/>
        <v>98.564443903127838</v>
      </c>
      <c r="X233" s="110">
        <f t="shared" si="198"/>
        <v>28.875484877044403</v>
      </c>
      <c r="Y233" s="110"/>
      <c r="Z233" s="110"/>
      <c r="AA233" s="110"/>
      <c r="AB233" s="110"/>
      <c r="AC233" s="110"/>
      <c r="AD233" s="110"/>
      <c r="AE233" s="110">
        <f t="shared" si="181"/>
        <v>0</v>
      </c>
      <c r="AF233" s="110">
        <f t="shared" si="182"/>
        <v>0</v>
      </c>
      <c r="AG233" s="110">
        <f t="shared" si="183"/>
        <v>0</v>
      </c>
      <c r="AH233" s="110">
        <f t="shared" si="184"/>
        <v>0</v>
      </c>
      <c r="AI233" s="110">
        <f t="shared" si="185"/>
        <v>0</v>
      </c>
      <c r="AJ233" s="110">
        <f t="shared" si="186"/>
        <v>0</v>
      </c>
      <c r="AK233" s="110">
        <f t="shared" si="171"/>
        <v>0</v>
      </c>
      <c r="AL233" s="110">
        <f t="shared" si="172"/>
        <v>0</v>
      </c>
      <c r="AM233" s="110">
        <f t="shared" si="173"/>
        <v>0</v>
      </c>
      <c r="AN233" s="110">
        <f t="shared" si="174"/>
        <v>0</v>
      </c>
      <c r="AO233" s="110">
        <f t="shared" si="175"/>
        <v>0</v>
      </c>
      <c r="AP233" s="110">
        <f t="shared" si="176"/>
        <v>0</v>
      </c>
      <c r="AQ233" s="110">
        <f t="shared" si="199"/>
        <v>0.98540615593827308</v>
      </c>
      <c r="AR233" s="110">
        <f t="shared" si="199"/>
        <v>1.6277634764450439</v>
      </c>
      <c r="AS233" s="110">
        <f t="shared" si="200"/>
        <v>0.46138234993962485</v>
      </c>
      <c r="AT233" s="110">
        <f t="shared" si="201"/>
        <v>0.34161085105150762</v>
      </c>
      <c r="AU233" s="110">
        <f t="shared" si="202"/>
        <v>5.2004079110339205</v>
      </c>
      <c r="AV233" s="110">
        <f t="shared" si="203"/>
        <v>1.2910702779182488</v>
      </c>
      <c r="AW233" s="110">
        <f t="shared" si="204"/>
        <v>26.614949867024407</v>
      </c>
      <c r="AX233" s="110">
        <f t="shared" si="205"/>
        <v>30.926755951151836</v>
      </c>
      <c r="AY233" s="110">
        <f t="shared" si="206"/>
        <v>11.007849657813923</v>
      </c>
      <c r="AZ233" s="110">
        <f t="shared" si="207"/>
        <v>7.7386678627823482</v>
      </c>
      <c r="BA233" s="110">
        <f t="shared" si="208"/>
        <v>103.76485181416176</v>
      </c>
      <c r="BB233" s="110">
        <f t="shared" si="209"/>
        <v>30.166555154962651</v>
      </c>
      <c r="BC233" s="90">
        <f t="shared" si="187"/>
        <v>0</v>
      </c>
      <c r="BD233" s="90">
        <f t="shared" si="210"/>
        <v>-8500</v>
      </c>
      <c r="BE233" s="90">
        <f t="shared" si="177"/>
        <v>9655.3633105420122</v>
      </c>
      <c r="BF233" s="89">
        <f t="shared" si="188"/>
        <v>0.13592509535788388</v>
      </c>
      <c r="BG233" s="109">
        <f t="shared" si="211"/>
        <v>398.1132043068759</v>
      </c>
      <c r="BH233" s="108">
        <f t="shared" si="178"/>
        <v>10053.476514848888</v>
      </c>
      <c r="BI233" s="129">
        <f t="shared" si="189"/>
        <v>0.18276194292339865</v>
      </c>
      <c r="BJ233" s="90">
        <f t="shared" si="179"/>
        <v>468.73456471215871</v>
      </c>
      <c r="BK233" s="108">
        <f t="shared" si="180"/>
        <v>10124.097875254171</v>
      </c>
      <c r="BL233" s="89">
        <f t="shared" si="190"/>
        <v>0.19107033826519659</v>
      </c>
      <c r="BM233" s="109"/>
      <c r="BN233" s="109">
        <f t="shared" si="191"/>
        <v>8500</v>
      </c>
      <c r="BO233" s="109">
        <f t="shared" si="192"/>
        <v>10124.097875254171</v>
      </c>
      <c r="BQ233" s="108">
        <f t="shared" si="163"/>
        <v>69.139999000000003</v>
      </c>
      <c r="BR233" s="108">
        <f t="shared" si="164"/>
        <v>47.709999000000003</v>
      </c>
    </row>
    <row r="234" spans="1:70" ht="12.75" customHeight="1" x14ac:dyDescent="0.2">
      <c r="A234" s="107">
        <v>40686</v>
      </c>
      <c r="B234" s="108">
        <v>69.199996999999996</v>
      </c>
      <c r="C234" s="108">
        <v>57.029998999999997</v>
      </c>
      <c r="D234" s="108">
        <v>57.740001999999997</v>
      </c>
      <c r="E234" s="108">
        <v>70.75</v>
      </c>
      <c r="F234" s="108">
        <v>37.799999</v>
      </c>
      <c r="G234" s="108">
        <v>48.299999</v>
      </c>
      <c r="L234" s="156">
        <f>IF(int=Weekly,-$B$4,IF(int=Bi_Weekly,0,IF(int=Monthly,0,IF(int=Quarterly,0,IF(int=Yearly,0,IF(int=None,0,0))))))</f>
        <v>0</v>
      </c>
      <c r="M234" s="110">
        <f t="shared" si="165"/>
        <v>0</v>
      </c>
      <c r="N234" s="126">
        <f t="shared" si="166"/>
        <v>0</v>
      </c>
      <c r="O234" s="110">
        <f t="shared" si="167"/>
        <v>0</v>
      </c>
      <c r="P234" s="110">
        <f t="shared" si="168"/>
        <v>0</v>
      </c>
      <c r="Q234" s="110">
        <f t="shared" si="169"/>
        <v>0</v>
      </c>
      <c r="R234" s="110">
        <f t="shared" si="170"/>
        <v>0</v>
      </c>
      <c r="S234" s="110">
        <f t="shared" si="193"/>
        <v>25.629543711086136</v>
      </c>
      <c r="T234" s="110">
        <f t="shared" si="194"/>
        <v>29.298992474706793</v>
      </c>
      <c r="U234" s="110">
        <f t="shared" si="195"/>
        <v>10.546467307874298</v>
      </c>
      <c r="V234" s="110">
        <f t="shared" si="196"/>
        <v>7.3970570117308405</v>
      </c>
      <c r="W234" s="110">
        <f t="shared" si="197"/>
        <v>98.564443903127838</v>
      </c>
      <c r="X234" s="110">
        <f t="shared" si="198"/>
        <v>28.875484877044403</v>
      </c>
      <c r="Y234" s="110"/>
      <c r="Z234" s="110"/>
      <c r="AA234" s="110"/>
      <c r="AB234" s="110"/>
      <c r="AC234" s="110"/>
      <c r="AD234" s="110"/>
      <c r="AE234" s="110">
        <f t="shared" si="181"/>
        <v>0</v>
      </c>
      <c r="AF234" s="110">
        <f t="shared" si="182"/>
        <v>0</v>
      </c>
      <c r="AG234" s="110">
        <f t="shared" si="183"/>
        <v>0</v>
      </c>
      <c r="AH234" s="110">
        <f t="shared" si="184"/>
        <v>0</v>
      </c>
      <c r="AI234" s="110">
        <f t="shared" si="185"/>
        <v>0</v>
      </c>
      <c r="AJ234" s="110">
        <f t="shared" si="186"/>
        <v>0</v>
      </c>
      <c r="AK234" s="110">
        <f t="shared" si="171"/>
        <v>0</v>
      </c>
      <c r="AL234" s="110">
        <f t="shared" si="172"/>
        <v>0</v>
      </c>
      <c r="AM234" s="110">
        <f t="shared" si="173"/>
        <v>0</v>
      </c>
      <c r="AN234" s="110">
        <f t="shared" si="174"/>
        <v>0</v>
      </c>
      <c r="AO234" s="110">
        <f t="shared" si="175"/>
        <v>0</v>
      </c>
      <c r="AP234" s="110">
        <f t="shared" si="176"/>
        <v>0</v>
      </c>
      <c r="AQ234" s="110">
        <f t="shared" si="199"/>
        <v>0.98540615593827308</v>
      </c>
      <c r="AR234" s="110">
        <f t="shared" si="199"/>
        <v>1.6277634764450439</v>
      </c>
      <c r="AS234" s="110">
        <f t="shared" si="200"/>
        <v>0.46138234993962485</v>
      </c>
      <c r="AT234" s="110">
        <f t="shared" si="201"/>
        <v>0.34161085105150762</v>
      </c>
      <c r="AU234" s="110">
        <f t="shared" si="202"/>
        <v>5.2004079110339205</v>
      </c>
      <c r="AV234" s="110">
        <f t="shared" si="203"/>
        <v>1.2910702779182488</v>
      </c>
      <c r="AW234" s="110">
        <f t="shared" si="204"/>
        <v>26.614949867024407</v>
      </c>
      <c r="AX234" s="110">
        <f t="shared" si="205"/>
        <v>30.926755951151836</v>
      </c>
      <c r="AY234" s="110">
        <f t="shared" si="206"/>
        <v>11.007849657813923</v>
      </c>
      <c r="AZ234" s="110">
        <f t="shared" si="207"/>
        <v>7.7386678627823482</v>
      </c>
      <c r="BA234" s="110">
        <f t="shared" si="208"/>
        <v>103.76485181416176</v>
      </c>
      <c r="BB234" s="110">
        <f t="shared" si="209"/>
        <v>30.166555154962651</v>
      </c>
      <c r="BC234" s="90">
        <f t="shared" si="187"/>
        <v>0</v>
      </c>
      <c r="BD234" s="90">
        <f t="shared" si="210"/>
        <v>-8500</v>
      </c>
      <c r="BE234" s="90">
        <f t="shared" si="177"/>
        <v>9697.2024581411661</v>
      </c>
      <c r="BF234" s="89">
        <f t="shared" si="188"/>
        <v>0.1408473480166077</v>
      </c>
      <c r="BG234" s="109">
        <f t="shared" si="211"/>
        <v>398.1132043068759</v>
      </c>
      <c r="BH234" s="108">
        <f t="shared" si="178"/>
        <v>10095.315662448042</v>
      </c>
      <c r="BI234" s="129">
        <f t="shared" si="189"/>
        <v>0.18768419558212246</v>
      </c>
      <c r="BJ234" s="90">
        <f t="shared" si="179"/>
        <v>470.7647449578356</v>
      </c>
      <c r="BK234" s="108">
        <f t="shared" si="180"/>
        <v>10167.967203099002</v>
      </c>
      <c r="BL234" s="89">
        <f t="shared" si="190"/>
        <v>0.19623143565870604</v>
      </c>
      <c r="BM234" s="109"/>
      <c r="BN234" s="109">
        <f t="shared" si="191"/>
        <v>8500</v>
      </c>
      <c r="BO234" s="109">
        <f t="shared" si="192"/>
        <v>10167.967203099002</v>
      </c>
      <c r="BQ234" s="108">
        <f t="shared" si="163"/>
        <v>69.199996999999996</v>
      </c>
      <c r="BR234" s="108">
        <f t="shared" si="164"/>
        <v>48.299999</v>
      </c>
    </row>
    <row r="235" spans="1:70" ht="12.75" customHeight="1" x14ac:dyDescent="0.2">
      <c r="A235" s="107">
        <v>40694</v>
      </c>
      <c r="B235" s="108">
        <v>67.529999000000004</v>
      </c>
      <c r="C235" s="108">
        <v>55.66</v>
      </c>
      <c r="D235" s="108">
        <v>56.060001</v>
      </c>
      <c r="E235" s="108">
        <v>68.569999999999993</v>
      </c>
      <c r="F235" s="108">
        <v>37.889999000000003</v>
      </c>
      <c r="G235" s="108">
        <v>48.52</v>
      </c>
      <c r="L235" s="156">
        <f>IF(int=Weekly,-$B$4,IF(int=Bi_Weekly,-$B$4,IF(int=Monthly,-$B$4,IF(int=Quarterly,0,IF(int=Yearly,0,IF(int=None,0,0))))))</f>
        <v>0</v>
      </c>
      <c r="M235" s="110">
        <f t="shared" si="165"/>
        <v>0</v>
      </c>
      <c r="N235" s="126">
        <f t="shared" si="166"/>
        <v>0</v>
      </c>
      <c r="O235" s="110">
        <f t="shared" si="167"/>
        <v>0</v>
      </c>
      <c r="P235" s="110">
        <f t="shared" si="168"/>
        <v>0</v>
      </c>
      <c r="Q235" s="110">
        <f t="shared" si="169"/>
        <v>0</v>
      </c>
      <c r="R235" s="110">
        <f t="shared" si="170"/>
        <v>0</v>
      </c>
      <c r="S235" s="110">
        <f t="shared" si="193"/>
        <v>25.629543711086136</v>
      </c>
      <c r="T235" s="110">
        <f t="shared" si="194"/>
        <v>29.298992474706793</v>
      </c>
      <c r="U235" s="110">
        <f t="shared" si="195"/>
        <v>10.546467307874298</v>
      </c>
      <c r="V235" s="110">
        <f t="shared" si="196"/>
        <v>7.3970570117308405</v>
      </c>
      <c r="W235" s="110">
        <f t="shared" si="197"/>
        <v>98.564443903127838</v>
      </c>
      <c r="X235" s="110">
        <f t="shared" si="198"/>
        <v>28.875484877044403</v>
      </c>
      <c r="Y235" s="110"/>
      <c r="Z235" s="110"/>
      <c r="AA235" s="110"/>
      <c r="AB235" s="110"/>
      <c r="AC235" s="110"/>
      <c r="AD235" s="110"/>
      <c r="AE235" s="110">
        <f t="shared" si="181"/>
        <v>0</v>
      </c>
      <c r="AF235" s="110">
        <f t="shared" si="182"/>
        <v>0</v>
      </c>
      <c r="AG235" s="110">
        <f t="shared" si="183"/>
        <v>0</v>
      </c>
      <c r="AH235" s="110">
        <f t="shared" si="184"/>
        <v>0</v>
      </c>
      <c r="AI235" s="110">
        <f t="shared" si="185"/>
        <v>0</v>
      </c>
      <c r="AJ235" s="110">
        <f t="shared" si="186"/>
        <v>0</v>
      </c>
      <c r="AK235" s="110">
        <f t="shared" si="171"/>
        <v>0</v>
      </c>
      <c r="AL235" s="110">
        <f t="shared" si="172"/>
        <v>0</v>
      </c>
      <c r="AM235" s="110">
        <f t="shared" si="173"/>
        <v>0</v>
      </c>
      <c r="AN235" s="110">
        <f t="shared" si="174"/>
        <v>0</v>
      </c>
      <c r="AO235" s="110">
        <f t="shared" si="175"/>
        <v>0</v>
      </c>
      <c r="AP235" s="110">
        <f t="shared" si="176"/>
        <v>0</v>
      </c>
      <c r="AQ235" s="110">
        <f t="shared" si="199"/>
        <v>0.98540615593827308</v>
      </c>
      <c r="AR235" s="110">
        <f t="shared" si="199"/>
        <v>1.6277634764450439</v>
      </c>
      <c r="AS235" s="110">
        <f t="shared" si="200"/>
        <v>0.46138234993962485</v>
      </c>
      <c r="AT235" s="110">
        <f t="shared" si="201"/>
        <v>0.34161085105150762</v>
      </c>
      <c r="AU235" s="110">
        <f t="shared" si="202"/>
        <v>5.2004079110339205</v>
      </c>
      <c r="AV235" s="110">
        <f t="shared" si="203"/>
        <v>1.2910702779182488</v>
      </c>
      <c r="AW235" s="110">
        <f t="shared" si="204"/>
        <v>26.614949867024407</v>
      </c>
      <c r="AX235" s="110">
        <f t="shared" si="205"/>
        <v>30.926755951151836</v>
      </c>
      <c r="AY235" s="110">
        <f t="shared" si="206"/>
        <v>11.007849657813923</v>
      </c>
      <c r="AZ235" s="110">
        <f t="shared" si="207"/>
        <v>7.7386678627823482</v>
      </c>
      <c r="BA235" s="110">
        <f t="shared" si="208"/>
        <v>103.76485181416176</v>
      </c>
      <c r="BB235" s="110">
        <f t="shared" si="209"/>
        <v>30.166555154962651</v>
      </c>
      <c r="BC235" s="90">
        <f t="shared" si="187"/>
        <v>0</v>
      </c>
      <c r="BD235" s="90">
        <f t="shared" si="210"/>
        <v>-8500</v>
      </c>
      <c r="BE235" s="90">
        <f t="shared" si="177"/>
        <v>9595.6413566018327</v>
      </c>
      <c r="BF235" s="89">
        <f t="shared" si="188"/>
        <v>0.12889898312962744</v>
      </c>
      <c r="BG235" s="109">
        <f t="shared" si="211"/>
        <v>398.1132043068759</v>
      </c>
      <c r="BH235" s="108">
        <f t="shared" si="178"/>
        <v>9993.7545609087083</v>
      </c>
      <c r="BI235" s="129">
        <f t="shared" si="189"/>
        <v>0.1757358306951422</v>
      </c>
      <c r="BJ235" s="90">
        <f t="shared" si="179"/>
        <v>466.12132331289695</v>
      </c>
      <c r="BK235" s="108">
        <f t="shared" si="180"/>
        <v>10061.762679914729</v>
      </c>
      <c r="BL235" s="89">
        <f t="shared" si="190"/>
        <v>0.18373678587232112</v>
      </c>
      <c r="BM235" s="109"/>
      <c r="BN235" s="109">
        <f t="shared" si="191"/>
        <v>8500</v>
      </c>
      <c r="BO235" s="109">
        <f t="shared" si="192"/>
        <v>10061.762679914729</v>
      </c>
      <c r="BQ235" s="108">
        <f t="shared" si="163"/>
        <v>67.529999000000004</v>
      </c>
      <c r="BR235" s="108">
        <f t="shared" si="164"/>
        <v>48.52</v>
      </c>
    </row>
    <row r="236" spans="1:70" ht="12.75" customHeight="1" x14ac:dyDescent="0.2">
      <c r="A236" s="107">
        <v>40700</v>
      </c>
      <c r="B236" s="108">
        <v>65.889999000000003</v>
      </c>
      <c r="C236" s="108">
        <v>54.549999</v>
      </c>
      <c r="D236" s="108">
        <v>54.529998999999997</v>
      </c>
      <c r="E236" s="108">
        <v>66.639999000000003</v>
      </c>
      <c r="F236" s="108">
        <v>36.700001</v>
      </c>
      <c r="G236" s="108">
        <v>47.220001000000003</v>
      </c>
      <c r="L236" s="156">
        <f>IF(int=Weekly,-$B$4,IF(int=Bi_Weekly,0,IF(int=Monthly,0,IF(int=Quarterly,0,IF(int=Yearly,0,IF(int=None,0,0))))))</f>
        <v>0</v>
      </c>
      <c r="M236" s="110">
        <f t="shared" si="165"/>
        <v>0</v>
      </c>
      <c r="N236" s="126">
        <f t="shared" si="166"/>
        <v>0</v>
      </c>
      <c r="O236" s="110">
        <f t="shared" si="167"/>
        <v>0</v>
      </c>
      <c r="P236" s="110">
        <f t="shared" si="168"/>
        <v>0</v>
      </c>
      <c r="Q236" s="110">
        <f t="shared" si="169"/>
        <v>0</v>
      </c>
      <c r="R236" s="110">
        <f t="shared" si="170"/>
        <v>0</v>
      </c>
      <c r="S236" s="110">
        <f t="shared" si="193"/>
        <v>25.629543711086136</v>
      </c>
      <c r="T236" s="110">
        <f t="shared" si="194"/>
        <v>29.298992474706793</v>
      </c>
      <c r="U236" s="110">
        <f t="shared" si="195"/>
        <v>10.546467307874298</v>
      </c>
      <c r="V236" s="110">
        <f t="shared" si="196"/>
        <v>7.3970570117308405</v>
      </c>
      <c r="W236" s="110">
        <f t="shared" si="197"/>
        <v>98.564443903127838</v>
      </c>
      <c r="X236" s="110">
        <f t="shared" si="198"/>
        <v>28.875484877044403</v>
      </c>
      <c r="Y236" s="110"/>
      <c r="Z236" s="110"/>
      <c r="AA236" s="110"/>
      <c r="AB236" s="110"/>
      <c r="AC236" s="110"/>
      <c r="AD236" s="110"/>
      <c r="AE236" s="110">
        <f t="shared" si="181"/>
        <v>0</v>
      </c>
      <c r="AF236" s="110">
        <f t="shared" si="182"/>
        <v>0</v>
      </c>
      <c r="AG236" s="110">
        <f t="shared" si="183"/>
        <v>0</v>
      </c>
      <c r="AH236" s="110">
        <f t="shared" si="184"/>
        <v>0</v>
      </c>
      <c r="AI236" s="110">
        <f t="shared" si="185"/>
        <v>0</v>
      </c>
      <c r="AJ236" s="110">
        <f t="shared" si="186"/>
        <v>0</v>
      </c>
      <c r="AK236" s="110">
        <f t="shared" si="171"/>
        <v>0</v>
      </c>
      <c r="AL236" s="110">
        <f t="shared" si="172"/>
        <v>0</v>
      </c>
      <c r="AM236" s="110">
        <f t="shared" si="173"/>
        <v>0</v>
      </c>
      <c r="AN236" s="110">
        <f t="shared" si="174"/>
        <v>0</v>
      </c>
      <c r="AO236" s="110">
        <f t="shared" si="175"/>
        <v>0</v>
      </c>
      <c r="AP236" s="110">
        <f t="shared" si="176"/>
        <v>0</v>
      </c>
      <c r="AQ236" s="110">
        <f t="shared" si="199"/>
        <v>0.98540615593827308</v>
      </c>
      <c r="AR236" s="110">
        <f t="shared" si="199"/>
        <v>1.6277634764450439</v>
      </c>
      <c r="AS236" s="110">
        <f t="shared" si="200"/>
        <v>0.46138234993962485</v>
      </c>
      <c r="AT236" s="110">
        <f t="shared" si="201"/>
        <v>0.34161085105150762</v>
      </c>
      <c r="AU236" s="110">
        <f t="shared" si="202"/>
        <v>5.2004079110339205</v>
      </c>
      <c r="AV236" s="110">
        <f t="shared" si="203"/>
        <v>1.2910702779182488</v>
      </c>
      <c r="AW236" s="110">
        <f t="shared" si="204"/>
        <v>26.614949867024407</v>
      </c>
      <c r="AX236" s="110">
        <f t="shared" si="205"/>
        <v>30.926755951151836</v>
      </c>
      <c r="AY236" s="110">
        <f t="shared" si="206"/>
        <v>11.007849657813923</v>
      </c>
      <c r="AZ236" s="110">
        <f t="shared" si="207"/>
        <v>7.7386678627823482</v>
      </c>
      <c r="BA236" s="110">
        <f t="shared" si="208"/>
        <v>103.76485181416176</v>
      </c>
      <c r="BB236" s="110">
        <f t="shared" si="209"/>
        <v>30.166555154962651</v>
      </c>
      <c r="BC236" s="90">
        <f t="shared" si="187"/>
        <v>0</v>
      </c>
      <c r="BD236" s="90">
        <f t="shared" si="210"/>
        <v>-8500</v>
      </c>
      <c r="BE236" s="90">
        <f t="shared" si="177"/>
        <v>9335.844957885547</v>
      </c>
      <c r="BF236" s="89">
        <f t="shared" si="188"/>
        <v>9.8334700927711349E-2</v>
      </c>
      <c r="BG236" s="109">
        <f t="shared" si="211"/>
        <v>398.1132043068759</v>
      </c>
      <c r="BH236" s="108">
        <f t="shared" si="178"/>
        <v>9733.9581621924226</v>
      </c>
      <c r="BI236" s="129">
        <f t="shared" si="189"/>
        <v>0.14517154849322611</v>
      </c>
      <c r="BJ236" s="90">
        <f t="shared" si="179"/>
        <v>453.46634784469018</v>
      </c>
      <c r="BK236" s="108">
        <f t="shared" si="180"/>
        <v>9789.311305730238</v>
      </c>
      <c r="BL236" s="89">
        <f t="shared" si="190"/>
        <v>0.1516836830270869</v>
      </c>
      <c r="BM236" s="109"/>
      <c r="BN236" s="109">
        <f t="shared" si="191"/>
        <v>8500</v>
      </c>
      <c r="BO236" s="109">
        <f t="shared" si="192"/>
        <v>9789.3113057302362</v>
      </c>
      <c r="BQ236" s="108">
        <f t="shared" si="163"/>
        <v>65.889999000000003</v>
      </c>
      <c r="BR236" s="108">
        <f t="shared" si="164"/>
        <v>47.220001000000003</v>
      </c>
    </row>
    <row r="237" spans="1:70" ht="12.75" customHeight="1" x14ac:dyDescent="0.2">
      <c r="A237" s="107">
        <v>40707</v>
      </c>
      <c r="B237" s="108">
        <v>65.919998000000007</v>
      </c>
      <c r="C237" s="108">
        <v>54.790000999999997</v>
      </c>
      <c r="D237" s="108">
        <v>54.619999</v>
      </c>
      <c r="E237" s="108">
        <v>67.129997000000003</v>
      </c>
      <c r="F237" s="108">
        <v>36.439999</v>
      </c>
      <c r="G237" s="108">
        <v>46.57</v>
      </c>
      <c r="L237" s="156">
        <f>IF(int=Weekly,-$B$4,IF(int=Bi_Weekly,-$B$4,IF(int=Monthly,0,IF(int=Quarterly,0,IF(int=Yearly,0,IF(int=None,0,0))))))</f>
        <v>0</v>
      </c>
      <c r="M237" s="110">
        <f t="shared" si="165"/>
        <v>0</v>
      </c>
      <c r="N237" s="126">
        <f t="shared" si="166"/>
        <v>0</v>
      </c>
      <c r="O237" s="110">
        <f t="shared" si="167"/>
        <v>0</v>
      </c>
      <c r="P237" s="110">
        <f t="shared" si="168"/>
        <v>0</v>
      </c>
      <c r="Q237" s="110">
        <f t="shared" si="169"/>
        <v>0</v>
      </c>
      <c r="R237" s="110">
        <f t="shared" si="170"/>
        <v>0</v>
      </c>
      <c r="S237" s="110">
        <f t="shared" si="193"/>
        <v>25.629543711086136</v>
      </c>
      <c r="T237" s="110">
        <f t="shared" si="194"/>
        <v>29.298992474706793</v>
      </c>
      <c r="U237" s="110">
        <f t="shared" si="195"/>
        <v>10.546467307874298</v>
      </c>
      <c r="V237" s="110">
        <f t="shared" si="196"/>
        <v>7.3970570117308405</v>
      </c>
      <c r="W237" s="110">
        <f t="shared" si="197"/>
        <v>98.564443903127838</v>
      </c>
      <c r="X237" s="110">
        <f t="shared" si="198"/>
        <v>28.875484877044403</v>
      </c>
      <c r="Y237" s="110"/>
      <c r="Z237" s="110"/>
      <c r="AA237" s="110"/>
      <c r="AB237" s="110"/>
      <c r="AC237" s="110"/>
      <c r="AD237" s="110"/>
      <c r="AE237" s="110">
        <f t="shared" si="181"/>
        <v>0</v>
      </c>
      <c r="AF237" s="110">
        <f t="shared" si="182"/>
        <v>0</v>
      </c>
      <c r="AG237" s="110">
        <f t="shared" si="183"/>
        <v>0</v>
      </c>
      <c r="AH237" s="110">
        <f t="shared" si="184"/>
        <v>0</v>
      </c>
      <c r="AI237" s="110">
        <f t="shared" si="185"/>
        <v>0</v>
      </c>
      <c r="AJ237" s="110">
        <f t="shared" si="186"/>
        <v>0</v>
      </c>
      <c r="AK237" s="110">
        <f t="shared" si="171"/>
        <v>0</v>
      </c>
      <c r="AL237" s="110">
        <f t="shared" si="172"/>
        <v>0</v>
      </c>
      <c r="AM237" s="110">
        <f t="shared" si="173"/>
        <v>0</v>
      </c>
      <c r="AN237" s="110">
        <f t="shared" si="174"/>
        <v>0</v>
      </c>
      <c r="AO237" s="110">
        <f t="shared" si="175"/>
        <v>0</v>
      </c>
      <c r="AP237" s="110">
        <f t="shared" si="176"/>
        <v>0</v>
      </c>
      <c r="AQ237" s="110">
        <f t="shared" si="199"/>
        <v>0.98540615593827308</v>
      </c>
      <c r="AR237" s="110">
        <f t="shared" si="199"/>
        <v>1.6277634764450439</v>
      </c>
      <c r="AS237" s="110">
        <f t="shared" si="200"/>
        <v>0.46138234993962485</v>
      </c>
      <c r="AT237" s="110">
        <f t="shared" si="201"/>
        <v>0.34161085105150762</v>
      </c>
      <c r="AU237" s="110">
        <f t="shared" si="202"/>
        <v>5.2004079110339205</v>
      </c>
      <c r="AV237" s="110">
        <f t="shared" si="203"/>
        <v>1.2910702779182488</v>
      </c>
      <c r="AW237" s="110">
        <f t="shared" si="204"/>
        <v>26.614949867024407</v>
      </c>
      <c r="AX237" s="110">
        <f t="shared" si="205"/>
        <v>30.926755951151836</v>
      </c>
      <c r="AY237" s="110">
        <f t="shared" si="206"/>
        <v>11.007849657813923</v>
      </c>
      <c r="AZ237" s="110">
        <f t="shared" si="207"/>
        <v>7.7386678627823482</v>
      </c>
      <c r="BA237" s="110">
        <f t="shared" si="208"/>
        <v>103.76485181416176</v>
      </c>
      <c r="BB237" s="110">
        <f t="shared" si="209"/>
        <v>30.166555154962651</v>
      </c>
      <c r="BC237" s="90">
        <f t="shared" si="187"/>
        <v>0</v>
      </c>
      <c r="BD237" s="90">
        <f t="shared" si="210"/>
        <v>-8500</v>
      </c>
      <c r="BE237" s="90">
        <f t="shared" si="177"/>
        <v>9303.8233139693275</v>
      </c>
      <c r="BF237" s="89">
        <f t="shared" si="188"/>
        <v>9.4567448702273849E-2</v>
      </c>
      <c r="BG237" s="109">
        <f t="shared" si="211"/>
        <v>398.1132043068759</v>
      </c>
      <c r="BH237" s="108">
        <f t="shared" si="178"/>
        <v>9701.9365182762031</v>
      </c>
      <c r="BI237" s="129">
        <f t="shared" si="189"/>
        <v>0.14140429626778861</v>
      </c>
      <c r="BJ237" s="90">
        <f t="shared" si="179"/>
        <v>451.90417514972216</v>
      </c>
      <c r="BK237" s="108">
        <f t="shared" si="180"/>
        <v>9755.72748911905</v>
      </c>
      <c r="BL237" s="89">
        <f t="shared" si="190"/>
        <v>0.14773264577871181</v>
      </c>
      <c r="BM237" s="109"/>
      <c r="BN237" s="109">
        <f t="shared" si="191"/>
        <v>8500</v>
      </c>
      <c r="BO237" s="109">
        <f t="shared" si="192"/>
        <v>9755.72748911905</v>
      </c>
      <c r="BQ237" s="108">
        <f t="shared" si="163"/>
        <v>65.919998000000007</v>
      </c>
      <c r="BR237" s="108">
        <f t="shared" si="164"/>
        <v>46.57</v>
      </c>
    </row>
    <row r="238" spans="1:70" ht="12.75" customHeight="1" x14ac:dyDescent="0.2">
      <c r="A238" s="107">
        <v>40714</v>
      </c>
      <c r="B238" s="108">
        <v>65.720000999999996</v>
      </c>
      <c r="C238" s="108">
        <v>54.130001</v>
      </c>
      <c r="D238" s="108">
        <v>54.810001</v>
      </c>
      <c r="E238" s="108">
        <v>67.809997999999993</v>
      </c>
      <c r="F238" s="108">
        <v>36.110000999999997</v>
      </c>
      <c r="G238" s="108">
        <v>46.639999000000003</v>
      </c>
      <c r="L238" s="156">
        <f>IF(int=Weekly,-$B$4,IF(int=Bi_Weekly,0,IF(int=Monthly,0,IF(int=Quarterly,0,IF(int=Yearly,0,IF(int=None,0,0))))))</f>
        <v>0</v>
      </c>
      <c r="M238" s="110">
        <f t="shared" si="165"/>
        <v>0</v>
      </c>
      <c r="N238" s="126">
        <f t="shared" si="166"/>
        <v>0</v>
      </c>
      <c r="O238" s="110">
        <f t="shared" si="167"/>
        <v>0</v>
      </c>
      <c r="P238" s="110">
        <f t="shared" si="168"/>
        <v>0</v>
      </c>
      <c r="Q238" s="110">
        <f t="shared" si="169"/>
        <v>0</v>
      </c>
      <c r="R238" s="110">
        <f t="shared" si="170"/>
        <v>0</v>
      </c>
      <c r="S238" s="110">
        <f t="shared" si="193"/>
        <v>25.629543711086136</v>
      </c>
      <c r="T238" s="110">
        <f t="shared" si="194"/>
        <v>29.298992474706793</v>
      </c>
      <c r="U238" s="110">
        <f t="shared" si="195"/>
        <v>10.546467307874298</v>
      </c>
      <c r="V238" s="110">
        <f t="shared" si="196"/>
        <v>7.3970570117308405</v>
      </c>
      <c r="W238" s="110">
        <f t="shared" si="197"/>
        <v>98.564443903127838</v>
      </c>
      <c r="X238" s="110">
        <f t="shared" si="198"/>
        <v>28.875484877044403</v>
      </c>
      <c r="Y238" s="110">
        <v>0.28299999999999997</v>
      </c>
      <c r="Z238" s="110">
        <v>0.32</v>
      </c>
      <c r="AA238" s="110"/>
      <c r="AB238" s="110"/>
      <c r="AC238" s="110"/>
      <c r="AD238" s="110"/>
      <c r="AE238" s="110">
        <f t="shared" si="181"/>
        <v>7.2531608702373758</v>
      </c>
      <c r="AF238" s="110">
        <f t="shared" si="182"/>
        <v>9.3756775919061734</v>
      </c>
      <c r="AG238" s="110">
        <f t="shared" si="183"/>
        <v>0</v>
      </c>
      <c r="AH238" s="110">
        <f t="shared" si="184"/>
        <v>0</v>
      </c>
      <c r="AI238" s="110">
        <f t="shared" si="185"/>
        <v>0</v>
      </c>
      <c r="AJ238" s="110">
        <f t="shared" si="186"/>
        <v>0</v>
      </c>
      <c r="AK238" s="110">
        <f t="shared" si="171"/>
        <v>0.11036458855558107</v>
      </c>
      <c r="AL238" s="110">
        <f t="shared" si="172"/>
        <v>0.17320667686494542</v>
      </c>
      <c r="AM238" s="110">
        <f t="shared" si="173"/>
        <v>0</v>
      </c>
      <c r="AN238" s="110">
        <f t="shared" si="174"/>
        <v>0</v>
      </c>
      <c r="AO238" s="110">
        <f t="shared" si="175"/>
        <v>0</v>
      </c>
      <c r="AP238" s="110">
        <f t="shared" si="176"/>
        <v>0</v>
      </c>
      <c r="AQ238" s="110">
        <f t="shared" si="199"/>
        <v>1.095770744493854</v>
      </c>
      <c r="AR238" s="110">
        <f t="shared" si="199"/>
        <v>1.8009701533099893</v>
      </c>
      <c r="AS238" s="110">
        <f t="shared" si="200"/>
        <v>0.46138234993962485</v>
      </c>
      <c r="AT238" s="110">
        <f t="shared" si="201"/>
        <v>0.34161085105150762</v>
      </c>
      <c r="AU238" s="110">
        <f t="shared" si="202"/>
        <v>5.2004079110339205</v>
      </c>
      <c r="AV238" s="110">
        <f t="shared" si="203"/>
        <v>1.2910702779182488</v>
      </c>
      <c r="AW238" s="110">
        <f t="shared" si="204"/>
        <v>26.725314455579991</v>
      </c>
      <c r="AX238" s="110">
        <f t="shared" si="205"/>
        <v>31.099962628016783</v>
      </c>
      <c r="AY238" s="110">
        <f t="shared" si="206"/>
        <v>11.007849657813923</v>
      </c>
      <c r="AZ238" s="110">
        <f t="shared" si="207"/>
        <v>7.7386678627823482</v>
      </c>
      <c r="BA238" s="110">
        <f t="shared" si="208"/>
        <v>103.76485181416176</v>
      </c>
      <c r="BB238" s="110">
        <f t="shared" si="209"/>
        <v>30.166555154962651</v>
      </c>
      <c r="BC238" s="90">
        <f t="shared" si="187"/>
        <v>16.628838462143548</v>
      </c>
      <c r="BD238" s="90">
        <f t="shared" si="210"/>
        <v>-8500</v>
      </c>
      <c r="BE238" s="90">
        <f t="shared" si="177"/>
        <v>9255.8891888356629</v>
      </c>
      <c r="BF238" s="89">
        <f t="shared" si="188"/>
        <v>8.8928139863019062E-2</v>
      </c>
      <c r="BG238" s="109">
        <f t="shared" si="211"/>
        <v>414.74204276901946</v>
      </c>
      <c r="BH238" s="108">
        <f t="shared" si="178"/>
        <v>9670.6312316046824</v>
      </c>
      <c r="BI238" s="129">
        <f t="shared" si="189"/>
        <v>0.13772132136525683</v>
      </c>
      <c r="BJ238" s="90">
        <f t="shared" si="179"/>
        <v>465.95582015058051</v>
      </c>
      <c r="BK238" s="108">
        <f t="shared" si="180"/>
        <v>9721.8450089862436</v>
      </c>
      <c r="BL238" s="89">
        <f t="shared" si="190"/>
        <v>0.14374647164544041</v>
      </c>
      <c r="BM238" s="109"/>
      <c r="BN238" s="109">
        <f t="shared" si="191"/>
        <v>8500</v>
      </c>
      <c r="BO238" s="109">
        <f t="shared" si="192"/>
        <v>9721.8450089862454</v>
      </c>
      <c r="BQ238" s="108">
        <f t="shared" si="163"/>
        <v>65.720000999999996</v>
      </c>
      <c r="BR238" s="108">
        <f t="shared" si="164"/>
        <v>46.639999000000003</v>
      </c>
    </row>
    <row r="239" spans="1:70" ht="12.75" customHeight="1" x14ac:dyDescent="0.2">
      <c r="A239" s="107">
        <v>40721</v>
      </c>
      <c r="B239" s="108">
        <v>69.379997000000003</v>
      </c>
      <c r="C239" s="108">
        <v>56.869999</v>
      </c>
      <c r="D239" s="108">
        <v>57.599997999999999</v>
      </c>
      <c r="E239" s="108">
        <v>71.199996999999996</v>
      </c>
      <c r="F239" s="108">
        <v>38.479999999999997</v>
      </c>
      <c r="G239" s="108">
        <v>49.18</v>
      </c>
      <c r="L239" s="156">
        <f>IF(int=Weekly,-$B$4,IF(int=Bi_Weekly,-$B$4,IF(int=Monthly,-$B$4,IF(int=Quarterly,0,IF(int=Yearly,0,IF(int=None,0,0))))))</f>
        <v>0</v>
      </c>
      <c r="M239" s="110">
        <f t="shared" si="165"/>
        <v>0</v>
      </c>
      <c r="N239" s="126">
        <f t="shared" si="166"/>
        <v>0</v>
      </c>
      <c r="O239" s="110">
        <f t="shared" si="167"/>
        <v>0</v>
      </c>
      <c r="P239" s="110">
        <f t="shared" si="168"/>
        <v>0</v>
      </c>
      <c r="Q239" s="110">
        <f t="shared" si="169"/>
        <v>0</v>
      </c>
      <c r="R239" s="110">
        <f t="shared" si="170"/>
        <v>0</v>
      </c>
      <c r="S239" s="110">
        <f t="shared" si="193"/>
        <v>25.629543711086136</v>
      </c>
      <c r="T239" s="110">
        <f t="shared" si="194"/>
        <v>29.298992474706793</v>
      </c>
      <c r="U239" s="110">
        <f t="shared" si="195"/>
        <v>10.546467307874298</v>
      </c>
      <c r="V239" s="110">
        <f t="shared" si="196"/>
        <v>7.3970570117308405</v>
      </c>
      <c r="W239" s="110">
        <f t="shared" si="197"/>
        <v>98.564443903127838</v>
      </c>
      <c r="X239" s="110">
        <f t="shared" si="198"/>
        <v>28.875484877044403</v>
      </c>
      <c r="Y239" s="110"/>
      <c r="Z239" s="110"/>
      <c r="AA239" s="110"/>
      <c r="AB239" s="110"/>
      <c r="AC239" s="110"/>
      <c r="AD239" s="110"/>
      <c r="AE239" s="110">
        <f t="shared" si="181"/>
        <v>0</v>
      </c>
      <c r="AF239" s="110">
        <f t="shared" si="182"/>
        <v>0</v>
      </c>
      <c r="AG239" s="110">
        <f t="shared" si="183"/>
        <v>0</v>
      </c>
      <c r="AH239" s="110">
        <f t="shared" si="184"/>
        <v>0</v>
      </c>
      <c r="AI239" s="110">
        <f t="shared" si="185"/>
        <v>0</v>
      </c>
      <c r="AJ239" s="110">
        <f t="shared" si="186"/>
        <v>0</v>
      </c>
      <c r="AK239" s="110">
        <f t="shared" si="171"/>
        <v>0</v>
      </c>
      <c r="AL239" s="110">
        <f t="shared" si="172"/>
        <v>0</v>
      </c>
      <c r="AM239" s="110">
        <f t="shared" si="173"/>
        <v>0</v>
      </c>
      <c r="AN239" s="110">
        <f t="shared" si="174"/>
        <v>0</v>
      </c>
      <c r="AO239" s="110">
        <f t="shared" si="175"/>
        <v>0</v>
      </c>
      <c r="AP239" s="110">
        <f t="shared" si="176"/>
        <v>0</v>
      </c>
      <c r="AQ239" s="110">
        <f t="shared" si="199"/>
        <v>1.095770744493854</v>
      </c>
      <c r="AR239" s="110">
        <f t="shared" si="199"/>
        <v>1.8009701533099893</v>
      </c>
      <c r="AS239" s="110">
        <f t="shared" si="200"/>
        <v>0.46138234993962485</v>
      </c>
      <c r="AT239" s="110">
        <f t="shared" si="201"/>
        <v>0.34161085105150762</v>
      </c>
      <c r="AU239" s="110">
        <f t="shared" si="202"/>
        <v>5.2004079110339205</v>
      </c>
      <c r="AV239" s="110">
        <f t="shared" si="203"/>
        <v>1.2910702779182488</v>
      </c>
      <c r="AW239" s="110">
        <f t="shared" si="204"/>
        <v>26.725314455579991</v>
      </c>
      <c r="AX239" s="110">
        <f t="shared" si="205"/>
        <v>31.099962628016783</v>
      </c>
      <c r="AY239" s="110">
        <f t="shared" si="206"/>
        <v>11.007849657813923</v>
      </c>
      <c r="AZ239" s="110">
        <f t="shared" si="207"/>
        <v>7.7386678627823482</v>
      </c>
      <c r="BA239" s="110">
        <f t="shared" si="208"/>
        <v>103.76485181416176</v>
      </c>
      <c r="BB239" s="110">
        <f t="shared" si="209"/>
        <v>30.166555154962651</v>
      </c>
      <c r="BC239" s="90">
        <f t="shared" si="187"/>
        <v>0</v>
      </c>
      <c r="BD239" s="90">
        <f t="shared" si="210"/>
        <v>-8500</v>
      </c>
      <c r="BE239" s="90">
        <f t="shared" si="177"/>
        <v>9791.4144190542011</v>
      </c>
      <c r="BF239" s="89">
        <f t="shared" si="188"/>
        <v>0.15193110812402355</v>
      </c>
      <c r="BG239" s="109">
        <f t="shared" si="211"/>
        <v>414.74204276901946</v>
      </c>
      <c r="BH239" s="108">
        <f t="shared" si="178"/>
        <v>10206.156461823221</v>
      </c>
      <c r="BI239" s="129">
        <f t="shared" si="189"/>
        <v>0.20072428962626132</v>
      </c>
      <c r="BJ239" s="90">
        <f t="shared" si="179"/>
        <v>492.95058847183748</v>
      </c>
      <c r="BK239" s="108">
        <f t="shared" si="180"/>
        <v>10284.365007526039</v>
      </c>
      <c r="BL239" s="89">
        <f t="shared" si="190"/>
        <v>0.20992529500306345</v>
      </c>
      <c r="BM239" s="109"/>
      <c r="BN239" s="109">
        <f t="shared" si="191"/>
        <v>8500</v>
      </c>
      <c r="BO239" s="109">
        <f t="shared" si="192"/>
        <v>10284.365007526038</v>
      </c>
      <c r="BQ239" s="108">
        <f t="shared" si="163"/>
        <v>69.379997000000003</v>
      </c>
      <c r="BR239" s="108">
        <f t="shared" si="164"/>
        <v>49.18</v>
      </c>
    </row>
    <row r="240" spans="1:70" ht="12.75" customHeight="1" x14ac:dyDescent="0.2">
      <c r="A240" s="107">
        <v>40729</v>
      </c>
      <c r="B240" s="108">
        <v>69.760002</v>
      </c>
      <c r="C240" s="108">
        <v>56.73</v>
      </c>
      <c r="D240" s="108">
        <v>57.599997999999999</v>
      </c>
      <c r="E240" s="108">
        <v>72.050003000000004</v>
      </c>
      <c r="F240" s="108">
        <v>37.849997999999999</v>
      </c>
      <c r="G240" s="108">
        <v>49</v>
      </c>
      <c r="L240" s="156">
        <f>IF(int=Weekly,-$B$4,IF(int=Bi_Weekly,0,IF(int=Monthly,0,IF(int=Quarterly,0,IF(int=Yearly,0,IF(int=None,0,0))))))</f>
        <v>0</v>
      </c>
      <c r="M240" s="110">
        <f t="shared" si="165"/>
        <v>0</v>
      </c>
      <c r="N240" s="126">
        <f t="shared" si="166"/>
        <v>0</v>
      </c>
      <c r="O240" s="110">
        <f t="shared" si="167"/>
        <v>0</v>
      </c>
      <c r="P240" s="110">
        <f t="shared" si="168"/>
        <v>0</v>
      </c>
      <c r="Q240" s="110">
        <f t="shared" si="169"/>
        <v>0</v>
      </c>
      <c r="R240" s="110">
        <f t="shared" si="170"/>
        <v>0</v>
      </c>
      <c r="S240" s="110">
        <f t="shared" si="193"/>
        <v>25.629543711086136</v>
      </c>
      <c r="T240" s="110">
        <f t="shared" si="194"/>
        <v>29.298992474706793</v>
      </c>
      <c r="U240" s="110">
        <f t="shared" si="195"/>
        <v>10.546467307874298</v>
      </c>
      <c r="V240" s="110">
        <f t="shared" si="196"/>
        <v>7.3970570117308405</v>
      </c>
      <c r="W240" s="110">
        <f t="shared" si="197"/>
        <v>98.564443903127838</v>
      </c>
      <c r="X240" s="110">
        <f t="shared" si="198"/>
        <v>28.875484877044403</v>
      </c>
      <c r="Y240" s="110"/>
      <c r="Z240" s="110"/>
      <c r="AA240" s="110"/>
      <c r="AB240" s="110"/>
      <c r="AC240" s="110"/>
      <c r="AD240" s="110"/>
      <c r="AE240" s="110">
        <f t="shared" si="181"/>
        <v>0</v>
      </c>
      <c r="AF240" s="110">
        <f t="shared" si="182"/>
        <v>0</v>
      </c>
      <c r="AG240" s="110">
        <f t="shared" si="183"/>
        <v>0</v>
      </c>
      <c r="AH240" s="110">
        <f t="shared" si="184"/>
        <v>0</v>
      </c>
      <c r="AI240" s="110">
        <f t="shared" si="185"/>
        <v>0</v>
      </c>
      <c r="AJ240" s="110">
        <f t="shared" si="186"/>
        <v>0</v>
      </c>
      <c r="AK240" s="110">
        <f t="shared" si="171"/>
        <v>0</v>
      </c>
      <c r="AL240" s="110">
        <f t="shared" si="172"/>
        <v>0</v>
      </c>
      <c r="AM240" s="110">
        <f t="shared" si="173"/>
        <v>0</v>
      </c>
      <c r="AN240" s="110">
        <f t="shared" si="174"/>
        <v>0</v>
      </c>
      <c r="AO240" s="110">
        <f t="shared" si="175"/>
        <v>0</v>
      </c>
      <c r="AP240" s="110">
        <f t="shared" si="176"/>
        <v>0</v>
      </c>
      <c r="AQ240" s="110">
        <f t="shared" si="199"/>
        <v>1.095770744493854</v>
      </c>
      <c r="AR240" s="110">
        <f t="shared" si="199"/>
        <v>1.8009701533099893</v>
      </c>
      <c r="AS240" s="110">
        <f t="shared" si="200"/>
        <v>0.46138234993962485</v>
      </c>
      <c r="AT240" s="110">
        <f t="shared" si="201"/>
        <v>0.34161085105150762</v>
      </c>
      <c r="AU240" s="110">
        <f t="shared" si="202"/>
        <v>5.2004079110339205</v>
      </c>
      <c r="AV240" s="110">
        <f t="shared" si="203"/>
        <v>1.2910702779182488</v>
      </c>
      <c r="AW240" s="110">
        <f t="shared" si="204"/>
        <v>26.725314455579991</v>
      </c>
      <c r="AX240" s="110">
        <f t="shared" si="205"/>
        <v>31.099962628016783</v>
      </c>
      <c r="AY240" s="110">
        <f t="shared" si="206"/>
        <v>11.007849657813923</v>
      </c>
      <c r="AZ240" s="110">
        <f t="shared" si="207"/>
        <v>7.7386678627823482</v>
      </c>
      <c r="BA240" s="110">
        <f t="shared" si="208"/>
        <v>103.76485181416176</v>
      </c>
      <c r="BB240" s="110">
        <f t="shared" si="209"/>
        <v>30.166555154962651</v>
      </c>
      <c r="BC240" s="90">
        <f t="shared" si="187"/>
        <v>0</v>
      </c>
      <c r="BD240" s="90">
        <f t="shared" si="210"/>
        <v>-8500</v>
      </c>
      <c r="BE240" s="90">
        <f t="shared" si="177"/>
        <v>9736.0461029412527</v>
      </c>
      <c r="BF240" s="89">
        <f t="shared" si="188"/>
        <v>0.1454171885813238</v>
      </c>
      <c r="BG240" s="109">
        <f t="shared" si="211"/>
        <v>414.74204276901946</v>
      </c>
      <c r="BH240" s="108">
        <f t="shared" si="178"/>
        <v>10150.788145710272</v>
      </c>
      <c r="BI240" s="129">
        <f t="shared" si="189"/>
        <v>0.19421037008356135</v>
      </c>
      <c r="BJ240" s="90">
        <f t="shared" si="179"/>
        <v>489.89656405137214</v>
      </c>
      <c r="BK240" s="108">
        <f t="shared" si="180"/>
        <v>10225.942666992625</v>
      </c>
      <c r="BL240" s="89">
        <f t="shared" si="190"/>
        <v>0.20305207846972051</v>
      </c>
      <c r="BM240" s="109"/>
      <c r="BN240" s="109">
        <f t="shared" si="191"/>
        <v>8500</v>
      </c>
      <c r="BO240" s="109">
        <f t="shared" si="192"/>
        <v>10225.942666992623</v>
      </c>
      <c r="BQ240" s="108">
        <f t="shared" si="163"/>
        <v>69.760002</v>
      </c>
      <c r="BR240" s="108">
        <f t="shared" si="164"/>
        <v>49</v>
      </c>
    </row>
    <row r="241" spans="1:70" ht="12.75" customHeight="1" x14ac:dyDescent="0.2">
      <c r="A241" s="107">
        <v>40735</v>
      </c>
      <c r="B241" s="108">
        <v>68.279999000000004</v>
      </c>
      <c r="C241" s="108">
        <v>55.48</v>
      </c>
      <c r="D241" s="108">
        <v>55.970001000000003</v>
      </c>
      <c r="E241" s="108">
        <v>70.059997999999993</v>
      </c>
      <c r="F241" s="108">
        <v>36.849997999999999</v>
      </c>
      <c r="G241" s="108">
        <v>47.73</v>
      </c>
      <c r="L241" s="156">
        <f>IF(int=Weekly,-$B$4,IF(int=Bi_Weekly,-$B$4,IF(int=Monthly,0,IF(int=Quarterly,0,IF(int=Yearly,0,IF(int=None,0,0))))))</f>
        <v>0</v>
      </c>
      <c r="M241" s="110">
        <f t="shared" si="165"/>
        <v>0</v>
      </c>
      <c r="N241" s="126">
        <f t="shared" si="166"/>
        <v>0</v>
      </c>
      <c r="O241" s="110">
        <f t="shared" si="167"/>
        <v>0</v>
      </c>
      <c r="P241" s="110">
        <f t="shared" si="168"/>
        <v>0</v>
      </c>
      <c r="Q241" s="110">
        <f t="shared" si="169"/>
        <v>0</v>
      </c>
      <c r="R241" s="110">
        <f t="shared" si="170"/>
        <v>0</v>
      </c>
      <c r="S241" s="110">
        <f t="shared" si="193"/>
        <v>25.629543711086136</v>
      </c>
      <c r="T241" s="110">
        <f t="shared" si="194"/>
        <v>29.298992474706793</v>
      </c>
      <c r="U241" s="110">
        <f t="shared" si="195"/>
        <v>10.546467307874298</v>
      </c>
      <c r="V241" s="110">
        <f t="shared" si="196"/>
        <v>7.3970570117308405</v>
      </c>
      <c r="W241" s="110">
        <f t="shared" si="197"/>
        <v>98.564443903127838</v>
      </c>
      <c r="X241" s="110">
        <f t="shared" si="198"/>
        <v>28.875484877044403</v>
      </c>
      <c r="Y241" s="110"/>
      <c r="Z241" s="110"/>
      <c r="AA241" s="110"/>
      <c r="AB241" s="110"/>
      <c r="AC241" s="110"/>
      <c r="AD241" s="110"/>
      <c r="AE241" s="110">
        <f t="shared" si="181"/>
        <v>0</v>
      </c>
      <c r="AF241" s="110">
        <f t="shared" si="182"/>
        <v>0</v>
      </c>
      <c r="AG241" s="110">
        <f t="shared" si="183"/>
        <v>0</v>
      </c>
      <c r="AH241" s="110">
        <f t="shared" si="184"/>
        <v>0</v>
      </c>
      <c r="AI241" s="110">
        <f t="shared" si="185"/>
        <v>0</v>
      </c>
      <c r="AJ241" s="110">
        <f t="shared" si="186"/>
        <v>0</v>
      </c>
      <c r="AK241" s="110">
        <f t="shared" si="171"/>
        <v>0</v>
      </c>
      <c r="AL241" s="110">
        <f t="shared" si="172"/>
        <v>0</v>
      </c>
      <c r="AM241" s="110">
        <f t="shared" si="173"/>
        <v>0</v>
      </c>
      <c r="AN241" s="110">
        <f t="shared" si="174"/>
        <v>0</v>
      </c>
      <c r="AO241" s="110">
        <f t="shared" si="175"/>
        <v>0</v>
      </c>
      <c r="AP241" s="110">
        <f t="shared" si="176"/>
        <v>0</v>
      </c>
      <c r="AQ241" s="110">
        <f t="shared" si="199"/>
        <v>1.095770744493854</v>
      </c>
      <c r="AR241" s="110">
        <f t="shared" si="199"/>
        <v>1.8009701533099893</v>
      </c>
      <c r="AS241" s="110">
        <f t="shared" si="200"/>
        <v>0.46138234993962485</v>
      </c>
      <c r="AT241" s="110">
        <f t="shared" si="201"/>
        <v>0.34161085105150762</v>
      </c>
      <c r="AU241" s="110">
        <f t="shared" si="202"/>
        <v>5.2004079110339205</v>
      </c>
      <c r="AV241" s="110">
        <f t="shared" si="203"/>
        <v>1.2910702779182488</v>
      </c>
      <c r="AW241" s="110">
        <f t="shared" si="204"/>
        <v>26.725314455579991</v>
      </c>
      <c r="AX241" s="110">
        <f t="shared" si="205"/>
        <v>31.099962628016783</v>
      </c>
      <c r="AY241" s="110">
        <f t="shared" si="206"/>
        <v>11.007849657813923</v>
      </c>
      <c r="AZ241" s="110">
        <f t="shared" si="207"/>
        <v>7.7386678627823482</v>
      </c>
      <c r="BA241" s="110">
        <f t="shared" si="208"/>
        <v>103.76485181416176</v>
      </c>
      <c r="BB241" s="110">
        <f t="shared" si="209"/>
        <v>30.166555154962651</v>
      </c>
      <c r="BC241" s="90">
        <f t="shared" si="187"/>
        <v>0</v>
      </c>
      <c r="BD241" s="90">
        <f t="shared" si="210"/>
        <v>-8500</v>
      </c>
      <c r="BE241" s="90">
        <f t="shared" si="177"/>
        <v>9494.3433605587925</v>
      </c>
      <c r="BF241" s="89">
        <f t="shared" si="188"/>
        <v>0.11698157183044611</v>
      </c>
      <c r="BG241" s="109">
        <f t="shared" si="211"/>
        <v>414.74204276901946</v>
      </c>
      <c r="BH241" s="108">
        <f t="shared" si="178"/>
        <v>9909.0854033278119</v>
      </c>
      <c r="BI241" s="129">
        <f t="shared" si="189"/>
        <v>0.16577475333268366</v>
      </c>
      <c r="BJ241" s="90">
        <f t="shared" si="179"/>
        <v>477.75168105868011</v>
      </c>
      <c r="BK241" s="108">
        <f t="shared" si="180"/>
        <v>9972.0950416174728</v>
      </c>
      <c r="BL241" s="89">
        <f t="shared" si="190"/>
        <v>0.17318765195499686</v>
      </c>
      <c r="BM241" s="109"/>
      <c r="BN241" s="109">
        <f t="shared" si="191"/>
        <v>8500</v>
      </c>
      <c r="BO241" s="109">
        <f t="shared" si="192"/>
        <v>9972.0950416174746</v>
      </c>
      <c r="BQ241" s="108">
        <f t="shared" si="163"/>
        <v>68.279999000000004</v>
      </c>
      <c r="BR241" s="108">
        <f t="shared" si="164"/>
        <v>47.73</v>
      </c>
    </row>
    <row r="242" spans="1:70" ht="12.75" customHeight="1" x14ac:dyDescent="0.2">
      <c r="A242" s="107">
        <v>40742</v>
      </c>
      <c r="B242" s="108">
        <v>69.709998999999996</v>
      </c>
      <c r="C242" s="108">
        <v>56.48</v>
      </c>
      <c r="D242" s="108">
        <v>56.880001</v>
      </c>
      <c r="E242" s="108">
        <v>71.169998000000007</v>
      </c>
      <c r="F242" s="108">
        <v>38.18</v>
      </c>
      <c r="G242" s="108">
        <v>48.68</v>
      </c>
      <c r="L242" s="156">
        <f>IF(int=Weekly,-$B$4,IF(int=Bi_Weekly,0,IF(int=Monthly,0,IF(int=Quarterly,0,IF(int=Yearly,0,IF(int=None,0,0))))))</f>
        <v>0</v>
      </c>
      <c r="M242" s="110">
        <f t="shared" si="165"/>
        <v>0</v>
      </c>
      <c r="N242" s="126">
        <f t="shared" si="166"/>
        <v>0</v>
      </c>
      <c r="O242" s="110">
        <f t="shared" si="167"/>
        <v>0</v>
      </c>
      <c r="P242" s="110">
        <f t="shared" si="168"/>
        <v>0</v>
      </c>
      <c r="Q242" s="110">
        <f t="shared" si="169"/>
        <v>0</v>
      </c>
      <c r="R242" s="110">
        <f t="shared" si="170"/>
        <v>0</v>
      </c>
      <c r="S242" s="110">
        <f t="shared" si="193"/>
        <v>25.629543711086136</v>
      </c>
      <c r="T242" s="110">
        <f t="shared" si="194"/>
        <v>29.298992474706793</v>
      </c>
      <c r="U242" s="110">
        <f t="shared" si="195"/>
        <v>10.546467307874298</v>
      </c>
      <c r="V242" s="110">
        <f t="shared" si="196"/>
        <v>7.3970570117308405</v>
      </c>
      <c r="W242" s="110">
        <f t="shared" si="197"/>
        <v>98.564443903127838</v>
      </c>
      <c r="X242" s="110">
        <f t="shared" si="198"/>
        <v>28.875484877044403</v>
      </c>
      <c r="Y242" s="110"/>
      <c r="Z242" s="110"/>
      <c r="AA242" s="110"/>
      <c r="AB242" s="110"/>
      <c r="AC242" s="110"/>
      <c r="AD242" s="110"/>
      <c r="AE242" s="110">
        <f t="shared" si="181"/>
        <v>0</v>
      </c>
      <c r="AF242" s="110">
        <f t="shared" si="182"/>
        <v>0</v>
      </c>
      <c r="AG242" s="110">
        <f t="shared" si="183"/>
        <v>0</v>
      </c>
      <c r="AH242" s="110">
        <f t="shared" si="184"/>
        <v>0</v>
      </c>
      <c r="AI242" s="110">
        <f t="shared" si="185"/>
        <v>0</v>
      </c>
      <c r="AJ242" s="110">
        <f t="shared" si="186"/>
        <v>0</v>
      </c>
      <c r="AK242" s="110">
        <f t="shared" si="171"/>
        <v>0</v>
      </c>
      <c r="AL242" s="110">
        <f t="shared" si="172"/>
        <v>0</v>
      </c>
      <c r="AM242" s="110">
        <f t="shared" si="173"/>
        <v>0</v>
      </c>
      <c r="AN242" s="110">
        <f t="shared" si="174"/>
        <v>0</v>
      </c>
      <c r="AO242" s="110">
        <f t="shared" si="175"/>
        <v>0</v>
      </c>
      <c r="AP242" s="110">
        <f t="shared" si="176"/>
        <v>0</v>
      </c>
      <c r="AQ242" s="110">
        <f t="shared" si="199"/>
        <v>1.095770744493854</v>
      </c>
      <c r="AR242" s="110">
        <f t="shared" si="199"/>
        <v>1.8009701533099893</v>
      </c>
      <c r="AS242" s="110">
        <f t="shared" si="200"/>
        <v>0.46138234993962485</v>
      </c>
      <c r="AT242" s="110">
        <f t="shared" si="201"/>
        <v>0.34161085105150762</v>
      </c>
      <c r="AU242" s="110">
        <f t="shared" si="202"/>
        <v>5.2004079110339205</v>
      </c>
      <c r="AV242" s="110">
        <f t="shared" si="203"/>
        <v>1.2910702779182488</v>
      </c>
      <c r="AW242" s="110">
        <f t="shared" si="204"/>
        <v>26.725314455579991</v>
      </c>
      <c r="AX242" s="110">
        <f t="shared" si="205"/>
        <v>31.099962628016783</v>
      </c>
      <c r="AY242" s="110">
        <f t="shared" si="206"/>
        <v>11.007849657813923</v>
      </c>
      <c r="AZ242" s="110">
        <f t="shared" si="207"/>
        <v>7.7386678627823482</v>
      </c>
      <c r="BA242" s="110">
        <f t="shared" si="208"/>
        <v>103.76485181416176</v>
      </c>
      <c r="BB242" s="110">
        <f t="shared" si="209"/>
        <v>30.166555154962651</v>
      </c>
      <c r="BC242" s="90">
        <f t="shared" si="187"/>
        <v>0</v>
      </c>
      <c r="BD242" s="90">
        <f t="shared" si="210"/>
        <v>-8500</v>
      </c>
      <c r="BE242" s="90">
        <f t="shared" si="177"/>
        <v>9736.6232372267805</v>
      </c>
      <c r="BF242" s="89">
        <f t="shared" si="188"/>
        <v>0.14548508673256233</v>
      </c>
      <c r="BG242" s="109">
        <f t="shared" si="211"/>
        <v>414.74204276901946</v>
      </c>
      <c r="BH242" s="108">
        <f t="shared" si="178"/>
        <v>10151.3652799958</v>
      </c>
      <c r="BI242" s="129">
        <f t="shared" si="189"/>
        <v>0.1942782682348001</v>
      </c>
      <c r="BJ242" s="90">
        <f t="shared" si="179"/>
        <v>490.06171904624176</v>
      </c>
      <c r="BK242" s="108">
        <f t="shared" si="180"/>
        <v>10226.684956273022</v>
      </c>
      <c r="BL242" s="89">
        <f t="shared" si="190"/>
        <v>0.20313940662035557</v>
      </c>
      <c r="BM242" s="109"/>
      <c r="BN242" s="109">
        <f t="shared" si="191"/>
        <v>8500</v>
      </c>
      <c r="BO242" s="109">
        <f t="shared" si="192"/>
        <v>10226.684956273022</v>
      </c>
      <c r="BQ242" s="108">
        <f t="shared" si="163"/>
        <v>69.709998999999996</v>
      </c>
      <c r="BR242" s="108">
        <f t="shared" si="164"/>
        <v>48.68</v>
      </c>
    </row>
    <row r="243" spans="1:70" ht="12.75" customHeight="1" x14ac:dyDescent="0.2">
      <c r="A243" s="107">
        <v>40749</v>
      </c>
      <c r="B243" s="108">
        <v>66.849997999999999</v>
      </c>
      <c r="C243" s="108">
        <v>54.09</v>
      </c>
      <c r="D243" s="108">
        <v>54.389999000000003</v>
      </c>
      <c r="E243" s="108">
        <v>67.75</v>
      </c>
      <c r="F243" s="108">
        <v>37.169998</v>
      </c>
      <c r="G243" s="108">
        <v>48.32</v>
      </c>
      <c r="L243" s="156">
        <f>IF(int=Weekly,-$B$4,IF(int=Bi_Weekly,-$B$4,IF(int=Monthly,-$B$4,IF(int=Quarterly,-$B$4,IF(int=Yearly,-$B$4,IF(int=None,0,0))))))</f>
        <v>-500</v>
      </c>
      <c r="M243" s="110">
        <f t="shared" si="165"/>
        <v>1.3163799945065069</v>
      </c>
      <c r="N243" s="126">
        <f t="shared" si="166"/>
        <v>1.6269180994638563</v>
      </c>
      <c r="O243" s="110">
        <f t="shared" si="167"/>
        <v>0.5148005242654996</v>
      </c>
      <c r="P243" s="110">
        <f t="shared" si="168"/>
        <v>0.36162361623616235</v>
      </c>
      <c r="Q243" s="110">
        <f t="shared" si="169"/>
        <v>5.5286524363009111</v>
      </c>
      <c r="R243" s="110">
        <f t="shared" si="170"/>
        <v>1.3658940397350994</v>
      </c>
      <c r="S243" s="110">
        <f t="shared" si="193"/>
        <v>26.945923705592641</v>
      </c>
      <c r="T243" s="110">
        <f t="shared" si="194"/>
        <v>30.925910574170651</v>
      </c>
      <c r="U243" s="110">
        <f t="shared" si="195"/>
        <v>11.061267832139798</v>
      </c>
      <c r="V243" s="110">
        <f t="shared" si="196"/>
        <v>7.7586806279670029</v>
      </c>
      <c r="W243" s="110">
        <f t="shared" si="197"/>
        <v>104.09309633942875</v>
      </c>
      <c r="X243" s="110">
        <f t="shared" si="198"/>
        <v>30.241378916779503</v>
      </c>
      <c r="Y243" s="110"/>
      <c r="Z243" s="110"/>
      <c r="AA243" s="110"/>
      <c r="AB243" s="110"/>
      <c r="AC243" s="110"/>
      <c r="AD243" s="110"/>
      <c r="AE243" s="110">
        <f t="shared" si="181"/>
        <v>0</v>
      </c>
      <c r="AF243" s="110">
        <f t="shared" si="182"/>
        <v>0</v>
      </c>
      <c r="AG243" s="110">
        <f t="shared" si="183"/>
        <v>0</v>
      </c>
      <c r="AH243" s="110">
        <f t="shared" si="184"/>
        <v>0</v>
      </c>
      <c r="AI243" s="110">
        <f t="shared" si="185"/>
        <v>0</v>
      </c>
      <c r="AJ243" s="110">
        <f t="shared" si="186"/>
        <v>0</v>
      </c>
      <c r="AK243" s="110">
        <f t="shared" si="171"/>
        <v>0</v>
      </c>
      <c r="AL243" s="110">
        <f t="shared" si="172"/>
        <v>0</v>
      </c>
      <c r="AM243" s="110">
        <f t="shared" si="173"/>
        <v>0</v>
      </c>
      <c r="AN243" s="110">
        <f t="shared" si="174"/>
        <v>0</v>
      </c>
      <c r="AO243" s="110">
        <f t="shared" si="175"/>
        <v>0</v>
      </c>
      <c r="AP243" s="110">
        <f t="shared" si="176"/>
        <v>0</v>
      </c>
      <c r="AQ243" s="110">
        <f t="shared" si="199"/>
        <v>1.095770744493854</v>
      </c>
      <c r="AR243" s="110">
        <f t="shared" si="199"/>
        <v>1.8009701533099893</v>
      </c>
      <c r="AS243" s="110">
        <f t="shared" si="200"/>
        <v>0.46138234993962485</v>
      </c>
      <c r="AT243" s="110">
        <f t="shared" si="201"/>
        <v>0.34161085105150762</v>
      </c>
      <c r="AU243" s="110">
        <f t="shared" si="202"/>
        <v>5.2004079110339205</v>
      </c>
      <c r="AV243" s="110">
        <f t="shared" si="203"/>
        <v>1.2910702779182488</v>
      </c>
      <c r="AW243" s="110">
        <f t="shared" si="204"/>
        <v>28.041694450086496</v>
      </c>
      <c r="AX243" s="110">
        <f t="shared" si="205"/>
        <v>32.726880727480641</v>
      </c>
      <c r="AY243" s="110">
        <f t="shared" si="206"/>
        <v>11.522650182079422</v>
      </c>
      <c r="AZ243" s="110">
        <f t="shared" si="207"/>
        <v>8.1002914790185105</v>
      </c>
      <c r="BA243" s="110">
        <f t="shared" si="208"/>
        <v>109.29350425046268</v>
      </c>
      <c r="BB243" s="110">
        <f t="shared" si="209"/>
        <v>31.532449194697751</v>
      </c>
      <c r="BC243" s="90">
        <f t="shared" si="187"/>
        <v>0</v>
      </c>
      <c r="BD243" s="90">
        <f t="shared" si="210"/>
        <v>-9000</v>
      </c>
      <c r="BE243" s="90">
        <f t="shared" si="177"/>
        <v>9931.7940196666514</v>
      </c>
      <c r="BF243" s="89">
        <f t="shared" si="188"/>
        <v>0.10353266885185008</v>
      </c>
      <c r="BG243" s="109">
        <f t="shared" si="211"/>
        <v>414.74204276901946</v>
      </c>
      <c r="BH243" s="108">
        <f t="shared" si="178"/>
        <v>10346.536062435671</v>
      </c>
      <c r="BI243" s="129">
        <f t="shared" si="189"/>
        <v>0.14961511804840777</v>
      </c>
      <c r="BJ243" s="90">
        <f t="shared" si="179"/>
        <v>474.58913586230824</v>
      </c>
      <c r="BK243" s="108">
        <f t="shared" si="180"/>
        <v>10406.38315552896</v>
      </c>
      <c r="BL243" s="89">
        <f t="shared" si="190"/>
        <v>0.15626479505877322</v>
      </c>
      <c r="BM243" s="109"/>
      <c r="BN243" s="109">
        <f t="shared" si="191"/>
        <v>9000</v>
      </c>
      <c r="BO243" s="109">
        <f t="shared" si="192"/>
        <v>10406.38315552896</v>
      </c>
      <c r="BQ243" s="108">
        <f t="shared" si="163"/>
        <v>66.849997999999999</v>
      </c>
      <c r="BR243" s="108">
        <f t="shared" si="164"/>
        <v>48.32</v>
      </c>
    </row>
    <row r="244" spans="1:70" ht="12.75" customHeight="1" x14ac:dyDescent="0.2">
      <c r="A244" s="107">
        <v>40756</v>
      </c>
      <c r="B244" s="108">
        <v>61.619999</v>
      </c>
      <c r="C244" s="108">
        <v>50.09</v>
      </c>
      <c r="D244" s="108">
        <v>49.110000999999997</v>
      </c>
      <c r="E244" s="108">
        <v>60.77</v>
      </c>
      <c r="F244" s="108">
        <v>34.040000999999997</v>
      </c>
      <c r="G244" s="108">
        <v>43.650002000000001</v>
      </c>
      <c r="L244" s="156">
        <f>IF(int=Weekly,-$B$4,IF(int=Bi_Weekly,0,IF(int=Monthly,0,IF(int=Quarterly,0,IF(int=Yearly,0,IF(int=None,0,0))))))</f>
        <v>0</v>
      </c>
      <c r="M244" s="110">
        <f t="shared" si="165"/>
        <v>0</v>
      </c>
      <c r="N244" s="126">
        <f t="shared" si="166"/>
        <v>0</v>
      </c>
      <c r="O244" s="110">
        <f t="shared" si="167"/>
        <v>0</v>
      </c>
      <c r="P244" s="110">
        <f t="shared" si="168"/>
        <v>0</v>
      </c>
      <c r="Q244" s="110">
        <f t="shared" si="169"/>
        <v>0</v>
      </c>
      <c r="R244" s="110">
        <f t="shared" si="170"/>
        <v>0</v>
      </c>
      <c r="S244" s="110">
        <f t="shared" si="193"/>
        <v>26.945923705592641</v>
      </c>
      <c r="T244" s="110">
        <f t="shared" si="194"/>
        <v>30.925910574170651</v>
      </c>
      <c r="U244" s="110">
        <f t="shared" si="195"/>
        <v>11.061267832139798</v>
      </c>
      <c r="V244" s="110">
        <f t="shared" si="196"/>
        <v>7.7586806279670029</v>
      </c>
      <c r="W244" s="110">
        <f t="shared" si="197"/>
        <v>104.09309633942875</v>
      </c>
      <c r="X244" s="110">
        <f t="shared" si="198"/>
        <v>30.241378916779503</v>
      </c>
      <c r="Y244" s="110"/>
      <c r="Z244" s="110"/>
      <c r="AA244" s="110"/>
      <c r="AB244" s="110"/>
      <c r="AC244" s="110"/>
      <c r="AD244" s="110"/>
      <c r="AE244" s="110">
        <f t="shared" si="181"/>
        <v>0</v>
      </c>
      <c r="AF244" s="110">
        <f t="shared" si="182"/>
        <v>0</v>
      </c>
      <c r="AG244" s="110">
        <f t="shared" si="183"/>
        <v>0</v>
      </c>
      <c r="AH244" s="110">
        <f t="shared" si="184"/>
        <v>0</v>
      </c>
      <c r="AI244" s="110">
        <f t="shared" si="185"/>
        <v>0</v>
      </c>
      <c r="AJ244" s="110">
        <f t="shared" si="186"/>
        <v>0</v>
      </c>
      <c r="AK244" s="110">
        <f t="shared" si="171"/>
        <v>0</v>
      </c>
      <c r="AL244" s="110">
        <f t="shared" si="172"/>
        <v>0</v>
      </c>
      <c r="AM244" s="110">
        <f t="shared" si="173"/>
        <v>0</v>
      </c>
      <c r="AN244" s="110">
        <f t="shared" si="174"/>
        <v>0</v>
      </c>
      <c r="AO244" s="110">
        <f t="shared" si="175"/>
        <v>0</v>
      </c>
      <c r="AP244" s="110">
        <f t="shared" si="176"/>
        <v>0</v>
      </c>
      <c r="AQ244" s="110">
        <f t="shared" si="199"/>
        <v>1.095770744493854</v>
      </c>
      <c r="AR244" s="110">
        <f t="shared" si="199"/>
        <v>1.8009701533099893</v>
      </c>
      <c r="AS244" s="110">
        <f t="shared" si="200"/>
        <v>0.46138234993962485</v>
      </c>
      <c r="AT244" s="110">
        <f t="shared" si="201"/>
        <v>0.34161085105150762</v>
      </c>
      <c r="AU244" s="110">
        <f t="shared" si="202"/>
        <v>5.2004079110339205</v>
      </c>
      <c r="AV244" s="110">
        <f t="shared" si="203"/>
        <v>1.2910702779182488</v>
      </c>
      <c r="AW244" s="110">
        <f t="shared" si="204"/>
        <v>28.041694450086496</v>
      </c>
      <c r="AX244" s="110">
        <f t="shared" si="205"/>
        <v>32.726880727480641</v>
      </c>
      <c r="AY244" s="110">
        <f t="shared" si="206"/>
        <v>11.522650182079422</v>
      </c>
      <c r="AZ244" s="110">
        <f t="shared" si="207"/>
        <v>8.1002914790185105</v>
      </c>
      <c r="BA244" s="110">
        <f t="shared" si="208"/>
        <v>109.29350425046268</v>
      </c>
      <c r="BB244" s="110">
        <f t="shared" si="209"/>
        <v>31.532449194697751</v>
      </c>
      <c r="BC244" s="90">
        <f t="shared" si="187"/>
        <v>0</v>
      </c>
      <c r="BD244" s="90">
        <f t="shared" si="210"/>
        <v>-9000</v>
      </c>
      <c r="BE244" s="90">
        <f t="shared" si="177"/>
        <v>9087.5659021995452</v>
      </c>
      <c r="BF244" s="89">
        <f t="shared" si="188"/>
        <v>9.7295446888383541E-3</v>
      </c>
      <c r="BG244" s="109">
        <f t="shared" si="211"/>
        <v>414.74204276901946</v>
      </c>
      <c r="BH244" s="108">
        <f t="shared" si="178"/>
        <v>9502.3079449685647</v>
      </c>
      <c r="BI244" s="129">
        <f t="shared" si="189"/>
        <v>5.5811993885396038E-2</v>
      </c>
      <c r="BJ244" s="90">
        <f t="shared" si="179"/>
        <v>434.52727694983002</v>
      </c>
      <c r="BK244" s="108">
        <f t="shared" si="180"/>
        <v>9522.0931791493749</v>
      </c>
      <c r="BL244" s="89">
        <f t="shared" si="190"/>
        <v>5.8010353238819423E-2</v>
      </c>
      <c r="BM244" s="109"/>
      <c r="BN244" s="109">
        <f t="shared" si="191"/>
        <v>9000</v>
      </c>
      <c r="BO244" s="109">
        <f t="shared" si="192"/>
        <v>9522.0931791493749</v>
      </c>
      <c r="BQ244" s="108">
        <f t="shared" si="163"/>
        <v>61.619999</v>
      </c>
      <c r="BR244" s="108">
        <f t="shared" si="164"/>
        <v>43.650002000000001</v>
      </c>
    </row>
    <row r="245" spans="1:70" ht="12.75" customHeight="1" x14ac:dyDescent="0.2">
      <c r="A245" s="107">
        <v>40763</v>
      </c>
      <c r="B245" s="108">
        <v>60.700001</v>
      </c>
      <c r="C245" s="108">
        <v>48.98</v>
      </c>
      <c r="D245" s="108">
        <v>48.799999</v>
      </c>
      <c r="E245" s="108">
        <v>59.560001</v>
      </c>
      <c r="F245" s="108">
        <v>33.520000000000003</v>
      </c>
      <c r="G245" s="108">
        <v>42.369999</v>
      </c>
      <c r="L245" s="156">
        <f>IF(int=Weekly,-$B$4,IF(int=Bi_Weekly,-$B$4,IF(int=Monthly,0,IF(int=Quarterly,0,IF(int=Yearly,0,IF(int=None,0,0))))))</f>
        <v>0</v>
      </c>
      <c r="M245" s="110">
        <f t="shared" si="165"/>
        <v>0</v>
      </c>
      <c r="N245" s="126">
        <f t="shared" si="166"/>
        <v>0</v>
      </c>
      <c r="O245" s="110">
        <f t="shared" si="167"/>
        <v>0</v>
      </c>
      <c r="P245" s="110">
        <f t="shared" si="168"/>
        <v>0</v>
      </c>
      <c r="Q245" s="110">
        <f t="shared" si="169"/>
        <v>0</v>
      </c>
      <c r="R245" s="110">
        <f t="shared" si="170"/>
        <v>0</v>
      </c>
      <c r="S245" s="110">
        <f t="shared" si="193"/>
        <v>26.945923705592641</v>
      </c>
      <c r="T245" s="110">
        <f t="shared" si="194"/>
        <v>30.925910574170651</v>
      </c>
      <c r="U245" s="110">
        <f t="shared" si="195"/>
        <v>11.061267832139798</v>
      </c>
      <c r="V245" s="110">
        <f t="shared" si="196"/>
        <v>7.7586806279670029</v>
      </c>
      <c r="W245" s="110">
        <f t="shared" si="197"/>
        <v>104.09309633942875</v>
      </c>
      <c r="X245" s="110">
        <f t="shared" si="198"/>
        <v>30.241378916779503</v>
      </c>
      <c r="Y245" s="110"/>
      <c r="Z245" s="110"/>
      <c r="AA245" s="110"/>
      <c r="AB245" s="110"/>
      <c r="AC245" s="110"/>
      <c r="AD245" s="110"/>
      <c r="AE245" s="110">
        <f t="shared" si="181"/>
        <v>0</v>
      </c>
      <c r="AF245" s="110">
        <f t="shared" si="182"/>
        <v>0</v>
      </c>
      <c r="AG245" s="110">
        <f t="shared" si="183"/>
        <v>0</v>
      </c>
      <c r="AH245" s="110">
        <f t="shared" si="184"/>
        <v>0</v>
      </c>
      <c r="AI245" s="110">
        <f t="shared" si="185"/>
        <v>0</v>
      </c>
      <c r="AJ245" s="110">
        <f t="shared" si="186"/>
        <v>0</v>
      </c>
      <c r="AK245" s="110">
        <f t="shared" si="171"/>
        <v>0</v>
      </c>
      <c r="AL245" s="110">
        <f t="shared" si="172"/>
        <v>0</v>
      </c>
      <c r="AM245" s="110">
        <f t="shared" si="173"/>
        <v>0</v>
      </c>
      <c r="AN245" s="110">
        <f t="shared" si="174"/>
        <v>0</v>
      </c>
      <c r="AO245" s="110">
        <f t="shared" si="175"/>
        <v>0</v>
      </c>
      <c r="AP245" s="110">
        <f t="shared" si="176"/>
        <v>0</v>
      </c>
      <c r="AQ245" s="110">
        <f t="shared" si="199"/>
        <v>1.095770744493854</v>
      </c>
      <c r="AR245" s="110">
        <f t="shared" si="199"/>
        <v>1.8009701533099893</v>
      </c>
      <c r="AS245" s="110">
        <f t="shared" si="200"/>
        <v>0.46138234993962485</v>
      </c>
      <c r="AT245" s="110">
        <f t="shared" si="201"/>
        <v>0.34161085105150762</v>
      </c>
      <c r="AU245" s="110">
        <f t="shared" si="202"/>
        <v>5.2004079110339205</v>
      </c>
      <c r="AV245" s="110">
        <f t="shared" si="203"/>
        <v>1.2910702779182488</v>
      </c>
      <c r="AW245" s="110">
        <f t="shared" si="204"/>
        <v>28.041694450086496</v>
      </c>
      <c r="AX245" s="110">
        <f t="shared" si="205"/>
        <v>32.726880727480641</v>
      </c>
      <c r="AY245" s="110">
        <f t="shared" si="206"/>
        <v>11.522650182079422</v>
      </c>
      <c r="AZ245" s="110">
        <f t="shared" si="207"/>
        <v>8.1002914790185105</v>
      </c>
      <c r="BA245" s="110">
        <f t="shared" si="208"/>
        <v>109.29350425046268</v>
      </c>
      <c r="BB245" s="110">
        <f t="shared" si="209"/>
        <v>31.532449194697751</v>
      </c>
      <c r="BC245" s="90">
        <f t="shared" si="187"/>
        <v>0</v>
      </c>
      <c r="BD245" s="90">
        <f t="shared" si="210"/>
        <v>-9000</v>
      </c>
      <c r="BE245" s="90">
        <f t="shared" si="177"/>
        <v>8922.7933646660458</v>
      </c>
      <c r="BF245" s="89">
        <f t="shared" si="188"/>
        <v>-8.5785150371060492E-3</v>
      </c>
      <c r="BG245" s="109">
        <f t="shared" si="211"/>
        <v>414.74204276901946</v>
      </c>
      <c r="BH245" s="108">
        <f t="shared" si="178"/>
        <v>9337.5354074350653</v>
      </c>
      <c r="BI245" s="129">
        <f t="shared" si="189"/>
        <v>3.7503934159451635E-2</v>
      </c>
      <c r="BJ245" s="90">
        <f t="shared" si="179"/>
        <v>426.60692380376395</v>
      </c>
      <c r="BK245" s="108">
        <f t="shared" si="180"/>
        <v>9349.4002884698093</v>
      </c>
      <c r="BL245" s="89">
        <f t="shared" si="190"/>
        <v>3.8822254274423207E-2</v>
      </c>
      <c r="BM245" s="109"/>
      <c r="BN245" s="109">
        <f t="shared" si="191"/>
        <v>9000</v>
      </c>
      <c r="BO245" s="109">
        <f t="shared" si="192"/>
        <v>9349.4002884698111</v>
      </c>
      <c r="BQ245" s="108">
        <f t="shared" si="163"/>
        <v>60.700001</v>
      </c>
      <c r="BR245" s="108">
        <f t="shared" si="164"/>
        <v>42.369999</v>
      </c>
    </row>
    <row r="246" spans="1:70" ht="12.75" customHeight="1" x14ac:dyDescent="0.2">
      <c r="A246" s="107">
        <v>40770</v>
      </c>
      <c r="B246" s="108">
        <v>57.650002000000001</v>
      </c>
      <c r="C246" s="108">
        <v>47.139999000000003</v>
      </c>
      <c r="D246" s="108">
        <v>46.209999000000003</v>
      </c>
      <c r="E246" s="108">
        <v>56.330002</v>
      </c>
      <c r="F246" s="108">
        <v>31.799999</v>
      </c>
      <c r="G246" s="108">
        <v>40.740001999999997</v>
      </c>
      <c r="L246" s="156">
        <f>IF(int=Weekly,-$B$4,IF(int=Bi_Weekly,0,IF(int=Monthly,0,IF(int=Quarterly,0,IF(int=Yearly,0,IF(int=None,0,0))))))</f>
        <v>0</v>
      </c>
      <c r="M246" s="110">
        <f t="shared" si="165"/>
        <v>0</v>
      </c>
      <c r="N246" s="126">
        <f t="shared" si="166"/>
        <v>0</v>
      </c>
      <c r="O246" s="110">
        <f t="shared" si="167"/>
        <v>0</v>
      </c>
      <c r="P246" s="110">
        <f t="shared" si="168"/>
        <v>0</v>
      </c>
      <c r="Q246" s="110">
        <f t="shared" si="169"/>
        <v>0</v>
      </c>
      <c r="R246" s="110">
        <f t="shared" si="170"/>
        <v>0</v>
      </c>
      <c r="S246" s="110">
        <f t="shared" si="193"/>
        <v>26.945923705592641</v>
      </c>
      <c r="T246" s="110">
        <f t="shared" si="194"/>
        <v>30.925910574170651</v>
      </c>
      <c r="U246" s="110">
        <f t="shared" si="195"/>
        <v>11.061267832139798</v>
      </c>
      <c r="V246" s="110">
        <f t="shared" si="196"/>
        <v>7.7586806279670029</v>
      </c>
      <c r="W246" s="110">
        <f t="shared" si="197"/>
        <v>104.09309633942875</v>
      </c>
      <c r="X246" s="110">
        <f t="shared" si="198"/>
        <v>30.241378916779503</v>
      </c>
      <c r="Y246" s="110"/>
      <c r="Z246" s="110"/>
      <c r="AA246" s="110"/>
      <c r="AB246" s="110"/>
      <c r="AC246" s="110"/>
      <c r="AD246" s="110"/>
      <c r="AE246" s="110">
        <f t="shared" si="181"/>
        <v>0</v>
      </c>
      <c r="AF246" s="110">
        <f t="shared" si="182"/>
        <v>0</v>
      </c>
      <c r="AG246" s="110">
        <f t="shared" si="183"/>
        <v>0</v>
      </c>
      <c r="AH246" s="110">
        <f t="shared" si="184"/>
        <v>0</v>
      </c>
      <c r="AI246" s="110">
        <f t="shared" si="185"/>
        <v>0</v>
      </c>
      <c r="AJ246" s="110">
        <f t="shared" si="186"/>
        <v>0</v>
      </c>
      <c r="AK246" s="110">
        <f t="shared" si="171"/>
        <v>0</v>
      </c>
      <c r="AL246" s="110">
        <f t="shared" si="172"/>
        <v>0</v>
      </c>
      <c r="AM246" s="110">
        <f t="shared" si="173"/>
        <v>0</v>
      </c>
      <c r="AN246" s="110">
        <f t="shared" si="174"/>
        <v>0</v>
      </c>
      <c r="AO246" s="110">
        <f t="shared" si="175"/>
        <v>0</v>
      </c>
      <c r="AP246" s="110">
        <f t="shared" si="176"/>
        <v>0</v>
      </c>
      <c r="AQ246" s="110">
        <f t="shared" si="199"/>
        <v>1.095770744493854</v>
      </c>
      <c r="AR246" s="110">
        <f t="shared" si="199"/>
        <v>1.8009701533099893</v>
      </c>
      <c r="AS246" s="110">
        <f t="shared" si="200"/>
        <v>0.46138234993962485</v>
      </c>
      <c r="AT246" s="110">
        <f t="shared" si="201"/>
        <v>0.34161085105150762</v>
      </c>
      <c r="AU246" s="110">
        <f t="shared" si="202"/>
        <v>5.2004079110339205</v>
      </c>
      <c r="AV246" s="110">
        <f t="shared" si="203"/>
        <v>1.2910702779182488</v>
      </c>
      <c r="AW246" s="110">
        <f t="shared" si="204"/>
        <v>28.041694450086496</v>
      </c>
      <c r="AX246" s="110">
        <f t="shared" si="205"/>
        <v>32.726880727480641</v>
      </c>
      <c r="AY246" s="110">
        <f t="shared" si="206"/>
        <v>11.522650182079422</v>
      </c>
      <c r="AZ246" s="110">
        <f t="shared" si="207"/>
        <v>8.1002914790185105</v>
      </c>
      <c r="BA246" s="110">
        <f t="shared" si="208"/>
        <v>109.29350425046268</v>
      </c>
      <c r="BB246" s="110">
        <f t="shared" si="209"/>
        <v>31.532449194697751</v>
      </c>
      <c r="BC246" s="90">
        <f t="shared" si="187"/>
        <v>0</v>
      </c>
      <c r="BD246" s="90">
        <f t="shared" si="210"/>
        <v>-9000</v>
      </c>
      <c r="BE246" s="90">
        <f t="shared" si="177"/>
        <v>8501.6618168655041</v>
      </c>
      <c r="BF246" s="89">
        <f t="shared" si="188"/>
        <v>-5.5370909237166255E-2</v>
      </c>
      <c r="BG246" s="109">
        <f t="shared" si="211"/>
        <v>414.74204276901946</v>
      </c>
      <c r="BH246" s="108">
        <f t="shared" si="178"/>
        <v>8916.4038596345235</v>
      </c>
      <c r="BI246" s="129">
        <f t="shared" si="189"/>
        <v>-9.2884600406084594E-3</v>
      </c>
      <c r="BJ246" s="90">
        <f t="shared" si="179"/>
        <v>406.60350676495653</v>
      </c>
      <c r="BK246" s="108">
        <f t="shared" si="180"/>
        <v>8908.2653236304614</v>
      </c>
      <c r="BL246" s="89">
        <f t="shared" si="190"/>
        <v>-1.0192741818837669E-2</v>
      </c>
      <c r="BM246" s="109"/>
      <c r="BN246" s="109">
        <f t="shared" si="191"/>
        <v>9000</v>
      </c>
      <c r="BO246" s="109">
        <f t="shared" si="192"/>
        <v>8908.2653236304614</v>
      </c>
      <c r="BQ246" s="108">
        <f t="shared" si="163"/>
        <v>57.650002000000001</v>
      </c>
      <c r="BR246" s="108">
        <f t="shared" si="164"/>
        <v>40.740001999999997</v>
      </c>
    </row>
    <row r="247" spans="1:70" ht="12.75" customHeight="1" x14ac:dyDescent="0.2">
      <c r="A247" s="107">
        <v>40777</v>
      </c>
      <c r="B247" s="108">
        <v>60.470001000000003</v>
      </c>
      <c r="C247" s="108">
        <v>49.099997999999999</v>
      </c>
      <c r="D247" s="108">
        <v>48.549999</v>
      </c>
      <c r="E247" s="108">
        <v>59.150002000000001</v>
      </c>
      <c r="F247" s="108">
        <v>32.75</v>
      </c>
      <c r="G247" s="108">
        <v>41.599997999999999</v>
      </c>
      <c r="L247" s="156">
        <f>IF(int=Weekly,-$B$4,IF(int=Bi_Weekly,-$B$4,IF(int=Monthly,-$B$4,IF(int=Quarterly,0,IF(int=Yearly,0,IF(int=None,0,0))))))</f>
        <v>0</v>
      </c>
      <c r="M247" s="110">
        <f t="shared" si="165"/>
        <v>0</v>
      </c>
      <c r="N247" s="126">
        <f t="shared" si="166"/>
        <v>0</v>
      </c>
      <c r="O247" s="110">
        <f t="shared" si="167"/>
        <v>0</v>
      </c>
      <c r="P247" s="110">
        <f t="shared" si="168"/>
        <v>0</v>
      </c>
      <c r="Q247" s="110">
        <f t="shared" si="169"/>
        <v>0</v>
      </c>
      <c r="R247" s="110">
        <f t="shared" si="170"/>
        <v>0</v>
      </c>
      <c r="S247" s="110">
        <f t="shared" si="193"/>
        <v>26.945923705592641</v>
      </c>
      <c r="T247" s="110">
        <f t="shared" si="194"/>
        <v>30.925910574170651</v>
      </c>
      <c r="U247" s="110">
        <f t="shared" si="195"/>
        <v>11.061267832139798</v>
      </c>
      <c r="V247" s="110">
        <f t="shared" si="196"/>
        <v>7.7586806279670029</v>
      </c>
      <c r="W247" s="110">
        <f t="shared" si="197"/>
        <v>104.09309633942875</v>
      </c>
      <c r="X247" s="110">
        <f t="shared" si="198"/>
        <v>30.241378916779503</v>
      </c>
      <c r="Y247" s="110"/>
      <c r="Z247" s="110"/>
      <c r="AA247" s="110"/>
      <c r="AB247" s="110"/>
      <c r="AC247" s="110"/>
      <c r="AD247" s="110"/>
      <c r="AE247" s="110">
        <f t="shared" si="181"/>
        <v>0</v>
      </c>
      <c r="AF247" s="110">
        <f t="shared" si="182"/>
        <v>0</v>
      </c>
      <c r="AG247" s="110">
        <f t="shared" si="183"/>
        <v>0</v>
      </c>
      <c r="AH247" s="110">
        <f t="shared" si="184"/>
        <v>0</v>
      </c>
      <c r="AI247" s="110">
        <f t="shared" si="185"/>
        <v>0</v>
      </c>
      <c r="AJ247" s="110">
        <f t="shared" si="186"/>
        <v>0</v>
      </c>
      <c r="AK247" s="110">
        <f t="shared" si="171"/>
        <v>0</v>
      </c>
      <c r="AL247" s="110">
        <f t="shared" si="172"/>
        <v>0</v>
      </c>
      <c r="AM247" s="110">
        <f t="shared" si="173"/>
        <v>0</v>
      </c>
      <c r="AN247" s="110">
        <f t="shared" si="174"/>
        <v>0</v>
      </c>
      <c r="AO247" s="110">
        <f t="shared" si="175"/>
        <v>0</v>
      </c>
      <c r="AP247" s="110">
        <f t="shared" si="176"/>
        <v>0</v>
      </c>
      <c r="AQ247" s="110">
        <f t="shared" si="199"/>
        <v>1.095770744493854</v>
      </c>
      <c r="AR247" s="110">
        <f t="shared" si="199"/>
        <v>1.8009701533099893</v>
      </c>
      <c r="AS247" s="110">
        <f t="shared" si="200"/>
        <v>0.46138234993962485</v>
      </c>
      <c r="AT247" s="110">
        <f t="shared" si="201"/>
        <v>0.34161085105150762</v>
      </c>
      <c r="AU247" s="110">
        <f t="shared" si="202"/>
        <v>5.2004079110339205</v>
      </c>
      <c r="AV247" s="110">
        <f t="shared" si="203"/>
        <v>1.2910702779182488</v>
      </c>
      <c r="AW247" s="110">
        <f t="shared" si="204"/>
        <v>28.041694450086496</v>
      </c>
      <c r="AX247" s="110">
        <f t="shared" si="205"/>
        <v>32.726880727480641</v>
      </c>
      <c r="AY247" s="110">
        <f t="shared" si="206"/>
        <v>11.522650182079422</v>
      </c>
      <c r="AZ247" s="110">
        <f t="shared" si="207"/>
        <v>8.1002914790185105</v>
      </c>
      <c r="BA247" s="110">
        <f t="shared" si="208"/>
        <v>109.29350425046268</v>
      </c>
      <c r="BB247" s="110">
        <f t="shared" si="209"/>
        <v>31.532449194697751</v>
      </c>
      <c r="BC247" s="90">
        <f t="shared" si="187"/>
        <v>0</v>
      </c>
      <c r="BD247" s="90">
        <f t="shared" si="210"/>
        <v>-9000</v>
      </c>
      <c r="BE247" s="90">
        <f t="shared" si="177"/>
        <v>8810.9229051853581</v>
      </c>
      <c r="BF247" s="89">
        <f t="shared" si="188"/>
        <v>-2.1008566090515712E-2</v>
      </c>
      <c r="BG247" s="109">
        <f t="shared" si="211"/>
        <v>414.74204276901946</v>
      </c>
      <c r="BH247" s="108">
        <f t="shared" si="178"/>
        <v>9225.6649479543776</v>
      </c>
      <c r="BI247" s="129">
        <f t="shared" si="189"/>
        <v>2.5073883106041972E-2</v>
      </c>
      <c r="BJ247" s="90">
        <f t="shared" si="179"/>
        <v>421.31716415761861</v>
      </c>
      <c r="BK247" s="108">
        <f t="shared" si="180"/>
        <v>9232.2400693429772</v>
      </c>
      <c r="BL247" s="89">
        <f t="shared" si="190"/>
        <v>2.5804452149219781E-2</v>
      </c>
      <c r="BM247" s="109"/>
      <c r="BN247" s="109">
        <f t="shared" si="191"/>
        <v>9000</v>
      </c>
      <c r="BO247" s="109">
        <f t="shared" si="192"/>
        <v>9232.2400693429772</v>
      </c>
      <c r="BQ247" s="108">
        <f t="shared" si="163"/>
        <v>60.470001000000003</v>
      </c>
      <c r="BR247" s="108">
        <f t="shared" si="164"/>
        <v>41.599997999999999</v>
      </c>
    </row>
    <row r="248" spans="1:70" ht="12.75" customHeight="1" x14ac:dyDescent="0.2">
      <c r="A248" s="107">
        <v>40784</v>
      </c>
      <c r="B248" s="108">
        <v>60.369999</v>
      </c>
      <c r="C248" s="108">
        <v>48.98</v>
      </c>
      <c r="D248" s="108">
        <v>48.59</v>
      </c>
      <c r="E248" s="108">
        <v>58.689999</v>
      </c>
      <c r="F248" s="108">
        <v>32.779998999999997</v>
      </c>
      <c r="G248" s="108">
        <v>42.790000999999997</v>
      </c>
      <c r="L248" s="156">
        <f>IF(int=Weekly,-$B$4,IF(int=Bi_Weekly,0,IF(int=Monthly,0,IF(int=Quarterly,0,IF(int=Yearly,0,IF(int=None,0,0))))))</f>
        <v>0</v>
      </c>
      <c r="M248" s="110">
        <f t="shared" si="165"/>
        <v>0</v>
      </c>
      <c r="N248" s="126">
        <f t="shared" si="166"/>
        <v>0</v>
      </c>
      <c r="O248" s="110">
        <f t="shared" si="167"/>
        <v>0</v>
      </c>
      <c r="P248" s="110">
        <f t="shared" si="168"/>
        <v>0</v>
      </c>
      <c r="Q248" s="110">
        <f t="shared" si="169"/>
        <v>0</v>
      </c>
      <c r="R248" s="110">
        <f t="shared" si="170"/>
        <v>0</v>
      </c>
      <c r="S248" s="110">
        <f t="shared" si="193"/>
        <v>26.945923705592641</v>
      </c>
      <c r="T248" s="110">
        <f t="shared" si="194"/>
        <v>30.925910574170651</v>
      </c>
      <c r="U248" s="110">
        <f t="shared" si="195"/>
        <v>11.061267832139798</v>
      </c>
      <c r="V248" s="110">
        <f t="shared" si="196"/>
        <v>7.7586806279670029</v>
      </c>
      <c r="W248" s="110">
        <f t="shared" si="197"/>
        <v>104.09309633942875</v>
      </c>
      <c r="X248" s="110">
        <f t="shared" si="198"/>
        <v>30.241378916779503</v>
      </c>
      <c r="Y248" s="110"/>
      <c r="Z248" s="110"/>
      <c r="AA248" s="110"/>
      <c r="AB248" s="110"/>
      <c r="AC248" s="110"/>
      <c r="AD248" s="110"/>
      <c r="AE248" s="110">
        <f t="shared" si="181"/>
        <v>0</v>
      </c>
      <c r="AF248" s="110">
        <f t="shared" si="182"/>
        <v>0</v>
      </c>
      <c r="AG248" s="110">
        <f t="shared" si="183"/>
        <v>0</v>
      </c>
      <c r="AH248" s="110">
        <f t="shared" si="184"/>
        <v>0</v>
      </c>
      <c r="AI248" s="110">
        <f t="shared" si="185"/>
        <v>0</v>
      </c>
      <c r="AJ248" s="110">
        <f t="shared" si="186"/>
        <v>0</v>
      </c>
      <c r="AK248" s="110">
        <f t="shared" si="171"/>
        <v>0</v>
      </c>
      <c r="AL248" s="110">
        <f t="shared" si="172"/>
        <v>0</v>
      </c>
      <c r="AM248" s="110">
        <f t="shared" si="173"/>
        <v>0</v>
      </c>
      <c r="AN248" s="110">
        <f t="shared" si="174"/>
        <v>0</v>
      </c>
      <c r="AO248" s="110">
        <f t="shared" si="175"/>
        <v>0</v>
      </c>
      <c r="AP248" s="110">
        <f t="shared" si="176"/>
        <v>0</v>
      </c>
      <c r="AQ248" s="110">
        <f t="shared" si="199"/>
        <v>1.095770744493854</v>
      </c>
      <c r="AR248" s="110">
        <f t="shared" si="199"/>
        <v>1.8009701533099893</v>
      </c>
      <c r="AS248" s="110">
        <f t="shared" si="200"/>
        <v>0.46138234993962485</v>
      </c>
      <c r="AT248" s="110">
        <f t="shared" si="201"/>
        <v>0.34161085105150762</v>
      </c>
      <c r="AU248" s="110">
        <f t="shared" si="202"/>
        <v>5.2004079110339205</v>
      </c>
      <c r="AV248" s="110">
        <f t="shared" si="203"/>
        <v>1.2910702779182488</v>
      </c>
      <c r="AW248" s="110">
        <f t="shared" si="204"/>
        <v>28.041694450086496</v>
      </c>
      <c r="AX248" s="110">
        <f t="shared" si="205"/>
        <v>32.726880727480641</v>
      </c>
      <c r="AY248" s="110">
        <f t="shared" si="206"/>
        <v>11.522650182079422</v>
      </c>
      <c r="AZ248" s="110">
        <f t="shared" si="207"/>
        <v>8.1002914790185105</v>
      </c>
      <c r="BA248" s="110">
        <f t="shared" si="208"/>
        <v>109.29350425046268</v>
      </c>
      <c r="BB248" s="110">
        <f t="shared" si="209"/>
        <v>31.532449194697751</v>
      </c>
      <c r="BC248" s="90">
        <f t="shared" si="187"/>
        <v>0</v>
      </c>
      <c r="BD248" s="90">
        <f t="shared" si="210"/>
        <v>-9000</v>
      </c>
      <c r="BE248" s="90">
        <f t="shared" si="177"/>
        <v>8840.5006773477089</v>
      </c>
      <c r="BF248" s="89">
        <f t="shared" si="188"/>
        <v>-1.7722146961365648E-2</v>
      </c>
      <c r="BG248" s="109">
        <f t="shared" si="211"/>
        <v>414.74204276901946</v>
      </c>
      <c r="BH248" s="108">
        <f t="shared" si="178"/>
        <v>9255.2427201167284</v>
      </c>
      <c r="BI248" s="129">
        <f t="shared" si="189"/>
        <v>2.8360302235192147E-2</v>
      </c>
      <c r="BJ248" s="90">
        <f t="shared" si="179"/>
        <v>422.5451703550911</v>
      </c>
      <c r="BK248" s="108">
        <f t="shared" si="180"/>
        <v>9263.0458477028005</v>
      </c>
      <c r="BL248" s="89">
        <f t="shared" si="190"/>
        <v>2.9227316411422288E-2</v>
      </c>
      <c r="BM248" s="109"/>
      <c r="BN248" s="109">
        <f t="shared" si="191"/>
        <v>9000</v>
      </c>
      <c r="BO248" s="109">
        <f t="shared" si="192"/>
        <v>9263.0458477028023</v>
      </c>
      <c r="BQ248" s="108">
        <f t="shared" si="163"/>
        <v>60.369999</v>
      </c>
      <c r="BR248" s="108">
        <f t="shared" si="164"/>
        <v>42.790000999999997</v>
      </c>
    </row>
    <row r="249" spans="1:70" ht="12.75" customHeight="1" x14ac:dyDescent="0.2">
      <c r="A249" s="107">
        <v>40792</v>
      </c>
      <c r="B249" s="108">
        <v>59.450001</v>
      </c>
      <c r="C249" s="108">
        <v>48.080002</v>
      </c>
      <c r="D249" s="108">
        <v>47.919998</v>
      </c>
      <c r="E249" s="108">
        <v>58.119999</v>
      </c>
      <c r="F249" s="108">
        <v>30.950001</v>
      </c>
      <c r="G249" s="108">
        <v>41.150002000000001</v>
      </c>
      <c r="L249" s="156">
        <f>IF(int=Weekly,-$B$4,IF(int=Bi_Weekly,-$B$4,IF(int=Monthly,0,IF(int=Quarterly,0,IF(int=Yearly,0,IF(int=None,0,0))))))</f>
        <v>0</v>
      </c>
      <c r="M249" s="110">
        <f t="shared" si="165"/>
        <v>0</v>
      </c>
      <c r="N249" s="126">
        <f t="shared" si="166"/>
        <v>0</v>
      </c>
      <c r="O249" s="110">
        <f t="shared" si="167"/>
        <v>0</v>
      </c>
      <c r="P249" s="110">
        <f t="shared" si="168"/>
        <v>0</v>
      </c>
      <c r="Q249" s="110">
        <f t="shared" si="169"/>
        <v>0</v>
      </c>
      <c r="R249" s="110">
        <f t="shared" si="170"/>
        <v>0</v>
      </c>
      <c r="S249" s="110">
        <f t="shared" si="193"/>
        <v>26.945923705592641</v>
      </c>
      <c r="T249" s="110">
        <f t="shared" si="194"/>
        <v>30.925910574170651</v>
      </c>
      <c r="U249" s="110">
        <f t="shared" si="195"/>
        <v>11.061267832139798</v>
      </c>
      <c r="V249" s="110">
        <f t="shared" si="196"/>
        <v>7.7586806279670029</v>
      </c>
      <c r="W249" s="110">
        <f t="shared" si="197"/>
        <v>104.09309633942875</v>
      </c>
      <c r="X249" s="110">
        <f t="shared" si="198"/>
        <v>30.241378916779503</v>
      </c>
      <c r="Y249" s="110"/>
      <c r="Z249" s="110"/>
      <c r="AA249" s="110"/>
      <c r="AB249" s="110"/>
      <c r="AC249" s="110"/>
      <c r="AD249" s="110"/>
      <c r="AE249" s="110">
        <f t="shared" si="181"/>
        <v>0</v>
      </c>
      <c r="AF249" s="110">
        <f t="shared" si="182"/>
        <v>0</v>
      </c>
      <c r="AG249" s="110">
        <f t="shared" si="183"/>
        <v>0</v>
      </c>
      <c r="AH249" s="110">
        <f t="shared" si="184"/>
        <v>0</v>
      </c>
      <c r="AI249" s="110">
        <f t="shared" si="185"/>
        <v>0</v>
      </c>
      <c r="AJ249" s="110">
        <f t="shared" si="186"/>
        <v>0</v>
      </c>
      <c r="AK249" s="110">
        <f t="shared" si="171"/>
        <v>0</v>
      </c>
      <c r="AL249" s="110">
        <f t="shared" si="172"/>
        <v>0</v>
      </c>
      <c r="AM249" s="110">
        <f t="shared" si="173"/>
        <v>0</v>
      </c>
      <c r="AN249" s="110">
        <f t="shared" si="174"/>
        <v>0</v>
      </c>
      <c r="AO249" s="110">
        <f t="shared" si="175"/>
        <v>0</v>
      </c>
      <c r="AP249" s="110">
        <f t="shared" si="176"/>
        <v>0</v>
      </c>
      <c r="AQ249" s="110">
        <f t="shared" si="199"/>
        <v>1.095770744493854</v>
      </c>
      <c r="AR249" s="110">
        <f t="shared" si="199"/>
        <v>1.8009701533099893</v>
      </c>
      <c r="AS249" s="110">
        <f t="shared" si="200"/>
        <v>0.46138234993962485</v>
      </c>
      <c r="AT249" s="110">
        <f t="shared" si="201"/>
        <v>0.34161085105150762</v>
      </c>
      <c r="AU249" s="110">
        <f t="shared" si="202"/>
        <v>5.2004079110339205</v>
      </c>
      <c r="AV249" s="110">
        <f t="shared" si="203"/>
        <v>1.2910702779182488</v>
      </c>
      <c r="AW249" s="110">
        <f t="shared" si="204"/>
        <v>28.041694450086496</v>
      </c>
      <c r="AX249" s="110">
        <f t="shared" si="205"/>
        <v>32.726880727480641</v>
      </c>
      <c r="AY249" s="110">
        <f t="shared" si="206"/>
        <v>11.522650182079422</v>
      </c>
      <c r="AZ249" s="110">
        <f t="shared" si="207"/>
        <v>8.1002914790185105</v>
      </c>
      <c r="BA249" s="110">
        <f t="shared" si="208"/>
        <v>109.29350425046268</v>
      </c>
      <c r="BB249" s="110">
        <f t="shared" si="209"/>
        <v>31.532449194697751</v>
      </c>
      <c r="BC249" s="90">
        <f t="shared" si="187"/>
        <v>0</v>
      </c>
      <c r="BD249" s="90">
        <f t="shared" si="210"/>
        <v>-9000</v>
      </c>
      <c r="BE249" s="90">
        <f t="shared" si="177"/>
        <v>8535.9577149403667</v>
      </c>
      <c r="BF249" s="89">
        <f t="shared" si="188"/>
        <v>-5.1560253895514774E-2</v>
      </c>
      <c r="BG249" s="109">
        <f t="shared" si="211"/>
        <v>414.74204276901946</v>
      </c>
      <c r="BH249" s="108">
        <f t="shared" si="178"/>
        <v>8950.6997577093862</v>
      </c>
      <c r="BI249" s="129">
        <f t="shared" si="189"/>
        <v>-5.4778046989570894E-3</v>
      </c>
      <c r="BJ249" s="90">
        <f t="shared" si="179"/>
        <v>407.77825860224414</v>
      </c>
      <c r="BK249" s="108">
        <f t="shared" si="180"/>
        <v>8943.7359735426107</v>
      </c>
      <c r="BL249" s="89">
        <f t="shared" si="190"/>
        <v>-6.2515584952654857E-3</v>
      </c>
      <c r="BM249" s="109"/>
      <c r="BN249" s="109">
        <f t="shared" si="191"/>
        <v>9000</v>
      </c>
      <c r="BO249" s="109">
        <f t="shared" si="192"/>
        <v>8943.7359735426107</v>
      </c>
      <c r="BQ249" s="108">
        <f t="shared" si="163"/>
        <v>59.450001</v>
      </c>
      <c r="BR249" s="108">
        <f t="shared" si="164"/>
        <v>41.150002000000001</v>
      </c>
    </row>
    <row r="250" spans="1:70" ht="12.75" customHeight="1" x14ac:dyDescent="0.2">
      <c r="A250" s="107">
        <v>40798</v>
      </c>
      <c r="B250" s="108">
        <v>62.700001</v>
      </c>
      <c r="C250" s="108">
        <v>50.459999000000003</v>
      </c>
      <c r="D250" s="108">
        <v>50.279998999999997</v>
      </c>
      <c r="E250" s="108">
        <v>61.369999</v>
      </c>
      <c r="F250" s="108">
        <v>32.169998</v>
      </c>
      <c r="G250" s="108">
        <v>41.529998999999997</v>
      </c>
      <c r="L250" s="156">
        <f>IF(int=Weekly,-$B$4,IF(int=Bi_Weekly,0,IF(int=Monthly,0,IF(int=Quarterly,0,IF(int=Yearly,0,IF(int=None,0,0))))))</f>
        <v>0</v>
      </c>
      <c r="M250" s="110">
        <f t="shared" si="165"/>
        <v>0</v>
      </c>
      <c r="N250" s="126">
        <f t="shared" si="166"/>
        <v>0</v>
      </c>
      <c r="O250" s="110">
        <f t="shared" si="167"/>
        <v>0</v>
      </c>
      <c r="P250" s="110">
        <f t="shared" si="168"/>
        <v>0</v>
      </c>
      <c r="Q250" s="110">
        <f t="shared" si="169"/>
        <v>0</v>
      </c>
      <c r="R250" s="110">
        <f t="shared" si="170"/>
        <v>0</v>
      </c>
      <c r="S250" s="110">
        <f t="shared" si="193"/>
        <v>26.945923705592641</v>
      </c>
      <c r="T250" s="110">
        <f t="shared" si="194"/>
        <v>30.925910574170651</v>
      </c>
      <c r="U250" s="110">
        <f t="shared" si="195"/>
        <v>11.061267832139798</v>
      </c>
      <c r="V250" s="110">
        <f t="shared" si="196"/>
        <v>7.7586806279670029</v>
      </c>
      <c r="W250" s="110">
        <f t="shared" si="197"/>
        <v>104.09309633942875</v>
      </c>
      <c r="X250" s="110">
        <f t="shared" si="198"/>
        <v>30.241378916779503</v>
      </c>
      <c r="Y250" s="110"/>
      <c r="Z250" s="110"/>
      <c r="AA250" s="110"/>
      <c r="AB250" s="110"/>
      <c r="AC250" s="110"/>
      <c r="AD250" s="110"/>
      <c r="AE250" s="110">
        <f t="shared" si="181"/>
        <v>0</v>
      </c>
      <c r="AF250" s="110">
        <f t="shared" si="182"/>
        <v>0</v>
      </c>
      <c r="AG250" s="110">
        <f t="shared" si="183"/>
        <v>0</v>
      </c>
      <c r="AH250" s="110">
        <f t="shared" si="184"/>
        <v>0</v>
      </c>
      <c r="AI250" s="110">
        <f t="shared" si="185"/>
        <v>0</v>
      </c>
      <c r="AJ250" s="110">
        <f t="shared" si="186"/>
        <v>0</v>
      </c>
      <c r="AK250" s="110">
        <f t="shared" si="171"/>
        <v>0</v>
      </c>
      <c r="AL250" s="110">
        <f t="shared" si="172"/>
        <v>0</v>
      </c>
      <c r="AM250" s="110">
        <f t="shared" si="173"/>
        <v>0</v>
      </c>
      <c r="AN250" s="110">
        <f t="shared" si="174"/>
        <v>0</v>
      </c>
      <c r="AO250" s="110">
        <f t="shared" si="175"/>
        <v>0</v>
      </c>
      <c r="AP250" s="110">
        <f t="shared" si="176"/>
        <v>0</v>
      </c>
      <c r="AQ250" s="110">
        <f t="shared" si="199"/>
        <v>1.095770744493854</v>
      </c>
      <c r="AR250" s="110">
        <f t="shared" si="199"/>
        <v>1.8009701533099893</v>
      </c>
      <c r="AS250" s="110">
        <f t="shared" si="200"/>
        <v>0.46138234993962485</v>
      </c>
      <c r="AT250" s="110">
        <f t="shared" si="201"/>
        <v>0.34161085105150762</v>
      </c>
      <c r="AU250" s="110">
        <f t="shared" si="202"/>
        <v>5.2004079110339205</v>
      </c>
      <c r="AV250" s="110">
        <f t="shared" si="203"/>
        <v>1.2910702779182488</v>
      </c>
      <c r="AW250" s="110">
        <f t="shared" si="204"/>
        <v>28.041694450086496</v>
      </c>
      <c r="AX250" s="110">
        <f t="shared" si="205"/>
        <v>32.726880727480641</v>
      </c>
      <c r="AY250" s="110">
        <f t="shared" si="206"/>
        <v>11.522650182079422</v>
      </c>
      <c r="AZ250" s="110">
        <f t="shared" si="207"/>
        <v>8.1002914790185105</v>
      </c>
      <c r="BA250" s="110">
        <f t="shared" si="208"/>
        <v>109.29350425046268</v>
      </c>
      <c r="BB250" s="110">
        <f t="shared" si="209"/>
        <v>31.532449194697751</v>
      </c>
      <c r="BC250" s="90">
        <f t="shared" si="187"/>
        <v>0</v>
      </c>
      <c r="BD250" s="90">
        <f t="shared" si="210"/>
        <v>-9000</v>
      </c>
      <c r="BE250" s="90">
        <f t="shared" si="177"/>
        <v>8886.9407550774031</v>
      </c>
      <c r="BF250" s="89">
        <f t="shared" si="188"/>
        <v>-1.2562138324732963E-2</v>
      </c>
      <c r="BG250" s="109">
        <f t="shared" si="211"/>
        <v>414.74204276901946</v>
      </c>
      <c r="BH250" s="108">
        <f t="shared" si="178"/>
        <v>9301.6827978464225</v>
      </c>
      <c r="BI250" s="129">
        <f t="shared" si="189"/>
        <v>3.3520310871824721E-2</v>
      </c>
      <c r="BJ250" s="90">
        <f t="shared" si="179"/>
        <v>424.66000003960943</v>
      </c>
      <c r="BK250" s="108">
        <f t="shared" si="180"/>
        <v>9311.6007551170133</v>
      </c>
      <c r="BL250" s="89">
        <f t="shared" si="190"/>
        <v>3.4622306124112656E-2</v>
      </c>
      <c r="BM250" s="109"/>
      <c r="BN250" s="109">
        <f t="shared" si="191"/>
        <v>9000</v>
      </c>
      <c r="BO250" s="109">
        <f t="shared" si="192"/>
        <v>9311.6007551170114</v>
      </c>
      <c r="BQ250" s="108">
        <f t="shared" si="163"/>
        <v>62.700001</v>
      </c>
      <c r="BR250" s="108">
        <f t="shared" si="164"/>
        <v>41.529998999999997</v>
      </c>
    </row>
    <row r="251" spans="1:70" ht="12.75" customHeight="1" x14ac:dyDescent="0.2">
      <c r="A251" s="107">
        <v>40805</v>
      </c>
      <c r="B251" s="108">
        <v>58</v>
      </c>
      <c r="C251" s="108">
        <v>46.580002</v>
      </c>
      <c r="D251" s="108">
        <v>46.68</v>
      </c>
      <c r="E251" s="108">
        <v>56.02</v>
      </c>
      <c r="F251" s="108">
        <v>29.719999000000001</v>
      </c>
      <c r="G251" s="108">
        <v>36.790000999999997</v>
      </c>
      <c r="L251" s="156">
        <f>IF(int=Weekly,-$B$4,IF(int=Bi_Weekly,-$B$4,IF(int=Monthly,-$B$4,IF(int=Quarterly,0,IF(int=Yearly,0,IF(int=None,0,0))))))</f>
        <v>0</v>
      </c>
      <c r="M251" s="110">
        <f t="shared" si="165"/>
        <v>0</v>
      </c>
      <c r="N251" s="126">
        <f t="shared" si="166"/>
        <v>0</v>
      </c>
      <c r="O251" s="110">
        <f t="shared" si="167"/>
        <v>0</v>
      </c>
      <c r="P251" s="110">
        <f t="shared" si="168"/>
        <v>0</v>
      </c>
      <c r="Q251" s="110">
        <f t="shared" si="169"/>
        <v>0</v>
      </c>
      <c r="R251" s="110">
        <f t="shared" si="170"/>
        <v>0</v>
      </c>
      <c r="S251" s="110">
        <f t="shared" si="193"/>
        <v>26.945923705592641</v>
      </c>
      <c r="T251" s="110">
        <f t="shared" si="194"/>
        <v>30.925910574170651</v>
      </c>
      <c r="U251" s="110">
        <f t="shared" si="195"/>
        <v>11.061267832139798</v>
      </c>
      <c r="V251" s="110">
        <f t="shared" si="196"/>
        <v>7.7586806279670029</v>
      </c>
      <c r="W251" s="110">
        <f t="shared" si="197"/>
        <v>104.09309633942875</v>
      </c>
      <c r="X251" s="110">
        <f t="shared" si="198"/>
        <v>30.241378916779503</v>
      </c>
      <c r="Y251" s="110">
        <v>0.30599999999999999</v>
      </c>
      <c r="Z251" s="110">
        <v>0.35799999999999998</v>
      </c>
      <c r="AA251" s="110"/>
      <c r="AB251" s="110"/>
      <c r="AC251" s="110"/>
      <c r="AD251" s="110"/>
      <c r="AE251" s="110">
        <f t="shared" si="181"/>
        <v>8.2454526539113484</v>
      </c>
      <c r="AF251" s="110">
        <f t="shared" si="182"/>
        <v>11.071475985553093</v>
      </c>
      <c r="AG251" s="110">
        <f t="shared" si="183"/>
        <v>0</v>
      </c>
      <c r="AH251" s="110">
        <f t="shared" si="184"/>
        <v>0</v>
      </c>
      <c r="AI251" s="110">
        <f t="shared" si="185"/>
        <v>0</v>
      </c>
      <c r="AJ251" s="110">
        <f t="shared" si="186"/>
        <v>0</v>
      </c>
      <c r="AK251" s="110">
        <f t="shared" si="171"/>
        <v>0.14216297679157497</v>
      </c>
      <c r="AL251" s="110">
        <f t="shared" si="172"/>
        <v>0.23768732310387392</v>
      </c>
      <c r="AM251" s="110">
        <f t="shared" si="173"/>
        <v>0</v>
      </c>
      <c r="AN251" s="110">
        <f t="shared" si="174"/>
        <v>0</v>
      </c>
      <c r="AO251" s="110">
        <f t="shared" si="175"/>
        <v>0</v>
      </c>
      <c r="AP251" s="110">
        <f t="shared" si="176"/>
        <v>0</v>
      </c>
      <c r="AQ251" s="110">
        <f t="shared" si="199"/>
        <v>1.2379337212854291</v>
      </c>
      <c r="AR251" s="110">
        <f t="shared" si="199"/>
        <v>2.0386574764138632</v>
      </c>
      <c r="AS251" s="110">
        <f t="shared" si="200"/>
        <v>0.46138234993962485</v>
      </c>
      <c r="AT251" s="110">
        <f t="shared" si="201"/>
        <v>0.34161085105150762</v>
      </c>
      <c r="AU251" s="110">
        <f t="shared" si="202"/>
        <v>5.2004079110339205</v>
      </c>
      <c r="AV251" s="110">
        <f t="shared" si="203"/>
        <v>1.2910702779182488</v>
      </c>
      <c r="AW251" s="110">
        <f t="shared" si="204"/>
        <v>28.18385742687807</v>
      </c>
      <c r="AX251" s="110">
        <f t="shared" si="205"/>
        <v>32.964568050584511</v>
      </c>
      <c r="AY251" s="110">
        <f t="shared" si="206"/>
        <v>11.522650182079422</v>
      </c>
      <c r="AZ251" s="110">
        <f t="shared" si="207"/>
        <v>8.1002914790185105</v>
      </c>
      <c r="BA251" s="110">
        <f t="shared" si="208"/>
        <v>109.29350425046268</v>
      </c>
      <c r="BB251" s="110">
        <f t="shared" si="209"/>
        <v>31.532449194697751</v>
      </c>
      <c r="BC251" s="90">
        <f t="shared" si="187"/>
        <v>19.316928639464443</v>
      </c>
      <c r="BD251" s="90">
        <f t="shared" si="210"/>
        <v>-9000</v>
      </c>
      <c r="BE251" s="90">
        <f t="shared" si="177"/>
        <v>8160.6009022084836</v>
      </c>
      <c r="BF251" s="89">
        <f t="shared" si="188"/>
        <v>-9.3266566421279617E-2</v>
      </c>
      <c r="BG251" s="109">
        <f t="shared" si="211"/>
        <v>434.0589714084839</v>
      </c>
      <c r="BH251" s="108">
        <f t="shared" si="178"/>
        <v>8594.6598736169672</v>
      </c>
      <c r="BI251" s="129">
        <f t="shared" si="189"/>
        <v>-4.5037791820336959E-2</v>
      </c>
      <c r="BJ251" s="90">
        <f t="shared" si="179"/>
        <v>409.4897878655176</v>
      </c>
      <c r="BK251" s="108">
        <f t="shared" si="180"/>
        <v>8570.090690074001</v>
      </c>
      <c r="BL251" s="89">
        <f t="shared" si="190"/>
        <v>-4.7767701102888749E-2</v>
      </c>
      <c r="BM251" s="109"/>
      <c r="BN251" s="109">
        <f t="shared" si="191"/>
        <v>9000</v>
      </c>
      <c r="BO251" s="109">
        <f t="shared" si="192"/>
        <v>8570.090690074001</v>
      </c>
      <c r="BQ251" s="108">
        <f t="shared" si="163"/>
        <v>58</v>
      </c>
      <c r="BR251" s="108">
        <f t="shared" si="164"/>
        <v>36.790000999999997</v>
      </c>
    </row>
    <row r="252" spans="1:70" ht="12.75" customHeight="1" x14ac:dyDescent="0.2">
      <c r="A252" s="107">
        <v>40812</v>
      </c>
      <c r="B252" s="108">
        <v>57.720001000000003</v>
      </c>
      <c r="C252" s="108">
        <v>47.049999</v>
      </c>
      <c r="D252" s="108">
        <v>46.400002000000001</v>
      </c>
      <c r="E252" s="108">
        <v>55.580002</v>
      </c>
      <c r="F252" s="108">
        <v>30.129999000000002</v>
      </c>
      <c r="G252" s="108">
        <v>35.830002</v>
      </c>
      <c r="L252" s="156">
        <f>IF(int=Weekly,-$B$4,IF(int=Bi_Weekly,0,IF(int=Monthly,0,IF(int=Quarterly,0,IF(int=Yearly,0,IF(int=None,0,0))))))</f>
        <v>0</v>
      </c>
      <c r="M252" s="110">
        <f t="shared" si="165"/>
        <v>0</v>
      </c>
      <c r="N252" s="126">
        <f t="shared" si="166"/>
        <v>0</v>
      </c>
      <c r="O252" s="110">
        <f t="shared" si="167"/>
        <v>0</v>
      </c>
      <c r="P252" s="110">
        <f t="shared" si="168"/>
        <v>0</v>
      </c>
      <c r="Q252" s="110">
        <f t="shared" si="169"/>
        <v>0</v>
      </c>
      <c r="R252" s="110">
        <f t="shared" si="170"/>
        <v>0</v>
      </c>
      <c r="S252" s="110">
        <f t="shared" si="193"/>
        <v>26.945923705592641</v>
      </c>
      <c r="T252" s="110">
        <f t="shared" si="194"/>
        <v>30.925910574170651</v>
      </c>
      <c r="U252" s="110">
        <f t="shared" si="195"/>
        <v>11.061267832139798</v>
      </c>
      <c r="V252" s="110">
        <f t="shared" si="196"/>
        <v>7.7586806279670029</v>
      </c>
      <c r="W252" s="110">
        <f t="shared" si="197"/>
        <v>104.09309633942875</v>
      </c>
      <c r="X252" s="110">
        <f t="shared" si="198"/>
        <v>30.241378916779503</v>
      </c>
      <c r="Y252" s="110"/>
      <c r="Z252" s="110"/>
      <c r="AA252" s="110"/>
      <c r="AB252" s="110"/>
      <c r="AC252" s="110"/>
      <c r="AD252" s="110"/>
      <c r="AE252" s="110">
        <f t="shared" si="181"/>
        <v>0</v>
      </c>
      <c r="AF252" s="110">
        <f t="shared" si="182"/>
        <v>0</v>
      </c>
      <c r="AG252" s="110">
        <f t="shared" si="183"/>
        <v>0</v>
      </c>
      <c r="AH252" s="110">
        <f t="shared" si="184"/>
        <v>0</v>
      </c>
      <c r="AI252" s="110">
        <f t="shared" si="185"/>
        <v>0</v>
      </c>
      <c r="AJ252" s="110">
        <f t="shared" si="186"/>
        <v>0</v>
      </c>
      <c r="AK252" s="110">
        <f t="shared" si="171"/>
        <v>0</v>
      </c>
      <c r="AL252" s="110">
        <f t="shared" si="172"/>
        <v>0</v>
      </c>
      <c r="AM252" s="110">
        <f t="shared" si="173"/>
        <v>0</v>
      </c>
      <c r="AN252" s="110">
        <f t="shared" si="174"/>
        <v>0</v>
      </c>
      <c r="AO252" s="110">
        <f t="shared" si="175"/>
        <v>0</v>
      </c>
      <c r="AP252" s="110">
        <f t="shared" si="176"/>
        <v>0</v>
      </c>
      <c r="AQ252" s="110">
        <f t="shared" si="199"/>
        <v>1.2379337212854291</v>
      </c>
      <c r="AR252" s="110">
        <f t="shared" si="199"/>
        <v>2.0386574764138632</v>
      </c>
      <c r="AS252" s="110">
        <f t="shared" si="200"/>
        <v>0.46138234993962485</v>
      </c>
      <c r="AT252" s="110">
        <f t="shared" si="201"/>
        <v>0.34161085105150762</v>
      </c>
      <c r="AU252" s="110">
        <f t="shared" si="202"/>
        <v>5.2004079110339205</v>
      </c>
      <c r="AV252" s="110">
        <f t="shared" si="203"/>
        <v>1.2910702779182488</v>
      </c>
      <c r="AW252" s="110">
        <f t="shared" si="204"/>
        <v>28.18385742687807</v>
      </c>
      <c r="AX252" s="110">
        <f t="shared" si="205"/>
        <v>32.964568050584511</v>
      </c>
      <c r="AY252" s="110">
        <f t="shared" si="206"/>
        <v>11.522650182079422</v>
      </c>
      <c r="AZ252" s="110">
        <f t="shared" si="207"/>
        <v>8.1002914790185105</v>
      </c>
      <c r="BA252" s="110">
        <f t="shared" si="208"/>
        <v>109.29350425046268</v>
      </c>
      <c r="BB252" s="110">
        <f t="shared" si="209"/>
        <v>31.532449194697751</v>
      </c>
      <c r="BC252" s="90">
        <f t="shared" si="187"/>
        <v>0</v>
      </c>
      <c r="BD252" s="90">
        <f t="shared" si="210"/>
        <v>-9000</v>
      </c>
      <c r="BE252" s="90">
        <f t="shared" si="177"/>
        <v>8174.726694859999</v>
      </c>
      <c r="BF252" s="89">
        <f t="shared" si="188"/>
        <v>-9.1697033904444503E-2</v>
      </c>
      <c r="BG252" s="109">
        <f t="shared" si="211"/>
        <v>434.0589714084839</v>
      </c>
      <c r="BH252" s="108">
        <f t="shared" si="178"/>
        <v>8608.7856662684826</v>
      </c>
      <c r="BI252" s="129">
        <f t="shared" si="189"/>
        <v>-4.3468259303501955E-2</v>
      </c>
      <c r="BJ252" s="90">
        <f t="shared" si="179"/>
        <v>410.71457740076676</v>
      </c>
      <c r="BK252" s="108">
        <f t="shared" si="180"/>
        <v>8585.4412722607667</v>
      </c>
      <c r="BL252" s="89">
        <f t="shared" si="190"/>
        <v>-4.6062080859914811E-2</v>
      </c>
      <c r="BM252" s="109"/>
      <c r="BN252" s="109">
        <f t="shared" si="191"/>
        <v>9000</v>
      </c>
      <c r="BO252" s="109">
        <f t="shared" si="192"/>
        <v>8585.4412722607649</v>
      </c>
      <c r="BQ252" s="108">
        <f t="shared" si="163"/>
        <v>57.720001000000003</v>
      </c>
      <c r="BR252" s="108">
        <f t="shared" si="164"/>
        <v>35.830002</v>
      </c>
    </row>
    <row r="253" spans="1:70" ht="12.75" customHeight="1" x14ac:dyDescent="0.2">
      <c r="A253" s="107">
        <v>40819</v>
      </c>
      <c r="B253" s="108">
        <v>58.970001000000003</v>
      </c>
      <c r="C253" s="108">
        <v>47.759998000000003</v>
      </c>
      <c r="D253" s="108">
        <v>47.09</v>
      </c>
      <c r="E253" s="108">
        <v>56.400002000000001</v>
      </c>
      <c r="F253" s="108">
        <v>30.959999</v>
      </c>
      <c r="G253" s="108">
        <v>37.009998000000003</v>
      </c>
      <c r="L253" s="156">
        <f>IF(int=Weekly,-$B$4,IF(int=Bi_Weekly,-$B$4,IF(int=Monthly,0,IF(int=Quarterly,0,IF(int=Yearly,0,IF(int=None,0,0))))))</f>
        <v>0</v>
      </c>
      <c r="M253" s="110">
        <f t="shared" si="165"/>
        <v>0</v>
      </c>
      <c r="N253" s="126">
        <f t="shared" si="166"/>
        <v>0</v>
      </c>
      <c r="O253" s="110">
        <f t="shared" si="167"/>
        <v>0</v>
      </c>
      <c r="P253" s="110">
        <f t="shared" si="168"/>
        <v>0</v>
      </c>
      <c r="Q253" s="110">
        <f t="shared" si="169"/>
        <v>0</v>
      </c>
      <c r="R253" s="110">
        <f t="shared" si="170"/>
        <v>0</v>
      </c>
      <c r="S253" s="110">
        <f t="shared" si="193"/>
        <v>26.945923705592641</v>
      </c>
      <c r="T253" s="110">
        <f t="shared" si="194"/>
        <v>30.925910574170651</v>
      </c>
      <c r="U253" s="110">
        <f t="shared" si="195"/>
        <v>11.061267832139798</v>
      </c>
      <c r="V253" s="110">
        <f t="shared" si="196"/>
        <v>7.7586806279670029</v>
      </c>
      <c r="W253" s="110">
        <f t="shared" si="197"/>
        <v>104.09309633942875</v>
      </c>
      <c r="X253" s="110">
        <f t="shared" si="198"/>
        <v>30.241378916779503</v>
      </c>
      <c r="Y253" s="110"/>
      <c r="Z253" s="110"/>
      <c r="AA253" s="110"/>
      <c r="AB253" s="110"/>
      <c r="AC253" s="110"/>
      <c r="AD253" s="110"/>
      <c r="AE253" s="110">
        <f t="shared" si="181"/>
        <v>0</v>
      </c>
      <c r="AF253" s="110">
        <f t="shared" si="182"/>
        <v>0</v>
      </c>
      <c r="AG253" s="110">
        <f t="shared" si="183"/>
        <v>0</v>
      </c>
      <c r="AH253" s="110">
        <f t="shared" si="184"/>
        <v>0</v>
      </c>
      <c r="AI253" s="110">
        <f t="shared" si="185"/>
        <v>0</v>
      </c>
      <c r="AJ253" s="110">
        <f t="shared" si="186"/>
        <v>0</v>
      </c>
      <c r="AK253" s="110">
        <f t="shared" si="171"/>
        <v>0</v>
      </c>
      <c r="AL253" s="110">
        <f t="shared" si="172"/>
        <v>0</v>
      </c>
      <c r="AM253" s="110">
        <f t="shared" si="173"/>
        <v>0</v>
      </c>
      <c r="AN253" s="110">
        <f t="shared" si="174"/>
        <v>0</v>
      </c>
      <c r="AO253" s="110">
        <f t="shared" si="175"/>
        <v>0</v>
      </c>
      <c r="AP253" s="110">
        <f t="shared" si="176"/>
        <v>0</v>
      </c>
      <c r="AQ253" s="110">
        <f t="shared" si="199"/>
        <v>1.2379337212854291</v>
      </c>
      <c r="AR253" s="110">
        <f t="shared" si="199"/>
        <v>2.0386574764138632</v>
      </c>
      <c r="AS253" s="110">
        <f t="shared" si="200"/>
        <v>0.46138234993962485</v>
      </c>
      <c r="AT253" s="110">
        <f t="shared" si="201"/>
        <v>0.34161085105150762</v>
      </c>
      <c r="AU253" s="110">
        <f t="shared" si="202"/>
        <v>5.2004079110339205</v>
      </c>
      <c r="AV253" s="110">
        <f t="shared" si="203"/>
        <v>1.2910702779182488</v>
      </c>
      <c r="AW253" s="110">
        <f t="shared" si="204"/>
        <v>28.18385742687807</v>
      </c>
      <c r="AX253" s="110">
        <f t="shared" si="205"/>
        <v>32.964568050584511</v>
      </c>
      <c r="AY253" s="110">
        <f t="shared" si="206"/>
        <v>11.522650182079422</v>
      </c>
      <c r="AZ253" s="110">
        <f t="shared" si="207"/>
        <v>8.1002914790185105</v>
      </c>
      <c r="BA253" s="110">
        <f t="shared" si="208"/>
        <v>109.29350425046268</v>
      </c>
      <c r="BB253" s="110">
        <f t="shared" si="209"/>
        <v>31.532449194697751</v>
      </c>
      <c r="BC253" s="90">
        <f t="shared" si="187"/>
        <v>0</v>
      </c>
      <c r="BD253" s="90">
        <f t="shared" si="210"/>
        <v>-9000</v>
      </c>
      <c r="BE253" s="90">
        <f t="shared" si="177"/>
        <v>8366.4428119883232</v>
      </c>
      <c r="BF253" s="89">
        <f t="shared" si="188"/>
        <v>-7.0395243112408523E-2</v>
      </c>
      <c r="BG253" s="109">
        <f t="shared" si="211"/>
        <v>434.0589714084839</v>
      </c>
      <c r="BH253" s="108">
        <f t="shared" si="178"/>
        <v>8800.5017833968068</v>
      </c>
      <c r="BI253" s="129">
        <f t="shared" si="189"/>
        <v>-2.2166468511465864E-2</v>
      </c>
      <c r="BJ253" s="90">
        <f t="shared" si="179"/>
        <v>420.1477094483464</v>
      </c>
      <c r="BK253" s="108">
        <f t="shared" si="180"/>
        <v>8786.5905214366703</v>
      </c>
      <c r="BL253" s="89">
        <f t="shared" si="190"/>
        <v>-2.3712164284814374E-2</v>
      </c>
      <c r="BM253" s="109"/>
      <c r="BN253" s="109">
        <f t="shared" si="191"/>
        <v>9000</v>
      </c>
      <c r="BO253" s="109">
        <f t="shared" si="192"/>
        <v>8786.5905214366703</v>
      </c>
      <c r="BQ253" s="108">
        <f t="shared" si="163"/>
        <v>58.970001000000003</v>
      </c>
      <c r="BR253" s="108">
        <f t="shared" si="164"/>
        <v>37.009998000000003</v>
      </c>
    </row>
    <row r="254" spans="1:70" ht="12.75" customHeight="1" x14ac:dyDescent="0.2">
      <c r="A254" s="107">
        <v>40826</v>
      </c>
      <c r="B254" s="108">
        <v>62.669998</v>
      </c>
      <c r="C254" s="108">
        <v>50.290000999999997</v>
      </c>
      <c r="D254" s="108">
        <v>49.959999000000003</v>
      </c>
      <c r="E254" s="108">
        <v>60.66</v>
      </c>
      <c r="F254" s="108">
        <v>32.950001</v>
      </c>
      <c r="G254" s="108">
        <v>40.220001000000003</v>
      </c>
      <c r="L254" s="156">
        <f>IF(int=Weekly,-$B$4,IF(int=Bi_Weekly,0,IF(int=Monthly,0,IF(int=Quarterly,0,IF(int=Yearly,0,IF(int=None,0,0))))))</f>
        <v>0</v>
      </c>
      <c r="M254" s="110">
        <f t="shared" si="165"/>
        <v>0</v>
      </c>
      <c r="N254" s="126">
        <f t="shared" si="166"/>
        <v>0</v>
      </c>
      <c r="O254" s="110">
        <f t="shared" si="167"/>
        <v>0</v>
      </c>
      <c r="P254" s="110">
        <f t="shared" si="168"/>
        <v>0</v>
      </c>
      <c r="Q254" s="110">
        <f t="shared" si="169"/>
        <v>0</v>
      </c>
      <c r="R254" s="110">
        <f t="shared" si="170"/>
        <v>0</v>
      </c>
      <c r="S254" s="110">
        <f t="shared" si="193"/>
        <v>26.945923705592641</v>
      </c>
      <c r="T254" s="110">
        <f t="shared" si="194"/>
        <v>30.925910574170651</v>
      </c>
      <c r="U254" s="110">
        <f t="shared" si="195"/>
        <v>11.061267832139798</v>
      </c>
      <c r="V254" s="110">
        <f t="shared" si="196"/>
        <v>7.7586806279670029</v>
      </c>
      <c r="W254" s="110">
        <f t="shared" si="197"/>
        <v>104.09309633942875</v>
      </c>
      <c r="X254" s="110">
        <f t="shared" si="198"/>
        <v>30.241378916779503</v>
      </c>
      <c r="Y254" s="110"/>
      <c r="Z254" s="110"/>
      <c r="AA254" s="110"/>
      <c r="AB254" s="110"/>
      <c r="AC254" s="110"/>
      <c r="AD254" s="110"/>
      <c r="AE254" s="110">
        <f t="shared" si="181"/>
        <v>0</v>
      </c>
      <c r="AF254" s="110">
        <f t="shared" si="182"/>
        <v>0</v>
      </c>
      <c r="AG254" s="110">
        <f t="shared" si="183"/>
        <v>0</v>
      </c>
      <c r="AH254" s="110">
        <f t="shared" si="184"/>
        <v>0</v>
      </c>
      <c r="AI254" s="110">
        <f t="shared" si="185"/>
        <v>0</v>
      </c>
      <c r="AJ254" s="110">
        <f t="shared" si="186"/>
        <v>0</v>
      </c>
      <c r="AK254" s="110">
        <f t="shared" si="171"/>
        <v>0</v>
      </c>
      <c r="AL254" s="110">
        <f t="shared" si="172"/>
        <v>0</v>
      </c>
      <c r="AM254" s="110">
        <f t="shared" si="173"/>
        <v>0</v>
      </c>
      <c r="AN254" s="110">
        <f t="shared" si="174"/>
        <v>0</v>
      </c>
      <c r="AO254" s="110">
        <f t="shared" si="175"/>
        <v>0</v>
      </c>
      <c r="AP254" s="110">
        <f t="shared" si="176"/>
        <v>0</v>
      </c>
      <c r="AQ254" s="110">
        <f t="shared" si="199"/>
        <v>1.2379337212854291</v>
      </c>
      <c r="AR254" s="110">
        <f t="shared" si="199"/>
        <v>2.0386574764138632</v>
      </c>
      <c r="AS254" s="110">
        <f t="shared" si="200"/>
        <v>0.46138234993962485</v>
      </c>
      <c r="AT254" s="110">
        <f t="shared" si="201"/>
        <v>0.34161085105150762</v>
      </c>
      <c r="AU254" s="110">
        <f t="shared" si="202"/>
        <v>5.2004079110339205</v>
      </c>
      <c r="AV254" s="110">
        <f t="shared" si="203"/>
        <v>1.2910702779182488</v>
      </c>
      <c r="AW254" s="110">
        <f t="shared" si="204"/>
        <v>28.18385742687807</v>
      </c>
      <c r="AX254" s="110">
        <f t="shared" si="205"/>
        <v>32.964568050584511</v>
      </c>
      <c r="AY254" s="110">
        <f t="shared" si="206"/>
        <v>11.522650182079422</v>
      </c>
      <c r="AZ254" s="110">
        <f t="shared" si="207"/>
        <v>8.1002914790185105</v>
      </c>
      <c r="BA254" s="110">
        <f t="shared" si="208"/>
        <v>109.29350425046268</v>
      </c>
      <c r="BB254" s="110">
        <f t="shared" si="209"/>
        <v>31.532449194697751</v>
      </c>
      <c r="BC254" s="90">
        <f t="shared" si="187"/>
        <v>0</v>
      </c>
      <c r="BD254" s="90">
        <f t="shared" si="210"/>
        <v>-9000</v>
      </c>
      <c r="BE254" s="90">
        <f t="shared" si="177"/>
        <v>8913.4034739150356</v>
      </c>
      <c r="BF254" s="89">
        <f t="shared" si="188"/>
        <v>-9.6218362316626838E-3</v>
      </c>
      <c r="BG254" s="109">
        <f t="shared" si="211"/>
        <v>434.0589714084839</v>
      </c>
      <c r="BH254" s="108">
        <f t="shared" si="178"/>
        <v>9347.4624453235192</v>
      </c>
      <c r="BI254" s="129">
        <f t="shared" si="189"/>
        <v>3.8606938369279975E-2</v>
      </c>
      <c r="BJ254" s="90">
        <f t="shared" si="179"/>
        <v>447.15846006890467</v>
      </c>
      <c r="BK254" s="108">
        <f t="shared" si="180"/>
        <v>9360.5619339839395</v>
      </c>
      <c r="BL254" s="89">
        <f t="shared" si="190"/>
        <v>4.0062437109326554E-2</v>
      </c>
      <c r="BM254" s="109"/>
      <c r="BN254" s="109">
        <f t="shared" si="191"/>
        <v>9000</v>
      </c>
      <c r="BO254" s="109">
        <f t="shared" si="192"/>
        <v>9360.5619339839395</v>
      </c>
      <c r="BQ254" s="108">
        <f t="shared" si="163"/>
        <v>62.669998</v>
      </c>
      <c r="BR254" s="108">
        <f t="shared" si="164"/>
        <v>40.220001000000003</v>
      </c>
    </row>
    <row r="255" spans="1:70" ht="12.75" customHeight="1" x14ac:dyDescent="0.2">
      <c r="A255" s="107">
        <v>40833</v>
      </c>
      <c r="B255" s="108">
        <v>63.259998000000003</v>
      </c>
      <c r="C255" s="108">
        <v>51.279998999999997</v>
      </c>
      <c r="D255" s="108">
        <v>50.869999</v>
      </c>
      <c r="E255" s="108">
        <v>61.459999000000003</v>
      </c>
      <c r="F255" s="108">
        <v>32.93</v>
      </c>
      <c r="G255" s="108">
        <v>39.599997999999999</v>
      </c>
      <c r="L255" s="156">
        <f>IF(int=Weekly,-$B$4,IF(int=Bi_Weekly,-$B$4,IF(int=Monthly,-$B$4,IF(int=Quarterly,0,IF(int=Yearly,0,IF(int=None,0,0))))))</f>
        <v>0</v>
      </c>
      <c r="M255" s="110">
        <f t="shared" si="165"/>
        <v>0</v>
      </c>
      <c r="N255" s="126">
        <f t="shared" si="166"/>
        <v>0</v>
      </c>
      <c r="O255" s="110">
        <f t="shared" si="167"/>
        <v>0</v>
      </c>
      <c r="P255" s="110">
        <f t="shared" si="168"/>
        <v>0</v>
      </c>
      <c r="Q255" s="110">
        <f t="shared" si="169"/>
        <v>0</v>
      </c>
      <c r="R255" s="110">
        <f t="shared" si="170"/>
        <v>0</v>
      </c>
      <c r="S255" s="110">
        <f t="shared" si="193"/>
        <v>26.945923705592641</v>
      </c>
      <c r="T255" s="110">
        <f t="shared" si="194"/>
        <v>30.925910574170651</v>
      </c>
      <c r="U255" s="110">
        <f t="shared" si="195"/>
        <v>11.061267832139798</v>
      </c>
      <c r="V255" s="110">
        <f t="shared" si="196"/>
        <v>7.7586806279670029</v>
      </c>
      <c r="W255" s="110">
        <f t="shared" si="197"/>
        <v>104.09309633942875</v>
      </c>
      <c r="X255" s="110">
        <f t="shared" si="198"/>
        <v>30.241378916779503</v>
      </c>
      <c r="Y255" s="110"/>
      <c r="Z255" s="110"/>
      <c r="AA255" s="110"/>
      <c r="AB255" s="110"/>
      <c r="AC255" s="110"/>
      <c r="AD255" s="110"/>
      <c r="AE255" s="110">
        <f t="shared" si="181"/>
        <v>0</v>
      </c>
      <c r="AF255" s="110">
        <f t="shared" si="182"/>
        <v>0</v>
      </c>
      <c r="AG255" s="110">
        <f t="shared" si="183"/>
        <v>0</v>
      </c>
      <c r="AH255" s="110">
        <f t="shared" si="184"/>
        <v>0</v>
      </c>
      <c r="AI255" s="110">
        <f t="shared" si="185"/>
        <v>0</v>
      </c>
      <c r="AJ255" s="110">
        <f t="shared" si="186"/>
        <v>0</v>
      </c>
      <c r="AK255" s="110">
        <f t="shared" si="171"/>
        <v>0</v>
      </c>
      <c r="AL255" s="110">
        <f t="shared" si="172"/>
        <v>0</v>
      </c>
      <c r="AM255" s="110">
        <f t="shared" si="173"/>
        <v>0</v>
      </c>
      <c r="AN255" s="110">
        <f t="shared" si="174"/>
        <v>0</v>
      </c>
      <c r="AO255" s="110">
        <f t="shared" si="175"/>
        <v>0</v>
      </c>
      <c r="AP255" s="110">
        <f t="shared" si="176"/>
        <v>0</v>
      </c>
      <c r="AQ255" s="110">
        <f t="shared" si="199"/>
        <v>1.2379337212854291</v>
      </c>
      <c r="AR255" s="110">
        <f t="shared" si="199"/>
        <v>2.0386574764138632</v>
      </c>
      <c r="AS255" s="110">
        <f t="shared" si="200"/>
        <v>0.46138234993962485</v>
      </c>
      <c r="AT255" s="110">
        <f t="shared" si="201"/>
        <v>0.34161085105150762</v>
      </c>
      <c r="AU255" s="110">
        <f t="shared" si="202"/>
        <v>5.2004079110339205</v>
      </c>
      <c r="AV255" s="110">
        <f t="shared" si="203"/>
        <v>1.2910702779182488</v>
      </c>
      <c r="AW255" s="110">
        <f t="shared" si="204"/>
        <v>28.18385742687807</v>
      </c>
      <c r="AX255" s="110">
        <f t="shared" si="205"/>
        <v>32.964568050584511</v>
      </c>
      <c r="AY255" s="110">
        <f t="shared" si="206"/>
        <v>11.522650182079422</v>
      </c>
      <c r="AZ255" s="110">
        <f t="shared" si="207"/>
        <v>8.1002914790185105</v>
      </c>
      <c r="BA255" s="110">
        <f t="shared" si="208"/>
        <v>109.29350425046268</v>
      </c>
      <c r="BB255" s="110">
        <f t="shared" si="209"/>
        <v>31.532449194697751</v>
      </c>
      <c r="BC255" s="90">
        <f t="shared" si="187"/>
        <v>0</v>
      </c>
      <c r="BD255" s="90">
        <f t="shared" si="210"/>
        <v>-9000</v>
      </c>
      <c r="BE255" s="90">
        <f t="shared" si="177"/>
        <v>8955.3591373164581</v>
      </c>
      <c r="BF255" s="89">
        <f t="shared" si="188"/>
        <v>-4.9600958537269202E-3</v>
      </c>
      <c r="BG255" s="109">
        <f t="shared" si="211"/>
        <v>434.0589714084839</v>
      </c>
      <c r="BH255" s="108">
        <f t="shared" si="178"/>
        <v>9389.4181087249417</v>
      </c>
      <c r="BI255" s="129">
        <f t="shared" si="189"/>
        <v>4.326867874721585E-2</v>
      </c>
      <c r="BJ255" s="90">
        <f t="shared" si="179"/>
        <v>449.69577326232451</v>
      </c>
      <c r="BK255" s="108">
        <f t="shared" si="180"/>
        <v>9405.0549105787832</v>
      </c>
      <c r="BL255" s="89">
        <f t="shared" si="190"/>
        <v>4.5006101175420365E-2</v>
      </c>
      <c r="BM255" s="109"/>
      <c r="BN255" s="109">
        <f t="shared" si="191"/>
        <v>9000</v>
      </c>
      <c r="BO255" s="109">
        <f t="shared" si="192"/>
        <v>9405.0549105787832</v>
      </c>
      <c r="BQ255" s="108">
        <f t="shared" si="163"/>
        <v>63.259998000000003</v>
      </c>
      <c r="BR255" s="108">
        <f t="shared" si="164"/>
        <v>39.599997999999999</v>
      </c>
    </row>
    <row r="256" spans="1:70" ht="12.75" customHeight="1" x14ac:dyDescent="0.2">
      <c r="A256" s="107">
        <v>40840</v>
      </c>
      <c r="B256" s="108">
        <v>65.949996999999996</v>
      </c>
      <c r="C256" s="108">
        <v>53.369999</v>
      </c>
      <c r="D256" s="108">
        <v>53.209999000000003</v>
      </c>
      <c r="E256" s="108">
        <v>65.279999000000004</v>
      </c>
      <c r="F256" s="108">
        <v>34.880001</v>
      </c>
      <c r="G256" s="108">
        <v>43.23</v>
      </c>
      <c r="L256" s="156">
        <f>IF(int=Weekly,-$B$4,IF(int=Bi_Weekly,0,IF(int=Monthly,0,IF(int=Quarterly,-$B$4,IF(int=Yearly,0,IF(int=None,0,0))))))</f>
        <v>-500</v>
      </c>
      <c r="M256" s="110">
        <f t="shared" si="165"/>
        <v>1.3343442608496252</v>
      </c>
      <c r="N256" s="126">
        <f t="shared" si="166"/>
        <v>1.6488664352420168</v>
      </c>
      <c r="O256" s="110">
        <f t="shared" si="167"/>
        <v>0.52621688641640452</v>
      </c>
      <c r="P256" s="110">
        <f t="shared" si="168"/>
        <v>0.37530637829819818</v>
      </c>
      <c r="Q256" s="110">
        <f t="shared" si="169"/>
        <v>5.8916282714556116</v>
      </c>
      <c r="R256" s="110">
        <f t="shared" si="170"/>
        <v>1.5267175572519085</v>
      </c>
      <c r="S256" s="110">
        <f t="shared" si="193"/>
        <v>28.280267966442267</v>
      </c>
      <c r="T256" s="110">
        <f t="shared" si="194"/>
        <v>32.574777009412671</v>
      </c>
      <c r="U256" s="110">
        <f t="shared" si="195"/>
        <v>11.587484718556203</v>
      </c>
      <c r="V256" s="110">
        <f t="shared" si="196"/>
        <v>8.1339870062652011</v>
      </c>
      <c r="W256" s="110">
        <f t="shared" si="197"/>
        <v>109.98472461088437</v>
      </c>
      <c r="X256" s="110">
        <f t="shared" si="198"/>
        <v>31.768096474031413</v>
      </c>
      <c r="Y256" s="110"/>
      <c r="Z256" s="110"/>
      <c r="AA256" s="110"/>
      <c r="AB256" s="110"/>
      <c r="AC256" s="110"/>
      <c r="AD256" s="110"/>
      <c r="AE256" s="110">
        <f t="shared" si="181"/>
        <v>0</v>
      </c>
      <c r="AF256" s="110">
        <f t="shared" si="182"/>
        <v>0</v>
      </c>
      <c r="AG256" s="110">
        <f t="shared" si="183"/>
        <v>0</v>
      </c>
      <c r="AH256" s="110">
        <f t="shared" si="184"/>
        <v>0</v>
      </c>
      <c r="AI256" s="110">
        <f t="shared" si="185"/>
        <v>0</v>
      </c>
      <c r="AJ256" s="110">
        <f t="shared" si="186"/>
        <v>0</v>
      </c>
      <c r="AK256" s="110">
        <f t="shared" si="171"/>
        <v>0</v>
      </c>
      <c r="AL256" s="110">
        <f t="shared" si="172"/>
        <v>0</v>
      </c>
      <c r="AM256" s="110">
        <f t="shared" si="173"/>
        <v>0</v>
      </c>
      <c r="AN256" s="110">
        <f t="shared" si="174"/>
        <v>0</v>
      </c>
      <c r="AO256" s="110">
        <f t="shared" si="175"/>
        <v>0</v>
      </c>
      <c r="AP256" s="110">
        <f t="shared" si="176"/>
        <v>0</v>
      </c>
      <c r="AQ256" s="110">
        <f t="shared" si="199"/>
        <v>1.2379337212854291</v>
      </c>
      <c r="AR256" s="110">
        <f t="shared" si="199"/>
        <v>2.0386574764138632</v>
      </c>
      <c r="AS256" s="110">
        <f t="shared" si="200"/>
        <v>0.46138234993962485</v>
      </c>
      <c r="AT256" s="110">
        <f t="shared" si="201"/>
        <v>0.34161085105150762</v>
      </c>
      <c r="AU256" s="110">
        <f t="shared" si="202"/>
        <v>5.2004079110339205</v>
      </c>
      <c r="AV256" s="110">
        <f t="shared" si="203"/>
        <v>1.2910702779182488</v>
      </c>
      <c r="AW256" s="110">
        <f t="shared" si="204"/>
        <v>29.518201687727696</v>
      </c>
      <c r="AX256" s="110">
        <f t="shared" si="205"/>
        <v>34.613434485826531</v>
      </c>
      <c r="AY256" s="110">
        <f t="shared" si="206"/>
        <v>12.048867068495827</v>
      </c>
      <c r="AZ256" s="110">
        <f t="shared" si="207"/>
        <v>8.4755978573167088</v>
      </c>
      <c r="BA256" s="110">
        <f t="shared" si="208"/>
        <v>115.18513252191829</v>
      </c>
      <c r="BB256" s="110">
        <f t="shared" si="209"/>
        <v>33.059166751949661</v>
      </c>
      <c r="BC256" s="90">
        <f t="shared" si="187"/>
        <v>0</v>
      </c>
      <c r="BD256" s="90">
        <f t="shared" si="210"/>
        <v>-9500</v>
      </c>
      <c r="BE256" s="90">
        <f t="shared" si="177"/>
        <v>9960.7582328702865</v>
      </c>
      <c r="BF256" s="89">
        <f t="shared" si="188"/>
        <v>4.8500866617924965E-2</v>
      </c>
      <c r="BG256" s="109">
        <f t="shared" si="211"/>
        <v>434.0589714084839</v>
      </c>
      <c r="BH256" s="108">
        <f t="shared" si="178"/>
        <v>10394.81720427877</v>
      </c>
      <c r="BI256" s="129">
        <f t="shared" si="189"/>
        <v>9.4191284660923191E-2</v>
      </c>
      <c r="BJ256" s="90">
        <f t="shared" si="179"/>
        <v>474.49858432813687</v>
      </c>
      <c r="BK256" s="108">
        <f t="shared" si="180"/>
        <v>10435.256817198424</v>
      </c>
      <c r="BL256" s="89">
        <f t="shared" si="190"/>
        <v>9.8448086020886727E-2</v>
      </c>
      <c r="BM256" s="109"/>
      <c r="BN256" s="109">
        <f t="shared" si="191"/>
        <v>9500</v>
      </c>
      <c r="BO256" s="109">
        <f t="shared" si="192"/>
        <v>10435.256817198424</v>
      </c>
      <c r="BQ256" s="108">
        <f t="shared" si="163"/>
        <v>65.949996999999996</v>
      </c>
      <c r="BR256" s="108">
        <f t="shared" si="164"/>
        <v>43.23</v>
      </c>
    </row>
    <row r="257" spans="1:70" ht="12.75" customHeight="1" x14ac:dyDescent="0.2">
      <c r="A257" s="107">
        <v>40847</v>
      </c>
      <c r="B257" s="108">
        <v>64.489998</v>
      </c>
      <c r="C257" s="108">
        <v>51.779998999999997</v>
      </c>
      <c r="D257" s="108">
        <v>52.57</v>
      </c>
      <c r="E257" s="108">
        <v>63.889999000000003</v>
      </c>
      <c r="F257" s="108">
        <v>32.729999999999997</v>
      </c>
      <c r="G257" s="108">
        <v>41.98</v>
      </c>
      <c r="L257" s="156">
        <f>IF(int=Weekly,-$B$4,IF(int=Bi_Weekly,-$B$4,IF(int=Monthly,0,IF(int=Quarterly,0,IF(int=Yearly,0,IF(int=None,0,0))))))</f>
        <v>0</v>
      </c>
      <c r="M257" s="110">
        <f t="shared" si="165"/>
        <v>0</v>
      </c>
      <c r="N257" s="126">
        <f t="shared" si="166"/>
        <v>0</v>
      </c>
      <c r="O257" s="110">
        <f t="shared" si="167"/>
        <v>0</v>
      </c>
      <c r="P257" s="110">
        <f t="shared" si="168"/>
        <v>0</v>
      </c>
      <c r="Q257" s="110">
        <f t="shared" si="169"/>
        <v>0</v>
      </c>
      <c r="R257" s="110">
        <f t="shared" si="170"/>
        <v>0</v>
      </c>
      <c r="S257" s="110">
        <f t="shared" si="193"/>
        <v>28.280267966442267</v>
      </c>
      <c r="T257" s="110">
        <f t="shared" si="194"/>
        <v>32.574777009412671</v>
      </c>
      <c r="U257" s="110">
        <f t="shared" si="195"/>
        <v>11.587484718556203</v>
      </c>
      <c r="V257" s="110">
        <f t="shared" si="196"/>
        <v>8.1339870062652011</v>
      </c>
      <c r="W257" s="110">
        <f t="shared" si="197"/>
        <v>109.98472461088437</v>
      </c>
      <c r="X257" s="110">
        <f t="shared" si="198"/>
        <v>31.768096474031413</v>
      </c>
      <c r="Y257" s="110"/>
      <c r="Z257" s="110"/>
      <c r="AA257" s="110"/>
      <c r="AB257" s="110"/>
      <c r="AC257" s="110"/>
      <c r="AD257" s="110"/>
      <c r="AE257" s="110">
        <f t="shared" si="181"/>
        <v>0</v>
      </c>
      <c r="AF257" s="110">
        <f t="shared" si="182"/>
        <v>0</v>
      </c>
      <c r="AG257" s="110">
        <f t="shared" si="183"/>
        <v>0</v>
      </c>
      <c r="AH257" s="110">
        <f t="shared" si="184"/>
        <v>0</v>
      </c>
      <c r="AI257" s="110">
        <f t="shared" si="185"/>
        <v>0</v>
      </c>
      <c r="AJ257" s="110">
        <f t="shared" si="186"/>
        <v>0</v>
      </c>
      <c r="AK257" s="110">
        <f t="shared" si="171"/>
        <v>0</v>
      </c>
      <c r="AL257" s="110">
        <f t="shared" si="172"/>
        <v>0</v>
      </c>
      <c r="AM257" s="110">
        <f t="shared" si="173"/>
        <v>0</v>
      </c>
      <c r="AN257" s="110">
        <f t="shared" si="174"/>
        <v>0</v>
      </c>
      <c r="AO257" s="110">
        <f t="shared" si="175"/>
        <v>0</v>
      </c>
      <c r="AP257" s="110">
        <f t="shared" si="176"/>
        <v>0</v>
      </c>
      <c r="AQ257" s="110">
        <f t="shared" si="199"/>
        <v>1.2379337212854291</v>
      </c>
      <c r="AR257" s="110">
        <f t="shared" si="199"/>
        <v>2.0386574764138632</v>
      </c>
      <c r="AS257" s="110">
        <f t="shared" si="200"/>
        <v>0.46138234993962485</v>
      </c>
      <c r="AT257" s="110">
        <f t="shared" si="201"/>
        <v>0.34161085105150762</v>
      </c>
      <c r="AU257" s="110">
        <f t="shared" si="202"/>
        <v>5.2004079110339205</v>
      </c>
      <c r="AV257" s="110">
        <f t="shared" si="203"/>
        <v>1.2910702779182488</v>
      </c>
      <c r="AW257" s="110">
        <f t="shared" si="204"/>
        <v>29.518201687727696</v>
      </c>
      <c r="AX257" s="110">
        <f t="shared" si="205"/>
        <v>34.613434485826531</v>
      </c>
      <c r="AY257" s="110">
        <f t="shared" si="206"/>
        <v>12.048867068495827</v>
      </c>
      <c r="AZ257" s="110">
        <f t="shared" si="207"/>
        <v>8.4755978573167088</v>
      </c>
      <c r="BA257" s="110">
        <f t="shared" si="208"/>
        <v>115.18513252191829</v>
      </c>
      <c r="BB257" s="110">
        <f t="shared" si="209"/>
        <v>33.059166751949661</v>
      </c>
      <c r="BC257" s="90">
        <f t="shared" si="187"/>
        <v>0</v>
      </c>
      <c r="BD257" s="90">
        <f t="shared" si="210"/>
        <v>-9500</v>
      </c>
      <c r="BE257" s="90">
        <f t="shared" si="177"/>
        <v>9572.7755654128159</v>
      </c>
      <c r="BF257" s="89">
        <f t="shared" si="188"/>
        <v>7.6605858329279464E-3</v>
      </c>
      <c r="BG257" s="109">
        <f t="shared" si="211"/>
        <v>434.0589714084839</v>
      </c>
      <c r="BH257" s="108">
        <f t="shared" si="178"/>
        <v>10006.834536821299</v>
      </c>
      <c r="BI257" s="129">
        <f t="shared" si="189"/>
        <v>5.3351003875926173E-2</v>
      </c>
      <c r="BJ257" s="90">
        <f t="shared" si="179"/>
        <v>455.88489356342654</v>
      </c>
      <c r="BK257" s="108">
        <f t="shared" si="180"/>
        <v>10028.660458976243</v>
      </c>
      <c r="BL257" s="89">
        <f t="shared" si="190"/>
        <v>5.5648469365920272E-2</v>
      </c>
      <c r="BM257" s="109"/>
      <c r="BN257" s="109">
        <f t="shared" si="191"/>
        <v>9500</v>
      </c>
      <c r="BO257" s="109">
        <f t="shared" si="192"/>
        <v>10028.660458976243</v>
      </c>
      <c r="BQ257" s="108">
        <f t="shared" si="163"/>
        <v>64.489998</v>
      </c>
      <c r="BR257" s="108">
        <f t="shared" si="164"/>
        <v>41.98</v>
      </c>
    </row>
    <row r="258" spans="1:70" ht="12.75" customHeight="1" x14ac:dyDescent="0.2">
      <c r="A258" s="107">
        <v>40854</v>
      </c>
      <c r="B258" s="108">
        <v>64.919998000000007</v>
      </c>
      <c r="C258" s="108">
        <v>52.34</v>
      </c>
      <c r="D258" s="108">
        <v>52.560001</v>
      </c>
      <c r="E258" s="108">
        <v>63.950001</v>
      </c>
      <c r="F258" s="108">
        <v>32.770000000000003</v>
      </c>
      <c r="G258" s="108">
        <v>41.599997999999999</v>
      </c>
      <c r="L258" s="156">
        <f>IF(int=Weekly,-$B$4,IF(int=Bi_Weekly,0,IF(int=Monthly,0,IF(int=Quarterly,0,IF(int=Yearly,0,IF(int=None,0,0))))))</f>
        <v>0</v>
      </c>
      <c r="M258" s="110">
        <f t="shared" si="165"/>
        <v>0</v>
      </c>
      <c r="N258" s="126">
        <f t="shared" si="166"/>
        <v>0</v>
      </c>
      <c r="O258" s="110">
        <f t="shared" si="167"/>
        <v>0</v>
      </c>
      <c r="P258" s="110">
        <f t="shared" si="168"/>
        <v>0</v>
      </c>
      <c r="Q258" s="110">
        <f t="shared" si="169"/>
        <v>0</v>
      </c>
      <c r="R258" s="110">
        <f t="shared" si="170"/>
        <v>0</v>
      </c>
      <c r="S258" s="110">
        <f t="shared" si="193"/>
        <v>28.280267966442267</v>
      </c>
      <c r="T258" s="110">
        <f t="shared" si="194"/>
        <v>32.574777009412671</v>
      </c>
      <c r="U258" s="110">
        <f t="shared" si="195"/>
        <v>11.587484718556203</v>
      </c>
      <c r="V258" s="110">
        <f t="shared" si="196"/>
        <v>8.1339870062652011</v>
      </c>
      <c r="W258" s="110">
        <f t="shared" si="197"/>
        <v>109.98472461088437</v>
      </c>
      <c r="X258" s="110">
        <f t="shared" si="198"/>
        <v>31.768096474031413</v>
      </c>
      <c r="Y258" s="110"/>
      <c r="Z258" s="110"/>
      <c r="AA258" s="110"/>
      <c r="AB258" s="110"/>
      <c r="AC258" s="110"/>
      <c r="AD258" s="110"/>
      <c r="AE258" s="110">
        <f t="shared" si="181"/>
        <v>0</v>
      </c>
      <c r="AF258" s="110">
        <f t="shared" si="182"/>
        <v>0</v>
      </c>
      <c r="AG258" s="110">
        <f t="shared" si="183"/>
        <v>0</v>
      </c>
      <c r="AH258" s="110">
        <f t="shared" si="184"/>
        <v>0</v>
      </c>
      <c r="AI258" s="110">
        <f t="shared" si="185"/>
        <v>0</v>
      </c>
      <c r="AJ258" s="110">
        <f t="shared" si="186"/>
        <v>0</v>
      </c>
      <c r="AK258" s="110">
        <f t="shared" si="171"/>
        <v>0</v>
      </c>
      <c r="AL258" s="110">
        <f t="shared" si="172"/>
        <v>0</v>
      </c>
      <c r="AM258" s="110">
        <f t="shared" si="173"/>
        <v>0</v>
      </c>
      <c r="AN258" s="110">
        <f t="shared" si="174"/>
        <v>0</v>
      </c>
      <c r="AO258" s="110">
        <f t="shared" si="175"/>
        <v>0</v>
      </c>
      <c r="AP258" s="110">
        <f t="shared" si="176"/>
        <v>0</v>
      </c>
      <c r="AQ258" s="110">
        <f t="shared" si="199"/>
        <v>1.2379337212854291</v>
      </c>
      <c r="AR258" s="110">
        <f t="shared" si="199"/>
        <v>2.0386574764138632</v>
      </c>
      <c r="AS258" s="110">
        <f t="shared" si="200"/>
        <v>0.46138234993962485</v>
      </c>
      <c r="AT258" s="110">
        <f t="shared" si="201"/>
        <v>0.34161085105150762</v>
      </c>
      <c r="AU258" s="110">
        <f t="shared" si="202"/>
        <v>5.2004079110339205</v>
      </c>
      <c r="AV258" s="110">
        <f t="shared" si="203"/>
        <v>1.2910702779182488</v>
      </c>
      <c r="AW258" s="110">
        <f t="shared" si="204"/>
        <v>29.518201687727696</v>
      </c>
      <c r="AX258" s="110">
        <f t="shared" si="205"/>
        <v>34.613434485826531</v>
      </c>
      <c r="AY258" s="110">
        <f t="shared" si="206"/>
        <v>12.048867068495827</v>
      </c>
      <c r="AZ258" s="110">
        <f t="shared" si="207"/>
        <v>8.4755978573167088</v>
      </c>
      <c r="BA258" s="110">
        <f t="shared" si="208"/>
        <v>115.18513252191829</v>
      </c>
      <c r="BB258" s="110">
        <f t="shared" si="209"/>
        <v>33.059166751949661</v>
      </c>
      <c r="BC258" s="90">
        <f t="shared" si="187"/>
        <v>0</v>
      </c>
      <c r="BD258" s="90">
        <f t="shared" si="210"/>
        <v>-9500</v>
      </c>
      <c r="BE258" s="90">
        <f t="shared" si="177"/>
        <v>9595.8776293551964</v>
      </c>
      <c r="BF258" s="89">
        <f t="shared" si="188"/>
        <v>1.0092382037389047E-2</v>
      </c>
      <c r="BG258" s="109">
        <f t="shared" si="211"/>
        <v>434.0589714084839</v>
      </c>
      <c r="BH258" s="108">
        <f t="shared" si="178"/>
        <v>10029.93660076368</v>
      </c>
      <c r="BI258" s="129">
        <f t="shared" si="189"/>
        <v>5.5782800080387274E-2</v>
      </c>
      <c r="BJ258" s="90">
        <f t="shared" si="179"/>
        <v>457.29214628988819</v>
      </c>
      <c r="BK258" s="108">
        <f t="shared" si="180"/>
        <v>10053.169775645085</v>
      </c>
      <c r="BL258" s="89">
        <f t="shared" si="190"/>
        <v>5.8228397436324686E-2</v>
      </c>
      <c r="BM258" s="109"/>
      <c r="BN258" s="109">
        <f t="shared" si="191"/>
        <v>9500</v>
      </c>
      <c r="BO258" s="109">
        <f t="shared" si="192"/>
        <v>10053.169775645083</v>
      </c>
      <c r="BQ258" s="108">
        <f t="shared" si="163"/>
        <v>64.919998000000007</v>
      </c>
      <c r="BR258" s="108">
        <f t="shared" si="164"/>
        <v>41.599997999999999</v>
      </c>
    </row>
    <row r="259" spans="1:70" ht="12.75" customHeight="1" x14ac:dyDescent="0.2">
      <c r="A259" s="107">
        <v>40861</v>
      </c>
      <c r="B259" s="108">
        <v>62.459999000000003</v>
      </c>
      <c r="C259" s="108">
        <v>50.369999</v>
      </c>
      <c r="D259" s="108">
        <v>50.880001</v>
      </c>
      <c r="E259" s="108">
        <v>61.919998</v>
      </c>
      <c r="F259" s="108">
        <v>31.200001</v>
      </c>
      <c r="G259" s="108">
        <v>39.439999</v>
      </c>
      <c r="L259" s="156">
        <f>IF(int=Weekly,-$B$4,IF(int=Bi_Weekly,-$B$4,IF(int=Monthly,-$B$4,IF(int=Quarterly,0,IF(int=Yearly,0,IF(int=None,0,0))))))</f>
        <v>0</v>
      </c>
      <c r="M259" s="110">
        <f t="shared" si="165"/>
        <v>0</v>
      </c>
      <c r="N259" s="126">
        <f t="shared" si="166"/>
        <v>0</v>
      </c>
      <c r="O259" s="110">
        <f t="shared" si="167"/>
        <v>0</v>
      </c>
      <c r="P259" s="110">
        <f t="shared" si="168"/>
        <v>0</v>
      </c>
      <c r="Q259" s="110">
        <f t="shared" si="169"/>
        <v>0</v>
      </c>
      <c r="R259" s="110">
        <f t="shared" si="170"/>
        <v>0</v>
      </c>
      <c r="S259" s="110">
        <f t="shared" si="193"/>
        <v>28.280267966442267</v>
      </c>
      <c r="T259" s="110">
        <f t="shared" si="194"/>
        <v>32.574777009412671</v>
      </c>
      <c r="U259" s="110">
        <f t="shared" si="195"/>
        <v>11.587484718556203</v>
      </c>
      <c r="V259" s="110">
        <f t="shared" si="196"/>
        <v>8.1339870062652011</v>
      </c>
      <c r="W259" s="110">
        <f t="shared" si="197"/>
        <v>109.98472461088437</v>
      </c>
      <c r="X259" s="110">
        <f t="shared" si="198"/>
        <v>31.768096474031413</v>
      </c>
      <c r="Y259" s="110"/>
      <c r="Z259" s="110"/>
      <c r="AA259" s="110"/>
      <c r="AB259" s="110"/>
      <c r="AC259" s="110"/>
      <c r="AD259" s="110"/>
      <c r="AE259" s="110">
        <f t="shared" si="181"/>
        <v>0</v>
      </c>
      <c r="AF259" s="110">
        <f t="shared" si="182"/>
        <v>0</v>
      </c>
      <c r="AG259" s="110">
        <f t="shared" si="183"/>
        <v>0</v>
      </c>
      <c r="AH259" s="110">
        <f t="shared" si="184"/>
        <v>0</v>
      </c>
      <c r="AI259" s="110">
        <f t="shared" si="185"/>
        <v>0</v>
      </c>
      <c r="AJ259" s="110">
        <f t="shared" si="186"/>
        <v>0</v>
      </c>
      <c r="AK259" s="110">
        <f t="shared" si="171"/>
        <v>0</v>
      </c>
      <c r="AL259" s="110">
        <f t="shared" si="172"/>
        <v>0</v>
      </c>
      <c r="AM259" s="110">
        <f t="shared" si="173"/>
        <v>0</v>
      </c>
      <c r="AN259" s="110">
        <f t="shared" si="174"/>
        <v>0</v>
      </c>
      <c r="AO259" s="110">
        <f t="shared" si="175"/>
        <v>0</v>
      </c>
      <c r="AP259" s="110">
        <f t="shared" si="176"/>
        <v>0</v>
      </c>
      <c r="AQ259" s="110">
        <f t="shared" si="199"/>
        <v>1.2379337212854291</v>
      </c>
      <c r="AR259" s="110">
        <f t="shared" si="199"/>
        <v>2.0386574764138632</v>
      </c>
      <c r="AS259" s="110">
        <f t="shared" si="200"/>
        <v>0.46138234993962485</v>
      </c>
      <c r="AT259" s="110">
        <f t="shared" si="201"/>
        <v>0.34161085105150762</v>
      </c>
      <c r="AU259" s="110">
        <f t="shared" si="202"/>
        <v>5.2004079110339205</v>
      </c>
      <c r="AV259" s="110">
        <f t="shared" si="203"/>
        <v>1.2910702779182488</v>
      </c>
      <c r="AW259" s="110">
        <f t="shared" si="204"/>
        <v>29.518201687727696</v>
      </c>
      <c r="AX259" s="110">
        <f t="shared" si="205"/>
        <v>34.613434485826531</v>
      </c>
      <c r="AY259" s="110">
        <f t="shared" si="206"/>
        <v>12.048867068495827</v>
      </c>
      <c r="AZ259" s="110">
        <f t="shared" si="207"/>
        <v>8.4755978573167088</v>
      </c>
      <c r="BA259" s="110">
        <f t="shared" si="208"/>
        <v>115.18513252191829</v>
      </c>
      <c r="BB259" s="110">
        <f t="shared" si="209"/>
        <v>33.059166751949661</v>
      </c>
      <c r="BC259" s="90">
        <f t="shared" si="187"/>
        <v>0</v>
      </c>
      <c r="BD259" s="90">
        <f t="shared" si="210"/>
        <v>-9500</v>
      </c>
      <c r="BE259" s="90">
        <f t="shared" si="177"/>
        <v>9184.8618985326666</v>
      </c>
      <c r="BF259" s="89">
        <f t="shared" si="188"/>
        <v>-3.3172431733403562E-2</v>
      </c>
      <c r="BG259" s="109">
        <f t="shared" si="211"/>
        <v>434.0589714084839</v>
      </c>
      <c r="BH259" s="108">
        <f t="shared" si="178"/>
        <v>9618.9208699411502</v>
      </c>
      <c r="BI259" s="129">
        <f t="shared" si="189"/>
        <v>1.2517986309594775E-2</v>
      </c>
      <c r="BJ259" s="90">
        <f t="shared" si="179"/>
        <v>437.80873417675286</v>
      </c>
      <c r="BK259" s="108">
        <f t="shared" si="180"/>
        <v>9622.6706327094198</v>
      </c>
      <c r="BL259" s="89">
        <f t="shared" si="190"/>
        <v>1.2912698179939008E-2</v>
      </c>
      <c r="BM259" s="109"/>
      <c r="BN259" s="109">
        <f t="shared" si="191"/>
        <v>9500</v>
      </c>
      <c r="BO259" s="109">
        <f t="shared" si="192"/>
        <v>9622.670632709418</v>
      </c>
      <c r="BQ259" s="108">
        <f t="shared" si="163"/>
        <v>62.459999000000003</v>
      </c>
      <c r="BR259" s="108">
        <f t="shared" si="164"/>
        <v>39.439999</v>
      </c>
    </row>
    <row r="260" spans="1:70" ht="12.75" customHeight="1" x14ac:dyDescent="0.2">
      <c r="A260" s="107">
        <v>40868</v>
      </c>
      <c r="B260" s="108">
        <v>59.459999000000003</v>
      </c>
      <c r="C260" s="108">
        <v>47.880001</v>
      </c>
      <c r="D260" s="108">
        <v>48.360000999999997</v>
      </c>
      <c r="E260" s="108">
        <v>57.919998</v>
      </c>
      <c r="F260" s="108">
        <v>29.379999000000002</v>
      </c>
      <c r="G260" s="108">
        <v>37.009998000000003</v>
      </c>
      <c r="L260" s="156">
        <f>IF(int=Weekly,-$B$4,IF(int=Bi_Weekly,0,IF(int=Monthly,0,IF(int=Quarterly,0,IF(int=Yearly,0,IF(int=None,0,0))))))</f>
        <v>0</v>
      </c>
      <c r="M260" s="110">
        <f t="shared" si="165"/>
        <v>0</v>
      </c>
      <c r="N260" s="126">
        <f t="shared" si="166"/>
        <v>0</v>
      </c>
      <c r="O260" s="110">
        <f t="shared" si="167"/>
        <v>0</v>
      </c>
      <c r="P260" s="110">
        <f t="shared" si="168"/>
        <v>0</v>
      </c>
      <c r="Q260" s="110">
        <f t="shared" si="169"/>
        <v>0</v>
      </c>
      <c r="R260" s="110">
        <f t="shared" si="170"/>
        <v>0</v>
      </c>
      <c r="S260" s="110">
        <f t="shared" si="193"/>
        <v>28.280267966442267</v>
      </c>
      <c r="T260" s="110">
        <f t="shared" si="194"/>
        <v>32.574777009412671</v>
      </c>
      <c r="U260" s="110">
        <f t="shared" si="195"/>
        <v>11.587484718556203</v>
      </c>
      <c r="V260" s="110">
        <f t="shared" si="196"/>
        <v>8.1339870062652011</v>
      </c>
      <c r="W260" s="110">
        <f t="shared" si="197"/>
        <v>109.98472461088437</v>
      </c>
      <c r="X260" s="110">
        <f t="shared" si="198"/>
        <v>31.768096474031413</v>
      </c>
      <c r="Y260" s="110"/>
      <c r="Z260" s="110"/>
      <c r="AA260" s="110"/>
      <c r="AB260" s="110"/>
      <c r="AC260" s="110"/>
      <c r="AD260" s="110"/>
      <c r="AE260" s="110">
        <f t="shared" si="181"/>
        <v>0</v>
      </c>
      <c r="AF260" s="110">
        <f t="shared" si="182"/>
        <v>0</v>
      </c>
      <c r="AG260" s="110">
        <f t="shared" si="183"/>
        <v>0</v>
      </c>
      <c r="AH260" s="110">
        <f t="shared" si="184"/>
        <v>0</v>
      </c>
      <c r="AI260" s="110">
        <f t="shared" si="185"/>
        <v>0</v>
      </c>
      <c r="AJ260" s="110">
        <f t="shared" si="186"/>
        <v>0</v>
      </c>
      <c r="AK260" s="110">
        <f t="shared" si="171"/>
        <v>0</v>
      </c>
      <c r="AL260" s="110">
        <f t="shared" si="172"/>
        <v>0</v>
      </c>
      <c r="AM260" s="110">
        <f t="shared" si="173"/>
        <v>0</v>
      </c>
      <c r="AN260" s="110">
        <f t="shared" si="174"/>
        <v>0</v>
      </c>
      <c r="AO260" s="110">
        <f t="shared" si="175"/>
        <v>0</v>
      </c>
      <c r="AP260" s="110">
        <f t="shared" si="176"/>
        <v>0</v>
      </c>
      <c r="AQ260" s="110">
        <f t="shared" si="199"/>
        <v>1.2379337212854291</v>
      </c>
      <c r="AR260" s="110">
        <f t="shared" si="199"/>
        <v>2.0386574764138632</v>
      </c>
      <c r="AS260" s="110">
        <f t="shared" si="200"/>
        <v>0.46138234993962485</v>
      </c>
      <c r="AT260" s="110">
        <f t="shared" si="201"/>
        <v>0.34161085105150762</v>
      </c>
      <c r="AU260" s="110">
        <f t="shared" si="202"/>
        <v>5.2004079110339205</v>
      </c>
      <c r="AV260" s="110">
        <f t="shared" si="203"/>
        <v>1.2910702779182488</v>
      </c>
      <c r="AW260" s="110">
        <f t="shared" si="204"/>
        <v>29.518201687727696</v>
      </c>
      <c r="AX260" s="110">
        <f t="shared" si="205"/>
        <v>34.613434485826531</v>
      </c>
      <c r="AY260" s="110">
        <f t="shared" si="206"/>
        <v>12.048867068495827</v>
      </c>
      <c r="AZ260" s="110">
        <f t="shared" si="207"/>
        <v>8.4755978573167088</v>
      </c>
      <c r="BA260" s="110">
        <f t="shared" si="208"/>
        <v>115.18513252191829</v>
      </c>
      <c r="BB260" s="110">
        <f t="shared" si="209"/>
        <v>33.059166751949661</v>
      </c>
      <c r="BC260" s="90">
        <f t="shared" si="187"/>
        <v>0</v>
      </c>
      <c r="BD260" s="90">
        <f t="shared" si="210"/>
        <v>-9500</v>
      </c>
      <c r="BE260" s="90">
        <f t="shared" si="177"/>
        <v>8679.8046305523822</v>
      </c>
      <c r="BF260" s="89">
        <f t="shared" si="188"/>
        <v>-8.6336354678696603E-2</v>
      </c>
      <c r="BG260" s="109">
        <f t="shared" si="211"/>
        <v>434.0589714084839</v>
      </c>
      <c r="BH260" s="108">
        <f t="shared" si="178"/>
        <v>9113.8636019608657</v>
      </c>
      <c r="BI260" s="129">
        <f t="shared" si="189"/>
        <v>-4.0645936635698376E-2</v>
      </c>
      <c r="BJ260" s="90">
        <f t="shared" si="179"/>
        <v>413.88749818257793</v>
      </c>
      <c r="BK260" s="108">
        <f t="shared" si="180"/>
        <v>9093.6921287349596</v>
      </c>
      <c r="BL260" s="89">
        <f t="shared" si="190"/>
        <v>-4.276924960684636E-2</v>
      </c>
      <c r="BM260" s="109"/>
      <c r="BN260" s="109">
        <f t="shared" si="191"/>
        <v>9500</v>
      </c>
      <c r="BO260" s="109">
        <f t="shared" si="192"/>
        <v>9093.6921287349614</v>
      </c>
      <c r="BQ260" s="108">
        <f t="shared" si="163"/>
        <v>59.459999000000003</v>
      </c>
      <c r="BR260" s="108">
        <f t="shared" si="164"/>
        <v>37.009998000000003</v>
      </c>
    </row>
    <row r="261" spans="1:70" ht="12.75" customHeight="1" x14ac:dyDescent="0.2">
      <c r="A261" s="107">
        <v>40875</v>
      </c>
      <c r="B261" s="108">
        <v>64.010002</v>
      </c>
      <c r="C261" s="108">
        <v>51.560001</v>
      </c>
      <c r="D261" s="108">
        <v>52.07</v>
      </c>
      <c r="E261" s="108">
        <v>63.220001000000003</v>
      </c>
      <c r="F261" s="108">
        <v>32.159999999999997</v>
      </c>
      <c r="G261" s="108">
        <v>40.639999000000003</v>
      </c>
      <c r="L261" s="156">
        <f>IF(int=Weekly,-$B$4,IF(int=Bi_Weekly,-$B$4,IF(int=Monthly,0,IF(int=Quarterly,0,IF(int=Yearly,0,IF(int=None,0,0))))))</f>
        <v>0</v>
      </c>
      <c r="M261" s="110">
        <f t="shared" si="165"/>
        <v>0</v>
      </c>
      <c r="N261" s="126">
        <f t="shared" si="166"/>
        <v>0</v>
      </c>
      <c r="O261" s="110">
        <f t="shared" si="167"/>
        <v>0</v>
      </c>
      <c r="P261" s="110">
        <f t="shared" si="168"/>
        <v>0</v>
      </c>
      <c r="Q261" s="110">
        <f t="shared" si="169"/>
        <v>0</v>
      </c>
      <c r="R261" s="110">
        <f t="shared" si="170"/>
        <v>0</v>
      </c>
      <c r="S261" s="110">
        <f t="shared" si="193"/>
        <v>28.280267966442267</v>
      </c>
      <c r="T261" s="110">
        <f t="shared" si="194"/>
        <v>32.574777009412671</v>
      </c>
      <c r="U261" s="110">
        <f t="shared" si="195"/>
        <v>11.587484718556203</v>
      </c>
      <c r="V261" s="110">
        <f t="shared" si="196"/>
        <v>8.1339870062652011</v>
      </c>
      <c r="W261" s="110">
        <f t="shared" si="197"/>
        <v>109.98472461088437</v>
      </c>
      <c r="X261" s="110">
        <f t="shared" si="198"/>
        <v>31.768096474031413</v>
      </c>
      <c r="Y261" s="110"/>
      <c r="Z261" s="110"/>
      <c r="AA261" s="110"/>
      <c r="AB261" s="110"/>
      <c r="AC261" s="110"/>
      <c r="AD261" s="110"/>
      <c r="AE261" s="110">
        <f t="shared" si="181"/>
        <v>0</v>
      </c>
      <c r="AF261" s="110">
        <f t="shared" si="182"/>
        <v>0</v>
      </c>
      <c r="AG261" s="110">
        <f t="shared" si="183"/>
        <v>0</v>
      </c>
      <c r="AH261" s="110">
        <f t="shared" si="184"/>
        <v>0</v>
      </c>
      <c r="AI261" s="110">
        <f t="shared" si="185"/>
        <v>0</v>
      </c>
      <c r="AJ261" s="110">
        <f t="shared" si="186"/>
        <v>0</v>
      </c>
      <c r="AK261" s="110">
        <f t="shared" si="171"/>
        <v>0</v>
      </c>
      <c r="AL261" s="110">
        <f t="shared" si="172"/>
        <v>0</v>
      </c>
      <c r="AM261" s="110">
        <f t="shared" si="173"/>
        <v>0</v>
      </c>
      <c r="AN261" s="110">
        <f t="shared" si="174"/>
        <v>0</v>
      </c>
      <c r="AO261" s="110">
        <f t="shared" si="175"/>
        <v>0</v>
      </c>
      <c r="AP261" s="110">
        <f t="shared" si="176"/>
        <v>0</v>
      </c>
      <c r="AQ261" s="110">
        <f t="shared" si="199"/>
        <v>1.2379337212854291</v>
      </c>
      <c r="AR261" s="110">
        <f t="shared" si="199"/>
        <v>2.0386574764138632</v>
      </c>
      <c r="AS261" s="110">
        <f t="shared" si="200"/>
        <v>0.46138234993962485</v>
      </c>
      <c r="AT261" s="110">
        <f t="shared" si="201"/>
        <v>0.34161085105150762</v>
      </c>
      <c r="AU261" s="110">
        <f t="shared" si="202"/>
        <v>5.2004079110339205</v>
      </c>
      <c r="AV261" s="110">
        <f t="shared" si="203"/>
        <v>1.2910702779182488</v>
      </c>
      <c r="AW261" s="110">
        <f t="shared" si="204"/>
        <v>29.518201687727696</v>
      </c>
      <c r="AX261" s="110">
        <f t="shared" si="205"/>
        <v>34.613434485826531</v>
      </c>
      <c r="AY261" s="110">
        <f t="shared" si="206"/>
        <v>12.048867068495827</v>
      </c>
      <c r="AZ261" s="110">
        <f t="shared" si="207"/>
        <v>8.4755978573167088</v>
      </c>
      <c r="BA261" s="110">
        <f t="shared" si="208"/>
        <v>115.18513252191829</v>
      </c>
      <c r="BB261" s="110">
        <f t="shared" si="209"/>
        <v>33.059166751949661</v>
      </c>
      <c r="BC261" s="90">
        <f t="shared" si="187"/>
        <v>0</v>
      </c>
      <c r="BD261" s="90">
        <f t="shared" si="210"/>
        <v>-9500</v>
      </c>
      <c r="BE261" s="90">
        <f t="shared" si="177"/>
        <v>9435.5306926604753</v>
      </c>
      <c r="BF261" s="89">
        <f t="shared" si="188"/>
        <v>-6.7862428778446837E-3</v>
      </c>
      <c r="BG261" s="109">
        <f t="shared" si="211"/>
        <v>434.0589714084839</v>
      </c>
      <c r="BH261" s="108">
        <f t="shared" si="178"/>
        <v>9869.5896640689589</v>
      </c>
      <c r="BI261" s="129">
        <f t="shared" si="189"/>
        <v>3.8904175165153543E-2</v>
      </c>
      <c r="BJ261" s="90">
        <f t="shared" si="179"/>
        <v>449.68835202672562</v>
      </c>
      <c r="BK261" s="108">
        <f t="shared" si="180"/>
        <v>9885.2190446872009</v>
      </c>
      <c r="BL261" s="89">
        <f t="shared" si="190"/>
        <v>4.0549373124968424E-2</v>
      </c>
      <c r="BM261" s="109"/>
      <c r="BN261" s="109">
        <f t="shared" si="191"/>
        <v>9500</v>
      </c>
      <c r="BO261" s="109">
        <f t="shared" si="192"/>
        <v>9885.2190446872009</v>
      </c>
      <c r="BQ261" s="108">
        <f t="shared" si="163"/>
        <v>64.010002</v>
      </c>
      <c r="BR261" s="108">
        <f t="shared" si="164"/>
        <v>40.639999000000003</v>
      </c>
    </row>
    <row r="262" spans="1:70" ht="12.75" customHeight="1" x14ac:dyDescent="0.2">
      <c r="A262" s="107">
        <v>40882</v>
      </c>
      <c r="B262" s="108">
        <v>64.569999999999993</v>
      </c>
      <c r="C262" s="108">
        <v>52.119999</v>
      </c>
      <c r="D262" s="108">
        <v>52.380001</v>
      </c>
      <c r="E262" s="108">
        <v>63.84</v>
      </c>
      <c r="F262" s="108">
        <v>32.25</v>
      </c>
      <c r="G262" s="108">
        <v>40.200001</v>
      </c>
      <c r="L262" s="156">
        <f>IF(int=Weekly,-$B$4,IF(int=Bi_Weekly,0,IF(int=Monthly,0,IF(int=Quarterly,0,IF(int=Yearly,0,IF(int=None,0,0))))))</f>
        <v>0</v>
      </c>
      <c r="M262" s="110">
        <f t="shared" si="165"/>
        <v>0</v>
      </c>
      <c r="N262" s="126">
        <f t="shared" si="166"/>
        <v>0</v>
      </c>
      <c r="O262" s="110">
        <f t="shared" si="167"/>
        <v>0</v>
      </c>
      <c r="P262" s="110">
        <f t="shared" si="168"/>
        <v>0</v>
      </c>
      <c r="Q262" s="110">
        <f t="shared" si="169"/>
        <v>0</v>
      </c>
      <c r="R262" s="110">
        <f t="shared" si="170"/>
        <v>0</v>
      </c>
      <c r="S262" s="110">
        <f t="shared" si="193"/>
        <v>28.280267966442267</v>
      </c>
      <c r="T262" s="110">
        <f t="shared" si="194"/>
        <v>32.574777009412671</v>
      </c>
      <c r="U262" s="110">
        <f t="shared" si="195"/>
        <v>11.587484718556203</v>
      </c>
      <c r="V262" s="110">
        <f t="shared" si="196"/>
        <v>8.1339870062652011</v>
      </c>
      <c r="W262" s="110">
        <f t="shared" si="197"/>
        <v>109.98472461088437</v>
      </c>
      <c r="X262" s="110">
        <f t="shared" si="198"/>
        <v>31.768096474031413</v>
      </c>
      <c r="Y262" s="110"/>
      <c r="Z262" s="110"/>
      <c r="AA262" s="110"/>
      <c r="AB262" s="110"/>
      <c r="AC262" s="110"/>
      <c r="AD262" s="110"/>
      <c r="AE262" s="110">
        <f t="shared" si="181"/>
        <v>0</v>
      </c>
      <c r="AF262" s="110">
        <f t="shared" si="182"/>
        <v>0</v>
      </c>
      <c r="AG262" s="110">
        <f t="shared" si="183"/>
        <v>0</v>
      </c>
      <c r="AH262" s="110">
        <f t="shared" si="184"/>
        <v>0</v>
      </c>
      <c r="AI262" s="110">
        <f t="shared" si="185"/>
        <v>0</v>
      </c>
      <c r="AJ262" s="110">
        <f t="shared" si="186"/>
        <v>0</v>
      </c>
      <c r="AK262" s="110">
        <f t="shared" si="171"/>
        <v>0</v>
      </c>
      <c r="AL262" s="110">
        <f t="shared" si="172"/>
        <v>0</v>
      </c>
      <c r="AM262" s="110">
        <f t="shared" si="173"/>
        <v>0</v>
      </c>
      <c r="AN262" s="110">
        <f t="shared" si="174"/>
        <v>0</v>
      </c>
      <c r="AO262" s="110">
        <f t="shared" si="175"/>
        <v>0</v>
      </c>
      <c r="AP262" s="110">
        <f t="shared" si="176"/>
        <v>0</v>
      </c>
      <c r="AQ262" s="110">
        <f t="shared" si="199"/>
        <v>1.2379337212854291</v>
      </c>
      <c r="AR262" s="110">
        <f t="shared" si="199"/>
        <v>2.0386574764138632</v>
      </c>
      <c r="AS262" s="110">
        <f t="shared" si="200"/>
        <v>0.46138234993962485</v>
      </c>
      <c r="AT262" s="110">
        <f t="shared" si="201"/>
        <v>0.34161085105150762</v>
      </c>
      <c r="AU262" s="110">
        <f t="shared" si="202"/>
        <v>5.2004079110339205</v>
      </c>
      <c r="AV262" s="110">
        <f t="shared" si="203"/>
        <v>1.2910702779182488</v>
      </c>
      <c r="AW262" s="110">
        <f t="shared" si="204"/>
        <v>29.518201687727696</v>
      </c>
      <c r="AX262" s="110">
        <f t="shared" si="205"/>
        <v>34.613434485826531</v>
      </c>
      <c r="AY262" s="110">
        <f t="shared" si="206"/>
        <v>12.048867068495827</v>
      </c>
      <c r="AZ262" s="110">
        <f t="shared" si="207"/>
        <v>8.4755978573167088</v>
      </c>
      <c r="BA262" s="110">
        <f t="shared" si="208"/>
        <v>115.18513252191829</v>
      </c>
      <c r="BB262" s="110">
        <f t="shared" si="209"/>
        <v>33.059166751949661</v>
      </c>
      <c r="BC262" s="90">
        <f t="shared" si="187"/>
        <v>0</v>
      </c>
      <c r="BD262" s="90">
        <f t="shared" si="210"/>
        <v>-9500</v>
      </c>
      <c r="BE262" s="90">
        <f t="shared" si="177"/>
        <v>9474.1653180995963</v>
      </c>
      <c r="BF262" s="89">
        <f t="shared" si="188"/>
        <v>-2.7194402000424445E-3</v>
      </c>
      <c r="BG262" s="109">
        <f t="shared" si="211"/>
        <v>434.0589714084839</v>
      </c>
      <c r="BH262" s="108">
        <f t="shared" si="178"/>
        <v>9908.2242895080799</v>
      </c>
      <c r="BI262" s="129">
        <f t="shared" si="189"/>
        <v>4.2970977842955671E-2</v>
      </c>
      <c r="BJ262" s="90">
        <f t="shared" si="179"/>
        <v>451.77803229200919</v>
      </c>
      <c r="BK262" s="108">
        <f t="shared" si="180"/>
        <v>9925.9433503916061</v>
      </c>
      <c r="BL262" s="89">
        <f t="shared" si="190"/>
        <v>4.4836142146484903E-2</v>
      </c>
      <c r="BM262" s="109"/>
      <c r="BN262" s="109">
        <f t="shared" si="191"/>
        <v>9500</v>
      </c>
      <c r="BO262" s="109">
        <f t="shared" si="192"/>
        <v>9925.9433503916061</v>
      </c>
      <c r="BQ262" s="108">
        <f t="shared" si="163"/>
        <v>64.569999999999993</v>
      </c>
      <c r="BR262" s="108">
        <f t="shared" si="164"/>
        <v>40.200001</v>
      </c>
    </row>
    <row r="263" spans="1:70" ht="12.75" customHeight="1" x14ac:dyDescent="0.2">
      <c r="A263" s="107">
        <v>40889</v>
      </c>
      <c r="B263" s="108">
        <v>62.619999</v>
      </c>
      <c r="C263" s="108">
        <v>50.93</v>
      </c>
      <c r="D263" s="108">
        <v>50.970001000000003</v>
      </c>
      <c r="E263" s="108">
        <v>62.150002000000001</v>
      </c>
      <c r="F263" s="108">
        <v>30.59</v>
      </c>
      <c r="G263" s="108">
        <v>38.400002000000001</v>
      </c>
      <c r="L263" s="156">
        <f>IF(int=Weekly,-$B$4,IF(int=Bi_Weekly,-$B$4,IF(int=Monthly,-$B$4,IF(int=Quarterly,0,IF(int=Yearly,0,IF(int=None,0,0))))))</f>
        <v>0</v>
      </c>
      <c r="M263" s="110">
        <f t="shared" si="165"/>
        <v>0</v>
      </c>
      <c r="N263" s="126">
        <f t="shared" si="166"/>
        <v>0</v>
      </c>
      <c r="O263" s="110">
        <f t="shared" si="167"/>
        <v>0</v>
      </c>
      <c r="P263" s="110">
        <f t="shared" si="168"/>
        <v>0</v>
      </c>
      <c r="Q263" s="110">
        <f t="shared" si="169"/>
        <v>0</v>
      </c>
      <c r="R263" s="110">
        <f t="shared" si="170"/>
        <v>0</v>
      </c>
      <c r="S263" s="110">
        <f t="shared" si="193"/>
        <v>28.280267966442267</v>
      </c>
      <c r="T263" s="110">
        <f t="shared" si="194"/>
        <v>32.574777009412671</v>
      </c>
      <c r="U263" s="110">
        <f t="shared" si="195"/>
        <v>11.587484718556203</v>
      </c>
      <c r="V263" s="110">
        <f t="shared" si="196"/>
        <v>8.1339870062652011</v>
      </c>
      <c r="W263" s="110">
        <f t="shared" si="197"/>
        <v>109.98472461088437</v>
      </c>
      <c r="X263" s="110">
        <f t="shared" si="198"/>
        <v>31.768096474031413</v>
      </c>
      <c r="Y263" s="110"/>
      <c r="Z263" s="110"/>
      <c r="AA263" s="110"/>
      <c r="AB263" s="110"/>
      <c r="AC263" s="110"/>
      <c r="AD263" s="110"/>
      <c r="AE263" s="110">
        <f t="shared" si="181"/>
        <v>0</v>
      </c>
      <c r="AF263" s="110">
        <f t="shared" si="182"/>
        <v>0</v>
      </c>
      <c r="AG263" s="110">
        <f t="shared" si="183"/>
        <v>0</v>
      </c>
      <c r="AH263" s="110">
        <f t="shared" si="184"/>
        <v>0</v>
      </c>
      <c r="AI263" s="110">
        <f t="shared" si="185"/>
        <v>0</v>
      </c>
      <c r="AJ263" s="110">
        <f t="shared" si="186"/>
        <v>0</v>
      </c>
      <c r="AK263" s="110">
        <f t="shared" si="171"/>
        <v>0</v>
      </c>
      <c r="AL263" s="110">
        <f t="shared" si="172"/>
        <v>0</v>
      </c>
      <c r="AM263" s="110">
        <f t="shared" si="173"/>
        <v>0</v>
      </c>
      <c r="AN263" s="110">
        <f t="shared" si="174"/>
        <v>0</v>
      </c>
      <c r="AO263" s="110">
        <f t="shared" si="175"/>
        <v>0</v>
      </c>
      <c r="AP263" s="110">
        <f t="shared" si="176"/>
        <v>0</v>
      </c>
      <c r="AQ263" s="110">
        <f t="shared" si="199"/>
        <v>1.2379337212854291</v>
      </c>
      <c r="AR263" s="110">
        <f t="shared" si="199"/>
        <v>2.0386574764138632</v>
      </c>
      <c r="AS263" s="110">
        <f t="shared" si="200"/>
        <v>0.46138234993962485</v>
      </c>
      <c r="AT263" s="110">
        <f t="shared" si="201"/>
        <v>0.34161085105150762</v>
      </c>
      <c r="AU263" s="110">
        <f t="shared" si="202"/>
        <v>5.2004079110339205</v>
      </c>
      <c r="AV263" s="110">
        <f t="shared" si="203"/>
        <v>1.2910702779182488</v>
      </c>
      <c r="AW263" s="110">
        <f t="shared" si="204"/>
        <v>29.518201687727696</v>
      </c>
      <c r="AX263" s="110">
        <f t="shared" si="205"/>
        <v>34.613434485826531</v>
      </c>
      <c r="AY263" s="110">
        <f t="shared" si="206"/>
        <v>12.048867068495827</v>
      </c>
      <c r="AZ263" s="110">
        <f t="shared" si="207"/>
        <v>8.4755978573167088</v>
      </c>
      <c r="BA263" s="110">
        <f t="shared" si="208"/>
        <v>115.18513252191829</v>
      </c>
      <c r="BB263" s="110">
        <f t="shared" si="209"/>
        <v>33.059166751949661</v>
      </c>
      <c r="BC263" s="90">
        <f t="shared" si="187"/>
        <v>0</v>
      </c>
      <c r="BD263" s="90">
        <f t="shared" si="210"/>
        <v>-9500</v>
      </c>
      <c r="BE263" s="90">
        <f t="shared" si="177"/>
        <v>9110.4128552533366</v>
      </c>
      <c r="BF263" s="89">
        <f t="shared" si="188"/>
        <v>-4.1009173131227761E-2</v>
      </c>
      <c r="BG263" s="109">
        <f t="shared" si="211"/>
        <v>434.0589714084839</v>
      </c>
      <c r="BH263" s="108">
        <f t="shared" si="178"/>
        <v>9544.4718266618202</v>
      </c>
      <c r="BI263" s="129">
        <f t="shared" si="189"/>
        <v>4.6812449117705768E-3</v>
      </c>
      <c r="BJ263" s="90">
        <f t="shared" si="179"/>
        <v>434.75358682932477</v>
      </c>
      <c r="BK263" s="108">
        <f t="shared" si="180"/>
        <v>9545.1664420826619</v>
      </c>
      <c r="BL263" s="89">
        <f t="shared" si="190"/>
        <v>4.7543623244907796E-3</v>
      </c>
      <c r="BM263" s="109"/>
      <c r="BN263" s="109">
        <f t="shared" si="191"/>
        <v>9500</v>
      </c>
      <c r="BO263" s="109">
        <f t="shared" si="192"/>
        <v>9545.1664420826601</v>
      </c>
      <c r="BQ263" s="108">
        <f t="shared" si="163"/>
        <v>62.619999</v>
      </c>
      <c r="BR263" s="108">
        <f t="shared" si="164"/>
        <v>38.400002000000001</v>
      </c>
    </row>
    <row r="264" spans="1:70" ht="12.75" customHeight="1" x14ac:dyDescent="0.2">
      <c r="A264" s="107">
        <v>40896</v>
      </c>
      <c r="B264" s="108">
        <v>64.739998</v>
      </c>
      <c r="C264" s="108">
        <v>52.84</v>
      </c>
      <c r="D264" s="108">
        <v>51.990001999999997</v>
      </c>
      <c r="E264" s="108">
        <v>63.330002</v>
      </c>
      <c r="F264" s="108">
        <v>30.66</v>
      </c>
      <c r="G264" s="108">
        <v>38.729999999999997</v>
      </c>
      <c r="L264" s="156">
        <f>IF(int=Weekly,-$B$4,IF(int=Bi_Weekly,0,IF(int=Monthly,0,IF(int=Quarterly,0,IF(int=Yearly,0,IF(int=None,0,0))))))</f>
        <v>0</v>
      </c>
      <c r="M264" s="110">
        <f t="shared" si="165"/>
        <v>0</v>
      </c>
      <c r="N264" s="126">
        <f t="shared" si="166"/>
        <v>0</v>
      </c>
      <c r="O264" s="110">
        <f t="shared" si="167"/>
        <v>0</v>
      </c>
      <c r="P264" s="110">
        <f t="shared" si="168"/>
        <v>0</v>
      </c>
      <c r="Q264" s="110">
        <f t="shared" si="169"/>
        <v>0</v>
      </c>
      <c r="R264" s="110">
        <f t="shared" si="170"/>
        <v>0</v>
      </c>
      <c r="S264" s="110">
        <f t="shared" si="193"/>
        <v>28.280267966442267</v>
      </c>
      <c r="T264" s="110">
        <f t="shared" si="194"/>
        <v>32.574777009412671</v>
      </c>
      <c r="U264" s="110">
        <f t="shared" si="195"/>
        <v>11.587484718556203</v>
      </c>
      <c r="V264" s="110">
        <f t="shared" si="196"/>
        <v>8.1339870062652011</v>
      </c>
      <c r="W264" s="110">
        <f t="shared" si="197"/>
        <v>109.98472461088437</v>
      </c>
      <c r="X264" s="110">
        <f t="shared" si="198"/>
        <v>31.768096474031413</v>
      </c>
      <c r="Y264" s="110">
        <v>0.36099999999999999</v>
      </c>
      <c r="Z264" s="110">
        <v>0.40799999999999997</v>
      </c>
      <c r="AA264" s="110">
        <v>1.129</v>
      </c>
      <c r="AB264" s="110">
        <v>1.3720000000000001</v>
      </c>
      <c r="AC264" s="110">
        <v>1.046</v>
      </c>
      <c r="AD264" s="110">
        <v>0.90600000000000003</v>
      </c>
      <c r="AE264" s="110">
        <f t="shared" si="181"/>
        <v>10.209176735885658</v>
      </c>
      <c r="AF264" s="110">
        <f t="shared" si="182"/>
        <v>13.290509019840369</v>
      </c>
      <c r="AG264" s="110">
        <f t="shared" si="183"/>
        <v>13.082270247249953</v>
      </c>
      <c r="AH264" s="110">
        <f t="shared" si="184"/>
        <v>11.159830172595857</v>
      </c>
      <c r="AI264" s="110">
        <f t="shared" si="185"/>
        <v>115.04402194298505</v>
      </c>
      <c r="AJ264" s="110">
        <f t="shared" si="186"/>
        <v>28.781895405472461</v>
      </c>
      <c r="AK264" s="110">
        <f t="shared" si="171"/>
        <v>0.15769504249730834</v>
      </c>
      <c r="AL264" s="110">
        <f t="shared" si="172"/>
        <v>0.25152363777139231</v>
      </c>
      <c r="AM264" s="110">
        <f t="shared" si="173"/>
        <v>0.25163050094227646</v>
      </c>
      <c r="AN264" s="110">
        <f t="shared" si="174"/>
        <v>0.17621711385064945</v>
      </c>
      <c r="AO264" s="110">
        <f t="shared" si="175"/>
        <v>3.7522512049244963</v>
      </c>
      <c r="AP264" s="110">
        <f t="shared" si="176"/>
        <v>0.74314214834682324</v>
      </c>
      <c r="AQ264" s="110">
        <f t="shared" si="199"/>
        <v>1.3956287637827374</v>
      </c>
      <c r="AR264" s="110">
        <f t="shared" si="199"/>
        <v>2.2901811141852555</v>
      </c>
      <c r="AS264" s="110">
        <f t="shared" si="200"/>
        <v>0.71301285088190136</v>
      </c>
      <c r="AT264" s="110">
        <f t="shared" si="201"/>
        <v>0.5178279649021571</v>
      </c>
      <c r="AU264" s="110">
        <f t="shared" si="202"/>
        <v>8.9526591159584168</v>
      </c>
      <c r="AV264" s="110">
        <f t="shared" si="203"/>
        <v>2.0342124262650723</v>
      </c>
      <c r="AW264" s="110">
        <f t="shared" si="204"/>
        <v>29.675896730225006</v>
      </c>
      <c r="AX264" s="110">
        <f t="shared" si="205"/>
        <v>34.86495812359793</v>
      </c>
      <c r="AY264" s="110">
        <f t="shared" si="206"/>
        <v>12.300497569438104</v>
      </c>
      <c r="AZ264" s="110">
        <f t="shared" si="207"/>
        <v>8.651814971167358</v>
      </c>
      <c r="BA264" s="110">
        <f t="shared" si="208"/>
        <v>118.93738372684278</v>
      </c>
      <c r="BB264" s="110">
        <f t="shared" si="209"/>
        <v>33.802308900296488</v>
      </c>
      <c r="BC264" s="90">
        <f t="shared" si="187"/>
        <v>191.56770352402933</v>
      </c>
      <c r="BD264" s="90">
        <f t="shared" si="210"/>
        <v>-9500</v>
      </c>
      <c r="BE264" s="90">
        <f t="shared" si="177"/>
        <v>9272.1845088407099</v>
      </c>
      <c r="BF264" s="89">
        <f t="shared" si="188"/>
        <v>-2.398057801676734E-2</v>
      </c>
      <c r="BG264" s="109">
        <f t="shared" si="211"/>
        <v>625.6266749325132</v>
      </c>
      <c r="BH264" s="108">
        <f t="shared" si="178"/>
        <v>9897.8111837732231</v>
      </c>
      <c r="BI264" s="129">
        <f t="shared" si="189"/>
        <v>4.1874861449813006E-2</v>
      </c>
      <c r="BJ264" s="90">
        <f t="shared" si="179"/>
        <v>634.50333481040229</v>
      </c>
      <c r="BK264" s="108">
        <f t="shared" si="180"/>
        <v>9906.6878436511124</v>
      </c>
      <c r="BL264" s="89">
        <f t="shared" si="190"/>
        <v>4.2809246700117098E-2</v>
      </c>
      <c r="BM264" s="109"/>
      <c r="BN264" s="109">
        <f t="shared" si="191"/>
        <v>9500</v>
      </c>
      <c r="BO264" s="109">
        <f t="shared" si="192"/>
        <v>9906.6878436511124</v>
      </c>
      <c r="BQ264" s="108">
        <f t="shared" si="163"/>
        <v>64.739998</v>
      </c>
      <c r="BR264" s="108">
        <f t="shared" si="164"/>
        <v>38.729999999999997</v>
      </c>
    </row>
    <row r="265" spans="1:70" ht="12.75" customHeight="1" x14ac:dyDescent="0.2">
      <c r="A265" s="107">
        <v>40904</v>
      </c>
      <c r="B265" s="108">
        <v>64.300003000000004</v>
      </c>
      <c r="C265" s="108">
        <v>52.490001999999997</v>
      </c>
      <c r="D265" s="108">
        <v>51.669998</v>
      </c>
      <c r="E265" s="108">
        <v>62.669998</v>
      </c>
      <c r="F265" s="108">
        <v>30.629999000000002</v>
      </c>
      <c r="G265" s="108">
        <v>38.209999000000003</v>
      </c>
      <c r="L265" s="156">
        <f>IF(int=Weekly,-$B$4,IF(int=Bi_Weekly,-$B$4,IF(int=Monthly,0,IF(int=Quarterly,0,IF(int=Yearly,0,IF(int=None,0,0))))))</f>
        <v>0</v>
      </c>
      <c r="M265" s="110">
        <f t="shared" si="165"/>
        <v>0</v>
      </c>
      <c r="N265" s="126">
        <f t="shared" si="166"/>
        <v>0</v>
      </c>
      <c r="O265" s="110">
        <f t="shared" si="167"/>
        <v>0</v>
      </c>
      <c r="P265" s="110">
        <f t="shared" si="168"/>
        <v>0</v>
      </c>
      <c r="Q265" s="110">
        <f t="shared" si="169"/>
        <v>0</v>
      </c>
      <c r="R265" s="110">
        <f t="shared" si="170"/>
        <v>0</v>
      </c>
      <c r="S265" s="110">
        <f t="shared" si="193"/>
        <v>28.280267966442267</v>
      </c>
      <c r="T265" s="110">
        <f t="shared" si="194"/>
        <v>32.574777009412671</v>
      </c>
      <c r="U265" s="110">
        <f t="shared" si="195"/>
        <v>11.587484718556203</v>
      </c>
      <c r="V265" s="110">
        <f t="shared" si="196"/>
        <v>8.1339870062652011</v>
      </c>
      <c r="W265" s="110">
        <f t="shared" si="197"/>
        <v>109.98472461088437</v>
      </c>
      <c r="X265" s="110">
        <f t="shared" si="198"/>
        <v>31.768096474031413</v>
      </c>
      <c r="Y265" s="110"/>
      <c r="Z265" s="110"/>
      <c r="AA265" s="110"/>
      <c r="AB265" s="110"/>
      <c r="AC265" s="110"/>
      <c r="AD265" s="110"/>
      <c r="AE265" s="110">
        <f t="shared" si="181"/>
        <v>0</v>
      </c>
      <c r="AF265" s="110">
        <f t="shared" si="182"/>
        <v>0</v>
      </c>
      <c r="AG265" s="110">
        <f t="shared" si="183"/>
        <v>0</v>
      </c>
      <c r="AH265" s="110">
        <f t="shared" si="184"/>
        <v>0</v>
      </c>
      <c r="AI265" s="110">
        <f t="shared" si="185"/>
        <v>0</v>
      </c>
      <c r="AJ265" s="110">
        <f t="shared" si="186"/>
        <v>0</v>
      </c>
      <c r="AK265" s="110">
        <f t="shared" si="171"/>
        <v>0</v>
      </c>
      <c r="AL265" s="110">
        <f t="shared" si="172"/>
        <v>0</v>
      </c>
      <c r="AM265" s="110">
        <f t="shared" si="173"/>
        <v>0</v>
      </c>
      <c r="AN265" s="110">
        <f t="shared" si="174"/>
        <v>0</v>
      </c>
      <c r="AO265" s="110">
        <f t="shared" si="175"/>
        <v>0</v>
      </c>
      <c r="AP265" s="110">
        <f t="shared" si="176"/>
        <v>0</v>
      </c>
      <c r="AQ265" s="110">
        <f t="shared" si="199"/>
        <v>1.3956287637827374</v>
      </c>
      <c r="AR265" s="110">
        <f t="shared" si="199"/>
        <v>2.2901811141852555</v>
      </c>
      <c r="AS265" s="110">
        <f t="shared" si="200"/>
        <v>0.71301285088190136</v>
      </c>
      <c r="AT265" s="110">
        <f t="shared" si="201"/>
        <v>0.5178279649021571</v>
      </c>
      <c r="AU265" s="110">
        <f t="shared" si="202"/>
        <v>8.9526591159584168</v>
      </c>
      <c r="AV265" s="110">
        <f t="shared" si="203"/>
        <v>2.0342124262650723</v>
      </c>
      <c r="AW265" s="110">
        <f t="shared" si="204"/>
        <v>29.675896730225006</v>
      </c>
      <c r="AX265" s="110">
        <f t="shared" si="205"/>
        <v>34.86495812359793</v>
      </c>
      <c r="AY265" s="110">
        <f t="shared" si="206"/>
        <v>12.300497569438104</v>
      </c>
      <c r="AZ265" s="110">
        <f t="shared" si="207"/>
        <v>8.651814971167358</v>
      </c>
      <c r="BA265" s="110">
        <f t="shared" si="208"/>
        <v>118.93738372684278</v>
      </c>
      <c r="BB265" s="110">
        <f t="shared" si="209"/>
        <v>33.802308900296488</v>
      </c>
      <c r="BC265" s="90">
        <f t="shared" si="187"/>
        <v>0</v>
      </c>
      <c r="BD265" s="90">
        <f t="shared" si="210"/>
        <v>-9500</v>
      </c>
      <c r="BE265" s="90">
        <f t="shared" si="177"/>
        <v>9219.4446264554717</v>
      </c>
      <c r="BF265" s="89">
        <f t="shared" si="188"/>
        <v>-2.9532144583634512E-2</v>
      </c>
      <c r="BG265" s="109">
        <f t="shared" si="211"/>
        <v>625.6266749325132</v>
      </c>
      <c r="BH265" s="108">
        <f t="shared" si="178"/>
        <v>9845.0713013879849</v>
      </c>
      <c r="BI265" s="129">
        <f t="shared" si="189"/>
        <v>3.6323294882945723E-2</v>
      </c>
      <c r="BJ265" s="90">
        <f t="shared" si="179"/>
        <v>631.19138960839018</v>
      </c>
      <c r="BK265" s="108">
        <f t="shared" si="180"/>
        <v>9850.6360160638615</v>
      </c>
      <c r="BL265" s="89">
        <f t="shared" si="190"/>
        <v>3.6909054322511681E-2</v>
      </c>
      <c r="BM265" s="109"/>
      <c r="BN265" s="109">
        <f t="shared" si="191"/>
        <v>9500</v>
      </c>
      <c r="BO265" s="109">
        <f t="shared" si="192"/>
        <v>9850.6360160638596</v>
      </c>
      <c r="BQ265" s="108">
        <f t="shared" si="163"/>
        <v>64.300003000000004</v>
      </c>
      <c r="BR265" s="108">
        <f t="shared" si="164"/>
        <v>38.209999000000003</v>
      </c>
    </row>
    <row r="266" spans="1:70" ht="12.75" customHeight="1" x14ac:dyDescent="0.2">
      <c r="A266" s="107">
        <v>40911</v>
      </c>
      <c r="B266" s="108">
        <v>65.379997000000003</v>
      </c>
      <c r="C266" s="108">
        <v>53.32</v>
      </c>
      <c r="D266" s="108">
        <v>52.400002000000001</v>
      </c>
      <c r="E266" s="108">
        <v>63.849997999999999</v>
      </c>
      <c r="F266" s="108">
        <v>30.459999</v>
      </c>
      <c r="G266" s="108">
        <v>38.57</v>
      </c>
      <c r="L266" s="156">
        <f>IF(int=Weekly,-$B$4,IF(int=Bi_Weekly,0,IF(int=Monthly,0,IF(int=Quarterly,0,IF(int=Yearly,0,IF(int=None,0,0))))))</f>
        <v>0</v>
      </c>
      <c r="M266" s="110">
        <f t="shared" si="165"/>
        <v>0</v>
      </c>
      <c r="N266" s="126">
        <f t="shared" si="166"/>
        <v>0</v>
      </c>
      <c r="O266" s="110">
        <f t="shared" si="167"/>
        <v>0</v>
      </c>
      <c r="P266" s="110">
        <f t="shared" si="168"/>
        <v>0</v>
      </c>
      <c r="Q266" s="110">
        <f t="shared" si="169"/>
        <v>0</v>
      </c>
      <c r="R266" s="110">
        <f t="shared" si="170"/>
        <v>0</v>
      </c>
      <c r="S266" s="110">
        <f t="shared" si="193"/>
        <v>28.280267966442267</v>
      </c>
      <c r="T266" s="110">
        <f t="shared" si="194"/>
        <v>32.574777009412671</v>
      </c>
      <c r="U266" s="110">
        <f t="shared" si="195"/>
        <v>11.587484718556203</v>
      </c>
      <c r="V266" s="110">
        <f t="shared" si="196"/>
        <v>8.1339870062652011</v>
      </c>
      <c r="W266" s="110">
        <f t="shared" si="197"/>
        <v>109.98472461088437</v>
      </c>
      <c r="X266" s="110">
        <f t="shared" si="198"/>
        <v>31.768096474031413</v>
      </c>
      <c r="Y266" s="110"/>
      <c r="Z266" s="110"/>
      <c r="AA266" s="110"/>
      <c r="AB266" s="110"/>
      <c r="AC266" s="110"/>
      <c r="AD266" s="110"/>
      <c r="AE266" s="110">
        <f t="shared" si="181"/>
        <v>0</v>
      </c>
      <c r="AF266" s="110">
        <f t="shared" si="182"/>
        <v>0</v>
      </c>
      <c r="AG266" s="110">
        <f t="shared" si="183"/>
        <v>0</v>
      </c>
      <c r="AH266" s="110">
        <f t="shared" si="184"/>
        <v>0</v>
      </c>
      <c r="AI266" s="110">
        <f t="shared" si="185"/>
        <v>0</v>
      </c>
      <c r="AJ266" s="110">
        <f t="shared" si="186"/>
        <v>0</v>
      </c>
      <c r="AK266" s="110">
        <f t="shared" si="171"/>
        <v>0</v>
      </c>
      <c r="AL266" s="110">
        <f t="shared" si="172"/>
        <v>0</v>
      </c>
      <c r="AM266" s="110">
        <f t="shared" si="173"/>
        <v>0</v>
      </c>
      <c r="AN266" s="110">
        <f t="shared" si="174"/>
        <v>0</v>
      </c>
      <c r="AO266" s="110">
        <f t="shared" si="175"/>
        <v>0</v>
      </c>
      <c r="AP266" s="110">
        <f t="shared" si="176"/>
        <v>0</v>
      </c>
      <c r="AQ266" s="110">
        <f t="shared" si="199"/>
        <v>1.3956287637827374</v>
      </c>
      <c r="AR266" s="110">
        <f t="shared" si="199"/>
        <v>2.2901811141852555</v>
      </c>
      <c r="AS266" s="110">
        <f t="shared" si="200"/>
        <v>0.71301285088190136</v>
      </c>
      <c r="AT266" s="110">
        <f t="shared" si="201"/>
        <v>0.5178279649021571</v>
      </c>
      <c r="AU266" s="110">
        <f t="shared" si="202"/>
        <v>8.9526591159584168</v>
      </c>
      <c r="AV266" s="110">
        <f t="shared" si="203"/>
        <v>2.0342124262650723</v>
      </c>
      <c r="AW266" s="110">
        <f t="shared" si="204"/>
        <v>29.675896730225006</v>
      </c>
      <c r="AX266" s="110">
        <f t="shared" si="205"/>
        <v>34.86495812359793</v>
      </c>
      <c r="AY266" s="110">
        <f t="shared" si="206"/>
        <v>12.300497569438104</v>
      </c>
      <c r="AZ266" s="110">
        <f t="shared" si="207"/>
        <v>8.651814971167358</v>
      </c>
      <c r="BA266" s="110">
        <f t="shared" si="208"/>
        <v>118.93738372684278</v>
      </c>
      <c r="BB266" s="110">
        <f t="shared" si="209"/>
        <v>33.802308900296488</v>
      </c>
      <c r="BC266" s="90">
        <f t="shared" si="187"/>
        <v>0</v>
      </c>
      <c r="BD266" s="90">
        <f t="shared" si="210"/>
        <v>-9500</v>
      </c>
      <c r="BE266" s="90">
        <f t="shared" si="177"/>
        <v>9287.8203041226534</v>
      </c>
      <c r="BF266" s="89">
        <f t="shared" si="188"/>
        <v>-2.2334704829194418E-2</v>
      </c>
      <c r="BG266" s="109">
        <f t="shared" si="211"/>
        <v>625.6266749325132</v>
      </c>
      <c r="BH266" s="108">
        <f t="shared" si="178"/>
        <v>9913.4469790551666</v>
      </c>
      <c r="BI266" s="129">
        <f t="shared" si="189"/>
        <v>4.3520734637386038E-2</v>
      </c>
      <c r="BJ266" s="90">
        <f t="shared" si="179"/>
        <v>634.94141173364903</v>
      </c>
      <c r="BK266" s="108">
        <f t="shared" si="180"/>
        <v>9922.7617158563025</v>
      </c>
      <c r="BL266" s="89">
        <f t="shared" si="190"/>
        <v>4.4501233248031902E-2</v>
      </c>
      <c r="BM266" s="109"/>
      <c r="BN266" s="109">
        <f t="shared" si="191"/>
        <v>9500</v>
      </c>
      <c r="BO266" s="109">
        <f t="shared" si="192"/>
        <v>9922.7617158563044</v>
      </c>
      <c r="BQ266" s="108">
        <f t="shared" si="163"/>
        <v>65.379997000000003</v>
      </c>
      <c r="BR266" s="108">
        <f t="shared" si="164"/>
        <v>38.57</v>
      </c>
    </row>
    <row r="267" spans="1:70" ht="12.75" customHeight="1" x14ac:dyDescent="0.2">
      <c r="A267" s="107">
        <v>40917</v>
      </c>
      <c r="B267" s="108">
        <v>66.150002000000001</v>
      </c>
      <c r="C267" s="108">
        <v>53.959999000000003</v>
      </c>
      <c r="D267" s="108">
        <v>53.169998</v>
      </c>
      <c r="E267" s="108">
        <v>64.930000000000007</v>
      </c>
      <c r="F267" s="108">
        <v>30.719999000000001</v>
      </c>
      <c r="G267" s="108">
        <v>39.619999</v>
      </c>
      <c r="L267" s="156">
        <f>IF(int=Weekly,-$B$4,IF(int=Bi_Weekly,-$B$4,IF(int=Monthly,-$B$4,IF(int=Quarterly,0,IF(int=Yearly,0,IF(int=None,0,0))))))</f>
        <v>0</v>
      </c>
      <c r="M267" s="110">
        <f t="shared" si="165"/>
        <v>0</v>
      </c>
      <c r="N267" s="126">
        <f t="shared" si="166"/>
        <v>0</v>
      </c>
      <c r="O267" s="110">
        <f t="shared" si="167"/>
        <v>0</v>
      </c>
      <c r="P267" s="110">
        <f t="shared" si="168"/>
        <v>0</v>
      </c>
      <c r="Q267" s="110">
        <f t="shared" si="169"/>
        <v>0</v>
      </c>
      <c r="R267" s="110">
        <f t="shared" si="170"/>
        <v>0</v>
      </c>
      <c r="S267" s="110">
        <f t="shared" si="193"/>
        <v>28.280267966442267</v>
      </c>
      <c r="T267" s="110">
        <f t="shared" si="194"/>
        <v>32.574777009412671</v>
      </c>
      <c r="U267" s="110">
        <f t="shared" si="195"/>
        <v>11.587484718556203</v>
      </c>
      <c r="V267" s="110">
        <f t="shared" si="196"/>
        <v>8.1339870062652011</v>
      </c>
      <c r="W267" s="110">
        <f t="shared" si="197"/>
        <v>109.98472461088437</v>
      </c>
      <c r="X267" s="110">
        <f t="shared" si="198"/>
        <v>31.768096474031413</v>
      </c>
      <c r="Y267" s="110"/>
      <c r="Z267" s="110"/>
      <c r="AA267" s="110"/>
      <c r="AB267" s="110"/>
      <c r="AC267" s="110"/>
      <c r="AD267" s="110"/>
      <c r="AE267" s="110">
        <f t="shared" si="181"/>
        <v>0</v>
      </c>
      <c r="AF267" s="110">
        <f t="shared" si="182"/>
        <v>0</v>
      </c>
      <c r="AG267" s="110">
        <f t="shared" si="183"/>
        <v>0</v>
      </c>
      <c r="AH267" s="110">
        <f t="shared" si="184"/>
        <v>0</v>
      </c>
      <c r="AI267" s="110">
        <f t="shared" si="185"/>
        <v>0</v>
      </c>
      <c r="AJ267" s="110">
        <f t="shared" si="186"/>
        <v>0</v>
      </c>
      <c r="AK267" s="110">
        <f t="shared" si="171"/>
        <v>0</v>
      </c>
      <c r="AL267" s="110">
        <f t="shared" si="172"/>
        <v>0</v>
      </c>
      <c r="AM267" s="110">
        <f t="shared" si="173"/>
        <v>0</v>
      </c>
      <c r="AN267" s="110">
        <f t="shared" si="174"/>
        <v>0</v>
      </c>
      <c r="AO267" s="110">
        <f t="shared" si="175"/>
        <v>0</v>
      </c>
      <c r="AP267" s="110">
        <f t="shared" si="176"/>
        <v>0</v>
      </c>
      <c r="AQ267" s="110">
        <f t="shared" si="199"/>
        <v>1.3956287637827374</v>
      </c>
      <c r="AR267" s="110">
        <f t="shared" si="199"/>
        <v>2.2901811141852555</v>
      </c>
      <c r="AS267" s="110">
        <f t="shared" si="200"/>
        <v>0.71301285088190136</v>
      </c>
      <c r="AT267" s="110">
        <f t="shared" si="201"/>
        <v>0.5178279649021571</v>
      </c>
      <c r="AU267" s="110">
        <f t="shared" si="202"/>
        <v>8.9526591159584168</v>
      </c>
      <c r="AV267" s="110">
        <f t="shared" si="203"/>
        <v>2.0342124262650723</v>
      </c>
      <c r="AW267" s="110">
        <f t="shared" si="204"/>
        <v>29.675896730225006</v>
      </c>
      <c r="AX267" s="110">
        <f t="shared" si="205"/>
        <v>34.86495812359793</v>
      </c>
      <c r="AY267" s="110">
        <f t="shared" si="206"/>
        <v>12.300497569438104</v>
      </c>
      <c r="AZ267" s="110">
        <f t="shared" si="207"/>
        <v>8.651814971167358</v>
      </c>
      <c r="BA267" s="110">
        <f t="shared" si="208"/>
        <v>118.93738372684278</v>
      </c>
      <c r="BB267" s="110">
        <f t="shared" si="209"/>
        <v>33.802308900296488</v>
      </c>
      <c r="BC267" s="90">
        <f t="shared" si="187"/>
        <v>0</v>
      </c>
      <c r="BD267" s="90">
        <f t="shared" si="210"/>
        <v>-9500</v>
      </c>
      <c r="BE267" s="90">
        <f t="shared" si="177"/>
        <v>9410.1036136159582</v>
      </c>
      <c r="BF267" s="89">
        <f t="shared" si="188"/>
        <v>-9.4627775141096215E-3</v>
      </c>
      <c r="BG267" s="109">
        <f t="shared" si="211"/>
        <v>625.6266749325132</v>
      </c>
      <c r="BH267" s="108">
        <f t="shared" si="178"/>
        <v>10035.730288548471</v>
      </c>
      <c r="BI267" s="129">
        <f t="shared" si="189"/>
        <v>5.6392661952470613E-2</v>
      </c>
      <c r="BJ267" s="90">
        <f t="shared" si="179"/>
        <v>643.05365114719609</v>
      </c>
      <c r="BK267" s="108">
        <f t="shared" si="180"/>
        <v>10053.157264763155</v>
      </c>
      <c r="BL267" s="89">
        <f t="shared" si="190"/>
        <v>5.8227080501384698E-2</v>
      </c>
      <c r="BM267" s="109"/>
      <c r="BN267" s="109">
        <f t="shared" si="191"/>
        <v>9500</v>
      </c>
      <c r="BO267" s="109">
        <f t="shared" si="192"/>
        <v>10053.157264763155</v>
      </c>
      <c r="BQ267" s="108">
        <f t="shared" si="163"/>
        <v>66.150002000000001</v>
      </c>
      <c r="BR267" s="108">
        <f t="shared" si="164"/>
        <v>39.619999</v>
      </c>
    </row>
    <row r="268" spans="1:70" ht="12.75" customHeight="1" x14ac:dyDescent="0.2">
      <c r="A268" s="107">
        <v>40925</v>
      </c>
      <c r="B268" s="108">
        <v>67.529999000000004</v>
      </c>
      <c r="C268" s="108">
        <v>54.990001999999997</v>
      </c>
      <c r="D268" s="108">
        <v>54.240001999999997</v>
      </c>
      <c r="E268" s="108">
        <v>66.620002999999997</v>
      </c>
      <c r="F268" s="108">
        <v>32.099997999999999</v>
      </c>
      <c r="G268" s="108">
        <v>41.700001</v>
      </c>
      <c r="L268" s="156">
        <f>IF(int=Weekly,-$B$4,IF(int=Bi_Weekly,0,IF(int=Monthly,0,IF(int=Quarterly,0,IF(int=Yearly,0,IF(int=None,0,0))))))</f>
        <v>0</v>
      </c>
      <c r="M268" s="110">
        <f t="shared" si="165"/>
        <v>0</v>
      </c>
      <c r="N268" s="126">
        <f t="shared" si="166"/>
        <v>0</v>
      </c>
      <c r="O268" s="110">
        <f t="shared" si="167"/>
        <v>0</v>
      </c>
      <c r="P268" s="110">
        <f t="shared" si="168"/>
        <v>0</v>
      </c>
      <c r="Q268" s="110">
        <f t="shared" si="169"/>
        <v>0</v>
      </c>
      <c r="R268" s="110">
        <f t="shared" si="170"/>
        <v>0</v>
      </c>
      <c r="S268" s="110">
        <f t="shared" si="193"/>
        <v>28.280267966442267</v>
      </c>
      <c r="T268" s="110">
        <f t="shared" si="194"/>
        <v>32.574777009412671</v>
      </c>
      <c r="U268" s="110">
        <f t="shared" si="195"/>
        <v>11.587484718556203</v>
      </c>
      <c r="V268" s="110">
        <f t="shared" si="196"/>
        <v>8.1339870062652011</v>
      </c>
      <c r="W268" s="110">
        <f t="shared" si="197"/>
        <v>109.98472461088437</v>
      </c>
      <c r="X268" s="110">
        <f t="shared" si="198"/>
        <v>31.768096474031413</v>
      </c>
      <c r="Y268" s="110"/>
      <c r="Z268" s="110"/>
      <c r="AA268" s="110"/>
      <c r="AB268" s="110"/>
      <c r="AC268" s="110"/>
      <c r="AD268" s="110"/>
      <c r="AE268" s="110">
        <f t="shared" si="181"/>
        <v>0</v>
      </c>
      <c r="AF268" s="110">
        <f t="shared" si="182"/>
        <v>0</v>
      </c>
      <c r="AG268" s="110">
        <f t="shared" si="183"/>
        <v>0</v>
      </c>
      <c r="AH268" s="110">
        <f t="shared" si="184"/>
        <v>0</v>
      </c>
      <c r="AI268" s="110">
        <f t="shared" si="185"/>
        <v>0</v>
      </c>
      <c r="AJ268" s="110">
        <f t="shared" si="186"/>
        <v>0</v>
      </c>
      <c r="AK268" s="110">
        <f t="shared" si="171"/>
        <v>0</v>
      </c>
      <c r="AL268" s="110">
        <f t="shared" si="172"/>
        <v>0</v>
      </c>
      <c r="AM268" s="110">
        <f t="shared" si="173"/>
        <v>0</v>
      </c>
      <c r="AN268" s="110">
        <f t="shared" si="174"/>
        <v>0</v>
      </c>
      <c r="AO268" s="110">
        <f t="shared" si="175"/>
        <v>0</v>
      </c>
      <c r="AP268" s="110">
        <f t="shared" si="176"/>
        <v>0</v>
      </c>
      <c r="AQ268" s="110">
        <f t="shared" si="199"/>
        <v>1.3956287637827374</v>
      </c>
      <c r="AR268" s="110">
        <f t="shared" si="199"/>
        <v>2.2901811141852555</v>
      </c>
      <c r="AS268" s="110">
        <f t="shared" si="200"/>
        <v>0.71301285088190136</v>
      </c>
      <c r="AT268" s="110">
        <f t="shared" si="201"/>
        <v>0.5178279649021571</v>
      </c>
      <c r="AU268" s="110">
        <f t="shared" si="202"/>
        <v>8.9526591159584168</v>
      </c>
      <c r="AV268" s="110">
        <f t="shared" si="203"/>
        <v>2.0342124262650723</v>
      </c>
      <c r="AW268" s="110">
        <f t="shared" si="204"/>
        <v>29.675896730225006</v>
      </c>
      <c r="AX268" s="110">
        <f t="shared" si="205"/>
        <v>34.86495812359793</v>
      </c>
      <c r="AY268" s="110">
        <f t="shared" si="206"/>
        <v>12.300497569438104</v>
      </c>
      <c r="AZ268" s="110">
        <f t="shared" si="207"/>
        <v>8.651814971167358</v>
      </c>
      <c r="BA268" s="110">
        <f t="shared" si="208"/>
        <v>118.93738372684278</v>
      </c>
      <c r="BB268" s="110">
        <f t="shared" si="209"/>
        <v>33.802308900296488</v>
      </c>
      <c r="BC268" s="90">
        <f t="shared" si="187"/>
        <v>0</v>
      </c>
      <c r="BD268" s="90">
        <f t="shared" si="210"/>
        <v>-9500</v>
      </c>
      <c r="BE268" s="90">
        <f t="shared" si="177"/>
        <v>9726.684048234687</v>
      </c>
      <c r="BF268" s="89">
        <f t="shared" si="188"/>
        <v>2.3861478761546095E-2</v>
      </c>
      <c r="BG268" s="109">
        <f t="shared" si="211"/>
        <v>625.6266749325132</v>
      </c>
      <c r="BH268" s="108">
        <f t="shared" si="178"/>
        <v>10352.3107231672</v>
      </c>
      <c r="BI268" s="129">
        <f t="shared" si="189"/>
        <v>8.971691822812633E-2</v>
      </c>
      <c r="BJ268" s="90">
        <f t="shared" si="179"/>
        <v>665.56239203156736</v>
      </c>
      <c r="BK268" s="108">
        <f t="shared" si="180"/>
        <v>10392.246440266254</v>
      </c>
      <c r="BL268" s="89">
        <f t="shared" si="190"/>
        <v>9.3920677922763485E-2</v>
      </c>
      <c r="BM268" s="109"/>
      <c r="BN268" s="109">
        <f t="shared" si="191"/>
        <v>9500</v>
      </c>
      <c r="BO268" s="109">
        <f t="shared" si="192"/>
        <v>10392.246440266255</v>
      </c>
      <c r="BQ268" s="108">
        <f t="shared" si="163"/>
        <v>67.529999000000004</v>
      </c>
      <c r="BR268" s="108">
        <f t="shared" si="164"/>
        <v>41.700001</v>
      </c>
    </row>
    <row r="269" spans="1:70" ht="12.75" customHeight="1" x14ac:dyDescent="0.2">
      <c r="A269" s="107">
        <v>40931</v>
      </c>
      <c r="B269" s="108">
        <v>67.860000999999997</v>
      </c>
      <c r="C269" s="108">
        <v>54.66</v>
      </c>
      <c r="D269" s="108">
        <v>54.759998000000003</v>
      </c>
      <c r="E269" s="108">
        <v>67.669998000000007</v>
      </c>
      <c r="F269" s="108">
        <v>32.529998999999997</v>
      </c>
      <c r="G269" s="108">
        <v>42.630001</v>
      </c>
      <c r="L269" s="156">
        <f>IF(int=Weekly,-$B$4,IF(int=Bi_Weekly,-$B$4,IF(int=Monthly,0,IF(int=Quarterly,-$B$4,IF(int=Yearly,0,IF(int=None,0,0))))))</f>
        <v>-500</v>
      </c>
      <c r="M269" s="110">
        <f t="shared" si="165"/>
        <v>1.2967874845743077</v>
      </c>
      <c r="N269" s="126">
        <f t="shared" si="166"/>
        <v>1.609952433223564</v>
      </c>
      <c r="O269" s="110">
        <f t="shared" si="167"/>
        <v>0.51132215161877836</v>
      </c>
      <c r="P269" s="110">
        <f t="shared" si="168"/>
        <v>0.36205114118667475</v>
      </c>
      <c r="Q269" s="110">
        <f t="shared" si="169"/>
        <v>6.3172458136257559</v>
      </c>
      <c r="R269" s="110">
        <f t="shared" si="170"/>
        <v>1.5482054527749132</v>
      </c>
      <c r="S269" s="110">
        <f t="shared" si="193"/>
        <v>29.577055451016573</v>
      </c>
      <c r="T269" s="110">
        <f t="shared" si="194"/>
        <v>34.184729442636232</v>
      </c>
      <c r="U269" s="110">
        <f t="shared" si="195"/>
        <v>12.098806870174981</v>
      </c>
      <c r="V269" s="110">
        <f t="shared" si="196"/>
        <v>8.4960381474518751</v>
      </c>
      <c r="W269" s="110">
        <f t="shared" si="197"/>
        <v>116.30197042451013</v>
      </c>
      <c r="X269" s="110">
        <f t="shared" si="198"/>
        <v>33.316301926806325</v>
      </c>
      <c r="Y269" s="110"/>
      <c r="Z269" s="110"/>
      <c r="AA269" s="110"/>
      <c r="AB269" s="110"/>
      <c r="AC269" s="110"/>
      <c r="AD269" s="110"/>
      <c r="AE269" s="110">
        <f t="shared" si="181"/>
        <v>0</v>
      </c>
      <c r="AF269" s="110">
        <f t="shared" si="182"/>
        <v>0</v>
      </c>
      <c r="AG269" s="110">
        <f t="shared" si="183"/>
        <v>0</v>
      </c>
      <c r="AH269" s="110">
        <f t="shared" si="184"/>
        <v>0</v>
      </c>
      <c r="AI269" s="110">
        <f t="shared" si="185"/>
        <v>0</v>
      </c>
      <c r="AJ269" s="110">
        <f t="shared" si="186"/>
        <v>0</v>
      </c>
      <c r="AK269" s="110">
        <f t="shared" si="171"/>
        <v>0</v>
      </c>
      <c r="AL269" s="110">
        <f t="shared" si="172"/>
        <v>0</v>
      </c>
      <c r="AM269" s="110">
        <f t="shared" si="173"/>
        <v>0</v>
      </c>
      <c r="AN269" s="110">
        <f t="shared" si="174"/>
        <v>0</v>
      </c>
      <c r="AO269" s="110">
        <f t="shared" si="175"/>
        <v>0</v>
      </c>
      <c r="AP269" s="110">
        <f t="shared" si="176"/>
        <v>0</v>
      </c>
      <c r="AQ269" s="110">
        <f t="shared" si="199"/>
        <v>1.3956287637827374</v>
      </c>
      <c r="AR269" s="110">
        <f t="shared" si="199"/>
        <v>2.2901811141852555</v>
      </c>
      <c r="AS269" s="110">
        <f t="shared" si="200"/>
        <v>0.71301285088190136</v>
      </c>
      <c r="AT269" s="110">
        <f t="shared" si="201"/>
        <v>0.5178279649021571</v>
      </c>
      <c r="AU269" s="110">
        <f t="shared" si="202"/>
        <v>8.9526591159584168</v>
      </c>
      <c r="AV269" s="110">
        <f t="shared" si="203"/>
        <v>2.0342124262650723</v>
      </c>
      <c r="AW269" s="110">
        <f t="shared" si="204"/>
        <v>30.972684214799312</v>
      </c>
      <c r="AX269" s="110">
        <f t="shared" si="205"/>
        <v>36.474910556821484</v>
      </c>
      <c r="AY269" s="110">
        <f t="shared" si="206"/>
        <v>12.811819721056882</v>
      </c>
      <c r="AZ269" s="110">
        <f t="shared" si="207"/>
        <v>9.013866112354032</v>
      </c>
      <c r="BA269" s="110">
        <f t="shared" si="208"/>
        <v>125.25462954046854</v>
      </c>
      <c r="BB269" s="110">
        <f t="shared" si="209"/>
        <v>35.350514353071397</v>
      </c>
      <c r="BC269" s="90">
        <f t="shared" si="187"/>
        <v>0</v>
      </c>
      <c r="BD269" s="90">
        <f t="shared" si="210"/>
        <v>-10000</v>
      </c>
      <c r="BE269" s="90">
        <f t="shared" si="177"/>
        <v>10316.670814340097</v>
      </c>
      <c r="BF269" s="89">
        <f t="shared" si="188"/>
        <v>3.1667081434009647E-2</v>
      </c>
      <c r="BG269" s="109">
        <f t="shared" si="211"/>
        <v>625.6266749325132</v>
      </c>
      <c r="BH269" s="108">
        <f t="shared" si="178"/>
        <v>10942.297489272611</v>
      </c>
      <c r="BI269" s="129">
        <f t="shared" si="189"/>
        <v>9.4229748927260992E-2</v>
      </c>
      <c r="BJ269" s="90">
        <f t="shared" si="179"/>
        <v>671.92313850019218</v>
      </c>
      <c r="BK269" s="108">
        <f t="shared" si="180"/>
        <v>10988.593952840289</v>
      </c>
      <c r="BL269" s="89">
        <f t="shared" si="190"/>
        <v>9.8859395284028873E-2</v>
      </c>
      <c r="BM269" s="109"/>
      <c r="BN269" s="109">
        <f t="shared" si="191"/>
        <v>10000</v>
      </c>
      <c r="BO269" s="109">
        <f t="shared" si="192"/>
        <v>10988.593952840289</v>
      </c>
      <c r="BQ269" s="108">
        <f t="shared" si="163"/>
        <v>67.860000999999997</v>
      </c>
      <c r="BR269" s="108">
        <f t="shared" si="164"/>
        <v>42.630001</v>
      </c>
    </row>
    <row r="270" spans="1:70" ht="12.75" customHeight="1" x14ac:dyDescent="0.2">
      <c r="A270" s="107">
        <v>40938</v>
      </c>
      <c r="B270" s="108">
        <v>69.480002999999996</v>
      </c>
      <c r="C270" s="108">
        <v>55.779998999999997</v>
      </c>
      <c r="D270" s="108">
        <v>56.459999000000003</v>
      </c>
      <c r="E270" s="108">
        <v>69.959998999999996</v>
      </c>
      <c r="F270" s="108">
        <v>33.380001</v>
      </c>
      <c r="G270" s="108">
        <v>44.209999000000003</v>
      </c>
      <c r="L270" s="156">
        <f>IF(int=Weekly,-$B$4,IF(int=Bi_Weekly,0,IF(int=Monthly,0,IF(int=Quarterly,0,IF(int=Yearly,0,IF(int=None,0,0))))))</f>
        <v>0</v>
      </c>
      <c r="M270" s="110">
        <f t="shared" si="165"/>
        <v>0</v>
      </c>
      <c r="N270" s="126">
        <f t="shared" si="166"/>
        <v>0</v>
      </c>
      <c r="O270" s="110">
        <f t="shared" si="167"/>
        <v>0</v>
      </c>
      <c r="P270" s="110">
        <f t="shared" si="168"/>
        <v>0</v>
      </c>
      <c r="Q270" s="110">
        <f t="shared" si="169"/>
        <v>0</v>
      </c>
      <c r="R270" s="110">
        <f t="shared" si="170"/>
        <v>0</v>
      </c>
      <c r="S270" s="110">
        <f t="shared" si="193"/>
        <v>29.577055451016573</v>
      </c>
      <c r="T270" s="110">
        <f t="shared" si="194"/>
        <v>34.184729442636232</v>
      </c>
      <c r="U270" s="110">
        <f t="shared" si="195"/>
        <v>12.098806870174981</v>
      </c>
      <c r="V270" s="110">
        <f t="shared" si="196"/>
        <v>8.4960381474518751</v>
      </c>
      <c r="W270" s="110">
        <f t="shared" si="197"/>
        <v>116.30197042451013</v>
      </c>
      <c r="X270" s="110">
        <f t="shared" si="198"/>
        <v>33.316301926806325</v>
      </c>
      <c r="Y270" s="110"/>
      <c r="Z270" s="110"/>
      <c r="AA270" s="110"/>
      <c r="AB270" s="110"/>
      <c r="AC270" s="110"/>
      <c r="AD270" s="110"/>
      <c r="AE270" s="110">
        <f t="shared" si="181"/>
        <v>0</v>
      </c>
      <c r="AF270" s="110">
        <f t="shared" si="182"/>
        <v>0</v>
      </c>
      <c r="AG270" s="110">
        <f t="shared" si="183"/>
        <v>0</v>
      </c>
      <c r="AH270" s="110">
        <f t="shared" si="184"/>
        <v>0</v>
      </c>
      <c r="AI270" s="110">
        <f t="shared" si="185"/>
        <v>0</v>
      </c>
      <c r="AJ270" s="110">
        <f t="shared" si="186"/>
        <v>0</v>
      </c>
      <c r="AK270" s="110">
        <f t="shared" si="171"/>
        <v>0</v>
      </c>
      <c r="AL270" s="110">
        <f t="shared" si="172"/>
        <v>0</v>
      </c>
      <c r="AM270" s="110">
        <f t="shared" si="173"/>
        <v>0</v>
      </c>
      <c r="AN270" s="110">
        <f t="shared" si="174"/>
        <v>0</v>
      </c>
      <c r="AO270" s="110">
        <f t="shared" si="175"/>
        <v>0</v>
      </c>
      <c r="AP270" s="110">
        <f t="shared" si="176"/>
        <v>0</v>
      </c>
      <c r="AQ270" s="110">
        <f t="shared" si="199"/>
        <v>1.3956287637827374</v>
      </c>
      <c r="AR270" s="110">
        <f t="shared" si="199"/>
        <v>2.2901811141852555</v>
      </c>
      <c r="AS270" s="110">
        <f t="shared" si="200"/>
        <v>0.71301285088190136</v>
      </c>
      <c r="AT270" s="110">
        <f t="shared" si="201"/>
        <v>0.5178279649021571</v>
      </c>
      <c r="AU270" s="110">
        <f t="shared" si="202"/>
        <v>8.9526591159584168</v>
      </c>
      <c r="AV270" s="110">
        <f t="shared" si="203"/>
        <v>2.0342124262650723</v>
      </c>
      <c r="AW270" s="110">
        <f t="shared" si="204"/>
        <v>30.972684214799312</v>
      </c>
      <c r="AX270" s="110">
        <f t="shared" si="205"/>
        <v>36.474910556821484</v>
      </c>
      <c r="AY270" s="110">
        <f t="shared" si="206"/>
        <v>12.811819721056882</v>
      </c>
      <c r="AZ270" s="110">
        <f t="shared" si="207"/>
        <v>9.013866112354032</v>
      </c>
      <c r="BA270" s="110">
        <f t="shared" si="208"/>
        <v>125.25462954046854</v>
      </c>
      <c r="BB270" s="110">
        <f t="shared" si="209"/>
        <v>35.350514353071397</v>
      </c>
      <c r="BC270" s="90">
        <f t="shared" si="187"/>
        <v>0</v>
      </c>
      <c r="BD270" s="90">
        <f t="shared" si="210"/>
        <v>-10000</v>
      </c>
      <c r="BE270" s="90">
        <f t="shared" si="177"/>
        <v>10594.393083624211</v>
      </c>
      <c r="BF270" s="89">
        <f t="shared" si="188"/>
        <v>5.9439308362421173E-2</v>
      </c>
      <c r="BG270" s="109">
        <f t="shared" si="211"/>
        <v>625.6266749325132</v>
      </c>
      <c r="BH270" s="108">
        <f t="shared" si="178"/>
        <v>11220.019758556724</v>
      </c>
      <c r="BI270" s="129">
        <f t="shared" si="189"/>
        <v>0.1220019758556723</v>
      </c>
      <c r="BJ270" s="90">
        <f t="shared" si="179"/>
        <v>689.97083928240704</v>
      </c>
      <c r="BK270" s="108">
        <f t="shared" si="180"/>
        <v>11284.363922906618</v>
      </c>
      <c r="BL270" s="89">
        <f t="shared" si="190"/>
        <v>0.12843639229066173</v>
      </c>
      <c r="BM270" s="109"/>
      <c r="BN270" s="109">
        <f t="shared" si="191"/>
        <v>10000</v>
      </c>
      <c r="BO270" s="109">
        <f t="shared" si="192"/>
        <v>11284.363922906618</v>
      </c>
      <c r="BQ270" s="108">
        <f t="shared" si="163"/>
        <v>69.480002999999996</v>
      </c>
      <c r="BR270" s="108">
        <f t="shared" si="164"/>
        <v>44.209999000000003</v>
      </c>
    </row>
    <row r="271" spans="1:70" ht="12.75" customHeight="1" x14ac:dyDescent="0.2">
      <c r="A271" s="107">
        <v>40945</v>
      </c>
      <c r="B271" s="108">
        <v>69.309997999999993</v>
      </c>
      <c r="C271" s="108">
        <v>55.580002</v>
      </c>
      <c r="D271" s="108">
        <v>56.060001</v>
      </c>
      <c r="E271" s="108">
        <v>68.879997000000003</v>
      </c>
      <c r="F271" s="108">
        <v>33.029998999999997</v>
      </c>
      <c r="G271" s="108">
        <v>43.279998999999997</v>
      </c>
      <c r="L271" s="156">
        <f>IF(int=Weekly,-$B$4,IF(int=Bi_Weekly,-$B$4,IF(int=Monthly,-$B$4,IF(int=Quarterly,0,IF(int=Yearly,0,IF(int=None,0,0))))))</f>
        <v>0</v>
      </c>
      <c r="M271" s="110">
        <f t="shared" si="165"/>
        <v>0</v>
      </c>
      <c r="N271" s="126">
        <f t="shared" si="166"/>
        <v>0</v>
      </c>
      <c r="O271" s="110">
        <f t="shared" si="167"/>
        <v>0</v>
      </c>
      <c r="P271" s="110">
        <f t="shared" si="168"/>
        <v>0</v>
      </c>
      <c r="Q271" s="110">
        <f t="shared" si="169"/>
        <v>0</v>
      </c>
      <c r="R271" s="110">
        <f t="shared" si="170"/>
        <v>0</v>
      </c>
      <c r="S271" s="110">
        <f t="shared" si="193"/>
        <v>29.577055451016573</v>
      </c>
      <c r="T271" s="110">
        <f t="shared" si="194"/>
        <v>34.184729442636232</v>
      </c>
      <c r="U271" s="110">
        <f t="shared" si="195"/>
        <v>12.098806870174981</v>
      </c>
      <c r="V271" s="110">
        <f t="shared" si="196"/>
        <v>8.4960381474518751</v>
      </c>
      <c r="W271" s="110">
        <f t="shared" si="197"/>
        <v>116.30197042451013</v>
      </c>
      <c r="X271" s="110">
        <f t="shared" si="198"/>
        <v>33.316301926806325</v>
      </c>
      <c r="Y271" s="110"/>
      <c r="Z271" s="110"/>
      <c r="AA271" s="110"/>
      <c r="AB271" s="110"/>
      <c r="AC271" s="110"/>
      <c r="AD271" s="110"/>
      <c r="AE271" s="110">
        <f t="shared" si="181"/>
        <v>0</v>
      </c>
      <c r="AF271" s="110">
        <f t="shared" si="182"/>
        <v>0</v>
      </c>
      <c r="AG271" s="110">
        <f t="shared" si="183"/>
        <v>0</v>
      </c>
      <c r="AH271" s="110">
        <f t="shared" si="184"/>
        <v>0</v>
      </c>
      <c r="AI271" s="110">
        <f t="shared" si="185"/>
        <v>0</v>
      </c>
      <c r="AJ271" s="110">
        <f t="shared" si="186"/>
        <v>0</v>
      </c>
      <c r="AK271" s="110">
        <f t="shared" si="171"/>
        <v>0</v>
      </c>
      <c r="AL271" s="110">
        <f t="shared" si="172"/>
        <v>0</v>
      </c>
      <c r="AM271" s="110">
        <f t="shared" si="173"/>
        <v>0</v>
      </c>
      <c r="AN271" s="110">
        <f t="shared" si="174"/>
        <v>0</v>
      </c>
      <c r="AO271" s="110">
        <f t="shared" si="175"/>
        <v>0</v>
      </c>
      <c r="AP271" s="110">
        <f t="shared" si="176"/>
        <v>0</v>
      </c>
      <c r="AQ271" s="110">
        <f t="shared" si="199"/>
        <v>1.3956287637827374</v>
      </c>
      <c r="AR271" s="110">
        <f t="shared" si="199"/>
        <v>2.2901811141852555</v>
      </c>
      <c r="AS271" s="110">
        <f t="shared" si="200"/>
        <v>0.71301285088190136</v>
      </c>
      <c r="AT271" s="110">
        <f t="shared" si="201"/>
        <v>0.5178279649021571</v>
      </c>
      <c r="AU271" s="110">
        <f t="shared" si="202"/>
        <v>8.9526591159584168</v>
      </c>
      <c r="AV271" s="110">
        <f t="shared" si="203"/>
        <v>2.0342124262650723</v>
      </c>
      <c r="AW271" s="110">
        <f t="shared" si="204"/>
        <v>30.972684214799312</v>
      </c>
      <c r="AX271" s="110">
        <f t="shared" si="205"/>
        <v>36.474910556821484</v>
      </c>
      <c r="AY271" s="110">
        <f t="shared" si="206"/>
        <v>12.811819721056882</v>
      </c>
      <c r="AZ271" s="110">
        <f t="shared" si="207"/>
        <v>9.013866112354032</v>
      </c>
      <c r="BA271" s="110">
        <f t="shared" si="208"/>
        <v>125.25462954046854</v>
      </c>
      <c r="BB271" s="110">
        <f t="shared" si="209"/>
        <v>35.350514353071397</v>
      </c>
      <c r="BC271" s="90">
        <f t="shared" si="187"/>
        <v>0</v>
      </c>
      <c r="BD271" s="90">
        <f t="shared" si="210"/>
        <v>-10000</v>
      </c>
      <c r="BE271" s="90">
        <f t="shared" si="177"/>
        <v>10496.822673191689</v>
      </c>
      <c r="BF271" s="89">
        <f t="shared" si="188"/>
        <v>4.9682267319169027E-2</v>
      </c>
      <c r="BG271" s="109">
        <f t="shared" si="211"/>
        <v>625.6266749325132</v>
      </c>
      <c r="BH271" s="108">
        <f t="shared" si="178"/>
        <v>11122.449348124203</v>
      </c>
      <c r="BI271" s="129">
        <f t="shared" si="189"/>
        <v>0.11224493481242015</v>
      </c>
      <c r="BJ271" s="90">
        <f t="shared" si="179"/>
        <v>683.4058209577189</v>
      </c>
      <c r="BK271" s="108">
        <f t="shared" si="180"/>
        <v>11180.228494149409</v>
      </c>
      <c r="BL271" s="89">
        <f t="shared" si="190"/>
        <v>0.1180228494149409</v>
      </c>
      <c r="BM271" s="109"/>
      <c r="BN271" s="109">
        <f t="shared" si="191"/>
        <v>10000</v>
      </c>
      <c r="BO271" s="109">
        <f t="shared" si="192"/>
        <v>11180.228494149407</v>
      </c>
      <c r="BQ271" s="108">
        <f t="shared" si="163"/>
        <v>69.309997999999993</v>
      </c>
      <c r="BR271" s="108">
        <f t="shared" si="164"/>
        <v>43.279998999999997</v>
      </c>
    </row>
    <row r="272" spans="1:70" ht="12.75" customHeight="1" x14ac:dyDescent="0.2">
      <c r="A272" s="107">
        <v>40952</v>
      </c>
      <c r="B272" s="108">
        <v>70.370002999999997</v>
      </c>
      <c r="C272" s="108">
        <v>56.490001999999997</v>
      </c>
      <c r="D272" s="108">
        <v>56.93</v>
      </c>
      <c r="E272" s="108">
        <v>70.230002999999996</v>
      </c>
      <c r="F272" s="108">
        <v>33.790000999999997</v>
      </c>
      <c r="G272" s="108">
        <v>44.279998999999997</v>
      </c>
      <c r="L272" s="156">
        <f>IF(int=Weekly,-$B$4,IF(int=Bi_Weekly,0,IF(int=Monthly,0,IF(int=Quarterly,0,IF(int=Yearly,0,IF(int=None,0,0))))))</f>
        <v>0</v>
      </c>
      <c r="M272" s="110">
        <f t="shared" si="165"/>
        <v>0</v>
      </c>
      <c r="N272" s="126">
        <f t="shared" si="166"/>
        <v>0</v>
      </c>
      <c r="O272" s="110">
        <f t="shared" si="167"/>
        <v>0</v>
      </c>
      <c r="P272" s="110">
        <f t="shared" si="168"/>
        <v>0</v>
      </c>
      <c r="Q272" s="110">
        <f t="shared" si="169"/>
        <v>0</v>
      </c>
      <c r="R272" s="110">
        <f t="shared" si="170"/>
        <v>0</v>
      </c>
      <c r="S272" s="110">
        <f t="shared" si="193"/>
        <v>29.577055451016573</v>
      </c>
      <c r="T272" s="110">
        <f t="shared" si="194"/>
        <v>34.184729442636232</v>
      </c>
      <c r="U272" s="110">
        <f t="shared" si="195"/>
        <v>12.098806870174981</v>
      </c>
      <c r="V272" s="110">
        <f t="shared" si="196"/>
        <v>8.4960381474518751</v>
      </c>
      <c r="W272" s="110">
        <f t="shared" si="197"/>
        <v>116.30197042451013</v>
      </c>
      <c r="X272" s="110">
        <f t="shared" si="198"/>
        <v>33.316301926806325</v>
      </c>
      <c r="Y272" s="110"/>
      <c r="Z272" s="110"/>
      <c r="AA272" s="110"/>
      <c r="AB272" s="110"/>
      <c r="AC272" s="110"/>
      <c r="AD272" s="110"/>
      <c r="AE272" s="110">
        <f t="shared" si="181"/>
        <v>0</v>
      </c>
      <c r="AF272" s="110">
        <f t="shared" si="182"/>
        <v>0</v>
      </c>
      <c r="AG272" s="110">
        <f t="shared" si="183"/>
        <v>0</v>
      </c>
      <c r="AH272" s="110">
        <f t="shared" si="184"/>
        <v>0</v>
      </c>
      <c r="AI272" s="110">
        <f t="shared" si="185"/>
        <v>0</v>
      </c>
      <c r="AJ272" s="110">
        <f t="shared" si="186"/>
        <v>0</v>
      </c>
      <c r="AK272" s="110">
        <f t="shared" si="171"/>
        <v>0</v>
      </c>
      <c r="AL272" s="110">
        <f t="shared" si="172"/>
        <v>0</v>
      </c>
      <c r="AM272" s="110">
        <f t="shared" si="173"/>
        <v>0</v>
      </c>
      <c r="AN272" s="110">
        <f t="shared" si="174"/>
        <v>0</v>
      </c>
      <c r="AO272" s="110">
        <f t="shared" si="175"/>
        <v>0</v>
      </c>
      <c r="AP272" s="110">
        <f t="shared" si="176"/>
        <v>0</v>
      </c>
      <c r="AQ272" s="110">
        <f t="shared" si="199"/>
        <v>1.3956287637827374</v>
      </c>
      <c r="AR272" s="110">
        <f t="shared" si="199"/>
        <v>2.2901811141852555</v>
      </c>
      <c r="AS272" s="110">
        <f t="shared" si="200"/>
        <v>0.71301285088190136</v>
      </c>
      <c r="AT272" s="110">
        <f t="shared" si="201"/>
        <v>0.5178279649021571</v>
      </c>
      <c r="AU272" s="110">
        <f t="shared" si="202"/>
        <v>8.9526591159584168</v>
      </c>
      <c r="AV272" s="110">
        <f t="shared" si="203"/>
        <v>2.0342124262650723</v>
      </c>
      <c r="AW272" s="110">
        <f t="shared" si="204"/>
        <v>30.972684214799312</v>
      </c>
      <c r="AX272" s="110">
        <f t="shared" si="205"/>
        <v>36.474910556821484</v>
      </c>
      <c r="AY272" s="110">
        <f t="shared" si="206"/>
        <v>12.811819721056882</v>
      </c>
      <c r="AZ272" s="110">
        <f t="shared" si="207"/>
        <v>9.013866112354032</v>
      </c>
      <c r="BA272" s="110">
        <f t="shared" si="208"/>
        <v>125.25462954046854</v>
      </c>
      <c r="BB272" s="110">
        <f t="shared" si="209"/>
        <v>35.350514353071397</v>
      </c>
      <c r="BC272" s="90">
        <f t="shared" si="187"/>
        <v>0</v>
      </c>
      <c r="BD272" s="90">
        <f t="shared" si="210"/>
        <v>-10000</v>
      </c>
      <c r="BE272" s="90">
        <f t="shared" si="177"/>
        <v>10702.984288054753</v>
      </c>
      <c r="BF272" s="89">
        <f t="shared" si="188"/>
        <v>7.0298428805475321E-2</v>
      </c>
      <c r="BG272" s="109">
        <f t="shared" si="211"/>
        <v>625.6266749325132</v>
      </c>
      <c r="BH272" s="108">
        <f t="shared" si="178"/>
        <v>11328.610962987266</v>
      </c>
      <c r="BI272" s="129">
        <f t="shared" si="189"/>
        <v>0.13286109629872667</v>
      </c>
      <c r="BJ272" s="90">
        <f t="shared" si="179"/>
        <v>697.1269018259328</v>
      </c>
      <c r="BK272" s="108">
        <f t="shared" si="180"/>
        <v>11400.111189880687</v>
      </c>
      <c r="BL272" s="89">
        <f t="shared" si="190"/>
        <v>0.14001111898806862</v>
      </c>
      <c r="BM272" s="109"/>
      <c r="BN272" s="109">
        <f t="shared" si="191"/>
        <v>10000</v>
      </c>
      <c r="BO272" s="109">
        <f t="shared" si="192"/>
        <v>11400.111189880687</v>
      </c>
      <c r="BQ272" s="108">
        <f t="shared" si="163"/>
        <v>70.370002999999997</v>
      </c>
      <c r="BR272" s="108">
        <f t="shared" si="164"/>
        <v>44.279998999999997</v>
      </c>
    </row>
    <row r="273" spans="1:70" ht="12.75" customHeight="1" x14ac:dyDescent="0.2">
      <c r="A273" s="107">
        <v>40960</v>
      </c>
      <c r="B273" s="108">
        <v>70.610000999999997</v>
      </c>
      <c r="C273" s="108">
        <v>56.439999</v>
      </c>
      <c r="D273" s="108">
        <v>56.610000999999997</v>
      </c>
      <c r="E273" s="108">
        <v>69.800003000000004</v>
      </c>
      <c r="F273" s="108">
        <v>34.229999999999997</v>
      </c>
      <c r="G273" s="108">
        <v>44.509998000000003</v>
      </c>
      <c r="L273" s="156">
        <f>IF(int=Weekly,-$B$4,IF(int=Bi_Weekly,-$B$4,IF(int=Monthly,0,IF(int=Quarterly,0,IF(int=Yearly,0,IF(int=None,0,0))))))</f>
        <v>0</v>
      </c>
      <c r="M273" s="110">
        <f t="shared" si="165"/>
        <v>0</v>
      </c>
      <c r="N273" s="126">
        <f t="shared" si="166"/>
        <v>0</v>
      </c>
      <c r="O273" s="110">
        <f t="shared" si="167"/>
        <v>0</v>
      </c>
      <c r="P273" s="110">
        <f t="shared" si="168"/>
        <v>0</v>
      </c>
      <c r="Q273" s="110">
        <f t="shared" si="169"/>
        <v>0</v>
      </c>
      <c r="R273" s="110">
        <f t="shared" si="170"/>
        <v>0</v>
      </c>
      <c r="S273" s="110">
        <f t="shared" si="193"/>
        <v>29.577055451016573</v>
      </c>
      <c r="T273" s="110">
        <f t="shared" si="194"/>
        <v>34.184729442636232</v>
      </c>
      <c r="U273" s="110">
        <f t="shared" si="195"/>
        <v>12.098806870174981</v>
      </c>
      <c r="V273" s="110">
        <f t="shared" si="196"/>
        <v>8.4960381474518751</v>
      </c>
      <c r="W273" s="110">
        <f t="shared" si="197"/>
        <v>116.30197042451013</v>
      </c>
      <c r="X273" s="110">
        <f t="shared" si="198"/>
        <v>33.316301926806325</v>
      </c>
      <c r="Y273" s="110"/>
      <c r="Z273" s="110"/>
      <c r="AA273" s="110"/>
      <c r="AB273" s="110"/>
      <c r="AC273" s="110"/>
      <c r="AD273" s="110"/>
      <c r="AE273" s="110">
        <f t="shared" si="181"/>
        <v>0</v>
      </c>
      <c r="AF273" s="110">
        <f t="shared" si="182"/>
        <v>0</v>
      </c>
      <c r="AG273" s="110">
        <f t="shared" si="183"/>
        <v>0</v>
      </c>
      <c r="AH273" s="110">
        <f t="shared" si="184"/>
        <v>0</v>
      </c>
      <c r="AI273" s="110">
        <f t="shared" si="185"/>
        <v>0</v>
      </c>
      <c r="AJ273" s="110">
        <f t="shared" si="186"/>
        <v>0</v>
      </c>
      <c r="AK273" s="110">
        <f t="shared" si="171"/>
        <v>0</v>
      </c>
      <c r="AL273" s="110">
        <f t="shared" si="172"/>
        <v>0</v>
      </c>
      <c r="AM273" s="110">
        <f t="shared" si="173"/>
        <v>0</v>
      </c>
      <c r="AN273" s="110">
        <f t="shared" si="174"/>
        <v>0</v>
      </c>
      <c r="AO273" s="110">
        <f t="shared" si="175"/>
        <v>0</v>
      </c>
      <c r="AP273" s="110">
        <f t="shared" si="176"/>
        <v>0</v>
      </c>
      <c r="AQ273" s="110">
        <f t="shared" si="199"/>
        <v>1.3956287637827374</v>
      </c>
      <c r="AR273" s="110">
        <f t="shared" si="199"/>
        <v>2.2901811141852555</v>
      </c>
      <c r="AS273" s="110">
        <f t="shared" si="200"/>
        <v>0.71301285088190136</v>
      </c>
      <c r="AT273" s="110">
        <f t="shared" si="201"/>
        <v>0.5178279649021571</v>
      </c>
      <c r="AU273" s="110">
        <f t="shared" si="202"/>
        <v>8.9526591159584168</v>
      </c>
      <c r="AV273" s="110">
        <f t="shared" si="203"/>
        <v>2.0342124262650723</v>
      </c>
      <c r="AW273" s="110">
        <f t="shared" si="204"/>
        <v>30.972684214799312</v>
      </c>
      <c r="AX273" s="110">
        <f t="shared" si="205"/>
        <v>36.474910556821484</v>
      </c>
      <c r="AY273" s="110">
        <f t="shared" si="206"/>
        <v>12.811819721056882</v>
      </c>
      <c r="AZ273" s="110">
        <f t="shared" si="207"/>
        <v>9.013866112354032</v>
      </c>
      <c r="BA273" s="110">
        <f t="shared" si="208"/>
        <v>125.25462954046854</v>
      </c>
      <c r="BB273" s="110">
        <f t="shared" si="209"/>
        <v>35.350514353071397</v>
      </c>
      <c r="BC273" s="90">
        <f t="shared" si="187"/>
        <v>0</v>
      </c>
      <c r="BD273" s="90">
        <f t="shared" si="210"/>
        <v>-10000</v>
      </c>
      <c r="BE273" s="90">
        <f t="shared" si="177"/>
        <v>10759.68394749119</v>
      </c>
      <c r="BF273" s="89">
        <f t="shared" si="188"/>
        <v>7.5968394749118984E-2</v>
      </c>
      <c r="BG273" s="109">
        <f t="shared" si="211"/>
        <v>625.6266749325132</v>
      </c>
      <c r="BH273" s="108">
        <f t="shared" si="178"/>
        <v>11385.310622423704</v>
      </c>
      <c r="BI273" s="129">
        <f t="shared" si="189"/>
        <v>0.13853106224237033</v>
      </c>
      <c r="BJ273" s="90">
        <f t="shared" si="179"/>
        <v>701.30353246974437</v>
      </c>
      <c r="BK273" s="108">
        <f t="shared" si="180"/>
        <v>11460.987479960935</v>
      </c>
      <c r="BL273" s="89">
        <f t="shared" si="190"/>
        <v>0.14609874799609357</v>
      </c>
      <c r="BM273" s="109"/>
      <c r="BN273" s="109">
        <f t="shared" si="191"/>
        <v>10000</v>
      </c>
      <c r="BO273" s="109">
        <f t="shared" si="192"/>
        <v>11460.987479960935</v>
      </c>
      <c r="BQ273" s="108">
        <f t="shared" ref="BQ273:BQ336" si="212">B273</f>
        <v>70.610000999999997</v>
      </c>
      <c r="BR273" s="108">
        <f t="shared" ref="BR273:BR336" si="213">G273</f>
        <v>44.509998000000003</v>
      </c>
    </row>
    <row r="274" spans="1:70" ht="12.75" customHeight="1" x14ac:dyDescent="0.2">
      <c r="A274" s="107">
        <v>40966</v>
      </c>
      <c r="B274" s="108">
        <v>70.599997999999999</v>
      </c>
      <c r="C274" s="108">
        <v>56.59</v>
      </c>
      <c r="D274" s="108">
        <v>56.389999000000003</v>
      </c>
      <c r="E274" s="108">
        <v>68.269997000000004</v>
      </c>
      <c r="F274" s="108">
        <v>33.950001</v>
      </c>
      <c r="G274" s="108">
        <v>44.970001000000003</v>
      </c>
      <c r="L274" s="156">
        <f>IF(int=Weekly,-$B$4,IF(int=Bi_Weekly,0,IF(int=Monthly,0,IF(int=Quarterly,0,IF(int=Yearly,0,IF(int=None,0,0))))))</f>
        <v>0</v>
      </c>
      <c r="M274" s="110">
        <f t="shared" si="165"/>
        <v>0</v>
      </c>
      <c r="N274" s="126">
        <f t="shared" si="166"/>
        <v>0</v>
      </c>
      <c r="O274" s="110">
        <f t="shared" si="167"/>
        <v>0</v>
      </c>
      <c r="P274" s="110">
        <f t="shared" si="168"/>
        <v>0</v>
      </c>
      <c r="Q274" s="110">
        <f t="shared" si="169"/>
        <v>0</v>
      </c>
      <c r="R274" s="110">
        <f t="shared" si="170"/>
        <v>0</v>
      </c>
      <c r="S274" s="110">
        <f t="shared" si="193"/>
        <v>29.577055451016573</v>
      </c>
      <c r="T274" s="110">
        <f t="shared" si="194"/>
        <v>34.184729442636232</v>
      </c>
      <c r="U274" s="110">
        <f t="shared" si="195"/>
        <v>12.098806870174981</v>
      </c>
      <c r="V274" s="110">
        <f t="shared" si="196"/>
        <v>8.4960381474518751</v>
      </c>
      <c r="W274" s="110">
        <f t="shared" si="197"/>
        <v>116.30197042451013</v>
      </c>
      <c r="X274" s="110">
        <f t="shared" si="198"/>
        <v>33.316301926806325</v>
      </c>
      <c r="Y274" s="110"/>
      <c r="Z274" s="110"/>
      <c r="AA274" s="110"/>
      <c r="AB274" s="110"/>
      <c r="AC274" s="110"/>
      <c r="AD274" s="110"/>
      <c r="AE274" s="110">
        <f t="shared" si="181"/>
        <v>0</v>
      </c>
      <c r="AF274" s="110">
        <f t="shared" si="182"/>
        <v>0</v>
      </c>
      <c r="AG274" s="110">
        <f t="shared" si="183"/>
        <v>0</v>
      </c>
      <c r="AH274" s="110">
        <f t="shared" si="184"/>
        <v>0</v>
      </c>
      <c r="AI274" s="110">
        <f t="shared" si="185"/>
        <v>0</v>
      </c>
      <c r="AJ274" s="110">
        <f t="shared" si="186"/>
        <v>0</v>
      </c>
      <c r="AK274" s="110">
        <f t="shared" si="171"/>
        <v>0</v>
      </c>
      <c r="AL274" s="110">
        <f t="shared" si="172"/>
        <v>0</v>
      </c>
      <c r="AM274" s="110">
        <f t="shared" si="173"/>
        <v>0</v>
      </c>
      <c r="AN274" s="110">
        <f t="shared" si="174"/>
        <v>0</v>
      </c>
      <c r="AO274" s="110">
        <f t="shared" si="175"/>
        <v>0</v>
      </c>
      <c r="AP274" s="110">
        <f t="shared" si="176"/>
        <v>0</v>
      </c>
      <c r="AQ274" s="110">
        <f t="shared" si="199"/>
        <v>1.3956287637827374</v>
      </c>
      <c r="AR274" s="110">
        <f t="shared" si="199"/>
        <v>2.2901811141852555</v>
      </c>
      <c r="AS274" s="110">
        <f t="shared" si="200"/>
        <v>0.71301285088190136</v>
      </c>
      <c r="AT274" s="110">
        <f t="shared" si="201"/>
        <v>0.5178279649021571</v>
      </c>
      <c r="AU274" s="110">
        <f t="shared" si="202"/>
        <v>8.9526591159584168</v>
      </c>
      <c r="AV274" s="110">
        <f t="shared" si="203"/>
        <v>2.0342124262650723</v>
      </c>
      <c r="AW274" s="110">
        <f t="shared" si="204"/>
        <v>30.972684214799312</v>
      </c>
      <c r="AX274" s="110">
        <f t="shared" si="205"/>
        <v>36.474910556821484</v>
      </c>
      <c r="AY274" s="110">
        <f t="shared" si="206"/>
        <v>12.811819721056882</v>
      </c>
      <c r="AZ274" s="110">
        <f t="shared" si="207"/>
        <v>9.013866112354032</v>
      </c>
      <c r="BA274" s="110">
        <f t="shared" si="208"/>
        <v>125.25462954046854</v>
      </c>
      <c r="BB274" s="110">
        <f t="shared" si="209"/>
        <v>35.350514353071397</v>
      </c>
      <c r="BC274" s="90">
        <f t="shared" si="187"/>
        <v>0</v>
      </c>
      <c r="BD274" s="90">
        <f t="shared" si="210"/>
        <v>-10000</v>
      </c>
      <c r="BE274" s="90">
        <f t="shared" si="177"/>
        <v>10731.6162441741</v>
      </c>
      <c r="BF274" s="89">
        <f t="shared" si="188"/>
        <v>7.3161624417410032E-2</v>
      </c>
      <c r="BG274" s="109">
        <f t="shared" si="211"/>
        <v>625.6266749325132</v>
      </c>
      <c r="BH274" s="108">
        <f t="shared" si="178"/>
        <v>11357.242919106613</v>
      </c>
      <c r="BI274" s="129">
        <f t="shared" si="189"/>
        <v>0.13572429191066138</v>
      </c>
      <c r="BJ274" s="90">
        <f t="shared" si="179"/>
        <v>699.11296552495139</v>
      </c>
      <c r="BK274" s="108">
        <f t="shared" si="180"/>
        <v>11430.729209699051</v>
      </c>
      <c r="BL274" s="89">
        <f t="shared" si="190"/>
        <v>0.14307292096990509</v>
      </c>
      <c r="BM274" s="109"/>
      <c r="BN274" s="109">
        <f t="shared" si="191"/>
        <v>10000</v>
      </c>
      <c r="BO274" s="109">
        <f t="shared" si="192"/>
        <v>11430.729209699053</v>
      </c>
      <c r="BQ274" s="108">
        <f t="shared" si="212"/>
        <v>70.599997999999999</v>
      </c>
      <c r="BR274" s="108">
        <f t="shared" si="213"/>
        <v>44.970001000000003</v>
      </c>
    </row>
    <row r="275" spans="1:70" ht="12.75" customHeight="1" x14ac:dyDescent="0.2">
      <c r="A275" s="107">
        <v>40973</v>
      </c>
      <c r="B275" s="108">
        <v>70.819999999999993</v>
      </c>
      <c r="C275" s="108">
        <v>56.59</v>
      </c>
      <c r="D275" s="108">
        <v>56.619999</v>
      </c>
      <c r="E275" s="108">
        <v>69.160004000000001</v>
      </c>
      <c r="F275" s="108">
        <v>33.68</v>
      </c>
      <c r="G275" s="108">
        <v>44.16</v>
      </c>
      <c r="L275" s="156">
        <f>IF(int=Weekly,-$B$4,IF(int=Bi_Weekly,-$B$4,IF(int=Monthly,-$B$4,IF(int=Quarterly,0,IF(int=Yearly,0,IF(int=None,0,0))))))</f>
        <v>0</v>
      </c>
      <c r="M275" s="110">
        <f t="shared" si="165"/>
        <v>0</v>
      </c>
      <c r="N275" s="126">
        <f t="shared" si="166"/>
        <v>0</v>
      </c>
      <c r="O275" s="110">
        <f t="shared" si="167"/>
        <v>0</v>
      </c>
      <c r="P275" s="110">
        <f t="shared" si="168"/>
        <v>0</v>
      </c>
      <c r="Q275" s="110">
        <f t="shared" si="169"/>
        <v>0</v>
      </c>
      <c r="R275" s="110">
        <f t="shared" si="170"/>
        <v>0</v>
      </c>
      <c r="S275" s="110">
        <f t="shared" si="193"/>
        <v>29.577055451016573</v>
      </c>
      <c r="T275" s="110">
        <f t="shared" si="194"/>
        <v>34.184729442636232</v>
      </c>
      <c r="U275" s="110">
        <f t="shared" si="195"/>
        <v>12.098806870174981</v>
      </c>
      <c r="V275" s="110">
        <f t="shared" si="196"/>
        <v>8.4960381474518751</v>
      </c>
      <c r="W275" s="110">
        <f t="shared" si="197"/>
        <v>116.30197042451013</v>
      </c>
      <c r="X275" s="110">
        <f t="shared" si="198"/>
        <v>33.316301926806325</v>
      </c>
      <c r="Y275" s="110"/>
      <c r="Z275" s="110"/>
      <c r="AA275" s="110"/>
      <c r="AB275" s="110"/>
      <c r="AC275" s="110"/>
      <c r="AD275" s="110"/>
      <c r="AE275" s="110">
        <f t="shared" si="181"/>
        <v>0</v>
      </c>
      <c r="AF275" s="110">
        <f t="shared" si="182"/>
        <v>0</v>
      </c>
      <c r="AG275" s="110">
        <f t="shared" si="183"/>
        <v>0</v>
      </c>
      <c r="AH275" s="110">
        <f t="shared" si="184"/>
        <v>0</v>
      </c>
      <c r="AI275" s="110">
        <f t="shared" si="185"/>
        <v>0</v>
      </c>
      <c r="AJ275" s="110">
        <f t="shared" si="186"/>
        <v>0</v>
      </c>
      <c r="AK275" s="110">
        <f t="shared" si="171"/>
        <v>0</v>
      </c>
      <c r="AL275" s="110">
        <f t="shared" si="172"/>
        <v>0</v>
      </c>
      <c r="AM275" s="110">
        <f t="shared" si="173"/>
        <v>0</v>
      </c>
      <c r="AN275" s="110">
        <f t="shared" si="174"/>
        <v>0</v>
      </c>
      <c r="AO275" s="110">
        <f t="shared" si="175"/>
        <v>0</v>
      </c>
      <c r="AP275" s="110">
        <f t="shared" si="176"/>
        <v>0</v>
      </c>
      <c r="AQ275" s="110">
        <f t="shared" si="199"/>
        <v>1.3956287637827374</v>
      </c>
      <c r="AR275" s="110">
        <f t="shared" si="199"/>
        <v>2.2901811141852555</v>
      </c>
      <c r="AS275" s="110">
        <f t="shared" si="200"/>
        <v>0.71301285088190136</v>
      </c>
      <c r="AT275" s="110">
        <f t="shared" si="201"/>
        <v>0.5178279649021571</v>
      </c>
      <c r="AU275" s="110">
        <f t="shared" si="202"/>
        <v>8.9526591159584168</v>
      </c>
      <c r="AV275" s="110">
        <f t="shared" si="203"/>
        <v>2.0342124262650723</v>
      </c>
      <c r="AW275" s="110">
        <f t="shared" si="204"/>
        <v>30.972684214799312</v>
      </c>
      <c r="AX275" s="110">
        <f t="shared" si="205"/>
        <v>36.474910556821484</v>
      </c>
      <c r="AY275" s="110">
        <f t="shared" si="206"/>
        <v>12.811819721056882</v>
      </c>
      <c r="AZ275" s="110">
        <f t="shared" si="207"/>
        <v>9.013866112354032</v>
      </c>
      <c r="BA275" s="110">
        <f t="shared" si="208"/>
        <v>125.25462954046854</v>
      </c>
      <c r="BB275" s="110">
        <f t="shared" si="209"/>
        <v>35.350514353071397</v>
      </c>
      <c r="BC275" s="90">
        <f t="shared" si="187"/>
        <v>0</v>
      </c>
      <c r="BD275" s="90">
        <f t="shared" si="210"/>
        <v>-10000</v>
      </c>
      <c r="BE275" s="90">
        <f t="shared" si="177"/>
        <v>10690.079628337471</v>
      </c>
      <c r="BF275" s="89">
        <f t="shared" si="188"/>
        <v>6.9007962833747216E-2</v>
      </c>
      <c r="BG275" s="109">
        <f t="shared" si="211"/>
        <v>625.6266749325132</v>
      </c>
      <c r="BH275" s="108">
        <f t="shared" si="178"/>
        <v>11315.706303269984</v>
      </c>
      <c r="BI275" s="129">
        <f t="shared" si="189"/>
        <v>0.13157063032699834</v>
      </c>
      <c r="BJ275" s="90">
        <f t="shared" si="179"/>
        <v>695.97992910004768</v>
      </c>
      <c r="BK275" s="108">
        <f t="shared" si="180"/>
        <v>11386.059557437518</v>
      </c>
      <c r="BL275" s="89">
        <f t="shared" si="190"/>
        <v>0.13860595574375179</v>
      </c>
      <c r="BM275" s="109"/>
      <c r="BN275" s="109">
        <f t="shared" si="191"/>
        <v>10000</v>
      </c>
      <c r="BO275" s="109">
        <f t="shared" si="192"/>
        <v>11386.059557437518</v>
      </c>
      <c r="BQ275" s="108">
        <f t="shared" si="212"/>
        <v>70.819999999999993</v>
      </c>
      <c r="BR275" s="108">
        <f t="shared" si="213"/>
        <v>44.16</v>
      </c>
    </row>
    <row r="276" spans="1:70" ht="12.75" customHeight="1" x14ac:dyDescent="0.2">
      <c r="A276" s="107">
        <v>40980</v>
      </c>
      <c r="B276" s="108">
        <v>72.459998999999996</v>
      </c>
      <c r="C276" s="108">
        <v>58.080002</v>
      </c>
      <c r="D276" s="108">
        <v>57.759998000000003</v>
      </c>
      <c r="E276" s="108">
        <v>70.599997999999999</v>
      </c>
      <c r="F276" s="108">
        <v>34.419998</v>
      </c>
      <c r="G276" s="108">
        <v>44.450001</v>
      </c>
      <c r="L276" s="156">
        <f>IF(int=Weekly,-$B$4,IF(int=Bi_Weekly,0,IF(int=Monthly,0,IF(int=Quarterly,0,IF(int=Yearly,0,IF(int=None,0,0))))))</f>
        <v>0</v>
      </c>
      <c r="M276" s="110">
        <f t="shared" si="165"/>
        <v>0</v>
      </c>
      <c r="N276" s="126">
        <f t="shared" si="166"/>
        <v>0</v>
      </c>
      <c r="O276" s="110">
        <f t="shared" si="167"/>
        <v>0</v>
      </c>
      <c r="P276" s="110">
        <f t="shared" si="168"/>
        <v>0</v>
      </c>
      <c r="Q276" s="110">
        <f t="shared" si="169"/>
        <v>0</v>
      </c>
      <c r="R276" s="110">
        <f t="shared" si="170"/>
        <v>0</v>
      </c>
      <c r="S276" s="110">
        <f t="shared" si="193"/>
        <v>29.577055451016573</v>
      </c>
      <c r="T276" s="110">
        <f t="shared" si="194"/>
        <v>34.184729442636232</v>
      </c>
      <c r="U276" s="110">
        <f t="shared" si="195"/>
        <v>12.098806870174981</v>
      </c>
      <c r="V276" s="110">
        <f t="shared" si="196"/>
        <v>8.4960381474518751</v>
      </c>
      <c r="W276" s="110">
        <f t="shared" si="197"/>
        <v>116.30197042451013</v>
      </c>
      <c r="X276" s="110">
        <f t="shared" si="198"/>
        <v>33.316301926806325</v>
      </c>
      <c r="Y276" s="110"/>
      <c r="Z276" s="110"/>
      <c r="AA276" s="110"/>
      <c r="AB276" s="110"/>
      <c r="AC276" s="110"/>
      <c r="AD276" s="110"/>
      <c r="AE276" s="110">
        <f t="shared" si="181"/>
        <v>0</v>
      </c>
      <c r="AF276" s="110">
        <f t="shared" si="182"/>
        <v>0</v>
      </c>
      <c r="AG276" s="110">
        <f t="shared" si="183"/>
        <v>0</v>
      </c>
      <c r="AH276" s="110">
        <f t="shared" si="184"/>
        <v>0</v>
      </c>
      <c r="AI276" s="110">
        <f t="shared" si="185"/>
        <v>0</v>
      </c>
      <c r="AJ276" s="110">
        <f t="shared" si="186"/>
        <v>0</v>
      </c>
      <c r="AK276" s="110">
        <f t="shared" si="171"/>
        <v>0</v>
      </c>
      <c r="AL276" s="110">
        <f t="shared" si="172"/>
        <v>0</v>
      </c>
      <c r="AM276" s="110">
        <f t="shared" si="173"/>
        <v>0</v>
      </c>
      <c r="AN276" s="110">
        <f t="shared" si="174"/>
        <v>0</v>
      </c>
      <c r="AO276" s="110">
        <f t="shared" si="175"/>
        <v>0</v>
      </c>
      <c r="AP276" s="110">
        <f t="shared" si="176"/>
        <v>0</v>
      </c>
      <c r="AQ276" s="110">
        <f t="shared" si="199"/>
        <v>1.3956287637827374</v>
      </c>
      <c r="AR276" s="110">
        <f t="shared" si="199"/>
        <v>2.2901811141852555</v>
      </c>
      <c r="AS276" s="110">
        <f t="shared" si="200"/>
        <v>0.71301285088190136</v>
      </c>
      <c r="AT276" s="110">
        <f t="shared" si="201"/>
        <v>0.5178279649021571</v>
      </c>
      <c r="AU276" s="110">
        <f t="shared" si="202"/>
        <v>8.9526591159584168</v>
      </c>
      <c r="AV276" s="110">
        <f t="shared" si="203"/>
        <v>2.0342124262650723</v>
      </c>
      <c r="AW276" s="110">
        <f t="shared" si="204"/>
        <v>30.972684214799312</v>
      </c>
      <c r="AX276" s="110">
        <f t="shared" si="205"/>
        <v>36.474910556821484</v>
      </c>
      <c r="AY276" s="110">
        <f t="shared" si="206"/>
        <v>12.811819721056882</v>
      </c>
      <c r="AZ276" s="110">
        <f t="shared" si="207"/>
        <v>9.013866112354032</v>
      </c>
      <c r="BA276" s="110">
        <f t="shared" si="208"/>
        <v>125.25462954046854</v>
      </c>
      <c r="BB276" s="110">
        <f t="shared" si="209"/>
        <v>35.350514353071397</v>
      </c>
      <c r="BC276" s="90">
        <f t="shared" si="187"/>
        <v>0</v>
      </c>
      <c r="BD276" s="90">
        <f t="shared" si="210"/>
        <v>-10000</v>
      </c>
      <c r="BE276" s="90">
        <f t="shared" si="177"/>
        <v>10911.273143013635</v>
      </c>
      <c r="BF276" s="89">
        <f t="shared" si="188"/>
        <v>9.112731430136356E-2</v>
      </c>
      <c r="BG276" s="109">
        <f t="shared" si="211"/>
        <v>625.6266749325132</v>
      </c>
      <c r="BH276" s="108">
        <f t="shared" si="178"/>
        <v>11536.899817946149</v>
      </c>
      <c r="BI276" s="129">
        <f t="shared" si="189"/>
        <v>0.1536899817946149</v>
      </c>
      <c r="BJ276" s="90">
        <f t="shared" si="179"/>
        <v>710.45450989532492</v>
      </c>
      <c r="BK276" s="108">
        <f t="shared" si="180"/>
        <v>11621.727652908961</v>
      </c>
      <c r="BL276" s="89">
        <f t="shared" si="190"/>
        <v>0.16217276529089619</v>
      </c>
      <c r="BM276" s="109"/>
      <c r="BN276" s="109">
        <f t="shared" si="191"/>
        <v>10000</v>
      </c>
      <c r="BO276" s="109">
        <f t="shared" si="192"/>
        <v>11621.727652908963</v>
      </c>
      <c r="BQ276" s="108">
        <f t="shared" si="212"/>
        <v>72.459998999999996</v>
      </c>
      <c r="BR276" s="108">
        <f t="shared" si="213"/>
        <v>44.450001</v>
      </c>
    </row>
    <row r="277" spans="1:70" ht="12.75" customHeight="1" x14ac:dyDescent="0.2">
      <c r="A277" s="107">
        <v>40987</v>
      </c>
      <c r="B277" s="108">
        <v>72.110000999999997</v>
      </c>
      <c r="C277" s="108">
        <v>57.66</v>
      </c>
      <c r="D277" s="108">
        <v>57.200001</v>
      </c>
      <c r="E277" s="108">
        <v>70.120002999999997</v>
      </c>
      <c r="F277" s="108">
        <v>33.93</v>
      </c>
      <c r="G277" s="108">
        <v>43.310001</v>
      </c>
      <c r="L277" s="156">
        <f>IF(int=Weekly,-$B$4,IF(int=Bi_Weekly,-$B$4,IF(int=Monthly,0,IF(int=Quarterly,0,IF(int=Yearly,0,IF(int=None,0,0))))))</f>
        <v>0</v>
      </c>
      <c r="M277" s="110">
        <f t="shared" si="165"/>
        <v>0</v>
      </c>
      <c r="N277" s="126">
        <f t="shared" si="166"/>
        <v>0</v>
      </c>
      <c r="O277" s="110">
        <f t="shared" si="167"/>
        <v>0</v>
      </c>
      <c r="P277" s="110">
        <f t="shared" si="168"/>
        <v>0</v>
      </c>
      <c r="Q277" s="110">
        <f t="shared" si="169"/>
        <v>0</v>
      </c>
      <c r="R277" s="110">
        <f t="shared" si="170"/>
        <v>0</v>
      </c>
      <c r="S277" s="110">
        <f t="shared" si="193"/>
        <v>29.577055451016573</v>
      </c>
      <c r="T277" s="110">
        <f t="shared" si="194"/>
        <v>34.184729442636232</v>
      </c>
      <c r="U277" s="110">
        <f t="shared" si="195"/>
        <v>12.098806870174981</v>
      </c>
      <c r="V277" s="110">
        <f t="shared" si="196"/>
        <v>8.4960381474518751</v>
      </c>
      <c r="W277" s="110">
        <f t="shared" si="197"/>
        <v>116.30197042451013</v>
      </c>
      <c r="X277" s="110">
        <f t="shared" si="198"/>
        <v>33.316301926806325</v>
      </c>
      <c r="Y277" s="110"/>
      <c r="Z277" s="110"/>
      <c r="AA277" s="110"/>
      <c r="AB277" s="110"/>
      <c r="AC277" s="110"/>
      <c r="AD277" s="110"/>
      <c r="AE277" s="110">
        <f t="shared" si="181"/>
        <v>0</v>
      </c>
      <c r="AF277" s="110">
        <f t="shared" si="182"/>
        <v>0</v>
      </c>
      <c r="AG277" s="110">
        <f t="shared" si="183"/>
        <v>0</v>
      </c>
      <c r="AH277" s="110">
        <f t="shared" si="184"/>
        <v>0</v>
      </c>
      <c r="AI277" s="110">
        <f t="shared" si="185"/>
        <v>0</v>
      </c>
      <c r="AJ277" s="110">
        <f t="shared" si="186"/>
        <v>0</v>
      </c>
      <c r="AK277" s="110">
        <f t="shared" si="171"/>
        <v>0</v>
      </c>
      <c r="AL277" s="110">
        <f t="shared" si="172"/>
        <v>0</v>
      </c>
      <c r="AM277" s="110">
        <f t="shared" si="173"/>
        <v>0</v>
      </c>
      <c r="AN277" s="110">
        <f t="shared" si="174"/>
        <v>0</v>
      </c>
      <c r="AO277" s="110">
        <f t="shared" si="175"/>
        <v>0</v>
      </c>
      <c r="AP277" s="110">
        <f t="shared" si="176"/>
        <v>0</v>
      </c>
      <c r="AQ277" s="110">
        <f t="shared" si="199"/>
        <v>1.3956287637827374</v>
      </c>
      <c r="AR277" s="110">
        <f t="shared" si="199"/>
        <v>2.2901811141852555</v>
      </c>
      <c r="AS277" s="110">
        <f t="shared" si="200"/>
        <v>0.71301285088190136</v>
      </c>
      <c r="AT277" s="110">
        <f t="shared" si="201"/>
        <v>0.5178279649021571</v>
      </c>
      <c r="AU277" s="110">
        <f t="shared" si="202"/>
        <v>8.9526591159584168</v>
      </c>
      <c r="AV277" s="110">
        <f t="shared" si="203"/>
        <v>2.0342124262650723</v>
      </c>
      <c r="AW277" s="110">
        <f t="shared" si="204"/>
        <v>30.972684214799312</v>
      </c>
      <c r="AX277" s="110">
        <f t="shared" si="205"/>
        <v>36.474910556821484</v>
      </c>
      <c r="AY277" s="110">
        <f t="shared" si="206"/>
        <v>12.811819721056882</v>
      </c>
      <c r="AZ277" s="110">
        <f t="shared" si="207"/>
        <v>9.013866112354032</v>
      </c>
      <c r="BA277" s="110">
        <f t="shared" si="208"/>
        <v>125.25462954046854</v>
      </c>
      <c r="BB277" s="110">
        <f t="shared" si="209"/>
        <v>35.350514353071397</v>
      </c>
      <c r="BC277" s="90">
        <f t="shared" si="187"/>
        <v>0</v>
      </c>
      <c r="BD277" s="90">
        <f t="shared" si="210"/>
        <v>-10000</v>
      </c>
      <c r="BE277" s="90">
        <f t="shared" si="177"/>
        <v>10780.741909542434</v>
      </c>
      <c r="BF277" s="89">
        <f t="shared" si="188"/>
        <v>7.8074190954243283E-2</v>
      </c>
      <c r="BG277" s="109">
        <f t="shared" si="211"/>
        <v>625.6266749325132</v>
      </c>
      <c r="BH277" s="108">
        <f t="shared" si="178"/>
        <v>11406.368584474947</v>
      </c>
      <c r="BI277" s="129">
        <f t="shared" si="189"/>
        <v>0.14063685844749463</v>
      </c>
      <c r="BJ277" s="90">
        <f t="shared" si="179"/>
        <v>701.65053485202634</v>
      </c>
      <c r="BK277" s="108">
        <f t="shared" si="180"/>
        <v>11482.39244439446</v>
      </c>
      <c r="BL277" s="89">
        <f t="shared" si="190"/>
        <v>0.14823924443944603</v>
      </c>
      <c r="BM277" s="109"/>
      <c r="BN277" s="109">
        <f t="shared" si="191"/>
        <v>10000</v>
      </c>
      <c r="BO277" s="109">
        <f t="shared" si="192"/>
        <v>11482.39244439446</v>
      </c>
      <c r="BQ277" s="108">
        <f t="shared" si="212"/>
        <v>72.110000999999997</v>
      </c>
      <c r="BR277" s="108">
        <f t="shared" si="213"/>
        <v>43.310001</v>
      </c>
    </row>
    <row r="278" spans="1:70" ht="12.75" customHeight="1" x14ac:dyDescent="0.2">
      <c r="A278" s="107">
        <v>40994</v>
      </c>
      <c r="B278" s="108">
        <v>72.260002</v>
      </c>
      <c r="C278" s="108">
        <v>57.68</v>
      </c>
      <c r="D278" s="108">
        <v>57.459999000000003</v>
      </c>
      <c r="E278" s="108">
        <v>70.379997000000003</v>
      </c>
      <c r="F278" s="108">
        <v>34.029998999999997</v>
      </c>
      <c r="G278" s="108">
        <v>43.470001000000003</v>
      </c>
      <c r="L278" s="156">
        <f>IF(int=Weekly,-$B$4,IF(int=Bi_Weekly,0,IF(int=Monthly,0,IF(int=Quarterly,0,IF(int=Yearly,0,IF(int=None,0,0))))))</f>
        <v>0</v>
      </c>
      <c r="M278" s="110">
        <f t="shared" si="165"/>
        <v>0</v>
      </c>
      <c r="N278" s="126">
        <f t="shared" si="166"/>
        <v>0</v>
      </c>
      <c r="O278" s="110">
        <f t="shared" si="167"/>
        <v>0</v>
      </c>
      <c r="P278" s="110">
        <f t="shared" si="168"/>
        <v>0</v>
      </c>
      <c r="Q278" s="110">
        <f t="shared" si="169"/>
        <v>0</v>
      </c>
      <c r="R278" s="110">
        <f t="shared" si="170"/>
        <v>0</v>
      </c>
      <c r="S278" s="110">
        <f t="shared" si="193"/>
        <v>29.577055451016573</v>
      </c>
      <c r="T278" s="110">
        <f t="shared" si="194"/>
        <v>34.184729442636232</v>
      </c>
      <c r="U278" s="110">
        <f t="shared" si="195"/>
        <v>12.098806870174981</v>
      </c>
      <c r="V278" s="110">
        <f t="shared" si="196"/>
        <v>8.4960381474518751</v>
      </c>
      <c r="W278" s="110">
        <f t="shared" si="197"/>
        <v>116.30197042451013</v>
      </c>
      <c r="X278" s="110">
        <f t="shared" si="198"/>
        <v>33.316301926806325</v>
      </c>
      <c r="Y278" s="110">
        <v>0.308</v>
      </c>
      <c r="Z278" s="110">
        <v>0.34200000000000003</v>
      </c>
      <c r="AA278" s="110">
        <v>6.0000000000000001E-3</v>
      </c>
      <c r="AB278" s="110">
        <v>2.9000000000000001E-2</v>
      </c>
      <c r="AC278" s="110">
        <v>1.0999999999999999E-2</v>
      </c>
      <c r="AD278" s="110"/>
      <c r="AE278" s="110">
        <f t="shared" si="181"/>
        <v>9.1097330789131039</v>
      </c>
      <c r="AF278" s="110">
        <f t="shared" si="182"/>
        <v>11.691177469381593</v>
      </c>
      <c r="AG278" s="110">
        <f t="shared" si="183"/>
        <v>7.2592841221049892E-2</v>
      </c>
      <c r="AH278" s="110">
        <f t="shared" si="184"/>
        <v>0.24638510627610438</v>
      </c>
      <c r="AI278" s="110">
        <f t="shared" si="185"/>
        <v>1.2793216746696114</v>
      </c>
      <c r="AJ278" s="110">
        <f t="shared" si="186"/>
        <v>0</v>
      </c>
      <c r="AK278" s="110">
        <f t="shared" si="171"/>
        <v>0.12606881852719992</v>
      </c>
      <c r="AL278" s="110">
        <f t="shared" si="172"/>
        <v>0.20269031673685148</v>
      </c>
      <c r="AM278" s="110">
        <f t="shared" si="173"/>
        <v>1.2633630783921504E-3</v>
      </c>
      <c r="AN278" s="110">
        <f t="shared" si="174"/>
        <v>3.5007831312653275E-3</v>
      </c>
      <c r="AO278" s="110">
        <f t="shared" si="175"/>
        <v>3.7593938062402278E-2</v>
      </c>
      <c r="AP278" s="110">
        <f t="shared" si="176"/>
        <v>0</v>
      </c>
      <c r="AQ278" s="110">
        <f t="shared" si="199"/>
        <v>1.5216975823099372</v>
      </c>
      <c r="AR278" s="110">
        <f t="shared" si="199"/>
        <v>2.4928714309221069</v>
      </c>
      <c r="AS278" s="110">
        <f t="shared" si="200"/>
        <v>0.7142762139602935</v>
      </c>
      <c r="AT278" s="110">
        <f t="shared" si="201"/>
        <v>0.52132874803342244</v>
      </c>
      <c r="AU278" s="110">
        <f t="shared" si="202"/>
        <v>8.990253054020819</v>
      </c>
      <c r="AV278" s="110">
        <f t="shared" si="203"/>
        <v>2.0342124262650723</v>
      </c>
      <c r="AW278" s="110">
        <f t="shared" si="204"/>
        <v>31.09875303332651</v>
      </c>
      <c r="AX278" s="110">
        <f t="shared" si="205"/>
        <v>36.67760087355834</v>
      </c>
      <c r="AY278" s="110">
        <f t="shared" si="206"/>
        <v>12.813083084135274</v>
      </c>
      <c r="AZ278" s="110">
        <f t="shared" si="207"/>
        <v>9.0173668954852975</v>
      </c>
      <c r="BA278" s="110">
        <f t="shared" si="208"/>
        <v>125.29222347853096</v>
      </c>
      <c r="BB278" s="110">
        <f t="shared" si="209"/>
        <v>35.350514353071397</v>
      </c>
      <c r="BC278" s="90">
        <f t="shared" si="187"/>
        <v>22.399210170461458</v>
      </c>
      <c r="BD278" s="90">
        <f t="shared" si="210"/>
        <v>-10000</v>
      </c>
      <c r="BE278" s="90">
        <f t="shared" si="177"/>
        <v>10808.177465605504</v>
      </c>
      <c r="BF278" s="89">
        <f t="shared" si="188"/>
        <v>8.0817746560550408E-2</v>
      </c>
      <c r="BG278" s="109">
        <f t="shared" si="211"/>
        <v>648.0258851029746</v>
      </c>
      <c r="BH278" s="108">
        <f t="shared" si="178"/>
        <v>11456.203350708478</v>
      </c>
      <c r="BI278" s="129">
        <f t="shared" si="189"/>
        <v>0.14562033507084782</v>
      </c>
      <c r="BJ278" s="90">
        <f t="shared" si="179"/>
        <v>725.8456393812171</v>
      </c>
      <c r="BK278" s="108">
        <f t="shared" si="180"/>
        <v>11534.023104986722</v>
      </c>
      <c r="BL278" s="89">
        <f t="shared" si="190"/>
        <v>0.15340231049867215</v>
      </c>
      <c r="BM278" s="109"/>
      <c r="BN278" s="109">
        <f t="shared" si="191"/>
        <v>10000</v>
      </c>
      <c r="BO278" s="109">
        <f t="shared" si="192"/>
        <v>11534.023104986722</v>
      </c>
      <c r="BQ278" s="108">
        <f t="shared" si="212"/>
        <v>72.260002</v>
      </c>
      <c r="BR278" s="108">
        <f t="shared" si="213"/>
        <v>43.470001000000003</v>
      </c>
    </row>
    <row r="279" spans="1:70" ht="12.75" customHeight="1" x14ac:dyDescent="0.2">
      <c r="A279" s="107">
        <v>41001</v>
      </c>
      <c r="B279" s="108">
        <v>71.769997000000004</v>
      </c>
      <c r="C279" s="108">
        <v>56.939999</v>
      </c>
      <c r="D279" s="108">
        <v>56.700001</v>
      </c>
      <c r="E279" s="108">
        <v>69.360000999999997</v>
      </c>
      <c r="F279" s="108">
        <v>32.860000999999997</v>
      </c>
      <c r="G279" s="108">
        <v>43.169998</v>
      </c>
      <c r="L279" s="156">
        <f>IF(int=Weekly,-$B$4,IF(int=Bi_Weekly,-$B$4,IF(int=Monthly,-$B$4,IF(int=Quarterly,0,IF(int=Yearly,0,IF(int=None,0,0))))))</f>
        <v>0</v>
      </c>
      <c r="M279" s="110">
        <f t="shared" si="165"/>
        <v>0</v>
      </c>
      <c r="N279" s="126">
        <f t="shared" si="166"/>
        <v>0</v>
      </c>
      <c r="O279" s="110">
        <f t="shared" si="167"/>
        <v>0</v>
      </c>
      <c r="P279" s="110">
        <f t="shared" si="168"/>
        <v>0</v>
      </c>
      <c r="Q279" s="110">
        <f t="shared" si="169"/>
        <v>0</v>
      </c>
      <c r="R279" s="110">
        <f t="shared" si="170"/>
        <v>0</v>
      </c>
      <c r="S279" s="110">
        <f t="shared" si="193"/>
        <v>29.577055451016573</v>
      </c>
      <c r="T279" s="110">
        <f t="shared" si="194"/>
        <v>34.184729442636232</v>
      </c>
      <c r="U279" s="110">
        <f t="shared" si="195"/>
        <v>12.098806870174981</v>
      </c>
      <c r="V279" s="110">
        <f t="shared" si="196"/>
        <v>8.4960381474518751</v>
      </c>
      <c r="W279" s="110">
        <f t="shared" si="197"/>
        <v>116.30197042451013</v>
      </c>
      <c r="X279" s="110">
        <f t="shared" si="198"/>
        <v>33.316301926806325</v>
      </c>
      <c r="Y279" s="110"/>
      <c r="Z279" s="110"/>
      <c r="AA279" s="110"/>
      <c r="AB279" s="110"/>
      <c r="AC279" s="110"/>
      <c r="AD279" s="110"/>
      <c r="AE279" s="110">
        <f t="shared" si="181"/>
        <v>0</v>
      </c>
      <c r="AF279" s="110">
        <f t="shared" si="182"/>
        <v>0</v>
      </c>
      <c r="AG279" s="110">
        <f t="shared" si="183"/>
        <v>0</v>
      </c>
      <c r="AH279" s="110">
        <f t="shared" si="184"/>
        <v>0</v>
      </c>
      <c r="AI279" s="110">
        <f t="shared" si="185"/>
        <v>0</v>
      </c>
      <c r="AJ279" s="110">
        <f t="shared" si="186"/>
        <v>0</v>
      </c>
      <c r="AK279" s="110">
        <f t="shared" si="171"/>
        <v>0</v>
      </c>
      <c r="AL279" s="110">
        <f t="shared" si="172"/>
        <v>0</v>
      </c>
      <c r="AM279" s="110">
        <f t="shared" si="173"/>
        <v>0</v>
      </c>
      <c r="AN279" s="110">
        <f t="shared" si="174"/>
        <v>0</v>
      </c>
      <c r="AO279" s="110">
        <f t="shared" si="175"/>
        <v>0</v>
      </c>
      <c r="AP279" s="110">
        <f t="shared" si="176"/>
        <v>0</v>
      </c>
      <c r="AQ279" s="110">
        <f t="shared" si="199"/>
        <v>1.5216975823099372</v>
      </c>
      <c r="AR279" s="110">
        <f t="shared" si="199"/>
        <v>2.4928714309221069</v>
      </c>
      <c r="AS279" s="110">
        <f t="shared" si="200"/>
        <v>0.7142762139602935</v>
      </c>
      <c r="AT279" s="110">
        <f t="shared" si="201"/>
        <v>0.52132874803342244</v>
      </c>
      <c r="AU279" s="110">
        <f t="shared" si="202"/>
        <v>8.990253054020819</v>
      </c>
      <c r="AV279" s="110">
        <f t="shared" si="203"/>
        <v>2.0342124262650723</v>
      </c>
      <c r="AW279" s="110">
        <f t="shared" si="204"/>
        <v>31.09875303332651</v>
      </c>
      <c r="AX279" s="110">
        <f t="shared" si="205"/>
        <v>36.67760087355834</v>
      </c>
      <c r="AY279" s="110">
        <f t="shared" si="206"/>
        <v>12.813083084135274</v>
      </c>
      <c r="AZ279" s="110">
        <f t="shared" si="207"/>
        <v>9.0173668954852975</v>
      </c>
      <c r="BA279" s="110">
        <f t="shared" si="208"/>
        <v>125.29222347853096</v>
      </c>
      <c r="BB279" s="110">
        <f t="shared" si="209"/>
        <v>35.350514353071397</v>
      </c>
      <c r="BC279" s="90">
        <f t="shared" si="187"/>
        <v>0</v>
      </c>
      <c r="BD279" s="90">
        <f t="shared" si="210"/>
        <v>-10000</v>
      </c>
      <c r="BE279" s="90">
        <f t="shared" si="177"/>
        <v>10604.458769307299</v>
      </c>
      <c r="BF279" s="89">
        <f t="shared" si="188"/>
        <v>6.0445876930729892E-2</v>
      </c>
      <c r="BG279" s="109">
        <f t="shared" si="211"/>
        <v>648.0258851029746</v>
      </c>
      <c r="BH279" s="108">
        <f t="shared" si="178"/>
        <v>11252.484654410273</v>
      </c>
      <c r="BI279" s="129">
        <f t="shared" si="189"/>
        <v>0.1252484654410273</v>
      </c>
      <c r="BJ279" s="90">
        <f t="shared" si="179"/>
        <v>711.05182295069199</v>
      </c>
      <c r="BK279" s="108">
        <f t="shared" si="180"/>
        <v>11315.510592257991</v>
      </c>
      <c r="BL279" s="89">
        <f t="shared" si="190"/>
        <v>0.13155105922579913</v>
      </c>
      <c r="BM279" s="109"/>
      <c r="BN279" s="109">
        <f t="shared" si="191"/>
        <v>10000</v>
      </c>
      <c r="BO279" s="109">
        <f t="shared" si="192"/>
        <v>11315.51059225799</v>
      </c>
      <c r="BQ279" s="108">
        <f t="shared" si="212"/>
        <v>71.769997000000004</v>
      </c>
      <c r="BR279" s="108">
        <f t="shared" si="213"/>
        <v>43.169998</v>
      </c>
    </row>
    <row r="280" spans="1:70" ht="12.75" customHeight="1" x14ac:dyDescent="0.2">
      <c r="A280" s="107">
        <v>41008</v>
      </c>
      <c r="B280" s="108">
        <v>70.370002999999997</v>
      </c>
      <c r="C280" s="108">
        <v>55.75</v>
      </c>
      <c r="D280" s="108">
        <v>55.700001</v>
      </c>
      <c r="E280" s="108">
        <v>67.709998999999996</v>
      </c>
      <c r="F280" s="108">
        <v>32.400002000000001</v>
      </c>
      <c r="G280" s="108">
        <v>42.57</v>
      </c>
      <c r="L280" s="156">
        <f>IF(int=Weekly,-$B$4,IF(int=Bi_Weekly,0,IF(int=Monthly,0,IF(int=Quarterly,0,IF(int=Yearly,0,IF(int=None,0,0))))))</f>
        <v>0</v>
      </c>
      <c r="M280" s="110">
        <f t="shared" si="165"/>
        <v>0</v>
      </c>
      <c r="N280" s="126">
        <f t="shared" si="166"/>
        <v>0</v>
      </c>
      <c r="O280" s="110">
        <f t="shared" si="167"/>
        <v>0</v>
      </c>
      <c r="P280" s="110">
        <f t="shared" si="168"/>
        <v>0</v>
      </c>
      <c r="Q280" s="110">
        <f t="shared" si="169"/>
        <v>0</v>
      </c>
      <c r="R280" s="110">
        <f t="shared" si="170"/>
        <v>0</v>
      </c>
      <c r="S280" s="110">
        <f t="shared" si="193"/>
        <v>29.577055451016573</v>
      </c>
      <c r="T280" s="110">
        <f t="shared" si="194"/>
        <v>34.184729442636232</v>
      </c>
      <c r="U280" s="110">
        <f t="shared" si="195"/>
        <v>12.098806870174981</v>
      </c>
      <c r="V280" s="110">
        <f t="shared" si="196"/>
        <v>8.4960381474518751</v>
      </c>
      <c r="W280" s="110">
        <f t="shared" si="197"/>
        <v>116.30197042451013</v>
      </c>
      <c r="X280" s="110">
        <f t="shared" si="198"/>
        <v>33.316301926806325</v>
      </c>
      <c r="Y280" s="110"/>
      <c r="Z280" s="110"/>
      <c r="AA280" s="110"/>
      <c r="AB280" s="110"/>
      <c r="AC280" s="110"/>
      <c r="AD280" s="110"/>
      <c r="AE280" s="110">
        <f t="shared" si="181"/>
        <v>0</v>
      </c>
      <c r="AF280" s="110">
        <f t="shared" si="182"/>
        <v>0</v>
      </c>
      <c r="AG280" s="110">
        <f t="shared" si="183"/>
        <v>0</v>
      </c>
      <c r="AH280" s="110">
        <f t="shared" si="184"/>
        <v>0</v>
      </c>
      <c r="AI280" s="110">
        <f t="shared" si="185"/>
        <v>0</v>
      </c>
      <c r="AJ280" s="110">
        <f t="shared" si="186"/>
        <v>0</v>
      </c>
      <c r="AK280" s="110">
        <f t="shared" si="171"/>
        <v>0</v>
      </c>
      <c r="AL280" s="110">
        <f t="shared" si="172"/>
        <v>0</v>
      </c>
      <c r="AM280" s="110">
        <f t="shared" si="173"/>
        <v>0</v>
      </c>
      <c r="AN280" s="110">
        <f t="shared" si="174"/>
        <v>0</v>
      </c>
      <c r="AO280" s="110">
        <f t="shared" si="175"/>
        <v>0</v>
      </c>
      <c r="AP280" s="110">
        <f t="shared" si="176"/>
        <v>0</v>
      </c>
      <c r="AQ280" s="110">
        <f t="shared" si="199"/>
        <v>1.5216975823099372</v>
      </c>
      <c r="AR280" s="110">
        <f t="shared" si="199"/>
        <v>2.4928714309221069</v>
      </c>
      <c r="AS280" s="110">
        <f t="shared" si="200"/>
        <v>0.7142762139602935</v>
      </c>
      <c r="AT280" s="110">
        <f t="shared" si="201"/>
        <v>0.52132874803342244</v>
      </c>
      <c r="AU280" s="110">
        <f t="shared" si="202"/>
        <v>8.990253054020819</v>
      </c>
      <c r="AV280" s="110">
        <f t="shared" si="203"/>
        <v>2.0342124262650723</v>
      </c>
      <c r="AW280" s="110">
        <f t="shared" si="204"/>
        <v>31.09875303332651</v>
      </c>
      <c r="AX280" s="110">
        <f t="shared" si="205"/>
        <v>36.67760087355834</v>
      </c>
      <c r="AY280" s="110">
        <f t="shared" si="206"/>
        <v>12.813083084135274</v>
      </c>
      <c r="AZ280" s="110">
        <f t="shared" si="207"/>
        <v>9.0173668954852975</v>
      </c>
      <c r="BA280" s="110">
        <f t="shared" si="208"/>
        <v>125.29222347853096</v>
      </c>
      <c r="BB280" s="110">
        <f t="shared" si="209"/>
        <v>35.350514353071397</v>
      </c>
      <c r="BC280" s="90">
        <f t="shared" si="187"/>
        <v>0</v>
      </c>
      <c r="BD280" s="90">
        <f t="shared" si="210"/>
        <v>-10000</v>
      </c>
      <c r="BE280" s="90">
        <f t="shared" si="177"/>
        <v>10422.765483863868</v>
      </c>
      <c r="BF280" s="89">
        <f t="shared" si="188"/>
        <v>4.2276548386386725E-2</v>
      </c>
      <c r="BG280" s="109">
        <f t="shared" si="211"/>
        <v>648.0258851029746</v>
      </c>
      <c r="BH280" s="108">
        <f t="shared" si="178"/>
        <v>11070.791368966842</v>
      </c>
      <c r="BI280" s="129">
        <f t="shared" si="189"/>
        <v>0.10707913689668414</v>
      </c>
      <c r="BJ280" s="90">
        <f t="shared" si="179"/>
        <v>699.02444046291419</v>
      </c>
      <c r="BK280" s="108">
        <f t="shared" si="180"/>
        <v>11121.789924326782</v>
      </c>
      <c r="BL280" s="89">
        <f t="shared" si="190"/>
        <v>0.11217899243267815</v>
      </c>
      <c r="BM280" s="109"/>
      <c r="BN280" s="109">
        <f t="shared" si="191"/>
        <v>10000</v>
      </c>
      <c r="BO280" s="109">
        <f t="shared" si="192"/>
        <v>11121.789924326782</v>
      </c>
      <c r="BQ280" s="108">
        <f t="shared" si="212"/>
        <v>70.370002999999997</v>
      </c>
      <c r="BR280" s="108">
        <f t="shared" si="213"/>
        <v>42.57</v>
      </c>
    </row>
    <row r="281" spans="1:70" ht="12.75" customHeight="1" x14ac:dyDescent="0.2">
      <c r="A281" s="107">
        <v>41015</v>
      </c>
      <c r="B281" s="108">
        <v>70.819999999999993</v>
      </c>
      <c r="C281" s="108">
        <v>56.380001</v>
      </c>
      <c r="D281" s="108">
        <v>56.200001</v>
      </c>
      <c r="E281" s="108">
        <v>68.690002000000007</v>
      </c>
      <c r="F281" s="108">
        <v>33.090000000000003</v>
      </c>
      <c r="G281" s="108">
        <v>42.75</v>
      </c>
      <c r="L281" s="156">
        <f>IF(int=Weekly,-$B$4,IF(int=Bi_Weekly,-$B$4,IF(int=Monthly,0,IF(int=Quarterly,0,IF(int=Yearly,0,IF(int=None,0,0))))))</f>
        <v>0</v>
      </c>
      <c r="M281" s="110">
        <f t="shared" si="165"/>
        <v>0</v>
      </c>
      <c r="N281" s="126">
        <f t="shared" si="166"/>
        <v>0</v>
      </c>
      <c r="O281" s="110">
        <f t="shared" si="167"/>
        <v>0</v>
      </c>
      <c r="P281" s="110">
        <f t="shared" si="168"/>
        <v>0</v>
      </c>
      <c r="Q281" s="110">
        <f t="shared" si="169"/>
        <v>0</v>
      </c>
      <c r="R281" s="110">
        <f t="shared" si="170"/>
        <v>0</v>
      </c>
      <c r="S281" s="110">
        <f t="shared" si="193"/>
        <v>29.577055451016573</v>
      </c>
      <c r="T281" s="110">
        <f t="shared" si="194"/>
        <v>34.184729442636232</v>
      </c>
      <c r="U281" s="110">
        <f t="shared" si="195"/>
        <v>12.098806870174981</v>
      </c>
      <c r="V281" s="110">
        <f t="shared" si="196"/>
        <v>8.4960381474518751</v>
      </c>
      <c r="W281" s="110">
        <f t="shared" si="197"/>
        <v>116.30197042451013</v>
      </c>
      <c r="X281" s="110">
        <f t="shared" si="198"/>
        <v>33.316301926806325</v>
      </c>
      <c r="Y281" s="110"/>
      <c r="Z281" s="110"/>
      <c r="AA281" s="110"/>
      <c r="AB281" s="110"/>
      <c r="AC281" s="110"/>
      <c r="AD281" s="110"/>
      <c r="AE281" s="110">
        <f t="shared" si="181"/>
        <v>0</v>
      </c>
      <c r="AF281" s="110">
        <f t="shared" si="182"/>
        <v>0</v>
      </c>
      <c r="AG281" s="110">
        <f t="shared" si="183"/>
        <v>0</v>
      </c>
      <c r="AH281" s="110">
        <f t="shared" si="184"/>
        <v>0</v>
      </c>
      <c r="AI281" s="110">
        <f t="shared" si="185"/>
        <v>0</v>
      </c>
      <c r="AJ281" s="110">
        <f t="shared" si="186"/>
        <v>0</v>
      </c>
      <c r="AK281" s="110">
        <f t="shared" si="171"/>
        <v>0</v>
      </c>
      <c r="AL281" s="110">
        <f t="shared" si="172"/>
        <v>0</v>
      </c>
      <c r="AM281" s="110">
        <f t="shared" si="173"/>
        <v>0</v>
      </c>
      <c r="AN281" s="110">
        <f t="shared" si="174"/>
        <v>0</v>
      </c>
      <c r="AO281" s="110">
        <f t="shared" si="175"/>
        <v>0</v>
      </c>
      <c r="AP281" s="110">
        <f t="shared" si="176"/>
        <v>0</v>
      </c>
      <c r="AQ281" s="110">
        <f t="shared" si="199"/>
        <v>1.5216975823099372</v>
      </c>
      <c r="AR281" s="110">
        <f t="shared" si="199"/>
        <v>2.4928714309221069</v>
      </c>
      <c r="AS281" s="110">
        <f t="shared" si="200"/>
        <v>0.7142762139602935</v>
      </c>
      <c r="AT281" s="110">
        <f t="shared" si="201"/>
        <v>0.52132874803342244</v>
      </c>
      <c r="AU281" s="110">
        <f t="shared" si="202"/>
        <v>8.990253054020819</v>
      </c>
      <c r="AV281" s="110">
        <f t="shared" si="203"/>
        <v>2.0342124262650723</v>
      </c>
      <c r="AW281" s="110">
        <f t="shared" si="204"/>
        <v>31.09875303332651</v>
      </c>
      <c r="AX281" s="110">
        <f t="shared" si="205"/>
        <v>36.67760087355834</v>
      </c>
      <c r="AY281" s="110">
        <f t="shared" si="206"/>
        <v>12.813083084135274</v>
      </c>
      <c r="AZ281" s="110">
        <f t="shared" si="207"/>
        <v>9.0173668954852975</v>
      </c>
      <c r="BA281" s="110">
        <f t="shared" si="208"/>
        <v>125.29222347853096</v>
      </c>
      <c r="BB281" s="110">
        <f t="shared" si="209"/>
        <v>35.350514353071397</v>
      </c>
      <c r="BC281" s="90">
        <f t="shared" si="187"/>
        <v>0</v>
      </c>
      <c r="BD281" s="90">
        <f t="shared" si="210"/>
        <v>-10000</v>
      </c>
      <c r="BE281" s="90">
        <f t="shared" si="177"/>
        <v>10558.232091462751</v>
      </c>
      <c r="BF281" s="89">
        <f t="shared" si="188"/>
        <v>5.5823209146275143E-2</v>
      </c>
      <c r="BG281" s="109">
        <f t="shared" si="211"/>
        <v>648.0258851029746</v>
      </c>
      <c r="BH281" s="108">
        <f t="shared" si="178"/>
        <v>11206.257976565725</v>
      </c>
      <c r="BI281" s="129">
        <f t="shared" si="189"/>
        <v>0.12062579765657255</v>
      </c>
      <c r="BJ281" s="90">
        <f t="shared" si="179"/>
        <v>708.7171680117483</v>
      </c>
      <c r="BK281" s="108">
        <f t="shared" si="180"/>
        <v>11266.949259474499</v>
      </c>
      <c r="BL281" s="89">
        <f t="shared" si="190"/>
        <v>0.12669492594744991</v>
      </c>
      <c r="BM281" s="109"/>
      <c r="BN281" s="109">
        <f t="shared" si="191"/>
        <v>10000</v>
      </c>
      <c r="BO281" s="109">
        <f t="shared" si="192"/>
        <v>11266.949259474499</v>
      </c>
      <c r="BQ281" s="108">
        <f t="shared" si="212"/>
        <v>70.819999999999993</v>
      </c>
      <c r="BR281" s="108">
        <f t="shared" si="213"/>
        <v>42.75</v>
      </c>
    </row>
    <row r="282" spans="1:70" ht="12.75" customHeight="1" x14ac:dyDescent="0.2">
      <c r="A282" s="107">
        <v>41022</v>
      </c>
      <c r="B282" s="108">
        <v>72.169998000000007</v>
      </c>
      <c r="C282" s="108">
        <v>57.349997999999999</v>
      </c>
      <c r="D282" s="108">
        <v>57.330002</v>
      </c>
      <c r="E282" s="108">
        <v>70.349997999999999</v>
      </c>
      <c r="F282" s="108">
        <v>33.409999999999997</v>
      </c>
      <c r="G282" s="108">
        <v>42.68</v>
      </c>
      <c r="L282" s="156">
        <f>IF(int=Weekly,-$B$4,IF(int=Bi_Weekly,0,IF(int=Monthly,0,IF(int=Quarterly,-$B$4,IF(int=Yearly,0,IF(int=None,0,0))))))</f>
        <v>-500</v>
      </c>
      <c r="M282" s="110">
        <f t="shared" si="165"/>
        <v>1.219343251194215</v>
      </c>
      <c r="N282" s="126">
        <f t="shared" si="166"/>
        <v>1.5344377169812631</v>
      </c>
      <c r="O282" s="110">
        <f t="shared" si="167"/>
        <v>0.48840047136227205</v>
      </c>
      <c r="P282" s="110">
        <f t="shared" si="168"/>
        <v>0.348258716368407</v>
      </c>
      <c r="Q282" s="110">
        <f t="shared" si="169"/>
        <v>6.1508530380125714</v>
      </c>
      <c r="R282" s="110">
        <f t="shared" si="170"/>
        <v>1.5463917525773196</v>
      </c>
      <c r="S282" s="110">
        <f t="shared" si="193"/>
        <v>30.796398702210787</v>
      </c>
      <c r="T282" s="110">
        <f t="shared" si="194"/>
        <v>35.719167159617498</v>
      </c>
      <c r="U282" s="110">
        <f t="shared" si="195"/>
        <v>12.587207341537253</v>
      </c>
      <c r="V282" s="110">
        <f t="shared" si="196"/>
        <v>8.8442968638202828</v>
      </c>
      <c r="W282" s="110">
        <f t="shared" si="197"/>
        <v>122.4528234625227</v>
      </c>
      <c r="X282" s="110">
        <f t="shared" si="198"/>
        <v>34.862693679383646</v>
      </c>
      <c r="Y282" s="110"/>
      <c r="Z282" s="110"/>
      <c r="AA282" s="110"/>
      <c r="AB282" s="110"/>
      <c r="AC282" s="110"/>
      <c r="AD282" s="110"/>
      <c r="AE282" s="110">
        <f t="shared" si="181"/>
        <v>0</v>
      </c>
      <c r="AF282" s="110">
        <f t="shared" si="182"/>
        <v>0</v>
      </c>
      <c r="AG282" s="110">
        <f t="shared" si="183"/>
        <v>0</v>
      </c>
      <c r="AH282" s="110">
        <f t="shared" si="184"/>
        <v>0</v>
      </c>
      <c r="AI282" s="110">
        <f t="shared" si="185"/>
        <v>0</v>
      </c>
      <c r="AJ282" s="110">
        <f t="shared" si="186"/>
        <v>0</v>
      </c>
      <c r="AK282" s="110">
        <f t="shared" si="171"/>
        <v>0</v>
      </c>
      <c r="AL282" s="110">
        <f t="shared" si="172"/>
        <v>0</v>
      </c>
      <c r="AM282" s="110">
        <f t="shared" si="173"/>
        <v>0</v>
      </c>
      <c r="AN282" s="110">
        <f t="shared" si="174"/>
        <v>0</v>
      </c>
      <c r="AO282" s="110">
        <f t="shared" si="175"/>
        <v>0</v>
      </c>
      <c r="AP282" s="110">
        <f t="shared" si="176"/>
        <v>0</v>
      </c>
      <c r="AQ282" s="110">
        <f t="shared" si="199"/>
        <v>1.5216975823099372</v>
      </c>
      <c r="AR282" s="110">
        <f t="shared" si="199"/>
        <v>2.4928714309221069</v>
      </c>
      <c r="AS282" s="110">
        <f t="shared" si="200"/>
        <v>0.7142762139602935</v>
      </c>
      <c r="AT282" s="110">
        <f t="shared" si="201"/>
        <v>0.52132874803342244</v>
      </c>
      <c r="AU282" s="110">
        <f t="shared" si="202"/>
        <v>8.990253054020819</v>
      </c>
      <c r="AV282" s="110">
        <f t="shared" si="203"/>
        <v>2.0342124262650723</v>
      </c>
      <c r="AW282" s="110">
        <f t="shared" si="204"/>
        <v>32.318096284520728</v>
      </c>
      <c r="AX282" s="110">
        <f t="shared" si="205"/>
        <v>38.212038590539606</v>
      </c>
      <c r="AY282" s="110">
        <f t="shared" si="206"/>
        <v>13.301483555497546</v>
      </c>
      <c r="AZ282" s="110">
        <f t="shared" si="207"/>
        <v>9.3656256118537051</v>
      </c>
      <c r="BA282" s="110">
        <f t="shared" si="208"/>
        <v>131.44307651654353</v>
      </c>
      <c r="BB282" s="110">
        <f t="shared" si="209"/>
        <v>36.896906105648718</v>
      </c>
      <c r="BC282" s="90">
        <f t="shared" si="187"/>
        <v>0</v>
      </c>
      <c r="BD282" s="90">
        <f t="shared" si="210"/>
        <v>-10500</v>
      </c>
      <c r="BE282" s="90">
        <f t="shared" si="177"/>
        <v>11193.979684776368</v>
      </c>
      <c r="BF282" s="89">
        <f t="shared" si="188"/>
        <v>6.6093303312035001E-2</v>
      </c>
      <c r="BG282" s="109">
        <f t="shared" si="211"/>
        <v>648.0258851029746</v>
      </c>
      <c r="BH282" s="108">
        <f t="shared" si="178"/>
        <v>11842.005569879342</v>
      </c>
      <c r="BI282" s="129">
        <f t="shared" si="189"/>
        <v>0.12781005427422309</v>
      </c>
      <c r="BJ282" s="90">
        <f t="shared" si="179"/>
        <v>717.59655709377171</v>
      </c>
      <c r="BK282" s="108">
        <f t="shared" si="180"/>
        <v>11911.57624187014</v>
      </c>
      <c r="BL282" s="89">
        <f t="shared" si="190"/>
        <v>0.13443583255906089</v>
      </c>
      <c r="BM282" s="109"/>
      <c r="BN282" s="109">
        <f t="shared" si="191"/>
        <v>10500</v>
      </c>
      <c r="BO282" s="109">
        <f t="shared" si="192"/>
        <v>11911.576241870142</v>
      </c>
      <c r="BQ282" s="108">
        <f t="shared" si="212"/>
        <v>72.169998000000007</v>
      </c>
      <c r="BR282" s="108">
        <f t="shared" si="213"/>
        <v>42.68</v>
      </c>
    </row>
    <row r="283" spans="1:70" ht="12.75" customHeight="1" x14ac:dyDescent="0.2">
      <c r="A283" s="107">
        <v>41029</v>
      </c>
      <c r="B283" s="108">
        <v>70.279999000000004</v>
      </c>
      <c r="C283" s="108">
        <v>56.16</v>
      </c>
      <c r="D283" s="108">
        <v>55.98</v>
      </c>
      <c r="E283" s="108">
        <v>67.900002000000001</v>
      </c>
      <c r="F283" s="108">
        <v>32.310001</v>
      </c>
      <c r="G283" s="108">
        <v>41.700001</v>
      </c>
      <c r="L283" s="156">
        <f>IF(int=Weekly,-$B$4,IF(int=Bi_Weekly,-$B$4,IF(int=Monthly,-$B$4,IF(int=Quarterly,0,IF(int=Yearly,0,IF(int=None,0,0))))))</f>
        <v>0</v>
      </c>
      <c r="M283" s="110">
        <f t="shared" si="165"/>
        <v>0</v>
      </c>
      <c r="N283" s="126">
        <f t="shared" si="166"/>
        <v>0</v>
      </c>
      <c r="O283" s="110">
        <f t="shared" si="167"/>
        <v>0</v>
      </c>
      <c r="P283" s="110">
        <f t="shared" si="168"/>
        <v>0</v>
      </c>
      <c r="Q283" s="110">
        <f t="shared" si="169"/>
        <v>0</v>
      </c>
      <c r="R283" s="110">
        <f t="shared" si="170"/>
        <v>0</v>
      </c>
      <c r="S283" s="110">
        <f t="shared" si="193"/>
        <v>30.796398702210787</v>
      </c>
      <c r="T283" s="110">
        <f t="shared" si="194"/>
        <v>35.719167159617498</v>
      </c>
      <c r="U283" s="110">
        <f t="shared" si="195"/>
        <v>12.587207341537253</v>
      </c>
      <c r="V283" s="110">
        <f t="shared" si="196"/>
        <v>8.8442968638202828</v>
      </c>
      <c r="W283" s="110">
        <f t="shared" si="197"/>
        <v>122.4528234625227</v>
      </c>
      <c r="X283" s="110">
        <f t="shared" si="198"/>
        <v>34.862693679383646</v>
      </c>
      <c r="Y283" s="110"/>
      <c r="Z283" s="110"/>
      <c r="AA283" s="110"/>
      <c r="AB283" s="110"/>
      <c r="AC283" s="110"/>
      <c r="AD283" s="110"/>
      <c r="AE283" s="110">
        <f t="shared" si="181"/>
        <v>0</v>
      </c>
      <c r="AF283" s="110">
        <f t="shared" si="182"/>
        <v>0</v>
      </c>
      <c r="AG283" s="110">
        <f t="shared" si="183"/>
        <v>0</v>
      </c>
      <c r="AH283" s="110">
        <f t="shared" si="184"/>
        <v>0</v>
      </c>
      <c r="AI283" s="110">
        <f t="shared" si="185"/>
        <v>0</v>
      </c>
      <c r="AJ283" s="110">
        <f t="shared" si="186"/>
        <v>0</v>
      </c>
      <c r="AK283" s="110">
        <f t="shared" si="171"/>
        <v>0</v>
      </c>
      <c r="AL283" s="110">
        <f t="shared" si="172"/>
        <v>0</v>
      </c>
      <c r="AM283" s="110">
        <f t="shared" si="173"/>
        <v>0</v>
      </c>
      <c r="AN283" s="110">
        <f t="shared" si="174"/>
        <v>0</v>
      </c>
      <c r="AO283" s="110">
        <f t="shared" si="175"/>
        <v>0</v>
      </c>
      <c r="AP283" s="110">
        <f t="shared" si="176"/>
        <v>0</v>
      </c>
      <c r="AQ283" s="110">
        <f t="shared" si="199"/>
        <v>1.5216975823099372</v>
      </c>
      <c r="AR283" s="110">
        <f t="shared" si="199"/>
        <v>2.4928714309221069</v>
      </c>
      <c r="AS283" s="110">
        <f t="shared" si="200"/>
        <v>0.7142762139602935</v>
      </c>
      <c r="AT283" s="110">
        <f t="shared" si="201"/>
        <v>0.52132874803342244</v>
      </c>
      <c r="AU283" s="110">
        <f t="shared" si="202"/>
        <v>8.990253054020819</v>
      </c>
      <c r="AV283" s="110">
        <f t="shared" si="203"/>
        <v>2.0342124262650723</v>
      </c>
      <c r="AW283" s="110">
        <f t="shared" si="204"/>
        <v>32.318096284520728</v>
      </c>
      <c r="AX283" s="110">
        <f t="shared" si="205"/>
        <v>38.212038590539606</v>
      </c>
      <c r="AY283" s="110">
        <f t="shared" si="206"/>
        <v>13.301483555497546</v>
      </c>
      <c r="AZ283" s="110">
        <f t="shared" si="207"/>
        <v>9.3656256118537051</v>
      </c>
      <c r="BA283" s="110">
        <f t="shared" si="208"/>
        <v>131.44307651654353</v>
      </c>
      <c r="BB283" s="110">
        <f t="shared" si="209"/>
        <v>36.896906105648718</v>
      </c>
      <c r="BC283" s="90">
        <f t="shared" si="187"/>
        <v>0</v>
      </c>
      <c r="BD283" s="90">
        <f t="shared" si="210"/>
        <v>-10500</v>
      </c>
      <c r="BE283" s="90">
        <f t="shared" si="177"/>
        <v>10885.744149220265</v>
      </c>
      <c r="BF283" s="89">
        <f t="shared" si="188"/>
        <v>3.6737538020977567E-2</v>
      </c>
      <c r="BG283" s="109">
        <f t="shared" si="211"/>
        <v>648.0258851029746</v>
      </c>
      <c r="BH283" s="108">
        <f t="shared" si="178"/>
        <v>11533.770034323239</v>
      </c>
      <c r="BI283" s="129">
        <f t="shared" si="189"/>
        <v>9.8454288983165661E-2</v>
      </c>
      <c r="BJ283" s="90">
        <f t="shared" si="179"/>
        <v>697.62971499038599</v>
      </c>
      <c r="BK283" s="108">
        <f t="shared" si="180"/>
        <v>11583.373864210651</v>
      </c>
      <c r="BL283" s="89">
        <f t="shared" si="190"/>
        <v>0.10317846325815716</v>
      </c>
      <c r="BM283" s="109"/>
      <c r="BN283" s="109">
        <f t="shared" si="191"/>
        <v>10500</v>
      </c>
      <c r="BO283" s="109">
        <f t="shared" si="192"/>
        <v>11583.373864210651</v>
      </c>
      <c r="BQ283" s="108">
        <f t="shared" si="212"/>
        <v>70.279999000000004</v>
      </c>
      <c r="BR283" s="108">
        <f t="shared" si="213"/>
        <v>41.700001</v>
      </c>
    </row>
    <row r="284" spans="1:70" ht="12.75" customHeight="1" x14ac:dyDescent="0.2">
      <c r="A284" s="107">
        <v>41036</v>
      </c>
      <c r="B284" s="108">
        <v>69.639999000000003</v>
      </c>
      <c r="C284" s="108">
        <v>55.68</v>
      </c>
      <c r="D284" s="108">
        <v>55.650002000000001</v>
      </c>
      <c r="E284" s="108">
        <v>67.699996999999996</v>
      </c>
      <c r="F284" s="108">
        <v>31.610001</v>
      </c>
      <c r="G284" s="108">
        <v>40.279998999999997</v>
      </c>
      <c r="L284" s="156">
        <f>IF(int=Weekly,-$B$4,IF(int=Bi_Weekly,0,IF(int=Monthly,0,IF(int=Quarterly,0,IF(int=Yearly,0,IF(int=None,0,0))))))</f>
        <v>0</v>
      </c>
      <c r="M284" s="110">
        <f t="shared" si="165"/>
        <v>0</v>
      </c>
      <c r="N284" s="126">
        <f t="shared" si="166"/>
        <v>0</v>
      </c>
      <c r="O284" s="110">
        <f t="shared" si="167"/>
        <v>0</v>
      </c>
      <c r="P284" s="110">
        <f t="shared" si="168"/>
        <v>0</v>
      </c>
      <c r="Q284" s="110">
        <f t="shared" si="169"/>
        <v>0</v>
      </c>
      <c r="R284" s="110">
        <f t="shared" si="170"/>
        <v>0</v>
      </c>
      <c r="S284" s="110">
        <f t="shared" si="193"/>
        <v>30.796398702210787</v>
      </c>
      <c r="T284" s="110">
        <f t="shared" si="194"/>
        <v>35.719167159617498</v>
      </c>
      <c r="U284" s="110">
        <f t="shared" si="195"/>
        <v>12.587207341537253</v>
      </c>
      <c r="V284" s="110">
        <f t="shared" si="196"/>
        <v>8.8442968638202828</v>
      </c>
      <c r="W284" s="110">
        <f t="shared" si="197"/>
        <v>122.4528234625227</v>
      </c>
      <c r="X284" s="110">
        <f t="shared" si="198"/>
        <v>34.862693679383646</v>
      </c>
      <c r="Y284" s="110"/>
      <c r="Z284" s="110"/>
      <c r="AA284" s="110"/>
      <c r="AB284" s="110"/>
      <c r="AC284" s="110"/>
      <c r="AD284" s="110"/>
      <c r="AE284" s="110">
        <f t="shared" si="181"/>
        <v>0</v>
      </c>
      <c r="AF284" s="110">
        <f t="shared" si="182"/>
        <v>0</v>
      </c>
      <c r="AG284" s="110">
        <f t="shared" si="183"/>
        <v>0</v>
      </c>
      <c r="AH284" s="110">
        <f t="shared" si="184"/>
        <v>0</v>
      </c>
      <c r="AI284" s="110">
        <f t="shared" si="185"/>
        <v>0</v>
      </c>
      <c r="AJ284" s="110">
        <f t="shared" si="186"/>
        <v>0</v>
      </c>
      <c r="AK284" s="110">
        <f t="shared" si="171"/>
        <v>0</v>
      </c>
      <c r="AL284" s="110">
        <f t="shared" si="172"/>
        <v>0</v>
      </c>
      <c r="AM284" s="110">
        <f t="shared" si="173"/>
        <v>0</v>
      </c>
      <c r="AN284" s="110">
        <f t="shared" si="174"/>
        <v>0</v>
      </c>
      <c r="AO284" s="110">
        <f t="shared" si="175"/>
        <v>0</v>
      </c>
      <c r="AP284" s="110">
        <f t="shared" si="176"/>
        <v>0</v>
      </c>
      <c r="AQ284" s="110">
        <f t="shared" si="199"/>
        <v>1.5216975823099372</v>
      </c>
      <c r="AR284" s="110">
        <f t="shared" si="199"/>
        <v>2.4928714309221069</v>
      </c>
      <c r="AS284" s="110">
        <f t="shared" si="200"/>
        <v>0.7142762139602935</v>
      </c>
      <c r="AT284" s="110">
        <f t="shared" si="201"/>
        <v>0.52132874803342244</v>
      </c>
      <c r="AU284" s="110">
        <f t="shared" si="202"/>
        <v>8.990253054020819</v>
      </c>
      <c r="AV284" s="110">
        <f t="shared" si="203"/>
        <v>2.0342124262650723</v>
      </c>
      <c r="AW284" s="110">
        <f t="shared" si="204"/>
        <v>32.318096284520728</v>
      </c>
      <c r="AX284" s="110">
        <f t="shared" si="205"/>
        <v>38.212038590539606</v>
      </c>
      <c r="AY284" s="110">
        <f t="shared" si="206"/>
        <v>13.301483555497546</v>
      </c>
      <c r="AZ284" s="110">
        <f t="shared" si="207"/>
        <v>9.3656256118537051</v>
      </c>
      <c r="BA284" s="110">
        <f t="shared" si="208"/>
        <v>131.44307651654353</v>
      </c>
      <c r="BB284" s="110">
        <f t="shared" si="209"/>
        <v>36.896906105648718</v>
      </c>
      <c r="BC284" s="90">
        <f t="shared" si="187"/>
        <v>0</v>
      </c>
      <c r="BD284" s="90">
        <f t="shared" si="210"/>
        <v>-10500</v>
      </c>
      <c r="BE284" s="90">
        <f t="shared" si="177"/>
        <v>10707.744525797814</v>
      </c>
      <c r="BF284" s="89">
        <f t="shared" si="188"/>
        <v>1.9785192933125195E-2</v>
      </c>
      <c r="BG284" s="109">
        <f t="shared" si="211"/>
        <v>648.0258851029746</v>
      </c>
      <c r="BH284" s="108">
        <f t="shared" si="178"/>
        <v>11355.770410900788</v>
      </c>
      <c r="BI284" s="129">
        <f t="shared" si="189"/>
        <v>8.1501943895313067E-2</v>
      </c>
      <c r="BJ284" s="90">
        <f t="shared" si="179"/>
        <v>685.93750932102432</v>
      </c>
      <c r="BK284" s="108">
        <f t="shared" si="180"/>
        <v>11393.682035118838</v>
      </c>
      <c r="BL284" s="89">
        <f t="shared" si="190"/>
        <v>8.5112574773222649E-2</v>
      </c>
      <c r="BM284" s="109"/>
      <c r="BN284" s="109">
        <f t="shared" si="191"/>
        <v>10500</v>
      </c>
      <c r="BO284" s="109">
        <f t="shared" si="192"/>
        <v>11393.682035118838</v>
      </c>
      <c r="BQ284" s="108">
        <f t="shared" si="212"/>
        <v>69.639999000000003</v>
      </c>
      <c r="BR284" s="108">
        <f t="shared" si="213"/>
        <v>40.279998999999997</v>
      </c>
    </row>
    <row r="285" spans="1:70" ht="12.75" customHeight="1" x14ac:dyDescent="0.2">
      <c r="A285" s="107">
        <v>41043</v>
      </c>
      <c r="B285" s="108">
        <v>66.419998000000007</v>
      </c>
      <c r="C285" s="108">
        <v>53.299999</v>
      </c>
      <c r="D285" s="108">
        <v>51.970001000000003</v>
      </c>
      <c r="E285" s="108">
        <v>63.869999</v>
      </c>
      <c r="F285" s="108">
        <v>29.719999000000001</v>
      </c>
      <c r="G285" s="108">
        <v>37.709999000000003</v>
      </c>
      <c r="L285" s="156">
        <f>IF(int=Weekly,-$B$4,IF(int=Bi_Weekly,-$B$4,IF(int=Monthly,0,IF(int=Quarterly,0,IF(int=Yearly,0,IF(int=None,0,0))))))</f>
        <v>0</v>
      </c>
      <c r="M285" s="110">
        <f t="shared" si="165"/>
        <v>0</v>
      </c>
      <c r="N285" s="126">
        <f t="shared" si="166"/>
        <v>0</v>
      </c>
      <c r="O285" s="110">
        <f t="shared" si="167"/>
        <v>0</v>
      </c>
      <c r="P285" s="110">
        <f t="shared" si="168"/>
        <v>0</v>
      </c>
      <c r="Q285" s="110">
        <f t="shared" si="169"/>
        <v>0</v>
      </c>
      <c r="R285" s="110">
        <f t="shared" si="170"/>
        <v>0</v>
      </c>
      <c r="S285" s="110">
        <f t="shared" si="193"/>
        <v>30.796398702210787</v>
      </c>
      <c r="T285" s="110">
        <f t="shared" si="194"/>
        <v>35.719167159617498</v>
      </c>
      <c r="U285" s="110">
        <f t="shared" si="195"/>
        <v>12.587207341537253</v>
      </c>
      <c r="V285" s="110">
        <f t="shared" si="196"/>
        <v>8.8442968638202828</v>
      </c>
      <c r="W285" s="110">
        <f t="shared" si="197"/>
        <v>122.4528234625227</v>
      </c>
      <c r="X285" s="110">
        <f t="shared" si="198"/>
        <v>34.862693679383646</v>
      </c>
      <c r="Y285" s="110"/>
      <c r="Z285" s="110"/>
      <c r="AA285" s="110"/>
      <c r="AB285" s="110"/>
      <c r="AC285" s="110"/>
      <c r="AD285" s="110"/>
      <c r="AE285" s="110">
        <f t="shared" si="181"/>
        <v>0</v>
      </c>
      <c r="AF285" s="110">
        <f t="shared" si="182"/>
        <v>0</v>
      </c>
      <c r="AG285" s="110">
        <f t="shared" si="183"/>
        <v>0</v>
      </c>
      <c r="AH285" s="110">
        <f t="shared" si="184"/>
        <v>0</v>
      </c>
      <c r="AI285" s="110">
        <f t="shared" si="185"/>
        <v>0</v>
      </c>
      <c r="AJ285" s="110">
        <f t="shared" si="186"/>
        <v>0</v>
      </c>
      <c r="AK285" s="110">
        <f t="shared" si="171"/>
        <v>0</v>
      </c>
      <c r="AL285" s="110">
        <f t="shared" si="172"/>
        <v>0</v>
      </c>
      <c r="AM285" s="110">
        <f t="shared" si="173"/>
        <v>0</v>
      </c>
      <c r="AN285" s="110">
        <f t="shared" si="174"/>
        <v>0</v>
      </c>
      <c r="AO285" s="110">
        <f t="shared" si="175"/>
        <v>0</v>
      </c>
      <c r="AP285" s="110">
        <f t="shared" si="176"/>
        <v>0</v>
      </c>
      <c r="AQ285" s="110">
        <f t="shared" si="199"/>
        <v>1.5216975823099372</v>
      </c>
      <c r="AR285" s="110">
        <f t="shared" si="199"/>
        <v>2.4928714309221069</v>
      </c>
      <c r="AS285" s="110">
        <f t="shared" si="200"/>
        <v>0.7142762139602935</v>
      </c>
      <c r="AT285" s="110">
        <f t="shared" si="201"/>
        <v>0.52132874803342244</v>
      </c>
      <c r="AU285" s="110">
        <f t="shared" si="202"/>
        <v>8.990253054020819</v>
      </c>
      <c r="AV285" s="110">
        <f t="shared" si="203"/>
        <v>2.0342124262650723</v>
      </c>
      <c r="AW285" s="110">
        <f t="shared" si="204"/>
        <v>32.318096284520728</v>
      </c>
      <c r="AX285" s="110">
        <f t="shared" si="205"/>
        <v>38.212038590539606</v>
      </c>
      <c r="AY285" s="110">
        <f t="shared" si="206"/>
        <v>13.301483555497546</v>
      </c>
      <c r="AZ285" s="110">
        <f t="shared" si="207"/>
        <v>9.3656256118537051</v>
      </c>
      <c r="BA285" s="110">
        <f t="shared" si="208"/>
        <v>131.44307651654353</v>
      </c>
      <c r="BB285" s="110">
        <f t="shared" si="209"/>
        <v>36.896906105648718</v>
      </c>
      <c r="BC285" s="90">
        <f t="shared" si="187"/>
        <v>0</v>
      </c>
      <c r="BD285" s="90">
        <f t="shared" si="210"/>
        <v>-10500</v>
      </c>
      <c r="BE285" s="90">
        <f t="shared" si="177"/>
        <v>10122.340658711508</v>
      </c>
      <c r="BF285" s="89">
        <f t="shared" si="188"/>
        <v>-3.5967556313189708E-2</v>
      </c>
      <c r="BG285" s="109">
        <f t="shared" si="211"/>
        <v>648.0258851029746</v>
      </c>
      <c r="BH285" s="108">
        <f t="shared" si="178"/>
        <v>10770.366543814482</v>
      </c>
      <c r="BI285" s="129">
        <f t="shared" si="189"/>
        <v>2.5749194648998275E-2</v>
      </c>
      <c r="BJ285" s="90">
        <f t="shared" si="179"/>
        <v>648.25985765375549</v>
      </c>
      <c r="BK285" s="108">
        <f t="shared" si="180"/>
        <v>10770.600516365263</v>
      </c>
      <c r="BL285" s="89">
        <f t="shared" si="190"/>
        <v>2.5771477749072735E-2</v>
      </c>
      <c r="BM285" s="109"/>
      <c r="BN285" s="109">
        <f t="shared" si="191"/>
        <v>10500</v>
      </c>
      <c r="BO285" s="109">
        <f t="shared" si="192"/>
        <v>10770.600516365263</v>
      </c>
      <c r="BQ285" s="108">
        <f t="shared" si="212"/>
        <v>66.419998000000007</v>
      </c>
      <c r="BR285" s="108">
        <f t="shared" si="213"/>
        <v>37.709999000000003</v>
      </c>
    </row>
    <row r="286" spans="1:70" ht="12.75" customHeight="1" x14ac:dyDescent="0.2">
      <c r="A286" s="107">
        <v>41050</v>
      </c>
      <c r="B286" s="108">
        <v>67.760002</v>
      </c>
      <c r="C286" s="108">
        <v>54.040000999999997</v>
      </c>
      <c r="D286" s="108">
        <v>53.639999000000003</v>
      </c>
      <c r="E286" s="108">
        <v>65.599997999999999</v>
      </c>
      <c r="F286" s="108">
        <v>29.73</v>
      </c>
      <c r="G286" s="108">
        <v>37.57</v>
      </c>
      <c r="L286" s="156">
        <f>IF(int=Weekly,-$B$4,IF(int=Bi_Weekly,0,IF(int=Monthly,0,IF(int=Quarterly,0,IF(int=Yearly,0,IF(int=None,0,0))))))</f>
        <v>0</v>
      </c>
      <c r="M286" s="110">
        <f t="shared" si="165"/>
        <v>0</v>
      </c>
      <c r="N286" s="126">
        <f t="shared" si="166"/>
        <v>0</v>
      </c>
      <c r="O286" s="110">
        <f t="shared" si="167"/>
        <v>0</v>
      </c>
      <c r="P286" s="110">
        <f t="shared" si="168"/>
        <v>0</v>
      </c>
      <c r="Q286" s="110">
        <f t="shared" si="169"/>
        <v>0</v>
      </c>
      <c r="R286" s="110">
        <f t="shared" si="170"/>
        <v>0</v>
      </c>
      <c r="S286" s="110">
        <f t="shared" si="193"/>
        <v>30.796398702210787</v>
      </c>
      <c r="T286" s="110">
        <f t="shared" si="194"/>
        <v>35.719167159617498</v>
      </c>
      <c r="U286" s="110">
        <f t="shared" si="195"/>
        <v>12.587207341537253</v>
      </c>
      <c r="V286" s="110">
        <f t="shared" si="196"/>
        <v>8.8442968638202828</v>
      </c>
      <c r="W286" s="110">
        <f t="shared" si="197"/>
        <v>122.4528234625227</v>
      </c>
      <c r="X286" s="110">
        <f t="shared" si="198"/>
        <v>34.862693679383646</v>
      </c>
      <c r="Y286" s="110"/>
      <c r="Z286" s="110"/>
      <c r="AA286" s="110"/>
      <c r="AB286" s="110"/>
      <c r="AC286" s="110"/>
      <c r="AD286" s="110"/>
      <c r="AE286" s="110">
        <f t="shared" si="181"/>
        <v>0</v>
      </c>
      <c r="AF286" s="110">
        <f t="shared" si="182"/>
        <v>0</v>
      </c>
      <c r="AG286" s="110">
        <f t="shared" si="183"/>
        <v>0</v>
      </c>
      <c r="AH286" s="110">
        <f t="shared" si="184"/>
        <v>0</v>
      </c>
      <c r="AI286" s="110">
        <f t="shared" si="185"/>
        <v>0</v>
      </c>
      <c r="AJ286" s="110">
        <f t="shared" si="186"/>
        <v>0</v>
      </c>
      <c r="AK286" s="110">
        <f t="shared" si="171"/>
        <v>0</v>
      </c>
      <c r="AL286" s="110">
        <f t="shared" si="172"/>
        <v>0</v>
      </c>
      <c r="AM286" s="110">
        <f t="shared" si="173"/>
        <v>0</v>
      </c>
      <c r="AN286" s="110">
        <f t="shared" si="174"/>
        <v>0</v>
      </c>
      <c r="AO286" s="110">
        <f t="shared" si="175"/>
        <v>0</v>
      </c>
      <c r="AP286" s="110">
        <f t="shared" si="176"/>
        <v>0</v>
      </c>
      <c r="AQ286" s="110">
        <f t="shared" si="199"/>
        <v>1.5216975823099372</v>
      </c>
      <c r="AR286" s="110">
        <f t="shared" si="199"/>
        <v>2.4928714309221069</v>
      </c>
      <c r="AS286" s="110">
        <f t="shared" si="200"/>
        <v>0.7142762139602935</v>
      </c>
      <c r="AT286" s="110">
        <f t="shared" si="201"/>
        <v>0.52132874803342244</v>
      </c>
      <c r="AU286" s="110">
        <f t="shared" si="202"/>
        <v>8.990253054020819</v>
      </c>
      <c r="AV286" s="110">
        <f t="shared" si="203"/>
        <v>2.0342124262650723</v>
      </c>
      <c r="AW286" s="110">
        <f t="shared" si="204"/>
        <v>32.318096284520728</v>
      </c>
      <c r="AX286" s="110">
        <f t="shared" si="205"/>
        <v>38.212038590539606</v>
      </c>
      <c r="AY286" s="110">
        <f t="shared" si="206"/>
        <v>13.301483555497546</v>
      </c>
      <c r="AZ286" s="110">
        <f t="shared" si="207"/>
        <v>9.3656256118537051</v>
      </c>
      <c r="BA286" s="110">
        <f t="shared" si="208"/>
        <v>131.44307651654353</v>
      </c>
      <c r="BB286" s="110">
        <f t="shared" si="209"/>
        <v>36.896906105648718</v>
      </c>
      <c r="BC286" s="90">
        <f t="shared" si="187"/>
        <v>0</v>
      </c>
      <c r="BD286" s="90">
        <f t="shared" si="210"/>
        <v>-10500</v>
      </c>
      <c r="BE286" s="90">
        <f t="shared" si="177"/>
        <v>10222.705355545608</v>
      </c>
      <c r="BF286" s="89">
        <f t="shared" si="188"/>
        <v>-2.6409013757561217E-2</v>
      </c>
      <c r="BG286" s="109">
        <f t="shared" si="211"/>
        <v>648.0258851029746</v>
      </c>
      <c r="BH286" s="108">
        <f t="shared" si="178"/>
        <v>10870.731240648582</v>
      </c>
      <c r="BI286" s="129">
        <f t="shared" si="189"/>
        <v>3.5307737204626877E-2</v>
      </c>
      <c r="BJ286" s="90">
        <f t="shared" si="179"/>
        <v>654.04353022232522</v>
      </c>
      <c r="BK286" s="108">
        <f t="shared" si="180"/>
        <v>10876.748885767933</v>
      </c>
      <c r="BL286" s="89">
        <f t="shared" si="190"/>
        <v>3.5880846263612654E-2</v>
      </c>
      <c r="BM286" s="109"/>
      <c r="BN286" s="109">
        <f t="shared" si="191"/>
        <v>10500</v>
      </c>
      <c r="BO286" s="109">
        <f t="shared" si="192"/>
        <v>10876.748885767935</v>
      </c>
      <c r="BQ286" s="108">
        <f t="shared" si="212"/>
        <v>67.760002</v>
      </c>
      <c r="BR286" s="108">
        <f t="shared" si="213"/>
        <v>37.57</v>
      </c>
    </row>
    <row r="287" spans="1:70" ht="12.75" customHeight="1" x14ac:dyDescent="0.2">
      <c r="A287" s="107">
        <v>41058</v>
      </c>
      <c r="B287" s="108">
        <v>65.599997999999999</v>
      </c>
      <c r="C287" s="108">
        <v>52.5</v>
      </c>
      <c r="D287" s="108">
        <v>51.689999</v>
      </c>
      <c r="E287" s="108">
        <v>63.439999</v>
      </c>
      <c r="F287" s="108">
        <v>28.77</v>
      </c>
      <c r="G287" s="108">
        <v>37.080002</v>
      </c>
      <c r="L287" s="156">
        <f>IF(int=Weekly,-$B$4,IF(int=Bi_Weekly,-$B$4,IF(int=Monthly,-$B$4,IF(int=Quarterly,0,IF(int=Yearly,0,IF(int=None,0,0))))))</f>
        <v>0</v>
      </c>
      <c r="M287" s="110">
        <f t="shared" si="165"/>
        <v>0</v>
      </c>
      <c r="N287" s="126">
        <f t="shared" si="166"/>
        <v>0</v>
      </c>
      <c r="O287" s="110">
        <f t="shared" si="167"/>
        <v>0</v>
      </c>
      <c r="P287" s="110">
        <f t="shared" si="168"/>
        <v>0</v>
      </c>
      <c r="Q287" s="110">
        <f t="shared" si="169"/>
        <v>0</v>
      </c>
      <c r="R287" s="110">
        <f t="shared" si="170"/>
        <v>0</v>
      </c>
      <c r="S287" s="110">
        <f t="shared" si="193"/>
        <v>30.796398702210787</v>
      </c>
      <c r="T287" s="110">
        <f t="shared" si="194"/>
        <v>35.719167159617498</v>
      </c>
      <c r="U287" s="110">
        <f t="shared" si="195"/>
        <v>12.587207341537253</v>
      </c>
      <c r="V287" s="110">
        <f t="shared" si="196"/>
        <v>8.8442968638202828</v>
      </c>
      <c r="W287" s="110">
        <f t="shared" si="197"/>
        <v>122.4528234625227</v>
      </c>
      <c r="X287" s="110">
        <f t="shared" si="198"/>
        <v>34.862693679383646</v>
      </c>
      <c r="Y287" s="110"/>
      <c r="Z287" s="110"/>
      <c r="AA287" s="110"/>
      <c r="AB287" s="110"/>
      <c r="AC287" s="110"/>
      <c r="AD287" s="110"/>
      <c r="AE287" s="110">
        <f t="shared" si="181"/>
        <v>0</v>
      </c>
      <c r="AF287" s="110">
        <f t="shared" si="182"/>
        <v>0</v>
      </c>
      <c r="AG287" s="110">
        <f t="shared" si="183"/>
        <v>0</v>
      </c>
      <c r="AH287" s="110">
        <f t="shared" si="184"/>
        <v>0</v>
      </c>
      <c r="AI287" s="110">
        <f t="shared" si="185"/>
        <v>0</v>
      </c>
      <c r="AJ287" s="110">
        <f t="shared" si="186"/>
        <v>0</v>
      </c>
      <c r="AK287" s="110">
        <f t="shared" si="171"/>
        <v>0</v>
      </c>
      <c r="AL287" s="110">
        <f t="shared" si="172"/>
        <v>0</v>
      </c>
      <c r="AM287" s="110">
        <f t="shared" si="173"/>
        <v>0</v>
      </c>
      <c r="AN287" s="110">
        <f t="shared" si="174"/>
        <v>0</v>
      </c>
      <c r="AO287" s="110">
        <f t="shared" si="175"/>
        <v>0</v>
      </c>
      <c r="AP287" s="110">
        <f t="shared" si="176"/>
        <v>0</v>
      </c>
      <c r="AQ287" s="110">
        <f t="shared" si="199"/>
        <v>1.5216975823099372</v>
      </c>
      <c r="AR287" s="110">
        <f t="shared" si="199"/>
        <v>2.4928714309221069</v>
      </c>
      <c r="AS287" s="110">
        <f t="shared" si="200"/>
        <v>0.7142762139602935</v>
      </c>
      <c r="AT287" s="110">
        <f t="shared" si="201"/>
        <v>0.52132874803342244</v>
      </c>
      <c r="AU287" s="110">
        <f t="shared" si="202"/>
        <v>8.990253054020819</v>
      </c>
      <c r="AV287" s="110">
        <f t="shared" si="203"/>
        <v>2.0342124262650723</v>
      </c>
      <c r="AW287" s="110">
        <f t="shared" si="204"/>
        <v>32.318096284520728</v>
      </c>
      <c r="AX287" s="110">
        <f t="shared" si="205"/>
        <v>38.212038590539606</v>
      </c>
      <c r="AY287" s="110">
        <f t="shared" si="206"/>
        <v>13.301483555497546</v>
      </c>
      <c r="AZ287" s="110">
        <f t="shared" si="207"/>
        <v>9.3656256118537051</v>
      </c>
      <c r="BA287" s="110">
        <f t="shared" si="208"/>
        <v>131.44307651654353</v>
      </c>
      <c r="BB287" s="110">
        <f t="shared" si="209"/>
        <v>36.896906105648718</v>
      </c>
      <c r="BC287" s="90">
        <f t="shared" si="187"/>
        <v>0</v>
      </c>
      <c r="BD287" s="90">
        <f t="shared" si="210"/>
        <v>-10500</v>
      </c>
      <c r="BE287" s="90">
        <f t="shared" si="177"/>
        <v>9922.8913706191761</v>
      </c>
      <c r="BF287" s="89">
        <f t="shared" si="188"/>
        <v>-5.4962726607697521E-2</v>
      </c>
      <c r="BG287" s="109">
        <f t="shared" si="211"/>
        <v>648.0258851029746</v>
      </c>
      <c r="BH287" s="108">
        <f t="shared" si="178"/>
        <v>10570.91725572215</v>
      </c>
      <c r="BI287" s="129">
        <f t="shared" si="189"/>
        <v>6.7540243544905731E-3</v>
      </c>
      <c r="BJ287" s="90">
        <f t="shared" si="179"/>
        <v>634.77132171730295</v>
      </c>
      <c r="BK287" s="108">
        <f t="shared" si="180"/>
        <v>10557.662692336478</v>
      </c>
      <c r="BL287" s="89">
        <f t="shared" si="190"/>
        <v>5.4916849844264259E-3</v>
      </c>
      <c r="BM287" s="109"/>
      <c r="BN287" s="109">
        <f t="shared" si="191"/>
        <v>10500</v>
      </c>
      <c r="BO287" s="109">
        <f t="shared" si="192"/>
        <v>10557.662692336477</v>
      </c>
      <c r="BQ287" s="108">
        <f t="shared" si="212"/>
        <v>65.599997999999999</v>
      </c>
      <c r="BR287" s="108">
        <f t="shared" si="213"/>
        <v>37.080002</v>
      </c>
    </row>
    <row r="288" spans="1:70" ht="12.75" customHeight="1" x14ac:dyDescent="0.2">
      <c r="A288" s="107">
        <v>41064</v>
      </c>
      <c r="B288" s="108">
        <v>68.089995999999999</v>
      </c>
      <c r="C288" s="108">
        <v>54.450001</v>
      </c>
      <c r="D288" s="108">
        <v>53.400002000000001</v>
      </c>
      <c r="E288" s="108">
        <v>65.730002999999996</v>
      </c>
      <c r="F288" s="108">
        <v>29.940000999999999</v>
      </c>
      <c r="G288" s="108">
        <v>38.270000000000003</v>
      </c>
      <c r="L288" s="156">
        <f>IF(int=Weekly,-$B$4,IF(int=Bi_Weekly,0,IF(int=Monthly,0,IF(int=Quarterly,0,IF(int=Yearly,0,IF(int=None,0,0))))))</f>
        <v>0</v>
      </c>
      <c r="M288" s="110">
        <f t="shared" si="165"/>
        <v>0</v>
      </c>
      <c r="N288" s="126">
        <f t="shared" si="166"/>
        <v>0</v>
      </c>
      <c r="O288" s="110">
        <f t="shared" si="167"/>
        <v>0</v>
      </c>
      <c r="P288" s="110">
        <f t="shared" si="168"/>
        <v>0</v>
      </c>
      <c r="Q288" s="110">
        <f t="shared" si="169"/>
        <v>0</v>
      </c>
      <c r="R288" s="110">
        <f t="shared" si="170"/>
        <v>0</v>
      </c>
      <c r="S288" s="110">
        <f t="shared" si="193"/>
        <v>30.796398702210787</v>
      </c>
      <c r="T288" s="110">
        <f t="shared" si="194"/>
        <v>35.719167159617498</v>
      </c>
      <c r="U288" s="110">
        <f t="shared" si="195"/>
        <v>12.587207341537253</v>
      </c>
      <c r="V288" s="110">
        <f t="shared" si="196"/>
        <v>8.8442968638202828</v>
      </c>
      <c r="W288" s="110">
        <f t="shared" si="197"/>
        <v>122.4528234625227</v>
      </c>
      <c r="X288" s="110">
        <f t="shared" si="198"/>
        <v>34.862693679383646</v>
      </c>
      <c r="Y288" s="110"/>
      <c r="Z288" s="110"/>
      <c r="AA288" s="110"/>
      <c r="AB288" s="110"/>
      <c r="AC288" s="110"/>
      <c r="AD288" s="110"/>
      <c r="AE288" s="110">
        <f t="shared" si="181"/>
        <v>0</v>
      </c>
      <c r="AF288" s="110">
        <f t="shared" si="182"/>
        <v>0</v>
      </c>
      <c r="AG288" s="110">
        <f t="shared" si="183"/>
        <v>0</v>
      </c>
      <c r="AH288" s="110">
        <f t="shared" si="184"/>
        <v>0</v>
      </c>
      <c r="AI288" s="110">
        <f t="shared" si="185"/>
        <v>0</v>
      </c>
      <c r="AJ288" s="110">
        <f t="shared" si="186"/>
        <v>0</v>
      </c>
      <c r="AK288" s="110">
        <f t="shared" si="171"/>
        <v>0</v>
      </c>
      <c r="AL288" s="110">
        <f t="shared" si="172"/>
        <v>0</v>
      </c>
      <c r="AM288" s="110">
        <f t="shared" si="173"/>
        <v>0</v>
      </c>
      <c r="AN288" s="110">
        <f t="shared" si="174"/>
        <v>0</v>
      </c>
      <c r="AO288" s="110">
        <f t="shared" si="175"/>
        <v>0</v>
      </c>
      <c r="AP288" s="110">
        <f t="shared" si="176"/>
        <v>0</v>
      </c>
      <c r="AQ288" s="110">
        <f t="shared" si="199"/>
        <v>1.5216975823099372</v>
      </c>
      <c r="AR288" s="110">
        <f t="shared" si="199"/>
        <v>2.4928714309221069</v>
      </c>
      <c r="AS288" s="110">
        <f t="shared" si="200"/>
        <v>0.7142762139602935</v>
      </c>
      <c r="AT288" s="110">
        <f t="shared" si="201"/>
        <v>0.52132874803342244</v>
      </c>
      <c r="AU288" s="110">
        <f t="shared" si="202"/>
        <v>8.990253054020819</v>
      </c>
      <c r="AV288" s="110">
        <f t="shared" si="203"/>
        <v>2.0342124262650723</v>
      </c>
      <c r="AW288" s="110">
        <f t="shared" si="204"/>
        <v>32.318096284520728</v>
      </c>
      <c r="AX288" s="110">
        <f t="shared" si="205"/>
        <v>38.212038590539606</v>
      </c>
      <c r="AY288" s="110">
        <f t="shared" si="206"/>
        <v>13.301483555497546</v>
      </c>
      <c r="AZ288" s="110">
        <f t="shared" si="207"/>
        <v>9.3656256118537051</v>
      </c>
      <c r="BA288" s="110">
        <f t="shared" si="208"/>
        <v>131.44307651654353</v>
      </c>
      <c r="BB288" s="110">
        <f t="shared" si="209"/>
        <v>36.896906105648718</v>
      </c>
      <c r="BC288" s="90">
        <f t="shared" si="187"/>
        <v>0</v>
      </c>
      <c r="BD288" s="90">
        <f t="shared" si="210"/>
        <v>-10500</v>
      </c>
      <c r="BE288" s="90">
        <f t="shared" si="177"/>
        <v>10295.760852643345</v>
      </c>
      <c r="BF288" s="89">
        <f t="shared" si="188"/>
        <v>-1.9451347367300476E-2</v>
      </c>
      <c r="BG288" s="109">
        <f t="shared" si="211"/>
        <v>648.0258851029746</v>
      </c>
      <c r="BH288" s="108">
        <f t="shared" si="178"/>
        <v>10943.786737746319</v>
      </c>
      <c r="BI288" s="129">
        <f t="shared" si="189"/>
        <v>4.2265403594887507E-2</v>
      </c>
      <c r="BJ288" s="90">
        <f t="shared" si="179"/>
        <v>658.77602060632933</v>
      </c>
      <c r="BK288" s="108">
        <f t="shared" si="180"/>
        <v>10954.536873249674</v>
      </c>
      <c r="BL288" s="89">
        <f t="shared" si="190"/>
        <v>4.3289226023778493E-2</v>
      </c>
      <c r="BM288" s="109"/>
      <c r="BN288" s="109">
        <f t="shared" si="191"/>
        <v>10500</v>
      </c>
      <c r="BO288" s="109">
        <f t="shared" si="192"/>
        <v>10954.536873249674</v>
      </c>
      <c r="BQ288" s="108">
        <f t="shared" si="212"/>
        <v>68.089995999999999</v>
      </c>
      <c r="BR288" s="108">
        <f t="shared" si="213"/>
        <v>38.270000000000003</v>
      </c>
    </row>
    <row r="289" spans="1:70" ht="12.75" customHeight="1" x14ac:dyDescent="0.2">
      <c r="A289" s="107">
        <v>41071</v>
      </c>
      <c r="B289" s="108">
        <v>68.769997000000004</v>
      </c>
      <c r="C289" s="108">
        <v>55.380001</v>
      </c>
      <c r="D289" s="108">
        <v>53.450001</v>
      </c>
      <c r="E289" s="108">
        <v>65.849997999999999</v>
      </c>
      <c r="F289" s="108">
        <v>30.59</v>
      </c>
      <c r="G289" s="108">
        <v>39.240001999999997</v>
      </c>
      <c r="L289" s="156">
        <f>IF(int=Weekly,-$B$4,IF(int=Bi_Weekly,-$B$4,IF(int=Monthly,0,IF(int=Quarterly,0,IF(int=Yearly,0,IF(int=None,0,0))))))</f>
        <v>0</v>
      </c>
      <c r="M289" s="110">
        <f t="shared" si="165"/>
        <v>0</v>
      </c>
      <c r="N289" s="126">
        <f t="shared" si="166"/>
        <v>0</v>
      </c>
      <c r="O289" s="110">
        <f t="shared" si="167"/>
        <v>0</v>
      </c>
      <c r="P289" s="110">
        <f t="shared" si="168"/>
        <v>0</v>
      </c>
      <c r="Q289" s="110">
        <f t="shared" si="169"/>
        <v>0</v>
      </c>
      <c r="R289" s="110">
        <f t="shared" si="170"/>
        <v>0</v>
      </c>
      <c r="S289" s="110">
        <f t="shared" si="193"/>
        <v>30.796398702210787</v>
      </c>
      <c r="T289" s="110">
        <f t="shared" si="194"/>
        <v>35.719167159617498</v>
      </c>
      <c r="U289" s="110">
        <f t="shared" si="195"/>
        <v>12.587207341537253</v>
      </c>
      <c r="V289" s="110">
        <f t="shared" si="196"/>
        <v>8.8442968638202828</v>
      </c>
      <c r="W289" s="110">
        <f t="shared" si="197"/>
        <v>122.4528234625227</v>
      </c>
      <c r="X289" s="110">
        <f t="shared" si="198"/>
        <v>34.862693679383646</v>
      </c>
      <c r="Y289" s="110"/>
      <c r="Z289" s="110"/>
      <c r="AA289" s="110"/>
      <c r="AB289" s="110"/>
      <c r="AC289" s="110"/>
      <c r="AD289" s="110"/>
      <c r="AE289" s="110">
        <f t="shared" si="181"/>
        <v>0</v>
      </c>
      <c r="AF289" s="110">
        <f t="shared" si="182"/>
        <v>0</v>
      </c>
      <c r="AG289" s="110">
        <f t="shared" si="183"/>
        <v>0</v>
      </c>
      <c r="AH289" s="110">
        <f t="shared" si="184"/>
        <v>0</v>
      </c>
      <c r="AI289" s="110">
        <f t="shared" si="185"/>
        <v>0</v>
      </c>
      <c r="AJ289" s="110">
        <f t="shared" si="186"/>
        <v>0</v>
      </c>
      <c r="AK289" s="110">
        <f t="shared" si="171"/>
        <v>0</v>
      </c>
      <c r="AL289" s="110">
        <f t="shared" si="172"/>
        <v>0</v>
      </c>
      <c r="AM289" s="110">
        <f t="shared" si="173"/>
        <v>0</v>
      </c>
      <c r="AN289" s="110">
        <f t="shared" si="174"/>
        <v>0</v>
      </c>
      <c r="AO289" s="110">
        <f t="shared" si="175"/>
        <v>0</v>
      </c>
      <c r="AP289" s="110">
        <f t="shared" si="176"/>
        <v>0</v>
      </c>
      <c r="AQ289" s="110">
        <f t="shared" si="199"/>
        <v>1.5216975823099372</v>
      </c>
      <c r="AR289" s="110">
        <f t="shared" si="199"/>
        <v>2.4928714309221069</v>
      </c>
      <c r="AS289" s="110">
        <f t="shared" si="200"/>
        <v>0.7142762139602935</v>
      </c>
      <c r="AT289" s="110">
        <f t="shared" si="201"/>
        <v>0.52132874803342244</v>
      </c>
      <c r="AU289" s="110">
        <f t="shared" si="202"/>
        <v>8.990253054020819</v>
      </c>
      <c r="AV289" s="110">
        <f t="shared" si="203"/>
        <v>2.0342124262650723</v>
      </c>
      <c r="AW289" s="110">
        <f t="shared" si="204"/>
        <v>32.318096284520728</v>
      </c>
      <c r="AX289" s="110">
        <f t="shared" si="205"/>
        <v>38.212038590539606</v>
      </c>
      <c r="AY289" s="110">
        <f t="shared" si="206"/>
        <v>13.301483555497546</v>
      </c>
      <c r="AZ289" s="110">
        <f t="shared" si="207"/>
        <v>9.3656256118537051</v>
      </c>
      <c r="BA289" s="110">
        <f t="shared" si="208"/>
        <v>131.44307651654353</v>
      </c>
      <c r="BB289" s="110">
        <f t="shared" si="209"/>
        <v>36.896906105648718</v>
      </c>
      <c r="BC289" s="90">
        <f t="shared" si="187"/>
        <v>0</v>
      </c>
      <c r="BD289" s="90">
        <f t="shared" si="210"/>
        <v>-10500</v>
      </c>
      <c r="BE289" s="90">
        <f t="shared" si="177"/>
        <v>10465.02297458994</v>
      </c>
      <c r="BF289" s="89">
        <f t="shared" si="188"/>
        <v>-3.3311452771486172E-3</v>
      </c>
      <c r="BG289" s="109">
        <f t="shared" si="211"/>
        <v>648.0258851029746</v>
      </c>
      <c r="BH289" s="108">
        <f t="shared" si="178"/>
        <v>11113.048859692914</v>
      </c>
      <c r="BI289" s="129">
        <f t="shared" si="189"/>
        <v>5.8385605685039366E-2</v>
      </c>
      <c r="BJ289" s="90">
        <f t="shared" si="179"/>
        <v>670.04426247105982</v>
      </c>
      <c r="BK289" s="108">
        <f t="shared" si="180"/>
        <v>11135.067237060999</v>
      </c>
      <c r="BL289" s="89">
        <f t="shared" si="190"/>
        <v>6.0482594005809354E-2</v>
      </c>
      <c r="BM289" s="109"/>
      <c r="BN289" s="109">
        <f t="shared" si="191"/>
        <v>10500</v>
      </c>
      <c r="BO289" s="109">
        <f t="shared" si="192"/>
        <v>11135.067237061003</v>
      </c>
      <c r="BQ289" s="108">
        <f t="shared" si="212"/>
        <v>68.769997000000004</v>
      </c>
      <c r="BR289" s="108">
        <f t="shared" si="213"/>
        <v>39.240001999999997</v>
      </c>
    </row>
    <row r="290" spans="1:70" ht="12.75" customHeight="1" x14ac:dyDescent="0.2">
      <c r="A290" s="107">
        <v>41078</v>
      </c>
      <c r="B290" s="108">
        <v>68.550003000000004</v>
      </c>
      <c r="C290" s="108">
        <v>55.02</v>
      </c>
      <c r="D290" s="108">
        <v>53.360000999999997</v>
      </c>
      <c r="E290" s="108">
        <v>65.970000999999996</v>
      </c>
      <c r="F290" s="108">
        <v>30.700001</v>
      </c>
      <c r="G290" s="108">
        <v>38.630001</v>
      </c>
      <c r="L290" s="156">
        <f>IF(int=Weekly,-$B$4,IF(int=Bi_Weekly,0,IF(int=Monthly,0,IF(int=Quarterly,0,IF(int=Yearly,0,IF(int=None,0,0))))))</f>
        <v>0</v>
      </c>
      <c r="M290" s="110">
        <f t="shared" si="165"/>
        <v>0</v>
      </c>
      <c r="N290" s="126">
        <f t="shared" si="166"/>
        <v>0</v>
      </c>
      <c r="O290" s="110">
        <f t="shared" si="167"/>
        <v>0</v>
      </c>
      <c r="P290" s="110">
        <f t="shared" si="168"/>
        <v>0</v>
      </c>
      <c r="Q290" s="110">
        <f t="shared" si="169"/>
        <v>0</v>
      </c>
      <c r="R290" s="110">
        <f t="shared" si="170"/>
        <v>0</v>
      </c>
      <c r="S290" s="110">
        <f t="shared" si="193"/>
        <v>30.796398702210787</v>
      </c>
      <c r="T290" s="110">
        <f t="shared" si="194"/>
        <v>35.719167159617498</v>
      </c>
      <c r="U290" s="110">
        <f t="shared" si="195"/>
        <v>12.587207341537253</v>
      </c>
      <c r="V290" s="110">
        <f t="shared" si="196"/>
        <v>8.8442968638202828</v>
      </c>
      <c r="W290" s="110">
        <f t="shared" si="197"/>
        <v>122.4528234625227</v>
      </c>
      <c r="X290" s="110">
        <f t="shared" si="198"/>
        <v>34.862693679383646</v>
      </c>
      <c r="Y290" s="110"/>
      <c r="Z290" s="110"/>
      <c r="AA290" s="110"/>
      <c r="AB290" s="110"/>
      <c r="AC290" s="110"/>
      <c r="AD290" s="110"/>
      <c r="AE290" s="110">
        <f t="shared" si="181"/>
        <v>0</v>
      </c>
      <c r="AF290" s="110">
        <f t="shared" si="182"/>
        <v>0</v>
      </c>
      <c r="AG290" s="110">
        <f t="shared" si="183"/>
        <v>0</v>
      </c>
      <c r="AH290" s="110">
        <f t="shared" si="184"/>
        <v>0</v>
      </c>
      <c r="AI290" s="110">
        <f t="shared" si="185"/>
        <v>0</v>
      </c>
      <c r="AJ290" s="110">
        <f t="shared" si="186"/>
        <v>0</v>
      </c>
      <c r="AK290" s="110">
        <f t="shared" si="171"/>
        <v>0</v>
      </c>
      <c r="AL290" s="110">
        <f t="shared" si="172"/>
        <v>0</v>
      </c>
      <c r="AM290" s="110">
        <f t="shared" si="173"/>
        <v>0</v>
      </c>
      <c r="AN290" s="110">
        <f t="shared" si="174"/>
        <v>0</v>
      </c>
      <c r="AO290" s="110">
        <f t="shared" si="175"/>
        <v>0</v>
      </c>
      <c r="AP290" s="110">
        <f t="shared" si="176"/>
        <v>0</v>
      </c>
      <c r="AQ290" s="110">
        <f t="shared" si="199"/>
        <v>1.5216975823099372</v>
      </c>
      <c r="AR290" s="110">
        <f t="shared" si="199"/>
        <v>2.4928714309221069</v>
      </c>
      <c r="AS290" s="110">
        <f t="shared" si="200"/>
        <v>0.7142762139602935</v>
      </c>
      <c r="AT290" s="110">
        <f t="shared" si="201"/>
        <v>0.52132874803342244</v>
      </c>
      <c r="AU290" s="110">
        <f t="shared" si="202"/>
        <v>8.990253054020819</v>
      </c>
      <c r="AV290" s="110">
        <f t="shared" si="203"/>
        <v>2.0342124262650723</v>
      </c>
      <c r="AW290" s="110">
        <f t="shared" si="204"/>
        <v>32.318096284520728</v>
      </c>
      <c r="AX290" s="110">
        <f t="shared" si="205"/>
        <v>38.212038590539606</v>
      </c>
      <c r="AY290" s="110">
        <f t="shared" si="206"/>
        <v>13.301483555497546</v>
      </c>
      <c r="AZ290" s="110">
        <f t="shared" si="207"/>
        <v>9.3656256118537051</v>
      </c>
      <c r="BA290" s="110">
        <f t="shared" si="208"/>
        <v>131.44307651654353</v>
      </c>
      <c r="BB290" s="110">
        <f t="shared" si="209"/>
        <v>36.896906105648718</v>
      </c>
      <c r="BC290" s="90">
        <f t="shared" si="187"/>
        <v>0</v>
      </c>
      <c r="BD290" s="90">
        <f t="shared" si="210"/>
        <v>-10500</v>
      </c>
      <c r="BE290" s="90">
        <f t="shared" si="177"/>
        <v>10437.521164279611</v>
      </c>
      <c r="BF290" s="89">
        <f t="shared" si="188"/>
        <v>-5.9503653067036755E-3</v>
      </c>
      <c r="BG290" s="109">
        <f t="shared" si="211"/>
        <v>648.0258851029746</v>
      </c>
      <c r="BH290" s="108">
        <f t="shared" si="178"/>
        <v>11085.547049382585</v>
      </c>
      <c r="BI290" s="129">
        <f t="shared" si="189"/>
        <v>5.5766385655484196E-2</v>
      </c>
      <c r="BJ290" s="90">
        <f t="shared" si="179"/>
        <v>668.55840329158877</v>
      </c>
      <c r="BK290" s="108">
        <f t="shared" si="180"/>
        <v>11106.0795675712</v>
      </c>
      <c r="BL290" s="89">
        <f t="shared" si="190"/>
        <v>5.772186357820952E-2</v>
      </c>
      <c r="BM290" s="109"/>
      <c r="BN290" s="109">
        <f t="shared" si="191"/>
        <v>10500</v>
      </c>
      <c r="BO290" s="109">
        <f t="shared" si="192"/>
        <v>11106.0795675712</v>
      </c>
      <c r="BQ290" s="108">
        <f t="shared" si="212"/>
        <v>68.550003000000004</v>
      </c>
      <c r="BR290" s="108">
        <f t="shared" si="213"/>
        <v>38.630001</v>
      </c>
    </row>
    <row r="291" spans="1:70" ht="12.75" customHeight="1" x14ac:dyDescent="0.2">
      <c r="A291" s="107">
        <v>41085</v>
      </c>
      <c r="B291" s="108">
        <v>69.699996999999996</v>
      </c>
      <c r="C291" s="108">
        <v>55.939999</v>
      </c>
      <c r="D291" s="108">
        <v>54.959999000000003</v>
      </c>
      <c r="E291" s="108">
        <v>68.199996999999996</v>
      </c>
      <c r="F291" s="108">
        <v>31.57</v>
      </c>
      <c r="G291" s="108">
        <v>39.93</v>
      </c>
      <c r="L291" s="156">
        <f>IF(int=Weekly,-$B$4,IF(int=Bi_Weekly,-$B$4,IF(int=Monthly,-$B$4,IF(int=Quarterly,0,IF(int=Yearly,0,IF(int=None,0,0))))))</f>
        <v>0</v>
      </c>
      <c r="M291" s="110">
        <f t="shared" ref="M291:M354" si="214">(ABS((L291*$B$29)/B291))</f>
        <v>0</v>
      </c>
      <c r="N291" s="126">
        <f t="shared" ref="N291:N354" si="215">(ABS((L291*$C$29)/C291))</f>
        <v>0</v>
      </c>
      <c r="O291" s="110">
        <f t="shared" ref="O291:O354" si="216">(ABS((L291*$D$29)/D291))</f>
        <v>0</v>
      </c>
      <c r="P291" s="110">
        <f t="shared" ref="P291:P354" si="217">(ABS((L291*$E$29)/E291))</f>
        <v>0</v>
      </c>
      <c r="Q291" s="110">
        <f t="shared" ref="Q291:Q354" si="218">(ABS((L291*$F$29)/F291))</f>
        <v>0</v>
      </c>
      <c r="R291" s="110">
        <f t="shared" ref="R291:R354" si="219">(ABS((L291*$G$29)/G291))</f>
        <v>0</v>
      </c>
      <c r="S291" s="110">
        <f t="shared" si="193"/>
        <v>30.796398702210787</v>
      </c>
      <c r="T291" s="110">
        <f t="shared" si="194"/>
        <v>35.719167159617498</v>
      </c>
      <c r="U291" s="110">
        <f t="shared" si="195"/>
        <v>12.587207341537253</v>
      </c>
      <c r="V291" s="110">
        <f t="shared" si="196"/>
        <v>8.8442968638202828</v>
      </c>
      <c r="W291" s="110">
        <f t="shared" si="197"/>
        <v>122.4528234625227</v>
      </c>
      <c r="X291" s="110">
        <f t="shared" si="198"/>
        <v>34.862693679383646</v>
      </c>
      <c r="Y291" s="110">
        <v>0.34599999999999997</v>
      </c>
      <c r="Z291" s="110">
        <v>0.38800000000000001</v>
      </c>
      <c r="AA291" s="110"/>
      <c r="AB291" s="110"/>
      <c r="AC291" s="110"/>
      <c r="AD291" s="110"/>
      <c r="AE291" s="110">
        <f t="shared" si="181"/>
        <v>10.655553950964931</v>
      </c>
      <c r="AF291" s="110">
        <f t="shared" si="182"/>
        <v>13.85903685793159</v>
      </c>
      <c r="AG291" s="110">
        <f t="shared" si="183"/>
        <v>0</v>
      </c>
      <c r="AH291" s="110">
        <f t="shared" si="184"/>
        <v>0</v>
      </c>
      <c r="AI291" s="110">
        <f t="shared" si="185"/>
        <v>0</v>
      </c>
      <c r="AJ291" s="110">
        <f t="shared" si="186"/>
        <v>0</v>
      </c>
      <c r="AK291" s="110">
        <f t="shared" ref="AK291:AK354" si="220">IF(AE291&gt;0,AE291/B291,0)</f>
        <v>0.1528773946857549</v>
      </c>
      <c r="AL291" s="110">
        <f t="shared" ref="AL291:AL354" si="221">IF(AF291&gt;0,AF291/C291,0)</f>
        <v>0.24774825001215303</v>
      </c>
      <c r="AM291" s="110">
        <f t="shared" ref="AM291:AM354" si="222">IF(AG291&gt;0,AG291/D291,0)</f>
        <v>0</v>
      </c>
      <c r="AN291" s="110">
        <f t="shared" ref="AN291:AN354" si="223">IF(AH291&gt;0,AH291/E291,0)</f>
        <v>0</v>
      </c>
      <c r="AO291" s="110">
        <f t="shared" ref="AO291:AO354" si="224">IF(AI291&gt;0,AI291/F291,0)</f>
        <v>0</v>
      </c>
      <c r="AP291" s="110">
        <f t="shared" ref="AP291:AP354" si="225">IF(AJ291&gt;0,AJ291/G291,0)</f>
        <v>0</v>
      </c>
      <c r="AQ291" s="110">
        <f t="shared" si="199"/>
        <v>1.6745749769956921</v>
      </c>
      <c r="AR291" s="110">
        <f t="shared" si="199"/>
        <v>2.7406196809342598</v>
      </c>
      <c r="AS291" s="110">
        <f t="shared" si="200"/>
        <v>0.7142762139602935</v>
      </c>
      <c r="AT291" s="110">
        <f t="shared" si="201"/>
        <v>0.52132874803342244</v>
      </c>
      <c r="AU291" s="110">
        <f t="shared" si="202"/>
        <v>8.990253054020819</v>
      </c>
      <c r="AV291" s="110">
        <f t="shared" si="203"/>
        <v>2.0342124262650723</v>
      </c>
      <c r="AW291" s="110">
        <f t="shared" si="204"/>
        <v>32.47097367920648</v>
      </c>
      <c r="AX291" s="110">
        <f t="shared" si="205"/>
        <v>38.459786840551757</v>
      </c>
      <c r="AY291" s="110">
        <f t="shared" si="206"/>
        <v>13.301483555497546</v>
      </c>
      <c r="AZ291" s="110">
        <f t="shared" si="207"/>
        <v>9.3656256118537051</v>
      </c>
      <c r="BA291" s="110">
        <f t="shared" si="208"/>
        <v>131.44307651654353</v>
      </c>
      <c r="BB291" s="110">
        <f t="shared" si="209"/>
        <v>36.896906105648718</v>
      </c>
      <c r="BC291" s="90">
        <f t="shared" si="187"/>
        <v>24.514590808896521</v>
      </c>
      <c r="BD291" s="90">
        <f t="shared" si="210"/>
        <v>-10500</v>
      </c>
      <c r="BE291" s="90">
        <f t="shared" ref="BE291:BE354" si="226">(S291*B291)+(T291*C291)+(U291*D291)+(V291*E291)+(W291*F291)+(X291*G291)</f>
        <v>10697.515990157695</v>
      </c>
      <c r="BF291" s="89">
        <f t="shared" si="188"/>
        <v>1.8811046681685317E-2</v>
      </c>
      <c r="BG291" s="109">
        <f t="shared" si="211"/>
        <v>672.54047591187111</v>
      </c>
      <c r="BH291" s="108">
        <f t="shared" ref="BH291:BH354" si="227">BE291+BG291</f>
        <v>11370.056466069567</v>
      </c>
      <c r="BI291" s="129">
        <f t="shared" si="189"/>
        <v>8.2862520578053989E-2</v>
      </c>
      <c r="BJ291" s="90">
        <f t="shared" ref="BJ291:BJ354" si="228">(B291*AQ291)+(C291*AR291)+(D291*AS291)+(E291*AT291)+(F291*AU291)+(G291*AV291)</f>
        <v>709.88776323679383</v>
      </c>
      <c r="BK291" s="108">
        <f t="shared" ref="BK291:BK354" si="229">BE291+BJ291</f>
        <v>11407.403753394488</v>
      </c>
      <c r="BL291" s="89">
        <f t="shared" si="190"/>
        <v>8.6419405085189416E-2</v>
      </c>
      <c r="BM291" s="109"/>
      <c r="BN291" s="109">
        <f t="shared" si="191"/>
        <v>10500</v>
      </c>
      <c r="BO291" s="109">
        <f t="shared" si="192"/>
        <v>11407.403753394488</v>
      </c>
      <c r="BQ291" s="108">
        <f t="shared" si="212"/>
        <v>69.699996999999996</v>
      </c>
      <c r="BR291" s="108">
        <f t="shared" si="213"/>
        <v>39.93</v>
      </c>
    </row>
    <row r="292" spans="1:70" ht="12.75" customHeight="1" x14ac:dyDescent="0.2">
      <c r="A292" s="107">
        <v>41092</v>
      </c>
      <c r="B292" s="108">
        <v>69.510002</v>
      </c>
      <c r="C292" s="108">
        <v>55.5</v>
      </c>
      <c r="D292" s="108">
        <v>55.09</v>
      </c>
      <c r="E292" s="108">
        <v>69.059997999999993</v>
      </c>
      <c r="F292" s="108">
        <v>31.290001</v>
      </c>
      <c r="G292" s="108">
        <v>39.619999</v>
      </c>
      <c r="L292" s="156">
        <f>IF(int=Weekly,-$B$4,IF(int=Bi_Weekly,0,IF(int=Monthly,0,IF(int=Quarterly,0,IF(int=Yearly,0,IF(int=None,0,0))))))</f>
        <v>0</v>
      </c>
      <c r="M292" s="110">
        <f t="shared" si="214"/>
        <v>0</v>
      </c>
      <c r="N292" s="126">
        <f t="shared" si="215"/>
        <v>0</v>
      </c>
      <c r="O292" s="110">
        <f t="shared" si="216"/>
        <v>0</v>
      </c>
      <c r="P292" s="110">
        <f t="shared" si="217"/>
        <v>0</v>
      </c>
      <c r="Q292" s="110">
        <f t="shared" si="218"/>
        <v>0</v>
      </c>
      <c r="R292" s="110">
        <f t="shared" si="219"/>
        <v>0</v>
      </c>
      <c r="S292" s="110">
        <f t="shared" si="193"/>
        <v>30.796398702210787</v>
      </c>
      <c r="T292" s="110">
        <f t="shared" si="194"/>
        <v>35.719167159617498</v>
      </c>
      <c r="U292" s="110">
        <f t="shared" si="195"/>
        <v>12.587207341537253</v>
      </c>
      <c r="V292" s="110">
        <f t="shared" si="196"/>
        <v>8.8442968638202828</v>
      </c>
      <c r="W292" s="110">
        <f t="shared" si="197"/>
        <v>122.4528234625227</v>
      </c>
      <c r="X292" s="110">
        <f t="shared" si="198"/>
        <v>34.862693679383646</v>
      </c>
      <c r="Y292" s="110"/>
      <c r="Z292" s="110"/>
      <c r="AA292" s="110"/>
      <c r="AB292" s="110"/>
      <c r="AC292" s="110"/>
      <c r="AD292" s="110"/>
      <c r="AE292" s="110">
        <f t="shared" ref="AE292:AE355" si="230">(S292*Y292)</f>
        <v>0</v>
      </c>
      <c r="AF292" s="110">
        <f t="shared" ref="AF292:AF355" si="231">(T292*Z292)</f>
        <v>0</v>
      </c>
      <c r="AG292" s="110">
        <f t="shared" ref="AG292:AG355" si="232">(U292*AA292)</f>
        <v>0</v>
      </c>
      <c r="AH292" s="110">
        <f t="shared" ref="AH292:AH355" si="233">(V292*AB292)</f>
        <v>0</v>
      </c>
      <c r="AI292" s="110">
        <f t="shared" ref="AI292:AI355" si="234">(W292*AC292)</f>
        <v>0</v>
      </c>
      <c r="AJ292" s="110">
        <f t="shared" ref="AJ292:AJ355" si="235">(X292*AD292)</f>
        <v>0</v>
      </c>
      <c r="AK292" s="110">
        <f t="shared" si="220"/>
        <v>0</v>
      </c>
      <c r="AL292" s="110">
        <f t="shared" si="221"/>
        <v>0</v>
      </c>
      <c r="AM292" s="110">
        <f t="shared" si="222"/>
        <v>0</v>
      </c>
      <c r="AN292" s="110">
        <f t="shared" si="223"/>
        <v>0</v>
      </c>
      <c r="AO292" s="110">
        <f t="shared" si="224"/>
        <v>0</v>
      </c>
      <c r="AP292" s="110">
        <f t="shared" si="225"/>
        <v>0</v>
      </c>
      <c r="AQ292" s="110">
        <f t="shared" si="199"/>
        <v>1.6745749769956921</v>
      </c>
      <c r="AR292" s="110">
        <f t="shared" si="199"/>
        <v>2.7406196809342598</v>
      </c>
      <c r="AS292" s="110">
        <f t="shared" si="200"/>
        <v>0.7142762139602935</v>
      </c>
      <c r="AT292" s="110">
        <f t="shared" si="201"/>
        <v>0.52132874803342244</v>
      </c>
      <c r="AU292" s="110">
        <f t="shared" si="202"/>
        <v>8.990253054020819</v>
      </c>
      <c r="AV292" s="110">
        <f t="shared" si="203"/>
        <v>2.0342124262650723</v>
      </c>
      <c r="AW292" s="110">
        <f t="shared" si="204"/>
        <v>32.47097367920648</v>
      </c>
      <c r="AX292" s="110">
        <f t="shared" si="205"/>
        <v>38.459786840551757</v>
      </c>
      <c r="AY292" s="110">
        <f t="shared" si="206"/>
        <v>13.301483555497546</v>
      </c>
      <c r="AZ292" s="110">
        <f t="shared" si="207"/>
        <v>9.3656256118537051</v>
      </c>
      <c r="BA292" s="110">
        <f t="shared" si="208"/>
        <v>131.44307651654353</v>
      </c>
      <c r="BB292" s="110">
        <f t="shared" si="209"/>
        <v>36.896906105648718</v>
      </c>
      <c r="BC292" s="90">
        <f t="shared" ref="BC292:BC355" si="236">(AE292+AF292+AG292+AH292+AI292+AJ292)</f>
        <v>0</v>
      </c>
      <c r="BD292" s="90">
        <f t="shared" si="210"/>
        <v>-10500</v>
      </c>
      <c r="BE292" s="90">
        <f t="shared" si="226"/>
        <v>10640.096746224008</v>
      </c>
      <c r="BF292" s="89">
        <f t="shared" ref="BF292:BF355" si="237">(BE292/ABS(BD292))-1</f>
        <v>1.3342547259429294E-2</v>
      </c>
      <c r="BG292" s="109">
        <f t="shared" si="211"/>
        <v>672.54047591187111</v>
      </c>
      <c r="BH292" s="108">
        <f t="shared" si="227"/>
        <v>11312.63722213588</v>
      </c>
      <c r="BI292" s="129">
        <f t="shared" ref="BI292:BI355" si="238">(BH292/ABS(BD292))-1</f>
        <v>7.7394021155797965E-2</v>
      </c>
      <c r="BJ292" s="90">
        <f t="shared" si="228"/>
        <v>705.75706256054946</v>
      </c>
      <c r="BK292" s="108">
        <f t="shared" si="229"/>
        <v>11345.853808784557</v>
      </c>
      <c r="BL292" s="89">
        <f t="shared" ref="BL292:BL355" si="239">(BK292/ABS(BD292))-1</f>
        <v>8.0557505598529255E-2</v>
      </c>
      <c r="BM292" s="109"/>
      <c r="BN292" s="109">
        <f t="shared" ref="BN292:BN355" si="240">ABS(BD292)</f>
        <v>10500</v>
      </c>
      <c r="BO292" s="109">
        <f t="shared" ref="BO292:BO355" si="241">(B292*AW292)+(C292*AX292)+(D292*AY292)+(E292*AZ292)+(F292*BA292)+(G292*BB292)</f>
        <v>11345.853808784559</v>
      </c>
      <c r="BQ292" s="108">
        <f t="shared" si="212"/>
        <v>69.510002</v>
      </c>
      <c r="BR292" s="108">
        <f t="shared" si="213"/>
        <v>39.619999</v>
      </c>
    </row>
    <row r="293" spans="1:70" ht="12.75" customHeight="1" x14ac:dyDescent="0.2">
      <c r="A293" s="107">
        <v>41099</v>
      </c>
      <c r="B293" s="108">
        <v>69.470000999999996</v>
      </c>
      <c r="C293" s="108">
        <v>55.779998999999997</v>
      </c>
      <c r="D293" s="108">
        <v>54.830002</v>
      </c>
      <c r="E293" s="108">
        <v>68.730002999999996</v>
      </c>
      <c r="F293" s="108">
        <v>31.209999</v>
      </c>
      <c r="G293" s="108">
        <v>39.330002</v>
      </c>
      <c r="L293" s="156">
        <f>IF(int=Weekly,-$B$4,IF(int=Bi_Weekly,-$B$4,IF(int=Monthly,0,IF(int=Quarterly,0,IF(int=Yearly,0,IF(int=None,0,0))))))</f>
        <v>0</v>
      </c>
      <c r="M293" s="110">
        <f t="shared" si="214"/>
        <v>0</v>
      </c>
      <c r="N293" s="126">
        <f t="shared" si="215"/>
        <v>0</v>
      </c>
      <c r="O293" s="110">
        <f t="shared" si="216"/>
        <v>0</v>
      </c>
      <c r="P293" s="110">
        <f t="shared" si="217"/>
        <v>0</v>
      </c>
      <c r="Q293" s="110">
        <f t="shared" si="218"/>
        <v>0</v>
      </c>
      <c r="R293" s="110">
        <f t="shared" si="219"/>
        <v>0</v>
      </c>
      <c r="S293" s="110">
        <f t="shared" ref="S293:S356" si="242">S292+M293</f>
        <v>30.796398702210787</v>
      </c>
      <c r="T293" s="110">
        <f t="shared" ref="T293:T356" si="243">T292+N293</f>
        <v>35.719167159617498</v>
      </c>
      <c r="U293" s="110">
        <f t="shared" ref="U293:U356" si="244">U292+O293</f>
        <v>12.587207341537253</v>
      </c>
      <c r="V293" s="110">
        <f t="shared" ref="V293:V356" si="245">V292+P293</f>
        <v>8.8442968638202828</v>
      </c>
      <c r="W293" s="110">
        <f t="shared" ref="W293:W356" si="246">W292+Q293</f>
        <v>122.4528234625227</v>
      </c>
      <c r="X293" s="110">
        <f t="shared" ref="X293:X356" si="247">X292+R293</f>
        <v>34.862693679383646</v>
      </c>
      <c r="Y293" s="110"/>
      <c r="Z293" s="110"/>
      <c r="AA293" s="110"/>
      <c r="AB293" s="110"/>
      <c r="AC293" s="110"/>
      <c r="AD293" s="110"/>
      <c r="AE293" s="110">
        <f t="shared" si="230"/>
        <v>0</v>
      </c>
      <c r="AF293" s="110">
        <f t="shared" si="231"/>
        <v>0</v>
      </c>
      <c r="AG293" s="110">
        <f t="shared" si="232"/>
        <v>0</v>
      </c>
      <c r="AH293" s="110">
        <f t="shared" si="233"/>
        <v>0</v>
      </c>
      <c r="AI293" s="110">
        <f t="shared" si="234"/>
        <v>0</v>
      </c>
      <c r="AJ293" s="110">
        <f t="shared" si="235"/>
        <v>0</v>
      </c>
      <c r="AK293" s="110">
        <f t="shared" si="220"/>
        <v>0</v>
      </c>
      <c r="AL293" s="110">
        <f t="shared" si="221"/>
        <v>0</v>
      </c>
      <c r="AM293" s="110">
        <f t="shared" si="222"/>
        <v>0</v>
      </c>
      <c r="AN293" s="110">
        <f t="shared" si="223"/>
        <v>0</v>
      </c>
      <c r="AO293" s="110">
        <f t="shared" si="224"/>
        <v>0</v>
      </c>
      <c r="AP293" s="110">
        <f t="shared" si="225"/>
        <v>0</v>
      </c>
      <c r="AQ293" s="110">
        <f t="shared" ref="AQ293:AR356" si="248">AK293+AQ292+IF(AK293&lt;0,AK293,0)</f>
        <v>1.6745749769956921</v>
      </c>
      <c r="AR293" s="110">
        <f t="shared" si="248"/>
        <v>2.7406196809342598</v>
      </c>
      <c r="AS293" s="110">
        <f t="shared" ref="AS293:AS356" si="249">AM293+AS292+IF(AM293&lt;0,AM293,0)</f>
        <v>0.7142762139602935</v>
      </c>
      <c r="AT293" s="110">
        <f t="shared" ref="AT293:AT356" si="250">AN293+AT292+IF(AN293&lt;0,AN293,0)</f>
        <v>0.52132874803342244</v>
      </c>
      <c r="AU293" s="110">
        <f t="shared" ref="AU293:AU356" si="251">AO293+AU292+IF(AO293&lt;0,AO293,0)</f>
        <v>8.990253054020819</v>
      </c>
      <c r="AV293" s="110">
        <f t="shared" ref="AV293:AV356" si="252">AP293+AV292+IF(AP293&lt;0,AP293,0)</f>
        <v>2.0342124262650723</v>
      </c>
      <c r="AW293" s="110">
        <f t="shared" ref="AW293:AW356" si="253">S293+AQ293</f>
        <v>32.47097367920648</v>
      </c>
      <c r="AX293" s="110">
        <f t="shared" ref="AX293:AX356" si="254">T293+AR293</f>
        <v>38.459786840551757</v>
      </c>
      <c r="AY293" s="110">
        <f t="shared" ref="AY293:AY356" si="255">U293+AS293</f>
        <v>13.301483555497546</v>
      </c>
      <c r="AZ293" s="110">
        <f t="shared" ref="AZ293:AZ356" si="256">V293+AT293</f>
        <v>9.3656256118537051</v>
      </c>
      <c r="BA293" s="110">
        <f t="shared" ref="BA293:BA356" si="257">W293+AU293</f>
        <v>131.44307651654353</v>
      </c>
      <c r="BB293" s="110">
        <f t="shared" ref="BB293:BB356" si="258">X293+AV293</f>
        <v>36.896906105648718</v>
      </c>
      <c r="BC293" s="90">
        <f t="shared" si="236"/>
        <v>0</v>
      </c>
      <c r="BD293" s="90">
        <f t="shared" ref="BD293:BD356" si="259">BD292+L293</f>
        <v>-10500</v>
      </c>
      <c r="BE293" s="90">
        <f t="shared" si="226"/>
        <v>10622.768420725497</v>
      </c>
      <c r="BF293" s="89">
        <f t="shared" si="237"/>
        <v>1.1692230545285343E-2</v>
      </c>
      <c r="BG293" s="109">
        <f t="shared" ref="BG293:BG356" si="260">BG292+BC293</f>
        <v>672.54047591187111</v>
      </c>
      <c r="BH293" s="108">
        <f t="shared" si="227"/>
        <v>11295.308896637369</v>
      </c>
      <c r="BI293" s="129">
        <f t="shared" si="238"/>
        <v>7.5743704441654236E-2</v>
      </c>
      <c r="BJ293" s="90">
        <f t="shared" si="228"/>
        <v>704.79054866384456</v>
      </c>
      <c r="BK293" s="108">
        <f t="shared" si="229"/>
        <v>11327.558969389342</v>
      </c>
      <c r="BL293" s="89">
        <f t="shared" si="239"/>
        <v>7.8815139941841972E-2</v>
      </c>
      <c r="BM293" s="109"/>
      <c r="BN293" s="109">
        <f t="shared" si="240"/>
        <v>10500</v>
      </c>
      <c r="BO293" s="109">
        <f t="shared" si="241"/>
        <v>11327.558969389342</v>
      </c>
      <c r="BQ293" s="108">
        <f t="shared" si="212"/>
        <v>69.470000999999996</v>
      </c>
      <c r="BR293" s="108">
        <f t="shared" si="213"/>
        <v>39.330002</v>
      </c>
    </row>
    <row r="294" spans="1:70" ht="12.75" customHeight="1" x14ac:dyDescent="0.2">
      <c r="A294" s="107">
        <v>41106</v>
      </c>
      <c r="B294" s="108">
        <v>69.739998</v>
      </c>
      <c r="C294" s="108">
        <v>55.889999000000003</v>
      </c>
      <c r="D294" s="108">
        <v>54.919998</v>
      </c>
      <c r="E294" s="108">
        <v>68.080001999999993</v>
      </c>
      <c r="F294" s="108">
        <v>31.1</v>
      </c>
      <c r="G294" s="108">
        <v>39.380001</v>
      </c>
      <c r="L294" s="156">
        <f>IF(int=Weekly,-$B$4,IF(int=Bi_Weekly,0,IF(int=Monthly,0,IF(int=Quarterly,0,IF(int=Yearly,0,IF(int=None,0,0))))))</f>
        <v>0</v>
      </c>
      <c r="M294" s="110">
        <f t="shared" si="214"/>
        <v>0</v>
      </c>
      <c r="N294" s="126">
        <f t="shared" si="215"/>
        <v>0</v>
      </c>
      <c r="O294" s="110">
        <f t="shared" si="216"/>
        <v>0</v>
      </c>
      <c r="P294" s="110">
        <f t="shared" si="217"/>
        <v>0</v>
      </c>
      <c r="Q294" s="110">
        <f t="shared" si="218"/>
        <v>0</v>
      </c>
      <c r="R294" s="110">
        <f t="shared" si="219"/>
        <v>0</v>
      </c>
      <c r="S294" s="110">
        <f t="shared" si="242"/>
        <v>30.796398702210787</v>
      </c>
      <c r="T294" s="110">
        <f t="shared" si="243"/>
        <v>35.719167159617498</v>
      </c>
      <c r="U294" s="110">
        <f t="shared" si="244"/>
        <v>12.587207341537253</v>
      </c>
      <c r="V294" s="110">
        <f t="shared" si="245"/>
        <v>8.8442968638202828</v>
      </c>
      <c r="W294" s="110">
        <f t="shared" si="246"/>
        <v>122.4528234625227</v>
      </c>
      <c r="X294" s="110">
        <f t="shared" si="247"/>
        <v>34.862693679383646</v>
      </c>
      <c r="Y294" s="110"/>
      <c r="Z294" s="110"/>
      <c r="AA294" s="110"/>
      <c r="AB294" s="110"/>
      <c r="AC294" s="110"/>
      <c r="AD294" s="110"/>
      <c r="AE294" s="110">
        <f t="shared" si="230"/>
        <v>0</v>
      </c>
      <c r="AF294" s="110">
        <f t="shared" si="231"/>
        <v>0</v>
      </c>
      <c r="AG294" s="110">
        <f t="shared" si="232"/>
        <v>0</v>
      </c>
      <c r="AH294" s="110">
        <f t="shared" si="233"/>
        <v>0</v>
      </c>
      <c r="AI294" s="110">
        <f t="shared" si="234"/>
        <v>0</v>
      </c>
      <c r="AJ294" s="110">
        <f t="shared" si="235"/>
        <v>0</v>
      </c>
      <c r="AK294" s="110">
        <f t="shared" si="220"/>
        <v>0</v>
      </c>
      <c r="AL294" s="110">
        <f t="shared" si="221"/>
        <v>0</v>
      </c>
      <c r="AM294" s="110">
        <f t="shared" si="222"/>
        <v>0</v>
      </c>
      <c r="AN294" s="110">
        <f t="shared" si="223"/>
        <v>0</v>
      </c>
      <c r="AO294" s="110">
        <f t="shared" si="224"/>
        <v>0</v>
      </c>
      <c r="AP294" s="110">
        <f t="shared" si="225"/>
        <v>0</v>
      </c>
      <c r="AQ294" s="110">
        <f t="shared" si="248"/>
        <v>1.6745749769956921</v>
      </c>
      <c r="AR294" s="110">
        <f t="shared" si="248"/>
        <v>2.7406196809342598</v>
      </c>
      <c r="AS294" s="110">
        <f t="shared" si="249"/>
        <v>0.7142762139602935</v>
      </c>
      <c r="AT294" s="110">
        <f t="shared" si="250"/>
        <v>0.52132874803342244</v>
      </c>
      <c r="AU294" s="110">
        <f t="shared" si="251"/>
        <v>8.990253054020819</v>
      </c>
      <c r="AV294" s="110">
        <f t="shared" si="252"/>
        <v>2.0342124262650723</v>
      </c>
      <c r="AW294" s="110">
        <f t="shared" si="253"/>
        <v>32.47097367920648</v>
      </c>
      <c r="AX294" s="110">
        <f t="shared" si="254"/>
        <v>38.459786840551757</v>
      </c>
      <c r="AY294" s="110">
        <f t="shared" si="255"/>
        <v>13.301483555497546</v>
      </c>
      <c r="AZ294" s="110">
        <f t="shared" si="256"/>
        <v>9.3656256118537051</v>
      </c>
      <c r="BA294" s="110">
        <f t="shared" si="257"/>
        <v>131.44307651654353</v>
      </c>
      <c r="BB294" s="110">
        <f t="shared" si="258"/>
        <v>36.896906105648718</v>
      </c>
      <c r="BC294" s="90">
        <f t="shared" si="236"/>
        <v>0</v>
      </c>
      <c r="BD294" s="90">
        <f t="shared" si="259"/>
        <v>-10500</v>
      </c>
      <c r="BE294" s="90">
        <f t="shared" si="226"/>
        <v>10618.669872572806</v>
      </c>
      <c r="BF294" s="89">
        <f t="shared" si="237"/>
        <v>1.130189262598158E-2</v>
      </c>
      <c r="BG294" s="109">
        <f t="shared" si="260"/>
        <v>672.54047591187111</v>
      </c>
      <c r="BH294" s="108">
        <f t="shared" si="227"/>
        <v>11291.210348484678</v>
      </c>
      <c r="BI294" s="129">
        <f t="shared" si="238"/>
        <v>7.5353366522350251E-2</v>
      </c>
      <c r="BJ294" s="90">
        <f t="shared" si="228"/>
        <v>704.38235458482404</v>
      </c>
      <c r="BK294" s="108">
        <f t="shared" si="229"/>
        <v>11323.05222715763</v>
      </c>
      <c r="BL294" s="89">
        <f t="shared" si="239"/>
        <v>7.8385926395964756E-2</v>
      </c>
      <c r="BM294" s="109"/>
      <c r="BN294" s="109">
        <f t="shared" si="240"/>
        <v>10500</v>
      </c>
      <c r="BO294" s="109">
        <f t="shared" si="241"/>
        <v>11323.05222715763</v>
      </c>
      <c r="BQ294" s="108">
        <f t="shared" si="212"/>
        <v>69.739998</v>
      </c>
      <c r="BR294" s="108">
        <f t="shared" si="213"/>
        <v>39.380001</v>
      </c>
    </row>
    <row r="295" spans="1:70" ht="12.75" customHeight="1" x14ac:dyDescent="0.2">
      <c r="A295" s="107">
        <v>41113</v>
      </c>
      <c r="B295" s="108">
        <v>70.769997000000004</v>
      </c>
      <c r="C295" s="108">
        <v>56.799999</v>
      </c>
      <c r="D295" s="108">
        <v>55.580002</v>
      </c>
      <c r="E295" s="108">
        <v>68.279999000000004</v>
      </c>
      <c r="F295" s="108">
        <v>31.889999</v>
      </c>
      <c r="G295" s="108">
        <v>40.389999000000003</v>
      </c>
      <c r="L295" s="156">
        <f>IF(int=Weekly,-$B$4,IF(int=Bi_Weekly,-$B$4,IF(int=Monthly,-$B$4,IF(int=Quarterly,-$B$4,IF(int=Yearly,-$B$4,IF(int=None,0,0))))))</f>
        <v>-500</v>
      </c>
      <c r="M295" s="110">
        <f t="shared" si="214"/>
        <v>1.2434647976599462</v>
      </c>
      <c r="N295" s="126">
        <f t="shared" si="215"/>
        <v>1.5492958019242218</v>
      </c>
      <c r="O295" s="110">
        <f t="shared" si="216"/>
        <v>0.50377831940344298</v>
      </c>
      <c r="P295" s="110">
        <f t="shared" si="217"/>
        <v>0.35881664263058938</v>
      </c>
      <c r="Q295" s="110">
        <f t="shared" si="218"/>
        <v>6.4440265426160721</v>
      </c>
      <c r="R295" s="110">
        <f t="shared" si="219"/>
        <v>1.6340678790311431</v>
      </c>
      <c r="S295" s="110">
        <f t="shared" si="242"/>
        <v>32.039863499870734</v>
      </c>
      <c r="T295" s="110">
        <f t="shared" si="243"/>
        <v>37.268462961541722</v>
      </c>
      <c r="U295" s="110">
        <f t="shared" si="244"/>
        <v>13.090985660940696</v>
      </c>
      <c r="V295" s="110">
        <f t="shared" si="245"/>
        <v>9.2031135064508724</v>
      </c>
      <c r="W295" s="110">
        <f t="shared" si="246"/>
        <v>128.89685000513879</v>
      </c>
      <c r="X295" s="110">
        <f t="shared" si="247"/>
        <v>36.496761558414789</v>
      </c>
      <c r="Y295" s="110"/>
      <c r="Z295" s="110"/>
      <c r="AA295" s="110"/>
      <c r="AB295" s="110"/>
      <c r="AC295" s="110"/>
      <c r="AD295" s="110"/>
      <c r="AE295" s="110">
        <f t="shared" si="230"/>
        <v>0</v>
      </c>
      <c r="AF295" s="110">
        <f t="shared" si="231"/>
        <v>0</v>
      </c>
      <c r="AG295" s="110">
        <f t="shared" si="232"/>
        <v>0</v>
      </c>
      <c r="AH295" s="110">
        <f t="shared" si="233"/>
        <v>0</v>
      </c>
      <c r="AI295" s="110">
        <f t="shared" si="234"/>
        <v>0</v>
      </c>
      <c r="AJ295" s="110">
        <f t="shared" si="235"/>
        <v>0</v>
      </c>
      <c r="AK295" s="110">
        <f t="shared" si="220"/>
        <v>0</v>
      </c>
      <c r="AL295" s="110">
        <f t="shared" si="221"/>
        <v>0</v>
      </c>
      <c r="AM295" s="110">
        <f t="shared" si="222"/>
        <v>0</v>
      </c>
      <c r="AN295" s="110">
        <f t="shared" si="223"/>
        <v>0</v>
      </c>
      <c r="AO295" s="110">
        <f t="shared" si="224"/>
        <v>0</v>
      </c>
      <c r="AP295" s="110">
        <f t="shared" si="225"/>
        <v>0</v>
      </c>
      <c r="AQ295" s="110">
        <f t="shared" si="248"/>
        <v>1.6745749769956921</v>
      </c>
      <c r="AR295" s="110">
        <f t="shared" si="248"/>
        <v>2.7406196809342598</v>
      </c>
      <c r="AS295" s="110">
        <f t="shared" si="249"/>
        <v>0.7142762139602935</v>
      </c>
      <c r="AT295" s="110">
        <f t="shared" si="250"/>
        <v>0.52132874803342244</v>
      </c>
      <c r="AU295" s="110">
        <f t="shared" si="251"/>
        <v>8.990253054020819</v>
      </c>
      <c r="AV295" s="110">
        <f t="shared" si="252"/>
        <v>2.0342124262650723</v>
      </c>
      <c r="AW295" s="110">
        <f t="shared" si="253"/>
        <v>33.714438476866427</v>
      </c>
      <c r="AX295" s="110">
        <f t="shared" si="254"/>
        <v>40.009082642475981</v>
      </c>
      <c r="AY295" s="110">
        <f t="shared" si="255"/>
        <v>13.805261874900989</v>
      </c>
      <c r="AZ295" s="110">
        <f t="shared" si="256"/>
        <v>9.7244422544842948</v>
      </c>
      <c r="BA295" s="110">
        <f t="shared" si="257"/>
        <v>137.88710305915961</v>
      </c>
      <c r="BB295" s="110">
        <f t="shared" si="258"/>
        <v>38.530973984679861</v>
      </c>
      <c r="BC295" s="90">
        <f t="shared" si="236"/>
        <v>0</v>
      </c>
      <c r="BD295" s="90">
        <f t="shared" si="259"/>
        <v>-11000</v>
      </c>
      <c r="BE295" s="90">
        <f t="shared" si="226"/>
        <v>11324.919873562414</v>
      </c>
      <c r="BF295" s="89">
        <f t="shared" si="237"/>
        <v>2.953817032385575E-2</v>
      </c>
      <c r="BG295" s="109">
        <f t="shared" si="260"/>
        <v>672.54047591187111</v>
      </c>
      <c r="BH295" s="108">
        <f t="shared" si="227"/>
        <v>11997.460349474286</v>
      </c>
      <c r="BI295" s="129">
        <f t="shared" si="238"/>
        <v>9.0678213588571532E-2</v>
      </c>
      <c r="BJ295" s="90">
        <f t="shared" si="228"/>
        <v>718.3336597946701</v>
      </c>
      <c r="BK295" s="108">
        <f t="shared" si="229"/>
        <v>12043.253533357085</v>
      </c>
      <c r="BL295" s="89">
        <f t="shared" si="239"/>
        <v>9.4841230305189539E-2</v>
      </c>
      <c r="BM295" s="109"/>
      <c r="BN295" s="109">
        <f t="shared" si="240"/>
        <v>11000</v>
      </c>
      <c r="BO295" s="109">
        <f t="shared" si="241"/>
        <v>12043.253533357083</v>
      </c>
      <c r="BQ295" s="108">
        <f t="shared" si="212"/>
        <v>70.769997000000004</v>
      </c>
      <c r="BR295" s="108">
        <f t="shared" si="213"/>
        <v>40.389999000000003</v>
      </c>
    </row>
    <row r="296" spans="1:70" ht="12.75" customHeight="1" x14ac:dyDescent="0.2">
      <c r="A296" s="107">
        <v>41120</v>
      </c>
      <c r="B296" s="108">
        <v>70.959998999999996</v>
      </c>
      <c r="C296" s="108">
        <v>56.990001999999997</v>
      </c>
      <c r="D296" s="108">
        <v>55.790000999999997</v>
      </c>
      <c r="E296" s="108">
        <v>68.180000000000007</v>
      </c>
      <c r="F296" s="108">
        <v>32.279998999999997</v>
      </c>
      <c r="G296" s="108">
        <v>40.759998000000003</v>
      </c>
      <c r="L296" s="156">
        <f>IF(int=Weekly,-$B$4,IF(int=Bi_Weekly,0,IF(int=Monthly,0,IF(int=Quarterly,0,IF(int=Yearly,0,IF(int=None,0,0))))))</f>
        <v>0</v>
      </c>
      <c r="M296" s="110">
        <f t="shared" si="214"/>
        <v>0</v>
      </c>
      <c r="N296" s="126">
        <f t="shared" si="215"/>
        <v>0</v>
      </c>
      <c r="O296" s="110">
        <f t="shared" si="216"/>
        <v>0</v>
      </c>
      <c r="P296" s="110">
        <f t="shared" si="217"/>
        <v>0</v>
      </c>
      <c r="Q296" s="110">
        <f t="shared" si="218"/>
        <v>0</v>
      </c>
      <c r="R296" s="110">
        <f t="shared" si="219"/>
        <v>0</v>
      </c>
      <c r="S296" s="110">
        <f t="shared" si="242"/>
        <v>32.039863499870734</v>
      </c>
      <c r="T296" s="110">
        <f t="shared" si="243"/>
        <v>37.268462961541722</v>
      </c>
      <c r="U296" s="110">
        <f t="shared" si="244"/>
        <v>13.090985660940696</v>
      </c>
      <c r="V296" s="110">
        <f t="shared" si="245"/>
        <v>9.2031135064508724</v>
      </c>
      <c r="W296" s="110">
        <f t="shared" si="246"/>
        <v>128.89685000513879</v>
      </c>
      <c r="X296" s="110">
        <f t="shared" si="247"/>
        <v>36.496761558414789</v>
      </c>
      <c r="Y296" s="110"/>
      <c r="Z296" s="110"/>
      <c r="AA296" s="110"/>
      <c r="AB296" s="110"/>
      <c r="AC296" s="110"/>
      <c r="AD296" s="110"/>
      <c r="AE296" s="110">
        <f t="shared" si="230"/>
        <v>0</v>
      </c>
      <c r="AF296" s="110">
        <f t="shared" si="231"/>
        <v>0</v>
      </c>
      <c r="AG296" s="110">
        <f t="shared" si="232"/>
        <v>0</v>
      </c>
      <c r="AH296" s="110">
        <f t="shared" si="233"/>
        <v>0</v>
      </c>
      <c r="AI296" s="110">
        <f t="shared" si="234"/>
        <v>0</v>
      </c>
      <c r="AJ296" s="110">
        <f t="shared" si="235"/>
        <v>0</v>
      </c>
      <c r="AK296" s="110">
        <f t="shared" si="220"/>
        <v>0</v>
      </c>
      <c r="AL296" s="110">
        <f t="shared" si="221"/>
        <v>0</v>
      </c>
      <c r="AM296" s="110">
        <f t="shared" si="222"/>
        <v>0</v>
      </c>
      <c r="AN296" s="110">
        <f t="shared" si="223"/>
        <v>0</v>
      </c>
      <c r="AO296" s="110">
        <f t="shared" si="224"/>
        <v>0</v>
      </c>
      <c r="AP296" s="110">
        <f t="shared" si="225"/>
        <v>0</v>
      </c>
      <c r="AQ296" s="110">
        <f t="shared" si="248"/>
        <v>1.6745749769956921</v>
      </c>
      <c r="AR296" s="110">
        <f t="shared" si="248"/>
        <v>2.7406196809342598</v>
      </c>
      <c r="AS296" s="110">
        <f t="shared" si="249"/>
        <v>0.7142762139602935</v>
      </c>
      <c r="AT296" s="110">
        <f t="shared" si="250"/>
        <v>0.52132874803342244</v>
      </c>
      <c r="AU296" s="110">
        <f t="shared" si="251"/>
        <v>8.990253054020819</v>
      </c>
      <c r="AV296" s="110">
        <f t="shared" si="252"/>
        <v>2.0342124262650723</v>
      </c>
      <c r="AW296" s="110">
        <f t="shared" si="253"/>
        <v>33.714438476866427</v>
      </c>
      <c r="AX296" s="110">
        <f t="shared" si="254"/>
        <v>40.009082642475981</v>
      </c>
      <c r="AY296" s="110">
        <f t="shared" si="255"/>
        <v>13.805261874900989</v>
      </c>
      <c r="AZ296" s="110">
        <f t="shared" si="256"/>
        <v>9.7244422544842948</v>
      </c>
      <c r="BA296" s="110">
        <f t="shared" si="257"/>
        <v>137.88710305915961</v>
      </c>
      <c r="BB296" s="110">
        <f t="shared" si="258"/>
        <v>38.530973984679861</v>
      </c>
      <c r="BC296" s="90">
        <f t="shared" si="236"/>
        <v>0</v>
      </c>
      <c r="BD296" s="90">
        <f t="shared" si="259"/>
        <v>-11000</v>
      </c>
      <c r="BE296" s="90">
        <f t="shared" si="226"/>
        <v>11403.690960007334</v>
      </c>
      <c r="BF296" s="89">
        <f t="shared" si="237"/>
        <v>3.6699178182485026E-2</v>
      </c>
      <c r="BG296" s="109">
        <f t="shared" si="260"/>
        <v>672.54047591187111</v>
      </c>
      <c r="BH296" s="108">
        <f t="shared" si="227"/>
        <v>12076.231435919206</v>
      </c>
      <c r="BI296" s="129">
        <f t="shared" si="238"/>
        <v>9.7839221447200586E-2</v>
      </c>
      <c r="BJ296" s="90">
        <f t="shared" si="228"/>
        <v>723.52927854244035</v>
      </c>
      <c r="BK296" s="108">
        <f t="shared" si="229"/>
        <v>12127.220238549775</v>
      </c>
      <c r="BL296" s="89">
        <f t="shared" si="239"/>
        <v>0.10247456714088865</v>
      </c>
      <c r="BM296" s="109"/>
      <c r="BN296" s="109">
        <f t="shared" si="240"/>
        <v>11000</v>
      </c>
      <c r="BO296" s="109">
        <f t="shared" si="241"/>
        <v>12127.220238549775</v>
      </c>
      <c r="BQ296" s="108">
        <f t="shared" si="212"/>
        <v>70.959998999999996</v>
      </c>
      <c r="BR296" s="108">
        <f t="shared" si="213"/>
        <v>40.759998000000003</v>
      </c>
    </row>
    <row r="297" spans="1:70" ht="12.75" customHeight="1" x14ac:dyDescent="0.2">
      <c r="A297" s="107">
        <v>41127</v>
      </c>
      <c r="B297" s="108">
        <v>71.860000999999997</v>
      </c>
      <c r="C297" s="108">
        <v>57.650002000000001</v>
      </c>
      <c r="D297" s="108">
        <v>56.66</v>
      </c>
      <c r="E297" s="108">
        <v>69.199996999999996</v>
      </c>
      <c r="F297" s="108">
        <v>32.82</v>
      </c>
      <c r="G297" s="108">
        <v>41.599997999999999</v>
      </c>
      <c r="L297" s="156">
        <f>IF(int=Weekly,-$B$4,IF(int=Bi_Weekly,-$B$4,IF(int=Monthly,0,IF(int=Quarterly,0,IF(int=Yearly,0,IF(int=None,0,0))))))</f>
        <v>0</v>
      </c>
      <c r="M297" s="110">
        <f t="shared" si="214"/>
        <v>0</v>
      </c>
      <c r="N297" s="126">
        <f t="shared" si="215"/>
        <v>0</v>
      </c>
      <c r="O297" s="110">
        <f t="shared" si="216"/>
        <v>0</v>
      </c>
      <c r="P297" s="110">
        <f t="shared" si="217"/>
        <v>0</v>
      </c>
      <c r="Q297" s="110">
        <f t="shared" si="218"/>
        <v>0</v>
      </c>
      <c r="R297" s="110">
        <f t="shared" si="219"/>
        <v>0</v>
      </c>
      <c r="S297" s="110">
        <f t="shared" si="242"/>
        <v>32.039863499870734</v>
      </c>
      <c r="T297" s="110">
        <f t="shared" si="243"/>
        <v>37.268462961541722</v>
      </c>
      <c r="U297" s="110">
        <f t="shared" si="244"/>
        <v>13.090985660940696</v>
      </c>
      <c r="V297" s="110">
        <f t="shared" si="245"/>
        <v>9.2031135064508724</v>
      </c>
      <c r="W297" s="110">
        <f t="shared" si="246"/>
        <v>128.89685000513879</v>
      </c>
      <c r="X297" s="110">
        <f t="shared" si="247"/>
        <v>36.496761558414789</v>
      </c>
      <c r="Y297" s="110"/>
      <c r="Z297" s="110"/>
      <c r="AA297" s="110"/>
      <c r="AB297" s="110"/>
      <c r="AC297" s="110"/>
      <c r="AD297" s="110"/>
      <c r="AE297" s="110">
        <f t="shared" si="230"/>
        <v>0</v>
      </c>
      <c r="AF297" s="110">
        <f t="shared" si="231"/>
        <v>0</v>
      </c>
      <c r="AG297" s="110">
        <f t="shared" si="232"/>
        <v>0</v>
      </c>
      <c r="AH297" s="110">
        <f t="shared" si="233"/>
        <v>0</v>
      </c>
      <c r="AI297" s="110">
        <f t="shared" si="234"/>
        <v>0</v>
      </c>
      <c r="AJ297" s="110">
        <f t="shared" si="235"/>
        <v>0</v>
      </c>
      <c r="AK297" s="110">
        <f t="shared" si="220"/>
        <v>0</v>
      </c>
      <c r="AL297" s="110">
        <f t="shared" si="221"/>
        <v>0</v>
      </c>
      <c r="AM297" s="110">
        <f t="shared" si="222"/>
        <v>0</v>
      </c>
      <c r="AN297" s="110">
        <f t="shared" si="223"/>
        <v>0</v>
      </c>
      <c r="AO297" s="110">
        <f t="shared" si="224"/>
        <v>0</v>
      </c>
      <c r="AP297" s="110">
        <f t="shared" si="225"/>
        <v>0</v>
      </c>
      <c r="AQ297" s="110">
        <f t="shared" si="248"/>
        <v>1.6745749769956921</v>
      </c>
      <c r="AR297" s="110">
        <f t="shared" si="248"/>
        <v>2.7406196809342598</v>
      </c>
      <c r="AS297" s="110">
        <f t="shared" si="249"/>
        <v>0.7142762139602935</v>
      </c>
      <c r="AT297" s="110">
        <f t="shared" si="250"/>
        <v>0.52132874803342244</v>
      </c>
      <c r="AU297" s="110">
        <f t="shared" si="251"/>
        <v>8.990253054020819</v>
      </c>
      <c r="AV297" s="110">
        <f t="shared" si="252"/>
        <v>2.0342124262650723</v>
      </c>
      <c r="AW297" s="110">
        <f t="shared" si="253"/>
        <v>33.714438476866427</v>
      </c>
      <c r="AX297" s="110">
        <f t="shared" si="254"/>
        <v>40.009082642475981</v>
      </c>
      <c r="AY297" s="110">
        <f t="shared" si="255"/>
        <v>13.805261874900989</v>
      </c>
      <c r="AZ297" s="110">
        <f t="shared" si="256"/>
        <v>9.7244422544842948</v>
      </c>
      <c r="BA297" s="110">
        <f t="shared" si="257"/>
        <v>137.88710305915961</v>
      </c>
      <c r="BB297" s="110">
        <f t="shared" si="258"/>
        <v>38.530973984679861</v>
      </c>
      <c r="BC297" s="90">
        <f t="shared" si="236"/>
        <v>0</v>
      </c>
      <c r="BD297" s="90">
        <f t="shared" si="259"/>
        <v>-11000</v>
      </c>
      <c r="BE297" s="90">
        <f t="shared" si="226"/>
        <v>11578.162087001527</v>
      </c>
      <c r="BF297" s="89">
        <f t="shared" si="237"/>
        <v>5.2560189727411499E-2</v>
      </c>
      <c r="BG297" s="109">
        <f t="shared" si="260"/>
        <v>672.54047591187111</v>
      </c>
      <c r="BH297" s="108">
        <f t="shared" si="227"/>
        <v>12250.702562913399</v>
      </c>
      <c r="BI297" s="129">
        <f t="shared" si="238"/>
        <v>0.11370023299212706</v>
      </c>
      <c r="BJ297" s="90">
        <f t="shared" si="228"/>
        <v>734.56186578866709</v>
      </c>
      <c r="BK297" s="108">
        <f t="shared" si="229"/>
        <v>12312.723952790195</v>
      </c>
      <c r="BL297" s="89">
        <f t="shared" si="239"/>
        <v>0.119338541162745</v>
      </c>
      <c r="BM297" s="109"/>
      <c r="BN297" s="109">
        <f t="shared" si="240"/>
        <v>11000</v>
      </c>
      <c r="BO297" s="109">
        <f t="shared" si="241"/>
        <v>12312.723952790195</v>
      </c>
      <c r="BQ297" s="108">
        <f t="shared" si="212"/>
        <v>71.860000999999997</v>
      </c>
      <c r="BR297" s="108">
        <f t="shared" si="213"/>
        <v>41.599997999999999</v>
      </c>
    </row>
    <row r="298" spans="1:70" ht="12.75" customHeight="1" x14ac:dyDescent="0.2">
      <c r="A298" s="107">
        <v>41134</v>
      </c>
      <c r="B298" s="108">
        <v>72.629997000000003</v>
      </c>
      <c r="C298" s="108">
        <v>57.860000999999997</v>
      </c>
      <c r="D298" s="108">
        <v>57.380001</v>
      </c>
      <c r="E298" s="108">
        <v>70.330001999999993</v>
      </c>
      <c r="F298" s="108">
        <v>33.110000999999997</v>
      </c>
      <c r="G298" s="108">
        <v>41.349997999999999</v>
      </c>
      <c r="L298" s="156">
        <f>IF(int=Weekly,-$B$4,IF(int=Bi_Weekly,0,IF(int=Monthly,0,IF(int=Quarterly,0,IF(int=Yearly,0,IF(int=None,0,0))))))</f>
        <v>0</v>
      </c>
      <c r="M298" s="110">
        <f t="shared" si="214"/>
        <v>0</v>
      </c>
      <c r="N298" s="126">
        <f t="shared" si="215"/>
        <v>0</v>
      </c>
      <c r="O298" s="110">
        <f t="shared" si="216"/>
        <v>0</v>
      </c>
      <c r="P298" s="110">
        <f t="shared" si="217"/>
        <v>0</v>
      </c>
      <c r="Q298" s="110">
        <f t="shared" si="218"/>
        <v>0</v>
      </c>
      <c r="R298" s="110">
        <f t="shared" si="219"/>
        <v>0</v>
      </c>
      <c r="S298" s="110">
        <f t="shared" si="242"/>
        <v>32.039863499870734</v>
      </c>
      <c r="T298" s="110">
        <f t="shared" si="243"/>
        <v>37.268462961541722</v>
      </c>
      <c r="U298" s="110">
        <f t="shared" si="244"/>
        <v>13.090985660940696</v>
      </c>
      <c r="V298" s="110">
        <f t="shared" si="245"/>
        <v>9.2031135064508724</v>
      </c>
      <c r="W298" s="110">
        <f t="shared" si="246"/>
        <v>128.89685000513879</v>
      </c>
      <c r="X298" s="110">
        <f t="shared" si="247"/>
        <v>36.496761558414789</v>
      </c>
      <c r="Y298" s="110"/>
      <c r="Z298" s="110"/>
      <c r="AA298" s="110"/>
      <c r="AB298" s="110"/>
      <c r="AC298" s="110"/>
      <c r="AD298" s="110"/>
      <c r="AE298" s="110">
        <f t="shared" si="230"/>
        <v>0</v>
      </c>
      <c r="AF298" s="110">
        <f t="shared" si="231"/>
        <v>0</v>
      </c>
      <c r="AG298" s="110">
        <f t="shared" si="232"/>
        <v>0</v>
      </c>
      <c r="AH298" s="110">
        <f t="shared" si="233"/>
        <v>0</v>
      </c>
      <c r="AI298" s="110">
        <f t="shared" si="234"/>
        <v>0</v>
      </c>
      <c r="AJ298" s="110">
        <f t="shared" si="235"/>
        <v>0</v>
      </c>
      <c r="AK298" s="110">
        <f t="shared" si="220"/>
        <v>0</v>
      </c>
      <c r="AL298" s="110">
        <f t="shared" si="221"/>
        <v>0</v>
      </c>
      <c r="AM298" s="110">
        <f t="shared" si="222"/>
        <v>0</v>
      </c>
      <c r="AN298" s="110">
        <f t="shared" si="223"/>
        <v>0</v>
      </c>
      <c r="AO298" s="110">
        <f t="shared" si="224"/>
        <v>0</v>
      </c>
      <c r="AP298" s="110">
        <f t="shared" si="225"/>
        <v>0</v>
      </c>
      <c r="AQ298" s="110">
        <f t="shared" si="248"/>
        <v>1.6745749769956921</v>
      </c>
      <c r="AR298" s="110">
        <f t="shared" si="248"/>
        <v>2.7406196809342598</v>
      </c>
      <c r="AS298" s="110">
        <f t="shared" si="249"/>
        <v>0.7142762139602935</v>
      </c>
      <c r="AT298" s="110">
        <f t="shared" si="250"/>
        <v>0.52132874803342244</v>
      </c>
      <c r="AU298" s="110">
        <f t="shared" si="251"/>
        <v>8.990253054020819</v>
      </c>
      <c r="AV298" s="110">
        <f t="shared" si="252"/>
        <v>2.0342124262650723</v>
      </c>
      <c r="AW298" s="110">
        <f t="shared" si="253"/>
        <v>33.714438476866427</v>
      </c>
      <c r="AX298" s="110">
        <f t="shared" si="254"/>
        <v>40.009082642475981</v>
      </c>
      <c r="AY298" s="110">
        <f t="shared" si="255"/>
        <v>13.805261874900989</v>
      </c>
      <c r="AZ298" s="110">
        <f t="shared" si="256"/>
        <v>9.7244422544842948</v>
      </c>
      <c r="BA298" s="110">
        <f t="shared" si="257"/>
        <v>137.88710305915961</v>
      </c>
      <c r="BB298" s="110">
        <f t="shared" si="258"/>
        <v>38.530973984679861</v>
      </c>
      <c r="BC298" s="90">
        <f t="shared" si="236"/>
        <v>0</v>
      </c>
      <c r="BD298" s="90">
        <f t="shared" si="259"/>
        <v>-11000</v>
      </c>
      <c r="BE298" s="90">
        <f t="shared" si="226"/>
        <v>11658.740105743891</v>
      </c>
      <c r="BF298" s="89">
        <f t="shared" si="237"/>
        <v>5.9885464158535573E-2</v>
      </c>
      <c r="BG298" s="109">
        <f t="shared" si="260"/>
        <v>672.54047591187111</v>
      </c>
      <c r="BH298" s="108">
        <f t="shared" si="227"/>
        <v>12331.280581655763</v>
      </c>
      <c r="BI298" s="129">
        <f t="shared" si="238"/>
        <v>0.12102550742325113</v>
      </c>
      <c r="BJ298" s="90">
        <f t="shared" si="228"/>
        <v>739.62882216463231</v>
      </c>
      <c r="BK298" s="108">
        <f t="shared" si="229"/>
        <v>12398.368927908523</v>
      </c>
      <c r="BL298" s="89">
        <f t="shared" si="239"/>
        <v>0.12712444799168399</v>
      </c>
      <c r="BM298" s="109"/>
      <c r="BN298" s="109">
        <f t="shared" si="240"/>
        <v>11000</v>
      </c>
      <c r="BO298" s="109">
        <f t="shared" si="241"/>
        <v>12398.368927908523</v>
      </c>
      <c r="BQ298" s="108">
        <f t="shared" si="212"/>
        <v>72.629997000000003</v>
      </c>
      <c r="BR298" s="108">
        <f t="shared" si="213"/>
        <v>41.349997999999999</v>
      </c>
    </row>
    <row r="299" spans="1:70" ht="12.75" customHeight="1" x14ac:dyDescent="0.2">
      <c r="A299" s="107">
        <v>41141</v>
      </c>
      <c r="B299" s="108">
        <v>72.25</v>
      </c>
      <c r="C299" s="108">
        <v>57.57</v>
      </c>
      <c r="D299" s="108">
        <v>56.98</v>
      </c>
      <c r="E299" s="108">
        <v>69.639999000000003</v>
      </c>
      <c r="F299" s="108">
        <v>32.93</v>
      </c>
      <c r="G299" s="108">
        <v>40.950001</v>
      </c>
      <c r="L299" s="156">
        <f>IF(int=Weekly,-$B$4,IF(int=Bi_Weekly,-$B$4,IF(int=Monthly,-$B$4,IF(int=Quarterly,0,IF(int=Yearly,0,IF(int=None,0,0))))))</f>
        <v>0</v>
      </c>
      <c r="M299" s="110">
        <f t="shared" si="214"/>
        <v>0</v>
      </c>
      <c r="N299" s="126">
        <f t="shared" si="215"/>
        <v>0</v>
      </c>
      <c r="O299" s="110">
        <f t="shared" si="216"/>
        <v>0</v>
      </c>
      <c r="P299" s="110">
        <f t="shared" si="217"/>
        <v>0</v>
      </c>
      <c r="Q299" s="110">
        <f t="shared" si="218"/>
        <v>0</v>
      </c>
      <c r="R299" s="110">
        <f t="shared" si="219"/>
        <v>0</v>
      </c>
      <c r="S299" s="110">
        <f t="shared" si="242"/>
        <v>32.039863499870734</v>
      </c>
      <c r="T299" s="110">
        <f t="shared" si="243"/>
        <v>37.268462961541722</v>
      </c>
      <c r="U299" s="110">
        <f t="shared" si="244"/>
        <v>13.090985660940696</v>
      </c>
      <c r="V299" s="110">
        <f t="shared" si="245"/>
        <v>9.2031135064508724</v>
      </c>
      <c r="W299" s="110">
        <f t="shared" si="246"/>
        <v>128.89685000513879</v>
      </c>
      <c r="X299" s="110">
        <f t="shared" si="247"/>
        <v>36.496761558414789</v>
      </c>
      <c r="Y299" s="110"/>
      <c r="Z299" s="110"/>
      <c r="AA299" s="110"/>
      <c r="AB299" s="110"/>
      <c r="AC299" s="110"/>
      <c r="AD299" s="110"/>
      <c r="AE299" s="110">
        <f t="shared" si="230"/>
        <v>0</v>
      </c>
      <c r="AF299" s="110">
        <f t="shared" si="231"/>
        <v>0</v>
      </c>
      <c r="AG299" s="110">
        <f t="shared" si="232"/>
        <v>0</v>
      </c>
      <c r="AH299" s="110">
        <f t="shared" si="233"/>
        <v>0</v>
      </c>
      <c r="AI299" s="110">
        <f t="shared" si="234"/>
        <v>0</v>
      </c>
      <c r="AJ299" s="110">
        <f t="shared" si="235"/>
        <v>0</v>
      </c>
      <c r="AK299" s="110">
        <f t="shared" si="220"/>
        <v>0</v>
      </c>
      <c r="AL299" s="110">
        <f t="shared" si="221"/>
        <v>0</v>
      </c>
      <c r="AM299" s="110">
        <f t="shared" si="222"/>
        <v>0</v>
      </c>
      <c r="AN299" s="110">
        <f t="shared" si="223"/>
        <v>0</v>
      </c>
      <c r="AO299" s="110">
        <f t="shared" si="224"/>
        <v>0</v>
      </c>
      <c r="AP299" s="110">
        <f t="shared" si="225"/>
        <v>0</v>
      </c>
      <c r="AQ299" s="110">
        <f t="shared" si="248"/>
        <v>1.6745749769956921</v>
      </c>
      <c r="AR299" s="110">
        <f t="shared" si="248"/>
        <v>2.7406196809342598</v>
      </c>
      <c r="AS299" s="110">
        <f t="shared" si="249"/>
        <v>0.7142762139602935</v>
      </c>
      <c r="AT299" s="110">
        <f t="shared" si="250"/>
        <v>0.52132874803342244</v>
      </c>
      <c r="AU299" s="110">
        <f t="shared" si="251"/>
        <v>8.990253054020819</v>
      </c>
      <c r="AV299" s="110">
        <f t="shared" si="252"/>
        <v>2.0342124262650723</v>
      </c>
      <c r="AW299" s="110">
        <f t="shared" si="253"/>
        <v>33.714438476866427</v>
      </c>
      <c r="AX299" s="110">
        <f t="shared" si="254"/>
        <v>40.009082642475981</v>
      </c>
      <c r="AY299" s="110">
        <f t="shared" si="255"/>
        <v>13.805261874900989</v>
      </c>
      <c r="AZ299" s="110">
        <f t="shared" si="256"/>
        <v>9.7244422544842948</v>
      </c>
      <c r="BA299" s="110">
        <f t="shared" si="257"/>
        <v>137.88710305915961</v>
      </c>
      <c r="BB299" s="110">
        <f t="shared" si="258"/>
        <v>38.530973984679861</v>
      </c>
      <c r="BC299" s="90">
        <f t="shared" si="236"/>
        <v>0</v>
      </c>
      <c r="BD299" s="90">
        <f t="shared" si="259"/>
        <v>-11000</v>
      </c>
      <c r="BE299" s="90">
        <f t="shared" si="226"/>
        <v>11586.37042189121</v>
      </c>
      <c r="BF299" s="89">
        <f t="shared" si="237"/>
        <v>5.3306401990109942E-2</v>
      </c>
      <c r="BG299" s="109">
        <f t="shared" si="260"/>
        <v>672.54047591187111</v>
      </c>
      <c r="BH299" s="108">
        <f t="shared" si="227"/>
        <v>12258.910897803082</v>
      </c>
      <c r="BI299" s="129">
        <f t="shared" si="238"/>
        <v>0.11444644525482572</v>
      </c>
      <c r="BJ299" s="90">
        <f t="shared" si="228"/>
        <v>735.12034324117315</v>
      </c>
      <c r="BK299" s="108">
        <f t="shared" si="229"/>
        <v>12321.490765132383</v>
      </c>
      <c r="BL299" s="89">
        <f t="shared" si="239"/>
        <v>0.12013552410294381</v>
      </c>
      <c r="BM299" s="109"/>
      <c r="BN299" s="109">
        <f t="shared" si="240"/>
        <v>11000</v>
      </c>
      <c r="BO299" s="109">
        <f t="shared" si="241"/>
        <v>12321.490765132385</v>
      </c>
      <c r="BQ299" s="108">
        <f t="shared" si="212"/>
        <v>72.25</v>
      </c>
      <c r="BR299" s="108">
        <f t="shared" si="213"/>
        <v>40.950001</v>
      </c>
    </row>
    <row r="300" spans="1:70" ht="12.75" customHeight="1" x14ac:dyDescent="0.2">
      <c r="A300" s="107">
        <v>41148</v>
      </c>
      <c r="B300" s="108">
        <v>72.209998999999996</v>
      </c>
      <c r="C300" s="108">
        <v>57.439999</v>
      </c>
      <c r="D300" s="108">
        <v>56.779998999999997</v>
      </c>
      <c r="E300" s="108">
        <v>69.940002000000007</v>
      </c>
      <c r="F300" s="108">
        <v>32.689999</v>
      </c>
      <c r="G300" s="108">
        <v>40.110000999999997</v>
      </c>
      <c r="L300" s="156">
        <f>IF(int=Weekly,-$B$4,IF(int=Bi_Weekly,0,IF(int=Monthly,0,IF(int=Quarterly,0,IF(int=Yearly,0,IF(int=None,0,0))))))</f>
        <v>0</v>
      </c>
      <c r="M300" s="110">
        <f t="shared" si="214"/>
        <v>0</v>
      </c>
      <c r="N300" s="126">
        <f t="shared" si="215"/>
        <v>0</v>
      </c>
      <c r="O300" s="110">
        <f t="shared" si="216"/>
        <v>0</v>
      </c>
      <c r="P300" s="110">
        <f t="shared" si="217"/>
        <v>0</v>
      </c>
      <c r="Q300" s="110">
        <f t="shared" si="218"/>
        <v>0</v>
      </c>
      <c r="R300" s="110">
        <f t="shared" si="219"/>
        <v>0</v>
      </c>
      <c r="S300" s="110">
        <f t="shared" si="242"/>
        <v>32.039863499870734</v>
      </c>
      <c r="T300" s="110">
        <f t="shared" si="243"/>
        <v>37.268462961541722</v>
      </c>
      <c r="U300" s="110">
        <f t="shared" si="244"/>
        <v>13.090985660940696</v>
      </c>
      <c r="V300" s="110">
        <f t="shared" si="245"/>
        <v>9.2031135064508724</v>
      </c>
      <c r="W300" s="110">
        <f t="shared" si="246"/>
        <v>128.89685000513879</v>
      </c>
      <c r="X300" s="110">
        <f t="shared" si="247"/>
        <v>36.496761558414789</v>
      </c>
      <c r="Y300" s="110"/>
      <c r="Z300" s="110"/>
      <c r="AA300" s="110"/>
      <c r="AB300" s="110"/>
      <c r="AC300" s="110"/>
      <c r="AD300" s="110"/>
      <c r="AE300" s="110">
        <f t="shared" si="230"/>
        <v>0</v>
      </c>
      <c r="AF300" s="110">
        <f t="shared" si="231"/>
        <v>0</v>
      </c>
      <c r="AG300" s="110">
        <f t="shared" si="232"/>
        <v>0</v>
      </c>
      <c r="AH300" s="110">
        <f t="shared" si="233"/>
        <v>0</v>
      </c>
      <c r="AI300" s="110">
        <f t="shared" si="234"/>
        <v>0</v>
      </c>
      <c r="AJ300" s="110">
        <f t="shared" si="235"/>
        <v>0</v>
      </c>
      <c r="AK300" s="110">
        <f t="shared" si="220"/>
        <v>0</v>
      </c>
      <c r="AL300" s="110">
        <f t="shared" si="221"/>
        <v>0</v>
      </c>
      <c r="AM300" s="110">
        <f t="shared" si="222"/>
        <v>0</v>
      </c>
      <c r="AN300" s="110">
        <f t="shared" si="223"/>
        <v>0</v>
      </c>
      <c r="AO300" s="110">
        <f t="shared" si="224"/>
        <v>0</v>
      </c>
      <c r="AP300" s="110">
        <f t="shared" si="225"/>
        <v>0</v>
      </c>
      <c r="AQ300" s="110">
        <f t="shared" si="248"/>
        <v>1.6745749769956921</v>
      </c>
      <c r="AR300" s="110">
        <f t="shared" si="248"/>
        <v>2.7406196809342598</v>
      </c>
      <c r="AS300" s="110">
        <f t="shared" si="249"/>
        <v>0.7142762139602935</v>
      </c>
      <c r="AT300" s="110">
        <f t="shared" si="250"/>
        <v>0.52132874803342244</v>
      </c>
      <c r="AU300" s="110">
        <f t="shared" si="251"/>
        <v>8.990253054020819</v>
      </c>
      <c r="AV300" s="110">
        <f t="shared" si="252"/>
        <v>2.0342124262650723</v>
      </c>
      <c r="AW300" s="110">
        <f t="shared" si="253"/>
        <v>33.714438476866427</v>
      </c>
      <c r="AX300" s="110">
        <f t="shared" si="254"/>
        <v>40.009082642475981</v>
      </c>
      <c r="AY300" s="110">
        <f t="shared" si="255"/>
        <v>13.805261874900989</v>
      </c>
      <c r="AZ300" s="110">
        <f t="shared" si="256"/>
        <v>9.7244422544842948</v>
      </c>
      <c r="BA300" s="110">
        <f t="shared" si="257"/>
        <v>137.88710305915961</v>
      </c>
      <c r="BB300" s="110">
        <f t="shared" si="258"/>
        <v>38.530973984679861</v>
      </c>
      <c r="BC300" s="90">
        <f t="shared" si="236"/>
        <v>0</v>
      </c>
      <c r="BD300" s="90">
        <f t="shared" si="259"/>
        <v>-11000</v>
      </c>
      <c r="BE300" s="90">
        <f t="shared" si="226"/>
        <v>11518.79395668884</v>
      </c>
      <c r="BF300" s="89">
        <f t="shared" si="237"/>
        <v>4.7163086971712787E-2</v>
      </c>
      <c r="BG300" s="109">
        <f t="shared" si="260"/>
        <v>672.54047591187111</v>
      </c>
      <c r="BH300" s="108">
        <f t="shared" si="227"/>
        <v>12191.334432600712</v>
      </c>
      <c r="BI300" s="129">
        <f t="shared" si="238"/>
        <v>0.10830313023642835</v>
      </c>
      <c r="BJ300" s="90">
        <f t="shared" si="228"/>
        <v>730.84421133842443</v>
      </c>
      <c r="BK300" s="108">
        <f t="shared" si="229"/>
        <v>12249.638168027264</v>
      </c>
      <c r="BL300" s="89">
        <f t="shared" si="239"/>
        <v>0.1136034698206605</v>
      </c>
      <c r="BM300" s="109"/>
      <c r="BN300" s="109">
        <f t="shared" si="240"/>
        <v>11000</v>
      </c>
      <c r="BO300" s="109">
        <f t="shared" si="241"/>
        <v>12249.638168027264</v>
      </c>
      <c r="BQ300" s="108">
        <f t="shared" si="212"/>
        <v>72.209998999999996</v>
      </c>
      <c r="BR300" s="108">
        <f t="shared" si="213"/>
        <v>40.110000999999997</v>
      </c>
    </row>
    <row r="301" spans="1:70" ht="12.75" customHeight="1" x14ac:dyDescent="0.2">
      <c r="A301" s="107">
        <v>41156</v>
      </c>
      <c r="B301" s="108">
        <v>73.959998999999996</v>
      </c>
      <c r="C301" s="108">
        <v>58.869999</v>
      </c>
      <c r="D301" s="108">
        <v>58.32</v>
      </c>
      <c r="E301" s="108">
        <v>72.370002999999997</v>
      </c>
      <c r="F301" s="108">
        <v>33.709999000000003</v>
      </c>
      <c r="G301" s="108">
        <v>41.509998000000003</v>
      </c>
      <c r="L301" s="156">
        <f>IF(int=Weekly,-$B$4,IF(int=Bi_Weekly,-$B$4,IF(int=Monthly,0,IF(int=Quarterly,0,IF(int=Yearly,0,IF(int=None,0,0))))))</f>
        <v>0</v>
      </c>
      <c r="M301" s="110">
        <f t="shared" si="214"/>
        <v>0</v>
      </c>
      <c r="N301" s="126">
        <f t="shared" si="215"/>
        <v>0</v>
      </c>
      <c r="O301" s="110">
        <f t="shared" si="216"/>
        <v>0</v>
      </c>
      <c r="P301" s="110">
        <f t="shared" si="217"/>
        <v>0</v>
      </c>
      <c r="Q301" s="110">
        <f t="shared" si="218"/>
        <v>0</v>
      </c>
      <c r="R301" s="110">
        <f t="shared" si="219"/>
        <v>0</v>
      </c>
      <c r="S301" s="110">
        <f t="shared" si="242"/>
        <v>32.039863499870734</v>
      </c>
      <c r="T301" s="110">
        <f t="shared" si="243"/>
        <v>37.268462961541722</v>
      </c>
      <c r="U301" s="110">
        <f t="shared" si="244"/>
        <v>13.090985660940696</v>
      </c>
      <c r="V301" s="110">
        <f t="shared" si="245"/>
        <v>9.2031135064508724</v>
      </c>
      <c r="W301" s="110">
        <f t="shared" si="246"/>
        <v>128.89685000513879</v>
      </c>
      <c r="X301" s="110">
        <f t="shared" si="247"/>
        <v>36.496761558414789</v>
      </c>
      <c r="Y301" s="110"/>
      <c r="Z301" s="110"/>
      <c r="AA301" s="110"/>
      <c r="AB301" s="110"/>
      <c r="AC301" s="110"/>
      <c r="AD301" s="110"/>
      <c r="AE301" s="110">
        <f t="shared" si="230"/>
        <v>0</v>
      </c>
      <c r="AF301" s="110">
        <f t="shared" si="231"/>
        <v>0</v>
      </c>
      <c r="AG301" s="110">
        <f t="shared" si="232"/>
        <v>0</v>
      </c>
      <c r="AH301" s="110">
        <f t="shared" si="233"/>
        <v>0</v>
      </c>
      <c r="AI301" s="110">
        <f t="shared" si="234"/>
        <v>0</v>
      </c>
      <c r="AJ301" s="110">
        <f t="shared" si="235"/>
        <v>0</v>
      </c>
      <c r="AK301" s="110">
        <f t="shared" si="220"/>
        <v>0</v>
      </c>
      <c r="AL301" s="110">
        <f t="shared" si="221"/>
        <v>0</v>
      </c>
      <c r="AM301" s="110">
        <f t="shared" si="222"/>
        <v>0</v>
      </c>
      <c r="AN301" s="110">
        <f t="shared" si="223"/>
        <v>0</v>
      </c>
      <c r="AO301" s="110">
        <f t="shared" si="224"/>
        <v>0</v>
      </c>
      <c r="AP301" s="110">
        <f t="shared" si="225"/>
        <v>0</v>
      </c>
      <c r="AQ301" s="110">
        <f t="shared" si="248"/>
        <v>1.6745749769956921</v>
      </c>
      <c r="AR301" s="110">
        <f t="shared" si="248"/>
        <v>2.7406196809342598</v>
      </c>
      <c r="AS301" s="110">
        <f t="shared" si="249"/>
        <v>0.7142762139602935</v>
      </c>
      <c r="AT301" s="110">
        <f t="shared" si="250"/>
        <v>0.52132874803342244</v>
      </c>
      <c r="AU301" s="110">
        <f t="shared" si="251"/>
        <v>8.990253054020819</v>
      </c>
      <c r="AV301" s="110">
        <f t="shared" si="252"/>
        <v>2.0342124262650723</v>
      </c>
      <c r="AW301" s="110">
        <f t="shared" si="253"/>
        <v>33.714438476866427</v>
      </c>
      <c r="AX301" s="110">
        <f t="shared" si="254"/>
        <v>40.009082642475981</v>
      </c>
      <c r="AY301" s="110">
        <f t="shared" si="255"/>
        <v>13.805261874900989</v>
      </c>
      <c r="AZ301" s="110">
        <f t="shared" si="256"/>
        <v>9.7244422544842948</v>
      </c>
      <c r="BA301" s="110">
        <f t="shared" si="257"/>
        <v>137.88710305915961</v>
      </c>
      <c r="BB301" s="110">
        <f t="shared" si="258"/>
        <v>38.530973984679861</v>
      </c>
      <c r="BC301" s="90">
        <f t="shared" si="236"/>
        <v>0</v>
      </c>
      <c r="BD301" s="90">
        <f t="shared" si="259"/>
        <v>-11000</v>
      </c>
      <c r="BE301" s="90">
        <f t="shared" si="226"/>
        <v>11853.251469577979</v>
      </c>
      <c r="BF301" s="89">
        <f t="shared" si="237"/>
        <v>7.7568315416179923E-2</v>
      </c>
      <c r="BG301" s="109">
        <f t="shared" si="260"/>
        <v>672.54047591187111</v>
      </c>
      <c r="BH301" s="108">
        <f t="shared" si="227"/>
        <v>12525.791945489851</v>
      </c>
      <c r="BI301" s="129">
        <f t="shared" si="238"/>
        <v>0.13870835868089548</v>
      </c>
      <c r="BJ301" s="90">
        <f t="shared" si="228"/>
        <v>752.07856856396302</v>
      </c>
      <c r="BK301" s="108">
        <f t="shared" si="229"/>
        <v>12605.330038141943</v>
      </c>
      <c r="BL301" s="89">
        <f t="shared" si="239"/>
        <v>0.14593909437654018</v>
      </c>
      <c r="BM301" s="109"/>
      <c r="BN301" s="109">
        <f t="shared" si="240"/>
        <v>11000</v>
      </c>
      <c r="BO301" s="109">
        <f t="shared" si="241"/>
        <v>12605.330038141941</v>
      </c>
      <c r="BQ301" s="108">
        <f t="shared" si="212"/>
        <v>73.959998999999996</v>
      </c>
      <c r="BR301" s="108">
        <f t="shared" si="213"/>
        <v>41.509998000000003</v>
      </c>
    </row>
    <row r="302" spans="1:70" ht="12.75" customHeight="1" x14ac:dyDescent="0.2">
      <c r="A302" s="107">
        <v>41162</v>
      </c>
      <c r="B302" s="108">
        <v>75.5</v>
      </c>
      <c r="C302" s="108">
        <v>60.07</v>
      </c>
      <c r="D302" s="108">
        <v>59.73</v>
      </c>
      <c r="E302" s="108">
        <v>74.550003000000004</v>
      </c>
      <c r="F302" s="108">
        <v>34.900002000000001</v>
      </c>
      <c r="G302" s="108">
        <v>43.220001000000003</v>
      </c>
      <c r="L302" s="156">
        <f>IF(int=Weekly,-$B$4,IF(int=Bi_Weekly,0,IF(int=Monthly,0,IF(int=Quarterly,0,IF(int=Yearly,0,IF(int=None,0,0))))))</f>
        <v>0</v>
      </c>
      <c r="M302" s="110">
        <f t="shared" si="214"/>
        <v>0</v>
      </c>
      <c r="N302" s="126">
        <f t="shared" si="215"/>
        <v>0</v>
      </c>
      <c r="O302" s="110">
        <f t="shared" si="216"/>
        <v>0</v>
      </c>
      <c r="P302" s="110">
        <f t="shared" si="217"/>
        <v>0</v>
      </c>
      <c r="Q302" s="110">
        <f t="shared" si="218"/>
        <v>0</v>
      </c>
      <c r="R302" s="110">
        <f t="shared" si="219"/>
        <v>0</v>
      </c>
      <c r="S302" s="110">
        <f t="shared" si="242"/>
        <v>32.039863499870734</v>
      </c>
      <c r="T302" s="110">
        <f t="shared" si="243"/>
        <v>37.268462961541722</v>
      </c>
      <c r="U302" s="110">
        <f t="shared" si="244"/>
        <v>13.090985660940696</v>
      </c>
      <c r="V302" s="110">
        <f t="shared" si="245"/>
        <v>9.2031135064508724</v>
      </c>
      <c r="W302" s="110">
        <f t="shared" si="246"/>
        <v>128.89685000513879</v>
      </c>
      <c r="X302" s="110">
        <f t="shared" si="247"/>
        <v>36.496761558414789</v>
      </c>
      <c r="Y302" s="110"/>
      <c r="Z302" s="110"/>
      <c r="AA302" s="110"/>
      <c r="AB302" s="110"/>
      <c r="AC302" s="110"/>
      <c r="AD302" s="110"/>
      <c r="AE302" s="110">
        <f t="shared" si="230"/>
        <v>0</v>
      </c>
      <c r="AF302" s="110">
        <f t="shared" si="231"/>
        <v>0</v>
      </c>
      <c r="AG302" s="110">
        <f t="shared" si="232"/>
        <v>0</v>
      </c>
      <c r="AH302" s="110">
        <f t="shared" si="233"/>
        <v>0</v>
      </c>
      <c r="AI302" s="110">
        <f t="shared" si="234"/>
        <v>0</v>
      </c>
      <c r="AJ302" s="110">
        <f t="shared" si="235"/>
        <v>0</v>
      </c>
      <c r="AK302" s="110">
        <f t="shared" si="220"/>
        <v>0</v>
      </c>
      <c r="AL302" s="110">
        <f t="shared" si="221"/>
        <v>0</v>
      </c>
      <c r="AM302" s="110">
        <f t="shared" si="222"/>
        <v>0</v>
      </c>
      <c r="AN302" s="110">
        <f t="shared" si="223"/>
        <v>0</v>
      </c>
      <c r="AO302" s="110">
        <f t="shared" si="224"/>
        <v>0</v>
      </c>
      <c r="AP302" s="110">
        <f t="shared" si="225"/>
        <v>0</v>
      </c>
      <c r="AQ302" s="110">
        <f t="shared" si="248"/>
        <v>1.6745749769956921</v>
      </c>
      <c r="AR302" s="110">
        <f t="shared" si="248"/>
        <v>2.7406196809342598</v>
      </c>
      <c r="AS302" s="110">
        <f t="shared" si="249"/>
        <v>0.7142762139602935</v>
      </c>
      <c r="AT302" s="110">
        <f t="shared" si="250"/>
        <v>0.52132874803342244</v>
      </c>
      <c r="AU302" s="110">
        <f t="shared" si="251"/>
        <v>8.990253054020819</v>
      </c>
      <c r="AV302" s="110">
        <f t="shared" si="252"/>
        <v>2.0342124262650723</v>
      </c>
      <c r="AW302" s="110">
        <f t="shared" si="253"/>
        <v>33.714438476866427</v>
      </c>
      <c r="AX302" s="110">
        <f t="shared" si="254"/>
        <v>40.009082642475981</v>
      </c>
      <c r="AY302" s="110">
        <f t="shared" si="255"/>
        <v>13.805261874900989</v>
      </c>
      <c r="AZ302" s="110">
        <f t="shared" si="256"/>
        <v>9.7244422544842948</v>
      </c>
      <c r="BA302" s="110">
        <f t="shared" si="257"/>
        <v>137.88710305915961</v>
      </c>
      <c r="BB302" s="110">
        <f t="shared" si="258"/>
        <v>38.530973984679861</v>
      </c>
      <c r="BC302" s="90">
        <f t="shared" si="236"/>
        <v>0</v>
      </c>
      <c r="BD302" s="90">
        <f t="shared" si="259"/>
        <v>-11000</v>
      </c>
      <c r="BE302" s="90">
        <f t="shared" si="226"/>
        <v>12201.633371407783</v>
      </c>
      <c r="BF302" s="89">
        <f t="shared" si="237"/>
        <v>0.10923939740070754</v>
      </c>
      <c r="BG302" s="109">
        <f t="shared" si="260"/>
        <v>672.54047591187111</v>
      </c>
      <c r="BH302" s="108">
        <f t="shared" si="227"/>
        <v>12874.173847319655</v>
      </c>
      <c r="BI302" s="129">
        <f t="shared" si="238"/>
        <v>0.1703794406654231</v>
      </c>
      <c r="BJ302" s="90">
        <f t="shared" si="228"/>
        <v>774.26672564984358</v>
      </c>
      <c r="BK302" s="108">
        <f t="shared" si="229"/>
        <v>12975.900097057627</v>
      </c>
      <c r="BL302" s="89">
        <f t="shared" si="239"/>
        <v>0.17962728155069341</v>
      </c>
      <c r="BM302" s="109"/>
      <c r="BN302" s="109">
        <f t="shared" si="240"/>
        <v>11000</v>
      </c>
      <c r="BO302" s="109">
        <f t="shared" si="241"/>
        <v>12975.900097057629</v>
      </c>
      <c r="BQ302" s="108">
        <f t="shared" si="212"/>
        <v>75.5</v>
      </c>
      <c r="BR302" s="108">
        <f t="shared" si="213"/>
        <v>43.220001000000003</v>
      </c>
    </row>
    <row r="303" spans="1:70" ht="12.75" customHeight="1" x14ac:dyDescent="0.2">
      <c r="A303" s="107">
        <v>41169</v>
      </c>
      <c r="B303" s="108">
        <v>75.040001000000004</v>
      </c>
      <c r="C303" s="108">
        <v>59.77</v>
      </c>
      <c r="D303" s="108">
        <v>58.830002</v>
      </c>
      <c r="E303" s="108">
        <v>73.309997999999993</v>
      </c>
      <c r="F303" s="108">
        <v>34.509998000000003</v>
      </c>
      <c r="G303" s="108">
        <v>42.650002000000001</v>
      </c>
      <c r="L303" s="156">
        <f>IF(int=Weekly,-$B$4,IF(int=Bi_Weekly,-$B$4,IF(int=Monthly,-$B$4,IF(int=Quarterly,0,IF(int=Yearly,0,IF(int=None,0,0))))))</f>
        <v>0</v>
      </c>
      <c r="M303" s="110">
        <f t="shared" si="214"/>
        <v>0</v>
      </c>
      <c r="N303" s="126">
        <f t="shared" si="215"/>
        <v>0</v>
      </c>
      <c r="O303" s="110">
        <f t="shared" si="216"/>
        <v>0</v>
      </c>
      <c r="P303" s="110">
        <f t="shared" si="217"/>
        <v>0</v>
      </c>
      <c r="Q303" s="110">
        <f t="shared" si="218"/>
        <v>0</v>
      </c>
      <c r="R303" s="110">
        <f t="shared" si="219"/>
        <v>0</v>
      </c>
      <c r="S303" s="110">
        <f t="shared" si="242"/>
        <v>32.039863499870734</v>
      </c>
      <c r="T303" s="110">
        <f t="shared" si="243"/>
        <v>37.268462961541722</v>
      </c>
      <c r="U303" s="110">
        <f t="shared" si="244"/>
        <v>13.090985660940696</v>
      </c>
      <c r="V303" s="110">
        <f t="shared" si="245"/>
        <v>9.2031135064508724</v>
      </c>
      <c r="W303" s="110">
        <f t="shared" si="246"/>
        <v>128.89685000513879</v>
      </c>
      <c r="X303" s="110">
        <f t="shared" si="247"/>
        <v>36.496761558414789</v>
      </c>
      <c r="Y303" s="110"/>
      <c r="Z303" s="110"/>
      <c r="AA303" s="110"/>
      <c r="AB303" s="110"/>
      <c r="AC303" s="110"/>
      <c r="AD303" s="110"/>
      <c r="AE303" s="110">
        <f t="shared" si="230"/>
        <v>0</v>
      </c>
      <c r="AF303" s="110">
        <f t="shared" si="231"/>
        <v>0</v>
      </c>
      <c r="AG303" s="110">
        <f t="shared" si="232"/>
        <v>0</v>
      </c>
      <c r="AH303" s="110">
        <f t="shared" si="233"/>
        <v>0</v>
      </c>
      <c r="AI303" s="110">
        <f t="shared" si="234"/>
        <v>0</v>
      </c>
      <c r="AJ303" s="110">
        <f t="shared" si="235"/>
        <v>0</v>
      </c>
      <c r="AK303" s="110">
        <f t="shared" si="220"/>
        <v>0</v>
      </c>
      <c r="AL303" s="110">
        <f t="shared" si="221"/>
        <v>0</v>
      </c>
      <c r="AM303" s="110">
        <f t="shared" si="222"/>
        <v>0</v>
      </c>
      <c r="AN303" s="110">
        <f t="shared" si="223"/>
        <v>0</v>
      </c>
      <c r="AO303" s="110">
        <f t="shared" si="224"/>
        <v>0</v>
      </c>
      <c r="AP303" s="110">
        <f t="shared" si="225"/>
        <v>0</v>
      </c>
      <c r="AQ303" s="110">
        <f t="shared" si="248"/>
        <v>1.6745749769956921</v>
      </c>
      <c r="AR303" s="110">
        <f t="shared" si="248"/>
        <v>2.7406196809342598</v>
      </c>
      <c r="AS303" s="110">
        <f t="shared" si="249"/>
        <v>0.7142762139602935</v>
      </c>
      <c r="AT303" s="110">
        <f t="shared" si="250"/>
        <v>0.52132874803342244</v>
      </c>
      <c r="AU303" s="110">
        <f t="shared" si="251"/>
        <v>8.990253054020819</v>
      </c>
      <c r="AV303" s="110">
        <f t="shared" si="252"/>
        <v>2.0342124262650723</v>
      </c>
      <c r="AW303" s="110">
        <f t="shared" si="253"/>
        <v>33.714438476866427</v>
      </c>
      <c r="AX303" s="110">
        <f t="shared" si="254"/>
        <v>40.009082642475981</v>
      </c>
      <c r="AY303" s="110">
        <f t="shared" si="255"/>
        <v>13.805261874900989</v>
      </c>
      <c r="AZ303" s="110">
        <f t="shared" si="256"/>
        <v>9.7244422544842948</v>
      </c>
      <c r="BA303" s="110">
        <f t="shared" si="257"/>
        <v>137.88710305915961</v>
      </c>
      <c r="BB303" s="110">
        <f t="shared" si="258"/>
        <v>38.530973984679861</v>
      </c>
      <c r="BC303" s="90">
        <f t="shared" si="236"/>
        <v>0</v>
      </c>
      <c r="BD303" s="90">
        <f t="shared" si="259"/>
        <v>-11000</v>
      </c>
      <c r="BE303" s="90">
        <f t="shared" si="226"/>
        <v>12081.447354991864</v>
      </c>
      <c r="BF303" s="89">
        <f t="shared" si="237"/>
        <v>9.8313395908351309E-2</v>
      </c>
      <c r="BG303" s="109">
        <f t="shared" si="260"/>
        <v>672.54047591187111</v>
      </c>
      <c r="BH303" s="108">
        <f t="shared" si="227"/>
        <v>12753.987830903736</v>
      </c>
      <c r="BI303" s="129">
        <f t="shared" si="238"/>
        <v>0.15945343917306687</v>
      </c>
      <c r="BJ303" s="90">
        <f t="shared" si="228"/>
        <v>766.7192058116641</v>
      </c>
      <c r="BK303" s="108">
        <f t="shared" si="229"/>
        <v>12848.166560803527</v>
      </c>
      <c r="BL303" s="89">
        <f t="shared" si="239"/>
        <v>0.16801514189122968</v>
      </c>
      <c r="BM303" s="109"/>
      <c r="BN303" s="109">
        <f t="shared" si="240"/>
        <v>11000</v>
      </c>
      <c r="BO303" s="109">
        <f t="shared" si="241"/>
        <v>12848.166560803529</v>
      </c>
      <c r="BQ303" s="108">
        <f t="shared" si="212"/>
        <v>75.040001000000004</v>
      </c>
      <c r="BR303" s="108">
        <f t="shared" si="213"/>
        <v>42.650002000000001</v>
      </c>
    </row>
    <row r="304" spans="1:70" ht="12.75" customHeight="1" x14ac:dyDescent="0.2">
      <c r="A304" s="107">
        <v>41176</v>
      </c>
      <c r="B304" s="108">
        <v>73.650002000000001</v>
      </c>
      <c r="C304" s="108">
        <v>58.720001000000003</v>
      </c>
      <c r="D304" s="108">
        <v>57.93</v>
      </c>
      <c r="E304" s="108">
        <v>71.900002000000001</v>
      </c>
      <c r="F304" s="108">
        <v>32.880001</v>
      </c>
      <c r="G304" s="108">
        <v>41.720001000000003</v>
      </c>
      <c r="L304" s="156">
        <f>IF(int=Weekly,-$B$4,IF(int=Bi_Weekly,0,IF(int=Monthly,0,IF(int=Quarterly,0,IF(int=Yearly,0,IF(int=None,0,0))))))</f>
        <v>0</v>
      </c>
      <c r="M304" s="110">
        <f t="shared" si="214"/>
        <v>0</v>
      </c>
      <c r="N304" s="126">
        <f t="shared" si="215"/>
        <v>0</v>
      </c>
      <c r="O304" s="110">
        <f t="shared" si="216"/>
        <v>0</v>
      </c>
      <c r="P304" s="110">
        <f t="shared" si="217"/>
        <v>0</v>
      </c>
      <c r="Q304" s="110">
        <f t="shared" si="218"/>
        <v>0</v>
      </c>
      <c r="R304" s="110">
        <f t="shared" si="219"/>
        <v>0</v>
      </c>
      <c r="S304" s="110">
        <f t="shared" si="242"/>
        <v>32.039863499870734</v>
      </c>
      <c r="T304" s="110">
        <f t="shared" si="243"/>
        <v>37.268462961541722</v>
      </c>
      <c r="U304" s="110">
        <f t="shared" si="244"/>
        <v>13.090985660940696</v>
      </c>
      <c r="V304" s="110">
        <f t="shared" si="245"/>
        <v>9.2031135064508724</v>
      </c>
      <c r="W304" s="110">
        <f t="shared" si="246"/>
        <v>128.89685000513879</v>
      </c>
      <c r="X304" s="110">
        <f t="shared" si="247"/>
        <v>36.496761558414789</v>
      </c>
      <c r="Y304" s="110">
        <v>0.36399999999999999</v>
      </c>
      <c r="Z304" s="110">
        <v>0.38800000000000001</v>
      </c>
      <c r="AA304" s="110"/>
      <c r="AB304" s="110"/>
      <c r="AC304" s="110">
        <v>0.68899999999999995</v>
      </c>
      <c r="AD304" s="110">
        <v>0.52500000000000002</v>
      </c>
      <c r="AE304" s="110">
        <f t="shared" si="230"/>
        <v>11.662510313952946</v>
      </c>
      <c r="AF304" s="110">
        <f t="shared" si="231"/>
        <v>14.460163629078188</v>
      </c>
      <c r="AG304" s="110">
        <f t="shared" si="232"/>
        <v>0</v>
      </c>
      <c r="AH304" s="110">
        <f t="shared" si="233"/>
        <v>0</v>
      </c>
      <c r="AI304" s="110">
        <f t="shared" si="234"/>
        <v>88.809929653540621</v>
      </c>
      <c r="AJ304" s="110">
        <f t="shared" si="235"/>
        <v>19.160799818167764</v>
      </c>
      <c r="AK304" s="110">
        <f t="shared" si="220"/>
        <v>0.15835044123899611</v>
      </c>
      <c r="AL304" s="110">
        <f t="shared" si="221"/>
        <v>0.24625618839955721</v>
      </c>
      <c r="AM304" s="110">
        <f t="shared" si="222"/>
        <v>0</v>
      </c>
      <c r="AN304" s="110">
        <f t="shared" si="223"/>
        <v>0</v>
      </c>
      <c r="AO304" s="110">
        <f t="shared" si="224"/>
        <v>2.701031841621313</v>
      </c>
      <c r="AP304" s="110">
        <f t="shared" si="225"/>
        <v>0.45927131732733567</v>
      </c>
      <c r="AQ304" s="110">
        <f t="shared" si="248"/>
        <v>1.8329254182346881</v>
      </c>
      <c r="AR304" s="110">
        <f t="shared" si="248"/>
        <v>2.9868758693338169</v>
      </c>
      <c r="AS304" s="110">
        <f t="shared" si="249"/>
        <v>0.7142762139602935</v>
      </c>
      <c r="AT304" s="110">
        <f t="shared" si="250"/>
        <v>0.52132874803342244</v>
      </c>
      <c r="AU304" s="110">
        <f t="shared" si="251"/>
        <v>11.691284895642132</v>
      </c>
      <c r="AV304" s="110">
        <f t="shared" si="252"/>
        <v>2.493483743592408</v>
      </c>
      <c r="AW304" s="110">
        <f t="shared" si="253"/>
        <v>33.872788918105421</v>
      </c>
      <c r="AX304" s="110">
        <f t="shared" si="254"/>
        <v>40.255338830875537</v>
      </c>
      <c r="AY304" s="110">
        <f t="shared" si="255"/>
        <v>13.805261874900989</v>
      </c>
      <c r="AZ304" s="110">
        <f t="shared" si="256"/>
        <v>9.7244422544842948</v>
      </c>
      <c r="BA304" s="110">
        <f t="shared" si="257"/>
        <v>140.58813490078091</v>
      </c>
      <c r="BB304" s="110">
        <f t="shared" si="258"/>
        <v>38.990245302007196</v>
      </c>
      <c r="BC304" s="90">
        <f t="shared" si="236"/>
        <v>134.09340341473953</v>
      </c>
      <c r="BD304" s="90">
        <f t="shared" si="259"/>
        <v>-11000</v>
      </c>
      <c r="BE304" s="90">
        <f t="shared" si="226"/>
        <v>11728.978357853382</v>
      </c>
      <c r="BF304" s="89">
        <f t="shared" si="237"/>
        <v>6.6270759804852863E-2</v>
      </c>
      <c r="BG304" s="109">
        <f t="shared" si="260"/>
        <v>806.63387932661067</v>
      </c>
      <c r="BH304" s="108">
        <f t="shared" si="227"/>
        <v>12535.612237179994</v>
      </c>
      <c r="BI304" s="129">
        <f t="shared" si="238"/>
        <v>0.13960111247090845</v>
      </c>
      <c r="BJ304" s="90">
        <f t="shared" si="228"/>
        <v>877.6834771901307</v>
      </c>
      <c r="BK304" s="108">
        <f t="shared" si="229"/>
        <v>12606.661835043513</v>
      </c>
      <c r="BL304" s="89">
        <f t="shared" si="239"/>
        <v>0.14606016682213752</v>
      </c>
      <c r="BM304" s="109"/>
      <c r="BN304" s="109">
        <f t="shared" si="240"/>
        <v>11000</v>
      </c>
      <c r="BO304" s="109">
        <f t="shared" si="241"/>
        <v>12606.661835043509</v>
      </c>
      <c r="BQ304" s="108">
        <f t="shared" si="212"/>
        <v>73.650002000000001</v>
      </c>
      <c r="BR304" s="108">
        <f t="shared" si="213"/>
        <v>41.720001000000003</v>
      </c>
    </row>
    <row r="305" spans="1:70" ht="12.75" customHeight="1" x14ac:dyDescent="0.2">
      <c r="A305" s="107">
        <v>41183</v>
      </c>
      <c r="B305" s="108">
        <v>74.699996999999996</v>
      </c>
      <c r="C305" s="108">
        <v>59.830002</v>
      </c>
      <c r="D305" s="108">
        <v>58.860000999999997</v>
      </c>
      <c r="E305" s="108">
        <v>72.760002</v>
      </c>
      <c r="F305" s="108">
        <v>33.57</v>
      </c>
      <c r="G305" s="108">
        <v>42.27</v>
      </c>
      <c r="L305" s="156">
        <f>IF(int=Weekly,-$B$4,IF(int=Bi_Weekly,-$B$4,IF(int=Monthly,0,IF(int=Quarterly,0,IF(int=Yearly,0,IF(int=None,0,0))))))</f>
        <v>0</v>
      </c>
      <c r="M305" s="110">
        <f t="shared" si="214"/>
        <v>0</v>
      </c>
      <c r="N305" s="126">
        <f t="shared" si="215"/>
        <v>0</v>
      </c>
      <c r="O305" s="110">
        <f t="shared" si="216"/>
        <v>0</v>
      </c>
      <c r="P305" s="110">
        <f t="shared" si="217"/>
        <v>0</v>
      </c>
      <c r="Q305" s="110">
        <f t="shared" si="218"/>
        <v>0</v>
      </c>
      <c r="R305" s="110">
        <f t="shared" si="219"/>
        <v>0</v>
      </c>
      <c r="S305" s="110">
        <f t="shared" si="242"/>
        <v>32.039863499870734</v>
      </c>
      <c r="T305" s="110">
        <f t="shared" si="243"/>
        <v>37.268462961541722</v>
      </c>
      <c r="U305" s="110">
        <f t="shared" si="244"/>
        <v>13.090985660940696</v>
      </c>
      <c r="V305" s="110">
        <f t="shared" si="245"/>
        <v>9.2031135064508724</v>
      </c>
      <c r="W305" s="110">
        <f t="shared" si="246"/>
        <v>128.89685000513879</v>
      </c>
      <c r="X305" s="110">
        <f t="shared" si="247"/>
        <v>36.496761558414789</v>
      </c>
      <c r="Y305" s="110"/>
      <c r="Z305" s="110"/>
      <c r="AA305" s="110"/>
      <c r="AB305" s="110"/>
      <c r="AC305" s="110"/>
      <c r="AD305" s="110"/>
      <c r="AE305" s="110">
        <f t="shared" si="230"/>
        <v>0</v>
      </c>
      <c r="AF305" s="110">
        <f t="shared" si="231"/>
        <v>0</v>
      </c>
      <c r="AG305" s="110">
        <f t="shared" si="232"/>
        <v>0</v>
      </c>
      <c r="AH305" s="110">
        <f t="shared" si="233"/>
        <v>0</v>
      </c>
      <c r="AI305" s="110">
        <f t="shared" si="234"/>
        <v>0</v>
      </c>
      <c r="AJ305" s="110">
        <f t="shared" si="235"/>
        <v>0</v>
      </c>
      <c r="AK305" s="110">
        <f t="shared" si="220"/>
        <v>0</v>
      </c>
      <c r="AL305" s="110">
        <f t="shared" si="221"/>
        <v>0</v>
      </c>
      <c r="AM305" s="110">
        <f t="shared" si="222"/>
        <v>0</v>
      </c>
      <c r="AN305" s="110">
        <f t="shared" si="223"/>
        <v>0</v>
      </c>
      <c r="AO305" s="110">
        <f t="shared" si="224"/>
        <v>0</v>
      </c>
      <c r="AP305" s="110">
        <f t="shared" si="225"/>
        <v>0</v>
      </c>
      <c r="AQ305" s="110">
        <f t="shared" si="248"/>
        <v>1.8329254182346881</v>
      </c>
      <c r="AR305" s="110">
        <f t="shared" si="248"/>
        <v>2.9868758693338169</v>
      </c>
      <c r="AS305" s="110">
        <f t="shared" si="249"/>
        <v>0.7142762139602935</v>
      </c>
      <c r="AT305" s="110">
        <f t="shared" si="250"/>
        <v>0.52132874803342244</v>
      </c>
      <c r="AU305" s="110">
        <f t="shared" si="251"/>
        <v>11.691284895642132</v>
      </c>
      <c r="AV305" s="110">
        <f t="shared" si="252"/>
        <v>2.493483743592408</v>
      </c>
      <c r="AW305" s="110">
        <f t="shared" si="253"/>
        <v>33.872788918105421</v>
      </c>
      <c r="AX305" s="110">
        <f t="shared" si="254"/>
        <v>40.255338830875537</v>
      </c>
      <c r="AY305" s="110">
        <f t="shared" si="255"/>
        <v>13.805261874900989</v>
      </c>
      <c r="AZ305" s="110">
        <f t="shared" si="256"/>
        <v>9.7244422544842948</v>
      </c>
      <c r="BA305" s="110">
        <f t="shared" si="257"/>
        <v>140.58813490078091</v>
      </c>
      <c r="BB305" s="110">
        <f t="shared" si="258"/>
        <v>38.990245302007196</v>
      </c>
      <c r="BC305" s="90">
        <f t="shared" si="236"/>
        <v>0</v>
      </c>
      <c r="BD305" s="90">
        <f t="shared" si="259"/>
        <v>-11000</v>
      </c>
      <c r="BE305" s="90">
        <f t="shared" si="226"/>
        <v>11933.08927282297</v>
      </c>
      <c r="BF305" s="89">
        <f t="shared" si="237"/>
        <v>8.4826297529360994E-2</v>
      </c>
      <c r="BG305" s="109">
        <f t="shared" si="260"/>
        <v>806.63387932661067</v>
      </c>
      <c r="BH305" s="108">
        <f t="shared" si="227"/>
        <v>12739.723152149581</v>
      </c>
      <c r="BI305" s="129">
        <f t="shared" si="238"/>
        <v>0.15815665019541658</v>
      </c>
      <c r="BJ305" s="90">
        <f t="shared" si="228"/>
        <v>893.47448368525488</v>
      </c>
      <c r="BK305" s="108">
        <f t="shared" si="229"/>
        <v>12826.563756508225</v>
      </c>
      <c r="BL305" s="89">
        <f t="shared" si="239"/>
        <v>0.16605125059165693</v>
      </c>
      <c r="BM305" s="109"/>
      <c r="BN305" s="109">
        <f t="shared" si="240"/>
        <v>11000</v>
      </c>
      <c r="BO305" s="109">
        <f t="shared" si="241"/>
        <v>12826.563756508223</v>
      </c>
      <c r="BQ305" s="108">
        <f t="shared" si="212"/>
        <v>74.699996999999996</v>
      </c>
      <c r="BR305" s="108">
        <f t="shared" si="213"/>
        <v>42.27</v>
      </c>
    </row>
    <row r="306" spans="1:70" ht="12.75" customHeight="1" x14ac:dyDescent="0.2">
      <c r="A306" s="107">
        <v>41190</v>
      </c>
      <c r="B306" s="108">
        <v>73.019997000000004</v>
      </c>
      <c r="C306" s="108">
        <v>58.599997999999999</v>
      </c>
      <c r="D306" s="108">
        <v>57.759998000000003</v>
      </c>
      <c r="E306" s="108">
        <v>71.319999999999993</v>
      </c>
      <c r="F306" s="108">
        <v>32.979999999999997</v>
      </c>
      <c r="G306" s="108">
        <v>41.599997999999999</v>
      </c>
      <c r="L306" s="156">
        <f>IF(int=Weekly,-$B$4,IF(int=Bi_Weekly,0,IF(int=Monthly,0,IF(int=Quarterly,0,IF(int=Yearly,0,IF(int=None,0,0))))))</f>
        <v>0</v>
      </c>
      <c r="M306" s="110">
        <f t="shared" si="214"/>
        <v>0</v>
      </c>
      <c r="N306" s="126">
        <f t="shared" si="215"/>
        <v>0</v>
      </c>
      <c r="O306" s="110">
        <f t="shared" si="216"/>
        <v>0</v>
      </c>
      <c r="P306" s="110">
        <f t="shared" si="217"/>
        <v>0</v>
      </c>
      <c r="Q306" s="110">
        <f t="shared" si="218"/>
        <v>0</v>
      </c>
      <c r="R306" s="110">
        <f t="shared" si="219"/>
        <v>0</v>
      </c>
      <c r="S306" s="110">
        <f t="shared" si="242"/>
        <v>32.039863499870734</v>
      </c>
      <c r="T306" s="110">
        <f t="shared" si="243"/>
        <v>37.268462961541722</v>
      </c>
      <c r="U306" s="110">
        <f t="shared" si="244"/>
        <v>13.090985660940696</v>
      </c>
      <c r="V306" s="110">
        <f t="shared" si="245"/>
        <v>9.2031135064508724</v>
      </c>
      <c r="W306" s="110">
        <f t="shared" si="246"/>
        <v>128.89685000513879</v>
      </c>
      <c r="X306" s="110">
        <f t="shared" si="247"/>
        <v>36.496761558414789</v>
      </c>
      <c r="Y306" s="110"/>
      <c r="Z306" s="110"/>
      <c r="AA306" s="110"/>
      <c r="AB306" s="110"/>
      <c r="AC306" s="110"/>
      <c r="AD306" s="110"/>
      <c r="AE306" s="110">
        <f t="shared" si="230"/>
        <v>0</v>
      </c>
      <c r="AF306" s="110">
        <f t="shared" si="231"/>
        <v>0</v>
      </c>
      <c r="AG306" s="110">
        <f t="shared" si="232"/>
        <v>0</v>
      </c>
      <c r="AH306" s="110">
        <f t="shared" si="233"/>
        <v>0</v>
      </c>
      <c r="AI306" s="110">
        <f t="shared" si="234"/>
        <v>0</v>
      </c>
      <c r="AJ306" s="110">
        <f t="shared" si="235"/>
        <v>0</v>
      </c>
      <c r="AK306" s="110">
        <f t="shared" si="220"/>
        <v>0</v>
      </c>
      <c r="AL306" s="110">
        <f t="shared" si="221"/>
        <v>0</v>
      </c>
      <c r="AM306" s="110">
        <f t="shared" si="222"/>
        <v>0</v>
      </c>
      <c r="AN306" s="110">
        <f t="shared" si="223"/>
        <v>0</v>
      </c>
      <c r="AO306" s="110">
        <f t="shared" si="224"/>
        <v>0</v>
      </c>
      <c r="AP306" s="110">
        <f t="shared" si="225"/>
        <v>0</v>
      </c>
      <c r="AQ306" s="110">
        <f t="shared" si="248"/>
        <v>1.8329254182346881</v>
      </c>
      <c r="AR306" s="110">
        <f t="shared" si="248"/>
        <v>2.9868758693338169</v>
      </c>
      <c r="AS306" s="110">
        <f t="shared" si="249"/>
        <v>0.7142762139602935</v>
      </c>
      <c r="AT306" s="110">
        <f t="shared" si="250"/>
        <v>0.52132874803342244</v>
      </c>
      <c r="AU306" s="110">
        <f t="shared" si="251"/>
        <v>11.691284895642132</v>
      </c>
      <c r="AV306" s="110">
        <f t="shared" si="252"/>
        <v>2.493483743592408</v>
      </c>
      <c r="AW306" s="110">
        <f t="shared" si="253"/>
        <v>33.872788918105421</v>
      </c>
      <c r="AX306" s="110">
        <f t="shared" si="254"/>
        <v>40.255338830875537</v>
      </c>
      <c r="AY306" s="110">
        <f t="shared" si="255"/>
        <v>13.805261874900989</v>
      </c>
      <c r="AZ306" s="110">
        <f t="shared" si="256"/>
        <v>9.7244422544842948</v>
      </c>
      <c r="BA306" s="110">
        <f t="shared" si="257"/>
        <v>140.58813490078091</v>
      </c>
      <c r="BB306" s="110">
        <f t="shared" si="258"/>
        <v>38.990245302007196</v>
      </c>
      <c r="BC306" s="90">
        <f t="shared" si="236"/>
        <v>0</v>
      </c>
      <c r="BD306" s="90">
        <f t="shared" si="259"/>
        <v>-11000</v>
      </c>
      <c r="BE306" s="90">
        <f t="shared" si="226"/>
        <v>11705.267273530439</v>
      </c>
      <c r="BF306" s="89">
        <f t="shared" si="237"/>
        <v>6.4115206684585369E-2</v>
      </c>
      <c r="BG306" s="109">
        <f t="shared" si="260"/>
        <v>806.63387932661067</v>
      </c>
      <c r="BH306" s="108">
        <f t="shared" si="227"/>
        <v>12511.90115285705</v>
      </c>
      <c r="BI306" s="129">
        <f t="shared" si="238"/>
        <v>0.13744555935064096</v>
      </c>
      <c r="BJ306" s="90">
        <f t="shared" si="228"/>
        <v>876.61638211422246</v>
      </c>
      <c r="BK306" s="108">
        <f t="shared" si="229"/>
        <v>12581.88365564466</v>
      </c>
      <c r="BL306" s="89">
        <f t="shared" si="239"/>
        <v>0.14380760505860546</v>
      </c>
      <c r="BM306" s="109"/>
      <c r="BN306" s="109">
        <f t="shared" si="240"/>
        <v>11000</v>
      </c>
      <c r="BO306" s="109">
        <f t="shared" si="241"/>
        <v>12581.88365564466</v>
      </c>
      <c r="BQ306" s="108">
        <f t="shared" si="212"/>
        <v>73.019997000000004</v>
      </c>
      <c r="BR306" s="108">
        <f t="shared" si="213"/>
        <v>41.599997999999999</v>
      </c>
    </row>
    <row r="307" spans="1:70" ht="12.75" customHeight="1" x14ac:dyDescent="0.2">
      <c r="A307" s="107">
        <v>41197</v>
      </c>
      <c r="B307" s="108">
        <v>73.290001000000004</v>
      </c>
      <c r="C307" s="108">
        <v>59.360000999999997</v>
      </c>
      <c r="D307" s="108">
        <v>58.560001</v>
      </c>
      <c r="E307" s="108">
        <v>71.730002999999996</v>
      </c>
      <c r="F307" s="108">
        <v>33.580002</v>
      </c>
      <c r="G307" s="108">
        <v>41.810001</v>
      </c>
      <c r="L307" s="156">
        <f>IF(int=Weekly,-$B$4,IF(int=Bi_Weekly,-$B$4,IF(int=Monthly,-$B$4,IF(int=Quarterly,0,IF(int=Yearly,0,IF(int=None,0,0))))))</f>
        <v>0</v>
      </c>
      <c r="M307" s="110">
        <f t="shared" si="214"/>
        <v>0</v>
      </c>
      <c r="N307" s="126">
        <f t="shared" si="215"/>
        <v>0</v>
      </c>
      <c r="O307" s="110">
        <f t="shared" si="216"/>
        <v>0</v>
      </c>
      <c r="P307" s="110">
        <f t="shared" si="217"/>
        <v>0</v>
      </c>
      <c r="Q307" s="110">
        <f t="shared" si="218"/>
        <v>0</v>
      </c>
      <c r="R307" s="110">
        <f t="shared" si="219"/>
        <v>0</v>
      </c>
      <c r="S307" s="110">
        <f t="shared" si="242"/>
        <v>32.039863499870734</v>
      </c>
      <c r="T307" s="110">
        <f t="shared" si="243"/>
        <v>37.268462961541722</v>
      </c>
      <c r="U307" s="110">
        <f t="shared" si="244"/>
        <v>13.090985660940696</v>
      </c>
      <c r="V307" s="110">
        <f t="shared" si="245"/>
        <v>9.2031135064508724</v>
      </c>
      <c r="W307" s="110">
        <f t="shared" si="246"/>
        <v>128.89685000513879</v>
      </c>
      <c r="X307" s="110">
        <f t="shared" si="247"/>
        <v>36.496761558414789</v>
      </c>
      <c r="Y307" s="110"/>
      <c r="Z307" s="110"/>
      <c r="AA307" s="110"/>
      <c r="AB307" s="110"/>
      <c r="AC307" s="110"/>
      <c r="AD307" s="110"/>
      <c r="AE307" s="110">
        <f t="shared" si="230"/>
        <v>0</v>
      </c>
      <c r="AF307" s="110">
        <f t="shared" si="231"/>
        <v>0</v>
      </c>
      <c r="AG307" s="110">
        <f t="shared" si="232"/>
        <v>0</v>
      </c>
      <c r="AH307" s="110">
        <f t="shared" si="233"/>
        <v>0</v>
      </c>
      <c r="AI307" s="110">
        <f t="shared" si="234"/>
        <v>0</v>
      </c>
      <c r="AJ307" s="110">
        <f t="shared" si="235"/>
        <v>0</v>
      </c>
      <c r="AK307" s="110">
        <f t="shared" si="220"/>
        <v>0</v>
      </c>
      <c r="AL307" s="110">
        <f t="shared" si="221"/>
        <v>0</v>
      </c>
      <c r="AM307" s="110">
        <f t="shared" si="222"/>
        <v>0</v>
      </c>
      <c r="AN307" s="110">
        <f t="shared" si="223"/>
        <v>0</v>
      </c>
      <c r="AO307" s="110">
        <f t="shared" si="224"/>
        <v>0</v>
      </c>
      <c r="AP307" s="110">
        <f t="shared" si="225"/>
        <v>0</v>
      </c>
      <c r="AQ307" s="110">
        <f t="shared" si="248"/>
        <v>1.8329254182346881</v>
      </c>
      <c r="AR307" s="110">
        <f t="shared" si="248"/>
        <v>2.9868758693338169</v>
      </c>
      <c r="AS307" s="110">
        <f t="shared" si="249"/>
        <v>0.7142762139602935</v>
      </c>
      <c r="AT307" s="110">
        <f t="shared" si="250"/>
        <v>0.52132874803342244</v>
      </c>
      <c r="AU307" s="110">
        <f t="shared" si="251"/>
        <v>11.691284895642132</v>
      </c>
      <c r="AV307" s="110">
        <f t="shared" si="252"/>
        <v>2.493483743592408</v>
      </c>
      <c r="AW307" s="110">
        <f t="shared" si="253"/>
        <v>33.872788918105421</v>
      </c>
      <c r="AX307" s="110">
        <f t="shared" si="254"/>
        <v>40.255338830875537</v>
      </c>
      <c r="AY307" s="110">
        <f t="shared" si="255"/>
        <v>13.805261874900989</v>
      </c>
      <c r="AZ307" s="110">
        <f t="shared" si="256"/>
        <v>9.7244422544842948</v>
      </c>
      <c r="BA307" s="110">
        <f t="shared" si="257"/>
        <v>140.58813490078091</v>
      </c>
      <c r="BB307" s="110">
        <f t="shared" si="258"/>
        <v>38.990245302007196</v>
      </c>
      <c r="BC307" s="90">
        <f t="shared" si="236"/>
        <v>0</v>
      </c>
      <c r="BD307" s="90">
        <f t="shared" si="259"/>
        <v>-11000</v>
      </c>
      <c r="BE307" s="90">
        <f t="shared" si="226"/>
        <v>11841.491237654049</v>
      </c>
      <c r="BF307" s="89">
        <f t="shared" si="237"/>
        <v>7.6499203423095352E-2</v>
      </c>
      <c r="BG307" s="109">
        <f t="shared" si="260"/>
        <v>806.63387932661067</v>
      </c>
      <c r="BH307" s="108">
        <f t="shared" si="227"/>
        <v>12648.12511698066</v>
      </c>
      <c r="BI307" s="129">
        <f t="shared" si="238"/>
        <v>0.14982955608915094</v>
      </c>
      <c r="BJ307" s="90">
        <f t="shared" si="228"/>
        <v>887.70491678140661</v>
      </c>
      <c r="BK307" s="108">
        <f t="shared" si="229"/>
        <v>12729.196154435456</v>
      </c>
      <c r="BL307" s="89">
        <f t="shared" si="239"/>
        <v>0.15719965040322337</v>
      </c>
      <c r="BM307" s="109"/>
      <c r="BN307" s="109">
        <f t="shared" si="240"/>
        <v>11000</v>
      </c>
      <c r="BO307" s="109">
        <f t="shared" si="241"/>
        <v>12729.196154435453</v>
      </c>
      <c r="BQ307" s="108">
        <f t="shared" si="212"/>
        <v>73.290001000000004</v>
      </c>
      <c r="BR307" s="108">
        <f t="shared" si="213"/>
        <v>41.810001</v>
      </c>
    </row>
    <row r="308" spans="1:70" ht="12.75" customHeight="1" x14ac:dyDescent="0.2">
      <c r="A308" s="107">
        <v>41204</v>
      </c>
      <c r="B308" s="108">
        <v>72.279999000000004</v>
      </c>
      <c r="C308" s="108">
        <v>58.369999</v>
      </c>
      <c r="D308" s="108">
        <v>57.619999</v>
      </c>
      <c r="E308" s="108">
        <v>71.040001000000004</v>
      </c>
      <c r="F308" s="108">
        <v>33.279998999999997</v>
      </c>
      <c r="G308" s="108">
        <v>41.549999</v>
      </c>
      <c r="L308" s="156">
        <f>IF(int=Weekly,-$B$4,IF(int=Bi_Weekly,0,IF(int=Monthly,0,IF(int=Quarterly,-$B$4,IF(int=Yearly,0,IF(int=None,0,0))))))</f>
        <v>-500</v>
      </c>
      <c r="M308" s="110">
        <f t="shared" si="214"/>
        <v>1.2174875652668451</v>
      </c>
      <c r="N308" s="126">
        <f t="shared" si="215"/>
        <v>1.5076238051674458</v>
      </c>
      <c r="O308" s="110">
        <f t="shared" si="216"/>
        <v>0.48594238955123897</v>
      </c>
      <c r="P308" s="110">
        <f t="shared" si="217"/>
        <v>0.34487612127145095</v>
      </c>
      <c r="Q308" s="110">
        <f t="shared" si="218"/>
        <v>6.1748799932355771</v>
      </c>
      <c r="R308" s="110">
        <f t="shared" si="219"/>
        <v>1.5884476916593908</v>
      </c>
      <c r="S308" s="110">
        <f t="shared" si="242"/>
        <v>33.257351065137577</v>
      </c>
      <c r="T308" s="110">
        <f t="shared" si="243"/>
        <v>38.77608676670917</v>
      </c>
      <c r="U308" s="110">
        <f t="shared" si="244"/>
        <v>13.576928050491935</v>
      </c>
      <c r="V308" s="110">
        <f t="shared" si="245"/>
        <v>9.5479896277223233</v>
      </c>
      <c r="W308" s="110">
        <f t="shared" si="246"/>
        <v>135.07172999837437</v>
      </c>
      <c r="X308" s="110">
        <f t="shared" si="247"/>
        <v>38.085209250074179</v>
      </c>
      <c r="Y308" s="110"/>
      <c r="Z308" s="110"/>
      <c r="AA308" s="110"/>
      <c r="AB308" s="110"/>
      <c r="AC308" s="110"/>
      <c r="AD308" s="110"/>
      <c r="AE308" s="110">
        <f t="shared" si="230"/>
        <v>0</v>
      </c>
      <c r="AF308" s="110">
        <f t="shared" si="231"/>
        <v>0</v>
      </c>
      <c r="AG308" s="110">
        <f t="shared" si="232"/>
        <v>0</v>
      </c>
      <c r="AH308" s="110">
        <f t="shared" si="233"/>
        <v>0</v>
      </c>
      <c r="AI308" s="110">
        <f t="shared" si="234"/>
        <v>0</v>
      </c>
      <c r="AJ308" s="110">
        <f t="shared" si="235"/>
        <v>0</v>
      </c>
      <c r="AK308" s="110">
        <f t="shared" si="220"/>
        <v>0</v>
      </c>
      <c r="AL308" s="110">
        <f t="shared" si="221"/>
        <v>0</v>
      </c>
      <c r="AM308" s="110">
        <f t="shared" si="222"/>
        <v>0</v>
      </c>
      <c r="AN308" s="110">
        <f t="shared" si="223"/>
        <v>0</v>
      </c>
      <c r="AO308" s="110">
        <f t="shared" si="224"/>
        <v>0</v>
      </c>
      <c r="AP308" s="110">
        <f t="shared" si="225"/>
        <v>0</v>
      </c>
      <c r="AQ308" s="110">
        <f t="shared" si="248"/>
        <v>1.8329254182346881</v>
      </c>
      <c r="AR308" s="110">
        <f t="shared" si="248"/>
        <v>2.9868758693338169</v>
      </c>
      <c r="AS308" s="110">
        <f t="shared" si="249"/>
        <v>0.7142762139602935</v>
      </c>
      <c r="AT308" s="110">
        <f t="shared" si="250"/>
        <v>0.52132874803342244</v>
      </c>
      <c r="AU308" s="110">
        <f t="shared" si="251"/>
        <v>11.691284895642132</v>
      </c>
      <c r="AV308" s="110">
        <f t="shared" si="252"/>
        <v>2.493483743592408</v>
      </c>
      <c r="AW308" s="110">
        <f t="shared" si="253"/>
        <v>35.090276483372264</v>
      </c>
      <c r="AX308" s="110">
        <f t="shared" si="254"/>
        <v>41.762962636042985</v>
      </c>
      <c r="AY308" s="110">
        <f t="shared" si="255"/>
        <v>14.291204264452228</v>
      </c>
      <c r="AZ308" s="110">
        <f t="shared" si="256"/>
        <v>10.069318375755746</v>
      </c>
      <c r="BA308" s="110">
        <f t="shared" si="257"/>
        <v>146.76301489401649</v>
      </c>
      <c r="BB308" s="110">
        <f t="shared" si="258"/>
        <v>40.578692993666586</v>
      </c>
      <c r="BC308" s="90">
        <f t="shared" si="236"/>
        <v>0</v>
      </c>
      <c r="BD308" s="90">
        <f t="shared" si="259"/>
        <v>-11500</v>
      </c>
      <c r="BE308" s="90">
        <f t="shared" si="226"/>
        <v>12205.420666450864</v>
      </c>
      <c r="BF308" s="89">
        <f t="shared" si="237"/>
        <v>6.1340927517466337E-2</v>
      </c>
      <c r="BG308" s="109">
        <f t="shared" si="260"/>
        <v>806.63387932661067</v>
      </c>
      <c r="BH308" s="108">
        <f t="shared" si="227"/>
        <v>13012.054545777475</v>
      </c>
      <c r="BI308" s="129">
        <f t="shared" si="238"/>
        <v>0.13148300398065005</v>
      </c>
      <c r="BJ308" s="90">
        <f t="shared" si="228"/>
        <v>877.70977510742193</v>
      </c>
      <c r="BK308" s="108">
        <f t="shared" si="229"/>
        <v>13083.130441558285</v>
      </c>
      <c r="BL308" s="89">
        <f t="shared" si="239"/>
        <v>0.13766351665724219</v>
      </c>
      <c r="BM308" s="109"/>
      <c r="BN308" s="109">
        <f t="shared" si="240"/>
        <v>11500</v>
      </c>
      <c r="BO308" s="109">
        <f t="shared" si="241"/>
        <v>13083.130441558284</v>
      </c>
      <c r="BQ308" s="108">
        <f t="shared" si="212"/>
        <v>72.279999000000004</v>
      </c>
      <c r="BR308" s="108">
        <f t="shared" si="213"/>
        <v>41.549999</v>
      </c>
    </row>
    <row r="309" spans="1:70" ht="12.75" customHeight="1" x14ac:dyDescent="0.2">
      <c r="A309" s="107">
        <v>41213</v>
      </c>
      <c r="B309" s="108">
        <v>72.470000999999996</v>
      </c>
      <c r="C309" s="108">
        <v>58.540000999999997</v>
      </c>
      <c r="D309" s="108">
        <v>58.23</v>
      </c>
      <c r="E309" s="108">
        <v>71.680000000000007</v>
      </c>
      <c r="F309" s="108">
        <v>33.299999</v>
      </c>
      <c r="G309" s="108">
        <v>41.84</v>
      </c>
      <c r="L309" s="156">
        <f>IF(int=Weekly,-$B$4,IF(int=Bi_Weekly,-$B$4,IF(int=Monthly,0,IF(int=Quarterly,0,IF(int=Yearly,0,IF(int=None,0,0))))))</f>
        <v>0</v>
      </c>
      <c r="M309" s="110">
        <f t="shared" si="214"/>
        <v>0</v>
      </c>
      <c r="N309" s="126">
        <f t="shared" si="215"/>
        <v>0</v>
      </c>
      <c r="O309" s="110">
        <f t="shared" si="216"/>
        <v>0</v>
      </c>
      <c r="P309" s="110">
        <f t="shared" si="217"/>
        <v>0</v>
      </c>
      <c r="Q309" s="110">
        <f t="shared" si="218"/>
        <v>0</v>
      </c>
      <c r="R309" s="110">
        <f t="shared" si="219"/>
        <v>0</v>
      </c>
      <c r="S309" s="110">
        <f t="shared" si="242"/>
        <v>33.257351065137577</v>
      </c>
      <c r="T309" s="110">
        <f t="shared" si="243"/>
        <v>38.77608676670917</v>
      </c>
      <c r="U309" s="110">
        <f t="shared" si="244"/>
        <v>13.576928050491935</v>
      </c>
      <c r="V309" s="110">
        <f t="shared" si="245"/>
        <v>9.5479896277223233</v>
      </c>
      <c r="W309" s="110">
        <f t="shared" si="246"/>
        <v>135.07172999837437</v>
      </c>
      <c r="X309" s="110">
        <f t="shared" si="247"/>
        <v>38.085209250074179</v>
      </c>
      <c r="Y309" s="110"/>
      <c r="Z309" s="110"/>
      <c r="AA309" s="110"/>
      <c r="AB309" s="110"/>
      <c r="AC309" s="110"/>
      <c r="AD309" s="110"/>
      <c r="AE309" s="110">
        <f t="shared" si="230"/>
        <v>0</v>
      </c>
      <c r="AF309" s="110">
        <f t="shared" si="231"/>
        <v>0</v>
      </c>
      <c r="AG309" s="110">
        <f t="shared" si="232"/>
        <v>0</v>
      </c>
      <c r="AH309" s="110">
        <f t="shared" si="233"/>
        <v>0</v>
      </c>
      <c r="AI309" s="110">
        <f t="shared" si="234"/>
        <v>0</v>
      </c>
      <c r="AJ309" s="110">
        <f t="shared" si="235"/>
        <v>0</v>
      </c>
      <c r="AK309" s="110">
        <f t="shared" si="220"/>
        <v>0</v>
      </c>
      <c r="AL309" s="110">
        <f t="shared" si="221"/>
        <v>0</v>
      </c>
      <c r="AM309" s="110">
        <f t="shared" si="222"/>
        <v>0</v>
      </c>
      <c r="AN309" s="110">
        <f t="shared" si="223"/>
        <v>0</v>
      </c>
      <c r="AO309" s="110">
        <f t="shared" si="224"/>
        <v>0</v>
      </c>
      <c r="AP309" s="110">
        <f t="shared" si="225"/>
        <v>0</v>
      </c>
      <c r="AQ309" s="110">
        <f t="shared" si="248"/>
        <v>1.8329254182346881</v>
      </c>
      <c r="AR309" s="110">
        <f t="shared" si="248"/>
        <v>2.9868758693338169</v>
      </c>
      <c r="AS309" s="110">
        <f t="shared" si="249"/>
        <v>0.7142762139602935</v>
      </c>
      <c r="AT309" s="110">
        <f t="shared" si="250"/>
        <v>0.52132874803342244</v>
      </c>
      <c r="AU309" s="110">
        <f t="shared" si="251"/>
        <v>11.691284895642132</v>
      </c>
      <c r="AV309" s="110">
        <f t="shared" si="252"/>
        <v>2.493483743592408</v>
      </c>
      <c r="AW309" s="110">
        <f t="shared" si="253"/>
        <v>35.090276483372264</v>
      </c>
      <c r="AX309" s="110">
        <f t="shared" si="254"/>
        <v>41.762962636042985</v>
      </c>
      <c r="AY309" s="110">
        <f t="shared" si="255"/>
        <v>14.291204264452228</v>
      </c>
      <c r="AZ309" s="110">
        <f t="shared" si="256"/>
        <v>10.069318375755746</v>
      </c>
      <c r="BA309" s="110">
        <f t="shared" si="257"/>
        <v>146.76301489401649</v>
      </c>
      <c r="BB309" s="110">
        <f t="shared" si="258"/>
        <v>40.578692993666586</v>
      </c>
      <c r="BC309" s="90">
        <f t="shared" si="236"/>
        <v>0</v>
      </c>
      <c r="BD309" s="90">
        <f t="shared" si="259"/>
        <v>-11500</v>
      </c>
      <c r="BE309" s="90">
        <f t="shared" si="226"/>
        <v>12246.470468839634</v>
      </c>
      <c r="BF309" s="89">
        <f t="shared" si="237"/>
        <v>6.4910475551272606E-2</v>
      </c>
      <c r="BG309" s="109">
        <f t="shared" si="260"/>
        <v>806.63387932661067</v>
      </c>
      <c r="BH309" s="108">
        <f t="shared" si="227"/>
        <v>13053.104348166245</v>
      </c>
      <c r="BI309" s="129">
        <f t="shared" si="238"/>
        <v>0.1350525520144561</v>
      </c>
      <c r="BJ309" s="90">
        <f t="shared" si="228"/>
        <v>880.29210703351885</v>
      </c>
      <c r="BK309" s="108">
        <f t="shared" si="229"/>
        <v>13126.762575873154</v>
      </c>
      <c r="BL309" s="89">
        <f t="shared" si="239"/>
        <v>0.1414576152933178</v>
      </c>
      <c r="BM309" s="109"/>
      <c r="BN309" s="109">
        <f t="shared" si="240"/>
        <v>11500</v>
      </c>
      <c r="BO309" s="109">
        <f t="shared" si="241"/>
        <v>13126.762575873152</v>
      </c>
      <c r="BQ309" s="108">
        <f t="shared" si="212"/>
        <v>72.470000999999996</v>
      </c>
      <c r="BR309" s="108">
        <f t="shared" si="213"/>
        <v>41.84</v>
      </c>
    </row>
    <row r="310" spans="1:70" ht="12.75" customHeight="1" x14ac:dyDescent="0.2">
      <c r="A310" s="107">
        <v>41218</v>
      </c>
      <c r="B310" s="108">
        <v>70.769997000000004</v>
      </c>
      <c r="C310" s="108">
        <v>57.040000999999997</v>
      </c>
      <c r="D310" s="108">
        <v>57.09</v>
      </c>
      <c r="E310" s="108">
        <v>69.910004000000001</v>
      </c>
      <c r="F310" s="108">
        <v>32.709999000000003</v>
      </c>
      <c r="G310" s="108">
        <v>41.310001</v>
      </c>
      <c r="L310" s="156">
        <f>IF(int=Weekly,-$B$4,IF(int=Bi_Weekly,0,IF(int=Monthly,0,IF(int=Quarterly,0,IF(int=Yearly,0,IF(int=None,0,0))))))</f>
        <v>0</v>
      </c>
      <c r="M310" s="110">
        <f t="shared" si="214"/>
        <v>0</v>
      </c>
      <c r="N310" s="126">
        <f t="shared" si="215"/>
        <v>0</v>
      </c>
      <c r="O310" s="110">
        <f t="shared" si="216"/>
        <v>0</v>
      </c>
      <c r="P310" s="110">
        <f t="shared" si="217"/>
        <v>0</v>
      </c>
      <c r="Q310" s="110">
        <f t="shared" si="218"/>
        <v>0</v>
      </c>
      <c r="R310" s="110">
        <f t="shared" si="219"/>
        <v>0</v>
      </c>
      <c r="S310" s="110">
        <f t="shared" si="242"/>
        <v>33.257351065137577</v>
      </c>
      <c r="T310" s="110">
        <f t="shared" si="243"/>
        <v>38.77608676670917</v>
      </c>
      <c r="U310" s="110">
        <f t="shared" si="244"/>
        <v>13.576928050491935</v>
      </c>
      <c r="V310" s="110">
        <f t="shared" si="245"/>
        <v>9.5479896277223233</v>
      </c>
      <c r="W310" s="110">
        <f t="shared" si="246"/>
        <v>135.07172999837437</v>
      </c>
      <c r="X310" s="110">
        <f t="shared" si="247"/>
        <v>38.085209250074179</v>
      </c>
      <c r="Y310" s="110"/>
      <c r="Z310" s="110"/>
      <c r="AA310" s="110"/>
      <c r="AB310" s="110"/>
      <c r="AC310" s="110"/>
      <c r="AD310" s="110"/>
      <c r="AE310" s="110">
        <f t="shared" si="230"/>
        <v>0</v>
      </c>
      <c r="AF310" s="110">
        <f t="shared" si="231"/>
        <v>0</v>
      </c>
      <c r="AG310" s="110">
        <f t="shared" si="232"/>
        <v>0</v>
      </c>
      <c r="AH310" s="110">
        <f t="shared" si="233"/>
        <v>0</v>
      </c>
      <c r="AI310" s="110">
        <f t="shared" si="234"/>
        <v>0</v>
      </c>
      <c r="AJ310" s="110">
        <f t="shared" si="235"/>
        <v>0</v>
      </c>
      <c r="AK310" s="110">
        <f t="shared" si="220"/>
        <v>0</v>
      </c>
      <c r="AL310" s="110">
        <f t="shared" si="221"/>
        <v>0</v>
      </c>
      <c r="AM310" s="110">
        <f t="shared" si="222"/>
        <v>0</v>
      </c>
      <c r="AN310" s="110">
        <f t="shared" si="223"/>
        <v>0</v>
      </c>
      <c r="AO310" s="110">
        <f t="shared" si="224"/>
        <v>0</v>
      </c>
      <c r="AP310" s="110">
        <f t="shared" si="225"/>
        <v>0</v>
      </c>
      <c r="AQ310" s="110">
        <f t="shared" si="248"/>
        <v>1.8329254182346881</v>
      </c>
      <c r="AR310" s="110">
        <f t="shared" si="248"/>
        <v>2.9868758693338169</v>
      </c>
      <c r="AS310" s="110">
        <f t="shared" si="249"/>
        <v>0.7142762139602935</v>
      </c>
      <c r="AT310" s="110">
        <f t="shared" si="250"/>
        <v>0.52132874803342244</v>
      </c>
      <c r="AU310" s="110">
        <f t="shared" si="251"/>
        <v>11.691284895642132</v>
      </c>
      <c r="AV310" s="110">
        <f t="shared" si="252"/>
        <v>2.493483743592408</v>
      </c>
      <c r="AW310" s="110">
        <f t="shared" si="253"/>
        <v>35.090276483372264</v>
      </c>
      <c r="AX310" s="110">
        <f t="shared" si="254"/>
        <v>41.762962636042985</v>
      </c>
      <c r="AY310" s="110">
        <f t="shared" si="255"/>
        <v>14.291204264452228</v>
      </c>
      <c r="AZ310" s="110">
        <f t="shared" si="256"/>
        <v>10.069318375755746</v>
      </c>
      <c r="BA310" s="110">
        <f t="shared" si="257"/>
        <v>146.76301489401649</v>
      </c>
      <c r="BB310" s="110">
        <f t="shared" si="258"/>
        <v>40.578692993666586</v>
      </c>
      <c r="BC310" s="90">
        <f t="shared" si="236"/>
        <v>0</v>
      </c>
      <c r="BD310" s="90">
        <f t="shared" si="259"/>
        <v>-11500</v>
      </c>
      <c r="BE310" s="90">
        <f t="shared" si="226"/>
        <v>11999.513663906393</v>
      </c>
      <c r="BF310" s="89">
        <f t="shared" si="237"/>
        <v>4.3435970774468924E-2</v>
      </c>
      <c r="BG310" s="109">
        <f t="shared" si="260"/>
        <v>806.63387932661067</v>
      </c>
      <c r="BH310" s="108">
        <f t="shared" si="227"/>
        <v>12806.147543233004</v>
      </c>
      <c r="BI310" s="129">
        <f t="shared" si="238"/>
        <v>0.11357804723765264</v>
      </c>
      <c r="BJ310" s="90">
        <f t="shared" si="228"/>
        <v>862.73938602514954</v>
      </c>
      <c r="BK310" s="108">
        <f t="shared" si="229"/>
        <v>12862.253049931544</v>
      </c>
      <c r="BL310" s="89">
        <f t="shared" si="239"/>
        <v>0.11845678695056905</v>
      </c>
      <c r="BM310" s="109"/>
      <c r="BN310" s="109">
        <f t="shared" si="240"/>
        <v>11500</v>
      </c>
      <c r="BO310" s="109">
        <f t="shared" si="241"/>
        <v>12862.253049931542</v>
      </c>
      <c r="BQ310" s="108">
        <f t="shared" si="212"/>
        <v>70.769997000000004</v>
      </c>
      <c r="BR310" s="108">
        <f t="shared" si="213"/>
        <v>41.310001</v>
      </c>
    </row>
    <row r="311" spans="1:70" ht="12.75" customHeight="1" x14ac:dyDescent="0.2">
      <c r="A311" s="107">
        <v>41225</v>
      </c>
      <c r="B311" s="108">
        <v>69.75</v>
      </c>
      <c r="C311" s="108">
        <v>56.080002</v>
      </c>
      <c r="D311" s="108">
        <v>56.18</v>
      </c>
      <c r="E311" s="108">
        <v>68.269997000000004</v>
      </c>
      <c r="F311" s="108">
        <v>32.270000000000003</v>
      </c>
      <c r="G311" s="108">
        <v>40.68</v>
      </c>
      <c r="L311" s="156">
        <f>IF(int=Weekly,-$B$4,IF(int=Bi_Weekly,-$B$4,IF(int=Monthly,-$B$4,IF(int=Quarterly,0,IF(int=Yearly,0,IF(int=None,0,0))))))</f>
        <v>0</v>
      </c>
      <c r="M311" s="110">
        <f t="shared" si="214"/>
        <v>0</v>
      </c>
      <c r="N311" s="126">
        <f t="shared" si="215"/>
        <v>0</v>
      </c>
      <c r="O311" s="110">
        <f t="shared" si="216"/>
        <v>0</v>
      </c>
      <c r="P311" s="110">
        <f t="shared" si="217"/>
        <v>0</v>
      </c>
      <c r="Q311" s="110">
        <f t="shared" si="218"/>
        <v>0</v>
      </c>
      <c r="R311" s="110">
        <f t="shared" si="219"/>
        <v>0</v>
      </c>
      <c r="S311" s="110">
        <f t="shared" si="242"/>
        <v>33.257351065137577</v>
      </c>
      <c r="T311" s="110">
        <f t="shared" si="243"/>
        <v>38.77608676670917</v>
      </c>
      <c r="U311" s="110">
        <f t="shared" si="244"/>
        <v>13.576928050491935</v>
      </c>
      <c r="V311" s="110">
        <f t="shared" si="245"/>
        <v>9.5479896277223233</v>
      </c>
      <c r="W311" s="110">
        <f t="shared" si="246"/>
        <v>135.07172999837437</v>
      </c>
      <c r="X311" s="110">
        <f t="shared" si="247"/>
        <v>38.085209250074179</v>
      </c>
      <c r="Y311" s="110"/>
      <c r="Z311" s="110"/>
      <c r="AA311" s="110"/>
      <c r="AB311" s="110"/>
      <c r="AC311" s="110"/>
      <c r="AD311" s="110"/>
      <c r="AE311" s="110">
        <f t="shared" si="230"/>
        <v>0</v>
      </c>
      <c r="AF311" s="110">
        <f t="shared" si="231"/>
        <v>0</v>
      </c>
      <c r="AG311" s="110">
        <f t="shared" si="232"/>
        <v>0</v>
      </c>
      <c r="AH311" s="110">
        <f t="shared" si="233"/>
        <v>0</v>
      </c>
      <c r="AI311" s="110">
        <f t="shared" si="234"/>
        <v>0</v>
      </c>
      <c r="AJ311" s="110">
        <f t="shared" si="235"/>
        <v>0</v>
      </c>
      <c r="AK311" s="110">
        <f t="shared" si="220"/>
        <v>0</v>
      </c>
      <c r="AL311" s="110">
        <f t="shared" si="221"/>
        <v>0</v>
      </c>
      <c r="AM311" s="110">
        <f t="shared" si="222"/>
        <v>0</v>
      </c>
      <c r="AN311" s="110">
        <f t="shared" si="223"/>
        <v>0</v>
      </c>
      <c r="AO311" s="110">
        <f t="shared" si="224"/>
        <v>0</v>
      </c>
      <c r="AP311" s="110">
        <f t="shared" si="225"/>
        <v>0</v>
      </c>
      <c r="AQ311" s="110">
        <f t="shared" si="248"/>
        <v>1.8329254182346881</v>
      </c>
      <c r="AR311" s="110">
        <f t="shared" si="248"/>
        <v>2.9868758693338169</v>
      </c>
      <c r="AS311" s="110">
        <f t="shared" si="249"/>
        <v>0.7142762139602935</v>
      </c>
      <c r="AT311" s="110">
        <f t="shared" si="250"/>
        <v>0.52132874803342244</v>
      </c>
      <c r="AU311" s="110">
        <f t="shared" si="251"/>
        <v>11.691284895642132</v>
      </c>
      <c r="AV311" s="110">
        <f t="shared" si="252"/>
        <v>2.493483743592408</v>
      </c>
      <c r="AW311" s="110">
        <f t="shared" si="253"/>
        <v>35.090276483372264</v>
      </c>
      <c r="AX311" s="110">
        <f t="shared" si="254"/>
        <v>41.762962636042985</v>
      </c>
      <c r="AY311" s="110">
        <f t="shared" si="255"/>
        <v>14.291204264452228</v>
      </c>
      <c r="AZ311" s="110">
        <f t="shared" si="256"/>
        <v>10.069318375755746</v>
      </c>
      <c r="BA311" s="110">
        <f t="shared" si="257"/>
        <v>146.76301489401649</v>
      </c>
      <c r="BB311" s="110">
        <f t="shared" si="258"/>
        <v>40.578692993666586</v>
      </c>
      <c r="BC311" s="90">
        <f t="shared" si="236"/>
        <v>0</v>
      </c>
      <c r="BD311" s="90">
        <f t="shared" si="259"/>
        <v>-11500</v>
      </c>
      <c r="BE311" s="90">
        <f t="shared" si="226"/>
        <v>11816.927340680399</v>
      </c>
      <c r="BF311" s="89">
        <f t="shared" si="237"/>
        <v>2.7558899189599861E-2</v>
      </c>
      <c r="BG311" s="109">
        <f t="shared" si="260"/>
        <v>806.63387932661067</v>
      </c>
      <c r="BH311" s="108">
        <f t="shared" si="227"/>
        <v>12623.56122000701</v>
      </c>
      <c r="BI311" s="129">
        <f t="shared" si="238"/>
        <v>9.7700975652783573E-2</v>
      </c>
      <c r="BJ311" s="90">
        <f t="shared" si="228"/>
        <v>849.78238468411735</v>
      </c>
      <c r="BK311" s="108">
        <f t="shared" si="229"/>
        <v>12666.709725364515</v>
      </c>
      <c r="BL311" s="89">
        <f t="shared" si="239"/>
        <v>0.10145301959691433</v>
      </c>
      <c r="BM311" s="109"/>
      <c r="BN311" s="109">
        <f t="shared" si="240"/>
        <v>11500</v>
      </c>
      <c r="BO311" s="109">
        <f t="shared" si="241"/>
        <v>12666.709725364515</v>
      </c>
      <c r="BQ311" s="108">
        <f t="shared" si="212"/>
        <v>69.75</v>
      </c>
      <c r="BR311" s="108">
        <f t="shared" si="213"/>
        <v>40.68</v>
      </c>
    </row>
    <row r="312" spans="1:70" ht="12.75" customHeight="1" x14ac:dyDescent="0.2">
      <c r="A312" s="107">
        <v>41232</v>
      </c>
      <c r="B312" s="108">
        <v>72.379997000000003</v>
      </c>
      <c r="C312" s="108">
        <v>57.93</v>
      </c>
      <c r="D312" s="108">
        <v>58.009998000000003</v>
      </c>
      <c r="E312" s="108">
        <v>70.879997000000003</v>
      </c>
      <c r="F312" s="108">
        <v>33.790000999999997</v>
      </c>
      <c r="G312" s="108">
        <v>41.880001</v>
      </c>
      <c r="L312" s="156">
        <f>IF(int=Weekly,-$B$4,IF(int=Bi_Weekly,0,IF(int=Monthly,0,IF(int=Quarterly,0,IF(int=Yearly,0,IF(int=None,0,0))))))</f>
        <v>0</v>
      </c>
      <c r="M312" s="110">
        <f t="shared" si="214"/>
        <v>0</v>
      </c>
      <c r="N312" s="126">
        <f t="shared" si="215"/>
        <v>0</v>
      </c>
      <c r="O312" s="110">
        <f t="shared" si="216"/>
        <v>0</v>
      </c>
      <c r="P312" s="110">
        <f t="shared" si="217"/>
        <v>0</v>
      </c>
      <c r="Q312" s="110">
        <f t="shared" si="218"/>
        <v>0</v>
      </c>
      <c r="R312" s="110">
        <f t="shared" si="219"/>
        <v>0</v>
      </c>
      <c r="S312" s="110">
        <f t="shared" si="242"/>
        <v>33.257351065137577</v>
      </c>
      <c r="T312" s="110">
        <f t="shared" si="243"/>
        <v>38.77608676670917</v>
      </c>
      <c r="U312" s="110">
        <f t="shared" si="244"/>
        <v>13.576928050491935</v>
      </c>
      <c r="V312" s="110">
        <f t="shared" si="245"/>
        <v>9.5479896277223233</v>
      </c>
      <c r="W312" s="110">
        <f t="shared" si="246"/>
        <v>135.07172999837437</v>
      </c>
      <c r="X312" s="110">
        <f t="shared" si="247"/>
        <v>38.085209250074179</v>
      </c>
      <c r="Y312" s="110"/>
      <c r="Z312" s="110"/>
      <c r="AA312" s="110"/>
      <c r="AB312" s="110"/>
      <c r="AC312" s="110"/>
      <c r="AD312" s="110"/>
      <c r="AE312" s="110">
        <f t="shared" si="230"/>
        <v>0</v>
      </c>
      <c r="AF312" s="110">
        <f t="shared" si="231"/>
        <v>0</v>
      </c>
      <c r="AG312" s="110">
        <f t="shared" si="232"/>
        <v>0</v>
      </c>
      <c r="AH312" s="110">
        <f t="shared" si="233"/>
        <v>0</v>
      </c>
      <c r="AI312" s="110">
        <f t="shared" si="234"/>
        <v>0</v>
      </c>
      <c r="AJ312" s="110">
        <f t="shared" si="235"/>
        <v>0</v>
      </c>
      <c r="AK312" s="110">
        <f t="shared" si="220"/>
        <v>0</v>
      </c>
      <c r="AL312" s="110">
        <f t="shared" si="221"/>
        <v>0</v>
      </c>
      <c r="AM312" s="110">
        <f t="shared" si="222"/>
        <v>0</v>
      </c>
      <c r="AN312" s="110">
        <f t="shared" si="223"/>
        <v>0</v>
      </c>
      <c r="AO312" s="110">
        <f t="shared" si="224"/>
        <v>0</v>
      </c>
      <c r="AP312" s="110">
        <f t="shared" si="225"/>
        <v>0</v>
      </c>
      <c r="AQ312" s="110">
        <f t="shared" si="248"/>
        <v>1.8329254182346881</v>
      </c>
      <c r="AR312" s="110">
        <f t="shared" si="248"/>
        <v>2.9868758693338169</v>
      </c>
      <c r="AS312" s="110">
        <f t="shared" si="249"/>
        <v>0.7142762139602935</v>
      </c>
      <c r="AT312" s="110">
        <f t="shared" si="250"/>
        <v>0.52132874803342244</v>
      </c>
      <c r="AU312" s="110">
        <f t="shared" si="251"/>
        <v>11.691284895642132</v>
      </c>
      <c r="AV312" s="110">
        <f t="shared" si="252"/>
        <v>2.493483743592408</v>
      </c>
      <c r="AW312" s="110">
        <f t="shared" si="253"/>
        <v>35.090276483372264</v>
      </c>
      <c r="AX312" s="110">
        <f t="shared" si="254"/>
        <v>41.762962636042985</v>
      </c>
      <c r="AY312" s="110">
        <f t="shared" si="255"/>
        <v>14.291204264452228</v>
      </c>
      <c r="AZ312" s="110">
        <f t="shared" si="256"/>
        <v>10.069318375755746</v>
      </c>
      <c r="BA312" s="110">
        <f t="shared" si="257"/>
        <v>146.76301489401649</v>
      </c>
      <c r="BB312" s="110">
        <f t="shared" si="258"/>
        <v>40.578692993666586</v>
      </c>
      <c r="BC312" s="90">
        <f t="shared" si="236"/>
        <v>0</v>
      </c>
      <c r="BD312" s="90">
        <f t="shared" si="259"/>
        <v>-11500</v>
      </c>
      <c r="BE312" s="90">
        <f t="shared" si="226"/>
        <v>12276.907215137353</v>
      </c>
      <c r="BF312" s="89">
        <f t="shared" si="237"/>
        <v>6.7557149142378536E-2</v>
      </c>
      <c r="BG312" s="109">
        <f t="shared" si="260"/>
        <v>806.63387932661067</v>
      </c>
      <c r="BH312" s="108">
        <f t="shared" si="227"/>
        <v>13083.541094463964</v>
      </c>
      <c r="BI312" s="129">
        <f t="shared" si="238"/>
        <v>0.13769922560556203</v>
      </c>
      <c r="BJ312" s="90">
        <f t="shared" si="228"/>
        <v>883.55942721363181</v>
      </c>
      <c r="BK312" s="108">
        <f t="shared" si="229"/>
        <v>13160.466642350984</v>
      </c>
      <c r="BL312" s="89">
        <f t="shared" si="239"/>
        <v>0.14438840368269434</v>
      </c>
      <c r="BM312" s="109"/>
      <c r="BN312" s="109">
        <f t="shared" si="240"/>
        <v>11500</v>
      </c>
      <c r="BO312" s="109">
        <f t="shared" si="241"/>
        <v>13160.466642350984</v>
      </c>
      <c r="BQ312" s="108">
        <f t="shared" si="212"/>
        <v>72.379997000000003</v>
      </c>
      <c r="BR312" s="108">
        <f t="shared" si="213"/>
        <v>41.880001</v>
      </c>
    </row>
    <row r="313" spans="1:70" ht="12.75" customHeight="1" x14ac:dyDescent="0.2">
      <c r="A313" s="107">
        <v>41239</v>
      </c>
      <c r="B313" s="108">
        <v>72.879997000000003</v>
      </c>
      <c r="C313" s="108">
        <v>58.060001</v>
      </c>
      <c r="D313" s="108">
        <v>58.560001</v>
      </c>
      <c r="E313" s="108">
        <v>72.120002999999997</v>
      </c>
      <c r="F313" s="108">
        <v>34.130001</v>
      </c>
      <c r="G313" s="108">
        <v>42.02</v>
      </c>
      <c r="L313" s="156">
        <f>IF(int=Weekly,-$B$4,IF(int=Bi_Weekly,-$B$4,IF(int=Monthly,0,IF(int=Quarterly,0,IF(int=Yearly,0,IF(int=None,0,0))))))</f>
        <v>0</v>
      </c>
      <c r="M313" s="110">
        <f t="shared" si="214"/>
        <v>0</v>
      </c>
      <c r="N313" s="126">
        <f t="shared" si="215"/>
        <v>0</v>
      </c>
      <c r="O313" s="110">
        <f t="shared" si="216"/>
        <v>0</v>
      </c>
      <c r="P313" s="110">
        <f t="shared" si="217"/>
        <v>0</v>
      </c>
      <c r="Q313" s="110">
        <f t="shared" si="218"/>
        <v>0</v>
      </c>
      <c r="R313" s="110">
        <f t="shared" si="219"/>
        <v>0</v>
      </c>
      <c r="S313" s="110">
        <f t="shared" si="242"/>
        <v>33.257351065137577</v>
      </c>
      <c r="T313" s="110">
        <f t="shared" si="243"/>
        <v>38.77608676670917</v>
      </c>
      <c r="U313" s="110">
        <f t="shared" si="244"/>
        <v>13.576928050491935</v>
      </c>
      <c r="V313" s="110">
        <f t="shared" si="245"/>
        <v>9.5479896277223233</v>
      </c>
      <c r="W313" s="110">
        <f t="shared" si="246"/>
        <v>135.07172999837437</v>
      </c>
      <c r="X313" s="110">
        <f t="shared" si="247"/>
        <v>38.085209250074179</v>
      </c>
      <c r="Y313" s="110"/>
      <c r="Z313" s="110"/>
      <c r="AA313" s="110"/>
      <c r="AB313" s="110"/>
      <c r="AC313" s="110"/>
      <c r="AD313" s="110"/>
      <c r="AE313" s="110">
        <f t="shared" si="230"/>
        <v>0</v>
      </c>
      <c r="AF313" s="110">
        <f t="shared" si="231"/>
        <v>0</v>
      </c>
      <c r="AG313" s="110">
        <f t="shared" si="232"/>
        <v>0</v>
      </c>
      <c r="AH313" s="110">
        <f t="shared" si="233"/>
        <v>0</v>
      </c>
      <c r="AI313" s="110">
        <f t="shared" si="234"/>
        <v>0</v>
      </c>
      <c r="AJ313" s="110">
        <f t="shared" si="235"/>
        <v>0</v>
      </c>
      <c r="AK313" s="110">
        <f t="shared" si="220"/>
        <v>0</v>
      </c>
      <c r="AL313" s="110">
        <f t="shared" si="221"/>
        <v>0</v>
      </c>
      <c r="AM313" s="110">
        <f t="shared" si="222"/>
        <v>0</v>
      </c>
      <c r="AN313" s="110">
        <f t="shared" si="223"/>
        <v>0</v>
      </c>
      <c r="AO313" s="110">
        <f t="shared" si="224"/>
        <v>0</v>
      </c>
      <c r="AP313" s="110">
        <f t="shared" si="225"/>
        <v>0</v>
      </c>
      <c r="AQ313" s="110">
        <f t="shared" si="248"/>
        <v>1.8329254182346881</v>
      </c>
      <c r="AR313" s="110">
        <f t="shared" si="248"/>
        <v>2.9868758693338169</v>
      </c>
      <c r="AS313" s="110">
        <f t="shared" si="249"/>
        <v>0.7142762139602935</v>
      </c>
      <c r="AT313" s="110">
        <f t="shared" si="250"/>
        <v>0.52132874803342244</v>
      </c>
      <c r="AU313" s="110">
        <f t="shared" si="251"/>
        <v>11.691284895642132</v>
      </c>
      <c r="AV313" s="110">
        <f t="shared" si="252"/>
        <v>2.493483743592408</v>
      </c>
      <c r="AW313" s="110">
        <f t="shared" si="253"/>
        <v>35.090276483372264</v>
      </c>
      <c r="AX313" s="110">
        <f t="shared" si="254"/>
        <v>41.762962636042985</v>
      </c>
      <c r="AY313" s="110">
        <f t="shared" si="255"/>
        <v>14.291204264452228</v>
      </c>
      <c r="AZ313" s="110">
        <f t="shared" si="256"/>
        <v>10.069318375755746</v>
      </c>
      <c r="BA313" s="110">
        <f t="shared" si="257"/>
        <v>146.76301489401649</v>
      </c>
      <c r="BB313" s="110">
        <f t="shared" si="258"/>
        <v>40.578692993666586</v>
      </c>
      <c r="BC313" s="90">
        <f t="shared" si="236"/>
        <v>0</v>
      </c>
      <c r="BD313" s="90">
        <f t="shared" si="259"/>
        <v>-11500</v>
      </c>
      <c r="BE313" s="90">
        <f t="shared" si="226"/>
        <v>12369.140015719799</v>
      </c>
      <c r="BF313" s="89">
        <f t="shared" si="237"/>
        <v>7.5577392671286825E-2</v>
      </c>
      <c r="BG313" s="109">
        <f t="shared" si="260"/>
        <v>806.63387932661067</v>
      </c>
      <c r="BH313" s="108">
        <f t="shared" si="227"/>
        <v>13175.77389504641</v>
      </c>
      <c r="BI313" s="129">
        <f t="shared" si="238"/>
        <v>0.14571946913447054</v>
      </c>
      <c r="BJ313" s="90">
        <f t="shared" si="228"/>
        <v>890.22761370381659</v>
      </c>
      <c r="BK313" s="108">
        <f t="shared" si="229"/>
        <v>13259.367629423616</v>
      </c>
      <c r="BL313" s="89">
        <f t="shared" si="239"/>
        <v>0.15298848951509703</v>
      </c>
      <c r="BM313" s="109"/>
      <c r="BN313" s="109">
        <f t="shared" si="240"/>
        <v>11500</v>
      </c>
      <c r="BO313" s="109">
        <f t="shared" si="241"/>
        <v>13259.367629423614</v>
      </c>
      <c r="BQ313" s="108">
        <f t="shared" si="212"/>
        <v>72.879997000000003</v>
      </c>
      <c r="BR313" s="108">
        <f t="shared" si="213"/>
        <v>42.02</v>
      </c>
    </row>
    <row r="314" spans="1:70" ht="12.75" customHeight="1" x14ac:dyDescent="0.2">
      <c r="A314" s="107">
        <v>41246</v>
      </c>
      <c r="B314" s="108">
        <v>73.040001000000004</v>
      </c>
      <c r="C314" s="108">
        <v>58.740001999999997</v>
      </c>
      <c r="D314" s="108">
        <v>59.060001</v>
      </c>
      <c r="E314" s="108">
        <v>72.419998000000007</v>
      </c>
      <c r="F314" s="108">
        <v>34.380001</v>
      </c>
      <c r="G314" s="108">
        <v>43.040000999999997</v>
      </c>
      <c r="L314" s="156">
        <f>IF(int=Weekly,-$B$4,IF(int=Bi_Weekly,0,IF(int=Monthly,0,IF(int=Quarterly,0,IF(int=Yearly,0,IF(int=None,0,0))))))</f>
        <v>0</v>
      </c>
      <c r="M314" s="110">
        <f t="shared" si="214"/>
        <v>0</v>
      </c>
      <c r="N314" s="126">
        <f t="shared" si="215"/>
        <v>0</v>
      </c>
      <c r="O314" s="110">
        <f t="shared" si="216"/>
        <v>0</v>
      </c>
      <c r="P314" s="110">
        <f t="shared" si="217"/>
        <v>0</v>
      </c>
      <c r="Q314" s="110">
        <f t="shared" si="218"/>
        <v>0</v>
      </c>
      <c r="R314" s="110">
        <f t="shared" si="219"/>
        <v>0</v>
      </c>
      <c r="S314" s="110">
        <f t="shared" si="242"/>
        <v>33.257351065137577</v>
      </c>
      <c r="T314" s="110">
        <f t="shared" si="243"/>
        <v>38.77608676670917</v>
      </c>
      <c r="U314" s="110">
        <f t="shared" si="244"/>
        <v>13.576928050491935</v>
      </c>
      <c r="V314" s="110">
        <f t="shared" si="245"/>
        <v>9.5479896277223233</v>
      </c>
      <c r="W314" s="110">
        <f t="shared" si="246"/>
        <v>135.07172999837437</v>
      </c>
      <c r="X314" s="110">
        <f t="shared" si="247"/>
        <v>38.085209250074179</v>
      </c>
      <c r="Y314" s="110"/>
      <c r="Z314" s="110"/>
      <c r="AA314" s="110"/>
      <c r="AB314" s="110"/>
      <c r="AC314" s="110"/>
      <c r="AD314" s="110"/>
      <c r="AE314" s="110">
        <f t="shared" si="230"/>
        <v>0</v>
      </c>
      <c r="AF314" s="110">
        <f t="shared" si="231"/>
        <v>0</v>
      </c>
      <c r="AG314" s="110">
        <f t="shared" si="232"/>
        <v>0</v>
      </c>
      <c r="AH314" s="110">
        <f t="shared" si="233"/>
        <v>0</v>
      </c>
      <c r="AI314" s="110">
        <f t="shared" si="234"/>
        <v>0</v>
      </c>
      <c r="AJ314" s="110">
        <f t="shared" si="235"/>
        <v>0</v>
      </c>
      <c r="AK314" s="110">
        <f t="shared" si="220"/>
        <v>0</v>
      </c>
      <c r="AL314" s="110">
        <f t="shared" si="221"/>
        <v>0</v>
      </c>
      <c r="AM314" s="110">
        <f t="shared" si="222"/>
        <v>0</v>
      </c>
      <c r="AN314" s="110">
        <f t="shared" si="223"/>
        <v>0</v>
      </c>
      <c r="AO314" s="110">
        <f t="shared" si="224"/>
        <v>0</v>
      </c>
      <c r="AP314" s="110">
        <f t="shared" si="225"/>
        <v>0</v>
      </c>
      <c r="AQ314" s="110">
        <f t="shared" si="248"/>
        <v>1.8329254182346881</v>
      </c>
      <c r="AR314" s="110">
        <f t="shared" si="248"/>
        <v>2.9868758693338169</v>
      </c>
      <c r="AS314" s="110">
        <f t="shared" si="249"/>
        <v>0.7142762139602935</v>
      </c>
      <c r="AT314" s="110">
        <f t="shared" si="250"/>
        <v>0.52132874803342244</v>
      </c>
      <c r="AU314" s="110">
        <f t="shared" si="251"/>
        <v>11.691284895642132</v>
      </c>
      <c r="AV314" s="110">
        <f t="shared" si="252"/>
        <v>2.493483743592408</v>
      </c>
      <c r="AW314" s="110">
        <f t="shared" si="253"/>
        <v>35.090276483372264</v>
      </c>
      <c r="AX314" s="110">
        <f t="shared" si="254"/>
        <v>41.762962636042985</v>
      </c>
      <c r="AY314" s="110">
        <f t="shared" si="255"/>
        <v>14.291204264452228</v>
      </c>
      <c r="AZ314" s="110">
        <f t="shared" si="256"/>
        <v>10.069318375755746</v>
      </c>
      <c r="BA314" s="110">
        <f t="shared" si="257"/>
        <v>146.76301489401649</v>
      </c>
      <c r="BB314" s="110">
        <f t="shared" si="258"/>
        <v>40.578692993666586</v>
      </c>
      <c r="BC314" s="90">
        <f t="shared" si="236"/>
        <v>0</v>
      </c>
      <c r="BD314" s="90">
        <f t="shared" si="259"/>
        <v>-11500</v>
      </c>
      <c r="BE314" s="90">
        <f t="shared" si="226"/>
        <v>12483.096799890565</v>
      </c>
      <c r="BF314" s="89">
        <f t="shared" si="237"/>
        <v>8.5486678251353476E-2</v>
      </c>
      <c r="BG314" s="109">
        <f t="shared" si="260"/>
        <v>806.63387932661067</v>
      </c>
      <c r="BH314" s="108">
        <f t="shared" si="227"/>
        <v>13289.730679217177</v>
      </c>
      <c r="BI314" s="129">
        <f t="shared" si="238"/>
        <v>0.15562875471453719</v>
      </c>
      <c r="BJ314" s="90">
        <f t="shared" si="228"/>
        <v>898.53167894106366</v>
      </c>
      <c r="BK314" s="108">
        <f t="shared" si="229"/>
        <v>13381.62847883163</v>
      </c>
      <c r="BL314" s="89">
        <f t="shared" si="239"/>
        <v>0.16361986772448955</v>
      </c>
      <c r="BM314" s="109"/>
      <c r="BN314" s="109">
        <f t="shared" si="240"/>
        <v>11500</v>
      </c>
      <c r="BO314" s="109">
        <f t="shared" si="241"/>
        <v>13381.62847883163</v>
      </c>
      <c r="BQ314" s="108">
        <f t="shared" si="212"/>
        <v>73.040001000000004</v>
      </c>
      <c r="BR314" s="108">
        <f t="shared" si="213"/>
        <v>43.040000999999997</v>
      </c>
    </row>
    <row r="315" spans="1:70" ht="12.75" customHeight="1" x14ac:dyDescent="0.2">
      <c r="A315" s="107">
        <v>41253</v>
      </c>
      <c r="B315" s="108">
        <v>72.889999000000003</v>
      </c>
      <c r="C315" s="108">
        <v>58.779998999999997</v>
      </c>
      <c r="D315" s="108">
        <v>58.919998</v>
      </c>
      <c r="E315" s="108">
        <v>72.510002</v>
      </c>
      <c r="F315" s="108">
        <v>34.740001999999997</v>
      </c>
      <c r="G315" s="108">
        <v>43.73</v>
      </c>
      <c r="L315" s="156">
        <f>IF(int=Weekly,-$B$4,IF(int=Bi_Weekly,-$B$4,IF(int=Monthly,-$B$4,IF(int=Quarterly,0,IF(int=Yearly,0,IF(int=None,0,0))))))</f>
        <v>0</v>
      </c>
      <c r="M315" s="110">
        <f t="shared" si="214"/>
        <v>0</v>
      </c>
      <c r="N315" s="126">
        <f t="shared" si="215"/>
        <v>0</v>
      </c>
      <c r="O315" s="110">
        <f t="shared" si="216"/>
        <v>0</v>
      </c>
      <c r="P315" s="110">
        <f t="shared" si="217"/>
        <v>0</v>
      </c>
      <c r="Q315" s="110">
        <f t="shared" si="218"/>
        <v>0</v>
      </c>
      <c r="R315" s="110">
        <f t="shared" si="219"/>
        <v>0</v>
      </c>
      <c r="S315" s="110">
        <f t="shared" si="242"/>
        <v>33.257351065137577</v>
      </c>
      <c r="T315" s="110">
        <f t="shared" si="243"/>
        <v>38.77608676670917</v>
      </c>
      <c r="U315" s="110">
        <f t="shared" si="244"/>
        <v>13.576928050491935</v>
      </c>
      <c r="V315" s="110">
        <f t="shared" si="245"/>
        <v>9.5479896277223233</v>
      </c>
      <c r="W315" s="110">
        <f t="shared" si="246"/>
        <v>135.07172999837437</v>
      </c>
      <c r="X315" s="110">
        <f t="shared" si="247"/>
        <v>38.085209250074179</v>
      </c>
      <c r="Y315" s="110"/>
      <c r="Z315" s="110"/>
      <c r="AA315" s="110"/>
      <c r="AB315" s="110"/>
      <c r="AC315" s="110"/>
      <c r="AD315" s="110"/>
      <c r="AE315" s="110">
        <f t="shared" si="230"/>
        <v>0</v>
      </c>
      <c r="AF315" s="110">
        <f t="shared" si="231"/>
        <v>0</v>
      </c>
      <c r="AG315" s="110">
        <f t="shared" si="232"/>
        <v>0</v>
      </c>
      <c r="AH315" s="110">
        <f t="shared" si="233"/>
        <v>0</v>
      </c>
      <c r="AI315" s="110">
        <f t="shared" si="234"/>
        <v>0</v>
      </c>
      <c r="AJ315" s="110">
        <f t="shared" si="235"/>
        <v>0</v>
      </c>
      <c r="AK315" s="110">
        <f t="shared" si="220"/>
        <v>0</v>
      </c>
      <c r="AL315" s="110">
        <f t="shared" si="221"/>
        <v>0</v>
      </c>
      <c r="AM315" s="110">
        <f t="shared" si="222"/>
        <v>0</v>
      </c>
      <c r="AN315" s="110">
        <f t="shared" si="223"/>
        <v>0</v>
      </c>
      <c r="AO315" s="110">
        <f t="shared" si="224"/>
        <v>0</v>
      </c>
      <c r="AP315" s="110">
        <f t="shared" si="225"/>
        <v>0</v>
      </c>
      <c r="AQ315" s="110">
        <f t="shared" si="248"/>
        <v>1.8329254182346881</v>
      </c>
      <c r="AR315" s="110">
        <f t="shared" si="248"/>
        <v>2.9868758693338169</v>
      </c>
      <c r="AS315" s="110">
        <f t="shared" si="249"/>
        <v>0.7142762139602935</v>
      </c>
      <c r="AT315" s="110">
        <f t="shared" si="250"/>
        <v>0.52132874803342244</v>
      </c>
      <c r="AU315" s="110">
        <f t="shared" si="251"/>
        <v>11.691284895642132</v>
      </c>
      <c r="AV315" s="110">
        <f t="shared" si="252"/>
        <v>2.493483743592408</v>
      </c>
      <c r="AW315" s="110">
        <f t="shared" si="253"/>
        <v>35.090276483372264</v>
      </c>
      <c r="AX315" s="110">
        <f t="shared" si="254"/>
        <v>41.762962636042985</v>
      </c>
      <c r="AY315" s="110">
        <f t="shared" si="255"/>
        <v>14.291204264452228</v>
      </c>
      <c r="AZ315" s="110">
        <f t="shared" si="256"/>
        <v>10.069318375755746</v>
      </c>
      <c r="BA315" s="110">
        <f t="shared" si="257"/>
        <v>146.76301489401649</v>
      </c>
      <c r="BB315" s="110">
        <f t="shared" si="258"/>
        <v>40.578692993666586</v>
      </c>
      <c r="BC315" s="90">
        <f t="shared" si="236"/>
        <v>0</v>
      </c>
      <c r="BD315" s="90">
        <f t="shared" si="259"/>
        <v>-11500</v>
      </c>
      <c r="BE315" s="90">
        <f t="shared" si="226"/>
        <v>12553.522318627587</v>
      </c>
      <c r="BF315" s="89">
        <f t="shared" si="237"/>
        <v>9.1610636402398971E-2</v>
      </c>
      <c r="BG315" s="109">
        <f t="shared" si="260"/>
        <v>806.63387932661067</v>
      </c>
      <c r="BH315" s="108">
        <f t="shared" si="227"/>
        <v>13360.156197954198</v>
      </c>
      <c r="BI315" s="129">
        <f t="shared" si="238"/>
        <v>0.16175271286558246</v>
      </c>
      <c r="BJ315" s="90">
        <f t="shared" si="228"/>
        <v>904.25249893978946</v>
      </c>
      <c r="BK315" s="108">
        <f t="shared" si="229"/>
        <v>13457.774817567377</v>
      </c>
      <c r="BL315" s="89">
        <f t="shared" si="239"/>
        <v>0.17024128848411979</v>
      </c>
      <c r="BM315" s="109"/>
      <c r="BN315" s="109">
        <f t="shared" si="240"/>
        <v>11500</v>
      </c>
      <c r="BO315" s="109">
        <f t="shared" si="241"/>
        <v>13457.774817567377</v>
      </c>
      <c r="BQ315" s="108">
        <f t="shared" si="212"/>
        <v>72.889999000000003</v>
      </c>
      <c r="BR315" s="108">
        <f t="shared" si="213"/>
        <v>43.73</v>
      </c>
    </row>
    <row r="316" spans="1:70" ht="12.75" customHeight="1" x14ac:dyDescent="0.2">
      <c r="A316" s="107">
        <v>41260</v>
      </c>
      <c r="B316" s="108">
        <v>73.430000000000007</v>
      </c>
      <c r="C316" s="108">
        <v>59.549999</v>
      </c>
      <c r="D316" s="108">
        <v>60.040000999999997</v>
      </c>
      <c r="E316" s="108">
        <v>74.610000999999997</v>
      </c>
      <c r="F316" s="108">
        <v>35.060001</v>
      </c>
      <c r="G316" s="108">
        <v>43.419998</v>
      </c>
      <c r="L316" s="156">
        <f>IF(int=Weekly,-$B$4,IF(int=Bi_Weekly,0,IF(int=Monthly,0,IF(int=Quarterly,0,IF(int=Yearly,0,IF(int=None,0,0))))))</f>
        <v>0</v>
      </c>
      <c r="M316" s="110">
        <f t="shared" si="214"/>
        <v>0</v>
      </c>
      <c r="N316" s="126">
        <f t="shared" si="215"/>
        <v>0</v>
      </c>
      <c r="O316" s="110">
        <f t="shared" si="216"/>
        <v>0</v>
      </c>
      <c r="P316" s="110">
        <f t="shared" si="217"/>
        <v>0</v>
      </c>
      <c r="Q316" s="110">
        <f t="shared" si="218"/>
        <v>0</v>
      </c>
      <c r="R316" s="110">
        <f t="shared" si="219"/>
        <v>0</v>
      </c>
      <c r="S316" s="110">
        <f t="shared" si="242"/>
        <v>33.257351065137577</v>
      </c>
      <c r="T316" s="110">
        <f t="shared" si="243"/>
        <v>38.77608676670917</v>
      </c>
      <c r="U316" s="110">
        <f t="shared" si="244"/>
        <v>13.576928050491935</v>
      </c>
      <c r="V316" s="110">
        <f t="shared" si="245"/>
        <v>9.5479896277223233</v>
      </c>
      <c r="W316" s="110">
        <f t="shared" si="246"/>
        <v>135.07172999837437</v>
      </c>
      <c r="X316" s="110">
        <f t="shared" si="247"/>
        <v>38.085209250074179</v>
      </c>
      <c r="Y316" s="110">
        <v>0.54500000000000004</v>
      </c>
      <c r="Z316" s="110">
        <v>0.49</v>
      </c>
      <c r="AA316" s="110">
        <v>1.1299999999999999</v>
      </c>
      <c r="AB316" s="110">
        <v>1.8740000000000001</v>
      </c>
      <c r="AC316" s="110">
        <v>0.34599999999999997</v>
      </c>
      <c r="AD316" s="110">
        <v>0.45</v>
      </c>
      <c r="AE316" s="110">
        <f t="shared" si="230"/>
        <v>18.12525633049998</v>
      </c>
      <c r="AF316" s="110">
        <f t="shared" si="231"/>
        <v>19.000282515687495</v>
      </c>
      <c r="AG316" s="110">
        <f t="shared" si="232"/>
        <v>15.341928697055884</v>
      </c>
      <c r="AH316" s="110">
        <f t="shared" si="233"/>
        <v>17.892932562351636</v>
      </c>
      <c r="AI316" s="110">
        <f t="shared" si="234"/>
        <v>46.73481857943753</v>
      </c>
      <c r="AJ316" s="110">
        <f t="shared" si="235"/>
        <v>17.138344162533382</v>
      </c>
      <c r="AK316" s="110">
        <f t="shared" si="220"/>
        <v>0.24683721000272338</v>
      </c>
      <c r="AL316" s="110">
        <f t="shared" si="221"/>
        <v>0.31906436330397747</v>
      </c>
      <c r="AM316" s="110">
        <f t="shared" si="222"/>
        <v>0.25552845505542021</v>
      </c>
      <c r="AN316" s="110">
        <f t="shared" si="223"/>
        <v>0.23981949232719668</v>
      </c>
      <c r="AO316" s="110">
        <f t="shared" si="224"/>
        <v>1.3329953578563083</v>
      </c>
      <c r="AP316" s="110">
        <f t="shared" si="225"/>
        <v>0.39471084642918186</v>
      </c>
      <c r="AQ316" s="110">
        <f t="shared" si="248"/>
        <v>2.0797626282374115</v>
      </c>
      <c r="AR316" s="110">
        <f t="shared" si="248"/>
        <v>3.3059402326377945</v>
      </c>
      <c r="AS316" s="110">
        <f t="shared" si="249"/>
        <v>0.96980466901571372</v>
      </c>
      <c r="AT316" s="110">
        <f t="shared" si="250"/>
        <v>0.76114824036061912</v>
      </c>
      <c r="AU316" s="110">
        <f t="shared" si="251"/>
        <v>13.024280253498441</v>
      </c>
      <c r="AV316" s="110">
        <f t="shared" si="252"/>
        <v>2.8881945900215897</v>
      </c>
      <c r="AW316" s="110">
        <f t="shared" si="253"/>
        <v>35.337113693374988</v>
      </c>
      <c r="AX316" s="110">
        <f t="shared" si="254"/>
        <v>42.082026999346965</v>
      </c>
      <c r="AY316" s="110">
        <f t="shared" si="255"/>
        <v>14.546732719507649</v>
      </c>
      <c r="AZ316" s="110">
        <f t="shared" si="256"/>
        <v>10.309137868082942</v>
      </c>
      <c r="BA316" s="110">
        <f t="shared" si="257"/>
        <v>148.0960102518728</v>
      </c>
      <c r="BB316" s="110">
        <f t="shared" si="258"/>
        <v>40.97340384009577</v>
      </c>
      <c r="BC316" s="90">
        <f t="shared" si="236"/>
        <v>134.23356284756591</v>
      </c>
      <c r="BD316" s="90">
        <f t="shared" si="259"/>
        <v>-11500</v>
      </c>
      <c r="BE316" s="90">
        <f t="shared" si="226"/>
        <v>12668.01220457785</v>
      </c>
      <c r="BF316" s="89">
        <f t="shared" si="237"/>
        <v>0.10156627865894352</v>
      </c>
      <c r="BG316" s="109">
        <f t="shared" si="260"/>
        <v>940.86744217417663</v>
      </c>
      <c r="BH316" s="108">
        <f t="shared" si="227"/>
        <v>13608.879646752026</v>
      </c>
      <c r="BI316" s="129">
        <f t="shared" si="238"/>
        <v>0.18338083884800227</v>
      </c>
      <c r="BJ316" s="90">
        <f t="shared" si="228"/>
        <v>1046.6387336453597</v>
      </c>
      <c r="BK316" s="108">
        <f t="shared" si="229"/>
        <v>13714.650938223209</v>
      </c>
      <c r="BL316" s="89">
        <f t="shared" si="239"/>
        <v>0.19257834245419203</v>
      </c>
      <c r="BM316" s="109"/>
      <c r="BN316" s="109">
        <f t="shared" si="240"/>
        <v>11500</v>
      </c>
      <c r="BO316" s="109">
        <f t="shared" si="241"/>
        <v>13714.650938223211</v>
      </c>
      <c r="BQ316" s="108">
        <f t="shared" si="212"/>
        <v>73.430000000000007</v>
      </c>
      <c r="BR316" s="108">
        <f t="shared" si="213"/>
        <v>43.419998</v>
      </c>
    </row>
    <row r="317" spans="1:70" ht="12.75" customHeight="1" x14ac:dyDescent="0.2">
      <c r="A317" s="107">
        <v>41267</v>
      </c>
      <c r="B317" s="108">
        <v>71.980002999999996</v>
      </c>
      <c r="C317" s="108">
        <v>57.880001</v>
      </c>
      <c r="D317" s="108">
        <v>57.84</v>
      </c>
      <c r="E317" s="108">
        <v>71.370002999999997</v>
      </c>
      <c r="F317" s="108">
        <v>34.720001000000003</v>
      </c>
      <c r="G317" s="108">
        <v>43.880001</v>
      </c>
      <c r="L317" s="156">
        <f>IF(int=Weekly,-$B$4,IF(int=Bi_Weekly,-$B$4,IF(int=Monthly,0,IF(int=Quarterly,0,IF(int=Yearly,0,IF(int=None,0,0))))))</f>
        <v>0</v>
      </c>
      <c r="M317" s="110">
        <f t="shared" si="214"/>
        <v>0</v>
      </c>
      <c r="N317" s="126">
        <f t="shared" si="215"/>
        <v>0</v>
      </c>
      <c r="O317" s="110">
        <f t="shared" si="216"/>
        <v>0</v>
      </c>
      <c r="P317" s="110">
        <f t="shared" si="217"/>
        <v>0</v>
      </c>
      <c r="Q317" s="110">
        <f t="shared" si="218"/>
        <v>0</v>
      </c>
      <c r="R317" s="110">
        <f t="shared" si="219"/>
        <v>0</v>
      </c>
      <c r="S317" s="110">
        <f t="shared" si="242"/>
        <v>33.257351065137577</v>
      </c>
      <c r="T317" s="110">
        <f t="shared" si="243"/>
        <v>38.77608676670917</v>
      </c>
      <c r="U317" s="110">
        <f t="shared" si="244"/>
        <v>13.576928050491935</v>
      </c>
      <c r="V317" s="110">
        <f t="shared" si="245"/>
        <v>9.5479896277223233</v>
      </c>
      <c r="W317" s="110">
        <f t="shared" si="246"/>
        <v>135.07172999837437</v>
      </c>
      <c r="X317" s="110">
        <f t="shared" si="247"/>
        <v>38.085209250074179</v>
      </c>
      <c r="Y317" s="110"/>
      <c r="Z317" s="110"/>
      <c r="AA317" s="110"/>
      <c r="AB317" s="110"/>
      <c r="AC317" s="110"/>
      <c r="AD317" s="110"/>
      <c r="AE317" s="110">
        <f t="shared" si="230"/>
        <v>0</v>
      </c>
      <c r="AF317" s="110">
        <f t="shared" si="231"/>
        <v>0</v>
      </c>
      <c r="AG317" s="110">
        <f t="shared" si="232"/>
        <v>0</v>
      </c>
      <c r="AH317" s="110">
        <f t="shared" si="233"/>
        <v>0</v>
      </c>
      <c r="AI317" s="110">
        <f t="shared" si="234"/>
        <v>0</v>
      </c>
      <c r="AJ317" s="110">
        <f t="shared" si="235"/>
        <v>0</v>
      </c>
      <c r="AK317" s="110">
        <f t="shared" si="220"/>
        <v>0</v>
      </c>
      <c r="AL317" s="110">
        <f t="shared" si="221"/>
        <v>0</v>
      </c>
      <c r="AM317" s="110">
        <f t="shared" si="222"/>
        <v>0</v>
      </c>
      <c r="AN317" s="110">
        <f t="shared" si="223"/>
        <v>0</v>
      </c>
      <c r="AO317" s="110">
        <f t="shared" si="224"/>
        <v>0</v>
      </c>
      <c r="AP317" s="110">
        <f t="shared" si="225"/>
        <v>0</v>
      </c>
      <c r="AQ317" s="110">
        <f t="shared" si="248"/>
        <v>2.0797626282374115</v>
      </c>
      <c r="AR317" s="110">
        <f t="shared" si="248"/>
        <v>3.3059402326377945</v>
      </c>
      <c r="AS317" s="110">
        <f t="shared" si="249"/>
        <v>0.96980466901571372</v>
      </c>
      <c r="AT317" s="110">
        <f t="shared" si="250"/>
        <v>0.76114824036061912</v>
      </c>
      <c r="AU317" s="110">
        <f t="shared" si="251"/>
        <v>13.024280253498441</v>
      </c>
      <c r="AV317" s="110">
        <f t="shared" si="252"/>
        <v>2.8881945900215897</v>
      </c>
      <c r="AW317" s="110">
        <f t="shared" si="253"/>
        <v>35.337113693374988</v>
      </c>
      <c r="AX317" s="110">
        <f t="shared" si="254"/>
        <v>42.082026999346965</v>
      </c>
      <c r="AY317" s="110">
        <f t="shared" si="255"/>
        <v>14.546732719507649</v>
      </c>
      <c r="AZ317" s="110">
        <f t="shared" si="256"/>
        <v>10.309137868082942</v>
      </c>
      <c r="BA317" s="110">
        <f t="shared" si="257"/>
        <v>148.0960102518728</v>
      </c>
      <c r="BB317" s="110">
        <f t="shared" si="258"/>
        <v>40.97340384009577</v>
      </c>
      <c r="BC317" s="90">
        <f t="shared" si="236"/>
        <v>0</v>
      </c>
      <c r="BD317" s="90">
        <f t="shared" si="259"/>
        <v>-11500</v>
      </c>
      <c r="BE317" s="90">
        <f t="shared" si="226"/>
        <v>12465.823357682586</v>
      </c>
      <c r="BF317" s="89">
        <f t="shared" si="237"/>
        <v>8.3984639798485805E-2</v>
      </c>
      <c r="BG317" s="109">
        <f t="shared" si="260"/>
        <v>940.86744217417663</v>
      </c>
      <c r="BH317" s="108">
        <f t="shared" si="227"/>
        <v>13406.690799856762</v>
      </c>
      <c r="BI317" s="129">
        <f t="shared" si="238"/>
        <v>0.16579919998754455</v>
      </c>
      <c r="BJ317" s="90">
        <f t="shared" si="228"/>
        <v>1030.4028033687716</v>
      </c>
      <c r="BK317" s="108">
        <f t="shared" si="229"/>
        <v>13496.226161051358</v>
      </c>
      <c r="BL317" s="89">
        <f t="shared" si="239"/>
        <v>0.17358488356968338</v>
      </c>
      <c r="BM317" s="109"/>
      <c r="BN317" s="109">
        <f t="shared" si="240"/>
        <v>11500</v>
      </c>
      <c r="BO317" s="109">
        <f t="shared" si="241"/>
        <v>13496.226161051356</v>
      </c>
      <c r="BQ317" s="108">
        <f t="shared" si="212"/>
        <v>71.980002999999996</v>
      </c>
      <c r="BR317" s="108">
        <f t="shared" si="213"/>
        <v>43.880001</v>
      </c>
    </row>
    <row r="318" spans="1:70" ht="12.75" customHeight="1" x14ac:dyDescent="0.2">
      <c r="A318" s="107">
        <v>41274</v>
      </c>
      <c r="B318" s="108">
        <v>75.410004000000001</v>
      </c>
      <c r="C318" s="108">
        <v>60.599997999999999</v>
      </c>
      <c r="D318" s="108">
        <v>60.669998</v>
      </c>
      <c r="E318" s="108">
        <v>75.379997000000003</v>
      </c>
      <c r="F318" s="108">
        <v>35.650002000000001</v>
      </c>
      <c r="G318" s="108">
        <v>45.279998999999997</v>
      </c>
      <c r="L318" s="156">
        <f>IF(int=Weekly,-$B$4,IF(int=Bi_Weekly,0,IF(int=Monthly,0,IF(int=Quarterly,0,IF(int=Yearly,0,IF(int=None,0,0))))))</f>
        <v>0</v>
      </c>
      <c r="M318" s="110">
        <f t="shared" si="214"/>
        <v>0</v>
      </c>
      <c r="N318" s="126">
        <f t="shared" si="215"/>
        <v>0</v>
      </c>
      <c r="O318" s="110">
        <f t="shared" si="216"/>
        <v>0</v>
      </c>
      <c r="P318" s="110">
        <f t="shared" si="217"/>
        <v>0</v>
      </c>
      <c r="Q318" s="110">
        <f t="shared" si="218"/>
        <v>0</v>
      </c>
      <c r="R318" s="110">
        <f t="shared" si="219"/>
        <v>0</v>
      </c>
      <c r="S318" s="110">
        <f t="shared" si="242"/>
        <v>33.257351065137577</v>
      </c>
      <c r="T318" s="110">
        <f t="shared" si="243"/>
        <v>38.77608676670917</v>
      </c>
      <c r="U318" s="110">
        <f t="shared" si="244"/>
        <v>13.576928050491935</v>
      </c>
      <c r="V318" s="110">
        <f t="shared" si="245"/>
        <v>9.5479896277223233</v>
      </c>
      <c r="W318" s="110">
        <f t="shared" si="246"/>
        <v>135.07172999837437</v>
      </c>
      <c r="X318" s="110">
        <f t="shared" si="247"/>
        <v>38.085209250074179</v>
      </c>
      <c r="Y318" s="110"/>
      <c r="Z318" s="110"/>
      <c r="AA318" s="110"/>
      <c r="AB318" s="110"/>
      <c r="AC318" s="110"/>
      <c r="AD318" s="110"/>
      <c r="AE318" s="110">
        <f t="shared" si="230"/>
        <v>0</v>
      </c>
      <c r="AF318" s="110">
        <f t="shared" si="231"/>
        <v>0</v>
      </c>
      <c r="AG318" s="110">
        <f t="shared" si="232"/>
        <v>0</v>
      </c>
      <c r="AH318" s="110">
        <f t="shared" si="233"/>
        <v>0</v>
      </c>
      <c r="AI318" s="110">
        <f t="shared" si="234"/>
        <v>0</v>
      </c>
      <c r="AJ318" s="110">
        <f t="shared" si="235"/>
        <v>0</v>
      </c>
      <c r="AK318" s="110">
        <f t="shared" si="220"/>
        <v>0</v>
      </c>
      <c r="AL318" s="110">
        <f t="shared" si="221"/>
        <v>0</v>
      </c>
      <c r="AM318" s="110">
        <f t="shared" si="222"/>
        <v>0</v>
      </c>
      <c r="AN318" s="110">
        <f t="shared" si="223"/>
        <v>0</v>
      </c>
      <c r="AO318" s="110">
        <f t="shared" si="224"/>
        <v>0</v>
      </c>
      <c r="AP318" s="110">
        <f t="shared" si="225"/>
        <v>0</v>
      </c>
      <c r="AQ318" s="110">
        <f t="shared" si="248"/>
        <v>2.0797626282374115</v>
      </c>
      <c r="AR318" s="110">
        <f t="shared" si="248"/>
        <v>3.3059402326377945</v>
      </c>
      <c r="AS318" s="110">
        <f t="shared" si="249"/>
        <v>0.96980466901571372</v>
      </c>
      <c r="AT318" s="110">
        <f t="shared" si="250"/>
        <v>0.76114824036061912</v>
      </c>
      <c r="AU318" s="110">
        <f t="shared" si="251"/>
        <v>13.024280253498441</v>
      </c>
      <c r="AV318" s="110">
        <f t="shared" si="252"/>
        <v>2.8881945900215897</v>
      </c>
      <c r="AW318" s="110">
        <f t="shared" si="253"/>
        <v>35.337113693374988</v>
      </c>
      <c r="AX318" s="110">
        <f t="shared" si="254"/>
        <v>42.082026999346965</v>
      </c>
      <c r="AY318" s="110">
        <f t="shared" si="255"/>
        <v>14.546732719507649</v>
      </c>
      <c r="AZ318" s="110">
        <f t="shared" si="256"/>
        <v>10.309137868082942</v>
      </c>
      <c r="BA318" s="110">
        <f t="shared" si="257"/>
        <v>148.0960102518728</v>
      </c>
      <c r="BB318" s="110">
        <f t="shared" si="258"/>
        <v>40.97340384009577</v>
      </c>
      <c r="BC318" s="90">
        <f t="shared" si="236"/>
        <v>0</v>
      </c>
      <c r="BD318" s="90">
        <f t="shared" si="259"/>
        <v>-11500</v>
      </c>
      <c r="BE318" s="90">
        <f t="shared" si="226"/>
        <v>12941.013065868716</v>
      </c>
      <c r="BF318" s="89">
        <f t="shared" si="237"/>
        <v>0.12530548398858388</v>
      </c>
      <c r="BG318" s="109">
        <f t="shared" si="260"/>
        <v>940.86744217417663</v>
      </c>
      <c r="BH318" s="108">
        <f t="shared" si="227"/>
        <v>13881.880508042892</v>
      </c>
      <c r="BI318" s="129">
        <f t="shared" si="238"/>
        <v>0.20712004417764285</v>
      </c>
      <c r="BJ318" s="90">
        <f t="shared" si="228"/>
        <v>1068.4813442386792</v>
      </c>
      <c r="BK318" s="108">
        <f t="shared" si="229"/>
        <v>14009.494410107394</v>
      </c>
      <c r="BL318" s="89">
        <f t="shared" si="239"/>
        <v>0.21821690522672998</v>
      </c>
      <c r="BM318" s="109"/>
      <c r="BN318" s="109">
        <f t="shared" si="240"/>
        <v>11500</v>
      </c>
      <c r="BO318" s="109">
        <f t="shared" si="241"/>
        <v>14009.494410107396</v>
      </c>
      <c r="BQ318" s="108">
        <f t="shared" si="212"/>
        <v>75.410004000000001</v>
      </c>
      <c r="BR318" s="108">
        <f t="shared" si="213"/>
        <v>45.279998999999997</v>
      </c>
    </row>
    <row r="319" spans="1:70" ht="12.75" customHeight="1" x14ac:dyDescent="0.2">
      <c r="A319" s="107">
        <v>41281</v>
      </c>
      <c r="B319" s="108">
        <v>75.769997000000004</v>
      </c>
      <c r="C319" s="108">
        <v>60.860000999999997</v>
      </c>
      <c r="D319" s="108">
        <v>60.869999</v>
      </c>
      <c r="E319" s="108">
        <v>75.089995999999999</v>
      </c>
      <c r="F319" s="108">
        <v>36</v>
      </c>
      <c r="G319" s="108">
        <v>44.84</v>
      </c>
      <c r="L319" s="156">
        <f>IF(int=Weekly,-$B$4,IF(int=Bi_Weekly,-$B$4,IF(int=Monthly,-$B$4,IF(int=Quarterly,0,IF(int=Yearly,0,IF(int=None,0,0))))))</f>
        <v>0</v>
      </c>
      <c r="M319" s="110">
        <f t="shared" si="214"/>
        <v>0</v>
      </c>
      <c r="N319" s="126">
        <f t="shared" si="215"/>
        <v>0</v>
      </c>
      <c r="O319" s="110">
        <f t="shared" si="216"/>
        <v>0</v>
      </c>
      <c r="P319" s="110">
        <f t="shared" si="217"/>
        <v>0</v>
      </c>
      <c r="Q319" s="110">
        <f t="shared" si="218"/>
        <v>0</v>
      </c>
      <c r="R319" s="110">
        <f t="shared" si="219"/>
        <v>0</v>
      </c>
      <c r="S319" s="110">
        <f t="shared" si="242"/>
        <v>33.257351065137577</v>
      </c>
      <c r="T319" s="110">
        <f t="shared" si="243"/>
        <v>38.77608676670917</v>
      </c>
      <c r="U319" s="110">
        <f t="shared" si="244"/>
        <v>13.576928050491935</v>
      </c>
      <c r="V319" s="110">
        <f t="shared" si="245"/>
        <v>9.5479896277223233</v>
      </c>
      <c r="W319" s="110">
        <f t="shared" si="246"/>
        <v>135.07172999837437</v>
      </c>
      <c r="X319" s="110">
        <f t="shared" si="247"/>
        <v>38.085209250074179</v>
      </c>
      <c r="Y319" s="110"/>
      <c r="Z319" s="110"/>
      <c r="AA319" s="110"/>
      <c r="AB319" s="110"/>
      <c r="AC319" s="110"/>
      <c r="AD319" s="110"/>
      <c r="AE319" s="110">
        <f t="shared" si="230"/>
        <v>0</v>
      </c>
      <c r="AF319" s="110">
        <f t="shared" si="231"/>
        <v>0</v>
      </c>
      <c r="AG319" s="110">
        <f t="shared" si="232"/>
        <v>0</v>
      </c>
      <c r="AH319" s="110">
        <f t="shared" si="233"/>
        <v>0</v>
      </c>
      <c r="AI319" s="110">
        <f t="shared" si="234"/>
        <v>0</v>
      </c>
      <c r="AJ319" s="110">
        <f t="shared" si="235"/>
        <v>0</v>
      </c>
      <c r="AK319" s="110">
        <f t="shared" si="220"/>
        <v>0</v>
      </c>
      <c r="AL319" s="110">
        <f t="shared" si="221"/>
        <v>0</v>
      </c>
      <c r="AM319" s="110">
        <f t="shared" si="222"/>
        <v>0</v>
      </c>
      <c r="AN319" s="110">
        <f t="shared" si="223"/>
        <v>0</v>
      </c>
      <c r="AO319" s="110">
        <f t="shared" si="224"/>
        <v>0</v>
      </c>
      <c r="AP319" s="110">
        <f t="shared" si="225"/>
        <v>0</v>
      </c>
      <c r="AQ319" s="110">
        <f t="shared" si="248"/>
        <v>2.0797626282374115</v>
      </c>
      <c r="AR319" s="110">
        <f t="shared" si="248"/>
        <v>3.3059402326377945</v>
      </c>
      <c r="AS319" s="110">
        <f t="shared" si="249"/>
        <v>0.96980466901571372</v>
      </c>
      <c r="AT319" s="110">
        <f t="shared" si="250"/>
        <v>0.76114824036061912</v>
      </c>
      <c r="AU319" s="110">
        <f t="shared" si="251"/>
        <v>13.024280253498441</v>
      </c>
      <c r="AV319" s="110">
        <f t="shared" si="252"/>
        <v>2.8881945900215897</v>
      </c>
      <c r="AW319" s="110">
        <f t="shared" si="253"/>
        <v>35.337113693374988</v>
      </c>
      <c r="AX319" s="110">
        <f t="shared" si="254"/>
        <v>42.082026999346965</v>
      </c>
      <c r="AY319" s="110">
        <f t="shared" si="255"/>
        <v>14.546732719507649</v>
      </c>
      <c r="AZ319" s="110">
        <f t="shared" si="256"/>
        <v>10.309137868082942</v>
      </c>
      <c r="BA319" s="110">
        <f t="shared" si="257"/>
        <v>148.0960102518728</v>
      </c>
      <c r="BB319" s="110">
        <f t="shared" si="258"/>
        <v>40.97340384009577</v>
      </c>
      <c r="BC319" s="90">
        <f t="shared" si="236"/>
        <v>0</v>
      </c>
      <c r="BD319" s="90">
        <f t="shared" si="259"/>
        <v>-11500</v>
      </c>
      <c r="BE319" s="90">
        <f t="shared" si="226"/>
        <v>12993.531232356458</v>
      </c>
      <c r="BF319" s="89">
        <f t="shared" si="237"/>
        <v>0.12987228107447457</v>
      </c>
      <c r="BG319" s="109">
        <f t="shared" si="260"/>
        <v>940.86744217417663</v>
      </c>
      <c r="BH319" s="108">
        <f t="shared" si="227"/>
        <v>13934.398674530634</v>
      </c>
      <c r="BI319" s="129">
        <f t="shared" si="238"/>
        <v>0.21168684126353332</v>
      </c>
      <c r="BJ319" s="90">
        <f t="shared" si="228"/>
        <v>1073.350496066317</v>
      </c>
      <c r="BK319" s="108">
        <f t="shared" si="229"/>
        <v>14066.881728422775</v>
      </c>
      <c r="BL319" s="89">
        <f t="shared" si="239"/>
        <v>0.22320710681937173</v>
      </c>
      <c r="BM319" s="109"/>
      <c r="BN319" s="109">
        <f t="shared" si="240"/>
        <v>11500</v>
      </c>
      <c r="BO319" s="109">
        <f t="shared" si="241"/>
        <v>14066.881728422773</v>
      </c>
      <c r="BQ319" s="108">
        <f t="shared" si="212"/>
        <v>75.769997000000004</v>
      </c>
      <c r="BR319" s="108">
        <f t="shared" si="213"/>
        <v>44.84</v>
      </c>
    </row>
    <row r="320" spans="1:70" ht="12.75" customHeight="1" x14ac:dyDescent="0.2">
      <c r="A320" s="107">
        <v>41288</v>
      </c>
      <c r="B320" s="108">
        <v>76.5</v>
      </c>
      <c r="C320" s="108">
        <v>61.57</v>
      </c>
      <c r="D320" s="108">
        <v>61.970001000000003</v>
      </c>
      <c r="E320" s="108">
        <v>76.239998</v>
      </c>
      <c r="F320" s="108">
        <v>36.060001</v>
      </c>
      <c r="G320" s="108">
        <v>45.130001</v>
      </c>
      <c r="L320" s="156">
        <f>IF(int=Weekly,-$B$4,IF(int=Bi_Weekly,0,IF(int=Monthly,0,IF(int=Quarterly,0,IF(int=Yearly,0,IF(int=None,0,0))))))</f>
        <v>0</v>
      </c>
      <c r="M320" s="110">
        <f t="shared" si="214"/>
        <v>0</v>
      </c>
      <c r="N320" s="126">
        <f t="shared" si="215"/>
        <v>0</v>
      </c>
      <c r="O320" s="110">
        <f t="shared" si="216"/>
        <v>0</v>
      </c>
      <c r="P320" s="110">
        <f t="shared" si="217"/>
        <v>0</v>
      </c>
      <c r="Q320" s="110">
        <f t="shared" si="218"/>
        <v>0</v>
      </c>
      <c r="R320" s="110">
        <f t="shared" si="219"/>
        <v>0</v>
      </c>
      <c r="S320" s="110">
        <f t="shared" si="242"/>
        <v>33.257351065137577</v>
      </c>
      <c r="T320" s="110">
        <f t="shared" si="243"/>
        <v>38.77608676670917</v>
      </c>
      <c r="U320" s="110">
        <f t="shared" si="244"/>
        <v>13.576928050491935</v>
      </c>
      <c r="V320" s="110">
        <f t="shared" si="245"/>
        <v>9.5479896277223233</v>
      </c>
      <c r="W320" s="110">
        <f t="shared" si="246"/>
        <v>135.07172999837437</v>
      </c>
      <c r="X320" s="110">
        <f t="shared" si="247"/>
        <v>38.085209250074179</v>
      </c>
      <c r="Y320" s="110"/>
      <c r="Z320" s="110"/>
      <c r="AA320" s="110"/>
      <c r="AB320" s="110"/>
      <c r="AC320" s="110"/>
      <c r="AD320" s="110"/>
      <c r="AE320" s="110">
        <f t="shared" si="230"/>
        <v>0</v>
      </c>
      <c r="AF320" s="110">
        <f t="shared" si="231"/>
        <v>0</v>
      </c>
      <c r="AG320" s="110">
        <f t="shared" si="232"/>
        <v>0</v>
      </c>
      <c r="AH320" s="110">
        <f t="shared" si="233"/>
        <v>0</v>
      </c>
      <c r="AI320" s="110">
        <f t="shared" si="234"/>
        <v>0</v>
      </c>
      <c r="AJ320" s="110">
        <f t="shared" si="235"/>
        <v>0</v>
      </c>
      <c r="AK320" s="110">
        <f t="shared" si="220"/>
        <v>0</v>
      </c>
      <c r="AL320" s="110">
        <f t="shared" si="221"/>
        <v>0</v>
      </c>
      <c r="AM320" s="110">
        <f t="shared" si="222"/>
        <v>0</v>
      </c>
      <c r="AN320" s="110">
        <f t="shared" si="223"/>
        <v>0</v>
      </c>
      <c r="AO320" s="110">
        <f t="shared" si="224"/>
        <v>0</v>
      </c>
      <c r="AP320" s="110">
        <f t="shared" si="225"/>
        <v>0</v>
      </c>
      <c r="AQ320" s="110">
        <f t="shared" si="248"/>
        <v>2.0797626282374115</v>
      </c>
      <c r="AR320" s="110">
        <f t="shared" si="248"/>
        <v>3.3059402326377945</v>
      </c>
      <c r="AS320" s="110">
        <f t="shared" si="249"/>
        <v>0.96980466901571372</v>
      </c>
      <c r="AT320" s="110">
        <f t="shared" si="250"/>
        <v>0.76114824036061912</v>
      </c>
      <c r="AU320" s="110">
        <f t="shared" si="251"/>
        <v>13.024280253498441</v>
      </c>
      <c r="AV320" s="110">
        <f t="shared" si="252"/>
        <v>2.8881945900215897</v>
      </c>
      <c r="AW320" s="110">
        <f t="shared" si="253"/>
        <v>35.337113693374988</v>
      </c>
      <c r="AX320" s="110">
        <f t="shared" si="254"/>
        <v>42.082026999346965</v>
      </c>
      <c r="AY320" s="110">
        <f t="shared" si="255"/>
        <v>14.546732719507649</v>
      </c>
      <c r="AZ320" s="110">
        <f t="shared" si="256"/>
        <v>10.309137868082942</v>
      </c>
      <c r="BA320" s="110">
        <f t="shared" si="257"/>
        <v>148.0960102518728</v>
      </c>
      <c r="BB320" s="110">
        <f t="shared" si="258"/>
        <v>40.97340384009577</v>
      </c>
      <c r="BC320" s="90">
        <f t="shared" si="236"/>
        <v>0</v>
      </c>
      <c r="BD320" s="90">
        <f t="shared" si="259"/>
        <v>-11500</v>
      </c>
      <c r="BE320" s="90">
        <f t="shared" si="226"/>
        <v>13090.404224050959</v>
      </c>
      <c r="BF320" s="89">
        <f t="shared" si="237"/>
        <v>0.1382960194826921</v>
      </c>
      <c r="BG320" s="109">
        <f t="shared" si="260"/>
        <v>940.86744217417663</v>
      </c>
      <c r="BH320" s="108">
        <f t="shared" si="227"/>
        <v>14031.271666225135</v>
      </c>
      <c r="BI320" s="129">
        <f t="shared" si="238"/>
        <v>0.22011057967175085</v>
      </c>
      <c r="BJ320" s="90">
        <f t="shared" si="228"/>
        <v>1080.7771015164797</v>
      </c>
      <c r="BK320" s="108">
        <f t="shared" si="229"/>
        <v>14171.181325567439</v>
      </c>
      <c r="BL320" s="89">
        <f t="shared" si="239"/>
        <v>0.23227663700586421</v>
      </c>
      <c r="BM320" s="109"/>
      <c r="BN320" s="109">
        <f t="shared" si="240"/>
        <v>11500</v>
      </c>
      <c r="BO320" s="109">
        <f t="shared" si="241"/>
        <v>14171.181325567439</v>
      </c>
      <c r="BQ320" s="108">
        <f t="shared" si="212"/>
        <v>76.5</v>
      </c>
      <c r="BR320" s="108">
        <f t="shared" si="213"/>
        <v>45.130001</v>
      </c>
    </row>
    <row r="321" spans="1:70" ht="12.75" customHeight="1" x14ac:dyDescent="0.2">
      <c r="A321" s="107">
        <v>41296</v>
      </c>
      <c r="B321" s="108">
        <v>77.510002</v>
      </c>
      <c r="C321" s="108">
        <v>62.560001</v>
      </c>
      <c r="D321" s="108">
        <v>62.98</v>
      </c>
      <c r="E321" s="108">
        <v>77.209998999999996</v>
      </c>
      <c r="F321" s="108">
        <v>36.619999</v>
      </c>
      <c r="G321" s="108">
        <v>44.560001</v>
      </c>
      <c r="L321" s="156">
        <f>IF(int=Weekly,-$B$4,IF(int=Bi_Weekly,-$B$4,IF(int=Monthly,0,IF(int=Quarterly,-$B$4,IF(int=Yearly,0,IF(int=None,0,0))))))</f>
        <v>-500</v>
      </c>
      <c r="M321" s="110">
        <f t="shared" si="214"/>
        <v>1.1353373465272263</v>
      </c>
      <c r="N321" s="126">
        <f t="shared" si="215"/>
        <v>1.4066495938834784</v>
      </c>
      <c r="O321" s="110">
        <f t="shared" si="216"/>
        <v>0.44458558272467452</v>
      </c>
      <c r="P321" s="110">
        <f t="shared" si="217"/>
        <v>0.3173164139012617</v>
      </c>
      <c r="Q321" s="110">
        <f t="shared" si="218"/>
        <v>5.6116877556441223</v>
      </c>
      <c r="R321" s="110">
        <f t="shared" si="219"/>
        <v>1.4811489793278954</v>
      </c>
      <c r="S321" s="110">
        <f t="shared" si="242"/>
        <v>34.392688411664807</v>
      </c>
      <c r="T321" s="110">
        <f t="shared" si="243"/>
        <v>40.182736360592649</v>
      </c>
      <c r="U321" s="110">
        <f t="shared" si="244"/>
        <v>14.021513633216609</v>
      </c>
      <c r="V321" s="110">
        <f t="shared" si="245"/>
        <v>9.8653060416235849</v>
      </c>
      <c r="W321" s="110">
        <f t="shared" si="246"/>
        <v>140.68341775401848</v>
      </c>
      <c r="X321" s="110">
        <f t="shared" si="247"/>
        <v>39.566358229402077</v>
      </c>
      <c r="Y321" s="110"/>
      <c r="Z321" s="110"/>
      <c r="AA321" s="110"/>
      <c r="AB321" s="110"/>
      <c r="AC321" s="110"/>
      <c r="AD321" s="110"/>
      <c r="AE321" s="110">
        <f t="shared" si="230"/>
        <v>0</v>
      </c>
      <c r="AF321" s="110">
        <f t="shared" si="231"/>
        <v>0</v>
      </c>
      <c r="AG321" s="110">
        <f t="shared" si="232"/>
        <v>0</v>
      </c>
      <c r="AH321" s="110">
        <f t="shared" si="233"/>
        <v>0</v>
      </c>
      <c r="AI321" s="110">
        <f t="shared" si="234"/>
        <v>0</v>
      </c>
      <c r="AJ321" s="110">
        <f t="shared" si="235"/>
        <v>0</v>
      </c>
      <c r="AK321" s="110">
        <f t="shared" si="220"/>
        <v>0</v>
      </c>
      <c r="AL321" s="110">
        <f t="shared" si="221"/>
        <v>0</v>
      </c>
      <c r="AM321" s="110">
        <f t="shared" si="222"/>
        <v>0</v>
      </c>
      <c r="AN321" s="110">
        <f t="shared" si="223"/>
        <v>0</v>
      </c>
      <c r="AO321" s="110">
        <f t="shared" si="224"/>
        <v>0</v>
      </c>
      <c r="AP321" s="110">
        <f t="shared" si="225"/>
        <v>0</v>
      </c>
      <c r="AQ321" s="110">
        <f t="shared" si="248"/>
        <v>2.0797626282374115</v>
      </c>
      <c r="AR321" s="110">
        <f t="shared" si="248"/>
        <v>3.3059402326377945</v>
      </c>
      <c r="AS321" s="110">
        <f t="shared" si="249"/>
        <v>0.96980466901571372</v>
      </c>
      <c r="AT321" s="110">
        <f t="shared" si="250"/>
        <v>0.76114824036061912</v>
      </c>
      <c r="AU321" s="110">
        <f t="shared" si="251"/>
        <v>13.024280253498441</v>
      </c>
      <c r="AV321" s="110">
        <f t="shared" si="252"/>
        <v>2.8881945900215897</v>
      </c>
      <c r="AW321" s="110">
        <f t="shared" si="253"/>
        <v>36.472451039902218</v>
      </c>
      <c r="AX321" s="110">
        <f t="shared" si="254"/>
        <v>43.488676593230444</v>
      </c>
      <c r="AY321" s="110">
        <f t="shared" si="255"/>
        <v>14.991318302232322</v>
      </c>
      <c r="AZ321" s="110">
        <f t="shared" si="256"/>
        <v>10.626454281984204</v>
      </c>
      <c r="BA321" s="110">
        <f t="shared" si="257"/>
        <v>153.70769800751691</v>
      </c>
      <c r="BB321" s="110">
        <f t="shared" si="258"/>
        <v>42.454552819423668</v>
      </c>
      <c r="BC321" s="90">
        <f t="shared" si="236"/>
        <v>0</v>
      </c>
      <c r="BD321" s="90">
        <f t="shared" si="259"/>
        <v>-12000</v>
      </c>
      <c r="BE321" s="90">
        <f t="shared" si="226"/>
        <v>13739.288152440615</v>
      </c>
      <c r="BF321" s="89">
        <f t="shared" si="237"/>
        <v>0.14494067937005117</v>
      </c>
      <c r="BG321" s="109">
        <f t="shared" si="260"/>
        <v>940.86744217417663</v>
      </c>
      <c r="BH321" s="108">
        <f t="shared" si="227"/>
        <v>14680.155594614791</v>
      </c>
      <c r="BI321" s="129">
        <f t="shared" si="238"/>
        <v>0.22334629955123253</v>
      </c>
      <c r="BJ321" s="90">
        <f t="shared" si="228"/>
        <v>1093.5156663440619</v>
      </c>
      <c r="BK321" s="108">
        <f t="shared" si="229"/>
        <v>14832.803818784676</v>
      </c>
      <c r="BL321" s="89">
        <f t="shared" si="239"/>
        <v>0.23606698489872291</v>
      </c>
      <c r="BM321" s="109"/>
      <c r="BN321" s="109">
        <f t="shared" si="240"/>
        <v>12000</v>
      </c>
      <c r="BO321" s="109">
        <f t="shared" si="241"/>
        <v>14832.803818784678</v>
      </c>
      <c r="BQ321" s="108">
        <f t="shared" si="212"/>
        <v>77.510002</v>
      </c>
      <c r="BR321" s="108">
        <f t="shared" si="213"/>
        <v>44.560001</v>
      </c>
    </row>
    <row r="322" spans="1:70" ht="12.75" customHeight="1" x14ac:dyDescent="0.2">
      <c r="A322" s="107">
        <v>41302</v>
      </c>
      <c r="B322" s="108">
        <v>78</v>
      </c>
      <c r="C322" s="108">
        <v>63.139999000000003</v>
      </c>
      <c r="D322" s="108">
        <v>63.57</v>
      </c>
      <c r="E322" s="108">
        <v>78.029999000000004</v>
      </c>
      <c r="F322" s="108">
        <v>36.869999</v>
      </c>
      <c r="G322" s="108">
        <v>44.860000999999997</v>
      </c>
      <c r="L322" s="156">
        <f>IF(int=Weekly,-$B$4,IF(int=Bi_Weekly,0,IF(int=Monthly,0,IF(int=Quarterly,0,IF(int=Yearly,0,IF(int=None,0,0))))))</f>
        <v>0</v>
      </c>
      <c r="M322" s="110">
        <f t="shared" si="214"/>
        <v>0</v>
      </c>
      <c r="N322" s="126">
        <f t="shared" si="215"/>
        <v>0</v>
      </c>
      <c r="O322" s="110">
        <f t="shared" si="216"/>
        <v>0</v>
      </c>
      <c r="P322" s="110">
        <f t="shared" si="217"/>
        <v>0</v>
      </c>
      <c r="Q322" s="110">
        <f t="shared" si="218"/>
        <v>0</v>
      </c>
      <c r="R322" s="110">
        <f t="shared" si="219"/>
        <v>0</v>
      </c>
      <c r="S322" s="110">
        <f t="shared" si="242"/>
        <v>34.392688411664807</v>
      </c>
      <c r="T322" s="110">
        <f t="shared" si="243"/>
        <v>40.182736360592649</v>
      </c>
      <c r="U322" s="110">
        <f t="shared" si="244"/>
        <v>14.021513633216609</v>
      </c>
      <c r="V322" s="110">
        <f t="shared" si="245"/>
        <v>9.8653060416235849</v>
      </c>
      <c r="W322" s="110">
        <f t="shared" si="246"/>
        <v>140.68341775401848</v>
      </c>
      <c r="X322" s="110">
        <f t="shared" si="247"/>
        <v>39.566358229402077</v>
      </c>
      <c r="Y322" s="110"/>
      <c r="Z322" s="110"/>
      <c r="AA322" s="110"/>
      <c r="AB322" s="110"/>
      <c r="AC322" s="110"/>
      <c r="AD322" s="110"/>
      <c r="AE322" s="110">
        <f t="shared" si="230"/>
        <v>0</v>
      </c>
      <c r="AF322" s="110">
        <f t="shared" si="231"/>
        <v>0</v>
      </c>
      <c r="AG322" s="110">
        <f t="shared" si="232"/>
        <v>0</v>
      </c>
      <c r="AH322" s="110">
        <f t="shared" si="233"/>
        <v>0</v>
      </c>
      <c r="AI322" s="110">
        <f t="shared" si="234"/>
        <v>0</v>
      </c>
      <c r="AJ322" s="110">
        <f t="shared" si="235"/>
        <v>0</v>
      </c>
      <c r="AK322" s="110">
        <f t="shared" si="220"/>
        <v>0</v>
      </c>
      <c r="AL322" s="110">
        <f t="shared" si="221"/>
        <v>0</v>
      </c>
      <c r="AM322" s="110">
        <f t="shared" si="222"/>
        <v>0</v>
      </c>
      <c r="AN322" s="110">
        <f t="shared" si="223"/>
        <v>0</v>
      </c>
      <c r="AO322" s="110">
        <f t="shared" si="224"/>
        <v>0</v>
      </c>
      <c r="AP322" s="110">
        <f t="shared" si="225"/>
        <v>0</v>
      </c>
      <c r="AQ322" s="110">
        <f t="shared" si="248"/>
        <v>2.0797626282374115</v>
      </c>
      <c r="AR322" s="110">
        <f t="shared" si="248"/>
        <v>3.3059402326377945</v>
      </c>
      <c r="AS322" s="110">
        <f t="shared" si="249"/>
        <v>0.96980466901571372</v>
      </c>
      <c r="AT322" s="110">
        <f t="shared" si="250"/>
        <v>0.76114824036061912</v>
      </c>
      <c r="AU322" s="110">
        <f t="shared" si="251"/>
        <v>13.024280253498441</v>
      </c>
      <c r="AV322" s="110">
        <f t="shared" si="252"/>
        <v>2.8881945900215897</v>
      </c>
      <c r="AW322" s="110">
        <f t="shared" si="253"/>
        <v>36.472451039902218</v>
      </c>
      <c r="AX322" s="110">
        <f t="shared" si="254"/>
        <v>43.488676593230444</v>
      </c>
      <c r="AY322" s="110">
        <f t="shared" si="255"/>
        <v>14.991318302232322</v>
      </c>
      <c r="AZ322" s="110">
        <f t="shared" si="256"/>
        <v>10.626454281984204</v>
      </c>
      <c r="BA322" s="110">
        <f t="shared" si="257"/>
        <v>153.70769800751691</v>
      </c>
      <c r="BB322" s="110">
        <f t="shared" si="258"/>
        <v>42.454552819423668</v>
      </c>
      <c r="BC322" s="90">
        <f t="shared" si="236"/>
        <v>0</v>
      </c>
      <c r="BD322" s="90">
        <f t="shared" si="259"/>
        <v>-12000</v>
      </c>
      <c r="BE322" s="90">
        <f t="shared" si="226"/>
        <v>13842.849413605682</v>
      </c>
      <c r="BF322" s="89">
        <f t="shared" si="237"/>
        <v>0.15357078446714012</v>
      </c>
      <c r="BG322" s="109">
        <f t="shared" si="260"/>
        <v>940.86744217417663</v>
      </c>
      <c r="BH322" s="108">
        <f t="shared" si="227"/>
        <v>14783.716855779858</v>
      </c>
      <c r="BI322" s="129">
        <f t="shared" si="238"/>
        <v>0.23197640464832148</v>
      </c>
      <c r="BJ322" s="90">
        <f t="shared" si="228"/>
        <v>1101.7710393476184</v>
      </c>
      <c r="BK322" s="108">
        <f t="shared" si="229"/>
        <v>14944.620452953301</v>
      </c>
      <c r="BL322" s="89">
        <f t="shared" si="239"/>
        <v>0.24538503774610843</v>
      </c>
      <c r="BM322" s="109"/>
      <c r="BN322" s="109">
        <f t="shared" si="240"/>
        <v>12000</v>
      </c>
      <c r="BO322" s="109">
        <f t="shared" si="241"/>
        <v>14944.620452953297</v>
      </c>
      <c r="BQ322" s="108">
        <f t="shared" si="212"/>
        <v>78</v>
      </c>
      <c r="BR322" s="108">
        <f t="shared" si="213"/>
        <v>44.860000999999997</v>
      </c>
    </row>
    <row r="323" spans="1:70" ht="12.75" customHeight="1" x14ac:dyDescent="0.2">
      <c r="A323" s="107">
        <v>41309</v>
      </c>
      <c r="B323" s="108">
        <v>78.379997000000003</v>
      </c>
      <c r="C323" s="108">
        <v>63.259998000000003</v>
      </c>
      <c r="D323" s="108">
        <v>64.169998000000007</v>
      </c>
      <c r="E323" s="108">
        <v>78.569999999999993</v>
      </c>
      <c r="F323" s="108">
        <v>36.330002</v>
      </c>
      <c r="G323" s="108">
        <v>44.290000999999997</v>
      </c>
      <c r="L323" s="156">
        <f>IF(int=Weekly,-$B$4,IF(int=Bi_Weekly,-$B$4,IF(int=Monthly,-$B$4,IF(int=Quarterly,0,IF(int=Yearly,0,IF(int=None,0,0))))))</f>
        <v>0</v>
      </c>
      <c r="M323" s="110">
        <f t="shared" si="214"/>
        <v>0</v>
      </c>
      <c r="N323" s="126">
        <f t="shared" si="215"/>
        <v>0</v>
      </c>
      <c r="O323" s="110">
        <f t="shared" si="216"/>
        <v>0</v>
      </c>
      <c r="P323" s="110">
        <f t="shared" si="217"/>
        <v>0</v>
      </c>
      <c r="Q323" s="110">
        <f t="shared" si="218"/>
        <v>0</v>
      </c>
      <c r="R323" s="110">
        <f t="shared" si="219"/>
        <v>0</v>
      </c>
      <c r="S323" s="110">
        <f t="shared" si="242"/>
        <v>34.392688411664807</v>
      </c>
      <c r="T323" s="110">
        <f t="shared" si="243"/>
        <v>40.182736360592649</v>
      </c>
      <c r="U323" s="110">
        <f t="shared" si="244"/>
        <v>14.021513633216609</v>
      </c>
      <c r="V323" s="110">
        <f t="shared" si="245"/>
        <v>9.8653060416235849</v>
      </c>
      <c r="W323" s="110">
        <f t="shared" si="246"/>
        <v>140.68341775401848</v>
      </c>
      <c r="X323" s="110">
        <f t="shared" si="247"/>
        <v>39.566358229402077</v>
      </c>
      <c r="Y323" s="110"/>
      <c r="Z323" s="110"/>
      <c r="AA323" s="110"/>
      <c r="AB323" s="110"/>
      <c r="AC323" s="110"/>
      <c r="AD323" s="110"/>
      <c r="AE323" s="110">
        <f t="shared" si="230"/>
        <v>0</v>
      </c>
      <c r="AF323" s="110">
        <f t="shared" si="231"/>
        <v>0</v>
      </c>
      <c r="AG323" s="110">
        <f t="shared" si="232"/>
        <v>0</v>
      </c>
      <c r="AH323" s="110">
        <f t="shared" si="233"/>
        <v>0</v>
      </c>
      <c r="AI323" s="110">
        <f t="shared" si="234"/>
        <v>0</v>
      </c>
      <c r="AJ323" s="110">
        <f t="shared" si="235"/>
        <v>0</v>
      </c>
      <c r="AK323" s="110">
        <f t="shared" si="220"/>
        <v>0</v>
      </c>
      <c r="AL323" s="110">
        <f t="shared" si="221"/>
        <v>0</v>
      </c>
      <c r="AM323" s="110">
        <f t="shared" si="222"/>
        <v>0</v>
      </c>
      <c r="AN323" s="110">
        <f t="shared" si="223"/>
        <v>0</v>
      </c>
      <c r="AO323" s="110">
        <f t="shared" si="224"/>
        <v>0</v>
      </c>
      <c r="AP323" s="110">
        <f t="shared" si="225"/>
        <v>0</v>
      </c>
      <c r="AQ323" s="110">
        <f t="shared" si="248"/>
        <v>2.0797626282374115</v>
      </c>
      <c r="AR323" s="110">
        <f t="shared" si="248"/>
        <v>3.3059402326377945</v>
      </c>
      <c r="AS323" s="110">
        <f t="shared" si="249"/>
        <v>0.96980466901571372</v>
      </c>
      <c r="AT323" s="110">
        <f t="shared" si="250"/>
        <v>0.76114824036061912</v>
      </c>
      <c r="AU323" s="110">
        <f t="shared" si="251"/>
        <v>13.024280253498441</v>
      </c>
      <c r="AV323" s="110">
        <f t="shared" si="252"/>
        <v>2.8881945900215897</v>
      </c>
      <c r="AW323" s="110">
        <f t="shared" si="253"/>
        <v>36.472451039902218</v>
      </c>
      <c r="AX323" s="110">
        <f t="shared" si="254"/>
        <v>43.488676593230444</v>
      </c>
      <c r="AY323" s="110">
        <f t="shared" si="255"/>
        <v>14.991318302232322</v>
      </c>
      <c r="AZ323" s="110">
        <f t="shared" si="256"/>
        <v>10.626454281984204</v>
      </c>
      <c r="BA323" s="110">
        <f t="shared" si="257"/>
        <v>153.70769800751691</v>
      </c>
      <c r="BB323" s="110">
        <f t="shared" si="258"/>
        <v>42.454552819423668</v>
      </c>
      <c r="BC323" s="90">
        <f t="shared" si="236"/>
        <v>0</v>
      </c>
      <c r="BD323" s="90">
        <f t="shared" si="259"/>
        <v>-12000</v>
      </c>
      <c r="BE323" s="90">
        <f t="shared" si="226"/>
        <v>13775.959127741591</v>
      </c>
      <c r="BF323" s="89">
        <f t="shared" si="237"/>
        <v>0.14799659397846598</v>
      </c>
      <c r="BG323" s="109">
        <f t="shared" si="260"/>
        <v>940.86744217417663</v>
      </c>
      <c r="BH323" s="108">
        <f t="shared" si="227"/>
        <v>14716.826569915767</v>
      </c>
      <c r="BI323" s="129">
        <f t="shared" si="238"/>
        <v>0.22640221415964734</v>
      </c>
      <c r="BJ323" s="90">
        <f t="shared" si="228"/>
        <v>1095.2716109214196</v>
      </c>
      <c r="BK323" s="108">
        <f t="shared" si="229"/>
        <v>14871.230738663011</v>
      </c>
      <c r="BL323" s="89">
        <f t="shared" si="239"/>
        <v>0.23926922822191754</v>
      </c>
      <c r="BM323" s="109"/>
      <c r="BN323" s="109">
        <f t="shared" si="240"/>
        <v>12000</v>
      </c>
      <c r="BO323" s="109">
        <f t="shared" si="241"/>
        <v>14871.230738663011</v>
      </c>
      <c r="BQ323" s="108">
        <f t="shared" si="212"/>
        <v>78.379997000000003</v>
      </c>
      <c r="BR323" s="108">
        <f t="shared" si="213"/>
        <v>44.290000999999997</v>
      </c>
    </row>
    <row r="324" spans="1:70" ht="12.75" customHeight="1" x14ac:dyDescent="0.2">
      <c r="A324" s="113">
        <v>41316</v>
      </c>
      <c r="B324" s="108">
        <v>78.589995999999999</v>
      </c>
      <c r="C324" s="108">
        <v>63.580002</v>
      </c>
      <c r="D324" s="108">
        <v>64.559997999999993</v>
      </c>
      <c r="E324" s="108">
        <v>79.680000000000007</v>
      </c>
      <c r="F324" s="108">
        <v>36.240001999999997</v>
      </c>
      <c r="G324" s="108">
        <v>44.41</v>
      </c>
      <c r="L324" s="156">
        <f>IF(int=Weekly,-$B$4,IF(int=Bi_Weekly,0,IF(int=Monthly,0,IF(int=Quarterly,0,IF(int=Yearly,0,IF(int=None,0,0))))))</f>
        <v>0</v>
      </c>
      <c r="M324" s="110">
        <f t="shared" si="214"/>
        <v>0</v>
      </c>
      <c r="N324" s="126">
        <f t="shared" si="215"/>
        <v>0</v>
      </c>
      <c r="O324" s="110">
        <f t="shared" si="216"/>
        <v>0</v>
      </c>
      <c r="P324" s="110">
        <f t="shared" si="217"/>
        <v>0</v>
      </c>
      <c r="Q324" s="110">
        <f t="shared" si="218"/>
        <v>0</v>
      </c>
      <c r="R324" s="110">
        <f t="shared" si="219"/>
        <v>0</v>
      </c>
      <c r="S324" s="110">
        <f t="shared" si="242"/>
        <v>34.392688411664807</v>
      </c>
      <c r="T324" s="110">
        <f t="shared" si="243"/>
        <v>40.182736360592649</v>
      </c>
      <c r="U324" s="110">
        <f t="shared" si="244"/>
        <v>14.021513633216609</v>
      </c>
      <c r="V324" s="110">
        <f t="shared" si="245"/>
        <v>9.8653060416235849</v>
      </c>
      <c r="W324" s="110">
        <f t="shared" si="246"/>
        <v>140.68341775401848</v>
      </c>
      <c r="X324" s="110">
        <f t="shared" si="247"/>
        <v>39.566358229402077</v>
      </c>
      <c r="Y324" s="110"/>
      <c r="Z324" s="110"/>
      <c r="AA324" s="110"/>
      <c r="AB324" s="110"/>
      <c r="AC324" s="110"/>
      <c r="AD324" s="110"/>
      <c r="AE324" s="110">
        <f t="shared" si="230"/>
        <v>0</v>
      </c>
      <c r="AF324" s="110">
        <f t="shared" si="231"/>
        <v>0</v>
      </c>
      <c r="AG324" s="110">
        <f t="shared" si="232"/>
        <v>0</v>
      </c>
      <c r="AH324" s="110">
        <f t="shared" si="233"/>
        <v>0</v>
      </c>
      <c r="AI324" s="110">
        <f t="shared" si="234"/>
        <v>0</v>
      </c>
      <c r="AJ324" s="110">
        <f t="shared" si="235"/>
        <v>0</v>
      </c>
      <c r="AK324" s="110">
        <f t="shared" si="220"/>
        <v>0</v>
      </c>
      <c r="AL324" s="110">
        <f t="shared" si="221"/>
        <v>0</v>
      </c>
      <c r="AM324" s="110">
        <f t="shared" si="222"/>
        <v>0</v>
      </c>
      <c r="AN324" s="110">
        <f t="shared" si="223"/>
        <v>0</v>
      </c>
      <c r="AO324" s="110">
        <f t="shared" si="224"/>
        <v>0</v>
      </c>
      <c r="AP324" s="110">
        <f t="shared" si="225"/>
        <v>0</v>
      </c>
      <c r="AQ324" s="110">
        <f t="shared" si="248"/>
        <v>2.0797626282374115</v>
      </c>
      <c r="AR324" s="110">
        <f t="shared" si="248"/>
        <v>3.3059402326377945</v>
      </c>
      <c r="AS324" s="110">
        <f t="shared" si="249"/>
        <v>0.96980466901571372</v>
      </c>
      <c r="AT324" s="110">
        <f t="shared" si="250"/>
        <v>0.76114824036061912</v>
      </c>
      <c r="AU324" s="110">
        <f t="shared" si="251"/>
        <v>13.024280253498441</v>
      </c>
      <c r="AV324" s="110">
        <f t="shared" si="252"/>
        <v>2.8881945900215897</v>
      </c>
      <c r="AW324" s="110">
        <f t="shared" si="253"/>
        <v>36.472451039902218</v>
      </c>
      <c r="AX324" s="110">
        <f t="shared" si="254"/>
        <v>43.488676593230444</v>
      </c>
      <c r="AY324" s="110">
        <f t="shared" si="255"/>
        <v>14.991318302232322</v>
      </c>
      <c r="AZ324" s="110">
        <f t="shared" si="256"/>
        <v>10.626454281984204</v>
      </c>
      <c r="BA324" s="110">
        <f t="shared" si="257"/>
        <v>153.70769800751691</v>
      </c>
      <c r="BB324" s="110">
        <f t="shared" si="258"/>
        <v>42.454552819423668</v>
      </c>
      <c r="BC324" s="90">
        <f t="shared" si="236"/>
        <v>0</v>
      </c>
      <c r="BD324" s="90">
        <f t="shared" si="259"/>
        <v>-12000</v>
      </c>
      <c r="BE324" s="90">
        <f t="shared" si="226"/>
        <v>13804.545490128152</v>
      </c>
      <c r="BF324" s="89">
        <f t="shared" si="237"/>
        <v>0.15037879084401262</v>
      </c>
      <c r="BG324" s="109">
        <f t="shared" si="260"/>
        <v>940.86744217417663</v>
      </c>
      <c r="BH324" s="108">
        <f t="shared" si="227"/>
        <v>14745.412932302328</v>
      </c>
      <c r="BI324" s="129">
        <f t="shared" si="238"/>
        <v>0.22878441102519398</v>
      </c>
      <c r="BJ324" s="90">
        <f t="shared" si="228"/>
        <v>1097.163766699301</v>
      </c>
      <c r="BK324" s="108">
        <f t="shared" si="229"/>
        <v>14901.709256827453</v>
      </c>
      <c r="BL324" s="89">
        <f t="shared" si="239"/>
        <v>0.24180910473562101</v>
      </c>
      <c r="BM324" s="109"/>
      <c r="BN324" s="109">
        <f t="shared" si="240"/>
        <v>12000</v>
      </c>
      <c r="BO324" s="109">
        <f t="shared" si="241"/>
        <v>14901.709256827451</v>
      </c>
      <c r="BQ324" s="108">
        <f t="shared" si="212"/>
        <v>78.589995999999999</v>
      </c>
      <c r="BR324" s="108">
        <f t="shared" si="213"/>
        <v>44.41</v>
      </c>
    </row>
    <row r="325" spans="1:70" ht="12.75" customHeight="1" x14ac:dyDescent="0.2">
      <c r="A325" s="107">
        <v>41324</v>
      </c>
      <c r="B325" s="108">
        <v>78.309997999999993</v>
      </c>
      <c r="C325" s="108">
        <v>63.549999</v>
      </c>
      <c r="D325" s="108">
        <v>64</v>
      </c>
      <c r="E325" s="108">
        <v>78.989998</v>
      </c>
      <c r="F325" s="108">
        <v>36.32</v>
      </c>
      <c r="G325" s="108">
        <v>43.689999</v>
      </c>
      <c r="L325" s="156">
        <f>IF(int=Weekly,-$B$4,IF(int=Bi_Weekly,-$B$4,IF(int=Monthly,0,IF(int=Quarterly,0,IF(int=Yearly,0,IF(int=None,0,0))))))</f>
        <v>0</v>
      </c>
      <c r="M325" s="110">
        <f t="shared" si="214"/>
        <v>0</v>
      </c>
      <c r="N325" s="126">
        <f t="shared" si="215"/>
        <v>0</v>
      </c>
      <c r="O325" s="110">
        <f t="shared" si="216"/>
        <v>0</v>
      </c>
      <c r="P325" s="110">
        <f t="shared" si="217"/>
        <v>0</v>
      </c>
      <c r="Q325" s="110">
        <f t="shared" si="218"/>
        <v>0</v>
      </c>
      <c r="R325" s="110">
        <f t="shared" si="219"/>
        <v>0</v>
      </c>
      <c r="S325" s="110">
        <f t="shared" si="242"/>
        <v>34.392688411664807</v>
      </c>
      <c r="T325" s="110">
        <f t="shared" si="243"/>
        <v>40.182736360592649</v>
      </c>
      <c r="U325" s="110">
        <f t="shared" si="244"/>
        <v>14.021513633216609</v>
      </c>
      <c r="V325" s="110">
        <f t="shared" si="245"/>
        <v>9.8653060416235849</v>
      </c>
      <c r="W325" s="110">
        <f t="shared" si="246"/>
        <v>140.68341775401848</v>
      </c>
      <c r="X325" s="110">
        <f t="shared" si="247"/>
        <v>39.566358229402077</v>
      </c>
      <c r="Y325" s="110"/>
      <c r="Z325" s="110"/>
      <c r="AA325" s="110"/>
      <c r="AB325" s="110"/>
      <c r="AC325" s="110"/>
      <c r="AD325" s="110"/>
      <c r="AE325" s="110">
        <f t="shared" si="230"/>
        <v>0</v>
      </c>
      <c r="AF325" s="110">
        <f t="shared" si="231"/>
        <v>0</v>
      </c>
      <c r="AG325" s="110">
        <f t="shared" si="232"/>
        <v>0</v>
      </c>
      <c r="AH325" s="110">
        <f t="shared" si="233"/>
        <v>0</v>
      </c>
      <c r="AI325" s="110">
        <f t="shared" si="234"/>
        <v>0</v>
      </c>
      <c r="AJ325" s="110">
        <f t="shared" si="235"/>
        <v>0</v>
      </c>
      <c r="AK325" s="110">
        <f t="shared" si="220"/>
        <v>0</v>
      </c>
      <c r="AL325" s="110">
        <f t="shared" si="221"/>
        <v>0</v>
      </c>
      <c r="AM325" s="110">
        <f t="shared" si="222"/>
        <v>0</v>
      </c>
      <c r="AN325" s="110">
        <f t="shared" si="223"/>
        <v>0</v>
      </c>
      <c r="AO325" s="110">
        <f t="shared" si="224"/>
        <v>0</v>
      </c>
      <c r="AP325" s="110">
        <f t="shared" si="225"/>
        <v>0</v>
      </c>
      <c r="AQ325" s="110">
        <f t="shared" si="248"/>
        <v>2.0797626282374115</v>
      </c>
      <c r="AR325" s="110">
        <f t="shared" si="248"/>
        <v>3.3059402326377945</v>
      </c>
      <c r="AS325" s="110">
        <f t="shared" si="249"/>
        <v>0.96980466901571372</v>
      </c>
      <c r="AT325" s="110">
        <f t="shared" si="250"/>
        <v>0.76114824036061912</v>
      </c>
      <c r="AU325" s="110">
        <f t="shared" si="251"/>
        <v>13.024280253498441</v>
      </c>
      <c r="AV325" s="110">
        <f t="shared" si="252"/>
        <v>2.8881945900215897</v>
      </c>
      <c r="AW325" s="110">
        <f t="shared" si="253"/>
        <v>36.472451039902218</v>
      </c>
      <c r="AX325" s="110">
        <f t="shared" si="254"/>
        <v>43.488676593230444</v>
      </c>
      <c r="AY325" s="110">
        <f t="shared" si="255"/>
        <v>14.991318302232322</v>
      </c>
      <c r="AZ325" s="110">
        <f t="shared" si="256"/>
        <v>10.626454281984204</v>
      </c>
      <c r="BA325" s="110">
        <f t="shared" si="257"/>
        <v>153.70769800751691</v>
      </c>
      <c r="BB325" s="110">
        <f t="shared" si="258"/>
        <v>42.454552819423668</v>
      </c>
      <c r="BC325" s="90">
        <f t="shared" si="236"/>
        <v>0</v>
      </c>
      <c r="BD325" s="90">
        <f t="shared" si="259"/>
        <v>-12000</v>
      </c>
      <c r="BE325" s="90">
        <f t="shared" si="226"/>
        <v>13761.817477590288</v>
      </c>
      <c r="BF325" s="89">
        <f t="shared" si="237"/>
        <v>0.14681812313252407</v>
      </c>
      <c r="BG325" s="109">
        <f t="shared" si="260"/>
        <v>940.86744217417663</v>
      </c>
      <c r="BH325" s="108">
        <f t="shared" si="227"/>
        <v>14702.684919764464</v>
      </c>
      <c r="BI325" s="129">
        <f t="shared" si="238"/>
        <v>0.22522374331370543</v>
      </c>
      <c r="BJ325" s="90">
        <f t="shared" si="228"/>
        <v>1094.3763800936445</v>
      </c>
      <c r="BK325" s="108">
        <f t="shared" si="229"/>
        <v>14856.193857683933</v>
      </c>
      <c r="BL325" s="89">
        <f t="shared" si="239"/>
        <v>0.23801615480699434</v>
      </c>
      <c r="BM325" s="109"/>
      <c r="BN325" s="109">
        <f t="shared" si="240"/>
        <v>12000</v>
      </c>
      <c r="BO325" s="109">
        <f t="shared" si="241"/>
        <v>14856.193857683933</v>
      </c>
      <c r="BQ325" s="108">
        <f t="shared" si="212"/>
        <v>78.309997999999993</v>
      </c>
      <c r="BR325" s="108">
        <f t="shared" si="213"/>
        <v>43.689999</v>
      </c>
    </row>
    <row r="326" spans="1:70" ht="12.75" customHeight="1" x14ac:dyDescent="0.2">
      <c r="A326" s="107">
        <v>41330</v>
      </c>
      <c r="B326" s="108">
        <v>78.419998000000007</v>
      </c>
      <c r="C326" s="108">
        <v>63.619999</v>
      </c>
      <c r="D326" s="108">
        <v>64.110000999999997</v>
      </c>
      <c r="E326" s="108">
        <v>78.699996999999996</v>
      </c>
      <c r="F326" s="108">
        <v>36.080002</v>
      </c>
      <c r="G326" s="108">
        <v>43.57</v>
      </c>
      <c r="L326" s="156">
        <f>IF(int=Weekly,-$B$4,IF(int=Bi_Weekly,0,IF(int=Monthly,0,IF(int=Quarterly,0,IF(int=Yearly,0,IF(int=None,0,0))))))</f>
        <v>0</v>
      </c>
      <c r="M326" s="110">
        <f t="shared" si="214"/>
        <v>0</v>
      </c>
      <c r="N326" s="126">
        <f t="shared" si="215"/>
        <v>0</v>
      </c>
      <c r="O326" s="110">
        <f t="shared" si="216"/>
        <v>0</v>
      </c>
      <c r="P326" s="110">
        <f t="shared" si="217"/>
        <v>0</v>
      </c>
      <c r="Q326" s="110">
        <f t="shared" si="218"/>
        <v>0</v>
      </c>
      <c r="R326" s="110">
        <f t="shared" si="219"/>
        <v>0</v>
      </c>
      <c r="S326" s="110">
        <f t="shared" si="242"/>
        <v>34.392688411664807</v>
      </c>
      <c r="T326" s="110">
        <f t="shared" si="243"/>
        <v>40.182736360592649</v>
      </c>
      <c r="U326" s="110">
        <f t="shared" si="244"/>
        <v>14.021513633216609</v>
      </c>
      <c r="V326" s="110">
        <f t="shared" si="245"/>
        <v>9.8653060416235849</v>
      </c>
      <c r="W326" s="110">
        <f t="shared" si="246"/>
        <v>140.68341775401848</v>
      </c>
      <c r="X326" s="110">
        <f t="shared" si="247"/>
        <v>39.566358229402077</v>
      </c>
      <c r="Y326" s="110"/>
      <c r="Z326" s="110"/>
      <c r="AA326" s="110"/>
      <c r="AB326" s="110"/>
      <c r="AC326" s="110"/>
      <c r="AD326" s="110"/>
      <c r="AE326" s="110">
        <f t="shared" si="230"/>
        <v>0</v>
      </c>
      <c r="AF326" s="110">
        <f t="shared" si="231"/>
        <v>0</v>
      </c>
      <c r="AG326" s="110">
        <f t="shared" si="232"/>
        <v>0</v>
      </c>
      <c r="AH326" s="110">
        <f t="shared" si="233"/>
        <v>0</v>
      </c>
      <c r="AI326" s="110">
        <f t="shared" si="234"/>
        <v>0</v>
      </c>
      <c r="AJ326" s="110">
        <f t="shared" si="235"/>
        <v>0</v>
      </c>
      <c r="AK326" s="110">
        <f t="shared" si="220"/>
        <v>0</v>
      </c>
      <c r="AL326" s="110">
        <f t="shared" si="221"/>
        <v>0</v>
      </c>
      <c r="AM326" s="110">
        <f t="shared" si="222"/>
        <v>0</v>
      </c>
      <c r="AN326" s="110">
        <f t="shared" si="223"/>
        <v>0</v>
      </c>
      <c r="AO326" s="110">
        <f t="shared" si="224"/>
        <v>0</v>
      </c>
      <c r="AP326" s="110">
        <f t="shared" si="225"/>
        <v>0</v>
      </c>
      <c r="AQ326" s="110">
        <f t="shared" si="248"/>
        <v>2.0797626282374115</v>
      </c>
      <c r="AR326" s="110">
        <f t="shared" si="248"/>
        <v>3.3059402326377945</v>
      </c>
      <c r="AS326" s="110">
        <f t="shared" si="249"/>
        <v>0.96980466901571372</v>
      </c>
      <c r="AT326" s="110">
        <f t="shared" si="250"/>
        <v>0.76114824036061912</v>
      </c>
      <c r="AU326" s="110">
        <f t="shared" si="251"/>
        <v>13.024280253498441</v>
      </c>
      <c r="AV326" s="110">
        <f t="shared" si="252"/>
        <v>2.8881945900215897</v>
      </c>
      <c r="AW326" s="110">
        <f t="shared" si="253"/>
        <v>36.472451039902218</v>
      </c>
      <c r="AX326" s="110">
        <f t="shared" si="254"/>
        <v>43.488676593230444</v>
      </c>
      <c r="AY326" s="110">
        <f t="shared" si="255"/>
        <v>14.991318302232322</v>
      </c>
      <c r="AZ326" s="110">
        <f t="shared" si="256"/>
        <v>10.626454281984204</v>
      </c>
      <c r="BA326" s="110">
        <f t="shared" si="257"/>
        <v>153.70769800751691</v>
      </c>
      <c r="BB326" s="110">
        <f t="shared" si="258"/>
        <v>42.454552819423668</v>
      </c>
      <c r="BC326" s="90">
        <f t="shared" si="236"/>
        <v>0</v>
      </c>
      <c r="BD326" s="90">
        <f t="shared" si="259"/>
        <v>-12000</v>
      </c>
      <c r="BE326" s="90">
        <f t="shared" si="226"/>
        <v>13728.583234449305</v>
      </c>
      <c r="BF326" s="89">
        <f t="shared" si="237"/>
        <v>0.14404860287077548</v>
      </c>
      <c r="BG326" s="109">
        <f t="shared" si="260"/>
        <v>940.86744217417663</v>
      </c>
      <c r="BH326" s="108">
        <f t="shared" si="227"/>
        <v>14669.450676623481</v>
      </c>
      <c r="BI326" s="129">
        <f t="shared" si="238"/>
        <v>0.22245422305195683</v>
      </c>
      <c r="BJ326" s="90">
        <f t="shared" si="228"/>
        <v>1091.2501338566917</v>
      </c>
      <c r="BK326" s="108">
        <f t="shared" si="229"/>
        <v>14819.833368305997</v>
      </c>
      <c r="BL326" s="89">
        <f t="shared" si="239"/>
        <v>0.23498611402549985</v>
      </c>
      <c r="BM326" s="109"/>
      <c r="BN326" s="109">
        <f t="shared" si="240"/>
        <v>12000</v>
      </c>
      <c r="BO326" s="109">
        <f t="shared" si="241"/>
        <v>14819.833368305995</v>
      </c>
      <c r="BQ326" s="108">
        <f t="shared" si="212"/>
        <v>78.419998000000007</v>
      </c>
      <c r="BR326" s="108">
        <f t="shared" si="213"/>
        <v>43.57</v>
      </c>
    </row>
    <row r="327" spans="1:70" ht="12.75" customHeight="1" x14ac:dyDescent="0.2">
      <c r="A327" s="107">
        <v>41337</v>
      </c>
      <c r="B327" s="108">
        <v>80.269997000000004</v>
      </c>
      <c r="C327" s="108">
        <v>65.040001000000004</v>
      </c>
      <c r="D327" s="108">
        <v>65.800003000000004</v>
      </c>
      <c r="E327" s="108">
        <v>80.900002000000001</v>
      </c>
      <c r="F327" s="108">
        <v>36.869999</v>
      </c>
      <c r="G327" s="108">
        <v>44.419998</v>
      </c>
      <c r="L327" s="156">
        <f>IF(int=Weekly,-$B$4,IF(int=Bi_Weekly,-$B$4,IF(int=Monthly,-$B$4,IF(int=Quarterly,0,IF(int=Yearly,0,IF(int=None,0,0))))))</f>
        <v>0</v>
      </c>
      <c r="M327" s="110">
        <f t="shared" si="214"/>
        <v>0</v>
      </c>
      <c r="N327" s="126">
        <f t="shared" si="215"/>
        <v>0</v>
      </c>
      <c r="O327" s="110">
        <f t="shared" si="216"/>
        <v>0</v>
      </c>
      <c r="P327" s="110">
        <f t="shared" si="217"/>
        <v>0</v>
      </c>
      <c r="Q327" s="110">
        <f t="shared" si="218"/>
        <v>0</v>
      </c>
      <c r="R327" s="110">
        <f t="shared" si="219"/>
        <v>0</v>
      </c>
      <c r="S327" s="110">
        <f t="shared" si="242"/>
        <v>34.392688411664807</v>
      </c>
      <c r="T327" s="110">
        <f t="shared" si="243"/>
        <v>40.182736360592649</v>
      </c>
      <c r="U327" s="110">
        <f t="shared" si="244"/>
        <v>14.021513633216609</v>
      </c>
      <c r="V327" s="110">
        <f t="shared" si="245"/>
        <v>9.8653060416235849</v>
      </c>
      <c r="W327" s="110">
        <f t="shared" si="246"/>
        <v>140.68341775401848</v>
      </c>
      <c r="X327" s="110">
        <f t="shared" si="247"/>
        <v>39.566358229402077</v>
      </c>
      <c r="Y327" s="110"/>
      <c r="Z327" s="110"/>
      <c r="AA327" s="110"/>
      <c r="AB327" s="110"/>
      <c r="AC327" s="110"/>
      <c r="AD327" s="110"/>
      <c r="AE327" s="110">
        <f t="shared" si="230"/>
        <v>0</v>
      </c>
      <c r="AF327" s="110">
        <f t="shared" si="231"/>
        <v>0</v>
      </c>
      <c r="AG327" s="110">
        <f t="shared" si="232"/>
        <v>0</v>
      </c>
      <c r="AH327" s="110">
        <f t="shared" si="233"/>
        <v>0</v>
      </c>
      <c r="AI327" s="110">
        <f t="shared" si="234"/>
        <v>0</v>
      </c>
      <c r="AJ327" s="110">
        <f t="shared" si="235"/>
        <v>0</v>
      </c>
      <c r="AK327" s="110">
        <f t="shared" si="220"/>
        <v>0</v>
      </c>
      <c r="AL327" s="110">
        <f t="shared" si="221"/>
        <v>0</v>
      </c>
      <c r="AM327" s="110">
        <f t="shared" si="222"/>
        <v>0</v>
      </c>
      <c r="AN327" s="110">
        <f t="shared" si="223"/>
        <v>0</v>
      </c>
      <c r="AO327" s="110">
        <f t="shared" si="224"/>
        <v>0</v>
      </c>
      <c r="AP327" s="110">
        <f t="shared" si="225"/>
        <v>0</v>
      </c>
      <c r="AQ327" s="110">
        <f t="shared" si="248"/>
        <v>2.0797626282374115</v>
      </c>
      <c r="AR327" s="110">
        <f t="shared" si="248"/>
        <v>3.3059402326377945</v>
      </c>
      <c r="AS327" s="110">
        <f t="shared" si="249"/>
        <v>0.96980466901571372</v>
      </c>
      <c r="AT327" s="110">
        <f t="shared" si="250"/>
        <v>0.76114824036061912</v>
      </c>
      <c r="AU327" s="110">
        <f t="shared" si="251"/>
        <v>13.024280253498441</v>
      </c>
      <c r="AV327" s="110">
        <f t="shared" si="252"/>
        <v>2.8881945900215897</v>
      </c>
      <c r="AW327" s="110">
        <f t="shared" si="253"/>
        <v>36.472451039902218</v>
      </c>
      <c r="AX327" s="110">
        <f t="shared" si="254"/>
        <v>43.488676593230444</v>
      </c>
      <c r="AY327" s="110">
        <f t="shared" si="255"/>
        <v>14.991318302232322</v>
      </c>
      <c r="AZ327" s="110">
        <f t="shared" si="256"/>
        <v>10.626454281984204</v>
      </c>
      <c r="BA327" s="110">
        <f t="shared" si="257"/>
        <v>153.70769800751691</v>
      </c>
      <c r="BB327" s="110">
        <f t="shared" si="258"/>
        <v>42.454552819423668</v>
      </c>
      <c r="BC327" s="90">
        <f t="shared" si="236"/>
        <v>0</v>
      </c>
      <c r="BD327" s="90">
        <f t="shared" si="259"/>
        <v>-12000</v>
      </c>
      <c r="BE327" s="90">
        <f t="shared" si="226"/>
        <v>14039.440151654673</v>
      </c>
      <c r="BF327" s="89">
        <f t="shared" si="237"/>
        <v>0.1699533459712228</v>
      </c>
      <c r="BG327" s="109">
        <f t="shared" si="260"/>
        <v>940.86744217417663</v>
      </c>
      <c r="BH327" s="108">
        <f t="shared" si="227"/>
        <v>14980.307593828849</v>
      </c>
      <c r="BI327" s="129">
        <f t="shared" si="238"/>
        <v>0.24835896615240416</v>
      </c>
      <c r="BJ327" s="90">
        <f t="shared" si="228"/>
        <v>1115.8497380987274</v>
      </c>
      <c r="BK327" s="108">
        <f t="shared" si="229"/>
        <v>15155.2898897534</v>
      </c>
      <c r="BL327" s="89">
        <f t="shared" si="239"/>
        <v>0.26294082414611664</v>
      </c>
      <c r="BM327" s="109"/>
      <c r="BN327" s="109">
        <f t="shared" si="240"/>
        <v>12000</v>
      </c>
      <c r="BO327" s="109">
        <f t="shared" si="241"/>
        <v>15155.2898897534</v>
      </c>
      <c r="BQ327" s="108">
        <f t="shared" si="212"/>
        <v>80.269997000000004</v>
      </c>
      <c r="BR327" s="108">
        <f t="shared" si="213"/>
        <v>44.419998</v>
      </c>
    </row>
    <row r="328" spans="1:70" ht="12.75" customHeight="1" x14ac:dyDescent="0.2">
      <c r="A328" s="107">
        <v>41344</v>
      </c>
      <c r="B328" s="108">
        <v>80.870002999999997</v>
      </c>
      <c r="C328" s="108">
        <v>65.699996999999996</v>
      </c>
      <c r="D328" s="108">
        <v>66.790001000000004</v>
      </c>
      <c r="E328" s="108">
        <v>82.010002</v>
      </c>
      <c r="F328" s="108">
        <v>37.159999999999997</v>
      </c>
      <c r="G328" s="108">
        <v>43.209999000000003</v>
      </c>
      <c r="L328" s="156">
        <f>IF(int=Weekly,-$B$4,IF(int=Bi_Weekly,0,IF(int=Monthly,0,IF(int=Quarterly,0,IF(int=Yearly,0,IF(int=None,0,0))))))</f>
        <v>0</v>
      </c>
      <c r="M328" s="110">
        <f t="shared" si="214"/>
        <v>0</v>
      </c>
      <c r="N328" s="126">
        <f t="shared" si="215"/>
        <v>0</v>
      </c>
      <c r="O328" s="110">
        <f t="shared" si="216"/>
        <v>0</v>
      </c>
      <c r="P328" s="110">
        <f t="shared" si="217"/>
        <v>0</v>
      </c>
      <c r="Q328" s="110">
        <f t="shared" si="218"/>
        <v>0</v>
      </c>
      <c r="R328" s="110">
        <f t="shared" si="219"/>
        <v>0</v>
      </c>
      <c r="S328" s="110">
        <f t="shared" si="242"/>
        <v>34.392688411664807</v>
      </c>
      <c r="T328" s="110">
        <f t="shared" si="243"/>
        <v>40.182736360592649</v>
      </c>
      <c r="U328" s="110">
        <f t="shared" si="244"/>
        <v>14.021513633216609</v>
      </c>
      <c r="V328" s="110">
        <f t="shared" si="245"/>
        <v>9.8653060416235849</v>
      </c>
      <c r="W328" s="110">
        <f t="shared" si="246"/>
        <v>140.68341775401848</v>
      </c>
      <c r="X328" s="110">
        <f t="shared" si="247"/>
        <v>39.566358229402077</v>
      </c>
      <c r="Y328" s="110"/>
      <c r="Z328" s="110"/>
      <c r="AA328" s="110"/>
      <c r="AB328" s="110"/>
      <c r="AC328" s="110"/>
      <c r="AD328" s="110"/>
      <c r="AE328" s="110">
        <f t="shared" si="230"/>
        <v>0</v>
      </c>
      <c r="AF328" s="110">
        <f t="shared" si="231"/>
        <v>0</v>
      </c>
      <c r="AG328" s="110">
        <f t="shared" si="232"/>
        <v>0</v>
      </c>
      <c r="AH328" s="110">
        <f t="shared" si="233"/>
        <v>0</v>
      </c>
      <c r="AI328" s="110">
        <f t="shared" si="234"/>
        <v>0</v>
      </c>
      <c r="AJ328" s="110">
        <f t="shared" si="235"/>
        <v>0</v>
      </c>
      <c r="AK328" s="110">
        <f t="shared" si="220"/>
        <v>0</v>
      </c>
      <c r="AL328" s="110">
        <f t="shared" si="221"/>
        <v>0</v>
      </c>
      <c r="AM328" s="110">
        <f t="shared" si="222"/>
        <v>0</v>
      </c>
      <c r="AN328" s="110">
        <f t="shared" si="223"/>
        <v>0</v>
      </c>
      <c r="AO328" s="110">
        <f t="shared" si="224"/>
        <v>0</v>
      </c>
      <c r="AP328" s="110">
        <f t="shared" si="225"/>
        <v>0</v>
      </c>
      <c r="AQ328" s="110">
        <f t="shared" si="248"/>
        <v>2.0797626282374115</v>
      </c>
      <c r="AR328" s="110">
        <f t="shared" si="248"/>
        <v>3.3059402326377945</v>
      </c>
      <c r="AS328" s="110">
        <f t="shared" si="249"/>
        <v>0.96980466901571372</v>
      </c>
      <c r="AT328" s="110">
        <f t="shared" si="250"/>
        <v>0.76114824036061912</v>
      </c>
      <c r="AU328" s="110">
        <f t="shared" si="251"/>
        <v>13.024280253498441</v>
      </c>
      <c r="AV328" s="110">
        <f t="shared" si="252"/>
        <v>2.8881945900215897</v>
      </c>
      <c r="AW328" s="110">
        <f t="shared" si="253"/>
        <v>36.472451039902218</v>
      </c>
      <c r="AX328" s="110">
        <f t="shared" si="254"/>
        <v>43.488676593230444</v>
      </c>
      <c r="AY328" s="110">
        <f t="shared" si="255"/>
        <v>14.991318302232322</v>
      </c>
      <c r="AZ328" s="110">
        <f t="shared" si="256"/>
        <v>10.626454281984204</v>
      </c>
      <c r="BA328" s="110">
        <f t="shared" si="257"/>
        <v>153.70769800751691</v>
      </c>
      <c r="BB328" s="110">
        <f t="shared" si="258"/>
        <v>42.454552819423668</v>
      </c>
      <c r="BC328" s="90">
        <f t="shared" si="236"/>
        <v>0</v>
      </c>
      <c r="BD328" s="90">
        <f t="shared" si="259"/>
        <v>-12000</v>
      </c>
      <c r="BE328" s="90">
        <f t="shared" si="226"/>
        <v>14104.351254425772</v>
      </c>
      <c r="BF328" s="89">
        <f t="shared" si="237"/>
        <v>0.17536260453548103</v>
      </c>
      <c r="BG328" s="109">
        <f t="shared" si="260"/>
        <v>940.86744217417663</v>
      </c>
      <c r="BH328" s="108">
        <f t="shared" si="227"/>
        <v>15045.218696599948</v>
      </c>
      <c r="BI328" s="129">
        <f t="shared" si="238"/>
        <v>0.25376822471666238</v>
      </c>
      <c r="BJ328" s="90">
        <f t="shared" si="228"/>
        <v>1121.366836445605</v>
      </c>
      <c r="BK328" s="108">
        <f t="shared" si="229"/>
        <v>15225.718090871376</v>
      </c>
      <c r="BL328" s="89">
        <f t="shared" si="239"/>
        <v>0.26880984090594806</v>
      </c>
      <c r="BM328" s="109"/>
      <c r="BN328" s="109">
        <f t="shared" si="240"/>
        <v>12000</v>
      </c>
      <c r="BO328" s="109">
        <f t="shared" si="241"/>
        <v>15225.718090871374</v>
      </c>
      <c r="BQ328" s="108">
        <f t="shared" si="212"/>
        <v>80.870002999999997</v>
      </c>
      <c r="BR328" s="108">
        <f t="shared" si="213"/>
        <v>43.209999000000003</v>
      </c>
    </row>
    <row r="329" spans="1:70" ht="12.75" customHeight="1" x14ac:dyDescent="0.2">
      <c r="A329" s="107">
        <v>41351</v>
      </c>
      <c r="B329" s="108">
        <v>80.290001000000004</v>
      </c>
      <c r="C329" s="108">
        <v>65.069999999999993</v>
      </c>
      <c r="D329" s="108">
        <v>66.400002000000001</v>
      </c>
      <c r="E329" s="108">
        <v>81.650002000000001</v>
      </c>
      <c r="F329" s="108">
        <v>36.75</v>
      </c>
      <c r="G329" s="108">
        <v>42.330002</v>
      </c>
      <c r="L329" s="156">
        <f>IF(int=Weekly,-$B$4,IF(int=Bi_Weekly,-$B$4,IF(int=Monthly,0,IF(int=Quarterly,0,IF(int=Yearly,0,IF(int=None,0,0))))))</f>
        <v>0</v>
      </c>
      <c r="M329" s="110">
        <f t="shared" si="214"/>
        <v>0</v>
      </c>
      <c r="N329" s="126">
        <f t="shared" si="215"/>
        <v>0</v>
      </c>
      <c r="O329" s="110">
        <f t="shared" si="216"/>
        <v>0</v>
      </c>
      <c r="P329" s="110">
        <f t="shared" si="217"/>
        <v>0</v>
      </c>
      <c r="Q329" s="110">
        <f t="shared" si="218"/>
        <v>0</v>
      </c>
      <c r="R329" s="110">
        <f t="shared" si="219"/>
        <v>0</v>
      </c>
      <c r="S329" s="110">
        <f t="shared" si="242"/>
        <v>34.392688411664807</v>
      </c>
      <c r="T329" s="110">
        <f t="shared" si="243"/>
        <v>40.182736360592649</v>
      </c>
      <c r="U329" s="110">
        <f t="shared" si="244"/>
        <v>14.021513633216609</v>
      </c>
      <c r="V329" s="110">
        <f t="shared" si="245"/>
        <v>9.8653060416235849</v>
      </c>
      <c r="W329" s="110">
        <f t="shared" si="246"/>
        <v>140.68341775401848</v>
      </c>
      <c r="X329" s="110">
        <f t="shared" si="247"/>
        <v>39.566358229402077</v>
      </c>
      <c r="Y329" s="110"/>
      <c r="Z329" s="110"/>
      <c r="AA329" s="110"/>
      <c r="AB329" s="110"/>
      <c r="AC329" s="110"/>
      <c r="AD329" s="110"/>
      <c r="AE329" s="110">
        <f t="shared" si="230"/>
        <v>0</v>
      </c>
      <c r="AF329" s="110">
        <f t="shared" si="231"/>
        <v>0</v>
      </c>
      <c r="AG329" s="110">
        <f t="shared" si="232"/>
        <v>0</v>
      </c>
      <c r="AH329" s="110">
        <f t="shared" si="233"/>
        <v>0</v>
      </c>
      <c r="AI329" s="110">
        <f t="shared" si="234"/>
        <v>0</v>
      </c>
      <c r="AJ329" s="110">
        <f t="shared" si="235"/>
        <v>0</v>
      </c>
      <c r="AK329" s="110">
        <f t="shared" si="220"/>
        <v>0</v>
      </c>
      <c r="AL329" s="110">
        <f t="shared" si="221"/>
        <v>0</v>
      </c>
      <c r="AM329" s="110">
        <f t="shared" si="222"/>
        <v>0</v>
      </c>
      <c r="AN329" s="110">
        <f t="shared" si="223"/>
        <v>0</v>
      </c>
      <c r="AO329" s="110">
        <f t="shared" si="224"/>
        <v>0</v>
      </c>
      <c r="AP329" s="110">
        <f t="shared" si="225"/>
        <v>0</v>
      </c>
      <c r="AQ329" s="110">
        <f t="shared" si="248"/>
        <v>2.0797626282374115</v>
      </c>
      <c r="AR329" s="110">
        <f t="shared" si="248"/>
        <v>3.3059402326377945</v>
      </c>
      <c r="AS329" s="110">
        <f t="shared" si="249"/>
        <v>0.96980466901571372</v>
      </c>
      <c r="AT329" s="110">
        <f t="shared" si="250"/>
        <v>0.76114824036061912</v>
      </c>
      <c r="AU329" s="110">
        <f t="shared" si="251"/>
        <v>13.024280253498441</v>
      </c>
      <c r="AV329" s="110">
        <f t="shared" si="252"/>
        <v>2.8881945900215897</v>
      </c>
      <c r="AW329" s="110">
        <f t="shared" si="253"/>
        <v>36.472451039902218</v>
      </c>
      <c r="AX329" s="110">
        <f t="shared" si="254"/>
        <v>43.488676593230444</v>
      </c>
      <c r="AY329" s="110">
        <f t="shared" si="255"/>
        <v>14.991318302232322</v>
      </c>
      <c r="AZ329" s="110">
        <f t="shared" si="256"/>
        <v>10.626454281984204</v>
      </c>
      <c r="BA329" s="110">
        <f t="shared" si="257"/>
        <v>153.70769800751691</v>
      </c>
      <c r="BB329" s="110">
        <f t="shared" si="258"/>
        <v>42.454552819423668</v>
      </c>
      <c r="BC329" s="90">
        <f t="shared" si="236"/>
        <v>0</v>
      </c>
      <c r="BD329" s="90">
        <f t="shared" si="259"/>
        <v>-12000</v>
      </c>
      <c r="BE329" s="90">
        <f t="shared" si="226"/>
        <v>13957.570058710295</v>
      </c>
      <c r="BF329" s="89">
        <f t="shared" si="237"/>
        <v>0.16313083822585783</v>
      </c>
      <c r="BG329" s="109">
        <f t="shared" si="260"/>
        <v>940.86744217417663</v>
      </c>
      <c r="BH329" s="108">
        <f t="shared" si="227"/>
        <v>14898.437500884471</v>
      </c>
      <c r="BI329" s="129">
        <f t="shared" si="238"/>
        <v>0.24153645840703919</v>
      </c>
      <c r="BJ329" s="90">
        <f t="shared" si="228"/>
        <v>1109.5440438367502</v>
      </c>
      <c r="BK329" s="108">
        <f t="shared" si="229"/>
        <v>15067.114102547044</v>
      </c>
      <c r="BL329" s="89">
        <f t="shared" si="239"/>
        <v>0.2555928418789204</v>
      </c>
      <c r="BM329" s="109"/>
      <c r="BN329" s="109">
        <f t="shared" si="240"/>
        <v>12000</v>
      </c>
      <c r="BO329" s="109">
        <f t="shared" si="241"/>
        <v>15067.114102547042</v>
      </c>
      <c r="BQ329" s="108">
        <f t="shared" si="212"/>
        <v>80.290001000000004</v>
      </c>
      <c r="BR329" s="108">
        <f t="shared" si="213"/>
        <v>42.330002</v>
      </c>
    </row>
    <row r="330" spans="1:70" ht="12.75" customHeight="1" x14ac:dyDescent="0.2">
      <c r="A330" s="107">
        <v>41358</v>
      </c>
      <c r="B330" s="108">
        <v>80.959998999999996</v>
      </c>
      <c r="C330" s="108">
        <v>65.529999000000004</v>
      </c>
      <c r="D330" s="108">
        <v>67.190002000000007</v>
      </c>
      <c r="E330" s="108">
        <v>82.150002000000001</v>
      </c>
      <c r="F330" s="108">
        <v>36.43</v>
      </c>
      <c r="G330" s="108">
        <v>42.900002000000001</v>
      </c>
      <c r="L330" s="156">
        <f>IF(int=Weekly,-$B$4,IF(int=Bi_Weekly,0,IF(int=Monthly,0,IF(int=Quarterly,0,IF(int=Yearly,0,IF(int=None,0,0))))))</f>
        <v>0</v>
      </c>
      <c r="M330" s="110">
        <f t="shared" si="214"/>
        <v>0</v>
      </c>
      <c r="N330" s="126">
        <f t="shared" si="215"/>
        <v>0</v>
      </c>
      <c r="O330" s="110">
        <f t="shared" si="216"/>
        <v>0</v>
      </c>
      <c r="P330" s="110">
        <f t="shared" si="217"/>
        <v>0</v>
      </c>
      <c r="Q330" s="110">
        <f t="shared" si="218"/>
        <v>0</v>
      </c>
      <c r="R330" s="110">
        <f t="shared" si="219"/>
        <v>0</v>
      </c>
      <c r="S330" s="110">
        <f t="shared" si="242"/>
        <v>34.392688411664807</v>
      </c>
      <c r="T330" s="110">
        <f t="shared" si="243"/>
        <v>40.182736360592649</v>
      </c>
      <c r="U330" s="110">
        <f t="shared" si="244"/>
        <v>14.021513633216609</v>
      </c>
      <c r="V330" s="110">
        <f t="shared" si="245"/>
        <v>9.8653060416235849</v>
      </c>
      <c r="W330" s="110">
        <f t="shared" si="246"/>
        <v>140.68341775401848</v>
      </c>
      <c r="X330" s="110">
        <f t="shared" si="247"/>
        <v>39.566358229402077</v>
      </c>
      <c r="Y330" s="110">
        <v>0.36399999999999999</v>
      </c>
      <c r="Z330" s="110">
        <v>0.38800000000000001</v>
      </c>
      <c r="AA330" s="110">
        <v>1.7999999999999999E-2</v>
      </c>
      <c r="AB330" s="110">
        <v>2.1000000000000001E-2</v>
      </c>
      <c r="AC330" s="110">
        <v>0.161</v>
      </c>
      <c r="AD330" s="110">
        <v>5.8000000000000003E-2</v>
      </c>
      <c r="AE330" s="110">
        <f t="shared" si="230"/>
        <v>12.518938581845989</v>
      </c>
      <c r="AF330" s="110">
        <f t="shared" si="231"/>
        <v>15.590901707909948</v>
      </c>
      <c r="AG330" s="110">
        <f t="shared" si="232"/>
        <v>0.25238724539789892</v>
      </c>
      <c r="AH330" s="110">
        <f t="shared" si="233"/>
        <v>0.20717142687409529</v>
      </c>
      <c r="AI330" s="110">
        <f t="shared" si="234"/>
        <v>22.650030258396974</v>
      </c>
      <c r="AJ330" s="110">
        <f t="shared" si="235"/>
        <v>2.2948487773053206</v>
      </c>
      <c r="AK330" s="110">
        <f t="shared" si="220"/>
        <v>0.15463116028257348</v>
      </c>
      <c r="AL330" s="110">
        <f t="shared" si="221"/>
        <v>0.23792006631817508</v>
      </c>
      <c r="AM330" s="110">
        <f t="shared" si="222"/>
        <v>3.7563214449360918E-3</v>
      </c>
      <c r="AN330" s="110">
        <f t="shared" si="223"/>
        <v>2.5218675816233733E-3</v>
      </c>
      <c r="AO330" s="110">
        <f t="shared" si="224"/>
        <v>0.62174115449895617</v>
      </c>
      <c r="AP330" s="110">
        <f t="shared" si="225"/>
        <v>5.349297599812048E-2</v>
      </c>
      <c r="AQ330" s="110">
        <f t="shared" si="248"/>
        <v>2.2343937885199852</v>
      </c>
      <c r="AR330" s="110">
        <f t="shared" si="248"/>
        <v>3.5438602989559698</v>
      </c>
      <c r="AS330" s="110">
        <f t="shared" si="249"/>
        <v>0.97356099046064981</v>
      </c>
      <c r="AT330" s="110">
        <f t="shared" si="250"/>
        <v>0.76367010794224255</v>
      </c>
      <c r="AU330" s="110">
        <f t="shared" si="251"/>
        <v>13.646021407997397</v>
      </c>
      <c r="AV330" s="110">
        <f t="shared" si="252"/>
        <v>2.9416875660197102</v>
      </c>
      <c r="AW330" s="110">
        <f t="shared" si="253"/>
        <v>36.627082200184795</v>
      </c>
      <c r="AX330" s="110">
        <f t="shared" si="254"/>
        <v>43.726596659548619</v>
      </c>
      <c r="AY330" s="110">
        <f t="shared" si="255"/>
        <v>14.995074623677258</v>
      </c>
      <c r="AZ330" s="110">
        <f t="shared" si="256"/>
        <v>10.628976149565828</v>
      </c>
      <c r="BA330" s="110">
        <f t="shared" si="257"/>
        <v>154.32943916201589</v>
      </c>
      <c r="BB330" s="110">
        <f t="shared" si="258"/>
        <v>42.508045795421786</v>
      </c>
      <c r="BC330" s="90">
        <f t="shared" si="236"/>
        <v>53.514277997730218</v>
      </c>
      <c r="BD330" s="90">
        <f t="shared" si="259"/>
        <v>-12000</v>
      </c>
      <c r="BE330" s="90">
        <f t="shared" si="226"/>
        <v>13992.640889004395</v>
      </c>
      <c r="BF330" s="89">
        <f t="shared" si="237"/>
        <v>0.16605340741703301</v>
      </c>
      <c r="BG330" s="109">
        <f t="shared" si="260"/>
        <v>994.38172017190686</v>
      </c>
      <c r="BH330" s="108">
        <f t="shared" si="227"/>
        <v>14987.022609176302</v>
      </c>
      <c r="BI330" s="129">
        <f t="shared" si="238"/>
        <v>0.24891855076469183</v>
      </c>
      <c r="BJ330" s="90">
        <f t="shared" si="228"/>
        <v>1164.5977088808431</v>
      </c>
      <c r="BK330" s="108">
        <f t="shared" si="229"/>
        <v>15157.238597885238</v>
      </c>
      <c r="BL330" s="89">
        <f t="shared" si="239"/>
        <v>0.26310321649043655</v>
      </c>
      <c r="BM330" s="109"/>
      <c r="BN330" s="109">
        <f t="shared" si="240"/>
        <v>12000</v>
      </c>
      <c r="BO330" s="109">
        <f t="shared" si="241"/>
        <v>15157.238597885238</v>
      </c>
      <c r="BQ330" s="108">
        <f t="shared" si="212"/>
        <v>80.959998999999996</v>
      </c>
      <c r="BR330" s="108">
        <f t="shared" si="213"/>
        <v>42.900002000000001</v>
      </c>
    </row>
    <row r="331" spans="1:70" ht="12.75" customHeight="1" x14ac:dyDescent="0.2">
      <c r="A331" s="107">
        <v>41365</v>
      </c>
      <c r="B331" s="108">
        <v>79.959998999999996</v>
      </c>
      <c r="C331" s="108">
        <v>65.080001999999993</v>
      </c>
      <c r="D331" s="108">
        <v>66.129997000000003</v>
      </c>
      <c r="E331" s="108">
        <v>80.290001000000004</v>
      </c>
      <c r="F331" s="108">
        <v>36.369999</v>
      </c>
      <c r="G331" s="108">
        <v>41.959999000000003</v>
      </c>
      <c r="L331" s="156">
        <f>IF(int=Weekly,-$B$4,IF(int=Bi_Weekly,-$B$4,IF(int=Monthly,-$B$4,IF(int=Quarterly,0,IF(int=Yearly,0,IF(int=None,0,0))))))</f>
        <v>0</v>
      </c>
      <c r="M331" s="110">
        <f t="shared" si="214"/>
        <v>0</v>
      </c>
      <c r="N331" s="126">
        <f t="shared" si="215"/>
        <v>0</v>
      </c>
      <c r="O331" s="110">
        <f t="shared" si="216"/>
        <v>0</v>
      </c>
      <c r="P331" s="110">
        <f t="shared" si="217"/>
        <v>0</v>
      </c>
      <c r="Q331" s="110">
        <f t="shared" si="218"/>
        <v>0</v>
      </c>
      <c r="R331" s="110">
        <f t="shared" si="219"/>
        <v>0</v>
      </c>
      <c r="S331" s="110">
        <f t="shared" si="242"/>
        <v>34.392688411664807</v>
      </c>
      <c r="T331" s="110">
        <f t="shared" si="243"/>
        <v>40.182736360592649</v>
      </c>
      <c r="U331" s="110">
        <f t="shared" si="244"/>
        <v>14.021513633216609</v>
      </c>
      <c r="V331" s="110">
        <f t="shared" si="245"/>
        <v>9.8653060416235849</v>
      </c>
      <c r="W331" s="110">
        <f t="shared" si="246"/>
        <v>140.68341775401848</v>
      </c>
      <c r="X331" s="110">
        <f t="shared" si="247"/>
        <v>39.566358229402077</v>
      </c>
      <c r="Y331" s="110"/>
      <c r="Z331" s="110"/>
      <c r="AA331" s="110"/>
      <c r="AB331" s="110"/>
      <c r="AC331" s="110"/>
      <c r="AD331" s="110"/>
      <c r="AE331" s="110">
        <f t="shared" si="230"/>
        <v>0</v>
      </c>
      <c r="AF331" s="110">
        <f t="shared" si="231"/>
        <v>0</v>
      </c>
      <c r="AG331" s="110">
        <f t="shared" si="232"/>
        <v>0</v>
      </c>
      <c r="AH331" s="110">
        <f t="shared" si="233"/>
        <v>0</v>
      </c>
      <c r="AI331" s="110">
        <f t="shared" si="234"/>
        <v>0</v>
      </c>
      <c r="AJ331" s="110">
        <f t="shared" si="235"/>
        <v>0</v>
      </c>
      <c r="AK331" s="110">
        <f t="shared" si="220"/>
        <v>0</v>
      </c>
      <c r="AL331" s="110">
        <f t="shared" si="221"/>
        <v>0</v>
      </c>
      <c r="AM331" s="110">
        <f t="shared" si="222"/>
        <v>0</v>
      </c>
      <c r="AN331" s="110">
        <f t="shared" si="223"/>
        <v>0</v>
      </c>
      <c r="AO331" s="110">
        <f t="shared" si="224"/>
        <v>0</v>
      </c>
      <c r="AP331" s="110">
        <f t="shared" si="225"/>
        <v>0</v>
      </c>
      <c r="AQ331" s="110">
        <f t="shared" si="248"/>
        <v>2.2343937885199852</v>
      </c>
      <c r="AR331" s="110">
        <f t="shared" si="248"/>
        <v>3.5438602989559698</v>
      </c>
      <c r="AS331" s="110">
        <f t="shared" si="249"/>
        <v>0.97356099046064981</v>
      </c>
      <c r="AT331" s="110">
        <f t="shared" si="250"/>
        <v>0.76367010794224255</v>
      </c>
      <c r="AU331" s="110">
        <f t="shared" si="251"/>
        <v>13.646021407997397</v>
      </c>
      <c r="AV331" s="110">
        <f t="shared" si="252"/>
        <v>2.9416875660197102</v>
      </c>
      <c r="AW331" s="110">
        <f t="shared" si="253"/>
        <v>36.627082200184795</v>
      </c>
      <c r="AX331" s="110">
        <f t="shared" si="254"/>
        <v>43.726596659548619</v>
      </c>
      <c r="AY331" s="110">
        <f t="shared" si="255"/>
        <v>14.995074623677258</v>
      </c>
      <c r="AZ331" s="110">
        <f t="shared" si="256"/>
        <v>10.628976149565828</v>
      </c>
      <c r="BA331" s="110">
        <f t="shared" si="257"/>
        <v>154.32943916201589</v>
      </c>
      <c r="BB331" s="110">
        <f t="shared" si="258"/>
        <v>42.508045795421786</v>
      </c>
      <c r="BC331" s="90">
        <f t="shared" si="236"/>
        <v>0</v>
      </c>
      <c r="BD331" s="90">
        <f t="shared" si="259"/>
        <v>-12000</v>
      </c>
      <c r="BE331" s="90">
        <f t="shared" si="226"/>
        <v>13861.320094933795</v>
      </c>
      <c r="BF331" s="89">
        <f t="shared" si="237"/>
        <v>0.15511000791114959</v>
      </c>
      <c r="BG331" s="109">
        <f t="shared" si="260"/>
        <v>994.38172017190686</v>
      </c>
      <c r="BH331" s="108">
        <f t="shared" si="227"/>
        <v>14855.701815105702</v>
      </c>
      <c r="BI331" s="129">
        <f t="shared" si="238"/>
        <v>0.23797515125880842</v>
      </c>
      <c r="BJ331" s="90">
        <f t="shared" si="228"/>
        <v>1154.7322118396153</v>
      </c>
      <c r="BK331" s="108">
        <f t="shared" si="229"/>
        <v>15016.05230677341</v>
      </c>
      <c r="BL331" s="89">
        <f t="shared" si="239"/>
        <v>0.25133769223111746</v>
      </c>
      <c r="BM331" s="109"/>
      <c r="BN331" s="109">
        <f t="shared" si="240"/>
        <v>12000</v>
      </c>
      <c r="BO331" s="109">
        <f t="shared" si="241"/>
        <v>15016.052306773412</v>
      </c>
      <c r="BQ331" s="108">
        <f t="shared" si="212"/>
        <v>79.959998999999996</v>
      </c>
      <c r="BR331" s="108">
        <f t="shared" si="213"/>
        <v>41.959999000000003</v>
      </c>
    </row>
    <row r="332" spans="1:70" ht="12.75" customHeight="1" x14ac:dyDescent="0.2">
      <c r="A332" s="107">
        <v>41372</v>
      </c>
      <c r="B332" s="108">
        <v>81.739998</v>
      </c>
      <c r="C332" s="108">
        <v>66.449996999999996</v>
      </c>
      <c r="D332" s="108">
        <v>67.669998000000007</v>
      </c>
      <c r="E332" s="108">
        <v>81.830001999999993</v>
      </c>
      <c r="F332" s="108">
        <v>37.400002000000001</v>
      </c>
      <c r="G332" s="108">
        <v>42.34</v>
      </c>
      <c r="L332" s="156">
        <f>IF(int=Weekly,-$B$4,IF(int=Bi_Weekly,0,IF(int=Monthly,0,IF(int=Quarterly,0,IF(int=Yearly,0,IF(int=None,0,0))))))</f>
        <v>0</v>
      </c>
      <c r="M332" s="110">
        <f t="shared" si="214"/>
        <v>0</v>
      </c>
      <c r="N332" s="126">
        <f t="shared" si="215"/>
        <v>0</v>
      </c>
      <c r="O332" s="110">
        <f t="shared" si="216"/>
        <v>0</v>
      </c>
      <c r="P332" s="110">
        <f t="shared" si="217"/>
        <v>0</v>
      </c>
      <c r="Q332" s="110">
        <f t="shared" si="218"/>
        <v>0</v>
      </c>
      <c r="R332" s="110">
        <f t="shared" si="219"/>
        <v>0</v>
      </c>
      <c r="S332" s="110">
        <f t="shared" si="242"/>
        <v>34.392688411664807</v>
      </c>
      <c r="T332" s="110">
        <f t="shared" si="243"/>
        <v>40.182736360592649</v>
      </c>
      <c r="U332" s="110">
        <f t="shared" si="244"/>
        <v>14.021513633216609</v>
      </c>
      <c r="V332" s="110">
        <f t="shared" si="245"/>
        <v>9.8653060416235849</v>
      </c>
      <c r="W332" s="110">
        <f t="shared" si="246"/>
        <v>140.68341775401848</v>
      </c>
      <c r="X332" s="110">
        <f t="shared" si="247"/>
        <v>39.566358229402077</v>
      </c>
      <c r="Y332" s="110"/>
      <c r="Z332" s="110"/>
      <c r="AA332" s="110"/>
      <c r="AB332" s="110"/>
      <c r="AC332" s="110"/>
      <c r="AD332" s="110"/>
      <c r="AE332" s="110">
        <f t="shared" si="230"/>
        <v>0</v>
      </c>
      <c r="AF332" s="110">
        <f t="shared" si="231"/>
        <v>0</v>
      </c>
      <c r="AG332" s="110">
        <f t="shared" si="232"/>
        <v>0</v>
      </c>
      <c r="AH332" s="110">
        <f t="shared" si="233"/>
        <v>0</v>
      </c>
      <c r="AI332" s="110">
        <f t="shared" si="234"/>
        <v>0</v>
      </c>
      <c r="AJ332" s="110">
        <f t="shared" si="235"/>
        <v>0</v>
      </c>
      <c r="AK332" s="110">
        <f t="shared" si="220"/>
        <v>0</v>
      </c>
      <c r="AL332" s="110">
        <f t="shared" si="221"/>
        <v>0</v>
      </c>
      <c r="AM332" s="110">
        <f t="shared" si="222"/>
        <v>0</v>
      </c>
      <c r="AN332" s="110">
        <f t="shared" si="223"/>
        <v>0</v>
      </c>
      <c r="AO332" s="110">
        <f t="shared" si="224"/>
        <v>0</v>
      </c>
      <c r="AP332" s="110">
        <f t="shared" si="225"/>
        <v>0</v>
      </c>
      <c r="AQ332" s="110">
        <f t="shared" si="248"/>
        <v>2.2343937885199852</v>
      </c>
      <c r="AR332" s="110">
        <f t="shared" si="248"/>
        <v>3.5438602989559698</v>
      </c>
      <c r="AS332" s="110">
        <f t="shared" si="249"/>
        <v>0.97356099046064981</v>
      </c>
      <c r="AT332" s="110">
        <f t="shared" si="250"/>
        <v>0.76367010794224255</v>
      </c>
      <c r="AU332" s="110">
        <f t="shared" si="251"/>
        <v>13.646021407997397</v>
      </c>
      <c r="AV332" s="110">
        <f t="shared" si="252"/>
        <v>2.9416875660197102</v>
      </c>
      <c r="AW332" s="110">
        <f t="shared" si="253"/>
        <v>36.627082200184795</v>
      </c>
      <c r="AX332" s="110">
        <f t="shared" si="254"/>
        <v>43.726596659548619</v>
      </c>
      <c r="AY332" s="110">
        <f t="shared" si="255"/>
        <v>14.995074623677258</v>
      </c>
      <c r="AZ332" s="110">
        <f t="shared" si="256"/>
        <v>10.628976149565828</v>
      </c>
      <c r="BA332" s="110">
        <f t="shared" si="257"/>
        <v>154.32943916201589</v>
      </c>
      <c r="BB332" s="110">
        <f t="shared" si="258"/>
        <v>42.508045795421786</v>
      </c>
      <c r="BC332" s="90">
        <f t="shared" si="236"/>
        <v>0</v>
      </c>
      <c r="BD332" s="90">
        <f t="shared" si="259"/>
        <v>-12000</v>
      </c>
      <c r="BE332" s="90">
        <f t="shared" si="226"/>
        <v>14174.314518030698</v>
      </c>
      <c r="BF332" s="89">
        <f t="shared" si="237"/>
        <v>0.18119287650255811</v>
      </c>
      <c r="BG332" s="109">
        <f t="shared" si="260"/>
        <v>994.38172017190686</v>
      </c>
      <c r="BH332" s="108">
        <f t="shared" si="227"/>
        <v>15168.696238202605</v>
      </c>
      <c r="BI332" s="129">
        <f t="shared" si="238"/>
        <v>0.26405801985021715</v>
      </c>
      <c r="BJ332" s="90">
        <f t="shared" si="228"/>
        <v>1181.4131262729034</v>
      </c>
      <c r="BK332" s="108">
        <f t="shared" si="229"/>
        <v>15355.727644303603</v>
      </c>
      <c r="BL332" s="89">
        <f t="shared" si="239"/>
        <v>0.27964397035863353</v>
      </c>
      <c r="BM332" s="109"/>
      <c r="BN332" s="109">
        <f t="shared" si="240"/>
        <v>12000</v>
      </c>
      <c r="BO332" s="109">
        <f t="shared" si="241"/>
        <v>15355.727644303603</v>
      </c>
      <c r="BQ332" s="108">
        <f t="shared" si="212"/>
        <v>81.739998</v>
      </c>
      <c r="BR332" s="108">
        <f t="shared" si="213"/>
        <v>42.34</v>
      </c>
    </row>
    <row r="333" spans="1:70" ht="12.75" customHeight="1" x14ac:dyDescent="0.2">
      <c r="A333" s="107">
        <v>41379</v>
      </c>
      <c r="B333" s="108">
        <v>79.980002999999996</v>
      </c>
      <c r="C333" s="108">
        <v>65.400002000000001</v>
      </c>
      <c r="D333" s="108">
        <v>66.360000999999997</v>
      </c>
      <c r="E333" s="108">
        <v>79.400002000000001</v>
      </c>
      <c r="F333" s="108">
        <v>36.549999</v>
      </c>
      <c r="G333" s="108">
        <v>42.220001000000003</v>
      </c>
      <c r="L333" s="156">
        <f>IF(int=Weekly,-$B$4,IF(int=Bi_Weekly,-$B$4,IF(int=Monthly,0,IF(int=Quarterly,0,IF(int=Yearly,0,IF(int=None,0,0))))))</f>
        <v>0</v>
      </c>
      <c r="M333" s="110">
        <f t="shared" si="214"/>
        <v>0</v>
      </c>
      <c r="N333" s="126">
        <f t="shared" si="215"/>
        <v>0</v>
      </c>
      <c r="O333" s="110">
        <f t="shared" si="216"/>
        <v>0</v>
      </c>
      <c r="P333" s="110">
        <f t="shared" si="217"/>
        <v>0</v>
      </c>
      <c r="Q333" s="110">
        <f t="shared" si="218"/>
        <v>0</v>
      </c>
      <c r="R333" s="110">
        <f t="shared" si="219"/>
        <v>0</v>
      </c>
      <c r="S333" s="110">
        <f t="shared" si="242"/>
        <v>34.392688411664807</v>
      </c>
      <c r="T333" s="110">
        <f t="shared" si="243"/>
        <v>40.182736360592649</v>
      </c>
      <c r="U333" s="110">
        <f t="shared" si="244"/>
        <v>14.021513633216609</v>
      </c>
      <c r="V333" s="110">
        <f t="shared" si="245"/>
        <v>9.8653060416235849</v>
      </c>
      <c r="W333" s="110">
        <f t="shared" si="246"/>
        <v>140.68341775401848</v>
      </c>
      <c r="X333" s="110">
        <f t="shared" si="247"/>
        <v>39.566358229402077</v>
      </c>
      <c r="Y333" s="110"/>
      <c r="Z333" s="110"/>
      <c r="AA333" s="110"/>
      <c r="AB333" s="110"/>
      <c r="AC333" s="110"/>
      <c r="AD333" s="110"/>
      <c r="AE333" s="110">
        <f t="shared" si="230"/>
        <v>0</v>
      </c>
      <c r="AF333" s="110">
        <f t="shared" si="231"/>
        <v>0</v>
      </c>
      <c r="AG333" s="110">
        <f t="shared" si="232"/>
        <v>0</v>
      </c>
      <c r="AH333" s="110">
        <f t="shared" si="233"/>
        <v>0</v>
      </c>
      <c r="AI333" s="110">
        <f t="shared" si="234"/>
        <v>0</v>
      </c>
      <c r="AJ333" s="110">
        <f t="shared" si="235"/>
        <v>0</v>
      </c>
      <c r="AK333" s="110">
        <f t="shared" si="220"/>
        <v>0</v>
      </c>
      <c r="AL333" s="110">
        <f t="shared" si="221"/>
        <v>0</v>
      </c>
      <c r="AM333" s="110">
        <f t="shared" si="222"/>
        <v>0</v>
      </c>
      <c r="AN333" s="110">
        <f t="shared" si="223"/>
        <v>0</v>
      </c>
      <c r="AO333" s="110">
        <f t="shared" si="224"/>
        <v>0</v>
      </c>
      <c r="AP333" s="110">
        <f t="shared" si="225"/>
        <v>0</v>
      </c>
      <c r="AQ333" s="110">
        <f t="shared" si="248"/>
        <v>2.2343937885199852</v>
      </c>
      <c r="AR333" s="110">
        <f t="shared" si="248"/>
        <v>3.5438602989559698</v>
      </c>
      <c r="AS333" s="110">
        <f t="shared" si="249"/>
        <v>0.97356099046064981</v>
      </c>
      <c r="AT333" s="110">
        <f t="shared" si="250"/>
        <v>0.76367010794224255</v>
      </c>
      <c r="AU333" s="110">
        <f t="shared" si="251"/>
        <v>13.646021407997397</v>
      </c>
      <c r="AV333" s="110">
        <f t="shared" si="252"/>
        <v>2.9416875660197102</v>
      </c>
      <c r="AW333" s="110">
        <f t="shared" si="253"/>
        <v>36.627082200184795</v>
      </c>
      <c r="AX333" s="110">
        <f t="shared" si="254"/>
        <v>43.726596659548619</v>
      </c>
      <c r="AY333" s="110">
        <f t="shared" si="255"/>
        <v>14.995074623677258</v>
      </c>
      <c r="AZ333" s="110">
        <f t="shared" si="256"/>
        <v>10.628976149565828</v>
      </c>
      <c r="BA333" s="110">
        <f t="shared" si="257"/>
        <v>154.32943916201589</v>
      </c>
      <c r="BB333" s="110">
        <f t="shared" si="258"/>
        <v>42.508045795421786</v>
      </c>
      <c r="BC333" s="90">
        <f t="shared" si="236"/>
        <v>0</v>
      </c>
      <c r="BD333" s="90">
        <f t="shared" si="259"/>
        <v>-12000</v>
      </c>
      <c r="BE333" s="90">
        <f t="shared" si="226"/>
        <v>13904.921801086213</v>
      </c>
      <c r="BF333" s="89">
        <f t="shared" si="237"/>
        <v>0.15874348342385103</v>
      </c>
      <c r="BG333" s="109">
        <f t="shared" si="260"/>
        <v>994.38172017190686</v>
      </c>
      <c r="BH333" s="108">
        <f t="shared" si="227"/>
        <v>14899.30352125812</v>
      </c>
      <c r="BI333" s="129">
        <f t="shared" si="238"/>
        <v>0.24160862677151007</v>
      </c>
      <c r="BJ333" s="90">
        <f t="shared" si="228"/>
        <v>1158.6763297422578</v>
      </c>
      <c r="BK333" s="108">
        <f t="shared" si="229"/>
        <v>15063.598130828472</v>
      </c>
      <c r="BL333" s="89">
        <f t="shared" si="239"/>
        <v>0.25529984423570595</v>
      </c>
      <c r="BM333" s="109"/>
      <c r="BN333" s="109">
        <f t="shared" si="240"/>
        <v>12000</v>
      </c>
      <c r="BO333" s="109">
        <f t="shared" si="241"/>
        <v>15063.598130828472</v>
      </c>
      <c r="BQ333" s="108">
        <f t="shared" si="212"/>
        <v>79.980002999999996</v>
      </c>
      <c r="BR333" s="108">
        <f t="shared" si="213"/>
        <v>42.220001000000003</v>
      </c>
    </row>
    <row r="334" spans="1:70" ht="12.75" customHeight="1" x14ac:dyDescent="0.2">
      <c r="A334" s="107">
        <v>41386</v>
      </c>
      <c r="B334" s="108">
        <v>81.489998</v>
      </c>
      <c r="C334" s="108">
        <v>66.569999999999993</v>
      </c>
      <c r="D334" s="108">
        <v>67.569999999999993</v>
      </c>
      <c r="E334" s="108">
        <v>81.139999000000003</v>
      </c>
      <c r="F334" s="108">
        <v>37.790000999999997</v>
      </c>
      <c r="G334" s="108">
        <v>42.77</v>
      </c>
      <c r="L334" s="156">
        <f>IF(int=Weekly,-$B$4,IF(int=Bi_Weekly,0,IF(int=Monthly,0,IF(int=Quarterly,-$B$4,IF(int=Yearly,0,IF(int=None,0,0))))))</f>
        <v>-500</v>
      </c>
      <c r="M334" s="110">
        <f t="shared" si="214"/>
        <v>1.0798871292155388</v>
      </c>
      <c r="N334" s="126">
        <f t="shared" si="215"/>
        <v>1.3219167793300286</v>
      </c>
      <c r="O334" s="110">
        <f t="shared" si="216"/>
        <v>0.41438508213704311</v>
      </c>
      <c r="P334" s="110">
        <f t="shared" si="217"/>
        <v>0.30194725538510298</v>
      </c>
      <c r="Q334" s="110">
        <f t="shared" si="218"/>
        <v>5.4379464028063937</v>
      </c>
      <c r="R334" s="110">
        <f t="shared" si="219"/>
        <v>1.5431377133504791</v>
      </c>
      <c r="S334" s="110">
        <f t="shared" si="242"/>
        <v>35.472575540880342</v>
      </c>
      <c r="T334" s="110">
        <f t="shared" si="243"/>
        <v>41.504653139922681</v>
      </c>
      <c r="U334" s="110">
        <f t="shared" si="244"/>
        <v>14.435898715353652</v>
      </c>
      <c r="V334" s="110">
        <f t="shared" si="245"/>
        <v>10.167253297008688</v>
      </c>
      <c r="W334" s="110">
        <f t="shared" si="246"/>
        <v>146.12136415682488</v>
      </c>
      <c r="X334" s="110">
        <f t="shared" si="247"/>
        <v>41.109495942752559</v>
      </c>
      <c r="Y334" s="110"/>
      <c r="Z334" s="110"/>
      <c r="AA334" s="110"/>
      <c r="AB334" s="110"/>
      <c r="AC334" s="110"/>
      <c r="AD334" s="110"/>
      <c r="AE334" s="110">
        <f t="shared" si="230"/>
        <v>0</v>
      </c>
      <c r="AF334" s="110">
        <f t="shared" si="231"/>
        <v>0</v>
      </c>
      <c r="AG334" s="110">
        <f t="shared" si="232"/>
        <v>0</v>
      </c>
      <c r="AH334" s="110">
        <f t="shared" si="233"/>
        <v>0</v>
      </c>
      <c r="AI334" s="110">
        <f t="shared" si="234"/>
        <v>0</v>
      </c>
      <c r="AJ334" s="110">
        <f t="shared" si="235"/>
        <v>0</v>
      </c>
      <c r="AK334" s="110">
        <f t="shared" si="220"/>
        <v>0</v>
      </c>
      <c r="AL334" s="110">
        <f t="shared" si="221"/>
        <v>0</v>
      </c>
      <c r="AM334" s="110">
        <f t="shared" si="222"/>
        <v>0</v>
      </c>
      <c r="AN334" s="110">
        <f t="shared" si="223"/>
        <v>0</v>
      </c>
      <c r="AO334" s="110">
        <f t="shared" si="224"/>
        <v>0</v>
      </c>
      <c r="AP334" s="110">
        <f t="shared" si="225"/>
        <v>0</v>
      </c>
      <c r="AQ334" s="110">
        <f t="shared" si="248"/>
        <v>2.2343937885199852</v>
      </c>
      <c r="AR334" s="110">
        <f t="shared" si="248"/>
        <v>3.5438602989559698</v>
      </c>
      <c r="AS334" s="110">
        <f t="shared" si="249"/>
        <v>0.97356099046064981</v>
      </c>
      <c r="AT334" s="110">
        <f t="shared" si="250"/>
        <v>0.76367010794224255</v>
      </c>
      <c r="AU334" s="110">
        <f t="shared" si="251"/>
        <v>13.646021407997397</v>
      </c>
      <c r="AV334" s="110">
        <f t="shared" si="252"/>
        <v>2.9416875660197102</v>
      </c>
      <c r="AW334" s="110">
        <f t="shared" si="253"/>
        <v>37.70696932940033</v>
      </c>
      <c r="AX334" s="110">
        <f t="shared" si="254"/>
        <v>45.048513438878651</v>
      </c>
      <c r="AY334" s="110">
        <f t="shared" si="255"/>
        <v>15.409459705814301</v>
      </c>
      <c r="AZ334" s="110">
        <f t="shared" si="256"/>
        <v>10.930923404950931</v>
      </c>
      <c r="BA334" s="110">
        <f t="shared" si="257"/>
        <v>159.76738556482229</v>
      </c>
      <c r="BB334" s="110">
        <f t="shared" si="258"/>
        <v>44.051183508772269</v>
      </c>
      <c r="BC334" s="90">
        <f t="shared" si="236"/>
        <v>0</v>
      </c>
      <c r="BD334" s="90">
        <f t="shared" si="259"/>
        <v>-12500</v>
      </c>
      <c r="BE334" s="90">
        <f t="shared" si="226"/>
        <v>14734.209107033621</v>
      </c>
      <c r="BF334" s="89">
        <f t="shared" si="237"/>
        <v>0.17873672856268974</v>
      </c>
      <c r="BG334" s="109">
        <f t="shared" si="260"/>
        <v>994.38172017190686</v>
      </c>
      <c r="BH334" s="108">
        <f t="shared" si="227"/>
        <v>15728.590827205528</v>
      </c>
      <c r="BI334" s="129">
        <f t="shared" si="238"/>
        <v>0.25828726617644215</v>
      </c>
      <c r="BJ334" s="90">
        <f t="shared" si="228"/>
        <v>1187.2423732323005</v>
      </c>
      <c r="BK334" s="108">
        <f t="shared" si="229"/>
        <v>15921.451480265921</v>
      </c>
      <c r="BL334" s="89">
        <f t="shared" si="239"/>
        <v>0.27371611842127375</v>
      </c>
      <c r="BM334" s="109"/>
      <c r="BN334" s="109">
        <f t="shared" si="240"/>
        <v>12500</v>
      </c>
      <c r="BO334" s="109">
        <f t="shared" si="241"/>
        <v>15921.451480265921</v>
      </c>
      <c r="BQ334" s="108">
        <f t="shared" si="212"/>
        <v>81.489998</v>
      </c>
      <c r="BR334" s="108">
        <f t="shared" si="213"/>
        <v>42.77</v>
      </c>
    </row>
    <row r="335" spans="1:70" ht="12.75" customHeight="1" x14ac:dyDescent="0.2">
      <c r="A335" s="107">
        <v>41393</v>
      </c>
      <c r="B335" s="108">
        <v>83.040001000000004</v>
      </c>
      <c r="C335" s="108">
        <v>67.430000000000007</v>
      </c>
      <c r="D335" s="108">
        <v>69.029999000000004</v>
      </c>
      <c r="E335" s="108">
        <v>82.760002</v>
      </c>
      <c r="F335" s="108">
        <v>38.619999</v>
      </c>
      <c r="G335" s="108">
        <v>44</v>
      </c>
      <c r="L335" s="156">
        <f>IF(int=Weekly,-$B$4,IF(int=Bi_Weekly,-$B$4,IF(int=Monthly,-$B$4,IF(int=Quarterly,0,IF(int=Yearly,0,IF(int=None,0,0))))))</f>
        <v>0</v>
      </c>
      <c r="M335" s="110">
        <f t="shared" si="214"/>
        <v>0</v>
      </c>
      <c r="N335" s="126">
        <f t="shared" si="215"/>
        <v>0</v>
      </c>
      <c r="O335" s="110">
        <f t="shared" si="216"/>
        <v>0</v>
      </c>
      <c r="P335" s="110">
        <f t="shared" si="217"/>
        <v>0</v>
      </c>
      <c r="Q335" s="110">
        <f t="shared" si="218"/>
        <v>0</v>
      </c>
      <c r="R335" s="110">
        <f t="shared" si="219"/>
        <v>0</v>
      </c>
      <c r="S335" s="110">
        <f t="shared" si="242"/>
        <v>35.472575540880342</v>
      </c>
      <c r="T335" s="110">
        <f t="shared" si="243"/>
        <v>41.504653139922681</v>
      </c>
      <c r="U335" s="110">
        <f t="shared" si="244"/>
        <v>14.435898715353652</v>
      </c>
      <c r="V335" s="110">
        <f t="shared" si="245"/>
        <v>10.167253297008688</v>
      </c>
      <c r="W335" s="110">
        <f t="shared" si="246"/>
        <v>146.12136415682488</v>
      </c>
      <c r="X335" s="110">
        <f t="shared" si="247"/>
        <v>41.109495942752559</v>
      </c>
      <c r="Y335" s="110"/>
      <c r="Z335" s="110"/>
      <c r="AA335" s="110"/>
      <c r="AB335" s="110"/>
      <c r="AC335" s="110"/>
      <c r="AD335" s="110"/>
      <c r="AE335" s="110">
        <f t="shared" si="230"/>
        <v>0</v>
      </c>
      <c r="AF335" s="110">
        <f t="shared" si="231"/>
        <v>0</v>
      </c>
      <c r="AG335" s="110">
        <f t="shared" si="232"/>
        <v>0</v>
      </c>
      <c r="AH335" s="110">
        <f t="shared" si="233"/>
        <v>0</v>
      </c>
      <c r="AI335" s="110">
        <f t="shared" si="234"/>
        <v>0</v>
      </c>
      <c r="AJ335" s="110">
        <f t="shared" si="235"/>
        <v>0</v>
      </c>
      <c r="AK335" s="110">
        <f t="shared" si="220"/>
        <v>0</v>
      </c>
      <c r="AL335" s="110">
        <f t="shared" si="221"/>
        <v>0</v>
      </c>
      <c r="AM335" s="110">
        <f t="shared" si="222"/>
        <v>0</v>
      </c>
      <c r="AN335" s="110">
        <f t="shared" si="223"/>
        <v>0</v>
      </c>
      <c r="AO335" s="110">
        <f t="shared" si="224"/>
        <v>0</v>
      </c>
      <c r="AP335" s="110">
        <f t="shared" si="225"/>
        <v>0</v>
      </c>
      <c r="AQ335" s="110">
        <f t="shared" si="248"/>
        <v>2.2343937885199852</v>
      </c>
      <c r="AR335" s="110">
        <f t="shared" si="248"/>
        <v>3.5438602989559698</v>
      </c>
      <c r="AS335" s="110">
        <f t="shared" si="249"/>
        <v>0.97356099046064981</v>
      </c>
      <c r="AT335" s="110">
        <f t="shared" si="250"/>
        <v>0.76367010794224255</v>
      </c>
      <c r="AU335" s="110">
        <f t="shared" si="251"/>
        <v>13.646021407997397</v>
      </c>
      <c r="AV335" s="110">
        <f t="shared" si="252"/>
        <v>2.9416875660197102</v>
      </c>
      <c r="AW335" s="110">
        <f t="shared" si="253"/>
        <v>37.70696932940033</v>
      </c>
      <c r="AX335" s="110">
        <f t="shared" si="254"/>
        <v>45.048513438878651</v>
      </c>
      <c r="AY335" s="110">
        <f t="shared" si="255"/>
        <v>15.409459705814301</v>
      </c>
      <c r="AZ335" s="110">
        <f t="shared" si="256"/>
        <v>10.930923404950931</v>
      </c>
      <c r="BA335" s="110">
        <f t="shared" si="257"/>
        <v>159.76738556482229</v>
      </c>
      <c r="BB335" s="110">
        <f t="shared" si="258"/>
        <v>44.051183508772269</v>
      </c>
      <c r="BC335" s="90">
        <f t="shared" si="236"/>
        <v>0</v>
      </c>
      <c r="BD335" s="90">
        <f t="shared" si="259"/>
        <v>-12500</v>
      </c>
      <c r="BE335" s="90">
        <f t="shared" si="226"/>
        <v>15034.278205788502</v>
      </c>
      <c r="BF335" s="89">
        <f t="shared" si="237"/>
        <v>0.20274225646308008</v>
      </c>
      <c r="BG335" s="109">
        <f t="shared" si="260"/>
        <v>994.38172017190686</v>
      </c>
      <c r="BH335" s="108">
        <f t="shared" si="227"/>
        <v>16028.659925960408</v>
      </c>
      <c r="BI335" s="129">
        <f t="shared" si="238"/>
        <v>0.28229279407683272</v>
      </c>
      <c r="BJ335" s="90">
        <f t="shared" si="228"/>
        <v>1211.3564022859775</v>
      </c>
      <c r="BK335" s="108">
        <f t="shared" si="229"/>
        <v>16245.634608074479</v>
      </c>
      <c r="BL335" s="89">
        <f t="shared" si="239"/>
        <v>0.29965076864595841</v>
      </c>
      <c r="BM335" s="109"/>
      <c r="BN335" s="109">
        <f t="shared" si="240"/>
        <v>12500</v>
      </c>
      <c r="BO335" s="109">
        <f t="shared" si="241"/>
        <v>16245.634608074479</v>
      </c>
      <c r="BQ335" s="108">
        <f t="shared" si="212"/>
        <v>83.040001000000004</v>
      </c>
      <c r="BR335" s="108">
        <f t="shared" si="213"/>
        <v>44</v>
      </c>
    </row>
    <row r="336" spans="1:70" ht="12.75" customHeight="1" x14ac:dyDescent="0.2">
      <c r="A336" s="107">
        <v>41400</v>
      </c>
      <c r="B336" s="108">
        <v>84.300003000000004</v>
      </c>
      <c r="C336" s="108">
        <v>68.129997000000003</v>
      </c>
      <c r="D336" s="108">
        <v>69.959998999999996</v>
      </c>
      <c r="E336" s="108">
        <v>84.519997000000004</v>
      </c>
      <c r="F336" s="108">
        <v>38.740001999999997</v>
      </c>
      <c r="G336" s="108">
        <v>44.27</v>
      </c>
      <c r="L336" s="156">
        <f>IF(int=Weekly,-$B$4,IF(int=Bi_Weekly,0,IF(int=Monthly,0,IF(int=Quarterly,0,IF(int=Yearly,0,IF(int=None,0,0))))))</f>
        <v>0</v>
      </c>
      <c r="M336" s="110">
        <f t="shared" si="214"/>
        <v>0</v>
      </c>
      <c r="N336" s="126">
        <f t="shared" si="215"/>
        <v>0</v>
      </c>
      <c r="O336" s="110">
        <f t="shared" si="216"/>
        <v>0</v>
      </c>
      <c r="P336" s="110">
        <f t="shared" si="217"/>
        <v>0</v>
      </c>
      <c r="Q336" s="110">
        <f t="shared" si="218"/>
        <v>0</v>
      </c>
      <c r="R336" s="110">
        <f t="shared" si="219"/>
        <v>0</v>
      </c>
      <c r="S336" s="110">
        <f t="shared" si="242"/>
        <v>35.472575540880342</v>
      </c>
      <c r="T336" s="110">
        <f t="shared" si="243"/>
        <v>41.504653139922681</v>
      </c>
      <c r="U336" s="110">
        <f t="shared" si="244"/>
        <v>14.435898715353652</v>
      </c>
      <c r="V336" s="110">
        <f t="shared" si="245"/>
        <v>10.167253297008688</v>
      </c>
      <c r="W336" s="110">
        <f t="shared" si="246"/>
        <v>146.12136415682488</v>
      </c>
      <c r="X336" s="110">
        <f t="shared" si="247"/>
        <v>41.109495942752559</v>
      </c>
      <c r="Y336" s="110"/>
      <c r="Z336" s="110"/>
      <c r="AA336" s="110"/>
      <c r="AB336" s="110"/>
      <c r="AC336" s="110"/>
      <c r="AD336" s="110"/>
      <c r="AE336" s="110">
        <f t="shared" si="230"/>
        <v>0</v>
      </c>
      <c r="AF336" s="110">
        <f t="shared" si="231"/>
        <v>0</v>
      </c>
      <c r="AG336" s="110">
        <f t="shared" si="232"/>
        <v>0</v>
      </c>
      <c r="AH336" s="110">
        <f t="shared" si="233"/>
        <v>0</v>
      </c>
      <c r="AI336" s="110">
        <f t="shared" si="234"/>
        <v>0</v>
      </c>
      <c r="AJ336" s="110">
        <f t="shared" si="235"/>
        <v>0</v>
      </c>
      <c r="AK336" s="110">
        <f t="shared" si="220"/>
        <v>0</v>
      </c>
      <c r="AL336" s="110">
        <f t="shared" si="221"/>
        <v>0</v>
      </c>
      <c r="AM336" s="110">
        <f t="shared" si="222"/>
        <v>0</v>
      </c>
      <c r="AN336" s="110">
        <f t="shared" si="223"/>
        <v>0</v>
      </c>
      <c r="AO336" s="110">
        <f t="shared" si="224"/>
        <v>0</v>
      </c>
      <c r="AP336" s="110">
        <f t="shared" si="225"/>
        <v>0</v>
      </c>
      <c r="AQ336" s="110">
        <f t="shared" si="248"/>
        <v>2.2343937885199852</v>
      </c>
      <c r="AR336" s="110">
        <f t="shared" si="248"/>
        <v>3.5438602989559698</v>
      </c>
      <c r="AS336" s="110">
        <f t="shared" si="249"/>
        <v>0.97356099046064981</v>
      </c>
      <c r="AT336" s="110">
        <f t="shared" si="250"/>
        <v>0.76367010794224255</v>
      </c>
      <c r="AU336" s="110">
        <f t="shared" si="251"/>
        <v>13.646021407997397</v>
      </c>
      <c r="AV336" s="110">
        <f t="shared" si="252"/>
        <v>2.9416875660197102</v>
      </c>
      <c r="AW336" s="110">
        <f t="shared" si="253"/>
        <v>37.70696932940033</v>
      </c>
      <c r="AX336" s="110">
        <f t="shared" si="254"/>
        <v>45.048513438878651</v>
      </c>
      <c r="AY336" s="110">
        <f t="shared" si="255"/>
        <v>15.409459705814301</v>
      </c>
      <c r="AZ336" s="110">
        <f t="shared" si="256"/>
        <v>10.930923404950931</v>
      </c>
      <c r="BA336" s="110">
        <f t="shared" si="257"/>
        <v>159.76738556482229</v>
      </c>
      <c r="BB336" s="110">
        <f t="shared" si="258"/>
        <v>44.051183508772269</v>
      </c>
      <c r="BC336" s="90">
        <f t="shared" si="236"/>
        <v>0</v>
      </c>
      <c r="BD336" s="90">
        <f t="shared" si="259"/>
        <v>-12500</v>
      </c>
      <c r="BE336" s="90">
        <f t="shared" si="226"/>
        <v>15167.981121338349</v>
      </c>
      <c r="BF336" s="89">
        <f t="shared" si="237"/>
        <v>0.21343848970706802</v>
      </c>
      <c r="BG336" s="109">
        <f t="shared" si="260"/>
        <v>994.38172017190686</v>
      </c>
      <c r="BH336" s="108">
        <f t="shared" si="227"/>
        <v>16162.362841510256</v>
      </c>
      <c r="BI336" s="129">
        <f t="shared" si="238"/>
        <v>0.29298902732082044</v>
      </c>
      <c r="BJ336" s="90">
        <f t="shared" si="228"/>
        <v>1221.3337209485942</v>
      </c>
      <c r="BK336" s="108">
        <f t="shared" si="229"/>
        <v>16389.314842286942</v>
      </c>
      <c r="BL336" s="89">
        <f t="shared" si="239"/>
        <v>0.31114518738295538</v>
      </c>
      <c r="BM336" s="109"/>
      <c r="BN336" s="109">
        <f t="shared" si="240"/>
        <v>12500</v>
      </c>
      <c r="BO336" s="109">
        <f t="shared" si="241"/>
        <v>16389.314842286945</v>
      </c>
      <c r="BQ336" s="108">
        <f t="shared" si="212"/>
        <v>84.300003000000004</v>
      </c>
      <c r="BR336" s="108">
        <f t="shared" si="213"/>
        <v>44.27</v>
      </c>
    </row>
    <row r="337" spans="1:70" ht="12.75" customHeight="1" x14ac:dyDescent="0.2">
      <c r="A337" s="107">
        <v>41407</v>
      </c>
      <c r="B337" s="108">
        <v>86.080001999999993</v>
      </c>
      <c r="C337" s="108">
        <v>69.879997000000003</v>
      </c>
      <c r="D337" s="108">
        <v>71.459998999999996</v>
      </c>
      <c r="E337" s="108">
        <v>86.300003000000004</v>
      </c>
      <c r="F337" s="108">
        <v>39.009998000000003</v>
      </c>
      <c r="G337" s="108">
        <v>44.02</v>
      </c>
      <c r="L337" s="156">
        <f>IF(int=Weekly,-$B$4,IF(int=Bi_Weekly,-$B$4,IF(int=Monthly,0,IF(int=Quarterly,0,IF(int=Yearly,0,IF(int=None,0,0))))))</f>
        <v>0</v>
      </c>
      <c r="M337" s="110">
        <f t="shared" si="214"/>
        <v>0</v>
      </c>
      <c r="N337" s="126">
        <f t="shared" si="215"/>
        <v>0</v>
      </c>
      <c r="O337" s="110">
        <f t="shared" si="216"/>
        <v>0</v>
      </c>
      <c r="P337" s="110">
        <f t="shared" si="217"/>
        <v>0</v>
      </c>
      <c r="Q337" s="110">
        <f t="shared" si="218"/>
        <v>0</v>
      </c>
      <c r="R337" s="110">
        <f t="shared" si="219"/>
        <v>0</v>
      </c>
      <c r="S337" s="110">
        <f t="shared" si="242"/>
        <v>35.472575540880342</v>
      </c>
      <c r="T337" s="110">
        <f t="shared" si="243"/>
        <v>41.504653139922681</v>
      </c>
      <c r="U337" s="110">
        <f t="shared" si="244"/>
        <v>14.435898715353652</v>
      </c>
      <c r="V337" s="110">
        <f t="shared" si="245"/>
        <v>10.167253297008688</v>
      </c>
      <c r="W337" s="110">
        <f t="shared" si="246"/>
        <v>146.12136415682488</v>
      </c>
      <c r="X337" s="110">
        <f t="shared" si="247"/>
        <v>41.109495942752559</v>
      </c>
      <c r="Y337" s="110"/>
      <c r="Z337" s="110"/>
      <c r="AA337" s="110"/>
      <c r="AB337" s="110"/>
      <c r="AC337" s="110"/>
      <c r="AD337" s="110"/>
      <c r="AE337" s="110">
        <f t="shared" si="230"/>
        <v>0</v>
      </c>
      <c r="AF337" s="110">
        <f t="shared" si="231"/>
        <v>0</v>
      </c>
      <c r="AG337" s="110">
        <f t="shared" si="232"/>
        <v>0</v>
      </c>
      <c r="AH337" s="110">
        <f t="shared" si="233"/>
        <v>0</v>
      </c>
      <c r="AI337" s="110">
        <f t="shared" si="234"/>
        <v>0</v>
      </c>
      <c r="AJ337" s="110">
        <f t="shared" si="235"/>
        <v>0</v>
      </c>
      <c r="AK337" s="110">
        <f t="shared" si="220"/>
        <v>0</v>
      </c>
      <c r="AL337" s="110">
        <f t="shared" si="221"/>
        <v>0</v>
      </c>
      <c r="AM337" s="110">
        <f t="shared" si="222"/>
        <v>0</v>
      </c>
      <c r="AN337" s="110">
        <f t="shared" si="223"/>
        <v>0</v>
      </c>
      <c r="AO337" s="110">
        <f t="shared" si="224"/>
        <v>0</v>
      </c>
      <c r="AP337" s="110">
        <f t="shared" si="225"/>
        <v>0</v>
      </c>
      <c r="AQ337" s="110">
        <f t="shared" si="248"/>
        <v>2.2343937885199852</v>
      </c>
      <c r="AR337" s="110">
        <f t="shared" si="248"/>
        <v>3.5438602989559698</v>
      </c>
      <c r="AS337" s="110">
        <f t="shared" si="249"/>
        <v>0.97356099046064981</v>
      </c>
      <c r="AT337" s="110">
        <f t="shared" si="250"/>
        <v>0.76367010794224255</v>
      </c>
      <c r="AU337" s="110">
        <f t="shared" si="251"/>
        <v>13.646021407997397</v>
      </c>
      <c r="AV337" s="110">
        <f t="shared" si="252"/>
        <v>2.9416875660197102</v>
      </c>
      <c r="AW337" s="110">
        <f t="shared" si="253"/>
        <v>37.70696932940033</v>
      </c>
      <c r="AX337" s="110">
        <f t="shared" si="254"/>
        <v>45.048513438878651</v>
      </c>
      <c r="AY337" s="110">
        <f t="shared" si="255"/>
        <v>15.409459705814301</v>
      </c>
      <c r="AZ337" s="110">
        <f t="shared" si="256"/>
        <v>10.930923404950931</v>
      </c>
      <c r="BA337" s="110">
        <f t="shared" si="257"/>
        <v>159.76738556482229</v>
      </c>
      <c r="BB337" s="110">
        <f t="shared" si="258"/>
        <v>44.051183508772269</v>
      </c>
      <c r="BC337" s="90">
        <f t="shared" si="236"/>
        <v>0</v>
      </c>
      <c r="BD337" s="90">
        <f t="shared" si="259"/>
        <v>-12500</v>
      </c>
      <c r="BE337" s="90">
        <f t="shared" si="226"/>
        <v>15372.68184311983</v>
      </c>
      <c r="BF337" s="89">
        <f t="shared" si="237"/>
        <v>0.22981454744958629</v>
      </c>
      <c r="BG337" s="109">
        <f t="shared" si="260"/>
        <v>994.38172017190686</v>
      </c>
      <c r="BH337" s="108">
        <f t="shared" si="227"/>
        <v>16367.063563291737</v>
      </c>
      <c r="BI337" s="129">
        <f t="shared" si="238"/>
        <v>0.30936508506333893</v>
      </c>
      <c r="BJ337" s="90">
        <f t="shared" si="228"/>
        <v>1237.2813233453564</v>
      </c>
      <c r="BK337" s="108">
        <f t="shared" si="229"/>
        <v>16609.963166465186</v>
      </c>
      <c r="BL337" s="89">
        <f t="shared" si="239"/>
        <v>0.32879705331721487</v>
      </c>
      <c r="BM337" s="109"/>
      <c r="BN337" s="109">
        <f t="shared" si="240"/>
        <v>12500</v>
      </c>
      <c r="BO337" s="109">
        <f t="shared" si="241"/>
        <v>16609.963166465186</v>
      </c>
      <c r="BQ337" s="108">
        <f t="shared" ref="BQ337:BQ400" si="261">B337</f>
        <v>86.080001999999993</v>
      </c>
      <c r="BR337" s="108">
        <f t="shared" ref="BR337:BR400" si="262">G337</f>
        <v>44.02</v>
      </c>
    </row>
    <row r="338" spans="1:70" ht="12.75" customHeight="1" x14ac:dyDescent="0.2">
      <c r="A338" s="107">
        <v>41414</v>
      </c>
      <c r="B338" s="108">
        <v>85.089995999999999</v>
      </c>
      <c r="C338" s="108">
        <v>69.379997000000003</v>
      </c>
      <c r="D338" s="108">
        <v>70.220000999999996</v>
      </c>
      <c r="E338" s="108">
        <v>84.860000999999997</v>
      </c>
      <c r="F338" s="108">
        <v>38.029998999999997</v>
      </c>
      <c r="G338" s="108">
        <v>42.84</v>
      </c>
      <c r="L338" s="156">
        <f>IF(int=Weekly,-$B$4,IF(int=Bi_Weekly,0,IF(int=Monthly,0,IF(int=Quarterly,0,IF(int=Yearly,0,IF(int=None,0,0))))))</f>
        <v>0</v>
      </c>
      <c r="M338" s="110">
        <f t="shared" si="214"/>
        <v>0</v>
      </c>
      <c r="N338" s="126">
        <f t="shared" si="215"/>
        <v>0</v>
      </c>
      <c r="O338" s="110">
        <f t="shared" si="216"/>
        <v>0</v>
      </c>
      <c r="P338" s="110">
        <f t="shared" si="217"/>
        <v>0</v>
      </c>
      <c r="Q338" s="110">
        <f t="shared" si="218"/>
        <v>0</v>
      </c>
      <c r="R338" s="110">
        <f t="shared" si="219"/>
        <v>0</v>
      </c>
      <c r="S338" s="110">
        <f t="shared" si="242"/>
        <v>35.472575540880342</v>
      </c>
      <c r="T338" s="110">
        <f t="shared" si="243"/>
        <v>41.504653139922681</v>
      </c>
      <c r="U338" s="110">
        <f t="shared" si="244"/>
        <v>14.435898715353652</v>
      </c>
      <c r="V338" s="110">
        <f t="shared" si="245"/>
        <v>10.167253297008688</v>
      </c>
      <c r="W338" s="110">
        <f t="shared" si="246"/>
        <v>146.12136415682488</v>
      </c>
      <c r="X338" s="110">
        <f t="shared" si="247"/>
        <v>41.109495942752559</v>
      </c>
      <c r="Y338" s="110"/>
      <c r="Z338" s="110"/>
      <c r="AA338" s="110"/>
      <c r="AB338" s="110"/>
      <c r="AC338" s="110"/>
      <c r="AD338" s="110"/>
      <c r="AE338" s="110">
        <f t="shared" si="230"/>
        <v>0</v>
      </c>
      <c r="AF338" s="110">
        <f t="shared" si="231"/>
        <v>0</v>
      </c>
      <c r="AG338" s="110">
        <f t="shared" si="232"/>
        <v>0</v>
      </c>
      <c r="AH338" s="110">
        <f t="shared" si="233"/>
        <v>0</v>
      </c>
      <c r="AI338" s="110">
        <f t="shared" si="234"/>
        <v>0</v>
      </c>
      <c r="AJ338" s="110">
        <f t="shared" si="235"/>
        <v>0</v>
      </c>
      <c r="AK338" s="110">
        <f t="shared" si="220"/>
        <v>0</v>
      </c>
      <c r="AL338" s="110">
        <f t="shared" si="221"/>
        <v>0</v>
      </c>
      <c r="AM338" s="110">
        <f t="shared" si="222"/>
        <v>0</v>
      </c>
      <c r="AN338" s="110">
        <f t="shared" si="223"/>
        <v>0</v>
      </c>
      <c r="AO338" s="110">
        <f t="shared" si="224"/>
        <v>0</v>
      </c>
      <c r="AP338" s="110">
        <f t="shared" si="225"/>
        <v>0</v>
      </c>
      <c r="AQ338" s="110">
        <f t="shared" si="248"/>
        <v>2.2343937885199852</v>
      </c>
      <c r="AR338" s="110">
        <f t="shared" si="248"/>
        <v>3.5438602989559698</v>
      </c>
      <c r="AS338" s="110">
        <f t="shared" si="249"/>
        <v>0.97356099046064981</v>
      </c>
      <c r="AT338" s="110">
        <f t="shared" si="250"/>
        <v>0.76367010794224255</v>
      </c>
      <c r="AU338" s="110">
        <f t="shared" si="251"/>
        <v>13.646021407997397</v>
      </c>
      <c r="AV338" s="110">
        <f t="shared" si="252"/>
        <v>2.9416875660197102</v>
      </c>
      <c r="AW338" s="110">
        <f t="shared" si="253"/>
        <v>37.70696932940033</v>
      </c>
      <c r="AX338" s="110">
        <f t="shared" si="254"/>
        <v>45.048513438878651</v>
      </c>
      <c r="AY338" s="110">
        <f t="shared" si="255"/>
        <v>15.409459705814301</v>
      </c>
      <c r="AZ338" s="110">
        <f t="shared" si="256"/>
        <v>10.930923404950931</v>
      </c>
      <c r="BA338" s="110">
        <f t="shared" si="257"/>
        <v>159.76738556482229</v>
      </c>
      <c r="BB338" s="110">
        <f t="shared" si="258"/>
        <v>44.051183508772269</v>
      </c>
      <c r="BC338" s="90">
        <f t="shared" si="236"/>
        <v>0</v>
      </c>
      <c r="BD338" s="90">
        <f t="shared" si="259"/>
        <v>-12500</v>
      </c>
      <c r="BE338" s="90">
        <f t="shared" si="226"/>
        <v>15092.56210734673</v>
      </c>
      <c r="BF338" s="89">
        <f t="shared" si="237"/>
        <v>0.20740496858773838</v>
      </c>
      <c r="BG338" s="109">
        <f t="shared" si="260"/>
        <v>994.38172017190686</v>
      </c>
      <c r="BH338" s="108">
        <f t="shared" si="227"/>
        <v>16086.943827518637</v>
      </c>
      <c r="BI338" s="129">
        <f t="shared" si="238"/>
        <v>0.28695550620149102</v>
      </c>
      <c r="BJ338" s="90">
        <f t="shared" si="228"/>
        <v>1214.1461511133355</v>
      </c>
      <c r="BK338" s="108">
        <f t="shared" si="229"/>
        <v>16306.708258460065</v>
      </c>
      <c r="BL338" s="89">
        <f t="shared" si="239"/>
        <v>0.30453666067680518</v>
      </c>
      <c r="BM338" s="109"/>
      <c r="BN338" s="109">
        <f t="shared" si="240"/>
        <v>12500</v>
      </c>
      <c r="BO338" s="109">
        <f t="shared" si="241"/>
        <v>16306.708258460067</v>
      </c>
      <c r="BQ338" s="108">
        <f t="shared" si="261"/>
        <v>85.089995999999999</v>
      </c>
      <c r="BR338" s="108">
        <f t="shared" si="262"/>
        <v>42.84</v>
      </c>
    </row>
    <row r="339" spans="1:70" ht="12.75" customHeight="1" x14ac:dyDescent="0.2">
      <c r="A339" s="107">
        <v>41422</v>
      </c>
      <c r="B339" s="108">
        <v>84.269997000000004</v>
      </c>
      <c r="C339" s="108">
        <v>68.709998999999996</v>
      </c>
      <c r="D339" s="108">
        <v>69.610000999999997</v>
      </c>
      <c r="E339" s="108">
        <v>84.779999000000004</v>
      </c>
      <c r="F339" s="108">
        <v>37.189999</v>
      </c>
      <c r="G339" s="108">
        <v>41.540000999999997</v>
      </c>
      <c r="L339" s="156">
        <f>IF(int=Weekly,-$B$4,IF(int=Bi_Weekly,-$B$4,IF(int=Monthly,-$B$4,IF(int=Quarterly,0,IF(int=Yearly,0,IF(int=None,0,0))))))</f>
        <v>0</v>
      </c>
      <c r="M339" s="110">
        <f t="shared" si="214"/>
        <v>0</v>
      </c>
      <c r="N339" s="126">
        <f t="shared" si="215"/>
        <v>0</v>
      </c>
      <c r="O339" s="110">
        <f t="shared" si="216"/>
        <v>0</v>
      </c>
      <c r="P339" s="110">
        <f t="shared" si="217"/>
        <v>0</v>
      </c>
      <c r="Q339" s="110">
        <f t="shared" si="218"/>
        <v>0</v>
      </c>
      <c r="R339" s="110">
        <f t="shared" si="219"/>
        <v>0</v>
      </c>
      <c r="S339" s="110">
        <f t="shared" si="242"/>
        <v>35.472575540880342</v>
      </c>
      <c r="T339" s="110">
        <f t="shared" si="243"/>
        <v>41.504653139922681</v>
      </c>
      <c r="U339" s="110">
        <f t="shared" si="244"/>
        <v>14.435898715353652</v>
      </c>
      <c r="V339" s="110">
        <f t="shared" si="245"/>
        <v>10.167253297008688</v>
      </c>
      <c r="W339" s="110">
        <f t="shared" si="246"/>
        <v>146.12136415682488</v>
      </c>
      <c r="X339" s="110">
        <f t="shared" si="247"/>
        <v>41.109495942752559</v>
      </c>
      <c r="Y339" s="110"/>
      <c r="Z339" s="110"/>
      <c r="AA339" s="110"/>
      <c r="AB339" s="110"/>
      <c r="AC339" s="110"/>
      <c r="AD339" s="110"/>
      <c r="AE339" s="110">
        <f t="shared" si="230"/>
        <v>0</v>
      </c>
      <c r="AF339" s="110">
        <f t="shared" si="231"/>
        <v>0</v>
      </c>
      <c r="AG339" s="110">
        <f t="shared" si="232"/>
        <v>0</v>
      </c>
      <c r="AH339" s="110">
        <f t="shared" si="233"/>
        <v>0</v>
      </c>
      <c r="AI339" s="110">
        <f t="shared" si="234"/>
        <v>0</v>
      </c>
      <c r="AJ339" s="110">
        <f t="shared" si="235"/>
        <v>0</v>
      </c>
      <c r="AK339" s="110">
        <f t="shared" si="220"/>
        <v>0</v>
      </c>
      <c r="AL339" s="110">
        <f t="shared" si="221"/>
        <v>0</v>
      </c>
      <c r="AM339" s="110">
        <f t="shared" si="222"/>
        <v>0</v>
      </c>
      <c r="AN339" s="110">
        <f t="shared" si="223"/>
        <v>0</v>
      </c>
      <c r="AO339" s="110">
        <f t="shared" si="224"/>
        <v>0</v>
      </c>
      <c r="AP339" s="110">
        <f t="shared" si="225"/>
        <v>0</v>
      </c>
      <c r="AQ339" s="110">
        <f t="shared" si="248"/>
        <v>2.2343937885199852</v>
      </c>
      <c r="AR339" s="110">
        <f t="shared" si="248"/>
        <v>3.5438602989559698</v>
      </c>
      <c r="AS339" s="110">
        <f t="shared" si="249"/>
        <v>0.97356099046064981</v>
      </c>
      <c r="AT339" s="110">
        <f t="shared" si="250"/>
        <v>0.76367010794224255</v>
      </c>
      <c r="AU339" s="110">
        <f t="shared" si="251"/>
        <v>13.646021407997397</v>
      </c>
      <c r="AV339" s="110">
        <f t="shared" si="252"/>
        <v>2.9416875660197102</v>
      </c>
      <c r="AW339" s="110">
        <f t="shared" si="253"/>
        <v>37.70696932940033</v>
      </c>
      <c r="AX339" s="110">
        <f t="shared" si="254"/>
        <v>45.048513438878651</v>
      </c>
      <c r="AY339" s="110">
        <f t="shared" si="255"/>
        <v>15.409459705814301</v>
      </c>
      <c r="AZ339" s="110">
        <f t="shared" si="256"/>
        <v>10.930923404950931</v>
      </c>
      <c r="BA339" s="110">
        <f t="shared" si="257"/>
        <v>159.76738556482229</v>
      </c>
      <c r="BB339" s="110">
        <f t="shared" si="258"/>
        <v>44.051183508772269</v>
      </c>
      <c r="BC339" s="90">
        <f t="shared" si="236"/>
        <v>0</v>
      </c>
      <c r="BD339" s="90">
        <f t="shared" si="259"/>
        <v>-12500</v>
      </c>
      <c r="BE339" s="90">
        <f t="shared" si="226"/>
        <v>14849.863047958894</v>
      </c>
      <c r="BF339" s="89">
        <f t="shared" si="237"/>
        <v>0.18798904383671156</v>
      </c>
      <c r="BG339" s="109">
        <f t="shared" si="260"/>
        <v>994.38172017190686</v>
      </c>
      <c r="BH339" s="108">
        <f t="shared" si="227"/>
        <v>15844.2447681308</v>
      </c>
      <c r="BI339" s="129">
        <f t="shared" si="238"/>
        <v>0.26753958145046397</v>
      </c>
      <c r="BJ339" s="90">
        <f t="shared" si="228"/>
        <v>1193.9977549115504</v>
      </c>
      <c r="BK339" s="108">
        <f t="shared" si="229"/>
        <v>16043.860802870444</v>
      </c>
      <c r="BL339" s="89">
        <f t="shared" si="239"/>
        <v>0.2835088642296355</v>
      </c>
      <c r="BM339" s="109"/>
      <c r="BN339" s="109">
        <f t="shared" si="240"/>
        <v>12500</v>
      </c>
      <c r="BO339" s="109">
        <f t="shared" si="241"/>
        <v>16043.860802870444</v>
      </c>
      <c r="BQ339" s="108">
        <f t="shared" si="261"/>
        <v>84.269997000000004</v>
      </c>
      <c r="BR339" s="108">
        <f t="shared" si="262"/>
        <v>41.540000999999997</v>
      </c>
    </row>
    <row r="340" spans="1:70" ht="12.75" customHeight="1" x14ac:dyDescent="0.2">
      <c r="A340" s="107">
        <v>41428</v>
      </c>
      <c r="B340" s="108">
        <v>84.830001999999993</v>
      </c>
      <c r="C340" s="108">
        <v>69.379997000000003</v>
      </c>
      <c r="D340" s="108">
        <v>69.699996999999996</v>
      </c>
      <c r="E340" s="108">
        <v>84.690002000000007</v>
      </c>
      <c r="F340" s="108">
        <v>37.32</v>
      </c>
      <c r="G340" s="108">
        <v>41.110000999999997</v>
      </c>
      <c r="L340" s="156">
        <f>IF(int=Weekly,-$B$4,IF(int=Bi_Weekly,0,IF(int=Monthly,0,IF(int=Quarterly,0,IF(int=Yearly,0,IF(int=None,0,0))))))</f>
        <v>0</v>
      </c>
      <c r="M340" s="110">
        <f t="shared" si="214"/>
        <v>0</v>
      </c>
      <c r="N340" s="126">
        <f t="shared" si="215"/>
        <v>0</v>
      </c>
      <c r="O340" s="110">
        <f t="shared" si="216"/>
        <v>0</v>
      </c>
      <c r="P340" s="110">
        <f t="shared" si="217"/>
        <v>0</v>
      </c>
      <c r="Q340" s="110">
        <f t="shared" si="218"/>
        <v>0</v>
      </c>
      <c r="R340" s="110">
        <f t="shared" si="219"/>
        <v>0</v>
      </c>
      <c r="S340" s="110">
        <f t="shared" si="242"/>
        <v>35.472575540880342</v>
      </c>
      <c r="T340" s="110">
        <f t="shared" si="243"/>
        <v>41.504653139922681</v>
      </c>
      <c r="U340" s="110">
        <f t="shared" si="244"/>
        <v>14.435898715353652</v>
      </c>
      <c r="V340" s="110">
        <f t="shared" si="245"/>
        <v>10.167253297008688</v>
      </c>
      <c r="W340" s="110">
        <f t="shared" si="246"/>
        <v>146.12136415682488</v>
      </c>
      <c r="X340" s="110">
        <f t="shared" si="247"/>
        <v>41.109495942752559</v>
      </c>
      <c r="Y340" s="110"/>
      <c r="Z340" s="110"/>
      <c r="AA340" s="110"/>
      <c r="AB340" s="110"/>
      <c r="AC340" s="110"/>
      <c r="AD340" s="110"/>
      <c r="AE340" s="110">
        <f t="shared" si="230"/>
        <v>0</v>
      </c>
      <c r="AF340" s="110">
        <f t="shared" si="231"/>
        <v>0</v>
      </c>
      <c r="AG340" s="110">
        <f t="shared" si="232"/>
        <v>0</v>
      </c>
      <c r="AH340" s="110">
        <f t="shared" si="233"/>
        <v>0</v>
      </c>
      <c r="AI340" s="110">
        <f t="shared" si="234"/>
        <v>0</v>
      </c>
      <c r="AJ340" s="110">
        <f t="shared" si="235"/>
        <v>0</v>
      </c>
      <c r="AK340" s="110">
        <f t="shared" si="220"/>
        <v>0</v>
      </c>
      <c r="AL340" s="110">
        <f t="shared" si="221"/>
        <v>0</v>
      </c>
      <c r="AM340" s="110">
        <f t="shared" si="222"/>
        <v>0</v>
      </c>
      <c r="AN340" s="110">
        <f t="shared" si="223"/>
        <v>0</v>
      </c>
      <c r="AO340" s="110">
        <f t="shared" si="224"/>
        <v>0</v>
      </c>
      <c r="AP340" s="110">
        <f t="shared" si="225"/>
        <v>0</v>
      </c>
      <c r="AQ340" s="110">
        <f t="shared" si="248"/>
        <v>2.2343937885199852</v>
      </c>
      <c r="AR340" s="110">
        <f t="shared" si="248"/>
        <v>3.5438602989559698</v>
      </c>
      <c r="AS340" s="110">
        <f t="shared" si="249"/>
        <v>0.97356099046064981</v>
      </c>
      <c r="AT340" s="110">
        <f t="shared" si="250"/>
        <v>0.76367010794224255</v>
      </c>
      <c r="AU340" s="110">
        <f t="shared" si="251"/>
        <v>13.646021407997397</v>
      </c>
      <c r="AV340" s="110">
        <f t="shared" si="252"/>
        <v>2.9416875660197102</v>
      </c>
      <c r="AW340" s="110">
        <f t="shared" si="253"/>
        <v>37.70696932940033</v>
      </c>
      <c r="AX340" s="110">
        <f t="shared" si="254"/>
        <v>45.048513438878651</v>
      </c>
      <c r="AY340" s="110">
        <f t="shared" si="255"/>
        <v>15.409459705814301</v>
      </c>
      <c r="AZ340" s="110">
        <f t="shared" si="256"/>
        <v>10.930923404950931</v>
      </c>
      <c r="BA340" s="110">
        <f t="shared" si="257"/>
        <v>159.76738556482229</v>
      </c>
      <c r="BB340" s="110">
        <f t="shared" si="258"/>
        <v>44.051183508772269</v>
      </c>
      <c r="BC340" s="90">
        <f t="shared" si="236"/>
        <v>0</v>
      </c>
      <c r="BD340" s="90">
        <f t="shared" si="259"/>
        <v>-12500</v>
      </c>
      <c r="BE340" s="90">
        <f t="shared" si="226"/>
        <v>14899.238893271291</v>
      </c>
      <c r="BF340" s="89">
        <f t="shared" si="237"/>
        <v>0.19193911146170328</v>
      </c>
      <c r="BG340" s="109">
        <f t="shared" si="260"/>
        <v>994.38172017190686</v>
      </c>
      <c r="BH340" s="108">
        <f t="shared" si="227"/>
        <v>15893.620613443198</v>
      </c>
      <c r="BI340" s="129">
        <f t="shared" si="238"/>
        <v>0.27148964907545592</v>
      </c>
      <c r="BJ340" s="90">
        <f t="shared" si="228"/>
        <v>1198.151365269536</v>
      </c>
      <c r="BK340" s="108">
        <f t="shared" si="229"/>
        <v>16097.390258540827</v>
      </c>
      <c r="BL340" s="89">
        <f t="shared" si="239"/>
        <v>0.28779122068326624</v>
      </c>
      <c r="BM340" s="109"/>
      <c r="BN340" s="109">
        <f t="shared" si="240"/>
        <v>12500</v>
      </c>
      <c r="BO340" s="109">
        <f t="shared" si="241"/>
        <v>16097.390258540827</v>
      </c>
      <c r="BQ340" s="108">
        <f t="shared" si="261"/>
        <v>84.830001999999993</v>
      </c>
      <c r="BR340" s="108">
        <f t="shared" si="262"/>
        <v>41.110000999999997</v>
      </c>
    </row>
    <row r="341" spans="1:70" ht="12.75" customHeight="1" x14ac:dyDescent="0.2">
      <c r="A341" s="107">
        <v>41435</v>
      </c>
      <c r="B341" s="108">
        <v>84.099997999999999</v>
      </c>
      <c r="C341" s="108">
        <v>68.839995999999999</v>
      </c>
      <c r="D341" s="108">
        <v>69.419998000000007</v>
      </c>
      <c r="E341" s="108">
        <v>84.139999000000003</v>
      </c>
      <c r="F341" s="108">
        <v>36.979999999999997</v>
      </c>
      <c r="G341" s="108">
        <v>39.790000999999997</v>
      </c>
      <c r="L341" s="156">
        <f>IF(int=Weekly,-$B$4,IF(int=Bi_Weekly,-$B$4,IF(int=Monthly,0,IF(int=Quarterly,0,IF(int=Yearly,0,IF(int=None,0,0))))))</f>
        <v>0</v>
      </c>
      <c r="M341" s="110">
        <f t="shared" si="214"/>
        <v>0</v>
      </c>
      <c r="N341" s="126">
        <f t="shared" si="215"/>
        <v>0</v>
      </c>
      <c r="O341" s="110">
        <f t="shared" si="216"/>
        <v>0</v>
      </c>
      <c r="P341" s="110">
        <f t="shared" si="217"/>
        <v>0</v>
      </c>
      <c r="Q341" s="110">
        <f t="shared" si="218"/>
        <v>0</v>
      </c>
      <c r="R341" s="110">
        <f t="shared" si="219"/>
        <v>0</v>
      </c>
      <c r="S341" s="110">
        <f t="shared" si="242"/>
        <v>35.472575540880342</v>
      </c>
      <c r="T341" s="110">
        <f t="shared" si="243"/>
        <v>41.504653139922681</v>
      </c>
      <c r="U341" s="110">
        <f t="shared" si="244"/>
        <v>14.435898715353652</v>
      </c>
      <c r="V341" s="110">
        <f t="shared" si="245"/>
        <v>10.167253297008688</v>
      </c>
      <c r="W341" s="110">
        <f t="shared" si="246"/>
        <v>146.12136415682488</v>
      </c>
      <c r="X341" s="110">
        <f t="shared" si="247"/>
        <v>41.109495942752559</v>
      </c>
      <c r="Y341" s="110"/>
      <c r="Z341" s="110"/>
      <c r="AA341" s="110"/>
      <c r="AB341" s="110"/>
      <c r="AC341" s="110"/>
      <c r="AD341" s="110"/>
      <c r="AE341" s="110">
        <f t="shared" si="230"/>
        <v>0</v>
      </c>
      <c r="AF341" s="110">
        <f t="shared" si="231"/>
        <v>0</v>
      </c>
      <c r="AG341" s="110">
        <f t="shared" si="232"/>
        <v>0</v>
      </c>
      <c r="AH341" s="110">
        <f t="shared" si="233"/>
        <v>0</v>
      </c>
      <c r="AI341" s="110">
        <f t="shared" si="234"/>
        <v>0</v>
      </c>
      <c r="AJ341" s="110">
        <f t="shared" si="235"/>
        <v>0</v>
      </c>
      <c r="AK341" s="110">
        <f t="shared" si="220"/>
        <v>0</v>
      </c>
      <c r="AL341" s="110">
        <f t="shared" si="221"/>
        <v>0</v>
      </c>
      <c r="AM341" s="110">
        <f t="shared" si="222"/>
        <v>0</v>
      </c>
      <c r="AN341" s="110">
        <f t="shared" si="223"/>
        <v>0</v>
      </c>
      <c r="AO341" s="110">
        <f t="shared" si="224"/>
        <v>0</v>
      </c>
      <c r="AP341" s="110">
        <f t="shared" si="225"/>
        <v>0</v>
      </c>
      <c r="AQ341" s="110">
        <f t="shared" si="248"/>
        <v>2.2343937885199852</v>
      </c>
      <c r="AR341" s="110">
        <f t="shared" si="248"/>
        <v>3.5438602989559698</v>
      </c>
      <c r="AS341" s="110">
        <f t="shared" si="249"/>
        <v>0.97356099046064981</v>
      </c>
      <c r="AT341" s="110">
        <f t="shared" si="250"/>
        <v>0.76367010794224255</v>
      </c>
      <c r="AU341" s="110">
        <f t="shared" si="251"/>
        <v>13.646021407997397</v>
      </c>
      <c r="AV341" s="110">
        <f t="shared" si="252"/>
        <v>2.9416875660197102</v>
      </c>
      <c r="AW341" s="110">
        <f t="shared" si="253"/>
        <v>37.70696932940033</v>
      </c>
      <c r="AX341" s="110">
        <f t="shared" si="254"/>
        <v>45.048513438878651</v>
      </c>
      <c r="AY341" s="110">
        <f t="shared" si="255"/>
        <v>15.409459705814301</v>
      </c>
      <c r="AZ341" s="110">
        <f t="shared" si="256"/>
        <v>10.930923404950931</v>
      </c>
      <c r="BA341" s="110">
        <f t="shared" si="257"/>
        <v>159.76738556482229</v>
      </c>
      <c r="BB341" s="110">
        <f t="shared" si="258"/>
        <v>44.051183508772269</v>
      </c>
      <c r="BC341" s="90">
        <f t="shared" si="236"/>
        <v>0</v>
      </c>
      <c r="BD341" s="90">
        <f t="shared" si="259"/>
        <v>-12500</v>
      </c>
      <c r="BE341" s="90">
        <f t="shared" si="226"/>
        <v>14737.351361558665</v>
      </c>
      <c r="BF341" s="89">
        <f t="shared" si="237"/>
        <v>0.17898810892469319</v>
      </c>
      <c r="BG341" s="109">
        <f t="shared" si="260"/>
        <v>994.38172017190686</v>
      </c>
      <c r="BH341" s="108">
        <f t="shared" si="227"/>
        <v>15731.733081730572</v>
      </c>
      <c r="BI341" s="129">
        <f t="shared" si="238"/>
        <v>0.25853864653844583</v>
      </c>
      <c r="BJ341" s="90">
        <f t="shared" si="228"/>
        <v>1185.3912689410331</v>
      </c>
      <c r="BK341" s="108">
        <f t="shared" si="229"/>
        <v>15922.742630499699</v>
      </c>
      <c r="BL341" s="89">
        <f t="shared" si="239"/>
        <v>0.27381941043997582</v>
      </c>
      <c r="BM341" s="109"/>
      <c r="BN341" s="109">
        <f t="shared" si="240"/>
        <v>12500</v>
      </c>
      <c r="BO341" s="109">
        <f t="shared" si="241"/>
        <v>15922.742630499697</v>
      </c>
      <c r="BQ341" s="108">
        <f t="shared" si="261"/>
        <v>84.099997999999999</v>
      </c>
      <c r="BR341" s="108">
        <f t="shared" si="262"/>
        <v>39.790000999999997</v>
      </c>
    </row>
    <row r="342" spans="1:70" ht="12.75" customHeight="1" x14ac:dyDescent="0.2">
      <c r="A342" s="107">
        <v>41442</v>
      </c>
      <c r="B342" s="108">
        <v>82.360000999999997</v>
      </c>
      <c r="C342" s="108">
        <v>67.510002</v>
      </c>
      <c r="D342" s="108">
        <v>67.540001000000004</v>
      </c>
      <c r="E342" s="108">
        <v>82.169998000000007</v>
      </c>
      <c r="F342" s="108">
        <v>35.790000999999997</v>
      </c>
      <c r="G342" s="108">
        <v>37.849997999999999</v>
      </c>
      <c r="L342" s="156">
        <f>IF(int=Weekly,-$B$4,IF(int=Bi_Weekly,0,IF(int=Monthly,0,IF(int=Quarterly,0,IF(int=Yearly,0,IF(int=None,0,0))))))</f>
        <v>0</v>
      </c>
      <c r="M342" s="110">
        <f t="shared" si="214"/>
        <v>0</v>
      </c>
      <c r="N342" s="126">
        <f t="shared" si="215"/>
        <v>0</v>
      </c>
      <c r="O342" s="110">
        <f t="shared" si="216"/>
        <v>0</v>
      </c>
      <c r="P342" s="110">
        <f t="shared" si="217"/>
        <v>0</v>
      </c>
      <c r="Q342" s="110">
        <f t="shared" si="218"/>
        <v>0</v>
      </c>
      <c r="R342" s="110">
        <f t="shared" si="219"/>
        <v>0</v>
      </c>
      <c r="S342" s="110">
        <f t="shared" si="242"/>
        <v>35.472575540880342</v>
      </c>
      <c r="T342" s="110">
        <f t="shared" si="243"/>
        <v>41.504653139922681</v>
      </c>
      <c r="U342" s="110">
        <f t="shared" si="244"/>
        <v>14.435898715353652</v>
      </c>
      <c r="V342" s="110">
        <f t="shared" si="245"/>
        <v>10.167253297008688</v>
      </c>
      <c r="W342" s="110">
        <f t="shared" si="246"/>
        <v>146.12136415682488</v>
      </c>
      <c r="X342" s="110">
        <f t="shared" si="247"/>
        <v>41.109495942752559</v>
      </c>
      <c r="Y342" s="110"/>
      <c r="Z342" s="110"/>
      <c r="AA342" s="110"/>
      <c r="AB342" s="110"/>
      <c r="AC342" s="110"/>
      <c r="AD342" s="110"/>
      <c r="AE342" s="110">
        <f t="shared" si="230"/>
        <v>0</v>
      </c>
      <c r="AF342" s="110">
        <f t="shared" si="231"/>
        <v>0</v>
      </c>
      <c r="AG342" s="110">
        <f t="shared" si="232"/>
        <v>0</v>
      </c>
      <c r="AH342" s="110">
        <f t="shared" si="233"/>
        <v>0</v>
      </c>
      <c r="AI342" s="110">
        <f t="shared" si="234"/>
        <v>0</v>
      </c>
      <c r="AJ342" s="110">
        <f t="shared" si="235"/>
        <v>0</v>
      </c>
      <c r="AK342" s="110">
        <f t="shared" si="220"/>
        <v>0</v>
      </c>
      <c r="AL342" s="110">
        <f t="shared" si="221"/>
        <v>0</v>
      </c>
      <c r="AM342" s="110">
        <f t="shared" si="222"/>
        <v>0</v>
      </c>
      <c r="AN342" s="110">
        <f t="shared" si="223"/>
        <v>0</v>
      </c>
      <c r="AO342" s="110">
        <f t="shared" si="224"/>
        <v>0</v>
      </c>
      <c r="AP342" s="110">
        <f t="shared" si="225"/>
        <v>0</v>
      </c>
      <c r="AQ342" s="110">
        <f t="shared" si="248"/>
        <v>2.2343937885199852</v>
      </c>
      <c r="AR342" s="110">
        <f t="shared" si="248"/>
        <v>3.5438602989559698</v>
      </c>
      <c r="AS342" s="110">
        <f t="shared" si="249"/>
        <v>0.97356099046064981</v>
      </c>
      <c r="AT342" s="110">
        <f t="shared" si="250"/>
        <v>0.76367010794224255</v>
      </c>
      <c r="AU342" s="110">
        <f t="shared" si="251"/>
        <v>13.646021407997397</v>
      </c>
      <c r="AV342" s="110">
        <f t="shared" si="252"/>
        <v>2.9416875660197102</v>
      </c>
      <c r="AW342" s="110">
        <f t="shared" si="253"/>
        <v>37.70696932940033</v>
      </c>
      <c r="AX342" s="110">
        <f t="shared" si="254"/>
        <v>45.048513438878651</v>
      </c>
      <c r="AY342" s="110">
        <f t="shared" si="255"/>
        <v>15.409459705814301</v>
      </c>
      <c r="AZ342" s="110">
        <f t="shared" si="256"/>
        <v>10.930923404950931</v>
      </c>
      <c r="BA342" s="110">
        <f t="shared" si="257"/>
        <v>159.76738556482229</v>
      </c>
      <c r="BB342" s="110">
        <f t="shared" si="258"/>
        <v>44.051183508772269</v>
      </c>
      <c r="BC342" s="90">
        <f t="shared" si="236"/>
        <v>0</v>
      </c>
      <c r="BD342" s="90">
        <f t="shared" si="259"/>
        <v>-12500</v>
      </c>
      <c r="BE342" s="90">
        <f t="shared" si="226"/>
        <v>14319.622478764866</v>
      </c>
      <c r="BF342" s="89">
        <f t="shared" si="237"/>
        <v>0.14556979830118921</v>
      </c>
      <c r="BG342" s="109">
        <f t="shared" si="260"/>
        <v>994.38172017190686</v>
      </c>
      <c r="BH342" s="108">
        <f t="shared" si="227"/>
        <v>15314.004198936773</v>
      </c>
      <c r="BI342" s="129">
        <f t="shared" si="238"/>
        <v>0.22512033591494185</v>
      </c>
      <c r="BJ342" s="90">
        <f t="shared" si="228"/>
        <v>1151.5097603674042</v>
      </c>
      <c r="BK342" s="108">
        <f t="shared" si="229"/>
        <v>15471.13223913227</v>
      </c>
      <c r="BL342" s="89">
        <f t="shared" si="239"/>
        <v>0.23769057913058167</v>
      </c>
      <c r="BM342" s="109"/>
      <c r="BN342" s="109">
        <f t="shared" si="240"/>
        <v>12500</v>
      </c>
      <c r="BO342" s="109">
        <f t="shared" si="241"/>
        <v>15471.132239132272</v>
      </c>
      <c r="BQ342" s="108">
        <f t="shared" si="261"/>
        <v>82.360000999999997</v>
      </c>
      <c r="BR342" s="108">
        <f t="shared" si="262"/>
        <v>37.849997999999999</v>
      </c>
    </row>
    <row r="343" spans="1:70" ht="12.75" customHeight="1" x14ac:dyDescent="0.2">
      <c r="A343" s="107">
        <v>41449</v>
      </c>
      <c r="B343" s="108">
        <v>82.669998000000007</v>
      </c>
      <c r="C343" s="108">
        <v>67.610000999999997</v>
      </c>
      <c r="D343" s="108">
        <v>68.669998000000007</v>
      </c>
      <c r="E343" s="108">
        <v>83.699996999999996</v>
      </c>
      <c r="F343" s="108">
        <v>35.599997999999999</v>
      </c>
      <c r="G343" s="108">
        <v>38.790000999999997</v>
      </c>
      <c r="L343" s="156">
        <f>IF(int=Weekly,-$B$4,IF(int=Bi_Weekly,-$B$4,IF(int=Monthly,-$B$4,IF(int=Quarterly,0,IF(int=Yearly,0,IF(int=None,0,0))))))</f>
        <v>0</v>
      </c>
      <c r="M343" s="110">
        <f t="shared" si="214"/>
        <v>0</v>
      </c>
      <c r="N343" s="126">
        <f t="shared" si="215"/>
        <v>0</v>
      </c>
      <c r="O343" s="110">
        <f t="shared" si="216"/>
        <v>0</v>
      </c>
      <c r="P343" s="110">
        <f t="shared" si="217"/>
        <v>0</v>
      </c>
      <c r="Q343" s="110">
        <f t="shared" si="218"/>
        <v>0</v>
      </c>
      <c r="R343" s="110">
        <f t="shared" si="219"/>
        <v>0</v>
      </c>
      <c r="S343" s="110">
        <f t="shared" si="242"/>
        <v>35.472575540880342</v>
      </c>
      <c r="T343" s="110">
        <f t="shared" si="243"/>
        <v>41.504653139922681</v>
      </c>
      <c r="U343" s="110">
        <f t="shared" si="244"/>
        <v>14.435898715353652</v>
      </c>
      <c r="V343" s="110">
        <f t="shared" si="245"/>
        <v>10.167253297008688</v>
      </c>
      <c r="W343" s="110">
        <f t="shared" si="246"/>
        <v>146.12136415682488</v>
      </c>
      <c r="X343" s="110">
        <f t="shared" si="247"/>
        <v>41.109495942752559</v>
      </c>
      <c r="Y343" s="110">
        <v>0.38600000000000001</v>
      </c>
      <c r="Z343" s="110">
        <v>0.39100000000000001</v>
      </c>
      <c r="AA343" s="110"/>
      <c r="AB343" s="110"/>
      <c r="AC343" s="110">
        <v>0.54500000000000004</v>
      </c>
      <c r="AD343" s="110">
        <v>0.50600000000000001</v>
      </c>
      <c r="AE343" s="110">
        <f t="shared" si="230"/>
        <v>13.692414158779812</v>
      </c>
      <c r="AF343" s="110">
        <f t="shared" si="231"/>
        <v>16.22831937770977</v>
      </c>
      <c r="AG343" s="110">
        <f t="shared" si="232"/>
        <v>0</v>
      </c>
      <c r="AH343" s="110">
        <f t="shared" si="233"/>
        <v>0</v>
      </c>
      <c r="AI343" s="110">
        <f t="shared" si="234"/>
        <v>79.636143465469573</v>
      </c>
      <c r="AJ343" s="110">
        <f t="shared" si="235"/>
        <v>20.801404947032797</v>
      </c>
      <c r="AK343" s="110">
        <f t="shared" si="220"/>
        <v>0.16562736772752565</v>
      </c>
      <c r="AL343" s="110">
        <f t="shared" si="221"/>
        <v>0.24002838541164598</v>
      </c>
      <c r="AM343" s="110">
        <f t="shared" si="222"/>
        <v>0</v>
      </c>
      <c r="AN343" s="110">
        <f t="shared" si="223"/>
        <v>0</v>
      </c>
      <c r="AO343" s="110">
        <f t="shared" si="224"/>
        <v>2.2369704477362493</v>
      </c>
      <c r="AP343" s="110">
        <f t="shared" si="225"/>
        <v>0.53625688091714152</v>
      </c>
      <c r="AQ343" s="110">
        <f t="shared" si="248"/>
        <v>2.4000211562475107</v>
      </c>
      <c r="AR343" s="110">
        <f t="shared" si="248"/>
        <v>3.7838886843676156</v>
      </c>
      <c r="AS343" s="110">
        <f t="shared" si="249"/>
        <v>0.97356099046064981</v>
      </c>
      <c r="AT343" s="110">
        <f t="shared" si="250"/>
        <v>0.76367010794224255</v>
      </c>
      <c r="AU343" s="110">
        <f t="shared" si="251"/>
        <v>15.882991855733646</v>
      </c>
      <c r="AV343" s="110">
        <f t="shared" si="252"/>
        <v>3.4779444469368519</v>
      </c>
      <c r="AW343" s="110">
        <f t="shared" si="253"/>
        <v>37.872596697127854</v>
      </c>
      <c r="AX343" s="110">
        <f t="shared" si="254"/>
        <v>45.288541824290299</v>
      </c>
      <c r="AY343" s="110">
        <f t="shared" si="255"/>
        <v>15.409459705814301</v>
      </c>
      <c r="AZ343" s="110">
        <f t="shared" si="256"/>
        <v>10.930923404950931</v>
      </c>
      <c r="BA343" s="110">
        <f t="shared" si="257"/>
        <v>162.00435601255853</v>
      </c>
      <c r="BB343" s="110">
        <f t="shared" si="258"/>
        <v>44.587440389689412</v>
      </c>
      <c r="BC343" s="90">
        <f t="shared" si="236"/>
        <v>130.35828194899196</v>
      </c>
      <c r="BD343" s="90">
        <f t="shared" si="259"/>
        <v>-12500</v>
      </c>
      <c r="BE343" s="90">
        <f t="shared" si="226"/>
        <v>14377.517256152763</v>
      </c>
      <c r="BF343" s="89">
        <f t="shared" si="237"/>
        <v>0.15020138049222109</v>
      </c>
      <c r="BG343" s="109">
        <f t="shared" si="260"/>
        <v>1124.7400021208989</v>
      </c>
      <c r="BH343" s="108">
        <f t="shared" si="227"/>
        <v>15502.257258273663</v>
      </c>
      <c r="BI343" s="129">
        <f t="shared" si="238"/>
        <v>0.24018058066189307</v>
      </c>
      <c r="BJ343" s="90">
        <f t="shared" si="228"/>
        <v>1285.3560258052478</v>
      </c>
      <c r="BK343" s="108">
        <f t="shared" si="229"/>
        <v>15662.873281958011</v>
      </c>
      <c r="BL343" s="89">
        <f t="shared" si="239"/>
        <v>0.25302986255664095</v>
      </c>
      <c r="BM343" s="109"/>
      <c r="BN343" s="109">
        <f t="shared" si="240"/>
        <v>12500</v>
      </c>
      <c r="BO343" s="109">
        <f t="shared" si="241"/>
        <v>15662.873281958011</v>
      </c>
      <c r="BQ343" s="108">
        <f t="shared" si="261"/>
        <v>82.669998000000007</v>
      </c>
      <c r="BR343" s="108">
        <f t="shared" si="262"/>
        <v>38.790000999999997</v>
      </c>
    </row>
    <row r="344" spans="1:70" ht="12.75" customHeight="1" x14ac:dyDescent="0.2">
      <c r="A344" s="107">
        <v>41456</v>
      </c>
      <c r="B344" s="108">
        <v>84.279999000000004</v>
      </c>
      <c r="C344" s="108">
        <v>68.660004000000001</v>
      </c>
      <c r="D344" s="108">
        <v>69.709998999999996</v>
      </c>
      <c r="E344" s="108">
        <v>85.68</v>
      </c>
      <c r="F344" s="108">
        <v>35.919998</v>
      </c>
      <c r="G344" s="108">
        <v>37.720001000000003</v>
      </c>
      <c r="L344" s="156">
        <f>IF(int=Weekly,-$B$4,IF(int=Bi_Weekly,0,IF(int=Monthly,0,IF(int=Quarterly,0,IF(int=Yearly,0,IF(int=None,0,0))))))</f>
        <v>0</v>
      </c>
      <c r="M344" s="110">
        <f t="shared" si="214"/>
        <v>0</v>
      </c>
      <c r="N344" s="126">
        <f t="shared" si="215"/>
        <v>0</v>
      </c>
      <c r="O344" s="110">
        <f t="shared" si="216"/>
        <v>0</v>
      </c>
      <c r="P344" s="110">
        <f t="shared" si="217"/>
        <v>0</v>
      </c>
      <c r="Q344" s="110">
        <f t="shared" si="218"/>
        <v>0</v>
      </c>
      <c r="R344" s="110">
        <f t="shared" si="219"/>
        <v>0</v>
      </c>
      <c r="S344" s="110">
        <f t="shared" si="242"/>
        <v>35.472575540880342</v>
      </c>
      <c r="T344" s="110">
        <f t="shared" si="243"/>
        <v>41.504653139922681</v>
      </c>
      <c r="U344" s="110">
        <f t="shared" si="244"/>
        <v>14.435898715353652</v>
      </c>
      <c r="V344" s="110">
        <f t="shared" si="245"/>
        <v>10.167253297008688</v>
      </c>
      <c r="W344" s="110">
        <f t="shared" si="246"/>
        <v>146.12136415682488</v>
      </c>
      <c r="X344" s="110">
        <f t="shared" si="247"/>
        <v>41.109495942752559</v>
      </c>
      <c r="Y344" s="110"/>
      <c r="Z344" s="110"/>
      <c r="AA344" s="110"/>
      <c r="AB344" s="110"/>
      <c r="AC344" s="110"/>
      <c r="AD344" s="110"/>
      <c r="AE344" s="110">
        <f t="shared" si="230"/>
        <v>0</v>
      </c>
      <c r="AF344" s="110">
        <f t="shared" si="231"/>
        <v>0</v>
      </c>
      <c r="AG344" s="110">
        <f t="shared" si="232"/>
        <v>0</v>
      </c>
      <c r="AH344" s="110">
        <f t="shared" si="233"/>
        <v>0</v>
      </c>
      <c r="AI344" s="110">
        <f t="shared" si="234"/>
        <v>0</v>
      </c>
      <c r="AJ344" s="110">
        <f t="shared" si="235"/>
        <v>0</v>
      </c>
      <c r="AK344" s="110">
        <f t="shared" si="220"/>
        <v>0</v>
      </c>
      <c r="AL344" s="110">
        <f t="shared" si="221"/>
        <v>0</v>
      </c>
      <c r="AM344" s="110">
        <f t="shared" si="222"/>
        <v>0</v>
      </c>
      <c r="AN344" s="110">
        <f t="shared" si="223"/>
        <v>0</v>
      </c>
      <c r="AO344" s="110">
        <f t="shared" si="224"/>
        <v>0</v>
      </c>
      <c r="AP344" s="110">
        <f t="shared" si="225"/>
        <v>0</v>
      </c>
      <c r="AQ344" s="110">
        <f t="shared" si="248"/>
        <v>2.4000211562475107</v>
      </c>
      <c r="AR344" s="110">
        <f t="shared" si="248"/>
        <v>3.7838886843676156</v>
      </c>
      <c r="AS344" s="110">
        <f t="shared" si="249"/>
        <v>0.97356099046064981</v>
      </c>
      <c r="AT344" s="110">
        <f t="shared" si="250"/>
        <v>0.76367010794224255</v>
      </c>
      <c r="AU344" s="110">
        <f t="shared" si="251"/>
        <v>15.882991855733646</v>
      </c>
      <c r="AV344" s="110">
        <f t="shared" si="252"/>
        <v>3.4779444469368519</v>
      </c>
      <c r="AW344" s="110">
        <f t="shared" si="253"/>
        <v>37.872596697127854</v>
      </c>
      <c r="AX344" s="110">
        <f t="shared" si="254"/>
        <v>45.288541824290299</v>
      </c>
      <c r="AY344" s="110">
        <f t="shared" si="255"/>
        <v>15.409459705814301</v>
      </c>
      <c r="AZ344" s="110">
        <f t="shared" si="256"/>
        <v>10.930923404950931</v>
      </c>
      <c r="BA344" s="110">
        <f t="shared" si="257"/>
        <v>162.00435601255853</v>
      </c>
      <c r="BB344" s="110">
        <f t="shared" si="258"/>
        <v>44.587440389689412</v>
      </c>
      <c r="BC344" s="90">
        <f t="shared" si="236"/>
        <v>0</v>
      </c>
      <c r="BD344" s="90">
        <f t="shared" si="259"/>
        <v>-12500</v>
      </c>
      <c r="BE344" s="90">
        <f t="shared" si="226"/>
        <v>14516.124365558177</v>
      </c>
      <c r="BF344" s="89">
        <f t="shared" si="237"/>
        <v>0.16128994924465423</v>
      </c>
      <c r="BG344" s="109">
        <f t="shared" si="260"/>
        <v>1124.7400021208989</v>
      </c>
      <c r="BH344" s="108">
        <f t="shared" si="227"/>
        <v>15640.864367679076</v>
      </c>
      <c r="BI344" s="129">
        <f t="shared" si="238"/>
        <v>0.25126914941432599</v>
      </c>
      <c r="BJ344" s="90">
        <f t="shared" si="228"/>
        <v>1297.0788870810677</v>
      </c>
      <c r="BK344" s="108">
        <f t="shared" si="229"/>
        <v>15813.203252639245</v>
      </c>
      <c r="BL344" s="89">
        <f t="shared" si="239"/>
        <v>0.2650562602111397</v>
      </c>
      <c r="BM344" s="109"/>
      <c r="BN344" s="109">
        <f t="shared" si="240"/>
        <v>12500</v>
      </c>
      <c r="BO344" s="109">
        <f t="shared" si="241"/>
        <v>15813.203252639245</v>
      </c>
      <c r="BQ344" s="108">
        <f t="shared" si="261"/>
        <v>84.279999000000004</v>
      </c>
      <c r="BR344" s="108">
        <f t="shared" si="262"/>
        <v>37.720001000000003</v>
      </c>
    </row>
    <row r="345" spans="1:70" ht="12.75" customHeight="1" x14ac:dyDescent="0.2">
      <c r="A345" s="107">
        <v>41463</v>
      </c>
      <c r="B345" s="108">
        <v>86.690002000000007</v>
      </c>
      <c r="C345" s="108">
        <v>70.639999000000003</v>
      </c>
      <c r="D345" s="108">
        <v>71.870002999999997</v>
      </c>
      <c r="E345" s="108">
        <v>88.209998999999996</v>
      </c>
      <c r="F345" s="108">
        <v>37.189999</v>
      </c>
      <c r="G345" s="108">
        <v>39.200001</v>
      </c>
      <c r="L345" s="156">
        <f>IF(int=Weekly,-$B$4,IF(int=Bi_Weekly,-$B$4,IF(int=Monthly,0,IF(int=Quarterly,0,IF(int=Yearly,0,IF(int=None,0,0))))))</f>
        <v>0</v>
      </c>
      <c r="M345" s="110">
        <f t="shared" si="214"/>
        <v>0</v>
      </c>
      <c r="N345" s="126">
        <f t="shared" si="215"/>
        <v>0</v>
      </c>
      <c r="O345" s="110">
        <f t="shared" si="216"/>
        <v>0</v>
      </c>
      <c r="P345" s="110">
        <f t="shared" si="217"/>
        <v>0</v>
      </c>
      <c r="Q345" s="110">
        <f t="shared" si="218"/>
        <v>0</v>
      </c>
      <c r="R345" s="110">
        <f t="shared" si="219"/>
        <v>0</v>
      </c>
      <c r="S345" s="110">
        <f t="shared" si="242"/>
        <v>35.472575540880342</v>
      </c>
      <c r="T345" s="110">
        <f t="shared" si="243"/>
        <v>41.504653139922681</v>
      </c>
      <c r="U345" s="110">
        <f t="shared" si="244"/>
        <v>14.435898715353652</v>
      </c>
      <c r="V345" s="110">
        <f t="shared" si="245"/>
        <v>10.167253297008688</v>
      </c>
      <c r="W345" s="110">
        <f t="shared" si="246"/>
        <v>146.12136415682488</v>
      </c>
      <c r="X345" s="110">
        <f t="shared" si="247"/>
        <v>41.109495942752559</v>
      </c>
      <c r="Y345" s="110"/>
      <c r="Z345" s="110"/>
      <c r="AA345" s="110"/>
      <c r="AB345" s="110"/>
      <c r="AC345" s="110"/>
      <c r="AD345" s="110"/>
      <c r="AE345" s="110">
        <f t="shared" si="230"/>
        <v>0</v>
      </c>
      <c r="AF345" s="110">
        <f t="shared" si="231"/>
        <v>0</v>
      </c>
      <c r="AG345" s="110">
        <f t="shared" si="232"/>
        <v>0</v>
      </c>
      <c r="AH345" s="110">
        <f t="shared" si="233"/>
        <v>0</v>
      </c>
      <c r="AI345" s="110">
        <f t="shared" si="234"/>
        <v>0</v>
      </c>
      <c r="AJ345" s="110">
        <f t="shared" si="235"/>
        <v>0</v>
      </c>
      <c r="AK345" s="110">
        <f t="shared" si="220"/>
        <v>0</v>
      </c>
      <c r="AL345" s="110">
        <f t="shared" si="221"/>
        <v>0</v>
      </c>
      <c r="AM345" s="110">
        <f t="shared" si="222"/>
        <v>0</v>
      </c>
      <c r="AN345" s="110">
        <f t="shared" si="223"/>
        <v>0</v>
      </c>
      <c r="AO345" s="110">
        <f t="shared" si="224"/>
        <v>0</v>
      </c>
      <c r="AP345" s="110">
        <f t="shared" si="225"/>
        <v>0</v>
      </c>
      <c r="AQ345" s="110">
        <f t="shared" si="248"/>
        <v>2.4000211562475107</v>
      </c>
      <c r="AR345" s="110">
        <f t="shared" si="248"/>
        <v>3.7838886843676156</v>
      </c>
      <c r="AS345" s="110">
        <f t="shared" si="249"/>
        <v>0.97356099046064981</v>
      </c>
      <c r="AT345" s="110">
        <f t="shared" si="250"/>
        <v>0.76367010794224255</v>
      </c>
      <c r="AU345" s="110">
        <f t="shared" si="251"/>
        <v>15.882991855733646</v>
      </c>
      <c r="AV345" s="110">
        <f t="shared" si="252"/>
        <v>3.4779444469368519</v>
      </c>
      <c r="AW345" s="110">
        <f t="shared" si="253"/>
        <v>37.872596697127854</v>
      </c>
      <c r="AX345" s="110">
        <f t="shared" si="254"/>
        <v>45.288541824290299</v>
      </c>
      <c r="AY345" s="110">
        <f t="shared" si="255"/>
        <v>15.409459705814301</v>
      </c>
      <c r="AZ345" s="110">
        <f t="shared" si="256"/>
        <v>10.930923404950931</v>
      </c>
      <c r="BA345" s="110">
        <f t="shared" si="257"/>
        <v>162.00435601255853</v>
      </c>
      <c r="BB345" s="110">
        <f t="shared" si="258"/>
        <v>44.587440389689412</v>
      </c>
      <c r="BC345" s="90">
        <f t="shared" si="236"/>
        <v>0</v>
      </c>
      <c r="BD345" s="90">
        <f t="shared" si="259"/>
        <v>-12500</v>
      </c>
      <c r="BE345" s="90">
        <f t="shared" si="226"/>
        <v>14987.113456961948</v>
      </c>
      <c r="BF345" s="89">
        <f t="shared" si="237"/>
        <v>0.19896907655695584</v>
      </c>
      <c r="BG345" s="109">
        <f t="shared" si="260"/>
        <v>1124.7400021208989</v>
      </c>
      <c r="BH345" s="108">
        <f t="shared" si="227"/>
        <v>16111.853459082848</v>
      </c>
      <c r="BI345" s="129">
        <f t="shared" si="238"/>
        <v>0.28894827672662782</v>
      </c>
      <c r="BJ345" s="90">
        <f t="shared" si="228"/>
        <v>1339.708779507595</v>
      </c>
      <c r="BK345" s="108">
        <f t="shared" si="229"/>
        <v>16326.822236469543</v>
      </c>
      <c r="BL345" s="89">
        <f t="shared" si="239"/>
        <v>0.30614577891756345</v>
      </c>
      <c r="BM345" s="109"/>
      <c r="BN345" s="109">
        <f t="shared" si="240"/>
        <v>12500</v>
      </c>
      <c r="BO345" s="109">
        <f t="shared" si="241"/>
        <v>16326.822236469545</v>
      </c>
      <c r="BQ345" s="108">
        <f t="shared" si="261"/>
        <v>86.690002000000007</v>
      </c>
      <c r="BR345" s="108">
        <f t="shared" si="262"/>
        <v>39.200001</v>
      </c>
    </row>
    <row r="346" spans="1:70" ht="12.75" customHeight="1" x14ac:dyDescent="0.2">
      <c r="A346" s="107">
        <v>41470</v>
      </c>
      <c r="B346" s="108">
        <v>87.529999000000004</v>
      </c>
      <c r="C346" s="108">
        <v>71.529999000000004</v>
      </c>
      <c r="D346" s="108">
        <v>72.529999000000004</v>
      </c>
      <c r="E346" s="108">
        <v>89.389999000000003</v>
      </c>
      <c r="F346" s="108">
        <v>37.68</v>
      </c>
      <c r="G346" s="108">
        <v>39.549999</v>
      </c>
      <c r="L346" s="156">
        <f>IF(int=Weekly,-$B$4,IF(int=Bi_Weekly,0,IF(int=Monthly,0,IF(int=Quarterly,0,IF(int=Yearly,0,IF(int=None,0,0))))))</f>
        <v>0</v>
      </c>
      <c r="M346" s="110">
        <f t="shared" si="214"/>
        <v>0</v>
      </c>
      <c r="N346" s="126">
        <f t="shared" si="215"/>
        <v>0</v>
      </c>
      <c r="O346" s="110">
        <f t="shared" si="216"/>
        <v>0</v>
      </c>
      <c r="P346" s="110">
        <f t="shared" si="217"/>
        <v>0</v>
      </c>
      <c r="Q346" s="110">
        <f t="shared" si="218"/>
        <v>0</v>
      </c>
      <c r="R346" s="110">
        <f t="shared" si="219"/>
        <v>0</v>
      </c>
      <c r="S346" s="110">
        <f t="shared" si="242"/>
        <v>35.472575540880342</v>
      </c>
      <c r="T346" s="110">
        <f t="shared" si="243"/>
        <v>41.504653139922681</v>
      </c>
      <c r="U346" s="110">
        <f t="shared" si="244"/>
        <v>14.435898715353652</v>
      </c>
      <c r="V346" s="110">
        <f t="shared" si="245"/>
        <v>10.167253297008688</v>
      </c>
      <c r="W346" s="110">
        <f t="shared" si="246"/>
        <v>146.12136415682488</v>
      </c>
      <c r="X346" s="110">
        <f t="shared" si="247"/>
        <v>41.109495942752559</v>
      </c>
      <c r="Y346" s="110"/>
      <c r="Z346" s="110"/>
      <c r="AA346" s="110"/>
      <c r="AB346" s="110"/>
      <c r="AC346" s="110"/>
      <c r="AD346" s="110"/>
      <c r="AE346" s="110">
        <f t="shared" si="230"/>
        <v>0</v>
      </c>
      <c r="AF346" s="110">
        <f t="shared" si="231"/>
        <v>0</v>
      </c>
      <c r="AG346" s="110">
        <f t="shared" si="232"/>
        <v>0</v>
      </c>
      <c r="AH346" s="110">
        <f t="shared" si="233"/>
        <v>0</v>
      </c>
      <c r="AI346" s="110">
        <f t="shared" si="234"/>
        <v>0</v>
      </c>
      <c r="AJ346" s="110">
        <f t="shared" si="235"/>
        <v>0</v>
      </c>
      <c r="AK346" s="110">
        <f t="shared" si="220"/>
        <v>0</v>
      </c>
      <c r="AL346" s="110">
        <f t="shared" si="221"/>
        <v>0</v>
      </c>
      <c r="AM346" s="110">
        <f t="shared" si="222"/>
        <v>0</v>
      </c>
      <c r="AN346" s="110">
        <f t="shared" si="223"/>
        <v>0</v>
      </c>
      <c r="AO346" s="110">
        <f t="shared" si="224"/>
        <v>0</v>
      </c>
      <c r="AP346" s="110">
        <f t="shared" si="225"/>
        <v>0</v>
      </c>
      <c r="AQ346" s="110">
        <f t="shared" si="248"/>
        <v>2.4000211562475107</v>
      </c>
      <c r="AR346" s="110">
        <f t="shared" si="248"/>
        <v>3.7838886843676156</v>
      </c>
      <c r="AS346" s="110">
        <f t="shared" si="249"/>
        <v>0.97356099046064981</v>
      </c>
      <c r="AT346" s="110">
        <f t="shared" si="250"/>
        <v>0.76367010794224255</v>
      </c>
      <c r="AU346" s="110">
        <f t="shared" si="251"/>
        <v>15.882991855733646</v>
      </c>
      <c r="AV346" s="110">
        <f t="shared" si="252"/>
        <v>3.4779444469368519</v>
      </c>
      <c r="AW346" s="110">
        <f t="shared" si="253"/>
        <v>37.872596697127854</v>
      </c>
      <c r="AX346" s="110">
        <f t="shared" si="254"/>
        <v>45.288541824290299</v>
      </c>
      <c r="AY346" s="110">
        <f t="shared" si="255"/>
        <v>15.409459705814301</v>
      </c>
      <c r="AZ346" s="110">
        <f t="shared" si="256"/>
        <v>10.930923404950931</v>
      </c>
      <c r="BA346" s="110">
        <f t="shared" si="257"/>
        <v>162.00435601255853</v>
      </c>
      <c r="BB346" s="110">
        <f t="shared" si="258"/>
        <v>44.587440389689412</v>
      </c>
      <c r="BC346" s="90">
        <f t="shared" si="236"/>
        <v>0</v>
      </c>
      <c r="BD346" s="90">
        <f t="shared" si="259"/>
        <v>-12500</v>
      </c>
      <c r="BE346" s="90">
        <f t="shared" si="226"/>
        <v>15161.36230551128</v>
      </c>
      <c r="BF346" s="89">
        <f t="shared" si="237"/>
        <v>0.21290898444090245</v>
      </c>
      <c r="BG346" s="109">
        <f t="shared" si="260"/>
        <v>1124.7400021208989</v>
      </c>
      <c r="BH346" s="108">
        <f t="shared" si="227"/>
        <v>16286.10230763218</v>
      </c>
      <c r="BI346" s="129">
        <f t="shared" si="238"/>
        <v>0.30288818461057443</v>
      </c>
      <c r="BJ346" s="90">
        <f t="shared" si="228"/>
        <v>1355.6360835875394</v>
      </c>
      <c r="BK346" s="108">
        <f t="shared" si="229"/>
        <v>16516.998389098819</v>
      </c>
      <c r="BL346" s="89">
        <f t="shared" si="239"/>
        <v>0.32135987112790554</v>
      </c>
      <c r="BM346" s="109"/>
      <c r="BN346" s="109">
        <f t="shared" si="240"/>
        <v>12500</v>
      </c>
      <c r="BO346" s="109">
        <f t="shared" si="241"/>
        <v>16516.998389098822</v>
      </c>
      <c r="BQ346" s="108">
        <f t="shared" si="261"/>
        <v>87.529999000000004</v>
      </c>
      <c r="BR346" s="108">
        <f t="shared" si="262"/>
        <v>39.549999</v>
      </c>
    </row>
    <row r="347" spans="1:70" ht="12.75" customHeight="1" x14ac:dyDescent="0.2">
      <c r="A347" s="107">
        <v>41477</v>
      </c>
      <c r="B347" s="108">
        <v>87.540001000000004</v>
      </c>
      <c r="C347" s="108">
        <v>71.480002999999996</v>
      </c>
      <c r="D347" s="108">
        <v>72.379997000000003</v>
      </c>
      <c r="E347" s="108">
        <v>89.349997999999999</v>
      </c>
      <c r="F347" s="108">
        <v>37.720001000000003</v>
      </c>
      <c r="G347" s="108">
        <v>40.060001</v>
      </c>
      <c r="L347" s="156">
        <f>IF(int=Weekly,-$B$4,IF(int=Bi_Weekly,-$B$4,IF(int=Monthly,-$B$4,IF(int=Quarterly,-$B$4,IF(int=Yearly,-$B$4,IF(int=None,0,0))))))</f>
        <v>-500</v>
      </c>
      <c r="M347" s="110">
        <f t="shared" si="214"/>
        <v>1.0052547292065943</v>
      </c>
      <c r="N347" s="126">
        <f t="shared" si="215"/>
        <v>1.2311135465397225</v>
      </c>
      <c r="O347" s="110">
        <f t="shared" si="216"/>
        <v>0.38684721139184353</v>
      </c>
      <c r="P347" s="110">
        <f t="shared" si="217"/>
        <v>0.27420258028433309</v>
      </c>
      <c r="Q347" s="110">
        <f t="shared" si="218"/>
        <v>5.4480380316002641</v>
      </c>
      <c r="R347" s="110">
        <f t="shared" si="219"/>
        <v>1.6475286658130637</v>
      </c>
      <c r="S347" s="110">
        <f t="shared" si="242"/>
        <v>36.477830270086933</v>
      </c>
      <c r="T347" s="110">
        <f t="shared" si="243"/>
        <v>42.735766686462405</v>
      </c>
      <c r="U347" s="110">
        <f t="shared" si="244"/>
        <v>14.822745926745496</v>
      </c>
      <c r="V347" s="110">
        <f t="shared" si="245"/>
        <v>10.441455877293022</v>
      </c>
      <c r="W347" s="110">
        <f t="shared" si="246"/>
        <v>151.56940218842516</v>
      </c>
      <c r="X347" s="110">
        <f t="shared" si="247"/>
        <v>42.757024608565622</v>
      </c>
      <c r="Y347" s="110"/>
      <c r="Z347" s="110"/>
      <c r="AA347" s="110"/>
      <c r="AB347" s="110"/>
      <c r="AC347" s="110"/>
      <c r="AD347" s="110"/>
      <c r="AE347" s="110">
        <f t="shared" si="230"/>
        <v>0</v>
      </c>
      <c r="AF347" s="110">
        <f t="shared" si="231"/>
        <v>0</v>
      </c>
      <c r="AG347" s="110">
        <f t="shared" si="232"/>
        <v>0</v>
      </c>
      <c r="AH347" s="110">
        <f t="shared" si="233"/>
        <v>0</v>
      </c>
      <c r="AI347" s="110">
        <f t="shared" si="234"/>
        <v>0</v>
      </c>
      <c r="AJ347" s="110">
        <f t="shared" si="235"/>
        <v>0</v>
      </c>
      <c r="AK347" s="110">
        <f t="shared" si="220"/>
        <v>0</v>
      </c>
      <c r="AL347" s="110">
        <f t="shared" si="221"/>
        <v>0</v>
      </c>
      <c r="AM347" s="110">
        <f t="shared" si="222"/>
        <v>0</v>
      </c>
      <c r="AN347" s="110">
        <f t="shared" si="223"/>
        <v>0</v>
      </c>
      <c r="AO347" s="110">
        <f t="shared" si="224"/>
        <v>0</v>
      </c>
      <c r="AP347" s="110">
        <f t="shared" si="225"/>
        <v>0</v>
      </c>
      <c r="AQ347" s="110">
        <f t="shared" si="248"/>
        <v>2.4000211562475107</v>
      </c>
      <c r="AR347" s="110">
        <f t="shared" si="248"/>
        <v>3.7838886843676156</v>
      </c>
      <c r="AS347" s="110">
        <f t="shared" si="249"/>
        <v>0.97356099046064981</v>
      </c>
      <c r="AT347" s="110">
        <f t="shared" si="250"/>
        <v>0.76367010794224255</v>
      </c>
      <c r="AU347" s="110">
        <f t="shared" si="251"/>
        <v>15.882991855733646</v>
      </c>
      <c r="AV347" s="110">
        <f t="shared" si="252"/>
        <v>3.4779444469368519</v>
      </c>
      <c r="AW347" s="110">
        <f t="shared" si="253"/>
        <v>38.877851426334445</v>
      </c>
      <c r="AX347" s="110">
        <f t="shared" si="254"/>
        <v>46.519655370830023</v>
      </c>
      <c r="AY347" s="110">
        <f t="shared" si="255"/>
        <v>15.796306917206145</v>
      </c>
      <c r="AZ347" s="110">
        <f t="shared" si="256"/>
        <v>11.205125985235265</v>
      </c>
      <c r="BA347" s="110">
        <f t="shared" si="257"/>
        <v>167.45239404415881</v>
      </c>
      <c r="BB347" s="110">
        <f t="shared" si="258"/>
        <v>46.234969055502475</v>
      </c>
      <c r="BC347" s="90">
        <f t="shared" si="236"/>
        <v>0</v>
      </c>
      <c r="BD347" s="90">
        <f t="shared" si="259"/>
        <v>-13000</v>
      </c>
      <c r="BE347" s="90">
        <f t="shared" si="226"/>
        <v>15683.880847432658</v>
      </c>
      <c r="BF347" s="89">
        <f t="shared" si="237"/>
        <v>0.20645237287943519</v>
      </c>
      <c r="BG347" s="109">
        <f t="shared" si="260"/>
        <v>1124.7400021208989</v>
      </c>
      <c r="BH347" s="108">
        <f t="shared" si="227"/>
        <v>16808.620849553557</v>
      </c>
      <c r="BI347" s="129">
        <f t="shared" si="238"/>
        <v>0.29297083458104289</v>
      </c>
      <c r="BJ347" s="90">
        <f t="shared" si="228"/>
        <v>1357.7034198178492</v>
      </c>
      <c r="BK347" s="108">
        <f t="shared" si="229"/>
        <v>17041.584267250506</v>
      </c>
      <c r="BL347" s="89">
        <f t="shared" si="239"/>
        <v>0.31089109748080812</v>
      </c>
      <c r="BM347" s="109"/>
      <c r="BN347" s="109">
        <f t="shared" si="240"/>
        <v>13000</v>
      </c>
      <c r="BO347" s="109">
        <f t="shared" si="241"/>
        <v>17041.58426725051</v>
      </c>
      <c r="BQ347" s="108">
        <f t="shared" si="261"/>
        <v>87.540001000000004</v>
      </c>
      <c r="BR347" s="108">
        <f t="shared" si="262"/>
        <v>40.060001</v>
      </c>
    </row>
    <row r="348" spans="1:70" ht="12.75" customHeight="1" x14ac:dyDescent="0.2">
      <c r="A348" s="107">
        <v>41484</v>
      </c>
      <c r="B348" s="108">
        <v>88.57</v>
      </c>
      <c r="C348" s="108">
        <v>72.129997000000003</v>
      </c>
      <c r="D348" s="108">
        <v>73.809997999999993</v>
      </c>
      <c r="E348" s="108">
        <v>90.589995999999999</v>
      </c>
      <c r="F348" s="108">
        <v>38.270000000000003</v>
      </c>
      <c r="G348" s="108">
        <v>39.799999</v>
      </c>
      <c r="L348" s="156">
        <f>IF(int=Weekly,-$B$4,IF(int=Bi_Weekly,0,IF(int=Monthly,0,IF(int=Quarterly,0,IF(int=Yearly,0,IF(int=None,0,0))))))</f>
        <v>0</v>
      </c>
      <c r="M348" s="110">
        <f t="shared" si="214"/>
        <v>0</v>
      </c>
      <c r="N348" s="126">
        <f t="shared" si="215"/>
        <v>0</v>
      </c>
      <c r="O348" s="110">
        <f t="shared" si="216"/>
        <v>0</v>
      </c>
      <c r="P348" s="110">
        <f t="shared" si="217"/>
        <v>0</v>
      </c>
      <c r="Q348" s="110">
        <f t="shared" si="218"/>
        <v>0</v>
      </c>
      <c r="R348" s="110">
        <f t="shared" si="219"/>
        <v>0</v>
      </c>
      <c r="S348" s="110">
        <f t="shared" si="242"/>
        <v>36.477830270086933</v>
      </c>
      <c r="T348" s="110">
        <f t="shared" si="243"/>
        <v>42.735766686462405</v>
      </c>
      <c r="U348" s="110">
        <f t="shared" si="244"/>
        <v>14.822745926745496</v>
      </c>
      <c r="V348" s="110">
        <f t="shared" si="245"/>
        <v>10.441455877293022</v>
      </c>
      <c r="W348" s="110">
        <f t="shared" si="246"/>
        <v>151.56940218842516</v>
      </c>
      <c r="X348" s="110">
        <f t="shared" si="247"/>
        <v>42.757024608565622</v>
      </c>
      <c r="Y348" s="110"/>
      <c r="Z348" s="110"/>
      <c r="AA348" s="110"/>
      <c r="AB348" s="110"/>
      <c r="AC348" s="110"/>
      <c r="AD348" s="110"/>
      <c r="AE348" s="110">
        <f t="shared" si="230"/>
        <v>0</v>
      </c>
      <c r="AF348" s="110">
        <f t="shared" si="231"/>
        <v>0</v>
      </c>
      <c r="AG348" s="110">
        <f t="shared" si="232"/>
        <v>0</v>
      </c>
      <c r="AH348" s="110">
        <f t="shared" si="233"/>
        <v>0</v>
      </c>
      <c r="AI348" s="110">
        <f t="shared" si="234"/>
        <v>0</v>
      </c>
      <c r="AJ348" s="110">
        <f t="shared" si="235"/>
        <v>0</v>
      </c>
      <c r="AK348" s="110">
        <f t="shared" si="220"/>
        <v>0</v>
      </c>
      <c r="AL348" s="110">
        <f t="shared" si="221"/>
        <v>0</v>
      </c>
      <c r="AM348" s="110">
        <f t="shared" si="222"/>
        <v>0</v>
      </c>
      <c r="AN348" s="110">
        <f t="shared" si="223"/>
        <v>0</v>
      </c>
      <c r="AO348" s="110">
        <f t="shared" si="224"/>
        <v>0</v>
      </c>
      <c r="AP348" s="110">
        <f t="shared" si="225"/>
        <v>0</v>
      </c>
      <c r="AQ348" s="110">
        <f t="shared" si="248"/>
        <v>2.4000211562475107</v>
      </c>
      <c r="AR348" s="110">
        <f t="shared" si="248"/>
        <v>3.7838886843676156</v>
      </c>
      <c r="AS348" s="110">
        <f t="shared" si="249"/>
        <v>0.97356099046064981</v>
      </c>
      <c r="AT348" s="110">
        <f t="shared" si="250"/>
        <v>0.76367010794224255</v>
      </c>
      <c r="AU348" s="110">
        <f t="shared" si="251"/>
        <v>15.882991855733646</v>
      </c>
      <c r="AV348" s="110">
        <f t="shared" si="252"/>
        <v>3.4779444469368519</v>
      </c>
      <c r="AW348" s="110">
        <f t="shared" si="253"/>
        <v>38.877851426334445</v>
      </c>
      <c r="AX348" s="110">
        <f t="shared" si="254"/>
        <v>46.519655370830023</v>
      </c>
      <c r="AY348" s="110">
        <f t="shared" si="255"/>
        <v>15.796306917206145</v>
      </c>
      <c r="AZ348" s="110">
        <f t="shared" si="256"/>
        <v>11.205125985235265</v>
      </c>
      <c r="BA348" s="110">
        <f t="shared" si="257"/>
        <v>167.45239404415881</v>
      </c>
      <c r="BB348" s="110">
        <f t="shared" si="258"/>
        <v>46.234969055502475</v>
      </c>
      <c r="BC348" s="90">
        <f t="shared" si="236"/>
        <v>0</v>
      </c>
      <c r="BD348" s="90">
        <f t="shared" si="259"/>
        <v>-13000</v>
      </c>
      <c r="BE348" s="90">
        <f t="shared" si="226"/>
        <v>15855.621001689495</v>
      </c>
      <c r="BF348" s="89">
        <f t="shared" si="237"/>
        <v>0.21966315397611491</v>
      </c>
      <c r="BG348" s="109">
        <f t="shared" si="260"/>
        <v>1124.7400021208989</v>
      </c>
      <c r="BH348" s="108">
        <f t="shared" si="227"/>
        <v>16980.361003810394</v>
      </c>
      <c r="BI348" s="129">
        <f t="shared" si="238"/>
        <v>0.30618161567772262</v>
      </c>
      <c r="BJ348" s="90">
        <f t="shared" si="228"/>
        <v>1372.805443872267</v>
      </c>
      <c r="BK348" s="108">
        <f t="shared" si="229"/>
        <v>17228.426445561763</v>
      </c>
      <c r="BL348" s="89">
        <f t="shared" si="239"/>
        <v>0.3252635727355202</v>
      </c>
      <c r="BM348" s="109"/>
      <c r="BN348" s="109">
        <f t="shared" si="240"/>
        <v>13000</v>
      </c>
      <c r="BO348" s="109">
        <f t="shared" si="241"/>
        <v>17228.426445561763</v>
      </c>
      <c r="BQ348" s="108">
        <f t="shared" si="261"/>
        <v>88.57</v>
      </c>
      <c r="BR348" s="108">
        <f t="shared" si="262"/>
        <v>39.799999</v>
      </c>
    </row>
    <row r="349" spans="1:70" ht="12.75" customHeight="1" x14ac:dyDescent="0.2">
      <c r="A349" s="107">
        <v>41491</v>
      </c>
      <c r="B349" s="108">
        <v>87.790001000000004</v>
      </c>
      <c r="C349" s="108">
        <v>71.449996999999996</v>
      </c>
      <c r="D349" s="108">
        <v>73.300003000000004</v>
      </c>
      <c r="E349" s="108">
        <v>89.580001999999993</v>
      </c>
      <c r="F349" s="108">
        <v>38.290000999999997</v>
      </c>
      <c r="G349" s="108">
        <v>39.580002</v>
      </c>
      <c r="L349" s="156">
        <f>IF(int=Weekly,-$B$4,IF(int=Bi_Weekly,-$B$4,IF(int=Monthly,0,IF(int=Quarterly,0,IF(int=Yearly,0,IF(int=None,0,0))))))</f>
        <v>0</v>
      </c>
      <c r="M349" s="110">
        <f t="shared" si="214"/>
        <v>0</v>
      </c>
      <c r="N349" s="126">
        <f t="shared" si="215"/>
        <v>0</v>
      </c>
      <c r="O349" s="110">
        <f t="shared" si="216"/>
        <v>0</v>
      </c>
      <c r="P349" s="110">
        <f t="shared" si="217"/>
        <v>0</v>
      </c>
      <c r="Q349" s="110">
        <f t="shared" si="218"/>
        <v>0</v>
      </c>
      <c r="R349" s="110">
        <f t="shared" si="219"/>
        <v>0</v>
      </c>
      <c r="S349" s="110">
        <f t="shared" si="242"/>
        <v>36.477830270086933</v>
      </c>
      <c r="T349" s="110">
        <f t="shared" si="243"/>
        <v>42.735766686462405</v>
      </c>
      <c r="U349" s="110">
        <f t="shared" si="244"/>
        <v>14.822745926745496</v>
      </c>
      <c r="V349" s="110">
        <f t="shared" si="245"/>
        <v>10.441455877293022</v>
      </c>
      <c r="W349" s="110">
        <f t="shared" si="246"/>
        <v>151.56940218842516</v>
      </c>
      <c r="X349" s="110">
        <f t="shared" si="247"/>
        <v>42.757024608565622</v>
      </c>
      <c r="Y349" s="110"/>
      <c r="Z349" s="110"/>
      <c r="AA349" s="110"/>
      <c r="AB349" s="110"/>
      <c r="AC349" s="110"/>
      <c r="AD349" s="110"/>
      <c r="AE349" s="110">
        <f t="shared" si="230"/>
        <v>0</v>
      </c>
      <c r="AF349" s="110">
        <f t="shared" si="231"/>
        <v>0</v>
      </c>
      <c r="AG349" s="110">
        <f t="shared" si="232"/>
        <v>0</v>
      </c>
      <c r="AH349" s="110">
        <f t="shared" si="233"/>
        <v>0</v>
      </c>
      <c r="AI349" s="110">
        <f t="shared" si="234"/>
        <v>0</v>
      </c>
      <c r="AJ349" s="110">
        <f t="shared" si="235"/>
        <v>0</v>
      </c>
      <c r="AK349" s="110">
        <f t="shared" si="220"/>
        <v>0</v>
      </c>
      <c r="AL349" s="110">
        <f t="shared" si="221"/>
        <v>0</v>
      </c>
      <c r="AM349" s="110">
        <f t="shared" si="222"/>
        <v>0</v>
      </c>
      <c r="AN349" s="110">
        <f t="shared" si="223"/>
        <v>0</v>
      </c>
      <c r="AO349" s="110">
        <f t="shared" si="224"/>
        <v>0</v>
      </c>
      <c r="AP349" s="110">
        <f t="shared" si="225"/>
        <v>0</v>
      </c>
      <c r="AQ349" s="110">
        <f t="shared" si="248"/>
        <v>2.4000211562475107</v>
      </c>
      <c r="AR349" s="110">
        <f t="shared" si="248"/>
        <v>3.7838886843676156</v>
      </c>
      <c r="AS349" s="110">
        <f t="shared" si="249"/>
        <v>0.97356099046064981</v>
      </c>
      <c r="AT349" s="110">
        <f t="shared" si="250"/>
        <v>0.76367010794224255</v>
      </c>
      <c r="AU349" s="110">
        <f t="shared" si="251"/>
        <v>15.882991855733646</v>
      </c>
      <c r="AV349" s="110">
        <f t="shared" si="252"/>
        <v>3.4779444469368519</v>
      </c>
      <c r="AW349" s="110">
        <f t="shared" si="253"/>
        <v>38.877851426334445</v>
      </c>
      <c r="AX349" s="110">
        <f t="shared" si="254"/>
        <v>46.519655370830023</v>
      </c>
      <c r="AY349" s="110">
        <f t="shared" si="255"/>
        <v>15.796306917206145</v>
      </c>
      <c r="AZ349" s="110">
        <f t="shared" si="256"/>
        <v>11.205125985235265</v>
      </c>
      <c r="BA349" s="110">
        <f t="shared" si="257"/>
        <v>167.45239404415881</v>
      </c>
      <c r="BB349" s="110">
        <f t="shared" si="258"/>
        <v>46.234969055502475</v>
      </c>
      <c r="BC349" s="90">
        <f t="shared" si="236"/>
        <v>0</v>
      </c>
      <c r="BD349" s="90">
        <f t="shared" si="259"/>
        <v>-13000</v>
      </c>
      <c r="BE349" s="90">
        <f t="shared" si="226"/>
        <v>15773.62779758398</v>
      </c>
      <c r="BF349" s="89">
        <f t="shared" si="237"/>
        <v>0.21335598442953696</v>
      </c>
      <c r="BG349" s="109">
        <f t="shared" si="260"/>
        <v>1124.7400021208989</v>
      </c>
      <c r="BH349" s="108">
        <f t="shared" si="227"/>
        <v>16898.36779970488</v>
      </c>
      <c r="BI349" s="129">
        <f t="shared" si="238"/>
        <v>0.29987444613114467</v>
      </c>
      <c r="BJ349" s="90">
        <f t="shared" si="228"/>
        <v>1366.6451103763277</v>
      </c>
      <c r="BK349" s="108">
        <f t="shared" si="229"/>
        <v>17140.272907960309</v>
      </c>
      <c r="BL349" s="89">
        <f t="shared" si="239"/>
        <v>0.31848253138156224</v>
      </c>
      <c r="BM349" s="109"/>
      <c r="BN349" s="109">
        <f t="shared" si="240"/>
        <v>13000</v>
      </c>
      <c r="BO349" s="109">
        <f t="shared" si="241"/>
        <v>17140.272907960309</v>
      </c>
      <c r="BQ349" s="108">
        <f t="shared" si="261"/>
        <v>87.790001000000004</v>
      </c>
      <c r="BR349" s="108">
        <f t="shared" si="262"/>
        <v>39.580002</v>
      </c>
    </row>
    <row r="350" spans="1:70" ht="12.75" customHeight="1" x14ac:dyDescent="0.2">
      <c r="A350" s="107">
        <v>41498</v>
      </c>
      <c r="B350" s="108">
        <v>85.879997000000003</v>
      </c>
      <c r="C350" s="108">
        <v>69.879997000000003</v>
      </c>
      <c r="D350" s="108">
        <v>71.639999000000003</v>
      </c>
      <c r="E350" s="108">
        <v>87.519997000000004</v>
      </c>
      <c r="F350" s="108">
        <v>38.270000000000003</v>
      </c>
      <c r="G350" s="108">
        <v>39.279998999999997</v>
      </c>
      <c r="L350" s="156">
        <f>IF(int=Weekly,-$B$4,IF(int=Bi_Weekly,0,IF(int=Monthly,0,IF(int=Quarterly,0,IF(int=Yearly,0,IF(int=None,0,0))))))</f>
        <v>0</v>
      </c>
      <c r="M350" s="110">
        <f t="shared" si="214"/>
        <v>0</v>
      </c>
      <c r="N350" s="126">
        <f t="shared" si="215"/>
        <v>0</v>
      </c>
      <c r="O350" s="110">
        <f t="shared" si="216"/>
        <v>0</v>
      </c>
      <c r="P350" s="110">
        <f t="shared" si="217"/>
        <v>0</v>
      </c>
      <c r="Q350" s="110">
        <f t="shared" si="218"/>
        <v>0</v>
      </c>
      <c r="R350" s="110">
        <f t="shared" si="219"/>
        <v>0</v>
      </c>
      <c r="S350" s="110">
        <f t="shared" si="242"/>
        <v>36.477830270086933</v>
      </c>
      <c r="T350" s="110">
        <f t="shared" si="243"/>
        <v>42.735766686462405</v>
      </c>
      <c r="U350" s="110">
        <f t="shared" si="244"/>
        <v>14.822745926745496</v>
      </c>
      <c r="V350" s="110">
        <f t="shared" si="245"/>
        <v>10.441455877293022</v>
      </c>
      <c r="W350" s="110">
        <f t="shared" si="246"/>
        <v>151.56940218842516</v>
      </c>
      <c r="X350" s="110">
        <f t="shared" si="247"/>
        <v>42.757024608565622</v>
      </c>
      <c r="Y350" s="110"/>
      <c r="Z350" s="110"/>
      <c r="AA350" s="110"/>
      <c r="AB350" s="110"/>
      <c r="AC350" s="110"/>
      <c r="AD350" s="110"/>
      <c r="AE350" s="110">
        <f t="shared" si="230"/>
        <v>0</v>
      </c>
      <c r="AF350" s="110">
        <f t="shared" si="231"/>
        <v>0</v>
      </c>
      <c r="AG350" s="110">
        <f t="shared" si="232"/>
        <v>0</v>
      </c>
      <c r="AH350" s="110">
        <f t="shared" si="233"/>
        <v>0</v>
      </c>
      <c r="AI350" s="110">
        <f t="shared" si="234"/>
        <v>0</v>
      </c>
      <c r="AJ350" s="110">
        <f t="shared" si="235"/>
        <v>0</v>
      </c>
      <c r="AK350" s="110">
        <f t="shared" si="220"/>
        <v>0</v>
      </c>
      <c r="AL350" s="110">
        <f t="shared" si="221"/>
        <v>0</v>
      </c>
      <c r="AM350" s="110">
        <f t="shared" si="222"/>
        <v>0</v>
      </c>
      <c r="AN350" s="110">
        <f t="shared" si="223"/>
        <v>0</v>
      </c>
      <c r="AO350" s="110">
        <f t="shared" si="224"/>
        <v>0</v>
      </c>
      <c r="AP350" s="110">
        <f t="shared" si="225"/>
        <v>0</v>
      </c>
      <c r="AQ350" s="110">
        <f t="shared" si="248"/>
        <v>2.4000211562475107</v>
      </c>
      <c r="AR350" s="110">
        <f t="shared" si="248"/>
        <v>3.7838886843676156</v>
      </c>
      <c r="AS350" s="110">
        <f t="shared" si="249"/>
        <v>0.97356099046064981</v>
      </c>
      <c r="AT350" s="110">
        <f t="shared" si="250"/>
        <v>0.76367010794224255</v>
      </c>
      <c r="AU350" s="110">
        <f t="shared" si="251"/>
        <v>15.882991855733646</v>
      </c>
      <c r="AV350" s="110">
        <f t="shared" si="252"/>
        <v>3.4779444469368519</v>
      </c>
      <c r="AW350" s="110">
        <f t="shared" si="253"/>
        <v>38.877851426334445</v>
      </c>
      <c r="AX350" s="110">
        <f t="shared" si="254"/>
        <v>46.519655370830023</v>
      </c>
      <c r="AY350" s="110">
        <f t="shared" si="255"/>
        <v>15.796306917206145</v>
      </c>
      <c r="AZ350" s="110">
        <f t="shared" si="256"/>
        <v>11.205125985235265</v>
      </c>
      <c r="BA350" s="110">
        <f t="shared" si="257"/>
        <v>167.45239404415881</v>
      </c>
      <c r="BB350" s="110">
        <f t="shared" si="258"/>
        <v>46.234969055502475</v>
      </c>
      <c r="BC350" s="90">
        <f t="shared" si="236"/>
        <v>0</v>
      </c>
      <c r="BD350" s="90">
        <f t="shared" si="259"/>
        <v>-13000</v>
      </c>
      <c r="BE350" s="90">
        <f t="shared" si="226"/>
        <v>15574.885798048352</v>
      </c>
      <c r="BF350" s="89">
        <f t="shared" si="237"/>
        <v>0.19806813831141157</v>
      </c>
      <c r="BG350" s="109">
        <f t="shared" si="260"/>
        <v>1124.7400021208989</v>
      </c>
      <c r="BH350" s="108">
        <f t="shared" si="227"/>
        <v>16699.625800169251</v>
      </c>
      <c r="BI350" s="129">
        <f t="shared" si="238"/>
        <v>0.28458660001301928</v>
      </c>
      <c r="BJ350" s="90">
        <f t="shared" si="228"/>
        <v>1351.570006266212</v>
      </c>
      <c r="BK350" s="108">
        <f t="shared" si="229"/>
        <v>16926.455804314563</v>
      </c>
      <c r="BL350" s="89">
        <f t="shared" si="239"/>
        <v>0.3020350618703509</v>
      </c>
      <c r="BM350" s="109"/>
      <c r="BN350" s="109">
        <f t="shared" si="240"/>
        <v>13000</v>
      </c>
      <c r="BO350" s="109">
        <f t="shared" si="241"/>
        <v>16926.455804314566</v>
      </c>
      <c r="BQ350" s="108">
        <f t="shared" si="261"/>
        <v>85.879997000000003</v>
      </c>
      <c r="BR350" s="108">
        <f t="shared" si="262"/>
        <v>39.279998999999997</v>
      </c>
    </row>
    <row r="351" spans="1:70" ht="12.75" customHeight="1" x14ac:dyDescent="0.2">
      <c r="A351" s="107">
        <v>41505</v>
      </c>
      <c r="B351" s="108">
        <v>86.480002999999996</v>
      </c>
      <c r="C351" s="108">
        <v>70.099997999999999</v>
      </c>
      <c r="D351" s="108">
        <v>72.089995999999999</v>
      </c>
      <c r="E351" s="108">
        <v>88.269997000000004</v>
      </c>
      <c r="F351" s="108">
        <v>38.209999000000003</v>
      </c>
      <c r="G351" s="108">
        <v>38.669998</v>
      </c>
      <c r="L351" s="156">
        <f>IF(int=Weekly,-$B$4,IF(int=Bi_Weekly,-$B$4,IF(int=Monthly,-$B$4,IF(int=Quarterly,0,IF(int=Yearly,0,IF(int=None,0,0))))))</f>
        <v>0</v>
      </c>
      <c r="M351" s="110">
        <f t="shared" si="214"/>
        <v>0</v>
      </c>
      <c r="N351" s="126">
        <f t="shared" si="215"/>
        <v>0</v>
      </c>
      <c r="O351" s="110">
        <f t="shared" si="216"/>
        <v>0</v>
      </c>
      <c r="P351" s="110">
        <f t="shared" si="217"/>
        <v>0</v>
      </c>
      <c r="Q351" s="110">
        <f t="shared" si="218"/>
        <v>0</v>
      </c>
      <c r="R351" s="110">
        <f t="shared" si="219"/>
        <v>0</v>
      </c>
      <c r="S351" s="110">
        <f t="shared" si="242"/>
        <v>36.477830270086933</v>
      </c>
      <c r="T351" s="110">
        <f t="shared" si="243"/>
        <v>42.735766686462405</v>
      </c>
      <c r="U351" s="110">
        <f t="shared" si="244"/>
        <v>14.822745926745496</v>
      </c>
      <c r="V351" s="110">
        <f t="shared" si="245"/>
        <v>10.441455877293022</v>
      </c>
      <c r="W351" s="110">
        <f t="shared" si="246"/>
        <v>151.56940218842516</v>
      </c>
      <c r="X351" s="110">
        <f t="shared" si="247"/>
        <v>42.757024608565622</v>
      </c>
      <c r="Y351" s="110"/>
      <c r="Z351" s="110"/>
      <c r="AA351" s="110"/>
      <c r="AB351" s="110"/>
      <c r="AC351" s="110"/>
      <c r="AD351" s="110"/>
      <c r="AE351" s="110">
        <f t="shared" si="230"/>
        <v>0</v>
      </c>
      <c r="AF351" s="110">
        <f t="shared" si="231"/>
        <v>0</v>
      </c>
      <c r="AG351" s="110">
        <f t="shared" si="232"/>
        <v>0</v>
      </c>
      <c r="AH351" s="110">
        <f t="shared" si="233"/>
        <v>0</v>
      </c>
      <c r="AI351" s="110">
        <f t="shared" si="234"/>
        <v>0</v>
      </c>
      <c r="AJ351" s="110">
        <f t="shared" si="235"/>
        <v>0</v>
      </c>
      <c r="AK351" s="110">
        <f t="shared" si="220"/>
        <v>0</v>
      </c>
      <c r="AL351" s="110">
        <f t="shared" si="221"/>
        <v>0</v>
      </c>
      <c r="AM351" s="110">
        <f t="shared" si="222"/>
        <v>0</v>
      </c>
      <c r="AN351" s="110">
        <f t="shared" si="223"/>
        <v>0</v>
      </c>
      <c r="AO351" s="110">
        <f t="shared" si="224"/>
        <v>0</v>
      </c>
      <c r="AP351" s="110">
        <f t="shared" si="225"/>
        <v>0</v>
      </c>
      <c r="AQ351" s="110">
        <f t="shared" si="248"/>
        <v>2.4000211562475107</v>
      </c>
      <c r="AR351" s="110">
        <f t="shared" si="248"/>
        <v>3.7838886843676156</v>
      </c>
      <c r="AS351" s="110">
        <f t="shared" si="249"/>
        <v>0.97356099046064981</v>
      </c>
      <c r="AT351" s="110">
        <f t="shared" si="250"/>
        <v>0.76367010794224255</v>
      </c>
      <c r="AU351" s="110">
        <f t="shared" si="251"/>
        <v>15.882991855733646</v>
      </c>
      <c r="AV351" s="110">
        <f t="shared" si="252"/>
        <v>3.4779444469368519</v>
      </c>
      <c r="AW351" s="110">
        <f t="shared" si="253"/>
        <v>38.877851426334445</v>
      </c>
      <c r="AX351" s="110">
        <f t="shared" si="254"/>
        <v>46.519655370830023</v>
      </c>
      <c r="AY351" s="110">
        <f t="shared" si="255"/>
        <v>15.796306917206145</v>
      </c>
      <c r="AZ351" s="110">
        <f t="shared" si="256"/>
        <v>11.205125985235265</v>
      </c>
      <c r="BA351" s="110">
        <f t="shared" si="257"/>
        <v>167.45239404415881</v>
      </c>
      <c r="BB351" s="110">
        <f t="shared" si="258"/>
        <v>46.234969055502475</v>
      </c>
      <c r="BC351" s="90">
        <f t="shared" si="236"/>
        <v>0</v>
      </c>
      <c r="BD351" s="90">
        <f t="shared" si="259"/>
        <v>-13000</v>
      </c>
      <c r="BE351" s="90">
        <f t="shared" si="226"/>
        <v>15585.499766121982</v>
      </c>
      <c r="BF351" s="89">
        <f t="shared" si="237"/>
        <v>0.19888459739399855</v>
      </c>
      <c r="BG351" s="109">
        <f t="shared" si="260"/>
        <v>1124.7400021208989</v>
      </c>
      <c r="BH351" s="108">
        <f t="shared" si="227"/>
        <v>16710.239768242882</v>
      </c>
      <c r="BI351" s="129">
        <f t="shared" si="238"/>
        <v>0.28540305909560626</v>
      </c>
      <c r="BJ351" s="90">
        <f t="shared" si="228"/>
        <v>1351.7787997756063</v>
      </c>
      <c r="BK351" s="108">
        <f t="shared" si="229"/>
        <v>16937.278565897588</v>
      </c>
      <c r="BL351" s="89">
        <f t="shared" si="239"/>
        <v>0.30286758199212227</v>
      </c>
      <c r="BM351" s="109"/>
      <c r="BN351" s="109">
        <f t="shared" si="240"/>
        <v>13000</v>
      </c>
      <c r="BO351" s="109">
        <f t="shared" si="241"/>
        <v>16937.278565897588</v>
      </c>
      <c r="BQ351" s="108">
        <f t="shared" si="261"/>
        <v>86.480002999999996</v>
      </c>
      <c r="BR351" s="108">
        <f t="shared" si="262"/>
        <v>38.669998</v>
      </c>
    </row>
    <row r="352" spans="1:70" ht="12.75" customHeight="1" x14ac:dyDescent="0.2">
      <c r="A352" s="107">
        <v>41512</v>
      </c>
      <c r="B352" s="108">
        <v>84.769997000000004</v>
      </c>
      <c r="C352" s="108">
        <v>68.629997000000003</v>
      </c>
      <c r="D352" s="108">
        <v>70.419998000000007</v>
      </c>
      <c r="E352" s="108">
        <v>85.699996999999996</v>
      </c>
      <c r="F352" s="108">
        <v>36.849997999999999</v>
      </c>
      <c r="G352" s="108">
        <v>37.720001000000003</v>
      </c>
      <c r="L352" s="156">
        <f>IF(int=Weekly,-$B$4,IF(int=Bi_Weekly,0,IF(int=Monthly,0,IF(int=Quarterly,0,IF(int=Yearly,0,IF(int=None,0,0))))))</f>
        <v>0</v>
      </c>
      <c r="M352" s="110">
        <f t="shared" si="214"/>
        <v>0</v>
      </c>
      <c r="N352" s="126">
        <f t="shared" si="215"/>
        <v>0</v>
      </c>
      <c r="O352" s="110">
        <f t="shared" si="216"/>
        <v>0</v>
      </c>
      <c r="P352" s="110">
        <f t="shared" si="217"/>
        <v>0</v>
      </c>
      <c r="Q352" s="110">
        <f t="shared" si="218"/>
        <v>0</v>
      </c>
      <c r="R352" s="110">
        <f t="shared" si="219"/>
        <v>0</v>
      </c>
      <c r="S352" s="110">
        <f t="shared" si="242"/>
        <v>36.477830270086933</v>
      </c>
      <c r="T352" s="110">
        <f t="shared" si="243"/>
        <v>42.735766686462405</v>
      </c>
      <c r="U352" s="110">
        <f t="shared" si="244"/>
        <v>14.822745926745496</v>
      </c>
      <c r="V352" s="110">
        <f t="shared" si="245"/>
        <v>10.441455877293022</v>
      </c>
      <c r="W352" s="110">
        <f t="shared" si="246"/>
        <v>151.56940218842516</v>
      </c>
      <c r="X352" s="110">
        <f t="shared" si="247"/>
        <v>42.757024608565622</v>
      </c>
      <c r="Y352" s="110"/>
      <c r="Z352" s="110"/>
      <c r="AA352" s="110"/>
      <c r="AB352" s="110"/>
      <c r="AC352" s="110"/>
      <c r="AD352" s="110"/>
      <c r="AE352" s="110">
        <f t="shared" si="230"/>
        <v>0</v>
      </c>
      <c r="AF352" s="110">
        <f t="shared" si="231"/>
        <v>0</v>
      </c>
      <c r="AG352" s="110">
        <f t="shared" si="232"/>
        <v>0</v>
      </c>
      <c r="AH352" s="110">
        <f t="shared" si="233"/>
        <v>0</v>
      </c>
      <c r="AI352" s="110">
        <f t="shared" si="234"/>
        <v>0</v>
      </c>
      <c r="AJ352" s="110">
        <f t="shared" si="235"/>
        <v>0</v>
      </c>
      <c r="AK352" s="110">
        <f t="shared" si="220"/>
        <v>0</v>
      </c>
      <c r="AL352" s="110">
        <f t="shared" si="221"/>
        <v>0</v>
      </c>
      <c r="AM352" s="110">
        <f t="shared" si="222"/>
        <v>0</v>
      </c>
      <c r="AN352" s="110">
        <f t="shared" si="223"/>
        <v>0</v>
      </c>
      <c r="AO352" s="110">
        <f t="shared" si="224"/>
        <v>0</v>
      </c>
      <c r="AP352" s="110">
        <f t="shared" si="225"/>
        <v>0</v>
      </c>
      <c r="AQ352" s="110">
        <f t="shared" si="248"/>
        <v>2.4000211562475107</v>
      </c>
      <c r="AR352" s="110">
        <f t="shared" si="248"/>
        <v>3.7838886843676156</v>
      </c>
      <c r="AS352" s="110">
        <f t="shared" si="249"/>
        <v>0.97356099046064981</v>
      </c>
      <c r="AT352" s="110">
        <f t="shared" si="250"/>
        <v>0.76367010794224255</v>
      </c>
      <c r="AU352" s="110">
        <f t="shared" si="251"/>
        <v>15.882991855733646</v>
      </c>
      <c r="AV352" s="110">
        <f t="shared" si="252"/>
        <v>3.4779444469368519</v>
      </c>
      <c r="AW352" s="110">
        <f t="shared" si="253"/>
        <v>38.877851426334445</v>
      </c>
      <c r="AX352" s="110">
        <f t="shared" si="254"/>
        <v>46.519655370830023</v>
      </c>
      <c r="AY352" s="110">
        <f t="shared" si="255"/>
        <v>15.796306917206145</v>
      </c>
      <c r="AZ352" s="110">
        <f t="shared" si="256"/>
        <v>11.205125985235265</v>
      </c>
      <c r="BA352" s="110">
        <f t="shared" si="257"/>
        <v>167.45239404415881</v>
      </c>
      <c r="BB352" s="110">
        <f t="shared" si="258"/>
        <v>46.234969055502475</v>
      </c>
      <c r="BC352" s="90">
        <f t="shared" si="236"/>
        <v>0</v>
      </c>
      <c r="BD352" s="90">
        <f t="shared" si="259"/>
        <v>-13000</v>
      </c>
      <c r="BE352" s="90">
        <f t="shared" si="226"/>
        <v>15161.958756418748</v>
      </c>
      <c r="BF352" s="89">
        <f t="shared" si="237"/>
        <v>0.16630451972451898</v>
      </c>
      <c r="BG352" s="109">
        <f t="shared" si="260"/>
        <v>1124.7400021208989</v>
      </c>
      <c r="BH352" s="108">
        <f t="shared" si="227"/>
        <v>16286.698758539647</v>
      </c>
      <c r="BI352" s="129">
        <f t="shared" si="238"/>
        <v>0.25282298142612669</v>
      </c>
      <c r="BJ352" s="90">
        <f t="shared" si="228"/>
        <v>1313.6190303664819</v>
      </c>
      <c r="BK352" s="108">
        <f t="shared" si="229"/>
        <v>16475.57778678523</v>
      </c>
      <c r="BL352" s="89">
        <f t="shared" si="239"/>
        <v>0.26735213744501762</v>
      </c>
      <c r="BM352" s="109"/>
      <c r="BN352" s="109">
        <f t="shared" si="240"/>
        <v>13000</v>
      </c>
      <c r="BO352" s="109">
        <f t="shared" si="241"/>
        <v>16475.57778678523</v>
      </c>
      <c r="BQ352" s="108">
        <f t="shared" si="261"/>
        <v>84.769997000000004</v>
      </c>
      <c r="BR352" s="108">
        <f t="shared" si="262"/>
        <v>37.720001000000003</v>
      </c>
    </row>
    <row r="353" spans="1:70" ht="12.75" customHeight="1" x14ac:dyDescent="0.2">
      <c r="A353" s="107">
        <v>41520</v>
      </c>
      <c r="B353" s="108">
        <v>86.129997000000003</v>
      </c>
      <c r="C353" s="108">
        <v>69.290001000000004</v>
      </c>
      <c r="D353" s="108">
        <v>71.5</v>
      </c>
      <c r="E353" s="108">
        <v>86.870002999999997</v>
      </c>
      <c r="F353" s="108">
        <v>38.090000000000003</v>
      </c>
      <c r="G353" s="108">
        <v>39.580002</v>
      </c>
      <c r="L353" s="156">
        <f>IF(int=Weekly,-$B$4,IF(int=Bi_Weekly,-$B$4,IF(int=Monthly,0,IF(int=Quarterly,0,IF(int=Yearly,0,IF(int=None,0,0))))))</f>
        <v>0</v>
      </c>
      <c r="M353" s="110">
        <f t="shared" si="214"/>
        <v>0</v>
      </c>
      <c r="N353" s="126">
        <f t="shared" si="215"/>
        <v>0</v>
      </c>
      <c r="O353" s="110">
        <f t="shared" si="216"/>
        <v>0</v>
      </c>
      <c r="P353" s="110">
        <f t="shared" si="217"/>
        <v>0</v>
      </c>
      <c r="Q353" s="110">
        <f t="shared" si="218"/>
        <v>0</v>
      </c>
      <c r="R353" s="110">
        <f t="shared" si="219"/>
        <v>0</v>
      </c>
      <c r="S353" s="110">
        <f t="shared" si="242"/>
        <v>36.477830270086933</v>
      </c>
      <c r="T353" s="110">
        <f t="shared" si="243"/>
        <v>42.735766686462405</v>
      </c>
      <c r="U353" s="110">
        <f t="shared" si="244"/>
        <v>14.822745926745496</v>
      </c>
      <c r="V353" s="110">
        <f t="shared" si="245"/>
        <v>10.441455877293022</v>
      </c>
      <c r="W353" s="110">
        <f t="shared" si="246"/>
        <v>151.56940218842516</v>
      </c>
      <c r="X353" s="110">
        <f t="shared" si="247"/>
        <v>42.757024608565622</v>
      </c>
      <c r="Y353" s="110"/>
      <c r="Z353" s="110"/>
      <c r="AA353" s="110"/>
      <c r="AB353" s="110"/>
      <c r="AC353" s="110"/>
      <c r="AD353" s="110"/>
      <c r="AE353" s="110">
        <f t="shared" si="230"/>
        <v>0</v>
      </c>
      <c r="AF353" s="110">
        <f t="shared" si="231"/>
        <v>0</v>
      </c>
      <c r="AG353" s="110">
        <f t="shared" si="232"/>
        <v>0</v>
      </c>
      <c r="AH353" s="110">
        <f t="shared" si="233"/>
        <v>0</v>
      </c>
      <c r="AI353" s="110">
        <f t="shared" si="234"/>
        <v>0</v>
      </c>
      <c r="AJ353" s="110">
        <f t="shared" si="235"/>
        <v>0</v>
      </c>
      <c r="AK353" s="110">
        <f t="shared" si="220"/>
        <v>0</v>
      </c>
      <c r="AL353" s="110">
        <f t="shared" si="221"/>
        <v>0</v>
      </c>
      <c r="AM353" s="110">
        <f t="shared" si="222"/>
        <v>0</v>
      </c>
      <c r="AN353" s="110">
        <f t="shared" si="223"/>
        <v>0</v>
      </c>
      <c r="AO353" s="110">
        <f t="shared" si="224"/>
        <v>0</v>
      </c>
      <c r="AP353" s="110">
        <f t="shared" si="225"/>
        <v>0</v>
      </c>
      <c r="AQ353" s="110">
        <f t="shared" si="248"/>
        <v>2.4000211562475107</v>
      </c>
      <c r="AR353" s="110">
        <f t="shared" si="248"/>
        <v>3.7838886843676156</v>
      </c>
      <c r="AS353" s="110">
        <f t="shared" si="249"/>
        <v>0.97356099046064981</v>
      </c>
      <c r="AT353" s="110">
        <f t="shared" si="250"/>
        <v>0.76367010794224255</v>
      </c>
      <c r="AU353" s="110">
        <f t="shared" si="251"/>
        <v>15.882991855733646</v>
      </c>
      <c r="AV353" s="110">
        <f t="shared" si="252"/>
        <v>3.4779444469368519</v>
      </c>
      <c r="AW353" s="110">
        <f t="shared" si="253"/>
        <v>38.877851426334445</v>
      </c>
      <c r="AX353" s="110">
        <f t="shared" si="254"/>
        <v>46.519655370830023</v>
      </c>
      <c r="AY353" s="110">
        <f t="shared" si="255"/>
        <v>15.796306917206145</v>
      </c>
      <c r="AZ353" s="110">
        <f t="shared" si="256"/>
        <v>11.205125985235265</v>
      </c>
      <c r="BA353" s="110">
        <f t="shared" si="257"/>
        <v>167.45239404415881</v>
      </c>
      <c r="BB353" s="110">
        <f t="shared" si="258"/>
        <v>46.234969055502475</v>
      </c>
      <c r="BC353" s="90">
        <f t="shared" si="236"/>
        <v>0</v>
      </c>
      <c r="BD353" s="90">
        <f t="shared" si="259"/>
        <v>-13000</v>
      </c>
      <c r="BE353" s="90">
        <f t="shared" si="226"/>
        <v>15535.474014195152</v>
      </c>
      <c r="BF353" s="89">
        <f t="shared" si="237"/>
        <v>0.1950364626303962</v>
      </c>
      <c r="BG353" s="109">
        <f t="shared" si="260"/>
        <v>1124.7400021208989</v>
      </c>
      <c r="BH353" s="108">
        <f t="shared" si="227"/>
        <v>16660.214016316051</v>
      </c>
      <c r="BI353" s="129">
        <f t="shared" si="238"/>
        <v>0.28155492433200391</v>
      </c>
      <c r="BJ353" s="90">
        <f t="shared" si="228"/>
        <v>1347.4893090476889</v>
      </c>
      <c r="BK353" s="108">
        <f t="shared" si="229"/>
        <v>16882.963323242839</v>
      </c>
      <c r="BL353" s="89">
        <f t="shared" si="239"/>
        <v>0.29868948640329518</v>
      </c>
      <c r="BM353" s="109"/>
      <c r="BN353" s="109">
        <f t="shared" si="240"/>
        <v>13000</v>
      </c>
      <c r="BO353" s="109">
        <f t="shared" si="241"/>
        <v>16882.963323242839</v>
      </c>
      <c r="BQ353" s="108">
        <f t="shared" si="261"/>
        <v>86.129997000000003</v>
      </c>
      <c r="BR353" s="108">
        <f t="shared" si="262"/>
        <v>39.580002</v>
      </c>
    </row>
    <row r="354" spans="1:70" ht="12.75" customHeight="1" x14ac:dyDescent="0.2">
      <c r="A354" s="107">
        <v>41526</v>
      </c>
      <c r="B354" s="108">
        <v>87.919998000000007</v>
      </c>
      <c r="C354" s="108">
        <v>70.800003000000004</v>
      </c>
      <c r="D354" s="108">
        <v>73.110000999999997</v>
      </c>
      <c r="E354" s="108">
        <v>88.809997999999993</v>
      </c>
      <c r="F354" s="108">
        <v>39.110000999999997</v>
      </c>
      <c r="G354" s="108">
        <v>40.880001</v>
      </c>
      <c r="L354" s="156">
        <f>IF(int=Weekly,-$B$4,IF(int=Bi_Weekly,0,IF(int=Monthly,0,IF(int=Quarterly,0,IF(int=Yearly,0,IF(int=None,0,0))))))</f>
        <v>0</v>
      </c>
      <c r="M354" s="110">
        <f t="shared" si="214"/>
        <v>0</v>
      </c>
      <c r="N354" s="126">
        <f t="shared" si="215"/>
        <v>0</v>
      </c>
      <c r="O354" s="110">
        <f t="shared" si="216"/>
        <v>0</v>
      </c>
      <c r="P354" s="110">
        <f t="shared" si="217"/>
        <v>0</v>
      </c>
      <c r="Q354" s="110">
        <f t="shared" si="218"/>
        <v>0</v>
      </c>
      <c r="R354" s="110">
        <f t="shared" si="219"/>
        <v>0</v>
      </c>
      <c r="S354" s="110">
        <f t="shared" si="242"/>
        <v>36.477830270086933</v>
      </c>
      <c r="T354" s="110">
        <f t="shared" si="243"/>
        <v>42.735766686462405</v>
      </c>
      <c r="U354" s="110">
        <f t="shared" si="244"/>
        <v>14.822745926745496</v>
      </c>
      <c r="V354" s="110">
        <f t="shared" si="245"/>
        <v>10.441455877293022</v>
      </c>
      <c r="W354" s="110">
        <f t="shared" si="246"/>
        <v>151.56940218842516</v>
      </c>
      <c r="X354" s="110">
        <f t="shared" si="247"/>
        <v>42.757024608565622</v>
      </c>
      <c r="Y354" s="110"/>
      <c r="Z354" s="110"/>
      <c r="AA354" s="110"/>
      <c r="AB354" s="110"/>
      <c r="AC354" s="110"/>
      <c r="AD354" s="110"/>
      <c r="AE354" s="110">
        <f t="shared" si="230"/>
        <v>0</v>
      </c>
      <c r="AF354" s="110">
        <f t="shared" si="231"/>
        <v>0</v>
      </c>
      <c r="AG354" s="110">
        <f t="shared" si="232"/>
        <v>0</v>
      </c>
      <c r="AH354" s="110">
        <f t="shared" si="233"/>
        <v>0</v>
      </c>
      <c r="AI354" s="110">
        <f t="shared" si="234"/>
        <v>0</v>
      </c>
      <c r="AJ354" s="110">
        <f t="shared" si="235"/>
        <v>0</v>
      </c>
      <c r="AK354" s="110">
        <f t="shared" si="220"/>
        <v>0</v>
      </c>
      <c r="AL354" s="110">
        <f t="shared" si="221"/>
        <v>0</v>
      </c>
      <c r="AM354" s="110">
        <f t="shared" si="222"/>
        <v>0</v>
      </c>
      <c r="AN354" s="110">
        <f t="shared" si="223"/>
        <v>0</v>
      </c>
      <c r="AO354" s="110">
        <f t="shared" si="224"/>
        <v>0</v>
      </c>
      <c r="AP354" s="110">
        <f t="shared" si="225"/>
        <v>0</v>
      </c>
      <c r="AQ354" s="110">
        <f t="shared" si="248"/>
        <v>2.4000211562475107</v>
      </c>
      <c r="AR354" s="110">
        <f t="shared" si="248"/>
        <v>3.7838886843676156</v>
      </c>
      <c r="AS354" s="110">
        <f t="shared" si="249"/>
        <v>0.97356099046064981</v>
      </c>
      <c r="AT354" s="110">
        <f t="shared" si="250"/>
        <v>0.76367010794224255</v>
      </c>
      <c r="AU354" s="110">
        <f t="shared" si="251"/>
        <v>15.882991855733646</v>
      </c>
      <c r="AV354" s="110">
        <f t="shared" si="252"/>
        <v>3.4779444469368519</v>
      </c>
      <c r="AW354" s="110">
        <f t="shared" si="253"/>
        <v>38.877851426334445</v>
      </c>
      <c r="AX354" s="110">
        <f t="shared" si="254"/>
        <v>46.519655370830023</v>
      </c>
      <c r="AY354" s="110">
        <f t="shared" si="255"/>
        <v>15.796306917206145</v>
      </c>
      <c r="AZ354" s="110">
        <f t="shared" si="256"/>
        <v>11.205125985235265</v>
      </c>
      <c r="BA354" s="110">
        <f t="shared" si="257"/>
        <v>167.45239404415881</v>
      </c>
      <c r="BB354" s="110">
        <f t="shared" si="258"/>
        <v>46.234969055502475</v>
      </c>
      <c r="BC354" s="90">
        <f t="shared" si="236"/>
        <v>0</v>
      </c>
      <c r="BD354" s="90">
        <f t="shared" si="259"/>
        <v>-13000</v>
      </c>
      <c r="BE354" s="90">
        <f t="shared" si="226"/>
        <v>15919.606499019708</v>
      </c>
      <c r="BF354" s="89">
        <f t="shared" si="237"/>
        <v>0.22458511530920844</v>
      </c>
      <c r="BG354" s="109">
        <f t="shared" si="260"/>
        <v>1124.7400021208989</v>
      </c>
      <c r="BH354" s="108">
        <f t="shared" si="227"/>
        <v>17044.346501140608</v>
      </c>
      <c r="BI354" s="129">
        <f t="shared" si="238"/>
        <v>0.31110357701081592</v>
      </c>
      <c r="BJ354" s="90">
        <f t="shared" si="228"/>
        <v>1381.2699710367392</v>
      </c>
      <c r="BK354" s="108">
        <f t="shared" si="229"/>
        <v>17300.876470056446</v>
      </c>
      <c r="BL354" s="89">
        <f t="shared" si="239"/>
        <v>0.33083665154280362</v>
      </c>
      <c r="BM354" s="109"/>
      <c r="BN354" s="109">
        <f t="shared" si="240"/>
        <v>13000</v>
      </c>
      <c r="BO354" s="109">
        <f t="shared" si="241"/>
        <v>17300.87647005645</v>
      </c>
      <c r="BQ354" s="108">
        <f t="shared" si="261"/>
        <v>87.919998000000007</v>
      </c>
      <c r="BR354" s="108">
        <f t="shared" si="262"/>
        <v>40.880001</v>
      </c>
    </row>
    <row r="355" spans="1:70" ht="12.75" customHeight="1" x14ac:dyDescent="0.2">
      <c r="A355" s="107">
        <v>41533</v>
      </c>
      <c r="B355" s="108">
        <v>89.199996999999996</v>
      </c>
      <c r="C355" s="108">
        <v>71.540001000000004</v>
      </c>
      <c r="D355" s="108">
        <v>73.910004000000001</v>
      </c>
      <c r="E355" s="108">
        <v>90.169998000000007</v>
      </c>
      <c r="F355" s="108">
        <v>40.009998000000003</v>
      </c>
      <c r="G355" s="108">
        <v>41.779998999999997</v>
      </c>
      <c r="L355" s="156">
        <f>IF(int=Weekly,-$B$4,IF(int=Bi_Weekly,-$B$4,IF(int=Monthly,-$B$4,IF(int=Quarterly,0,IF(int=Yearly,0,IF(int=None,0,0))))))</f>
        <v>0</v>
      </c>
      <c r="M355" s="110">
        <f t="shared" ref="M355:M418" si="263">(ABS((L355*$B$29)/B355))</f>
        <v>0</v>
      </c>
      <c r="N355" s="126">
        <f t="shared" ref="N355:N418" si="264">(ABS((L355*$C$29)/C355))</f>
        <v>0</v>
      </c>
      <c r="O355" s="110">
        <f t="shared" ref="O355:O418" si="265">(ABS((L355*$D$29)/D355))</f>
        <v>0</v>
      </c>
      <c r="P355" s="110">
        <f t="shared" ref="P355:P418" si="266">(ABS((L355*$E$29)/E355))</f>
        <v>0</v>
      </c>
      <c r="Q355" s="110">
        <f t="shared" ref="Q355:Q418" si="267">(ABS((L355*$F$29)/F355))</f>
        <v>0</v>
      </c>
      <c r="R355" s="110">
        <f t="shared" ref="R355:R418" si="268">(ABS((L355*$G$29)/G355))</f>
        <v>0</v>
      </c>
      <c r="S355" s="110">
        <f t="shared" si="242"/>
        <v>36.477830270086933</v>
      </c>
      <c r="T355" s="110">
        <f t="shared" si="243"/>
        <v>42.735766686462405</v>
      </c>
      <c r="U355" s="110">
        <f t="shared" si="244"/>
        <v>14.822745926745496</v>
      </c>
      <c r="V355" s="110">
        <f t="shared" si="245"/>
        <v>10.441455877293022</v>
      </c>
      <c r="W355" s="110">
        <f t="shared" si="246"/>
        <v>151.56940218842516</v>
      </c>
      <c r="X355" s="110">
        <f t="shared" si="247"/>
        <v>42.757024608565622</v>
      </c>
      <c r="Y355" s="110"/>
      <c r="Z355" s="110"/>
      <c r="AA355" s="110"/>
      <c r="AB355" s="110"/>
      <c r="AC355" s="110"/>
      <c r="AD355" s="110"/>
      <c r="AE355" s="110">
        <f t="shared" si="230"/>
        <v>0</v>
      </c>
      <c r="AF355" s="110">
        <f t="shared" si="231"/>
        <v>0</v>
      </c>
      <c r="AG355" s="110">
        <f t="shared" si="232"/>
        <v>0</v>
      </c>
      <c r="AH355" s="110">
        <f t="shared" si="233"/>
        <v>0</v>
      </c>
      <c r="AI355" s="110">
        <f t="shared" si="234"/>
        <v>0</v>
      </c>
      <c r="AJ355" s="110">
        <f t="shared" si="235"/>
        <v>0</v>
      </c>
      <c r="AK355" s="110">
        <f t="shared" ref="AK355:AK418" si="269">IF(AE355&gt;0,AE355/B355,0)</f>
        <v>0</v>
      </c>
      <c r="AL355" s="110">
        <f t="shared" ref="AL355:AL418" si="270">IF(AF355&gt;0,AF355/C355,0)</f>
        <v>0</v>
      </c>
      <c r="AM355" s="110">
        <f t="shared" ref="AM355:AM418" si="271">IF(AG355&gt;0,AG355/D355,0)</f>
        <v>0</v>
      </c>
      <c r="AN355" s="110">
        <f t="shared" ref="AN355:AN418" si="272">IF(AH355&gt;0,AH355/E355,0)</f>
        <v>0</v>
      </c>
      <c r="AO355" s="110">
        <f t="shared" ref="AO355:AO418" si="273">IF(AI355&gt;0,AI355/F355,0)</f>
        <v>0</v>
      </c>
      <c r="AP355" s="110">
        <f t="shared" ref="AP355:AP418" si="274">IF(AJ355&gt;0,AJ355/G355,0)</f>
        <v>0</v>
      </c>
      <c r="AQ355" s="110">
        <f t="shared" si="248"/>
        <v>2.4000211562475107</v>
      </c>
      <c r="AR355" s="110">
        <f t="shared" si="248"/>
        <v>3.7838886843676156</v>
      </c>
      <c r="AS355" s="110">
        <f t="shared" si="249"/>
        <v>0.97356099046064981</v>
      </c>
      <c r="AT355" s="110">
        <f t="shared" si="250"/>
        <v>0.76367010794224255</v>
      </c>
      <c r="AU355" s="110">
        <f t="shared" si="251"/>
        <v>15.882991855733646</v>
      </c>
      <c r="AV355" s="110">
        <f t="shared" si="252"/>
        <v>3.4779444469368519</v>
      </c>
      <c r="AW355" s="110">
        <f t="shared" si="253"/>
        <v>38.877851426334445</v>
      </c>
      <c r="AX355" s="110">
        <f t="shared" si="254"/>
        <v>46.519655370830023</v>
      </c>
      <c r="AY355" s="110">
        <f t="shared" si="255"/>
        <v>15.796306917206145</v>
      </c>
      <c r="AZ355" s="110">
        <f t="shared" si="256"/>
        <v>11.205125985235265</v>
      </c>
      <c r="BA355" s="110">
        <f t="shared" si="257"/>
        <v>167.45239404415881</v>
      </c>
      <c r="BB355" s="110">
        <f t="shared" si="258"/>
        <v>46.234969055502475</v>
      </c>
      <c r="BC355" s="90">
        <f t="shared" si="236"/>
        <v>0</v>
      </c>
      <c r="BD355" s="90">
        <f t="shared" si="259"/>
        <v>-13000</v>
      </c>
      <c r="BE355" s="90">
        <f t="shared" ref="BE355:BE418" si="275">(S355*B355)+(T355*C355)+(U355*D355)+(V355*E355)+(W355*F355)+(X355*G355)</f>
        <v>16198.87433226183</v>
      </c>
      <c r="BF355" s="89">
        <f t="shared" si="237"/>
        <v>0.24606725632783299</v>
      </c>
      <c r="BG355" s="109">
        <f t="shared" si="260"/>
        <v>1124.7400021208989</v>
      </c>
      <c r="BH355" s="108">
        <f t="shared" ref="BH355:BH418" si="276">BE355+BG355</f>
        <v>17323.614334382728</v>
      </c>
      <c r="BI355" s="129">
        <f t="shared" si="238"/>
        <v>0.3325857180294407</v>
      </c>
      <c r="BJ355" s="90">
        <f t="shared" ref="BJ355:BJ418" si="277">(B355*AQ355)+(C355*AR355)+(D355*AS355)+(E355*AT355)+(F355*AU355)+(G355*AV355)</f>
        <v>1406.3842969027617</v>
      </c>
      <c r="BK355" s="108">
        <f t="shared" ref="BK355:BK418" si="278">BE355+BJ355</f>
        <v>17605.258629164593</v>
      </c>
      <c r="BL355" s="89">
        <f t="shared" si="239"/>
        <v>0.35425066378189185</v>
      </c>
      <c r="BM355" s="109"/>
      <c r="BN355" s="109">
        <f t="shared" si="240"/>
        <v>13000</v>
      </c>
      <c r="BO355" s="109">
        <f t="shared" si="241"/>
        <v>17605.258629164593</v>
      </c>
      <c r="BQ355" s="108">
        <f t="shared" si="261"/>
        <v>89.199996999999996</v>
      </c>
      <c r="BR355" s="108">
        <f t="shared" si="262"/>
        <v>41.779998999999997</v>
      </c>
    </row>
    <row r="356" spans="1:70" ht="12.75" customHeight="1" x14ac:dyDescent="0.2">
      <c r="A356" s="107">
        <v>41540</v>
      </c>
      <c r="B356" s="108">
        <v>88.059997999999993</v>
      </c>
      <c r="C356" s="108">
        <v>70.209998999999996</v>
      </c>
      <c r="D356" s="108">
        <v>73.410004000000001</v>
      </c>
      <c r="E356" s="108">
        <v>90.269997000000004</v>
      </c>
      <c r="F356" s="108">
        <v>39.880001</v>
      </c>
      <c r="G356" s="108">
        <v>40.520000000000003</v>
      </c>
      <c r="L356" s="156">
        <f>IF(int=Weekly,-$B$4,IF(int=Bi_Weekly,0,IF(int=Monthly,0,IF(int=Quarterly,0,IF(int=Yearly,0,IF(int=None,0,0))))))</f>
        <v>0</v>
      </c>
      <c r="M356" s="110">
        <f t="shared" si="263"/>
        <v>0</v>
      </c>
      <c r="N356" s="126">
        <f t="shared" si="264"/>
        <v>0</v>
      </c>
      <c r="O356" s="110">
        <f t="shared" si="265"/>
        <v>0</v>
      </c>
      <c r="P356" s="110">
        <f t="shared" si="266"/>
        <v>0</v>
      </c>
      <c r="Q356" s="110">
        <f t="shared" si="267"/>
        <v>0</v>
      </c>
      <c r="R356" s="110">
        <f t="shared" si="268"/>
        <v>0</v>
      </c>
      <c r="S356" s="110">
        <f t="shared" si="242"/>
        <v>36.477830270086933</v>
      </c>
      <c r="T356" s="110">
        <f t="shared" si="243"/>
        <v>42.735766686462405</v>
      </c>
      <c r="U356" s="110">
        <f t="shared" si="244"/>
        <v>14.822745926745496</v>
      </c>
      <c r="V356" s="110">
        <f t="shared" si="245"/>
        <v>10.441455877293022</v>
      </c>
      <c r="W356" s="110">
        <f t="shared" si="246"/>
        <v>151.56940218842516</v>
      </c>
      <c r="X356" s="110">
        <f t="shared" si="247"/>
        <v>42.757024608565622</v>
      </c>
      <c r="Y356" s="110">
        <v>0.42899999999999999</v>
      </c>
      <c r="Z356" s="110">
        <v>0.41699999999999998</v>
      </c>
      <c r="AA356" s="110"/>
      <c r="AB356" s="110"/>
      <c r="AC356" s="110">
        <v>0.16400000000000001</v>
      </c>
      <c r="AD356" s="110">
        <v>0.34499999999999997</v>
      </c>
      <c r="AE356" s="110">
        <f t="shared" ref="AE356:AE419" si="279">(S356*Y356)</f>
        <v>15.648989185867293</v>
      </c>
      <c r="AF356" s="110">
        <f t="shared" ref="AF356:AF419" si="280">(T356*Z356)</f>
        <v>17.820814708254822</v>
      </c>
      <c r="AG356" s="110">
        <f t="shared" ref="AG356:AG419" si="281">(U356*AA356)</f>
        <v>0</v>
      </c>
      <c r="AH356" s="110">
        <f t="shared" ref="AH356:AH419" si="282">(V356*AB356)</f>
        <v>0</v>
      </c>
      <c r="AI356" s="110">
        <f t="shared" ref="AI356:AI419" si="283">(W356*AC356)</f>
        <v>24.857381958901726</v>
      </c>
      <c r="AJ356" s="110">
        <f t="shared" ref="AJ356:AJ419" si="284">(X356*AD356)</f>
        <v>14.751173489955139</v>
      </c>
      <c r="AK356" s="110">
        <f t="shared" si="269"/>
        <v>0.17770826188148783</v>
      </c>
      <c r="AL356" s="110">
        <f t="shared" si="270"/>
        <v>0.25382160606860033</v>
      </c>
      <c r="AM356" s="110">
        <f t="shared" si="271"/>
        <v>0</v>
      </c>
      <c r="AN356" s="110">
        <f t="shared" si="272"/>
        <v>0</v>
      </c>
      <c r="AO356" s="110">
        <f t="shared" si="273"/>
        <v>0.62330444673012231</v>
      </c>
      <c r="AP356" s="110">
        <f t="shared" si="274"/>
        <v>0.36404672976197283</v>
      </c>
      <c r="AQ356" s="110">
        <f t="shared" si="248"/>
        <v>2.5777294181289987</v>
      </c>
      <c r="AR356" s="110">
        <f t="shared" si="248"/>
        <v>4.0377102904362161</v>
      </c>
      <c r="AS356" s="110">
        <f t="shared" si="249"/>
        <v>0.97356099046064981</v>
      </c>
      <c r="AT356" s="110">
        <f t="shared" si="250"/>
        <v>0.76367010794224255</v>
      </c>
      <c r="AU356" s="110">
        <f t="shared" si="251"/>
        <v>16.506296302463767</v>
      </c>
      <c r="AV356" s="110">
        <f t="shared" si="252"/>
        <v>3.8419911766988246</v>
      </c>
      <c r="AW356" s="110">
        <f t="shared" si="253"/>
        <v>39.055559688215929</v>
      </c>
      <c r="AX356" s="110">
        <f t="shared" si="254"/>
        <v>46.773476976898621</v>
      </c>
      <c r="AY356" s="110">
        <f t="shared" si="255"/>
        <v>15.796306917206145</v>
      </c>
      <c r="AZ356" s="110">
        <f t="shared" si="256"/>
        <v>11.205125985235265</v>
      </c>
      <c r="BA356" s="110">
        <f t="shared" si="257"/>
        <v>168.07569849088893</v>
      </c>
      <c r="BB356" s="110">
        <f t="shared" si="258"/>
        <v>46.599015785264449</v>
      </c>
      <c r="BC356" s="90">
        <f t="shared" ref="BC356:BC419" si="285">(AE356+AF356+AG356+AH356+AI356+AJ356)</f>
        <v>73.078359342978985</v>
      </c>
      <c r="BD356" s="90">
        <f t="shared" si="259"/>
        <v>-13000</v>
      </c>
      <c r="BE356" s="90">
        <f t="shared" si="275"/>
        <v>16020.506373424076</v>
      </c>
      <c r="BF356" s="89">
        <f t="shared" ref="BF356:BF419" si="286">(BE356/ABS(BD356))-1</f>
        <v>0.23234664410954431</v>
      </c>
      <c r="BG356" s="109">
        <f t="shared" si="260"/>
        <v>1197.8183614638779</v>
      </c>
      <c r="BH356" s="108">
        <f t="shared" si="276"/>
        <v>17218.324734887952</v>
      </c>
      <c r="BI356" s="129">
        <f t="shared" ref="BI356:BI419" si="287">(BH356/ABS(BD356))-1</f>
        <v>0.32448651806830409</v>
      </c>
      <c r="BJ356" s="90">
        <f t="shared" si="277"/>
        <v>1464.8366929440813</v>
      </c>
      <c r="BK356" s="108">
        <f t="shared" si="278"/>
        <v>17485.343066368157</v>
      </c>
      <c r="BL356" s="89">
        <f t="shared" ref="BL356:BL419" si="288">(BK356/ABS(BD356))-1</f>
        <v>0.3450263897206276</v>
      </c>
      <c r="BM356" s="109"/>
      <c r="BN356" s="109">
        <f t="shared" ref="BN356:BN419" si="289">ABS(BD356)</f>
        <v>13000</v>
      </c>
      <c r="BO356" s="109">
        <f t="shared" ref="BO356:BO419" si="290">(B356*AW356)+(C356*AX356)+(D356*AY356)+(E356*AZ356)+(F356*BA356)+(G356*BB356)</f>
        <v>17485.343066368154</v>
      </c>
      <c r="BQ356" s="108">
        <f t="shared" si="261"/>
        <v>88.059997999999993</v>
      </c>
      <c r="BR356" s="108">
        <f t="shared" si="262"/>
        <v>40.520000000000003</v>
      </c>
    </row>
    <row r="357" spans="1:70" ht="12.75" customHeight="1" x14ac:dyDescent="0.2">
      <c r="A357" s="107">
        <v>41547</v>
      </c>
      <c r="B357" s="108">
        <v>88.150002000000001</v>
      </c>
      <c r="C357" s="108">
        <v>70.129997000000003</v>
      </c>
      <c r="D357" s="108">
        <v>74.040001000000004</v>
      </c>
      <c r="E357" s="108">
        <v>90.849997999999999</v>
      </c>
      <c r="F357" s="108">
        <v>39.630001</v>
      </c>
      <c r="G357" s="108">
        <v>41.5</v>
      </c>
      <c r="L357" s="156">
        <f>IF(int=Weekly,-$B$4,IF(int=Bi_Weekly,-$B$4,IF(int=Monthly,0,IF(int=Quarterly,0,IF(int=Yearly,0,IF(int=None,0,0))))))</f>
        <v>0</v>
      </c>
      <c r="M357" s="110">
        <f t="shared" si="263"/>
        <v>0</v>
      </c>
      <c r="N357" s="126">
        <f t="shared" si="264"/>
        <v>0</v>
      </c>
      <c r="O357" s="110">
        <f t="shared" si="265"/>
        <v>0</v>
      </c>
      <c r="P357" s="110">
        <f t="shared" si="266"/>
        <v>0</v>
      </c>
      <c r="Q357" s="110">
        <f t="shared" si="267"/>
        <v>0</v>
      </c>
      <c r="R357" s="110">
        <f t="shared" si="268"/>
        <v>0</v>
      </c>
      <c r="S357" s="110">
        <f t="shared" ref="S357:S420" si="291">S356+M357</f>
        <v>36.477830270086933</v>
      </c>
      <c r="T357" s="110">
        <f t="shared" ref="T357:T420" si="292">T356+N357</f>
        <v>42.735766686462405</v>
      </c>
      <c r="U357" s="110">
        <f t="shared" ref="U357:U420" si="293">U356+O357</f>
        <v>14.822745926745496</v>
      </c>
      <c r="V357" s="110">
        <f t="shared" ref="V357:V420" si="294">V356+P357</f>
        <v>10.441455877293022</v>
      </c>
      <c r="W357" s="110">
        <f t="shared" ref="W357:W420" si="295">W356+Q357</f>
        <v>151.56940218842516</v>
      </c>
      <c r="X357" s="110">
        <f t="shared" ref="X357:X420" si="296">X356+R357</f>
        <v>42.757024608565622</v>
      </c>
      <c r="Y357" s="110"/>
      <c r="Z357" s="110"/>
      <c r="AA357" s="110"/>
      <c r="AB357" s="110"/>
      <c r="AC357" s="110"/>
      <c r="AD357" s="110"/>
      <c r="AE357" s="110">
        <f t="shared" si="279"/>
        <v>0</v>
      </c>
      <c r="AF357" s="110">
        <f t="shared" si="280"/>
        <v>0</v>
      </c>
      <c r="AG357" s="110">
        <f t="shared" si="281"/>
        <v>0</v>
      </c>
      <c r="AH357" s="110">
        <f t="shared" si="282"/>
        <v>0</v>
      </c>
      <c r="AI357" s="110">
        <f t="shared" si="283"/>
        <v>0</v>
      </c>
      <c r="AJ357" s="110">
        <f t="shared" si="284"/>
        <v>0</v>
      </c>
      <c r="AK357" s="110">
        <f t="shared" si="269"/>
        <v>0</v>
      </c>
      <c r="AL357" s="110">
        <f t="shared" si="270"/>
        <v>0</v>
      </c>
      <c r="AM357" s="110">
        <f t="shared" si="271"/>
        <v>0</v>
      </c>
      <c r="AN357" s="110">
        <f t="shared" si="272"/>
        <v>0</v>
      </c>
      <c r="AO357" s="110">
        <f t="shared" si="273"/>
        <v>0</v>
      </c>
      <c r="AP357" s="110">
        <f t="shared" si="274"/>
        <v>0</v>
      </c>
      <c r="AQ357" s="110">
        <f t="shared" ref="AQ357:AR420" si="297">AK357+AQ356+IF(AK357&lt;0,AK357,0)</f>
        <v>2.5777294181289987</v>
      </c>
      <c r="AR357" s="110">
        <f t="shared" si="297"/>
        <v>4.0377102904362161</v>
      </c>
      <c r="AS357" s="110">
        <f t="shared" ref="AS357:AS420" si="298">AM357+AS356+IF(AM357&lt;0,AM357,0)</f>
        <v>0.97356099046064981</v>
      </c>
      <c r="AT357" s="110">
        <f t="shared" ref="AT357:AT420" si="299">AN357+AT356+IF(AN357&lt;0,AN357,0)</f>
        <v>0.76367010794224255</v>
      </c>
      <c r="AU357" s="110">
        <f t="shared" ref="AU357:AU420" si="300">AO357+AU356+IF(AO357&lt;0,AO357,0)</f>
        <v>16.506296302463767</v>
      </c>
      <c r="AV357" s="110">
        <f t="shared" ref="AV357:AV420" si="301">AP357+AV356+IF(AP357&lt;0,AP357,0)</f>
        <v>3.8419911766988246</v>
      </c>
      <c r="AW357" s="110">
        <f t="shared" ref="AW357:AW420" si="302">S357+AQ357</f>
        <v>39.055559688215929</v>
      </c>
      <c r="AX357" s="110">
        <f t="shared" ref="AX357:AX420" si="303">T357+AR357</f>
        <v>46.773476976898621</v>
      </c>
      <c r="AY357" s="110">
        <f t="shared" ref="AY357:AY420" si="304">U357+AS357</f>
        <v>15.796306917206145</v>
      </c>
      <c r="AZ357" s="110">
        <f t="shared" ref="AZ357:AZ420" si="305">V357+AT357</f>
        <v>11.205125985235265</v>
      </c>
      <c r="BA357" s="110">
        <f t="shared" ref="BA357:BA420" si="306">W357+AU357</f>
        <v>168.07569849088893</v>
      </c>
      <c r="BB357" s="110">
        <f t="shared" ref="BB357:BB420" si="307">X357+AV357</f>
        <v>46.599015785264449</v>
      </c>
      <c r="BC357" s="90">
        <f t="shared" si="285"/>
        <v>0</v>
      </c>
      <c r="BD357" s="90">
        <f t="shared" ref="BD357:BD420" si="308">BD356+L357</f>
        <v>-13000</v>
      </c>
      <c r="BE357" s="90">
        <f t="shared" si="275"/>
        <v>16039.774451138437</v>
      </c>
      <c r="BF357" s="89">
        <f t="shared" si="286"/>
        <v>0.23382880393372596</v>
      </c>
      <c r="BG357" s="109">
        <f t="shared" ref="BG357:BG420" si="309">BG356+BC357</f>
        <v>1197.8183614638779</v>
      </c>
      <c r="BH357" s="108">
        <f t="shared" si="276"/>
        <v>17237.592812602314</v>
      </c>
      <c r="BI357" s="129">
        <f t="shared" si="287"/>
        <v>0.32596867789248574</v>
      </c>
      <c r="BJ357" s="90">
        <f t="shared" si="277"/>
        <v>1465.4405212111078</v>
      </c>
      <c r="BK357" s="108">
        <f t="shared" si="278"/>
        <v>17505.214972349546</v>
      </c>
      <c r="BL357" s="89">
        <f t="shared" si="288"/>
        <v>0.346554997873042</v>
      </c>
      <c r="BM357" s="109"/>
      <c r="BN357" s="109">
        <f t="shared" si="289"/>
        <v>13000</v>
      </c>
      <c r="BO357" s="109">
        <f t="shared" si="290"/>
        <v>17505.214972349546</v>
      </c>
      <c r="BQ357" s="108">
        <f t="shared" si="261"/>
        <v>88.150002000000001</v>
      </c>
      <c r="BR357" s="108">
        <f t="shared" si="262"/>
        <v>41.5</v>
      </c>
    </row>
    <row r="358" spans="1:70" ht="12.75" customHeight="1" x14ac:dyDescent="0.2">
      <c r="A358" s="107">
        <v>41554</v>
      </c>
      <c r="B358" s="108">
        <v>88.699996999999996</v>
      </c>
      <c r="C358" s="108">
        <v>71.010002</v>
      </c>
      <c r="D358" s="108">
        <v>74.440002000000007</v>
      </c>
      <c r="E358" s="108">
        <v>91.370002999999997</v>
      </c>
      <c r="F358" s="108">
        <v>40.049999</v>
      </c>
      <c r="G358" s="108">
        <v>42.150002000000001</v>
      </c>
      <c r="L358" s="156">
        <f>IF(int=Weekly,-$B$4,IF(int=Bi_Weekly,0,IF(int=Monthly,0,IF(int=Quarterly,0,IF(int=Yearly,0,IF(int=None,0,0))))))</f>
        <v>0</v>
      </c>
      <c r="M358" s="110">
        <f t="shared" si="263"/>
        <v>0</v>
      </c>
      <c r="N358" s="126">
        <f t="shared" si="264"/>
        <v>0</v>
      </c>
      <c r="O358" s="110">
        <f t="shared" si="265"/>
        <v>0</v>
      </c>
      <c r="P358" s="110">
        <f t="shared" si="266"/>
        <v>0</v>
      </c>
      <c r="Q358" s="110">
        <f t="shared" si="267"/>
        <v>0</v>
      </c>
      <c r="R358" s="110">
        <f t="shared" si="268"/>
        <v>0</v>
      </c>
      <c r="S358" s="110">
        <f t="shared" si="291"/>
        <v>36.477830270086933</v>
      </c>
      <c r="T358" s="110">
        <f t="shared" si="292"/>
        <v>42.735766686462405</v>
      </c>
      <c r="U358" s="110">
        <f t="shared" si="293"/>
        <v>14.822745926745496</v>
      </c>
      <c r="V358" s="110">
        <f t="shared" si="294"/>
        <v>10.441455877293022</v>
      </c>
      <c r="W358" s="110">
        <f t="shared" si="295"/>
        <v>151.56940218842516</v>
      </c>
      <c r="X358" s="110">
        <f t="shared" si="296"/>
        <v>42.757024608565622</v>
      </c>
      <c r="Y358" s="110"/>
      <c r="Z358" s="110"/>
      <c r="AA358" s="110"/>
      <c r="AB358" s="110"/>
      <c r="AC358" s="110"/>
      <c r="AD358" s="110"/>
      <c r="AE358" s="110">
        <f t="shared" si="279"/>
        <v>0</v>
      </c>
      <c r="AF358" s="110">
        <f t="shared" si="280"/>
        <v>0</v>
      </c>
      <c r="AG358" s="110">
        <f t="shared" si="281"/>
        <v>0</v>
      </c>
      <c r="AH358" s="110">
        <f t="shared" si="282"/>
        <v>0</v>
      </c>
      <c r="AI358" s="110">
        <f t="shared" si="283"/>
        <v>0</v>
      </c>
      <c r="AJ358" s="110">
        <f t="shared" si="284"/>
        <v>0</v>
      </c>
      <c r="AK358" s="110">
        <f t="shared" si="269"/>
        <v>0</v>
      </c>
      <c r="AL358" s="110">
        <f t="shared" si="270"/>
        <v>0</v>
      </c>
      <c r="AM358" s="110">
        <f t="shared" si="271"/>
        <v>0</v>
      </c>
      <c r="AN358" s="110">
        <f t="shared" si="272"/>
        <v>0</v>
      </c>
      <c r="AO358" s="110">
        <f t="shared" si="273"/>
        <v>0</v>
      </c>
      <c r="AP358" s="110">
        <f t="shared" si="274"/>
        <v>0</v>
      </c>
      <c r="AQ358" s="110">
        <f t="shared" si="297"/>
        <v>2.5777294181289987</v>
      </c>
      <c r="AR358" s="110">
        <f t="shared" si="297"/>
        <v>4.0377102904362161</v>
      </c>
      <c r="AS358" s="110">
        <f t="shared" si="298"/>
        <v>0.97356099046064981</v>
      </c>
      <c r="AT358" s="110">
        <f t="shared" si="299"/>
        <v>0.76367010794224255</v>
      </c>
      <c r="AU358" s="110">
        <f t="shared" si="300"/>
        <v>16.506296302463767</v>
      </c>
      <c r="AV358" s="110">
        <f t="shared" si="301"/>
        <v>3.8419911766988246</v>
      </c>
      <c r="AW358" s="110">
        <f t="shared" si="302"/>
        <v>39.055559688215929</v>
      </c>
      <c r="AX358" s="110">
        <f t="shared" si="303"/>
        <v>46.773476976898621</v>
      </c>
      <c r="AY358" s="110">
        <f t="shared" si="304"/>
        <v>15.796306917206145</v>
      </c>
      <c r="AZ358" s="110">
        <f t="shared" si="305"/>
        <v>11.205125985235265</v>
      </c>
      <c r="BA358" s="110">
        <f t="shared" si="306"/>
        <v>168.07569849088893</v>
      </c>
      <c r="BB358" s="110">
        <f t="shared" si="307"/>
        <v>46.599015785264449</v>
      </c>
      <c r="BC358" s="90">
        <f t="shared" si="285"/>
        <v>0</v>
      </c>
      <c r="BD358" s="90">
        <f t="shared" si="308"/>
        <v>-13000</v>
      </c>
      <c r="BE358" s="90">
        <f t="shared" si="275"/>
        <v>16200.254483507622</v>
      </c>
      <c r="BF358" s="89">
        <f t="shared" si="286"/>
        <v>0.24617342180827873</v>
      </c>
      <c r="BG358" s="109">
        <f t="shared" si="309"/>
        <v>1197.8183614638779</v>
      </c>
      <c r="BH358" s="108">
        <f t="shared" si="276"/>
        <v>17398.072844971499</v>
      </c>
      <c r="BI358" s="129">
        <f t="shared" si="287"/>
        <v>0.33831329576703828</v>
      </c>
      <c r="BJ358" s="90">
        <f t="shared" si="277"/>
        <v>1480.6279157740714</v>
      </c>
      <c r="BK358" s="108">
        <f t="shared" si="278"/>
        <v>17680.882399281694</v>
      </c>
      <c r="BL358" s="89">
        <f t="shared" si="288"/>
        <v>0.36006787686782271</v>
      </c>
      <c r="BM358" s="109"/>
      <c r="BN358" s="109">
        <f t="shared" si="289"/>
        <v>13000</v>
      </c>
      <c r="BO358" s="109">
        <f t="shared" si="290"/>
        <v>17680.882399281694</v>
      </c>
      <c r="BQ358" s="108">
        <f t="shared" si="261"/>
        <v>88.699996999999996</v>
      </c>
      <c r="BR358" s="108">
        <f t="shared" si="262"/>
        <v>42.150002000000001</v>
      </c>
    </row>
    <row r="359" spans="1:70" ht="12.75" customHeight="1" x14ac:dyDescent="0.2">
      <c r="A359" s="107">
        <v>41561</v>
      </c>
      <c r="B359" s="108">
        <v>90.949996999999996</v>
      </c>
      <c r="C359" s="108">
        <v>72.589995999999999</v>
      </c>
      <c r="D359" s="108">
        <v>76.279999000000004</v>
      </c>
      <c r="E359" s="108">
        <v>93.699996999999996</v>
      </c>
      <c r="F359" s="108">
        <v>41.029998999999997</v>
      </c>
      <c r="G359" s="108">
        <v>42.5</v>
      </c>
      <c r="L359" s="156">
        <f>IF(int=Weekly,-$B$4,IF(int=Bi_Weekly,-$B$4,IF(int=Monthly,-$B$4,IF(int=Quarterly,0,IF(int=Yearly,0,IF(int=None,0,0))))))</f>
        <v>0</v>
      </c>
      <c r="M359" s="110">
        <f t="shared" si="263"/>
        <v>0</v>
      </c>
      <c r="N359" s="126">
        <f t="shared" si="264"/>
        <v>0</v>
      </c>
      <c r="O359" s="110">
        <f t="shared" si="265"/>
        <v>0</v>
      </c>
      <c r="P359" s="110">
        <f t="shared" si="266"/>
        <v>0</v>
      </c>
      <c r="Q359" s="110">
        <f t="shared" si="267"/>
        <v>0</v>
      </c>
      <c r="R359" s="110">
        <f t="shared" si="268"/>
        <v>0</v>
      </c>
      <c r="S359" s="110">
        <f t="shared" si="291"/>
        <v>36.477830270086933</v>
      </c>
      <c r="T359" s="110">
        <f t="shared" si="292"/>
        <v>42.735766686462405</v>
      </c>
      <c r="U359" s="110">
        <f t="shared" si="293"/>
        <v>14.822745926745496</v>
      </c>
      <c r="V359" s="110">
        <f t="shared" si="294"/>
        <v>10.441455877293022</v>
      </c>
      <c r="W359" s="110">
        <f t="shared" si="295"/>
        <v>151.56940218842516</v>
      </c>
      <c r="X359" s="110">
        <f t="shared" si="296"/>
        <v>42.757024608565622</v>
      </c>
      <c r="Y359" s="110"/>
      <c r="Z359" s="110"/>
      <c r="AA359" s="110"/>
      <c r="AB359" s="110"/>
      <c r="AC359" s="110"/>
      <c r="AD359" s="110"/>
      <c r="AE359" s="110">
        <f t="shared" si="279"/>
        <v>0</v>
      </c>
      <c r="AF359" s="110">
        <f t="shared" si="280"/>
        <v>0</v>
      </c>
      <c r="AG359" s="110">
        <f t="shared" si="281"/>
        <v>0</v>
      </c>
      <c r="AH359" s="110">
        <f t="shared" si="282"/>
        <v>0</v>
      </c>
      <c r="AI359" s="110">
        <f t="shared" si="283"/>
        <v>0</v>
      </c>
      <c r="AJ359" s="110">
        <f t="shared" si="284"/>
        <v>0</v>
      </c>
      <c r="AK359" s="110">
        <f t="shared" si="269"/>
        <v>0</v>
      </c>
      <c r="AL359" s="110">
        <f t="shared" si="270"/>
        <v>0</v>
      </c>
      <c r="AM359" s="110">
        <f t="shared" si="271"/>
        <v>0</v>
      </c>
      <c r="AN359" s="110">
        <f t="shared" si="272"/>
        <v>0</v>
      </c>
      <c r="AO359" s="110">
        <f t="shared" si="273"/>
        <v>0</v>
      </c>
      <c r="AP359" s="110">
        <f t="shared" si="274"/>
        <v>0</v>
      </c>
      <c r="AQ359" s="110">
        <f t="shared" si="297"/>
        <v>2.5777294181289987</v>
      </c>
      <c r="AR359" s="110">
        <f t="shared" si="297"/>
        <v>4.0377102904362161</v>
      </c>
      <c r="AS359" s="110">
        <f t="shared" si="298"/>
        <v>0.97356099046064981</v>
      </c>
      <c r="AT359" s="110">
        <f t="shared" si="299"/>
        <v>0.76367010794224255</v>
      </c>
      <c r="AU359" s="110">
        <f t="shared" si="300"/>
        <v>16.506296302463767</v>
      </c>
      <c r="AV359" s="110">
        <f t="shared" si="301"/>
        <v>3.8419911766988246</v>
      </c>
      <c r="AW359" s="110">
        <f t="shared" si="302"/>
        <v>39.055559688215929</v>
      </c>
      <c r="AX359" s="110">
        <f t="shared" si="303"/>
        <v>46.773476976898621</v>
      </c>
      <c r="AY359" s="110">
        <f t="shared" si="304"/>
        <v>15.796306917206145</v>
      </c>
      <c r="AZ359" s="110">
        <f t="shared" si="305"/>
        <v>11.205125985235265</v>
      </c>
      <c r="BA359" s="110">
        <f t="shared" si="306"/>
        <v>168.07569849088893</v>
      </c>
      <c r="BB359" s="110">
        <f t="shared" si="307"/>
        <v>46.599015785264449</v>
      </c>
      <c r="BC359" s="90">
        <f t="shared" si="285"/>
        <v>0</v>
      </c>
      <c r="BD359" s="90">
        <f t="shared" si="308"/>
        <v>-13000</v>
      </c>
      <c r="BE359" s="90">
        <f t="shared" si="275"/>
        <v>16564.957081391265</v>
      </c>
      <c r="BF359" s="89">
        <f t="shared" si="286"/>
        <v>0.27422746779932816</v>
      </c>
      <c r="BG359" s="109">
        <f t="shared" si="309"/>
        <v>1197.8183614638779</v>
      </c>
      <c r="BH359" s="108">
        <f t="shared" si="276"/>
        <v>17762.775442855142</v>
      </c>
      <c r="BI359" s="129">
        <f t="shared" si="287"/>
        <v>0.36636734175808772</v>
      </c>
      <c r="BJ359" s="90">
        <f t="shared" si="277"/>
        <v>1513.8989206730153</v>
      </c>
      <c r="BK359" s="108">
        <f t="shared" si="278"/>
        <v>18078.85600206428</v>
      </c>
      <c r="BL359" s="89">
        <f t="shared" si="288"/>
        <v>0.39068123092802143</v>
      </c>
      <c r="BM359" s="109"/>
      <c r="BN359" s="109">
        <f t="shared" si="289"/>
        <v>13000</v>
      </c>
      <c r="BO359" s="109">
        <f t="shared" si="290"/>
        <v>18078.85600206428</v>
      </c>
      <c r="BQ359" s="108">
        <f t="shared" si="261"/>
        <v>90.949996999999996</v>
      </c>
      <c r="BR359" s="108">
        <f t="shared" si="262"/>
        <v>42.5</v>
      </c>
    </row>
    <row r="360" spans="1:70" ht="12.75" customHeight="1" x14ac:dyDescent="0.2">
      <c r="A360" s="107">
        <v>41568</v>
      </c>
      <c r="B360" s="108">
        <v>91.669998000000007</v>
      </c>
      <c r="C360" s="108">
        <v>73.069999999999993</v>
      </c>
      <c r="D360" s="108">
        <v>76.879997000000003</v>
      </c>
      <c r="E360" s="108">
        <v>94.470000999999996</v>
      </c>
      <c r="F360" s="108">
        <v>41.200001</v>
      </c>
      <c r="G360" s="108">
        <v>42.119999</v>
      </c>
      <c r="L360" s="156">
        <f>IF(int=Weekly,-$B$4,IF(int=Bi_Weekly,0,IF(int=Monthly,0,IF(int=Quarterly,-$B$4,IF(int=Yearly,0,IF(int=None,0,0))))))</f>
        <v>-500</v>
      </c>
      <c r="M360" s="110">
        <f t="shared" si="263"/>
        <v>0.95996511312239796</v>
      </c>
      <c r="N360" s="126">
        <f t="shared" si="264"/>
        <v>1.2043246202271796</v>
      </c>
      <c r="O360" s="110">
        <f t="shared" si="265"/>
        <v>0.36420396842627345</v>
      </c>
      <c r="P360" s="110">
        <f t="shared" si="266"/>
        <v>0.25934158717749989</v>
      </c>
      <c r="Q360" s="110">
        <f t="shared" si="267"/>
        <v>4.9878639566052438</v>
      </c>
      <c r="R360" s="110">
        <f t="shared" si="268"/>
        <v>1.5669516041536469</v>
      </c>
      <c r="S360" s="110">
        <f t="shared" si="291"/>
        <v>37.437795383209334</v>
      </c>
      <c r="T360" s="110">
        <f t="shared" si="292"/>
        <v>43.940091306689581</v>
      </c>
      <c r="U360" s="110">
        <f t="shared" si="293"/>
        <v>15.18694989517177</v>
      </c>
      <c r="V360" s="110">
        <f t="shared" si="294"/>
        <v>10.700797464470522</v>
      </c>
      <c r="W360" s="110">
        <f t="shared" si="295"/>
        <v>156.55726614503041</v>
      </c>
      <c r="X360" s="110">
        <f t="shared" si="296"/>
        <v>44.323976212719266</v>
      </c>
      <c r="Y360" s="110"/>
      <c r="Z360" s="110"/>
      <c r="AA360" s="110"/>
      <c r="AB360" s="110"/>
      <c r="AC360" s="110"/>
      <c r="AD360" s="110"/>
      <c r="AE360" s="110">
        <f t="shared" si="279"/>
        <v>0</v>
      </c>
      <c r="AF360" s="110">
        <f t="shared" si="280"/>
        <v>0</v>
      </c>
      <c r="AG360" s="110">
        <f t="shared" si="281"/>
        <v>0</v>
      </c>
      <c r="AH360" s="110">
        <f t="shared" si="282"/>
        <v>0</v>
      </c>
      <c r="AI360" s="110">
        <f t="shared" si="283"/>
        <v>0</v>
      </c>
      <c r="AJ360" s="110">
        <f t="shared" si="284"/>
        <v>0</v>
      </c>
      <c r="AK360" s="110">
        <f t="shared" si="269"/>
        <v>0</v>
      </c>
      <c r="AL360" s="110">
        <f t="shared" si="270"/>
        <v>0</v>
      </c>
      <c r="AM360" s="110">
        <f t="shared" si="271"/>
        <v>0</v>
      </c>
      <c r="AN360" s="110">
        <f t="shared" si="272"/>
        <v>0</v>
      </c>
      <c r="AO360" s="110">
        <f t="shared" si="273"/>
        <v>0</v>
      </c>
      <c r="AP360" s="110">
        <f t="shared" si="274"/>
        <v>0</v>
      </c>
      <c r="AQ360" s="110">
        <f t="shared" si="297"/>
        <v>2.5777294181289987</v>
      </c>
      <c r="AR360" s="110">
        <f t="shared" si="297"/>
        <v>4.0377102904362161</v>
      </c>
      <c r="AS360" s="110">
        <f t="shared" si="298"/>
        <v>0.97356099046064981</v>
      </c>
      <c r="AT360" s="110">
        <f t="shared" si="299"/>
        <v>0.76367010794224255</v>
      </c>
      <c r="AU360" s="110">
        <f t="shared" si="300"/>
        <v>16.506296302463767</v>
      </c>
      <c r="AV360" s="110">
        <f t="shared" si="301"/>
        <v>3.8419911766988246</v>
      </c>
      <c r="AW360" s="110">
        <f t="shared" si="302"/>
        <v>40.01552480133833</v>
      </c>
      <c r="AX360" s="110">
        <f t="shared" si="303"/>
        <v>47.977801597125797</v>
      </c>
      <c r="AY360" s="110">
        <f t="shared" si="304"/>
        <v>16.160510885632419</v>
      </c>
      <c r="AZ360" s="110">
        <f t="shared" si="305"/>
        <v>11.464467572412765</v>
      </c>
      <c r="BA360" s="110">
        <f t="shared" si="306"/>
        <v>173.06356244749418</v>
      </c>
      <c r="BB360" s="110">
        <f t="shared" si="307"/>
        <v>48.165967389418093</v>
      </c>
      <c r="BC360" s="90">
        <f t="shared" si="285"/>
        <v>0</v>
      </c>
      <c r="BD360" s="90">
        <f t="shared" si="308"/>
        <v>-13500</v>
      </c>
      <c r="BE360" s="90">
        <f t="shared" si="275"/>
        <v>17138.18746472058</v>
      </c>
      <c r="BF360" s="89">
        <f t="shared" si="286"/>
        <v>0.26949536775707994</v>
      </c>
      <c r="BG360" s="109">
        <f t="shared" si="309"/>
        <v>1197.8183614638779</v>
      </c>
      <c r="BH360" s="108">
        <f t="shared" si="276"/>
        <v>18336.005826184457</v>
      </c>
      <c r="BI360" s="129">
        <f t="shared" si="287"/>
        <v>0.35822265379144125</v>
      </c>
      <c r="BJ360" s="90">
        <f t="shared" si="277"/>
        <v>1520.2113121018731</v>
      </c>
      <c r="BK360" s="108">
        <f t="shared" si="278"/>
        <v>18658.398776822454</v>
      </c>
      <c r="BL360" s="89">
        <f t="shared" si="288"/>
        <v>0.38210361309795959</v>
      </c>
      <c r="BM360" s="109"/>
      <c r="BN360" s="109">
        <f t="shared" si="289"/>
        <v>13500</v>
      </c>
      <c r="BO360" s="109">
        <f t="shared" si="290"/>
        <v>18658.398776822454</v>
      </c>
      <c r="BQ360" s="108">
        <f t="shared" si="261"/>
        <v>91.669998000000007</v>
      </c>
      <c r="BR360" s="108">
        <f t="shared" si="262"/>
        <v>42.119999</v>
      </c>
    </row>
    <row r="361" spans="1:70" ht="12.75" customHeight="1" x14ac:dyDescent="0.2">
      <c r="A361" s="107">
        <v>41575</v>
      </c>
      <c r="B361" s="108">
        <v>91.510002</v>
      </c>
      <c r="C361" s="108">
        <v>73.220000999999996</v>
      </c>
      <c r="D361" s="108">
        <v>76.730002999999996</v>
      </c>
      <c r="E361" s="108">
        <v>93.720000999999996</v>
      </c>
      <c r="F361" s="108">
        <v>40.650002000000001</v>
      </c>
      <c r="G361" s="108">
        <v>41.849997999999999</v>
      </c>
      <c r="L361" s="156">
        <f>IF(int=Weekly,-$B$4,IF(int=Bi_Weekly,-$B$4,IF(int=Monthly,0,IF(int=Quarterly,0,IF(int=Yearly,0,IF(int=None,0,0))))))</f>
        <v>0</v>
      </c>
      <c r="M361" s="110">
        <f t="shared" si="263"/>
        <v>0</v>
      </c>
      <c r="N361" s="126">
        <f t="shared" si="264"/>
        <v>0</v>
      </c>
      <c r="O361" s="110">
        <f t="shared" si="265"/>
        <v>0</v>
      </c>
      <c r="P361" s="110">
        <f t="shared" si="266"/>
        <v>0</v>
      </c>
      <c r="Q361" s="110">
        <f t="shared" si="267"/>
        <v>0</v>
      </c>
      <c r="R361" s="110">
        <f t="shared" si="268"/>
        <v>0</v>
      </c>
      <c r="S361" s="110">
        <f t="shared" si="291"/>
        <v>37.437795383209334</v>
      </c>
      <c r="T361" s="110">
        <f t="shared" si="292"/>
        <v>43.940091306689581</v>
      </c>
      <c r="U361" s="110">
        <f t="shared" si="293"/>
        <v>15.18694989517177</v>
      </c>
      <c r="V361" s="110">
        <f t="shared" si="294"/>
        <v>10.700797464470522</v>
      </c>
      <c r="W361" s="110">
        <f t="shared" si="295"/>
        <v>156.55726614503041</v>
      </c>
      <c r="X361" s="110">
        <f t="shared" si="296"/>
        <v>44.323976212719266</v>
      </c>
      <c r="Y361" s="110"/>
      <c r="Z361" s="110"/>
      <c r="AA361" s="110"/>
      <c r="AB361" s="110"/>
      <c r="AC361" s="110"/>
      <c r="AD361" s="110"/>
      <c r="AE361" s="110">
        <f t="shared" si="279"/>
        <v>0</v>
      </c>
      <c r="AF361" s="110">
        <f t="shared" si="280"/>
        <v>0</v>
      </c>
      <c r="AG361" s="110">
        <f t="shared" si="281"/>
        <v>0</v>
      </c>
      <c r="AH361" s="110">
        <f t="shared" si="282"/>
        <v>0</v>
      </c>
      <c r="AI361" s="110">
        <f t="shared" si="283"/>
        <v>0</v>
      </c>
      <c r="AJ361" s="110">
        <f t="shared" si="284"/>
        <v>0</v>
      </c>
      <c r="AK361" s="110">
        <f t="shared" si="269"/>
        <v>0</v>
      </c>
      <c r="AL361" s="110">
        <f t="shared" si="270"/>
        <v>0</v>
      </c>
      <c r="AM361" s="110">
        <f t="shared" si="271"/>
        <v>0</v>
      </c>
      <c r="AN361" s="110">
        <f t="shared" si="272"/>
        <v>0</v>
      </c>
      <c r="AO361" s="110">
        <f t="shared" si="273"/>
        <v>0</v>
      </c>
      <c r="AP361" s="110">
        <f t="shared" si="274"/>
        <v>0</v>
      </c>
      <c r="AQ361" s="110">
        <f t="shared" si="297"/>
        <v>2.5777294181289987</v>
      </c>
      <c r="AR361" s="110">
        <f t="shared" si="297"/>
        <v>4.0377102904362161</v>
      </c>
      <c r="AS361" s="110">
        <f t="shared" si="298"/>
        <v>0.97356099046064981</v>
      </c>
      <c r="AT361" s="110">
        <f t="shared" si="299"/>
        <v>0.76367010794224255</v>
      </c>
      <c r="AU361" s="110">
        <f t="shared" si="300"/>
        <v>16.506296302463767</v>
      </c>
      <c r="AV361" s="110">
        <f t="shared" si="301"/>
        <v>3.8419911766988246</v>
      </c>
      <c r="AW361" s="110">
        <f t="shared" si="302"/>
        <v>40.01552480133833</v>
      </c>
      <c r="AX361" s="110">
        <f t="shared" si="303"/>
        <v>47.977801597125797</v>
      </c>
      <c r="AY361" s="110">
        <f t="shared" si="304"/>
        <v>16.160510885632419</v>
      </c>
      <c r="AZ361" s="110">
        <f t="shared" si="305"/>
        <v>11.464467572412765</v>
      </c>
      <c r="BA361" s="110">
        <f t="shared" si="306"/>
        <v>173.06356244749418</v>
      </c>
      <c r="BB361" s="110">
        <f t="shared" si="307"/>
        <v>48.165967389418093</v>
      </c>
      <c r="BC361" s="90">
        <f t="shared" si="285"/>
        <v>0</v>
      </c>
      <c r="BD361" s="90">
        <f t="shared" si="308"/>
        <v>-13500</v>
      </c>
      <c r="BE361" s="90">
        <f t="shared" si="275"/>
        <v>17030.411217661702</v>
      </c>
      <c r="BF361" s="89">
        <f t="shared" si="286"/>
        <v>0.26151194204901484</v>
      </c>
      <c r="BG361" s="109">
        <f t="shared" si="309"/>
        <v>1197.8183614638779</v>
      </c>
      <c r="BH361" s="108">
        <f t="shared" si="276"/>
        <v>18228.229579125578</v>
      </c>
      <c r="BI361" s="129">
        <f t="shared" si="287"/>
        <v>0.35023922808337615</v>
      </c>
      <c r="BJ361" s="90">
        <f t="shared" si="277"/>
        <v>1509.5699774792474</v>
      </c>
      <c r="BK361" s="108">
        <f t="shared" si="278"/>
        <v>18539.98119514095</v>
      </c>
      <c r="BL361" s="89">
        <f t="shared" si="288"/>
        <v>0.37333194038081108</v>
      </c>
      <c r="BM361" s="109"/>
      <c r="BN361" s="109">
        <f t="shared" si="289"/>
        <v>13500</v>
      </c>
      <c r="BO361" s="109">
        <f t="shared" si="290"/>
        <v>18539.98119514095</v>
      </c>
      <c r="BQ361" s="108">
        <f t="shared" si="261"/>
        <v>91.510002</v>
      </c>
      <c r="BR361" s="108">
        <f t="shared" si="262"/>
        <v>41.849997999999999</v>
      </c>
    </row>
    <row r="362" spans="1:70" ht="12.75" customHeight="1" x14ac:dyDescent="0.2">
      <c r="A362" s="107">
        <v>41582</v>
      </c>
      <c r="B362" s="108">
        <v>91.889999000000003</v>
      </c>
      <c r="C362" s="108">
        <v>74.069999999999993</v>
      </c>
      <c r="D362" s="108">
        <v>77.059997999999993</v>
      </c>
      <c r="E362" s="108">
        <v>93.849997999999999</v>
      </c>
      <c r="F362" s="108">
        <v>40.419998</v>
      </c>
      <c r="G362" s="108">
        <v>40.57</v>
      </c>
      <c r="L362" s="156">
        <f>IF(int=Weekly,-$B$4,IF(int=Bi_Weekly,0,IF(int=Monthly,0,IF(int=Quarterly,0,IF(int=Yearly,0,IF(int=None,0,0))))))</f>
        <v>0</v>
      </c>
      <c r="M362" s="110">
        <f t="shared" si="263"/>
        <v>0</v>
      </c>
      <c r="N362" s="126">
        <f t="shared" si="264"/>
        <v>0</v>
      </c>
      <c r="O362" s="110">
        <f t="shared" si="265"/>
        <v>0</v>
      </c>
      <c r="P362" s="110">
        <f t="shared" si="266"/>
        <v>0</v>
      </c>
      <c r="Q362" s="110">
        <f t="shared" si="267"/>
        <v>0</v>
      </c>
      <c r="R362" s="110">
        <f t="shared" si="268"/>
        <v>0</v>
      </c>
      <c r="S362" s="110">
        <f t="shared" si="291"/>
        <v>37.437795383209334</v>
      </c>
      <c r="T362" s="110">
        <f t="shared" si="292"/>
        <v>43.940091306689581</v>
      </c>
      <c r="U362" s="110">
        <f t="shared" si="293"/>
        <v>15.18694989517177</v>
      </c>
      <c r="V362" s="110">
        <f t="shared" si="294"/>
        <v>10.700797464470522</v>
      </c>
      <c r="W362" s="110">
        <f t="shared" si="295"/>
        <v>156.55726614503041</v>
      </c>
      <c r="X362" s="110">
        <f t="shared" si="296"/>
        <v>44.323976212719266</v>
      </c>
      <c r="Y362" s="110"/>
      <c r="Z362" s="110"/>
      <c r="AA362" s="110"/>
      <c r="AB362" s="110"/>
      <c r="AC362" s="110"/>
      <c r="AD362" s="110"/>
      <c r="AE362" s="110">
        <f t="shared" si="279"/>
        <v>0</v>
      </c>
      <c r="AF362" s="110">
        <f t="shared" si="280"/>
        <v>0</v>
      </c>
      <c r="AG362" s="110">
        <f t="shared" si="281"/>
        <v>0</v>
      </c>
      <c r="AH362" s="110">
        <f t="shared" si="282"/>
        <v>0</v>
      </c>
      <c r="AI362" s="110">
        <f t="shared" si="283"/>
        <v>0</v>
      </c>
      <c r="AJ362" s="110">
        <f t="shared" si="284"/>
        <v>0</v>
      </c>
      <c r="AK362" s="110">
        <f t="shared" si="269"/>
        <v>0</v>
      </c>
      <c r="AL362" s="110">
        <f t="shared" si="270"/>
        <v>0</v>
      </c>
      <c r="AM362" s="110">
        <f t="shared" si="271"/>
        <v>0</v>
      </c>
      <c r="AN362" s="110">
        <f t="shared" si="272"/>
        <v>0</v>
      </c>
      <c r="AO362" s="110">
        <f t="shared" si="273"/>
        <v>0</v>
      </c>
      <c r="AP362" s="110">
        <f t="shared" si="274"/>
        <v>0</v>
      </c>
      <c r="AQ362" s="110">
        <f t="shared" si="297"/>
        <v>2.5777294181289987</v>
      </c>
      <c r="AR362" s="110">
        <f t="shared" si="297"/>
        <v>4.0377102904362161</v>
      </c>
      <c r="AS362" s="110">
        <f t="shared" si="298"/>
        <v>0.97356099046064981</v>
      </c>
      <c r="AT362" s="110">
        <f t="shared" si="299"/>
        <v>0.76367010794224255</v>
      </c>
      <c r="AU362" s="110">
        <f t="shared" si="300"/>
        <v>16.506296302463767</v>
      </c>
      <c r="AV362" s="110">
        <f t="shared" si="301"/>
        <v>3.8419911766988246</v>
      </c>
      <c r="AW362" s="110">
        <f t="shared" si="302"/>
        <v>40.01552480133833</v>
      </c>
      <c r="AX362" s="110">
        <f t="shared" si="303"/>
        <v>47.977801597125797</v>
      </c>
      <c r="AY362" s="110">
        <f t="shared" si="304"/>
        <v>16.160510885632419</v>
      </c>
      <c r="AZ362" s="110">
        <f t="shared" si="305"/>
        <v>11.464467572412765</v>
      </c>
      <c r="BA362" s="110">
        <f t="shared" si="306"/>
        <v>173.06356244749418</v>
      </c>
      <c r="BB362" s="110">
        <f t="shared" si="307"/>
        <v>48.165967389418093</v>
      </c>
      <c r="BC362" s="90">
        <f t="shared" si="285"/>
        <v>0</v>
      </c>
      <c r="BD362" s="90">
        <f t="shared" si="308"/>
        <v>-13500</v>
      </c>
      <c r="BE362" s="90">
        <f t="shared" si="275"/>
        <v>16995.645792016425</v>
      </c>
      <c r="BF362" s="89">
        <f t="shared" si="286"/>
        <v>0.25893672533455003</v>
      </c>
      <c r="BG362" s="109">
        <f t="shared" si="309"/>
        <v>1197.8183614638779</v>
      </c>
      <c r="BH362" s="108">
        <f t="shared" si="276"/>
        <v>18193.464153480301</v>
      </c>
      <c r="BI362" s="129">
        <f t="shared" si="287"/>
        <v>0.34766401136891112</v>
      </c>
      <c r="BJ362" s="90">
        <f t="shared" si="277"/>
        <v>1505.6878465192337</v>
      </c>
      <c r="BK362" s="108">
        <f t="shared" si="278"/>
        <v>18501.33363853566</v>
      </c>
      <c r="BL362" s="89">
        <f t="shared" si="288"/>
        <v>0.37046915841004879</v>
      </c>
      <c r="BM362" s="109"/>
      <c r="BN362" s="109">
        <f t="shared" si="289"/>
        <v>13500</v>
      </c>
      <c r="BO362" s="109">
        <f t="shared" si="290"/>
        <v>18501.33363853566</v>
      </c>
      <c r="BQ362" s="108">
        <f t="shared" si="261"/>
        <v>91.889999000000003</v>
      </c>
      <c r="BR362" s="108">
        <f t="shared" si="262"/>
        <v>40.57</v>
      </c>
    </row>
    <row r="363" spans="1:70" ht="12.75" customHeight="1" x14ac:dyDescent="0.2">
      <c r="A363" s="107">
        <v>41589</v>
      </c>
      <c r="B363" s="108">
        <v>93.440002000000007</v>
      </c>
      <c r="C363" s="108">
        <v>75.099997999999999</v>
      </c>
      <c r="D363" s="108">
        <v>78.730002999999996</v>
      </c>
      <c r="E363" s="108">
        <v>95.550003000000004</v>
      </c>
      <c r="F363" s="108">
        <v>41.049999</v>
      </c>
      <c r="G363" s="108">
        <v>41.610000999999997</v>
      </c>
      <c r="L363" s="156">
        <f>IF(int=Weekly,-$B$4,IF(int=Bi_Weekly,-$B$4,IF(int=Monthly,-$B$4,IF(int=Quarterly,0,IF(int=Yearly,0,IF(int=None,0,0))))))</f>
        <v>0</v>
      </c>
      <c r="M363" s="110">
        <f t="shared" si="263"/>
        <v>0</v>
      </c>
      <c r="N363" s="126">
        <f t="shared" si="264"/>
        <v>0</v>
      </c>
      <c r="O363" s="110">
        <f t="shared" si="265"/>
        <v>0</v>
      </c>
      <c r="P363" s="110">
        <f t="shared" si="266"/>
        <v>0</v>
      </c>
      <c r="Q363" s="110">
        <f t="shared" si="267"/>
        <v>0</v>
      </c>
      <c r="R363" s="110">
        <f t="shared" si="268"/>
        <v>0</v>
      </c>
      <c r="S363" s="110">
        <f t="shared" si="291"/>
        <v>37.437795383209334</v>
      </c>
      <c r="T363" s="110">
        <f t="shared" si="292"/>
        <v>43.940091306689581</v>
      </c>
      <c r="U363" s="110">
        <f t="shared" si="293"/>
        <v>15.18694989517177</v>
      </c>
      <c r="V363" s="110">
        <f t="shared" si="294"/>
        <v>10.700797464470522</v>
      </c>
      <c r="W363" s="110">
        <f t="shared" si="295"/>
        <v>156.55726614503041</v>
      </c>
      <c r="X363" s="110">
        <f t="shared" si="296"/>
        <v>44.323976212719266</v>
      </c>
      <c r="Y363" s="110"/>
      <c r="Z363" s="110"/>
      <c r="AA363" s="110"/>
      <c r="AB363" s="110"/>
      <c r="AC363" s="110"/>
      <c r="AD363" s="110"/>
      <c r="AE363" s="110">
        <f t="shared" si="279"/>
        <v>0</v>
      </c>
      <c r="AF363" s="110">
        <f t="shared" si="280"/>
        <v>0</v>
      </c>
      <c r="AG363" s="110">
        <f t="shared" si="281"/>
        <v>0</v>
      </c>
      <c r="AH363" s="110">
        <f t="shared" si="282"/>
        <v>0</v>
      </c>
      <c r="AI363" s="110">
        <f t="shared" si="283"/>
        <v>0</v>
      </c>
      <c r="AJ363" s="110">
        <f t="shared" si="284"/>
        <v>0</v>
      </c>
      <c r="AK363" s="110">
        <f t="shared" si="269"/>
        <v>0</v>
      </c>
      <c r="AL363" s="110">
        <f t="shared" si="270"/>
        <v>0</v>
      </c>
      <c r="AM363" s="110">
        <f t="shared" si="271"/>
        <v>0</v>
      </c>
      <c r="AN363" s="110">
        <f t="shared" si="272"/>
        <v>0</v>
      </c>
      <c r="AO363" s="110">
        <f t="shared" si="273"/>
        <v>0</v>
      </c>
      <c r="AP363" s="110">
        <f t="shared" si="274"/>
        <v>0</v>
      </c>
      <c r="AQ363" s="110">
        <f t="shared" si="297"/>
        <v>2.5777294181289987</v>
      </c>
      <c r="AR363" s="110">
        <f t="shared" si="297"/>
        <v>4.0377102904362161</v>
      </c>
      <c r="AS363" s="110">
        <f t="shared" si="298"/>
        <v>0.97356099046064981</v>
      </c>
      <c r="AT363" s="110">
        <f t="shared" si="299"/>
        <v>0.76367010794224255</v>
      </c>
      <c r="AU363" s="110">
        <f t="shared" si="300"/>
        <v>16.506296302463767</v>
      </c>
      <c r="AV363" s="110">
        <f t="shared" si="301"/>
        <v>3.8419911766988246</v>
      </c>
      <c r="AW363" s="110">
        <f t="shared" si="302"/>
        <v>40.01552480133833</v>
      </c>
      <c r="AX363" s="110">
        <f t="shared" si="303"/>
        <v>47.977801597125797</v>
      </c>
      <c r="AY363" s="110">
        <f t="shared" si="304"/>
        <v>16.160510885632419</v>
      </c>
      <c r="AZ363" s="110">
        <f t="shared" si="305"/>
        <v>11.464467572412765</v>
      </c>
      <c r="BA363" s="110">
        <f t="shared" si="306"/>
        <v>173.06356244749418</v>
      </c>
      <c r="BB363" s="110">
        <f t="shared" si="307"/>
        <v>48.165967389418093</v>
      </c>
      <c r="BC363" s="90">
        <f t="shared" si="285"/>
        <v>0</v>
      </c>
      <c r="BD363" s="90">
        <f t="shared" si="308"/>
        <v>-13500</v>
      </c>
      <c r="BE363" s="90">
        <f t="shared" si="275"/>
        <v>17287.214598606606</v>
      </c>
      <c r="BF363" s="89">
        <f t="shared" si="286"/>
        <v>0.28053441471160045</v>
      </c>
      <c r="BG363" s="109">
        <f t="shared" si="309"/>
        <v>1197.8183614638779</v>
      </c>
      <c r="BH363" s="108">
        <f t="shared" si="276"/>
        <v>18485.032960070483</v>
      </c>
      <c r="BI363" s="129">
        <f t="shared" si="287"/>
        <v>0.36926170074596176</v>
      </c>
      <c r="BJ363" s="90">
        <f t="shared" si="277"/>
        <v>1531.1609209405838</v>
      </c>
      <c r="BK363" s="108">
        <f t="shared" si="278"/>
        <v>18818.375519547189</v>
      </c>
      <c r="BL363" s="89">
        <f t="shared" si="288"/>
        <v>0.39395374218868073</v>
      </c>
      <c r="BM363" s="109"/>
      <c r="BN363" s="109">
        <f t="shared" si="289"/>
        <v>13500</v>
      </c>
      <c r="BO363" s="109">
        <f t="shared" si="290"/>
        <v>18818.375519547189</v>
      </c>
      <c r="BQ363" s="108">
        <f t="shared" si="261"/>
        <v>93.440002000000007</v>
      </c>
      <c r="BR363" s="108">
        <f t="shared" si="262"/>
        <v>41.610000999999997</v>
      </c>
    </row>
    <row r="364" spans="1:70" ht="12.75" customHeight="1" x14ac:dyDescent="0.2">
      <c r="A364" s="107">
        <v>41596</v>
      </c>
      <c r="B364" s="108">
        <v>93.730002999999996</v>
      </c>
      <c r="C364" s="108">
        <v>75.559997999999993</v>
      </c>
      <c r="D364" s="108">
        <v>78.680000000000007</v>
      </c>
      <c r="E364" s="108">
        <v>95.940002000000007</v>
      </c>
      <c r="F364" s="108">
        <v>41.040000999999997</v>
      </c>
      <c r="G364" s="108">
        <v>41.349997999999999</v>
      </c>
      <c r="L364" s="156">
        <f>IF(int=Weekly,-$B$4,IF(int=Bi_Weekly,0,IF(int=Monthly,0,IF(int=Quarterly,0,IF(int=Yearly,0,IF(int=None,0,0))))))</f>
        <v>0</v>
      </c>
      <c r="M364" s="110">
        <f t="shared" si="263"/>
        <v>0</v>
      </c>
      <c r="N364" s="126">
        <f t="shared" si="264"/>
        <v>0</v>
      </c>
      <c r="O364" s="110">
        <f t="shared" si="265"/>
        <v>0</v>
      </c>
      <c r="P364" s="110">
        <f t="shared" si="266"/>
        <v>0</v>
      </c>
      <c r="Q364" s="110">
        <f t="shared" si="267"/>
        <v>0</v>
      </c>
      <c r="R364" s="110">
        <f t="shared" si="268"/>
        <v>0</v>
      </c>
      <c r="S364" s="110">
        <f t="shared" si="291"/>
        <v>37.437795383209334</v>
      </c>
      <c r="T364" s="110">
        <f t="shared" si="292"/>
        <v>43.940091306689581</v>
      </c>
      <c r="U364" s="110">
        <f t="shared" si="293"/>
        <v>15.18694989517177</v>
      </c>
      <c r="V364" s="110">
        <f t="shared" si="294"/>
        <v>10.700797464470522</v>
      </c>
      <c r="W364" s="110">
        <f t="shared" si="295"/>
        <v>156.55726614503041</v>
      </c>
      <c r="X364" s="110">
        <f t="shared" si="296"/>
        <v>44.323976212719266</v>
      </c>
      <c r="Y364" s="110"/>
      <c r="Z364" s="110"/>
      <c r="AA364" s="110"/>
      <c r="AB364" s="110"/>
      <c r="AC364" s="110"/>
      <c r="AD364" s="110"/>
      <c r="AE364" s="110">
        <f t="shared" si="279"/>
        <v>0</v>
      </c>
      <c r="AF364" s="110">
        <f t="shared" si="280"/>
        <v>0</v>
      </c>
      <c r="AG364" s="110">
        <f t="shared" si="281"/>
        <v>0</v>
      </c>
      <c r="AH364" s="110">
        <f t="shared" si="282"/>
        <v>0</v>
      </c>
      <c r="AI364" s="110">
        <f t="shared" si="283"/>
        <v>0</v>
      </c>
      <c r="AJ364" s="110">
        <f t="shared" si="284"/>
        <v>0</v>
      </c>
      <c r="AK364" s="110">
        <f t="shared" si="269"/>
        <v>0</v>
      </c>
      <c r="AL364" s="110">
        <f t="shared" si="270"/>
        <v>0</v>
      </c>
      <c r="AM364" s="110">
        <f t="shared" si="271"/>
        <v>0</v>
      </c>
      <c r="AN364" s="110">
        <f t="shared" si="272"/>
        <v>0</v>
      </c>
      <c r="AO364" s="110">
        <f t="shared" si="273"/>
        <v>0</v>
      </c>
      <c r="AP364" s="110">
        <f t="shared" si="274"/>
        <v>0</v>
      </c>
      <c r="AQ364" s="110">
        <f t="shared" si="297"/>
        <v>2.5777294181289987</v>
      </c>
      <c r="AR364" s="110">
        <f t="shared" si="297"/>
        <v>4.0377102904362161</v>
      </c>
      <c r="AS364" s="110">
        <f t="shared" si="298"/>
        <v>0.97356099046064981</v>
      </c>
      <c r="AT364" s="110">
        <f t="shared" si="299"/>
        <v>0.76367010794224255</v>
      </c>
      <c r="AU364" s="110">
        <f t="shared" si="300"/>
        <v>16.506296302463767</v>
      </c>
      <c r="AV364" s="110">
        <f t="shared" si="301"/>
        <v>3.8419911766988246</v>
      </c>
      <c r="AW364" s="110">
        <f t="shared" si="302"/>
        <v>40.01552480133833</v>
      </c>
      <c r="AX364" s="110">
        <f t="shared" si="303"/>
        <v>47.977801597125797</v>
      </c>
      <c r="AY364" s="110">
        <f t="shared" si="304"/>
        <v>16.160510885632419</v>
      </c>
      <c r="AZ364" s="110">
        <f t="shared" si="305"/>
        <v>11.464467572412765</v>
      </c>
      <c r="BA364" s="110">
        <f t="shared" si="306"/>
        <v>173.06356244749418</v>
      </c>
      <c r="BB364" s="110">
        <f t="shared" si="307"/>
        <v>48.165967389418093</v>
      </c>
      <c r="BC364" s="90">
        <f t="shared" si="285"/>
        <v>0</v>
      </c>
      <c r="BD364" s="90">
        <f t="shared" si="308"/>
        <v>-13500</v>
      </c>
      <c r="BE364" s="90">
        <f t="shared" si="275"/>
        <v>17308.608319627194</v>
      </c>
      <c r="BF364" s="89">
        <f t="shared" si="286"/>
        <v>0.28211913478719963</v>
      </c>
      <c r="BG364" s="109">
        <f t="shared" si="309"/>
        <v>1197.8183614638779</v>
      </c>
      <c r="BH364" s="108">
        <f t="shared" si="276"/>
        <v>18506.42668109107</v>
      </c>
      <c r="BI364" s="129">
        <f t="shared" si="287"/>
        <v>0.37084642082156072</v>
      </c>
      <c r="BJ364" s="90">
        <f t="shared" si="277"/>
        <v>1532.8510022090454</v>
      </c>
      <c r="BK364" s="108">
        <f t="shared" si="278"/>
        <v>18841.459321836239</v>
      </c>
      <c r="BL364" s="89">
        <f t="shared" si="288"/>
        <v>0.39566365346935095</v>
      </c>
      <c r="BM364" s="109"/>
      <c r="BN364" s="109">
        <f t="shared" si="289"/>
        <v>13500</v>
      </c>
      <c r="BO364" s="109">
        <f t="shared" si="290"/>
        <v>18841.459321836235</v>
      </c>
      <c r="BQ364" s="108">
        <f t="shared" si="261"/>
        <v>93.730002999999996</v>
      </c>
      <c r="BR364" s="108">
        <f t="shared" si="262"/>
        <v>41.349997999999999</v>
      </c>
    </row>
    <row r="365" spans="1:70" ht="12.75" customHeight="1" x14ac:dyDescent="0.2">
      <c r="A365" s="107">
        <v>41603</v>
      </c>
      <c r="B365" s="108">
        <v>93.860000999999997</v>
      </c>
      <c r="C365" s="108">
        <v>75.309997999999993</v>
      </c>
      <c r="D365" s="108">
        <v>78.769997000000004</v>
      </c>
      <c r="E365" s="108">
        <v>96.529999000000004</v>
      </c>
      <c r="F365" s="108">
        <v>41.119999</v>
      </c>
      <c r="G365" s="108">
        <v>41.48</v>
      </c>
      <c r="L365" s="156">
        <f>IF(int=Weekly,-$B$4,IF(int=Bi_Weekly,-$B$4,IF(int=Monthly,0,IF(int=Quarterly,0,IF(int=Yearly,0,IF(int=None,0,0))))))</f>
        <v>0</v>
      </c>
      <c r="M365" s="110">
        <f t="shared" si="263"/>
        <v>0</v>
      </c>
      <c r="N365" s="126">
        <f t="shared" si="264"/>
        <v>0</v>
      </c>
      <c r="O365" s="110">
        <f t="shared" si="265"/>
        <v>0</v>
      </c>
      <c r="P365" s="110">
        <f t="shared" si="266"/>
        <v>0</v>
      </c>
      <c r="Q365" s="110">
        <f t="shared" si="267"/>
        <v>0</v>
      </c>
      <c r="R365" s="110">
        <f t="shared" si="268"/>
        <v>0</v>
      </c>
      <c r="S365" s="110">
        <f t="shared" si="291"/>
        <v>37.437795383209334</v>
      </c>
      <c r="T365" s="110">
        <f t="shared" si="292"/>
        <v>43.940091306689581</v>
      </c>
      <c r="U365" s="110">
        <f t="shared" si="293"/>
        <v>15.18694989517177</v>
      </c>
      <c r="V365" s="110">
        <f t="shared" si="294"/>
        <v>10.700797464470522</v>
      </c>
      <c r="W365" s="110">
        <f t="shared" si="295"/>
        <v>156.55726614503041</v>
      </c>
      <c r="X365" s="110">
        <f t="shared" si="296"/>
        <v>44.323976212719266</v>
      </c>
      <c r="Y365" s="110"/>
      <c r="Z365" s="110"/>
      <c r="AA365" s="110"/>
      <c r="AB365" s="110"/>
      <c r="AC365" s="110"/>
      <c r="AD365" s="110"/>
      <c r="AE365" s="110">
        <f t="shared" si="279"/>
        <v>0</v>
      </c>
      <c r="AF365" s="110">
        <f t="shared" si="280"/>
        <v>0</v>
      </c>
      <c r="AG365" s="110">
        <f t="shared" si="281"/>
        <v>0</v>
      </c>
      <c r="AH365" s="110">
        <f t="shared" si="282"/>
        <v>0</v>
      </c>
      <c r="AI365" s="110">
        <f t="shared" si="283"/>
        <v>0</v>
      </c>
      <c r="AJ365" s="110">
        <f t="shared" si="284"/>
        <v>0</v>
      </c>
      <c r="AK365" s="110">
        <f t="shared" si="269"/>
        <v>0</v>
      </c>
      <c r="AL365" s="110">
        <f t="shared" si="270"/>
        <v>0</v>
      </c>
      <c r="AM365" s="110">
        <f t="shared" si="271"/>
        <v>0</v>
      </c>
      <c r="AN365" s="110">
        <f t="shared" si="272"/>
        <v>0</v>
      </c>
      <c r="AO365" s="110">
        <f t="shared" si="273"/>
        <v>0</v>
      </c>
      <c r="AP365" s="110">
        <f t="shared" si="274"/>
        <v>0</v>
      </c>
      <c r="AQ365" s="110">
        <f t="shared" si="297"/>
        <v>2.5777294181289987</v>
      </c>
      <c r="AR365" s="110">
        <f t="shared" si="297"/>
        <v>4.0377102904362161</v>
      </c>
      <c r="AS365" s="110">
        <f t="shared" si="298"/>
        <v>0.97356099046064981</v>
      </c>
      <c r="AT365" s="110">
        <f t="shared" si="299"/>
        <v>0.76367010794224255</v>
      </c>
      <c r="AU365" s="110">
        <f t="shared" si="300"/>
        <v>16.506296302463767</v>
      </c>
      <c r="AV365" s="110">
        <f t="shared" si="301"/>
        <v>3.8419911766988246</v>
      </c>
      <c r="AW365" s="110">
        <f t="shared" si="302"/>
        <v>40.01552480133833</v>
      </c>
      <c r="AX365" s="110">
        <f t="shared" si="303"/>
        <v>47.977801597125797</v>
      </c>
      <c r="AY365" s="110">
        <f t="shared" si="304"/>
        <v>16.160510885632419</v>
      </c>
      <c r="AZ365" s="110">
        <f t="shared" si="305"/>
        <v>11.464467572412765</v>
      </c>
      <c r="BA365" s="110">
        <f t="shared" si="306"/>
        <v>173.06356244749418</v>
      </c>
      <c r="BB365" s="110">
        <f t="shared" si="307"/>
        <v>48.165967389418093</v>
      </c>
      <c r="BC365" s="90">
        <f t="shared" si="285"/>
        <v>0</v>
      </c>
      <c r="BD365" s="90">
        <f t="shared" si="308"/>
        <v>-13500</v>
      </c>
      <c r="BE365" s="90">
        <f t="shared" si="275"/>
        <v>17328.456827388785</v>
      </c>
      <c r="BF365" s="89">
        <f t="shared" si="286"/>
        <v>0.28358939462139143</v>
      </c>
      <c r="BG365" s="109">
        <f t="shared" si="309"/>
        <v>1197.8183614638779</v>
      </c>
      <c r="BH365" s="108">
        <f t="shared" si="276"/>
        <v>18526.275188852662</v>
      </c>
      <c r="BI365" s="129">
        <f t="shared" si="287"/>
        <v>0.37231668065575274</v>
      </c>
      <c r="BJ365" s="90">
        <f t="shared" si="277"/>
        <v>1534.5347921750258</v>
      </c>
      <c r="BK365" s="108">
        <f t="shared" si="278"/>
        <v>18862.991619563811</v>
      </c>
      <c r="BL365" s="89">
        <f t="shared" si="288"/>
        <v>0.39725863848620824</v>
      </c>
      <c r="BM365" s="109"/>
      <c r="BN365" s="109">
        <f t="shared" si="289"/>
        <v>13500</v>
      </c>
      <c r="BO365" s="109">
        <f t="shared" si="290"/>
        <v>18862.991619563811</v>
      </c>
      <c r="BQ365" s="108">
        <f t="shared" si="261"/>
        <v>93.860000999999997</v>
      </c>
      <c r="BR365" s="108">
        <f t="shared" si="262"/>
        <v>41.48</v>
      </c>
    </row>
    <row r="366" spans="1:70" ht="12.75" customHeight="1" x14ac:dyDescent="0.2">
      <c r="A366" s="107">
        <v>41610</v>
      </c>
      <c r="B366" s="108">
        <v>93.860000999999997</v>
      </c>
      <c r="C366" s="108">
        <v>75.239998</v>
      </c>
      <c r="D366" s="108">
        <v>79.019997000000004</v>
      </c>
      <c r="E366" s="108">
        <v>96.18</v>
      </c>
      <c r="F366" s="108">
        <v>40.549999</v>
      </c>
      <c r="G366" s="108">
        <v>41.330002</v>
      </c>
      <c r="L366" s="156">
        <f>IF(int=Weekly,-$B$4,IF(int=Bi_Weekly,0,IF(int=Monthly,0,IF(int=Quarterly,0,IF(int=Yearly,0,IF(int=None,0,0))))))</f>
        <v>0</v>
      </c>
      <c r="M366" s="110">
        <f t="shared" si="263"/>
        <v>0</v>
      </c>
      <c r="N366" s="126">
        <f t="shared" si="264"/>
        <v>0</v>
      </c>
      <c r="O366" s="110">
        <f t="shared" si="265"/>
        <v>0</v>
      </c>
      <c r="P366" s="110">
        <f t="shared" si="266"/>
        <v>0</v>
      </c>
      <c r="Q366" s="110">
        <f t="shared" si="267"/>
        <v>0</v>
      </c>
      <c r="R366" s="110">
        <f t="shared" si="268"/>
        <v>0</v>
      </c>
      <c r="S366" s="110">
        <f t="shared" si="291"/>
        <v>37.437795383209334</v>
      </c>
      <c r="T366" s="110">
        <f t="shared" si="292"/>
        <v>43.940091306689581</v>
      </c>
      <c r="U366" s="110">
        <f t="shared" si="293"/>
        <v>15.18694989517177</v>
      </c>
      <c r="V366" s="110">
        <f t="shared" si="294"/>
        <v>10.700797464470522</v>
      </c>
      <c r="W366" s="110">
        <f t="shared" si="295"/>
        <v>156.55726614503041</v>
      </c>
      <c r="X366" s="110">
        <f t="shared" si="296"/>
        <v>44.323976212719266</v>
      </c>
      <c r="Y366" s="110"/>
      <c r="Z366" s="110"/>
      <c r="AA366" s="110"/>
      <c r="AB366" s="110"/>
      <c r="AC366" s="110"/>
      <c r="AD366" s="110"/>
      <c r="AE366" s="110">
        <f t="shared" si="279"/>
        <v>0</v>
      </c>
      <c r="AF366" s="110">
        <f t="shared" si="280"/>
        <v>0</v>
      </c>
      <c r="AG366" s="110">
        <f t="shared" si="281"/>
        <v>0</v>
      </c>
      <c r="AH366" s="110">
        <f t="shared" si="282"/>
        <v>0</v>
      </c>
      <c r="AI366" s="110">
        <f t="shared" si="283"/>
        <v>0</v>
      </c>
      <c r="AJ366" s="110">
        <f t="shared" si="284"/>
        <v>0</v>
      </c>
      <c r="AK366" s="110">
        <f t="shared" si="269"/>
        <v>0</v>
      </c>
      <c r="AL366" s="110">
        <f t="shared" si="270"/>
        <v>0</v>
      </c>
      <c r="AM366" s="110">
        <f t="shared" si="271"/>
        <v>0</v>
      </c>
      <c r="AN366" s="110">
        <f t="shared" si="272"/>
        <v>0</v>
      </c>
      <c r="AO366" s="110">
        <f t="shared" si="273"/>
        <v>0</v>
      </c>
      <c r="AP366" s="110">
        <f t="shared" si="274"/>
        <v>0</v>
      </c>
      <c r="AQ366" s="110">
        <f t="shared" si="297"/>
        <v>2.5777294181289987</v>
      </c>
      <c r="AR366" s="110">
        <f t="shared" si="297"/>
        <v>4.0377102904362161</v>
      </c>
      <c r="AS366" s="110">
        <f t="shared" si="298"/>
        <v>0.97356099046064981</v>
      </c>
      <c r="AT366" s="110">
        <f t="shared" si="299"/>
        <v>0.76367010794224255</v>
      </c>
      <c r="AU366" s="110">
        <f t="shared" si="300"/>
        <v>16.506296302463767</v>
      </c>
      <c r="AV366" s="110">
        <f t="shared" si="301"/>
        <v>3.8419911766988246</v>
      </c>
      <c r="AW366" s="110">
        <f t="shared" si="302"/>
        <v>40.01552480133833</v>
      </c>
      <c r="AX366" s="110">
        <f t="shared" si="303"/>
        <v>47.977801597125797</v>
      </c>
      <c r="AY366" s="110">
        <f t="shared" si="304"/>
        <v>16.160510885632419</v>
      </c>
      <c r="AZ366" s="110">
        <f t="shared" si="305"/>
        <v>11.464467572412765</v>
      </c>
      <c r="BA366" s="110">
        <f t="shared" si="306"/>
        <v>173.06356244749418</v>
      </c>
      <c r="BB366" s="110">
        <f t="shared" si="307"/>
        <v>48.165967389418093</v>
      </c>
      <c r="BC366" s="90">
        <f t="shared" si="285"/>
        <v>0</v>
      </c>
      <c r="BD366" s="90">
        <f t="shared" si="308"/>
        <v>-13500</v>
      </c>
      <c r="BE366" s="90">
        <f t="shared" si="275"/>
        <v>17229.546340572721</v>
      </c>
      <c r="BF366" s="89">
        <f t="shared" si="286"/>
        <v>0.27626269189427566</v>
      </c>
      <c r="BG366" s="109">
        <f t="shared" si="309"/>
        <v>1197.8183614638779</v>
      </c>
      <c r="BH366" s="108">
        <f t="shared" si="276"/>
        <v>18427.364702036597</v>
      </c>
      <c r="BI366" s="129">
        <f t="shared" si="287"/>
        <v>0.36498997792863674</v>
      </c>
      <c r="BJ366" s="90">
        <f t="shared" si="277"/>
        <v>1524.2433790432742</v>
      </c>
      <c r="BK366" s="108">
        <f t="shared" si="278"/>
        <v>18753.789719615994</v>
      </c>
      <c r="BL366" s="89">
        <f t="shared" si="288"/>
        <v>0.38916960886044394</v>
      </c>
      <c r="BM366" s="109"/>
      <c r="BN366" s="109">
        <f t="shared" si="289"/>
        <v>13500</v>
      </c>
      <c r="BO366" s="109">
        <f t="shared" si="290"/>
        <v>18753.789719615994</v>
      </c>
      <c r="BQ366" s="108">
        <f t="shared" si="261"/>
        <v>93.860000999999997</v>
      </c>
      <c r="BR366" s="108">
        <f t="shared" si="262"/>
        <v>41.330002</v>
      </c>
    </row>
    <row r="367" spans="1:70" ht="12.75" customHeight="1" x14ac:dyDescent="0.2">
      <c r="A367" s="107">
        <v>41617</v>
      </c>
      <c r="B367" s="108">
        <v>92.459998999999996</v>
      </c>
      <c r="C367" s="108">
        <v>73.989998</v>
      </c>
      <c r="D367" s="108">
        <v>77.839995999999999</v>
      </c>
      <c r="E367" s="108">
        <v>94.849997999999999</v>
      </c>
      <c r="F367" s="108">
        <v>39.759998000000003</v>
      </c>
      <c r="G367" s="108">
        <v>40.340000000000003</v>
      </c>
      <c r="L367" s="156">
        <f>IF(int=Weekly,-$B$4,IF(int=Bi_Weekly,-$B$4,IF(int=Monthly,-$B$4,IF(int=Quarterly,0,IF(int=Yearly,0,IF(int=None,0,0))))))</f>
        <v>0</v>
      </c>
      <c r="M367" s="110">
        <f t="shared" si="263"/>
        <v>0</v>
      </c>
      <c r="N367" s="126">
        <f t="shared" si="264"/>
        <v>0</v>
      </c>
      <c r="O367" s="110">
        <f t="shared" si="265"/>
        <v>0</v>
      </c>
      <c r="P367" s="110">
        <f t="shared" si="266"/>
        <v>0</v>
      </c>
      <c r="Q367" s="110">
        <f t="shared" si="267"/>
        <v>0</v>
      </c>
      <c r="R367" s="110">
        <f t="shared" si="268"/>
        <v>0</v>
      </c>
      <c r="S367" s="110">
        <f t="shared" si="291"/>
        <v>37.437795383209334</v>
      </c>
      <c r="T367" s="110">
        <f t="shared" si="292"/>
        <v>43.940091306689581</v>
      </c>
      <c r="U367" s="110">
        <f t="shared" si="293"/>
        <v>15.18694989517177</v>
      </c>
      <c r="V367" s="110">
        <f t="shared" si="294"/>
        <v>10.700797464470522</v>
      </c>
      <c r="W367" s="110">
        <f t="shared" si="295"/>
        <v>156.55726614503041</v>
      </c>
      <c r="X367" s="110">
        <f t="shared" si="296"/>
        <v>44.323976212719266</v>
      </c>
      <c r="Y367" s="110"/>
      <c r="Z367" s="110"/>
      <c r="AA367" s="110"/>
      <c r="AB367" s="110"/>
      <c r="AC367" s="110"/>
      <c r="AD367" s="110"/>
      <c r="AE367" s="110">
        <f t="shared" si="279"/>
        <v>0</v>
      </c>
      <c r="AF367" s="110">
        <f t="shared" si="280"/>
        <v>0</v>
      </c>
      <c r="AG367" s="110">
        <f t="shared" si="281"/>
        <v>0</v>
      </c>
      <c r="AH367" s="110">
        <f t="shared" si="282"/>
        <v>0</v>
      </c>
      <c r="AI367" s="110">
        <f t="shared" si="283"/>
        <v>0</v>
      </c>
      <c r="AJ367" s="110">
        <f t="shared" si="284"/>
        <v>0</v>
      </c>
      <c r="AK367" s="110">
        <f t="shared" si="269"/>
        <v>0</v>
      </c>
      <c r="AL367" s="110">
        <f t="shared" si="270"/>
        <v>0</v>
      </c>
      <c r="AM367" s="110">
        <f t="shared" si="271"/>
        <v>0</v>
      </c>
      <c r="AN367" s="110">
        <f t="shared" si="272"/>
        <v>0</v>
      </c>
      <c r="AO367" s="110">
        <f t="shared" si="273"/>
        <v>0</v>
      </c>
      <c r="AP367" s="110">
        <f t="shared" si="274"/>
        <v>0</v>
      </c>
      <c r="AQ367" s="110">
        <f t="shared" si="297"/>
        <v>2.5777294181289987</v>
      </c>
      <c r="AR367" s="110">
        <f t="shared" si="297"/>
        <v>4.0377102904362161</v>
      </c>
      <c r="AS367" s="110">
        <f t="shared" si="298"/>
        <v>0.97356099046064981</v>
      </c>
      <c r="AT367" s="110">
        <f t="shared" si="299"/>
        <v>0.76367010794224255</v>
      </c>
      <c r="AU367" s="110">
        <f t="shared" si="300"/>
        <v>16.506296302463767</v>
      </c>
      <c r="AV367" s="110">
        <f t="shared" si="301"/>
        <v>3.8419911766988246</v>
      </c>
      <c r="AW367" s="110">
        <f t="shared" si="302"/>
        <v>40.01552480133833</v>
      </c>
      <c r="AX367" s="110">
        <f t="shared" si="303"/>
        <v>47.977801597125797</v>
      </c>
      <c r="AY367" s="110">
        <f t="shared" si="304"/>
        <v>16.160510885632419</v>
      </c>
      <c r="AZ367" s="110">
        <f t="shared" si="305"/>
        <v>11.464467572412765</v>
      </c>
      <c r="BA367" s="110">
        <f t="shared" si="306"/>
        <v>173.06356244749418</v>
      </c>
      <c r="BB367" s="110">
        <f t="shared" si="307"/>
        <v>48.165967389418093</v>
      </c>
      <c r="BC367" s="90">
        <f t="shared" si="285"/>
        <v>0</v>
      </c>
      <c r="BD367" s="90">
        <f t="shared" si="308"/>
        <v>-13500</v>
      </c>
      <c r="BE367" s="90">
        <f t="shared" si="275"/>
        <v>16922.494318024299</v>
      </c>
      <c r="BF367" s="89">
        <f t="shared" si="286"/>
        <v>0.25351809763142952</v>
      </c>
      <c r="BG367" s="109">
        <f t="shared" si="309"/>
        <v>1197.8183614638779</v>
      </c>
      <c r="BH367" s="108">
        <f t="shared" si="276"/>
        <v>18120.312679488175</v>
      </c>
      <c r="BI367" s="129">
        <f t="shared" si="287"/>
        <v>0.34224538366579083</v>
      </c>
      <c r="BJ367" s="90">
        <f t="shared" si="277"/>
        <v>1496.5793595920247</v>
      </c>
      <c r="BK367" s="108">
        <f t="shared" si="278"/>
        <v>18419.073677616325</v>
      </c>
      <c r="BL367" s="89">
        <f t="shared" si="288"/>
        <v>0.36437582797157964</v>
      </c>
      <c r="BM367" s="109"/>
      <c r="BN367" s="109">
        <f t="shared" si="289"/>
        <v>13500</v>
      </c>
      <c r="BO367" s="109">
        <f t="shared" si="290"/>
        <v>18419.073677616321</v>
      </c>
      <c r="BQ367" s="108">
        <f t="shared" si="261"/>
        <v>92.459998999999996</v>
      </c>
      <c r="BR367" s="108">
        <f t="shared" si="262"/>
        <v>40.340000000000003</v>
      </c>
    </row>
    <row r="368" spans="1:70" ht="12.75" customHeight="1" x14ac:dyDescent="0.2">
      <c r="A368" s="107">
        <v>41624</v>
      </c>
      <c r="B368" s="108">
        <v>94.330001999999993</v>
      </c>
      <c r="C368" s="108">
        <v>75.760002</v>
      </c>
      <c r="D368" s="108">
        <v>79.559997999999993</v>
      </c>
      <c r="E368" s="108">
        <v>97.449996999999996</v>
      </c>
      <c r="F368" s="108">
        <v>40.470001000000003</v>
      </c>
      <c r="G368" s="108">
        <v>39.950001</v>
      </c>
      <c r="L368" s="156">
        <f>IF(int=Weekly,-$B$4,IF(int=Bi_Weekly,0,IF(int=Monthly,0,IF(int=Quarterly,0,IF(int=Yearly,0,IF(int=None,0,0))))))</f>
        <v>0</v>
      </c>
      <c r="M368" s="110">
        <f t="shared" si="263"/>
        <v>0</v>
      </c>
      <c r="N368" s="126">
        <f t="shared" si="264"/>
        <v>0</v>
      </c>
      <c r="O368" s="110">
        <f t="shared" si="265"/>
        <v>0</v>
      </c>
      <c r="P368" s="110">
        <f t="shared" si="266"/>
        <v>0</v>
      </c>
      <c r="Q368" s="110">
        <f t="shared" si="267"/>
        <v>0</v>
      </c>
      <c r="R368" s="110">
        <f t="shared" si="268"/>
        <v>0</v>
      </c>
      <c r="S368" s="110">
        <f t="shared" si="291"/>
        <v>37.437795383209334</v>
      </c>
      <c r="T368" s="110">
        <f t="shared" si="292"/>
        <v>43.940091306689581</v>
      </c>
      <c r="U368" s="110">
        <f t="shared" si="293"/>
        <v>15.18694989517177</v>
      </c>
      <c r="V368" s="110">
        <f t="shared" si="294"/>
        <v>10.700797464470522</v>
      </c>
      <c r="W368" s="110">
        <f t="shared" si="295"/>
        <v>156.55726614503041</v>
      </c>
      <c r="X368" s="110">
        <f t="shared" si="296"/>
        <v>44.323976212719266</v>
      </c>
      <c r="Y368" s="110"/>
      <c r="Z368" s="110"/>
      <c r="AA368" s="110"/>
      <c r="AB368" s="110"/>
      <c r="AC368" s="110"/>
      <c r="AD368" s="110"/>
      <c r="AE368" s="110">
        <f t="shared" si="279"/>
        <v>0</v>
      </c>
      <c r="AF368" s="110">
        <f t="shared" si="280"/>
        <v>0</v>
      </c>
      <c r="AG368" s="110">
        <f t="shared" si="281"/>
        <v>0</v>
      </c>
      <c r="AH368" s="110">
        <f t="shared" si="282"/>
        <v>0</v>
      </c>
      <c r="AI368" s="110">
        <f t="shared" si="283"/>
        <v>0</v>
      </c>
      <c r="AJ368" s="110">
        <f t="shared" si="284"/>
        <v>0</v>
      </c>
      <c r="AK368" s="110">
        <f t="shared" si="269"/>
        <v>0</v>
      </c>
      <c r="AL368" s="110">
        <f t="shared" si="270"/>
        <v>0</v>
      </c>
      <c r="AM368" s="110">
        <f t="shared" si="271"/>
        <v>0</v>
      </c>
      <c r="AN368" s="110">
        <f t="shared" si="272"/>
        <v>0</v>
      </c>
      <c r="AO368" s="110">
        <f t="shared" si="273"/>
        <v>0</v>
      </c>
      <c r="AP368" s="110">
        <f t="shared" si="274"/>
        <v>0</v>
      </c>
      <c r="AQ368" s="110">
        <f t="shared" si="297"/>
        <v>2.5777294181289987</v>
      </c>
      <c r="AR368" s="110">
        <f t="shared" si="297"/>
        <v>4.0377102904362161</v>
      </c>
      <c r="AS368" s="110">
        <f t="shared" si="298"/>
        <v>0.97356099046064981</v>
      </c>
      <c r="AT368" s="110">
        <f t="shared" si="299"/>
        <v>0.76367010794224255</v>
      </c>
      <c r="AU368" s="110">
        <f t="shared" si="300"/>
        <v>16.506296302463767</v>
      </c>
      <c r="AV368" s="110">
        <f t="shared" si="301"/>
        <v>3.8419911766988246</v>
      </c>
      <c r="AW368" s="110">
        <f t="shared" si="302"/>
        <v>40.01552480133833</v>
      </c>
      <c r="AX368" s="110">
        <f t="shared" si="303"/>
        <v>47.977801597125797</v>
      </c>
      <c r="AY368" s="110">
        <f t="shared" si="304"/>
        <v>16.160510885632419</v>
      </c>
      <c r="AZ368" s="110">
        <f t="shared" si="305"/>
        <v>11.464467572412765</v>
      </c>
      <c r="BA368" s="110">
        <f t="shared" si="306"/>
        <v>173.06356244749418</v>
      </c>
      <c r="BB368" s="110">
        <f t="shared" si="307"/>
        <v>48.165967389418093</v>
      </c>
      <c r="BC368" s="90">
        <f t="shared" si="285"/>
        <v>0</v>
      </c>
      <c r="BD368" s="90">
        <f t="shared" si="308"/>
        <v>-13500</v>
      </c>
      <c r="BE368" s="90">
        <f t="shared" si="275"/>
        <v>17218.090714213697</v>
      </c>
      <c r="BF368" s="89">
        <f t="shared" si="286"/>
        <v>0.27541412697879242</v>
      </c>
      <c r="BG368" s="109">
        <f t="shared" si="309"/>
        <v>1197.8183614638779</v>
      </c>
      <c r="BH368" s="108">
        <f t="shared" si="276"/>
        <v>18415.909075677573</v>
      </c>
      <c r="BI368" s="129">
        <f t="shared" si="287"/>
        <v>0.3641414130131535</v>
      </c>
      <c r="BJ368" s="90">
        <f t="shared" si="277"/>
        <v>1522.4277002464382</v>
      </c>
      <c r="BK368" s="108">
        <f t="shared" si="278"/>
        <v>18740.518414460133</v>
      </c>
      <c r="BL368" s="89">
        <f t="shared" si="288"/>
        <v>0.38818654921926909</v>
      </c>
      <c r="BM368" s="109"/>
      <c r="BN368" s="109">
        <f t="shared" si="289"/>
        <v>13500</v>
      </c>
      <c r="BO368" s="109">
        <f t="shared" si="290"/>
        <v>18740.518414460137</v>
      </c>
      <c r="BQ368" s="108">
        <f t="shared" si="261"/>
        <v>94.330001999999993</v>
      </c>
      <c r="BR368" s="108">
        <f t="shared" si="262"/>
        <v>39.950001</v>
      </c>
    </row>
    <row r="369" spans="1:70" ht="12.75" customHeight="1" x14ac:dyDescent="0.2">
      <c r="A369" s="107">
        <v>41631</v>
      </c>
      <c r="B369" s="108">
        <v>95.540001000000004</v>
      </c>
      <c r="C369" s="108">
        <v>76.160004000000001</v>
      </c>
      <c r="D369" s="108">
        <v>79.230002999999996</v>
      </c>
      <c r="E369" s="108">
        <v>96.980002999999996</v>
      </c>
      <c r="F369" s="108">
        <v>41.389999000000003</v>
      </c>
      <c r="G369" s="108">
        <v>40.669998</v>
      </c>
      <c r="L369" s="156">
        <f>IF(int=Weekly,-$B$4,IF(int=Bi_Weekly,-$B$4,IF(int=Monthly,0,IF(int=Quarterly,0,IF(int=Yearly,0,IF(int=None,0,0))))))</f>
        <v>0</v>
      </c>
      <c r="M369" s="110">
        <f t="shared" si="263"/>
        <v>0</v>
      </c>
      <c r="N369" s="126">
        <f t="shared" si="264"/>
        <v>0</v>
      </c>
      <c r="O369" s="110">
        <f t="shared" si="265"/>
        <v>0</v>
      </c>
      <c r="P369" s="110">
        <f t="shared" si="266"/>
        <v>0</v>
      </c>
      <c r="Q369" s="110">
        <f t="shared" si="267"/>
        <v>0</v>
      </c>
      <c r="R369" s="110">
        <f t="shared" si="268"/>
        <v>0</v>
      </c>
      <c r="S369" s="110">
        <f t="shared" si="291"/>
        <v>37.437795383209334</v>
      </c>
      <c r="T369" s="110">
        <f t="shared" si="292"/>
        <v>43.940091306689581</v>
      </c>
      <c r="U369" s="110">
        <f t="shared" si="293"/>
        <v>15.18694989517177</v>
      </c>
      <c r="V369" s="110">
        <f t="shared" si="294"/>
        <v>10.700797464470522</v>
      </c>
      <c r="W369" s="110">
        <f t="shared" si="295"/>
        <v>156.55726614503041</v>
      </c>
      <c r="X369" s="110">
        <f t="shared" si="296"/>
        <v>44.323976212719266</v>
      </c>
      <c r="Y369" s="110">
        <v>0.49399999999999999</v>
      </c>
      <c r="Z369" s="110">
        <v>0.49199999999999999</v>
      </c>
      <c r="AA369" s="110">
        <v>1.2050000000000001</v>
      </c>
      <c r="AB369" s="110">
        <v>1.7969999999999999</v>
      </c>
      <c r="AC369" s="110">
        <v>0.21299999999999999</v>
      </c>
      <c r="AD369" s="110">
        <v>0.216</v>
      </c>
      <c r="AE369" s="110">
        <f t="shared" si="279"/>
        <v>18.494270919305411</v>
      </c>
      <c r="AF369" s="110">
        <f t="shared" si="280"/>
        <v>21.618524922891275</v>
      </c>
      <c r="AG369" s="110">
        <f t="shared" si="281"/>
        <v>18.300274623681982</v>
      </c>
      <c r="AH369" s="110">
        <f t="shared" si="282"/>
        <v>19.229333043653529</v>
      </c>
      <c r="AI369" s="110">
        <f t="shared" si="283"/>
        <v>33.346697688891474</v>
      </c>
      <c r="AJ369" s="110">
        <f t="shared" si="284"/>
        <v>9.5739788619473618</v>
      </c>
      <c r="AK369" s="110">
        <f t="shared" si="269"/>
        <v>0.19357620604698769</v>
      </c>
      <c r="AL369" s="110">
        <f t="shared" si="270"/>
        <v>0.28385666737742393</v>
      </c>
      <c r="AM369" s="110">
        <f t="shared" si="271"/>
        <v>0.23097657365584073</v>
      </c>
      <c r="AN369" s="110">
        <f t="shared" si="272"/>
        <v>0.19828142347710104</v>
      </c>
      <c r="AO369" s="110">
        <f t="shared" si="273"/>
        <v>0.80567041542792672</v>
      </c>
      <c r="AP369" s="110">
        <f t="shared" si="274"/>
        <v>0.23540642568871928</v>
      </c>
      <c r="AQ369" s="110">
        <f t="shared" si="297"/>
        <v>2.7713056241759864</v>
      </c>
      <c r="AR369" s="110">
        <f t="shared" si="297"/>
        <v>4.3215669578136398</v>
      </c>
      <c r="AS369" s="110">
        <f t="shared" si="298"/>
        <v>1.2045375641164906</v>
      </c>
      <c r="AT369" s="110">
        <f t="shared" si="299"/>
        <v>0.96195153141934364</v>
      </c>
      <c r="AU369" s="110">
        <f t="shared" si="300"/>
        <v>17.311966717891693</v>
      </c>
      <c r="AV369" s="110">
        <f t="shared" si="301"/>
        <v>4.0773976023875438</v>
      </c>
      <c r="AW369" s="110">
        <f t="shared" si="302"/>
        <v>40.209101007385321</v>
      </c>
      <c r="AX369" s="110">
        <f t="shared" si="303"/>
        <v>48.261658264503218</v>
      </c>
      <c r="AY369" s="110">
        <f t="shared" si="304"/>
        <v>16.39148745928826</v>
      </c>
      <c r="AZ369" s="110">
        <f t="shared" si="305"/>
        <v>11.662748995889865</v>
      </c>
      <c r="BA369" s="110">
        <f t="shared" si="306"/>
        <v>173.8692328629221</v>
      </c>
      <c r="BB369" s="110">
        <f t="shared" si="307"/>
        <v>48.401373815106808</v>
      </c>
      <c r="BC369" s="90">
        <f t="shared" si="285"/>
        <v>120.56308006037104</v>
      </c>
      <c r="BD369" s="90">
        <f t="shared" si="308"/>
        <v>-13500</v>
      </c>
      <c r="BE369" s="90">
        <f t="shared" si="275"/>
        <v>17446.871107098395</v>
      </c>
      <c r="BF369" s="89">
        <f t="shared" si="286"/>
        <v>0.29236082274802921</v>
      </c>
      <c r="BG369" s="109">
        <f t="shared" si="309"/>
        <v>1318.3814415242489</v>
      </c>
      <c r="BH369" s="108">
        <f t="shared" si="276"/>
        <v>18765.252548622644</v>
      </c>
      <c r="BI369" s="129">
        <f t="shared" si="287"/>
        <v>0.39001870730538113</v>
      </c>
      <c r="BJ369" s="90">
        <f t="shared" si="277"/>
        <v>1664.9967135957754</v>
      </c>
      <c r="BK369" s="108">
        <f t="shared" si="278"/>
        <v>19111.867820694169</v>
      </c>
      <c r="BL369" s="89">
        <f t="shared" si="288"/>
        <v>0.41569391264401245</v>
      </c>
      <c r="BM369" s="109"/>
      <c r="BN369" s="109">
        <f t="shared" si="289"/>
        <v>13500</v>
      </c>
      <c r="BO369" s="109">
        <f t="shared" si="290"/>
        <v>19111.867820694169</v>
      </c>
      <c r="BQ369" s="108">
        <f t="shared" si="261"/>
        <v>95.540001000000004</v>
      </c>
      <c r="BR369" s="108">
        <f t="shared" si="262"/>
        <v>40.669998</v>
      </c>
    </row>
    <row r="370" spans="1:70" ht="12.75" customHeight="1" x14ac:dyDescent="0.2">
      <c r="A370" s="107">
        <v>41638</v>
      </c>
      <c r="B370" s="108">
        <v>95.059997999999993</v>
      </c>
      <c r="C370" s="108">
        <v>75.760002</v>
      </c>
      <c r="D370" s="108">
        <v>79</v>
      </c>
      <c r="E370" s="108">
        <v>96.639999000000003</v>
      </c>
      <c r="F370" s="108">
        <v>40.990001999999997</v>
      </c>
      <c r="G370" s="108">
        <v>39.650002000000001</v>
      </c>
      <c r="L370" s="156">
        <f>IF(int=Weekly,-$B$4,IF(int=Bi_Weekly,0,IF(int=Monthly,0,IF(int=Quarterly,0,IF(int=Yearly,0,IF(int=None,0,0))))))</f>
        <v>0</v>
      </c>
      <c r="M370" s="110">
        <f t="shared" si="263"/>
        <v>0</v>
      </c>
      <c r="N370" s="126">
        <f t="shared" si="264"/>
        <v>0</v>
      </c>
      <c r="O370" s="110">
        <f t="shared" si="265"/>
        <v>0</v>
      </c>
      <c r="P370" s="110">
        <f t="shared" si="266"/>
        <v>0</v>
      </c>
      <c r="Q370" s="110">
        <f t="shared" si="267"/>
        <v>0</v>
      </c>
      <c r="R370" s="110">
        <f t="shared" si="268"/>
        <v>0</v>
      </c>
      <c r="S370" s="110">
        <f t="shared" si="291"/>
        <v>37.437795383209334</v>
      </c>
      <c r="T370" s="110">
        <f t="shared" si="292"/>
        <v>43.940091306689581</v>
      </c>
      <c r="U370" s="110">
        <f t="shared" si="293"/>
        <v>15.18694989517177</v>
      </c>
      <c r="V370" s="110">
        <f t="shared" si="294"/>
        <v>10.700797464470522</v>
      </c>
      <c r="W370" s="110">
        <f t="shared" si="295"/>
        <v>156.55726614503041</v>
      </c>
      <c r="X370" s="110">
        <f t="shared" si="296"/>
        <v>44.323976212719266</v>
      </c>
      <c r="Y370" s="110"/>
      <c r="Z370" s="110"/>
      <c r="AA370" s="110"/>
      <c r="AB370" s="110"/>
      <c r="AC370" s="110"/>
      <c r="AD370" s="110"/>
      <c r="AE370" s="110">
        <f t="shared" si="279"/>
        <v>0</v>
      </c>
      <c r="AF370" s="110">
        <f t="shared" si="280"/>
        <v>0</v>
      </c>
      <c r="AG370" s="110">
        <f t="shared" si="281"/>
        <v>0</v>
      </c>
      <c r="AH370" s="110">
        <f t="shared" si="282"/>
        <v>0</v>
      </c>
      <c r="AI370" s="110">
        <f t="shared" si="283"/>
        <v>0</v>
      </c>
      <c r="AJ370" s="110">
        <f t="shared" si="284"/>
        <v>0</v>
      </c>
      <c r="AK370" s="110">
        <f t="shared" si="269"/>
        <v>0</v>
      </c>
      <c r="AL370" s="110">
        <f t="shared" si="270"/>
        <v>0</v>
      </c>
      <c r="AM370" s="110">
        <f t="shared" si="271"/>
        <v>0</v>
      </c>
      <c r="AN370" s="110">
        <f t="shared" si="272"/>
        <v>0</v>
      </c>
      <c r="AO370" s="110">
        <f t="shared" si="273"/>
        <v>0</v>
      </c>
      <c r="AP370" s="110">
        <f t="shared" si="274"/>
        <v>0</v>
      </c>
      <c r="AQ370" s="110">
        <f t="shared" si="297"/>
        <v>2.7713056241759864</v>
      </c>
      <c r="AR370" s="110">
        <f t="shared" si="297"/>
        <v>4.3215669578136398</v>
      </c>
      <c r="AS370" s="110">
        <f t="shared" si="298"/>
        <v>1.2045375641164906</v>
      </c>
      <c r="AT370" s="110">
        <f t="shared" si="299"/>
        <v>0.96195153141934364</v>
      </c>
      <c r="AU370" s="110">
        <f t="shared" si="300"/>
        <v>17.311966717891693</v>
      </c>
      <c r="AV370" s="110">
        <f t="shared" si="301"/>
        <v>4.0773976023875438</v>
      </c>
      <c r="AW370" s="110">
        <f t="shared" si="302"/>
        <v>40.209101007385321</v>
      </c>
      <c r="AX370" s="110">
        <f t="shared" si="303"/>
        <v>48.261658264503218</v>
      </c>
      <c r="AY370" s="110">
        <f t="shared" si="304"/>
        <v>16.39148745928826</v>
      </c>
      <c r="AZ370" s="110">
        <f t="shared" si="305"/>
        <v>11.662748995889865</v>
      </c>
      <c r="BA370" s="110">
        <f t="shared" si="306"/>
        <v>173.8692328629221</v>
      </c>
      <c r="BB370" s="110">
        <f t="shared" si="307"/>
        <v>48.401373815106808</v>
      </c>
      <c r="BC370" s="90">
        <f t="shared" si="285"/>
        <v>0</v>
      </c>
      <c r="BD370" s="90">
        <f t="shared" si="308"/>
        <v>-13500</v>
      </c>
      <c r="BE370" s="90">
        <f t="shared" si="275"/>
        <v>17296.360655393077</v>
      </c>
      <c r="BF370" s="89">
        <f t="shared" si="286"/>
        <v>0.28121190039948707</v>
      </c>
      <c r="BG370" s="109">
        <f t="shared" si="309"/>
        <v>1318.3814415242489</v>
      </c>
      <c r="BH370" s="108">
        <f t="shared" si="276"/>
        <v>18614.742096917325</v>
      </c>
      <c r="BI370" s="129">
        <f t="shared" si="287"/>
        <v>0.37886978495683898</v>
      </c>
      <c r="BJ370" s="90">
        <f t="shared" si="277"/>
        <v>1650.2500645380451</v>
      </c>
      <c r="BK370" s="108">
        <f t="shared" si="278"/>
        <v>18946.610719931123</v>
      </c>
      <c r="BL370" s="89">
        <f t="shared" si="288"/>
        <v>0.40345264592082386</v>
      </c>
      <c r="BM370" s="109"/>
      <c r="BN370" s="109">
        <f t="shared" si="289"/>
        <v>13500</v>
      </c>
      <c r="BO370" s="109">
        <f t="shared" si="290"/>
        <v>18946.610719931119</v>
      </c>
      <c r="BQ370" s="108">
        <f t="shared" si="261"/>
        <v>95.059997999999993</v>
      </c>
      <c r="BR370" s="108">
        <f t="shared" si="262"/>
        <v>39.650002000000001</v>
      </c>
    </row>
    <row r="371" spans="1:70" ht="12.75" customHeight="1" x14ac:dyDescent="0.2">
      <c r="A371" s="107">
        <v>41645</v>
      </c>
      <c r="B371" s="108">
        <v>95.839995999999999</v>
      </c>
      <c r="C371" s="108">
        <v>76.269997000000004</v>
      </c>
      <c r="D371" s="108">
        <v>80.099997999999999</v>
      </c>
      <c r="E371" s="108">
        <v>97.5</v>
      </c>
      <c r="F371" s="108">
        <v>41.459999000000003</v>
      </c>
      <c r="G371" s="108">
        <v>39.869999</v>
      </c>
      <c r="L371" s="156">
        <f>IF(int=Weekly,-$B$4,IF(int=Bi_Weekly,-$B$4,IF(int=Monthly,-$B$4,IF(int=Quarterly,0,IF(int=Yearly,0,IF(int=None,0,0))))))</f>
        <v>0</v>
      </c>
      <c r="M371" s="110">
        <f t="shared" si="263"/>
        <v>0</v>
      </c>
      <c r="N371" s="126">
        <f t="shared" si="264"/>
        <v>0</v>
      </c>
      <c r="O371" s="110">
        <f t="shared" si="265"/>
        <v>0</v>
      </c>
      <c r="P371" s="110">
        <f t="shared" si="266"/>
        <v>0</v>
      </c>
      <c r="Q371" s="110">
        <f t="shared" si="267"/>
        <v>0</v>
      </c>
      <c r="R371" s="110">
        <f t="shared" si="268"/>
        <v>0</v>
      </c>
      <c r="S371" s="110">
        <f t="shared" si="291"/>
        <v>37.437795383209334</v>
      </c>
      <c r="T371" s="110">
        <f t="shared" si="292"/>
        <v>43.940091306689581</v>
      </c>
      <c r="U371" s="110">
        <f t="shared" si="293"/>
        <v>15.18694989517177</v>
      </c>
      <c r="V371" s="110">
        <f t="shared" si="294"/>
        <v>10.700797464470522</v>
      </c>
      <c r="W371" s="110">
        <f t="shared" si="295"/>
        <v>156.55726614503041</v>
      </c>
      <c r="X371" s="110">
        <f t="shared" si="296"/>
        <v>44.323976212719266</v>
      </c>
      <c r="Y371" s="110"/>
      <c r="Z371" s="110"/>
      <c r="AA371" s="110"/>
      <c r="AB371" s="110"/>
      <c r="AC371" s="110"/>
      <c r="AD371" s="110"/>
      <c r="AE371" s="110">
        <f t="shared" si="279"/>
        <v>0</v>
      </c>
      <c r="AF371" s="110">
        <f t="shared" si="280"/>
        <v>0</v>
      </c>
      <c r="AG371" s="110">
        <f t="shared" si="281"/>
        <v>0</v>
      </c>
      <c r="AH371" s="110">
        <f t="shared" si="282"/>
        <v>0</v>
      </c>
      <c r="AI371" s="110">
        <f t="shared" si="283"/>
        <v>0</v>
      </c>
      <c r="AJ371" s="110">
        <f t="shared" si="284"/>
        <v>0</v>
      </c>
      <c r="AK371" s="110">
        <f t="shared" si="269"/>
        <v>0</v>
      </c>
      <c r="AL371" s="110">
        <f t="shared" si="270"/>
        <v>0</v>
      </c>
      <c r="AM371" s="110">
        <f t="shared" si="271"/>
        <v>0</v>
      </c>
      <c r="AN371" s="110">
        <f t="shared" si="272"/>
        <v>0</v>
      </c>
      <c r="AO371" s="110">
        <f t="shared" si="273"/>
        <v>0</v>
      </c>
      <c r="AP371" s="110">
        <f t="shared" si="274"/>
        <v>0</v>
      </c>
      <c r="AQ371" s="110">
        <f t="shared" si="297"/>
        <v>2.7713056241759864</v>
      </c>
      <c r="AR371" s="110">
        <f t="shared" si="297"/>
        <v>4.3215669578136398</v>
      </c>
      <c r="AS371" s="110">
        <f t="shared" si="298"/>
        <v>1.2045375641164906</v>
      </c>
      <c r="AT371" s="110">
        <f t="shared" si="299"/>
        <v>0.96195153141934364</v>
      </c>
      <c r="AU371" s="110">
        <f t="shared" si="300"/>
        <v>17.311966717891693</v>
      </c>
      <c r="AV371" s="110">
        <f t="shared" si="301"/>
        <v>4.0773976023875438</v>
      </c>
      <c r="AW371" s="110">
        <f t="shared" si="302"/>
        <v>40.209101007385321</v>
      </c>
      <c r="AX371" s="110">
        <f t="shared" si="303"/>
        <v>48.261658264503218</v>
      </c>
      <c r="AY371" s="110">
        <f t="shared" si="304"/>
        <v>16.39148745928826</v>
      </c>
      <c r="AZ371" s="110">
        <f t="shared" si="305"/>
        <v>11.662748995889865</v>
      </c>
      <c r="BA371" s="110">
        <f t="shared" si="306"/>
        <v>173.8692328629221</v>
      </c>
      <c r="BB371" s="110">
        <f t="shared" si="307"/>
        <v>48.401373815106808</v>
      </c>
      <c r="BC371" s="90">
        <f t="shared" si="285"/>
        <v>0</v>
      </c>
      <c r="BD371" s="90">
        <f t="shared" si="308"/>
        <v>-13500</v>
      </c>
      <c r="BE371" s="90">
        <f t="shared" si="275"/>
        <v>17457.212186024612</v>
      </c>
      <c r="BF371" s="89">
        <f t="shared" si="286"/>
        <v>0.29312682859441574</v>
      </c>
      <c r="BG371" s="109">
        <f t="shared" si="309"/>
        <v>1318.3814415242489</v>
      </c>
      <c r="BH371" s="108">
        <f t="shared" si="276"/>
        <v>18775.59362754886</v>
      </c>
      <c r="BI371" s="129">
        <f t="shared" si="287"/>
        <v>0.39078471315176744</v>
      </c>
      <c r="BJ371" s="90">
        <f t="shared" si="277"/>
        <v>1665.8015107752078</v>
      </c>
      <c r="BK371" s="108">
        <f t="shared" si="278"/>
        <v>19123.013696799819</v>
      </c>
      <c r="BL371" s="89">
        <f t="shared" si="288"/>
        <v>0.41651953309628276</v>
      </c>
      <c r="BM371" s="109"/>
      <c r="BN371" s="109">
        <f t="shared" si="289"/>
        <v>13500</v>
      </c>
      <c r="BO371" s="109">
        <f t="shared" si="290"/>
        <v>19123.013696799822</v>
      </c>
      <c r="BQ371" s="108">
        <f t="shared" si="261"/>
        <v>95.839995999999999</v>
      </c>
      <c r="BR371" s="108">
        <f t="shared" si="262"/>
        <v>39.869999</v>
      </c>
    </row>
    <row r="372" spans="1:70" ht="12.75" customHeight="1" x14ac:dyDescent="0.2">
      <c r="A372" s="107">
        <v>41652</v>
      </c>
      <c r="B372" s="108">
        <v>95.709998999999996</v>
      </c>
      <c r="C372" s="108">
        <v>75.940002000000007</v>
      </c>
      <c r="D372" s="108">
        <v>79.940002000000007</v>
      </c>
      <c r="E372" s="108">
        <v>97.480002999999996</v>
      </c>
      <c r="F372" s="108">
        <v>41.450001</v>
      </c>
      <c r="G372" s="108">
        <v>39.439999</v>
      </c>
      <c r="L372" s="156">
        <f>IF(int=Weekly,-$B$4,IF(int=Bi_Weekly,0,IF(int=Monthly,0,IF(int=Quarterly,0,IF(int=Yearly,0,IF(int=None,0,0))))))</f>
        <v>0</v>
      </c>
      <c r="M372" s="110">
        <f t="shared" si="263"/>
        <v>0</v>
      </c>
      <c r="N372" s="126">
        <f t="shared" si="264"/>
        <v>0</v>
      </c>
      <c r="O372" s="110">
        <f t="shared" si="265"/>
        <v>0</v>
      </c>
      <c r="P372" s="110">
        <f t="shared" si="266"/>
        <v>0</v>
      </c>
      <c r="Q372" s="110">
        <f t="shared" si="267"/>
        <v>0</v>
      </c>
      <c r="R372" s="110">
        <f t="shared" si="268"/>
        <v>0</v>
      </c>
      <c r="S372" s="110">
        <f t="shared" si="291"/>
        <v>37.437795383209334</v>
      </c>
      <c r="T372" s="110">
        <f t="shared" si="292"/>
        <v>43.940091306689581</v>
      </c>
      <c r="U372" s="110">
        <f t="shared" si="293"/>
        <v>15.18694989517177</v>
      </c>
      <c r="V372" s="110">
        <f t="shared" si="294"/>
        <v>10.700797464470522</v>
      </c>
      <c r="W372" s="110">
        <f t="shared" si="295"/>
        <v>156.55726614503041</v>
      </c>
      <c r="X372" s="110">
        <f t="shared" si="296"/>
        <v>44.323976212719266</v>
      </c>
      <c r="Y372" s="110"/>
      <c r="Z372" s="110"/>
      <c r="AA372" s="110"/>
      <c r="AB372" s="110"/>
      <c r="AC372" s="110"/>
      <c r="AD372" s="110"/>
      <c r="AE372" s="110">
        <f t="shared" si="279"/>
        <v>0</v>
      </c>
      <c r="AF372" s="110">
        <f t="shared" si="280"/>
        <v>0</v>
      </c>
      <c r="AG372" s="110">
        <f t="shared" si="281"/>
        <v>0</v>
      </c>
      <c r="AH372" s="110">
        <f t="shared" si="282"/>
        <v>0</v>
      </c>
      <c r="AI372" s="110">
        <f t="shared" si="283"/>
        <v>0</v>
      </c>
      <c r="AJ372" s="110">
        <f t="shared" si="284"/>
        <v>0</v>
      </c>
      <c r="AK372" s="110">
        <f t="shared" si="269"/>
        <v>0</v>
      </c>
      <c r="AL372" s="110">
        <f t="shared" si="270"/>
        <v>0</v>
      </c>
      <c r="AM372" s="110">
        <f t="shared" si="271"/>
        <v>0</v>
      </c>
      <c r="AN372" s="110">
        <f t="shared" si="272"/>
        <v>0</v>
      </c>
      <c r="AO372" s="110">
        <f t="shared" si="273"/>
        <v>0</v>
      </c>
      <c r="AP372" s="110">
        <f t="shared" si="274"/>
        <v>0</v>
      </c>
      <c r="AQ372" s="110">
        <f t="shared" si="297"/>
        <v>2.7713056241759864</v>
      </c>
      <c r="AR372" s="110">
        <f t="shared" si="297"/>
        <v>4.3215669578136398</v>
      </c>
      <c r="AS372" s="110">
        <f t="shared" si="298"/>
        <v>1.2045375641164906</v>
      </c>
      <c r="AT372" s="110">
        <f t="shared" si="299"/>
        <v>0.96195153141934364</v>
      </c>
      <c r="AU372" s="110">
        <f t="shared" si="300"/>
        <v>17.311966717891693</v>
      </c>
      <c r="AV372" s="110">
        <f t="shared" si="301"/>
        <v>4.0773976023875438</v>
      </c>
      <c r="AW372" s="110">
        <f t="shared" si="302"/>
        <v>40.209101007385321</v>
      </c>
      <c r="AX372" s="110">
        <f t="shared" si="303"/>
        <v>48.261658264503218</v>
      </c>
      <c r="AY372" s="110">
        <f t="shared" si="304"/>
        <v>16.39148745928826</v>
      </c>
      <c r="AZ372" s="110">
        <f t="shared" si="305"/>
        <v>11.662748995889865</v>
      </c>
      <c r="BA372" s="110">
        <f t="shared" si="306"/>
        <v>173.8692328629221</v>
      </c>
      <c r="BB372" s="110">
        <f t="shared" si="307"/>
        <v>48.401373815106808</v>
      </c>
      <c r="BC372" s="90">
        <f t="shared" si="285"/>
        <v>0</v>
      </c>
      <c r="BD372" s="90">
        <f t="shared" si="308"/>
        <v>-13500</v>
      </c>
      <c r="BE372" s="90">
        <f t="shared" si="275"/>
        <v>17414.576970106718</v>
      </c>
      <c r="BF372" s="89">
        <f t="shared" si="286"/>
        <v>0.28996866445234959</v>
      </c>
      <c r="BG372" s="109">
        <f t="shared" si="309"/>
        <v>1318.3814415242489</v>
      </c>
      <c r="BH372" s="108">
        <f t="shared" si="276"/>
        <v>18732.958411630967</v>
      </c>
      <c r="BI372" s="129">
        <f t="shared" si="287"/>
        <v>0.38762654900970128</v>
      </c>
      <c r="BJ372" s="90">
        <f t="shared" si="277"/>
        <v>1661.876830520584</v>
      </c>
      <c r="BK372" s="108">
        <f t="shared" si="278"/>
        <v>19076.453800627303</v>
      </c>
      <c r="BL372" s="89">
        <f t="shared" si="288"/>
        <v>0.41307065189831871</v>
      </c>
      <c r="BM372" s="109"/>
      <c r="BN372" s="109">
        <f t="shared" si="289"/>
        <v>13500</v>
      </c>
      <c r="BO372" s="109">
        <f t="shared" si="290"/>
        <v>19076.453800627303</v>
      </c>
      <c r="BQ372" s="108">
        <f t="shared" si="261"/>
        <v>95.709998999999996</v>
      </c>
      <c r="BR372" s="108">
        <f t="shared" si="262"/>
        <v>39.439999</v>
      </c>
    </row>
    <row r="373" spans="1:70" ht="12.75" customHeight="1" x14ac:dyDescent="0.2">
      <c r="A373" s="107">
        <v>41660</v>
      </c>
      <c r="B373" s="108">
        <v>93.32</v>
      </c>
      <c r="C373" s="108">
        <v>73.830001999999993</v>
      </c>
      <c r="D373" s="108">
        <v>77.819999999999993</v>
      </c>
      <c r="E373" s="108">
        <v>95.110000999999997</v>
      </c>
      <c r="F373" s="108">
        <v>40.209999000000003</v>
      </c>
      <c r="G373" s="108">
        <v>37.959999000000003</v>
      </c>
      <c r="L373" s="156">
        <f>IF(int=Weekly,-$B$4,IF(int=Bi_Weekly,-$B$4,IF(int=Monthly,0,IF(int=Quarterly,-$B$4,IF(int=Yearly,0,IF(int=None,0,0))))))</f>
        <v>-500</v>
      </c>
      <c r="M373" s="110">
        <f t="shared" si="263"/>
        <v>0.9429918559794257</v>
      </c>
      <c r="N373" s="126">
        <f t="shared" si="264"/>
        <v>1.1919273684971592</v>
      </c>
      <c r="O373" s="110">
        <f t="shared" si="265"/>
        <v>0.35980467746080702</v>
      </c>
      <c r="P373" s="110">
        <f t="shared" si="266"/>
        <v>0.25759646454004348</v>
      </c>
      <c r="Q373" s="110">
        <f t="shared" si="267"/>
        <v>5.1106691149134322</v>
      </c>
      <c r="R373" s="110">
        <f t="shared" si="268"/>
        <v>1.7386723324202404</v>
      </c>
      <c r="S373" s="110">
        <f t="shared" si="291"/>
        <v>38.380787239188763</v>
      </c>
      <c r="T373" s="110">
        <f t="shared" si="292"/>
        <v>45.132018675186742</v>
      </c>
      <c r="U373" s="110">
        <f t="shared" si="293"/>
        <v>15.546754572632576</v>
      </c>
      <c r="V373" s="110">
        <f t="shared" si="294"/>
        <v>10.958393929010565</v>
      </c>
      <c r="W373" s="110">
        <f t="shared" si="295"/>
        <v>161.66793525994385</v>
      </c>
      <c r="X373" s="110">
        <f t="shared" si="296"/>
        <v>46.06264854513951</v>
      </c>
      <c r="Y373" s="110"/>
      <c r="Z373" s="110"/>
      <c r="AA373" s="110"/>
      <c r="AB373" s="110"/>
      <c r="AC373" s="110"/>
      <c r="AD373" s="110"/>
      <c r="AE373" s="110">
        <f t="shared" si="279"/>
        <v>0</v>
      </c>
      <c r="AF373" s="110">
        <f t="shared" si="280"/>
        <v>0</v>
      </c>
      <c r="AG373" s="110">
        <f t="shared" si="281"/>
        <v>0</v>
      </c>
      <c r="AH373" s="110">
        <f t="shared" si="282"/>
        <v>0</v>
      </c>
      <c r="AI373" s="110">
        <f t="shared" si="283"/>
        <v>0</v>
      </c>
      <c r="AJ373" s="110">
        <f t="shared" si="284"/>
        <v>0</v>
      </c>
      <c r="AK373" s="110">
        <f t="shared" si="269"/>
        <v>0</v>
      </c>
      <c r="AL373" s="110">
        <f t="shared" si="270"/>
        <v>0</v>
      </c>
      <c r="AM373" s="110">
        <f t="shared" si="271"/>
        <v>0</v>
      </c>
      <c r="AN373" s="110">
        <f t="shared" si="272"/>
        <v>0</v>
      </c>
      <c r="AO373" s="110">
        <f t="shared" si="273"/>
        <v>0</v>
      </c>
      <c r="AP373" s="110">
        <f t="shared" si="274"/>
        <v>0</v>
      </c>
      <c r="AQ373" s="110">
        <f t="shared" si="297"/>
        <v>2.7713056241759864</v>
      </c>
      <c r="AR373" s="110">
        <f t="shared" si="297"/>
        <v>4.3215669578136398</v>
      </c>
      <c r="AS373" s="110">
        <f t="shared" si="298"/>
        <v>1.2045375641164906</v>
      </c>
      <c r="AT373" s="110">
        <f t="shared" si="299"/>
        <v>0.96195153141934364</v>
      </c>
      <c r="AU373" s="110">
        <f t="shared" si="300"/>
        <v>17.311966717891693</v>
      </c>
      <c r="AV373" s="110">
        <f t="shared" si="301"/>
        <v>4.0773976023875438</v>
      </c>
      <c r="AW373" s="110">
        <f t="shared" si="302"/>
        <v>41.15209286336475</v>
      </c>
      <c r="AX373" s="110">
        <f t="shared" si="303"/>
        <v>49.45358563300038</v>
      </c>
      <c r="AY373" s="110">
        <f t="shared" si="304"/>
        <v>16.751292136749065</v>
      </c>
      <c r="AZ373" s="110">
        <f t="shared" si="305"/>
        <v>11.920345460429909</v>
      </c>
      <c r="BA373" s="110">
        <f t="shared" si="306"/>
        <v>178.97990197783554</v>
      </c>
      <c r="BB373" s="110">
        <f t="shared" si="307"/>
        <v>50.140046147527052</v>
      </c>
      <c r="BC373" s="90">
        <f t="shared" si="285"/>
        <v>0</v>
      </c>
      <c r="BD373" s="90">
        <f t="shared" si="308"/>
        <v>-14000</v>
      </c>
      <c r="BE373" s="90">
        <f t="shared" si="275"/>
        <v>17415.099000448281</v>
      </c>
      <c r="BF373" s="89">
        <f t="shared" si="286"/>
        <v>0.24393564288916303</v>
      </c>
      <c r="BG373" s="109">
        <f t="shared" si="309"/>
        <v>1318.3814415242489</v>
      </c>
      <c r="BH373" s="108">
        <f t="shared" si="276"/>
        <v>18733.48044197253</v>
      </c>
      <c r="BI373" s="129">
        <f t="shared" si="287"/>
        <v>0.33810574585518061</v>
      </c>
      <c r="BJ373" s="90">
        <f t="shared" si="277"/>
        <v>1613.8000356651005</v>
      </c>
      <c r="BK373" s="108">
        <f t="shared" si="278"/>
        <v>19028.89903611338</v>
      </c>
      <c r="BL373" s="89">
        <f t="shared" si="288"/>
        <v>0.35920707400809859</v>
      </c>
      <c r="BM373" s="109"/>
      <c r="BN373" s="109">
        <f t="shared" si="289"/>
        <v>14000</v>
      </c>
      <c r="BO373" s="109">
        <f t="shared" si="290"/>
        <v>19028.89903611338</v>
      </c>
      <c r="BQ373" s="108">
        <f t="shared" si="261"/>
        <v>93.32</v>
      </c>
      <c r="BR373" s="108">
        <f t="shared" si="262"/>
        <v>37.959999000000003</v>
      </c>
    </row>
    <row r="374" spans="1:70" ht="12.75" customHeight="1" x14ac:dyDescent="0.2">
      <c r="A374" s="107">
        <v>41666</v>
      </c>
      <c r="B374" s="108">
        <v>92.879997000000003</v>
      </c>
      <c r="C374" s="108">
        <v>73.569999999999993</v>
      </c>
      <c r="D374" s="108">
        <v>77.720000999999996</v>
      </c>
      <c r="E374" s="108">
        <v>94.660004000000001</v>
      </c>
      <c r="F374" s="108">
        <v>39.509998000000003</v>
      </c>
      <c r="G374" s="108">
        <v>37.669998</v>
      </c>
      <c r="L374" s="156">
        <f>IF(int=Weekly,-$B$4,IF(int=Bi_Weekly,0,IF(int=Monthly,0,IF(int=Quarterly,0,IF(int=Yearly,0,IF(int=None,0,0))))))</f>
        <v>0</v>
      </c>
      <c r="M374" s="110">
        <f t="shared" si="263"/>
        <v>0</v>
      </c>
      <c r="N374" s="126">
        <f t="shared" si="264"/>
        <v>0</v>
      </c>
      <c r="O374" s="110">
        <f t="shared" si="265"/>
        <v>0</v>
      </c>
      <c r="P374" s="110">
        <f t="shared" si="266"/>
        <v>0</v>
      </c>
      <c r="Q374" s="110">
        <f t="shared" si="267"/>
        <v>0</v>
      </c>
      <c r="R374" s="110">
        <f t="shared" si="268"/>
        <v>0</v>
      </c>
      <c r="S374" s="110">
        <f t="shared" si="291"/>
        <v>38.380787239188763</v>
      </c>
      <c r="T374" s="110">
        <f t="shared" si="292"/>
        <v>45.132018675186742</v>
      </c>
      <c r="U374" s="110">
        <f t="shared" si="293"/>
        <v>15.546754572632576</v>
      </c>
      <c r="V374" s="110">
        <f t="shared" si="294"/>
        <v>10.958393929010565</v>
      </c>
      <c r="W374" s="110">
        <f t="shared" si="295"/>
        <v>161.66793525994385</v>
      </c>
      <c r="X374" s="110">
        <f t="shared" si="296"/>
        <v>46.06264854513951</v>
      </c>
      <c r="Y374" s="110"/>
      <c r="Z374" s="110"/>
      <c r="AA374" s="110"/>
      <c r="AB374" s="110"/>
      <c r="AC374" s="110"/>
      <c r="AD374" s="110"/>
      <c r="AE374" s="110">
        <f t="shared" si="279"/>
        <v>0</v>
      </c>
      <c r="AF374" s="110">
        <f t="shared" si="280"/>
        <v>0</v>
      </c>
      <c r="AG374" s="110">
        <f t="shared" si="281"/>
        <v>0</v>
      </c>
      <c r="AH374" s="110">
        <f t="shared" si="282"/>
        <v>0</v>
      </c>
      <c r="AI374" s="110">
        <f t="shared" si="283"/>
        <v>0</v>
      </c>
      <c r="AJ374" s="110">
        <f t="shared" si="284"/>
        <v>0</v>
      </c>
      <c r="AK374" s="110">
        <f t="shared" si="269"/>
        <v>0</v>
      </c>
      <c r="AL374" s="110">
        <f t="shared" si="270"/>
        <v>0</v>
      </c>
      <c r="AM374" s="110">
        <f t="shared" si="271"/>
        <v>0</v>
      </c>
      <c r="AN374" s="110">
        <f t="shared" si="272"/>
        <v>0</v>
      </c>
      <c r="AO374" s="110">
        <f t="shared" si="273"/>
        <v>0</v>
      </c>
      <c r="AP374" s="110">
        <f t="shared" si="274"/>
        <v>0</v>
      </c>
      <c r="AQ374" s="110">
        <f t="shared" si="297"/>
        <v>2.7713056241759864</v>
      </c>
      <c r="AR374" s="110">
        <f t="shared" si="297"/>
        <v>4.3215669578136398</v>
      </c>
      <c r="AS374" s="110">
        <f t="shared" si="298"/>
        <v>1.2045375641164906</v>
      </c>
      <c r="AT374" s="110">
        <f t="shared" si="299"/>
        <v>0.96195153141934364</v>
      </c>
      <c r="AU374" s="110">
        <f t="shared" si="300"/>
        <v>17.311966717891693</v>
      </c>
      <c r="AV374" s="110">
        <f t="shared" si="301"/>
        <v>4.0773976023875438</v>
      </c>
      <c r="AW374" s="110">
        <f t="shared" si="302"/>
        <v>41.15209286336475</v>
      </c>
      <c r="AX374" s="110">
        <f t="shared" si="303"/>
        <v>49.45358563300038</v>
      </c>
      <c r="AY374" s="110">
        <f t="shared" si="304"/>
        <v>16.751292136749065</v>
      </c>
      <c r="AZ374" s="110">
        <f t="shared" si="305"/>
        <v>11.920345460429909</v>
      </c>
      <c r="BA374" s="110">
        <f t="shared" si="306"/>
        <v>178.97990197783554</v>
      </c>
      <c r="BB374" s="110">
        <f t="shared" si="307"/>
        <v>50.140046147527052</v>
      </c>
      <c r="BC374" s="90">
        <f t="shared" si="285"/>
        <v>0</v>
      </c>
      <c r="BD374" s="90">
        <f t="shared" si="308"/>
        <v>-14000</v>
      </c>
      <c r="BE374" s="90">
        <f t="shared" si="275"/>
        <v>17253.465089007073</v>
      </c>
      <c r="BF374" s="89">
        <f t="shared" si="286"/>
        <v>0.23239036350050535</v>
      </c>
      <c r="BG374" s="109">
        <f t="shared" si="309"/>
        <v>1318.3814415242489</v>
      </c>
      <c r="BH374" s="108">
        <f t="shared" si="276"/>
        <v>18571.846530531322</v>
      </c>
      <c r="BI374" s="129">
        <f t="shared" si="287"/>
        <v>0.32656046646652293</v>
      </c>
      <c r="BJ374" s="90">
        <f t="shared" si="277"/>
        <v>1597.6028655726413</v>
      </c>
      <c r="BK374" s="108">
        <f t="shared" si="278"/>
        <v>18851.067954579714</v>
      </c>
      <c r="BL374" s="89">
        <f t="shared" si="288"/>
        <v>0.3465048538985509</v>
      </c>
      <c r="BM374" s="109"/>
      <c r="BN374" s="109">
        <f t="shared" si="289"/>
        <v>14000</v>
      </c>
      <c r="BO374" s="109">
        <f t="shared" si="290"/>
        <v>18851.067954579714</v>
      </c>
      <c r="BQ374" s="108">
        <f t="shared" si="261"/>
        <v>92.879997000000003</v>
      </c>
      <c r="BR374" s="108">
        <f t="shared" si="262"/>
        <v>37.669998</v>
      </c>
    </row>
    <row r="375" spans="1:70" ht="12.75" customHeight="1" x14ac:dyDescent="0.2">
      <c r="A375" s="107">
        <v>41673</v>
      </c>
      <c r="B375" s="108">
        <v>93.550003000000004</v>
      </c>
      <c r="C375" s="108">
        <v>73.879997000000003</v>
      </c>
      <c r="D375" s="108">
        <v>77.940002000000007</v>
      </c>
      <c r="E375" s="108">
        <v>93.980002999999996</v>
      </c>
      <c r="F375" s="108">
        <v>40.400002000000001</v>
      </c>
      <c r="G375" s="108">
        <v>38.279998999999997</v>
      </c>
      <c r="L375" s="156">
        <f>IF(int=Weekly,-$B$4,IF(int=Bi_Weekly,-$B$4,IF(int=Monthly,-$B$4,IF(int=Quarterly,0,IF(int=Yearly,0,IF(int=None,0,0))))))</f>
        <v>0</v>
      </c>
      <c r="M375" s="110">
        <f t="shared" si="263"/>
        <v>0</v>
      </c>
      <c r="N375" s="126">
        <f t="shared" si="264"/>
        <v>0</v>
      </c>
      <c r="O375" s="110">
        <f t="shared" si="265"/>
        <v>0</v>
      </c>
      <c r="P375" s="110">
        <f t="shared" si="266"/>
        <v>0</v>
      </c>
      <c r="Q375" s="110">
        <f t="shared" si="267"/>
        <v>0</v>
      </c>
      <c r="R375" s="110">
        <f t="shared" si="268"/>
        <v>0</v>
      </c>
      <c r="S375" s="110">
        <f t="shared" si="291"/>
        <v>38.380787239188763</v>
      </c>
      <c r="T375" s="110">
        <f t="shared" si="292"/>
        <v>45.132018675186742</v>
      </c>
      <c r="U375" s="110">
        <f t="shared" si="293"/>
        <v>15.546754572632576</v>
      </c>
      <c r="V375" s="110">
        <f t="shared" si="294"/>
        <v>10.958393929010565</v>
      </c>
      <c r="W375" s="110">
        <f t="shared" si="295"/>
        <v>161.66793525994385</v>
      </c>
      <c r="X375" s="110">
        <f t="shared" si="296"/>
        <v>46.06264854513951</v>
      </c>
      <c r="Y375" s="110"/>
      <c r="Z375" s="110"/>
      <c r="AA375" s="110"/>
      <c r="AB375" s="110"/>
      <c r="AC375" s="110"/>
      <c r="AD375" s="110"/>
      <c r="AE375" s="110">
        <f t="shared" si="279"/>
        <v>0</v>
      </c>
      <c r="AF375" s="110">
        <f t="shared" si="280"/>
        <v>0</v>
      </c>
      <c r="AG375" s="110">
        <f t="shared" si="281"/>
        <v>0</v>
      </c>
      <c r="AH375" s="110">
        <f t="shared" si="282"/>
        <v>0</v>
      </c>
      <c r="AI375" s="110">
        <f t="shared" si="283"/>
        <v>0</v>
      </c>
      <c r="AJ375" s="110">
        <f t="shared" si="284"/>
        <v>0</v>
      </c>
      <c r="AK375" s="110">
        <f t="shared" si="269"/>
        <v>0</v>
      </c>
      <c r="AL375" s="110">
        <f t="shared" si="270"/>
        <v>0</v>
      </c>
      <c r="AM375" s="110">
        <f t="shared" si="271"/>
        <v>0</v>
      </c>
      <c r="AN375" s="110">
        <f t="shared" si="272"/>
        <v>0</v>
      </c>
      <c r="AO375" s="110">
        <f t="shared" si="273"/>
        <v>0</v>
      </c>
      <c r="AP375" s="110">
        <f t="shared" si="274"/>
        <v>0</v>
      </c>
      <c r="AQ375" s="110">
        <f t="shared" si="297"/>
        <v>2.7713056241759864</v>
      </c>
      <c r="AR375" s="110">
        <f t="shared" si="297"/>
        <v>4.3215669578136398</v>
      </c>
      <c r="AS375" s="110">
        <f t="shared" si="298"/>
        <v>1.2045375641164906</v>
      </c>
      <c r="AT375" s="110">
        <f t="shared" si="299"/>
        <v>0.96195153141934364</v>
      </c>
      <c r="AU375" s="110">
        <f t="shared" si="300"/>
        <v>17.311966717891693</v>
      </c>
      <c r="AV375" s="110">
        <f t="shared" si="301"/>
        <v>4.0773976023875438</v>
      </c>
      <c r="AW375" s="110">
        <f t="shared" si="302"/>
        <v>41.15209286336475</v>
      </c>
      <c r="AX375" s="110">
        <f t="shared" si="303"/>
        <v>49.45358563300038</v>
      </c>
      <c r="AY375" s="110">
        <f t="shared" si="304"/>
        <v>16.751292136749065</v>
      </c>
      <c r="AZ375" s="110">
        <f t="shared" si="305"/>
        <v>11.920345460429909</v>
      </c>
      <c r="BA375" s="110">
        <f t="shared" si="306"/>
        <v>178.97990197783554</v>
      </c>
      <c r="BB375" s="110">
        <f t="shared" si="307"/>
        <v>50.140046147527052</v>
      </c>
      <c r="BC375" s="90">
        <f t="shared" si="285"/>
        <v>0</v>
      </c>
      <c r="BD375" s="90">
        <f t="shared" si="308"/>
        <v>-14000</v>
      </c>
      <c r="BE375" s="90">
        <f t="shared" si="275"/>
        <v>17461.123190586193</v>
      </c>
      <c r="BF375" s="89">
        <f t="shared" si="286"/>
        <v>0.24722308504187085</v>
      </c>
      <c r="BG375" s="109">
        <f t="shared" si="309"/>
        <v>1318.3814415242489</v>
      </c>
      <c r="BH375" s="108">
        <f t="shared" si="276"/>
        <v>18779.504632110442</v>
      </c>
      <c r="BI375" s="129">
        <f t="shared" si="287"/>
        <v>0.34139318800788865</v>
      </c>
      <c r="BJ375" s="90">
        <f t="shared" si="277"/>
        <v>1618.3051374678655</v>
      </c>
      <c r="BK375" s="108">
        <f t="shared" si="278"/>
        <v>19079.428328054059</v>
      </c>
      <c r="BL375" s="89">
        <f t="shared" si="288"/>
        <v>0.36281630914671847</v>
      </c>
      <c r="BM375" s="109"/>
      <c r="BN375" s="109">
        <f t="shared" si="289"/>
        <v>14000</v>
      </c>
      <c r="BO375" s="109">
        <f t="shared" si="290"/>
        <v>19079.428328054059</v>
      </c>
      <c r="BQ375" s="108">
        <f t="shared" si="261"/>
        <v>93.550003000000004</v>
      </c>
      <c r="BR375" s="108">
        <f t="shared" si="262"/>
        <v>38.279998999999997</v>
      </c>
    </row>
    <row r="376" spans="1:70" ht="12.75" customHeight="1" x14ac:dyDescent="0.2">
      <c r="A376" s="107">
        <v>41680</v>
      </c>
      <c r="B376" s="108">
        <v>95.900002000000001</v>
      </c>
      <c r="C376" s="108">
        <v>75.610000999999997</v>
      </c>
      <c r="D376" s="108">
        <v>79.919998000000007</v>
      </c>
      <c r="E376" s="108">
        <v>96.790001000000004</v>
      </c>
      <c r="F376" s="108">
        <v>41.23</v>
      </c>
      <c r="G376" s="108">
        <v>39.099997999999999</v>
      </c>
      <c r="L376" s="156">
        <f>IF(int=Weekly,-$B$4,IF(int=Bi_Weekly,0,IF(int=Monthly,0,IF(int=Quarterly,0,IF(int=Yearly,0,IF(int=None,0,0))))))</f>
        <v>0</v>
      </c>
      <c r="M376" s="110">
        <f t="shared" si="263"/>
        <v>0</v>
      </c>
      <c r="N376" s="126">
        <f t="shared" si="264"/>
        <v>0</v>
      </c>
      <c r="O376" s="110">
        <f t="shared" si="265"/>
        <v>0</v>
      </c>
      <c r="P376" s="110">
        <f t="shared" si="266"/>
        <v>0</v>
      </c>
      <c r="Q376" s="110">
        <f t="shared" si="267"/>
        <v>0</v>
      </c>
      <c r="R376" s="110">
        <f t="shared" si="268"/>
        <v>0</v>
      </c>
      <c r="S376" s="110">
        <f t="shared" si="291"/>
        <v>38.380787239188763</v>
      </c>
      <c r="T376" s="110">
        <f t="shared" si="292"/>
        <v>45.132018675186742</v>
      </c>
      <c r="U376" s="110">
        <f t="shared" si="293"/>
        <v>15.546754572632576</v>
      </c>
      <c r="V376" s="110">
        <f t="shared" si="294"/>
        <v>10.958393929010565</v>
      </c>
      <c r="W376" s="110">
        <f t="shared" si="295"/>
        <v>161.66793525994385</v>
      </c>
      <c r="X376" s="110">
        <f t="shared" si="296"/>
        <v>46.06264854513951</v>
      </c>
      <c r="Y376" s="110"/>
      <c r="Z376" s="110"/>
      <c r="AA376" s="110"/>
      <c r="AB376" s="110"/>
      <c r="AC376" s="110"/>
      <c r="AD376" s="110"/>
      <c r="AE376" s="110">
        <f t="shared" si="279"/>
        <v>0</v>
      </c>
      <c r="AF376" s="110">
        <f t="shared" si="280"/>
        <v>0</v>
      </c>
      <c r="AG376" s="110">
        <f t="shared" si="281"/>
        <v>0</v>
      </c>
      <c r="AH376" s="110">
        <f t="shared" si="282"/>
        <v>0</v>
      </c>
      <c r="AI376" s="110">
        <f t="shared" si="283"/>
        <v>0</v>
      </c>
      <c r="AJ376" s="110">
        <f t="shared" si="284"/>
        <v>0</v>
      </c>
      <c r="AK376" s="110">
        <f t="shared" si="269"/>
        <v>0</v>
      </c>
      <c r="AL376" s="110">
        <f t="shared" si="270"/>
        <v>0</v>
      </c>
      <c r="AM376" s="110">
        <f t="shared" si="271"/>
        <v>0</v>
      </c>
      <c r="AN376" s="110">
        <f t="shared" si="272"/>
        <v>0</v>
      </c>
      <c r="AO376" s="110">
        <f t="shared" si="273"/>
        <v>0</v>
      </c>
      <c r="AP376" s="110">
        <f t="shared" si="274"/>
        <v>0</v>
      </c>
      <c r="AQ376" s="110">
        <f t="shared" si="297"/>
        <v>2.7713056241759864</v>
      </c>
      <c r="AR376" s="110">
        <f t="shared" si="297"/>
        <v>4.3215669578136398</v>
      </c>
      <c r="AS376" s="110">
        <f t="shared" si="298"/>
        <v>1.2045375641164906</v>
      </c>
      <c r="AT376" s="110">
        <f t="shared" si="299"/>
        <v>0.96195153141934364</v>
      </c>
      <c r="AU376" s="110">
        <f t="shared" si="300"/>
        <v>17.311966717891693</v>
      </c>
      <c r="AV376" s="110">
        <f t="shared" si="301"/>
        <v>4.0773976023875438</v>
      </c>
      <c r="AW376" s="110">
        <f t="shared" si="302"/>
        <v>41.15209286336475</v>
      </c>
      <c r="AX376" s="110">
        <f t="shared" si="303"/>
        <v>49.45358563300038</v>
      </c>
      <c r="AY376" s="110">
        <f t="shared" si="304"/>
        <v>16.751292136749065</v>
      </c>
      <c r="AZ376" s="110">
        <f t="shared" si="305"/>
        <v>11.920345460429909</v>
      </c>
      <c r="BA376" s="110">
        <f t="shared" si="306"/>
        <v>178.97990197783554</v>
      </c>
      <c r="BB376" s="110">
        <f t="shared" si="307"/>
        <v>50.140046147527052</v>
      </c>
      <c r="BC376" s="90">
        <f t="shared" si="285"/>
        <v>0</v>
      </c>
      <c r="BD376" s="90">
        <f t="shared" si="308"/>
        <v>-14000</v>
      </c>
      <c r="BE376" s="90">
        <f t="shared" si="275"/>
        <v>17862.927540618421</v>
      </c>
      <c r="BF376" s="89">
        <f t="shared" si="286"/>
        <v>0.27592339575845859</v>
      </c>
      <c r="BG376" s="109">
        <f t="shared" si="309"/>
        <v>1318.3814415242489</v>
      </c>
      <c r="BH376" s="108">
        <f t="shared" si="276"/>
        <v>19181.308982142669</v>
      </c>
      <c r="BI376" s="129">
        <f t="shared" si="287"/>
        <v>0.37009349872447639</v>
      </c>
      <c r="BJ376" s="90">
        <f t="shared" si="277"/>
        <v>1655.0944521833217</v>
      </c>
      <c r="BK376" s="108">
        <f t="shared" si="278"/>
        <v>19518.021992801743</v>
      </c>
      <c r="BL376" s="89">
        <f t="shared" si="288"/>
        <v>0.39414442805726746</v>
      </c>
      <c r="BM376" s="109"/>
      <c r="BN376" s="109">
        <f t="shared" si="289"/>
        <v>14000</v>
      </c>
      <c r="BO376" s="109">
        <f t="shared" si="290"/>
        <v>19518.02199280174</v>
      </c>
      <c r="BQ376" s="108">
        <f t="shared" si="261"/>
        <v>95.900002000000001</v>
      </c>
      <c r="BR376" s="108">
        <f t="shared" si="262"/>
        <v>39.099997999999999</v>
      </c>
    </row>
    <row r="377" spans="1:70" ht="12.75" customHeight="1" x14ac:dyDescent="0.2">
      <c r="A377" s="107">
        <v>41688</v>
      </c>
      <c r="B377" s="108">
        <v>96.099997999999999</v>
      </c>
      <c r="C377" s="108">
        <v>75.599997999999999</v>
      </c>
      <c r="D377" s="108">
        <v>80.879997000000003</v>
      </c>
      <c r="E377" s="108">
        <v>97.510002</v>
      </c>
      <c r="F377" s="108">
        <v>41.5</v>
      </c>
      <c r="G377" s="108">
        <v>39.07</v>
      </c>
      <c r="L377" s="156">
        <f>IF(int=Weekly,-$B$4,IF(int=Bi_Weekly,-$B$4,IF(int=Monthly,0,IF(int=Quarterly,0,IF(int=Yearly,0,IF(int=None,0,0))))))</f>
        <v>0</v>
      </c>
      <c r="M377" s="110">
        <f t="shared" si="263"/>
        <v>0</v>
      </c>
      <c r="N377" s="126">
        <f t="shared" si="264"/>
        <v>0</v>
      </c>
      <c r="O377" s="110">
        <f t="shared" si="265"/>
        <v>0</v>
      </c>
      <c r="P377" s="110">
        <f t="shared" si="266"/>
        <v>0</v>
      </c>
      <c r="Q377" s="110">
        <f t="shared" si="267"/>
        <v>0</v>
      </c>
      <c r="R377" s="110">
        <f t="shared" si="268"/>
        <v>0</v>
      </c>
      <c r="S377" s="110">
        <f t="shared" si="291"/>
        <v>38.380787239188763</v>
      </c>
      <c r="T377" s="110">
        <f t="shared" si="292"/>
        <v>45.132018675186742</v>
      </c>
      <c r="U377" s="110">
        <f t="shared" si="293"/>
        <v>15.546754572632576</v>
      </c>
      <c r="V377" s="110">
        <f t="shared" si="294"/>
        <v>10.958393929010565</v>
      </c>
      <c r="W377" s="110">
        <f t="shared" si="295"/>
        <v>161.66793525994385</v>
      </c>
      <c r="X377" s="110">
        <f t="shared" si="296"/>
        <v>46.06264854513951</v>
      </c>
      <c r="Y377" s="110"/>
      <c r="Z377" s="110"/>
      <c r="AA377" s="110"/>
      <c r="AB377" s="110"/>
      <c r="AC377" s="110"/>
      <c r="AD377" s="110"/>
      <c r="AE377" s="110">
        <f t="shared" si="279"/>
        <v>0</v>
      </c>
      <c r="AF377" s="110">
        <f t="shared" si="280"/>
        <v>0</v>
      </c>
      <c r="AG377" s="110">
        <f t="shared" si="281"/>
        <v>0</v>
      </c>
      <c r="AH377" s="110">
        <f t="shared" si="282"/>
        <v>0</v>
      </c>
      <c r="AI377" s="110">
        <f t="shared" si="283"/>
        <v>0</v>
      </c>
      <c r="AJ377" s="110">
        <f t="shared" si="284"/>
        <v>0</v>
      </c>
      <c r="AK377" s="110">
        <f t="shared" si="269"/>
        <v>0</v>
      </c>
      <c r="AL377" s="110">
        <f t="shared" si="270"/>
        <v>0</v>
      </c>
      <c r="AM377" s="110">
        <f t="shared" si="271"/>
        <v>0</v>
      </c>
      <c r="AN377" s="110">
        <f t="shared" si="272"/>
        <v>0</v>
      </c>
      <c r="AO377" s="110">
        <f t="shared" si="273"/>
        <v>0</v>
      </c>
      <c r="AP377" s="110">
        <f t="shared" si="274"/>
        <v>0</v>
      </c>
      <c r="AQ377" s="110">
        <f t="shared" si="297"/>
        <v>2.7713056241759864</v>
      </c>
      <c r="AR377" s="110">
        <f t="shared" si="297"/>
        <v>4.3215669578136398</v>
      </c>
      <c r="AS377" s="110">
        <f t="shared" si="298"/>
        <v>1.2045375641164906</v>
      </c>
      <c r="AT377" s="110">
        <f t="shared" si="299"/>
        <v>0.96195153141934364</v>
      </c>
      <c r="AU377" s="110">
        <f t="shared" si="300"/>
        <v>17.311966717891693</v>
      </c>
      <c r="AV377" s="110">
        <f t="shared" si="301"/>
        <v>4.0773976023875438</v>
      </c>
      <c r="AW377" s="110">
        <f t="shared" si="302"/>
        <v>41.15209286336475</v>
      </c>
      <c r="AX377" s="110">
        <f t="shared" si="303"/>
        <v>49.45358563300038</v>
      </c>
      <c r="AY377" s="110">
        <f t="shared" si="304"/>
        <v>16.751292136749065</v>
      </c>
      <c r="AZ377" s="110">
        <f t="shared" si="305"/>
        <v>11.920345460429909</v>
      </c>
      <c r="BA377" s="110">
        <f t="shared" si="306"/>
        <v>178.97990197783554</v>
      </c>
      <c r="BB377" s="110">
        <f t="shared" si="307"/>
        <v>50.140046147527052</v>
      </c>
      <c r="BC377" s="90">
        <f t="shared" si="285"/>
        <v>0</v>
      </c>
      <c r="BD377" s="90">
        <f t="shared" si="308"/>
        <v>-14000</v>
      </c>
      <c r="BE377" s="90">
        <f t="shared" si="275"/>
        <v>17935.235567579683</v>
      </c>
      <c r="BF377" s="89">
        <f t="shared" si="286"/>
        <v>0.28108825482712008</v>
      </c>
      <c r="BG377" s="109">
        <f t="shared" si="309"/>
        <v>1318.3814415242489</v>
      </c>
      <c r="BH377" s="108">
        <f t="shared" si="276"/>
        <v>19253.617009103931</v>
      </c>
      <c r="BI377" s="129">
        <f t="shared" si="287"/>
        <v>0.37525835779313788</v>
      </c>
      <c r="BJ377" s="90">
        <f t="shared" si="277"/>
        <v>1662.0063517507972</v>
      </c>
      <c r="BK377" s="108">
        <f t="shared" si="278"/>
        <v>19597.241919330481</v>
      </c>
      <c r="BL377" s="89">
        <f t="shared" si="288"/>
        <v>0.39980299423789156</v>
      </c>
      <c r="BM377" s="109"/>
      <c r="BN377" s="109">
        <f t="shared" si="289"/>
        <v>14000</v>
      </c>
      <c r="BO377" s="109">
        <f t="shared" si="290"/>
        <v>19597.241919330481</v>
      </c>
      <c r="BQ377" s="108">
        <f t="shared" si="261"/>
        <v>96.099997999999999</v>
      </c>
      <c r="BR377" s="108">
        <f t="shared" si="262"/>
        <v>39.07</v>
      </c>
    </row>
    <row r="378" spans="1:70" ht="12.75" customHeight="1" x14ac:dyDescent="0.2">
      <c r="A378" s="107">
        <v>41694</v>
      </c>
      <c r="B378" s="108">
        <v>97.400002000000001</v>
      </c>
      <c r="C378" s="108">
        <v>76.489998</v>
      </c>
      <c r="D378" s="108">
        <v>81.910004000000001</v>
      </c>
      <c r="E378" s="108">
        <v>99.360000999999997</v>
      </c>
      <c r="F378" s="108">
        <v>41.860000999999997</v>
      </c>
      <c r="G378" s="108">
        <v>38.889999000000003</v>
      </c>
      <c r="L378" s="156">
        <f>IF(int=Weekly,-$B$4,IF(int=Bi_Weekly,0,IF(int=Monthly,0,IF(int=Quarterly,0,IF(int=Yearly,0,IF(int=None,0,0))))))</f>
        <v>0</v>
      </c>
      <c r="M378" s="110">
        <f t="shared" si="263"/>
        <v>0</v>
      </c>
      <c r="N378" s="126">
        <f t="shared" si="264"/>
        <v>0</v>
      </c>
      <c r="O378" s="110">
        <f t="shared" si="265"/>
        <v>0</v>
      </c>
      <c r="P378" s="110">
        <f t="shared" si="266"/>
        <v>0</v>
      </c>
      <c r="Q378" s="110">
        <f t="shared" si="267"/>
        <v>0</v>
      </c>
      <c r="R378" s="110">
        <f t="shared" si="268"/>
        <v>0</v>
      </c>
      <c r="S378" s="110">
        <f t="shared" si="291"/>
        <v>38.380787239188763</v>
      </c>
      <c r="T378" s="110">
        <f t="shared" si="292"/>
        <v>45.132018675186742</v>
      </c>
      <c r="U378" s="110">
        <f t="shared" si="293"/>
        <v>15.546754572632576</v>
      </c>
      <c r="V378" s="110">
        <f t="shared" si="294"/>
        <v>10.958393929010565</v>
      </c>
      <c r="W378" s="110">
        <f t="shared" si="295"/>
        <v>161.66793525994385</v>
      </c>
      <c r="X378" s="110">
        <f t="shared" si="296"/>
        <v>46.06264854513951</v>
      </c>
      <c r="Y378" s="110"/>
      <c r="Z378" s="110"/>
      <c r="AA378" s="110"/>
      <c r="AB378" s="110"/>
      <c r="AC378" s="110"/>
      <c r="AD378" s="110"/>
      <c r="AE378" s="110">
        <f t="shared" si="279"/>
        <v>0</v>
      </c>
      <c r="AF378" s="110">
        <f t="shared" si="280"/>
        <v>0</v>
      </c>
      <c r="AG378" s="110">
        <f t="shared" si="281"/>
        <v>0</v>
      </c>
      <c r="AH378" s="110">
        <f t="shared" si="282"/>
        <v>0</v>
      </c>
      <c r="AI378" s="110">
        <f t="shared" si="283"/>
        <v>0</v>
      </c>
      <c r="AJ378" s="110">
        <f t="shared" si="284"/>
        <v>0</v>
      </c>
      <c r="AK378" s="110">
        <f t="shared" si="269"/>
        <v>0</v>
      </c>
      <c r="AL378" s="110">
        <f t="shared" si="270"/>
        <v>0</v>
      </c>
      <c r="AM378" s="110">
        <f t="shared" si="271"/>
        <v>0</v>
      </c>
      <c r="AN378" s="110">
        <f t="shared" si="272"/>
        <v>0</v>
      </c>
      <c r="AO378" s="110">
        <f t="shared" si="273"/>
        <v>0</v>
      </c>
      <c r="AP378" s="110">
        <f t="shared" si="274"/>
        <v>0</v>
      </c>
      <c r="AQ378" s="110">
        <f t="shared" si="297"/>
        <v>2.7713056241759864</v>
      </c>
      <c r="AR378" s="110">
        <f t="shared" si="297"/>
        <v>4.3215669578136398</v>
      </c>
      <c r="AS378" s="110">
        <f t="shared" si="298"/>
        <v>1.2045375641164906</v>
      </c>
      <c r="AT378" s="110">
        <f t="shared" si="299"/>
        <v>0.96195153141934364</v>
      </c>
      <c r="AU378" s="110">
        <f t="shared" si="300"/>
        <v>17.311966717891693</v>
      </c>
      <c r="AV378" s="110">
        <f t="shared" si="301"/>
        <v>4.0773976023875438</v>
      </c>
      <c r="AW378" s="110">
        <f t="shared" si="302"/>
        <v>41.15209286336475</v>
      </c>
      <c r="AX378" s="110">
        <f t="shared" si="303"/>
        <v>49.45358563300038</v>
      </c>
      <c r="AY378" s="110">
        <f t="shared" si="304"/>
        <v>16.751292136749065</v>
      </c>
      <c r="AZ378" s="110">
        <f t="shared" si="305"/>
        <v>11.920345460429909</v>
      </c>
      <c r="BA378" s="110">
        <f t="shared" si="306"/>
        <v>178.97990197783554</v>
      </c>
      <c r="BB378" s="110">
        <f t="shared" si="307"/>
        <v>50.140046147527052</v>
      </c>
      <c r="BC378" s="90">
        <f t="shared" si="285"/>
        <v>0</v>
      </c>
      <c r="BD378" s="90">
        <f t="shared" si="308"/>
        <v>-14000</v>
      </c>
      <c r="BE378" s="90">
        <f t="shared" si="275"/>
        <v>18111.493820542804</v>
      </c>
      <c r="BF378" s="89">
        <f t="shared" si="286"/>
        <v>0.29367813003877163</v>
      </c>
      <c r="BG378" s="109">
        <f t="shared" si="309"/>
        <v>1318.3814415242489</v>
      </c>
      <c r="BH378" s="108">
        <f t="shared" si="276"/>
        <v>19429.875262067053</v>
      </c>
      <c r="BI378" s="129">
        <f t="shared" si="287"/>
        <v>0.38784823300478943</v>
      </c>
      <c r="BJ378" s="90">
        <f t="shared" si="277"/>
        <v>1677.97393591846</v>
      </c>
      <c r="BK378" s="108">
        <f t="shared" si="278"/>
        <v>19789.467756461265</v>
      </c>
      <c r="BL378" s="89">
        <f t="shared" si="288"/>
        <v>0.41353341117580467</v>
      </c>
      <c r="BM378" s="109"/>
      <c r="BN378" s="109">
        <f t="shared" si="289"/>
        <v>14000</v>
      </c>
      <c r="BO378" s="109">
        <f t="shared" si="290"/>
        <v>19789.467756461265</v>
      </c>
      <c r="BQ378" s="108">
        <f t="shared" si="261"/>
        <v>97.400002000000001</v>
      </c>
      <c r="BR378" s="108">
        <f t="shared" si="262"/>
        <v>38.889999000000003</v>
      </c>
    </row>
    <row r="379" spans="1:70" ht="12.75" customHeight="1" x14ac:dyDescent="0.2">
      <c r="A379" s="107">
        <v>41701</v>
      </c>
      <c r="B379" s="108">
        <v>98.379997000000003</v>
      </c>
      <c r="C379" s="108">
        <v>77.510002</v>
      </c>
      <c r="D379" s="108">
        <v>82.459998999999996</v>
      </c>
      <c r="E379" s="108">
        <v>100.800003</v>
      </c>
      <c r="F379" s="108">
        <v>41.98</v>
      </c>
      <c r="G379" s="108">
        <v>38.950001</v>
      </c>
      <c r="L379" s="156">
        <f>IF(int=Weekly,-$B$4,IF(int=Bi_Weekly,-$B$4,IF(int=Monthly,-$B$4,IF(int=Quarterly,0,IF(int=Yearly,0,IF(int=None,0,0))))))</f>
        <v>0</v>
      </c>
      <c r="M379" s="110">
        <f t="shared" si="263"/>
        <v>0</v>
      </c>
      <c r="N379" s="126">
        <f t="shared" si="264"/>
        <v>0</v>
      </c>
      <c r="O379" s="110">
        <f t="shared" si="265"/>
        <v>0</v>
      </c>
      <c r="P379" s="110">
        <f t="shared" si="266"/>
        <v>0</v>
      </c>
      <c r="Q379" s="110">
        <f t="shared" si="267"/>
        <v>0</v>
      </c>
      <c r="R379" s="110">
        <f t="shared" si="268"/>
        <v>0</v>
      </c>
      <c r="S379" s="110">
        <f t="shared" si="291"/>
        <v>38.380787239188763</v>
      </c>
      <c r="T379" s="110">
        <f t="shared" si="292"/>
        <v>45.132018675186742</v>
      </c>
      <c r="U379" s="110">
        <f t="shared" si="293"/>
        <v>15.546754572632576</v>
      </c>
      <c r="V379" s="110">
        <f t="shared" si="294"/>
        <v>10.958393929010565</v>
      </c>
      <c r="W379" s="110">
        <f t="shared" si="295"/>
        <v>161.66793525994385</v>
      </c>
      <c r="X379" s="110">
        <f t="shared" si="296"/>
        <v>46.06264854513951</v>
      </c>
      <c r="Y379" s="110"/>
      <c r="Z379" s="110"/>
      <c r="AA379" s="110"/>
      <c r="AB379" s="110"/>
      <c r="AC379" s="110"/>
      <c r="AD379" s="110"/>
      <c r="AE379" s="110">
        <f t="shared" si="279"/>
        <v>0</v>
      </c>
      <c r="AF379" s="110">
        <f t="shared" si="280"/>
        <v>0</v>
      </c>
      <c r="AG379" s="110">
        <f t="shared" si="281"/>
        <v>0</v>
      </c>
      <c r="AH379" s="110">
        <f t="shared" si="282"/>
        <v>0</v>
      </c>
      <c r="AI379" s="110">
        <f t="shared" si="283"/>
        <v>0</v>
      </c>
      <c r="AJ379" s="110">
        <f t="shared" si="284"/>
        <v>0</v>
      </c>
      <c r="AK379" s="110">
        <f t="shared" si="269"/>
        <v>0</v>
      </c>
      <c r="AL379" s="110">
        <f t="shared" si="270"/>
        <v>0</v>
      </c>
      <c r="AM379" s="110">
        <f t="shared" si="271"/>
        <v>0</v>
      </c>
      <c r="AN379" s="110">
        <f t="shared" si="272"/>
        <v>0</v>
      </c>
      <c r="AO379" s="110">
        <f t="shared" si="273"/>
        <v>0</v>
      </c>
      <c r="AP379" s="110">
        <f t="shared" si="274"/>
        <v>0</v>
      </c>
      <c r="AQ379" s="110">
        <f t="shared" si="297"/>
        <v>2.7713056241759864</v>
      </c>
      <c r="AR379" s="110">
        <f t="shared" si="297"/>
        <v>4.3215669578136398</v>
      </c>
      <c r="AS379" s="110">
        <f t="shared" si="298"/>
        <v>1.2045375641164906</v>
      </c>
      <c r="AT379" s="110">
        <f t="shared" si="299"/>
        <v>0.96195153141934364</v>
      </c>
      <c r="AU379" s="110">
        <f t="shared" si="300"/>
        <v>17.311966717891693</v>
      </c>
      <c r="AV379" s="110">
        <f t="shared" si="301"/>
        <v>4.0773976023875438</v>
      </c>
      <c r="AW379" s="110">
        <f t="shared" si="302"/>
        <v>41.15209286336475</v>
      </c>
      <c r="AX379" s="110">
        <f t="shared" si="303"/>
        <v>49.45358563300038</v>
      </c>
      <c r="AY379" s="110">
        <f t="shared" si="304"/>
        <v>16.751292136749065</v>
      </c>
      <c r="AZ379" s="110">
        <f t="shared" si="305"/>
        <v>11.920345460429909</v>
      </c>
      <c r="BA379" s="110">
        <f t="shared" si="306"/>
        <v>178.97990197783554</v>
      </c>
      <c r="BB379" s="110">
        <f t="shared" si="307"/>
        <v>50.140046147527052</v>
      </c>
      <c r="BC379" s="90">
        <f t="shared" si="285"/>
        <v>0</v>
      </c>
      <c r="BD379" s="90">
        <f t="shared" si="308"/>
        <v>-14000</v>
      </c>
      <c r="BE379" s="90">
        <f t="shared" si="275"/>
        <v>18241.636227767041</v>
      </c>
      <c r="BF379" s="89">
        <f t="shared" si="286"/>
        <v>0.30297401626907439</v>
      </c>
      <c r="BG379" s="109">
        <f t="shared" si="309"/>
        <v>1318.3814415242489</v>
      </c>
      <c r="BH379" s="108">
        <f t="shared" si="276"/>
        <v>19560.01766929129</v>
      </c>
      <c r="BI379" s="129">
        <f t="shared" si="287"/>
        <v>0.39714411923509219</v>
      </c>
      <c r="BJ379" s="90">
        <f t="shared" si="277"/>
        <v>1689.467589628704</v>
      </c>
      <c r="BK379" s="108">
        <f t="shared" si="278"/>
        <v>19931.103817395746</v>
      </c>
      <c r="BL379" s="89">
        <f t="shared" si="288"/>
        <v>0.42365027267112465</v>
      </c>
      <c r="BM379" s="109"/>
      <c r="BN379" s="109">
        <f t="shared" si="289"/>
        <v>14000</v>
      </c>
      <c r="BO379" s="109">
        <f t="shared" si="290"/>
        <v>19931.103817395742</v>
      </c>
      <c r="BQ379" s="108">
        <f t="shared" si="261"/>
        <v>98.379997000000003</v>
      </c>
      <c r="BR379" s="108">
        <f t="shared" si="262"/>
        <v>38.950001</v>
      </c>
    </row>
    <row r="380" spans="1:70" ht="12.75" customHeight="1" x14ac:dyDescent="0.2">
      <c r="A380" s="107">
        <v>41708</v>
      </c>
      <c r="B380" s="108">
        <v>96.580001999999993</v>
      </c>
      <c r="C380" s="108">
        <v>76.139999000000003</v>
      </c>
      <c r="D380" s="108">
        <v>81.099997999999999</v>
      </c>
      <c r="E380" s="108">
        <v>99.18</v>
      </c>
      <c r="F380" s="108">
        <v>40.400002000000001</v>
      </c>
      <c r="G380" s="108">
        <v>38.009998000000003</v>
      </c>
      <c r="L380" s="156">
        <f>IF(int=Weekly,-$B$4,IF(int=Bi_Weekly,0,IF(int=Monthly,0,IF(int=Quarterly,0,IF(int=Yearly,0,IF(int=None,0,0))))))</f>
        <v>0</v>
      </c>
      <c r="M380" s="110">
        <f t="shared" si="263"/>
        <v>0</v>
      </c>
      <c r="N380" s="126">
        <f t="shared" si="264"/>
        <v>0</v>
      </c>
      <c r="O380" s="110">
        <f t="shared" si="265"/>
        <v>0</v>
      </c>
      <c r="P380" s="110">
        <f t="shared" si="266"/>
        <v>0</v>
      </c>
      <c r="Q380" s="110">
        <f t="shared" si="267"/>
        <v>0</v>
      </c>
      <c r="R380" s="110">
        <f t="shared" si="268"/>
        <v>0</v>
      </c>
      <c r="S380" s="110">
        <f t="shared" si="291"/>
        <v>38.380787239188763</v>
      </c>
      <c r="T380" s="110">
        <f t="shared" si="292"/>
        <v>45.132018675186742</v>
      </c>
      <c r="U380" s="110">
        <f t="shared" si="293"/>
        <v>15.546754572632576</v>
      </c>
      <c r="V380" s="110">
        <f t="shared" si="294"/>
        <v>10.958393929010565</v>
      </c>
      <c r="W380" s="110">
        <f t="shared" si="295"/>
        <v>161.66793525994385</v>
      </c>
      <c r="X380" s="110">
        <f t="shared" si="296"/>
        <v>46.06264854513951</v>
      </c>
      <c r="Y380" s="110"/>
      <c r="Z380" s="110"/>
      <c r="AA380" s="110"/>
      <c r="AB380" s="110"/>
      <c r="AC380" s="110"/>
      <c r="AD380" s="110"/>
      <c r="AE380" s="110">
        <f t="shared" si="279"/>
        <v>0</v>
      </c>
      <c r="AF380" s="110">
        <f t="shared" si="280"/>
        <v>0</v>
      </c>
      <c r="AG380" s="110">
        <f t="shared" si="281"/>
        <v>0</v>
      </c>
      <c r="AH380" s="110">
        <f t="shared" si="282"/>
        <v>0</v>
      </c>
      <c r="AI380" s="110">
        <f t="shared" si="283"/>
        <v>0</v>
      </c>
      <c r="AJ380" s="110">
        <f t="shared" si="284"/>
        <v>0</v>
      </c>
      <c r="AK380" s="110">
        <f t="shared" si="269"/>
        <v>0</v>
      </c>
      <c r="AL380" s="110">
        <f t="shared" si="270"/>
        <v>0</v>
      </c>
      <c r="AM380" s="110">
        <f t="shared" si="271"/>
        <v>0</v>
      </c>
      <c r="AN380" s="110">
        <f t="shared" si="272"/>
        <v>0</v>
      </c>
      <c r="AO380" s="110">
        <f t="shared" si="273"/>
        <v>0</v>
      </c>
      <c r="AP380" s="110">
        <f t="shared" si="274"/>
        <v>0</v>
      </c>
      <c r="AQ380" s="110">
        <f t="shared" si="297"/>
        <v>2.7713056241759864</v>
      </c>
      <c r="AR380" s="110">
        <f t="shared" si="297"/>
        <v>4.3215669578136398</v>
      </c>
      <c r="AS380" s="110">
        <f t="shared" si="298"/>
        <v>1.2045375641164906</v>
      </c>
      <c r="AT380" s="110">
        <f t="shared" si="299"/>
        <v>0.96195153141934364</v>
      </c>
      <c r="AU380" s="110">
        <f t="shared" si="300"/>
        <v>17.311966717891693</v>
      </c>
      <c r="AV380" s="110">
        <f t="shared" si="301"/>
        <v>4.0773976023875438</v>
      </c>
      <c r="AW380" s="110">
        <f t="shared" si="302"/>
        <v>41.15209286336475</v>
      </c>
      <c r="AX380" s="110">
        <f t="shared" si="303"/>
        <v>49.45358563300038</v>
      </c>
      <c r="AY380" s="110">
        <f t="shared" si="304"/>
        <v>16.751292136749065</v>
      </c>
      <c r="AZ380" s="110">
        <f t="shared" si="305"/>
        <v>11.920345460429909</v>
      </c>
      <c r="BA380" s="110">
        <f t="shared" si="306"/>
        <v>178.97990197783554</v>
      </c>
      <c r="BB380" s="110">
        <f t="shared" si="307"/>
        <v>50.140046147527052</v>
      </c>
      <c r="BC380" s="90">
        <f t="shared" si="285"/>
        <v>0</v>
      </c>
      <c r="BD380" s="90">
        <f t="shared" si="308"/>
        <v>-14000</v>
      </c>
      <c r="BE380" s="90">
        <f t="shared" si="275"/>
        <v>17773.089726658443</v>
      </c>
      <c r="BF380" s="89">
        <f t="shared" si="286"/>
        <v>0.2695064090470316</v>
      </c>
      <c r="BG380" s="109">
        <f t="shared" si="309"/>
        <v>1318.3814415242489</v>
      </c>
      <c r="BH380" s="108">
        <f t="shared" si="276"/>
        <v>19091.471168182692</v>
      </c>
      <c r="BI380" s="129">
        <f t="shared" si="287"/>
        <v>0.3636765120130494</v>
      </c>
      <c r="BJ380" s="90">
        <f t="shared" si="277"/>
        <v>1644.1765182375475</v>
      </c>
      <c r="BK380" s="108">
        <f t="shared" si="278"/>
        <v>19417.266244895989</v>
      </c>
      <c r="BL380" s="89">
        <f t="shared" si="288"/>
        <v>0.386947588921142</v>
      </c>
      <c r="BM380" s="109"/>
      <c r="BN380" s="109">
        <f t="shared" si="289"/>
        <v>14000</v>
      </c>
      <c r="BO380" s="109">
        <f t="shared" si="290"/>
        <v>19417.266244895993</v>
      </c>
      <c r="BQ380" s="108">
        <f t="shared" si="261"/>
        <v>96.580001999999993</v>
      </c>
      <c r="BR380" s="108">
        <f t="shared" si="262"/>
        <v>38.009998000000003</v>
      </c>
    </row>
    <row r="381" spans="1:70" ht="12.75" customHeight="1" x14ac:dyDescent="0.2">
      <c r="A381" s="107">
        <v>41715</v>
      </c>
      <c r="B381" s="108">
        <v>97.75</v>
      </c>
      <c r="C381" s="108">
        <v>77.529999000000004</v>
      </c>
      <c r="D381" s="108">
        <v>82.220000999999996</v>
      </c>
      <c r="E381" s="108">
        <v>100.80999799999999</v>
      </c>
      <c r="F381" s="108">
        <v>40.409999999999997</v>
      </c>
      <c r="G381" s="108">
        <v>38.650002000000001</v>
      </c>
      <c r="L381" s="156">
        <f>IF(int=Weekly,-$B$4,IF(int=Bi_Weekly,-$B$4,IF(int=Monthly,0,IF(int=Quarterly,0,IF(int=Yearly,0,IF(int=None,0,0))))))</f>
        <v>0</v>
      </c>
      <c r="M381" s="110">
        <f t="shared" si="263"/>
        <v>0</v>
      </c>
      <c r="N381" s="126">
        <f t="shared" si="264"/>
        <v>0</v>
      </c>
      <c r="O381" s="110">
        <f t="shared" si="265"/>
        <v>0</v>
      </c>
      <c r="P381" s="110">
        <f t="shared" si="266"/>
        <v>0</v>
      </c>
      <c r="Q381" s="110">
        <f t="shared" si="267"/>
        <v>0</v>
      </c>
      <c r="R381" s="110">
        <f t="shared" si="268"/>
        <v>0</v>
      </c>
      <c r="S381" s="110">
        <f t="shared" si="291"/>
        <v>38.380787239188763</v>
      </c>
      <c r="T381" s="110">
        <f t="shared" si="292"/>
        <v>45.132018675186742</v>
      </c>
      <c r="U381" s="110">
        <f t="shared" si="293"/>
        <v>15.546754572632576</v>
      </c>
      <c r="V381" s="110">
        <f t="shared" si="294"/>
        <v>10.958393929010565</v>
      </c>
      <c r="W381" s="110">
        <f t="shared" si="295"/>
        <v>161.66793525994385</v>
      </c>
      <c r="X381" s="110">
        <f t="shared" si="296"/>
        <v>46.06264854513951</v>
      </c>
      <c r="Y381" s="110"/>
      <c r="Z381" s="110"/>
      <c r="AA381" s="110"/>
      <c r="AB381" s="110"/>
      <c r="AC381" s="110"/>
      <c r="AD381" s="110"/>
      <c r="AE381" s="110">
        <f t="shared" si="279"/>
        <v>0</v>
      </c>
      <c r="AF381" s="110">
        <f t="shared" si="280"/>
        <v>0</v>
      </c>
      <c r="AG381" s="110">
        <f t="shared" si="281"/>
        <v>0</v>
      </c>
      <c r="AH381" s="110">
        <f t="shared" si="282"/>
        <v>0</v>
      </c>
      <c r="AI381" s="110">
        <f t="shared" si="283"/>
        <v>0</v>
      </c>
      <c r="AJ381" s="110">
        <f t="shared" si="284"/>
        <v>0</v>
      </c>
      <c r="AK381" s="110">
        <f t="shared" si="269"/>
        <v>0</v>
      </c>
      <c r="AL381" s="110">
        <f t="shared" si="270"/>
        <v>0</v>
      </c>
      <c r="AM381" s="110">
        <f t="shared" si="271"/>
        <v>0</v>
      </c>
      <c r="AN381" s="110">
        <f t="shared" si="272"/>
        <v>0</v>
      </c>
      <c r="AO381" s="110">
        <f t="shared" si="273"/>
        <v>0</v>
      </c>
      <c r="AP381" s="110">
        <f t="shared" si="274"/>
        <v>0</v>
      </c>
      <c r="AQ381" s="110">
        <f t="shared" si="297"/>
        <v>2.7713056241759864</v>
      </c>
      <c r="AR381" s="110">
        <f t="shared" si="297"/>
        <v>4.3215669578136398</v>
      </c>
      <c r="AS381" s="110">
        <f t="shared" si="298"/>
        <v>1.2045375641164906</v>
      </c>
      <c r="AT381" s="110">
        <f t="shared" si="299"/>
        <v>0.96195153141934364</v>
      </c>
      <c r="AU381" s="110">
        <f t="shared" si="300"/>
        <v>17.311966717891693</v>
      </c>
      <c r="AV381" s="110">
        <f t="shared" si="301"/>
        <v>4.0773976023875438</v>
      </c>
      <c r="AW381" s="110">
        <f t="shared" si="302"/>
        <v>41.15209286336475</v>
      </c>
      <c r="AX381" s="110">
        <f t="shared" si="303"/>
        <v>49.45358563300038</v>
      </c>
      <c r="AY381" s="110">
        <f t="shared" si="304"/>
        <v>16.751292136749065</v>
      </c>
      <c r="AZ381" s="110">
        <f t="shared" si="305"/>
        <v>11.920345460429909</v>
      </c>
      <c r="BA381" s="110">
        <f t="shared" si="306"/>
        <v>178.97990197783554</v>
      </c>
      <c r="BB381" s="110">
        <f t="shared" si="307"/>
        <v>50.140046147527052</v>
      </c>
      <c r="BC381" s="90">
        <f t="shared" si="285"/>
        <v>0</v>
      </c>
      <c r="BD381" s="90">
        <f t="shared" si="308"/>
        <v>-14000</v>
      </c>
      <c r="BE381" s="90">
        <f t="shared" si="275"/>
        <v>17947.099884210551</v>
      </c>
      <c r="BF381" s="89">
        <f t="shared" si="286"/>
        <v>0.28193570601503937</v>
      </c>
      <c r="BG381" s="109">
        <f t="shared" si="309"/>
        <v>1318.3814415242489</v>
      </c>
      <c r="BH381" s="108">
        <f t="shared" si="276"/>
        <v>19265.4813257348</v>
      </c>
      <c r="BI381" s="129">
        <f t="shared" si="287"/>
        <v>0.37610580898105717</v>
      </c>
      <c r="BJ381" s="90">
        <f t="shared" si="277"/>
        <v>1659.1256189226808</v>
      </c>
      <c r="BK381" s="108">
        <f t="shared" si="278"/>
        <v>19606.225503133232</v>
      </c>
      <c r="BL381" s="89">
        <f t="shared" si="288"/>
        <v>0.40044467879523094</v>
      </c>
      <c r="BM381" s="109"/>
      <c r="BN381" s="109">
        <f t="shared" si="289"/>
        <v>14000</v>
      </c>
      <c r="BO381" s="109">
        <f t="shared" si="290"/>
        <v>19606.225503133235</v>
      </c>
      <c r="BQ381" s="108">
        <f t="shared" si="261"/>
        <v>97.75</v>
      </c>
      <c r="BR381" s="108">
        <f t="shared" si="262"/>
        <v>38.650002000000001</v>
      </c>
    </row>
    <row r="382" spans="1:70" ht="12.75" customHeight="1" x14ac:dyDescent="0.2">
      <c r="A382" s="107">
        <v>41722</v>
      </c>
      <c r="B382" s="108">
        <v>96.519997000000004</v>
      </c>
      <c r="C382" s="108">
        <v>77.379997000000003</v>
      </c>
      <c r="D382" s="108">
        <v>81.809997999999993</v>
      </c>
      <c r="E382" s="108">
        <v>99</v>
      </c>
      <c r="F382" s="108">
        <v>41.040000999999997</v>
      </c>
      <c r="G382" s="108">
        <v>40.279998999999997</v>
      </c>
      <c r="L382" s="156">
        <f>IF(int=Weekly,-$B$4,IF(int=Bi_Weekly,0,IF(int=Monthly,0,IF(int=Quarterly,0,IF(int=Yearly,0,IF(int=None,0,0))))))</f>
        <v>0</v>
      </c>
      <c r="M382" s="110">
        <f t="shared" si="263"/>
        <v>0</v>
      </c>
      <c r="N382" s="126">
        <f t="shared" si="264"/>
        <v>0</v>
      </c>
      <c r="O382" s="110">
        <f t="shared" si="265"/>
        <v>0</v>
      </c>
      <c r="P382" s="110">
        <f t="shared" si="266"/>
        <v>0</v>
      </c>
      <c r="Q382" s="110">
        <f t="shared" si="267"/>
        <v>0</v>
      </c>
      <c r="R382" s="110">
        <f t="shared" si="268"/>
        <v>0</v>
      </c>
      <c r="S382" s="110">
        <f t="shared" si="291"/>
        <v>38.380787239188763</v>
      </c>
      <c r="T382" s="110">
        <f t="shared" si="292"/>
        <v>45.132018675186742</v>
      </c>
      <c r="U382" s="110">
        <f t="shared" si="293"/>
        <v>15.546754572632576</v>
      </c>
      <c r="V382" s="110">
        <f t="shared" si="294"/>
        <v>10.958393929010565</v>
      </c>
      <c r="W382" s="110">
        <f t="shared" si="295"/>
        <v>161.66793525994385</v>
      </c>
      <c r="X382" s="110">
        <f t="shared" si="296"/>
        <v>46.06264854513951</v>
      </c>
      <c r="Y382" s="110">
        <v>0.42299999999999999</v>
      </c>
      <c r="Z382" s="110">
        <v>0.43</v>
      </c>
      <c r="AA382" s="110">
        <v>1.9E-2</v>
      </c>
      <c r="AB382" s="110">
        <v>2.4E-2</v>
      </c>
      <c r="AC382" s="110">
        <v>0.42899999999999999</v>
      </c>
      <c r="AD382" s="110">
        <v>0.105</v>
      </c>
      <c r="AE382" s="110">
        <f t="shared" si="279"/>
        <v>16.235073002176847</v>
      </c>
      <c r="AF382" s="110">
        <f t="shared" si="280"/>
        <v>19.406768030330298</v>
      </c>
      <c r="AG382" s="110">
        <f t="shared" si="281"/>
        <v>0.29538833688001892</v>
      </c>
      <c r="AH382" s="110">
        <f t="shared" si="282"/>
        <v>0.2630014542962536</v>
      </c>
      <c r="AI382" s="110">
        <f t="shared" si="283"/>
        <v>69.355544226515903</v>
      </c>
      <c r="AJ382" s="110">
        <f t="shared" si="284"/>
        <v>4.8365780972396486</v>
      </c>
      <c r="AK382" s="110">
        <f t="shared" si="269"/>
        <v>0.1682042427143553</v>
      </c>
      <c r="AL382" s="110">
        <f t="shared" si="270"/>
        <v>0.25079825255524751</v>
      </c>
      <c r="AM382" s="110">
        <f t="shared" si="271"/>
        <v>3.6106630497658603E-3</v>
      </c>
      <c r="AN382" s="110">
        <f t="shared" si="272"/>
        <v>2.6565803464268039E-3</v>
      </c>
      <c r="AO382" s="110">
        <f t="shared" si="273"/>
        <v>1.6899498668753909</v>
      </c>
      <c r="AP382" s="110">
        <f t="shared" si="274"/>
        <v>0.12007393786776531</v>
      </c>
      <c r="AQ382" s="110">
        <f t="shared" si="297"/>
        <v>2.9395098668903419</v>
      </c>
      <c r="AR382" s="110">
        <f t="shared" si="297"/>
        <v>4.5723652103688872</v>
      </c>
      <c r="AS382" s="110">
        <f t="shared" si="298"/>
        <v>1.2081482271662565</v>
      </c>
      <c r="AT382" s="110">
        <f t="shared" si="299"/>
        <v>0.96460811176577044</v>
      </c>
      <c r="AU382" s="110">
        <f t="shared" si="300"/>
        <v>19.001916584767084</v>
      </c>
      <c r="AV382" s="110">
        <f t="shared" si="301"/>
        <v>4.1974715402553091</v>
      </c>
      <c r="AW382" s="110">
        <f t="shared" si="302"/>
        <v>41.320297106079103</v>
      </c>
      <c r="AX382" s="110">
        <f t="shared" si="303"/>
        <v>49.704383885555629</v>
      </c>
      <c r="AY382" s="110">
        <f t="shared" si="304"/>
        <v>16.754902799798831</v>
      </c>
      <c r="AZ382" s="110">
        <f t="shared" si="305"/>
        <v>11.923002040776336</v>
      </c>
      <c r="BA382" s="110">
        <f t="shared" si="306"/>
        <v>180.66985184471093</v>
      </c>
      <c r="BB382" s="110">
        <f t="shared" si="307"/>
        <v>50.260120085394817</v>
      </c>
      <c r="BC382" s="90">
        <f t="shared" si="285"/>
        <v>110.39235314743897</v>
      </c>
      <c r="BD382" s="90">
        <f t="shared" si="308"/>
        <v>-14000</v>
      </c>
      <c r="BE382" s="90">
        <f t="shared" si="275"/>
        <v>18043.845560411242</v>
      </c>
      <c r="BF382" s="89">
        <f t="shared" si="286"/>
        <v>0.28884611145794592</v>
      </c>
      <c r="BG382" s="109">
        <f t="shared" si="309"/>
        <v>1428.7737946716879</v>
      </c>
      <c r="BH382" s="108">
        <f t="shared" si="276"/>
        <v>19472.61935508293</v>
      </c>
      <c r="BI382" s="129">
        <f t="shared" si="287"/>
        <v>0.39090138250592354</v>
      </c>
      <c r="BJ382" s="90">
        <f t="shared" si="277"/>
        <v>1780.7787219927313</v>
      </c>
      <c r="BK382" s="108">
        <f t="shared" si="278"/>
        <v>19824.624282403973</v>
      </c>
      <c r="BL382" s="89">
        <f t="shared" si="288"/>
        <v>0.41604459160028373</v>
      </c>
      <c r="BM382" s="109"/>
      <c r="BN382" s="109">
        <f t="shared" si="289"/>
        <v>14000</v>
      </c>
      <c r="BO382" s="109">
        <f t="shared" si="290"/>
        <v>19824.624282403973</v>
      </c>
      <c r="BQ382" s="108">
        <f t="shared" si="261"/>
        <v>96.519997000000004</v>
      </c>
      <c r="BR382" s="108">
        <f t="shared" si="262"/>
        <v>40.279998999999997</v>
      </c>
    </row>
    <row r="383" spans="1:70" ht="12.75" customHeight="1" x14ac:dyDescent="0.2">
      <c r="A383" s="107">
        <v>41729</v>
      </c>
      <c r="B383" s="108">
        <v>96.919998000000007</v>
      </c>
      <c r="C383" s="108">
        <v>78.040001000000004</v>
      </c>
      <c r="D383" s="108">
        <v>82.809997999999993</v>
      </c>
      <c r="E383" s="108">
        <v>100.25</v>
      </c>
      <c r="F383" s="108">
        <v>41.389999000000003</v>
      </c>
      <c r="G383" s="108">
        <v>40.810001</v>
      </c>
      <c r="L383" s="156">
        <f>IF(int=Weekly,-$B$4,IF(int=Bi_Weekly,-$B$4,IF(int=Monthly,-$B$4,IF(int=Quarterly,0,IF(int=Yearly,0,IF(int=None,0,0))))))</f>
        <v>0</v>
      </c>
      <c r="M383" s="110">
        <f t="shared" si="263"/>
        <v>0</v>
      </c>
      <c r="N383" s="126">
        <f t="shared" si="264"/>
        <v>0</v>
      </c>
      <c r="O383" s="110">
        <f t="shared" si="265"/>
        <v>0</v>
      </c>
      <c r="P383" s="110">
        <f t="shared" si="266"/>
        <v>0</v>
      </c>
      <c r="Q383" s="110">
        <f t="shared" si="267"/>
        <v>0</v>
      </c>
      <c r="R383" s="110">
        <f t="shared" si="268"/>
        <v>0</v>
      </c>
      <c r="S383" s="110">
        <f t="shared" si="291"/>
        <v>38.380787239188763</v>
      </c>
      <c r="T383" s="110">
        <f t="shared" si="292"/>
        <v>45.132018675186742</v>
      </c>
      <c r="U383" s="110">
        <f t="shared" si="293"/>
        <v>15.546754572632576</v>
      </c>
      <c r="V383" s="110">
        <f t="shared" si="294"/>
        <v>10.958393929010565</v>
      </c>
      <c r="W383" s="110">
        <f t="shared" si="295"/>
        <v>161.66793525994385</v>
      </c>
      <c r="X383" s="110">
        <f t="shared" si="296"/>
        <v>46.06264854513951</v>
      </c>
      <c r="Y383" s="110"/>
      <c r="Z383" s="110"/>
      <c r="AA383" s="110"/>
      <c r="AB383" s="110"/>
      <c r="AC383" s="110"/>
      <c r="AD383" s="110"/>
      <c r="AE383" s="110">
        <f t="shared" si="279"/>
        <v>0</v>
      </c>
      <c r="AF383" s="110">
        <f t="shared" si="280"/>
        <v>0</v>
      </c>
      <c r="AG383" s="110">
        <f t="shared" si="281"/>
        <v>0</v>
      </c>
      <c r="AH383" s="110">
        <f t="shared" si="282"/>
        <v>0</v>
      </c>
      <c r="AI383" s="110">
        <f t="shared" si="283"/>
        <v>0</v>
      </c>
      <c r="AJ383" s="110">
        <f t="shared" si="284"/>
        <v>0</v>
      </c>
      <c r="AK383" s="110">
        <f t="shared" si="269"/>
        <v>0</v>
      </c>
      <c r="AL383" s="110">
        <f t="shared" si="270"/>
        <v>0</v>
      </c>
      <c r="AM383" s="110">
        <f t="shared" si="271"/>
        <v>0</v>
      </c>
      <c r="AN383" s="110">
        <f t="shared" si="272"/>
        <v>0</v>
      </c>
      <c r="AO383" s="110">
        <f t="shared" si="273"/>
        <v>0</v>
      </c>
      <c r="AP383" s="110">
        <f t="shared" si="274"/>
        <v>0</v>
      </c>
      <c r="AQ383" s="110">
        <f t="shared" si="297"/>
        <v>2.9395098668903419</v>
      </c>
      <c r="AR383" s="110">
        <f t="shared" si="297"/>
        <v>4.5723652103688872</v>
      </c>
      <c r="AS383" s="110">
        <f t="shared" si="298"/>
        <v>1.2081482271662565</v>
      </c>
      <c r="AT383" s="110">
        <f t="shared" si="299"/>
        <v>0.96460811176577044</v>
      </c>
      <c r="AU383" s="110">
        <f t="shared" si="300"/>
        <v>19.001916584767084</v>
      </c>
      <c r="AV383" s="110">
        <f t="shared" si="301"/>
        <v>4.1974715402553091</v>
      </c>
      <c r="AW383" s="110">
        <f t="shared" si="302"/>
        <v>41.320297106079103</v>
      </c>
      <c r="AX383" s="110">
        <f t="shared" si="303"/>
        <v>49.704383885555629</v>
      </c>
      <c r="AY383" s="110">
        <f t="shared" si="304"/>
        <v>16.754902799798831</v>
      </c>
      <c r="AZ383" s="110">
        <f t="shared" si="305"/>
        <v>11.923002040776336</v>
      </c>
      <c r="BA383" s="110">
        <f t="shared" si="306"/>
        <v>180.66985184471093</v>
      </c>
      <c r="BB383" s="110">
        <f t="shared" si="307"/>
        <v>50.260120085394817</v>
      </c>
      <c r="BC383" s="90">
        <f t="shared" si="285"/>
        <v>0</v>
      </c>
      <c r="BD383" s="90">
        <f t="shared" si="308"/>
        <v>-14000</v>
      </c>
      <c r="BE383" s="90">
        <f t="shared" si="275"/>
        <v>18199.226723384629</v>
      </c>
      <c r="BF383" s="89">
        <f t="shared" si="286"/>
        <v>0.2999447659560448</v>
      </c>
      <c r="BG383" s="109">
        <f t="shared" si="309"/>
        <v>1428.7737946716879</v>
      </c>
      <c r="BH383" s="108">
        <f t="shared" si="276"/>
        <v>19628.000518056317</v>
      </c>
      <c r="BI383" s="129">
        <f t="shared" si="287"/>
        <v>0.40200003700402265</v>
      </c>
      <c r="BJ383" s="90">
        <f t="shared" si="277"/>
        <v>1796.2615176862887</v>
      </c>
      <c r="BK383" s="108">
        <f t="shared" si="278"/>
        <v>19995.488241070918</v>
      </c>
      <c r="BL383" s="89">
        <f t="shared" si="288"/>
        <v>0.42824916007649416</v>
      </c>
      <c r="BM383" s="109"/>
      <c r="BN383" s="109">
        <f t="shared" si="289"/>
        <v>14000</v>
      </c>
      <c r="BO383" s="109">
        <f t="shared" si="290"/>
        <v>19995.488241070918</v>
      </c>
      <c r="BQ383" s="108">
        <f t="shared" si="261"/>
        <v>96.919998000000007</v>
      </c>
      <c r="BR383" s="108">
        <f t="shared" si="262"/>
        <v>40.810001</v>
      </c>
    </row>
    <row r="384" spans="1:70" ht="12.75" customHeight="1" x14ac:dyDescent="0.2">
      <c r="A384" s="107">
        <v>41736</v>
      </c>
      <c r="B384" s="108">
        <v>94.25</v>
      </c>
      <c r="C384" s="108">
        <v>76.089995999999999</v>
      </c>
      <c r="D384" s="108">
        <v>80.040001000000004</v>
      </c>
      <c r="E384" s="108">
        <v>97.080001999999993</v>
      </c>
      <c r="F384" s="108">
        <v>40.759998000000003</v>
      </c>
      <c r="G384" s="108">
        <v>41.32</v>
      </c>
      <c r="L384" s="156">
        <f>IF(int=Weekly,-$B$4,IF(int=Bi_Weekly,0,IF(int=Monthly,0,IF(int=Quarterly,0,IF(int=Yearly,0,IF(int=None,0,0))))))</f>
        <v>0</v>
      </c>
      <c r="M384" s="110">
        <f t="shared" si="263"/>
        <v>0</v>
      </c>
      <c r="N384" s="126">
        <f t="shared" si="264"/>
        <v>0</v>
      </c>
      <c r="O384" s="110">
        <f t="shared" si="265"/>
        <v>0</v>
      </c>
      <c r="P384" s="110">
        <f t="shared" si="266"/>
        <v>0</v>
      </c>
      <c r="Q384" s="110">
        <f t="shared" si="267"/>
        <v>0</v>
      </c>
      <c r="R384" s="110">
        <f t="shared" si="268"/>
        <v>0</v>
      </c>
      <c r="S384" s="110">
        <f t="shared" si="291"/>
        <v>38.380787239188763</v>
      </c>
      <c r="T384" s="110">
        <f t="shared" si="292"/>
        <v>45.132018675186742</v>
      </c>
      <c r="U384" s="110">
        <f t="shared" si="293"/>
        <v>15.546754572632576</v>
      </c>
      <c r="V384" s="110">
        <f t="shared" si="294"/>
        <v>10.958393929010565</v>
      </c>
      <c r="W384" s="110">
        <f t="shared" si="295"/>
        <v>161.66793525994385</v>
      </c>
      <c r="X384" s="110">
        <f t="shared" si="296"/>
        <v>46.06264854513951</v>
      </c>
      <c r="Y384" s="110"/>
      <c r="Z384" s="110"/>
      <c r="AA384" s="110"/>
      <c r="AB384" s="110"/>
      <c r="AC384" s="110"/>
      <c r="AD384" s="110"/>
      <c r="AE384" s="110">
        <f t="shared" si="279"/>
        <v>0</v>
      </c>
      <c r="AF384" s="110">
        <f t="shared" si="280"/>
        <v>0</v>
      </c>
      <c r="AG384" s="110">
        <f t="shared" si="281"/>
        <v>0</v>
      </c>
      <c r="AH384" s="110">
        <f t="shared" si="282"/>
        <v>0</v>
      </c>
      <c r="AI384" s="110">
        <f t="shared" si="283"/>
        <v>0</v>
      </c>
      <c r="AJ384" s="110">
        <f t="shared" si="284"/>
        <v>0</v>
      </c>
      <c r="AK384" s="110">
        <f t="shared" si="269"/>
        <v>0</v>
      </c>
      <c r="AL384" s="110">
        <f t="shared" si="270"/>
        <v>0</v>
      </c>
      <c r="AM384" s="110">
        <f t="shared" si="271"/>
        <v>0</v>
      </c>
      <c r="AN384" s="110">
        <f t="shared" si="272"/>
        <v>0</v>
      </c>
      <c r="AO384" s="110">
        <f t="shared" si="273"/>
        <v>0</v>
      </c>
      <c r="AP384" s="110">
        <f t="shared" si="274"/>
        <v>0</v>
      </c>
      <c r="AQ384" s="110">
        <f t="shared" si="297"/>
        <v>2.9395098668903419</v>
      </c>
      <c r="AR384" s="110">
        <f t="shared" si="297"/>
        <v>4.5723652103688872</v>
      </c>
      <c r="AS384" s="110">
        <f t="shared" si="298"/>
        <v>1.2081482271662565</v>
      </c>
      <c r="AT384" s="110">
        <f t="shared" si="299"/>
        <v>0.96460811176577044</v>
      </c>
      <c r="AU384" s="110">
        <f t="shared" si="300"/>
        <v>19.001916584767084</v>
      </c>
      <c r="AV384" s="110">
        <f t="shared" si="301"/>
        <v>4.1974715402553091</v>
      </c>
      <c r="AW384" s="110">
        <f t="shared" si="302"/>
        <v>41.320297106079103</v>
      </c>
      <c r="AX384" s="110">
        <f t="shared" si="303"/>
        <v>49.704383885555629</v>
      </c>
      <c r="AY384" s="110">
        <f t="shared" si="304"/>
        <v>16.754902799798831</v>
      </c>
      <c r="AZ384" s="110">
        <f t="shared" si="305"/>
        <v>11.923002040776336</v>
      </c>
      <c r="BA384" s="110">
        <f t="shared" si="306"/>
        <v>180.66985184471093</v>
      </c>
      <c r="BB384" s="110">
        <f t="shared" si="307"/>
        <v>50.260120085394817</v>
      </c>
      <c r="BC384" s="90">
        <f t="shared" si="285"/>
        <v>0</v>
      </c>
      <c r="BD384" s="90">
        <f t="shared" si="308"/>
        <v>-14000</v>
      </c>
      <c r="BE384" s="90">
        <f t="shared" si="275"/>
        <v>17852.580829590432</v>
      </c>
      <c r="BF384" s="89">
        <f t="shared" si="286"/>
        <v>0.27518434497074518</v>
      </c>
      <c r="BG384" s="109">
        <f t="shared" si="309"/>
        <v>1428.7737946716879</v>
      </c>
      <c r="BH384" s="108">
        <f t="shared" si="276"/>
        <v>19281.35462426212</v>
      </c>
      <c r="BI384" s="129">
        <f t="shared" si="287"/>
        <v>0.3772396160187228</v>
      </c>
      <c r="BJ384" s="90">
        <f t="shared" si="277"/>
        <v>1763.2620042865176</v>
      </c>
      <c r="BK384" s="108">
        <f t="shared" si="278"/>
        <v>19615.842833876948</v>
      </c>
      <c r="BL384" s="89">
        <f t="shared" si="288"/>
        <v>0.40113163099121052</v>
      </c>
      <c r="BM384" s="109"/>
      <c r="BN384" s="109">
        <f t="shared" si="289"/>
        <v>14000</v>
      </c>
      <c r="BO384" s="109">
        <f t="shared" si="290"/>
        <v>19615.842833876948</v>
      </c>
      <c r="BQ384" s="108">
        <f t="shared" si="261"/>
        <v>94.25</v>
      </c>
      <c r="BR384" s="108">
        <f t="shared" si="262"/>
        <v>41.32</v>
      </c>
    </row>
    <row r="385" spans="1:70" ht="12.75" customHeight="1" x14ac:dyDescent="0.2">
      <c r="A385" s="107">
        <v>41743</v>
      </c>
      <c r="B385" s="108">
        <v>96.730002999999996</v>
      </c>
      <c r="C385" s="108">
        <v>78.010002</v>
      </c>
      <c r="D385" s="108">
        <v>82.220000999999996</v>
      </c>
      <c r="E385" s="108">
        <v>99.300003000000004</v>
      </c>
      <c r="F385" s="108">
        <v>41.48</v>
      </c>
      <c r="G385" s="108">
        <v>41.560001</v>
      </c>
      <c r="L385" s="156">
        <f>IF(int=Weekly,-$B$4,IF(int=Bi_Weekly,-$B$4,IF(int=Monthly,0,IF(int=Quarterly,0,IF(int=Yearly,0,IF(int=None,0,0))))))</f>
        <v>0</v>
      </c>
      <c r="M385" s="110">
        <f t="shared" si="263"/>
        <v>0</v>
      </c>
      <c r="N385" s="126">
        <f t="shared" si="264"/>
        <v>0</v>
      </c>
      <c r="O385" s="110">
        <f t="shared" si="265"/>
        <v>0</v>
      </c>
      <c r="P385" s="110">
        <f t="shared" si="266"/>
        <v>0</v>
      </c>
      <c r="Q385" s="110">
        <f t="shared" si="267"/>
        <v>0</v>
      </c>
      <c r="R385" s="110">
        <f t="shared" si="268"/>
        <v>0</v>
      </c>
      <c r="S385" s="110">
        <f t="shared" si="291"/>
        <v>38.380787239188763</v>
      </c>
      <c r="T385" s="110">
        <f t="shared" si="292"/>
        <v>45.132018675186742</v>
      </c>
      <c r="U385" s="110">
        <f t="shared" si="293"/>
        <v>15.546754572632576</v>
      </c>
      <c r="V385" s="110">
        <f t="shared" si="294"/>
        <v>10.958393929010565</v>
      </c>
      <c r="W385" s="110">
        <f t="shared" si="295"/>
        <v>161.66793525994385</v>
      </c>
      <c r="X385" s="110">
        <f t="shared" si="296"/>
        <v>46.06264854513951</v>
      </c>
      <c r="Y385" s="110"/>
      <c r="Z385" s="110"/>
      <c r="AA385" s="110"/>
      <c r="AB385" s="110"/>
      <c r="AC385" s="110"/>
      <c r="AD385" s="110"/>
      <c r="AE385" s="110">
        <f t="shared" si="279"/>
        <v>0</v>
      </c>
      <c r="AF385" s="110">
        <f t="shared" si="280"/>
        <v>0</v>
      </c>
      <c r="AG385" s="110">
        <f t="shared" si="281"/>
        <v>0</v>
      </c>
      <c r="AH385" s="110">
        <f t="shared" si="282"/>
        <v>0</v>
      </c>
      <c r="AI385" s="110">
        <f t="shared" si="283"/>
        <v>0</v>
      </c>
      <c r="AJ385" s="110">
        <f t="shared" si="284"/>
        <v>0</v>
      </c>
      <c r="AK385" s="110">
        <f t="shared" si="269"/>
        <v>0</v>
      </c>
      <c r="AL385" s="110">
        <f t="shared" si="270"/>
        <v>0</v>
      </c>
      <c r="AM385" s="110">
        <f t="shared" si="271"/>
        <v>0</v>
      </c>
      <c r="AN385" s="110">
        <f t="shared" si="272"/>
        <v>0</v>
      </c>
      <c r="AO385" s="110">
        <f t="shared" si="273"/>
        <v>0</v>
      </c>
      <c r="AP385" s="110">
        <f t="shared" si="274"/>
        <v>0</v>
      </c>
      <c r="AQ385" s="110">
        <f t="shared" si="297"/>
        <v>2.9395098668903419</v>
      </c>
      <c r="AR385" s="110">
        <f t="shared" si="297"/>
        <v>4.5723652103688872</v>
      </c>
      <c r="AS385" s="110">
        <f t="shared" si="298"/>
        <v>1.2081482271662565</v>
      </c>
      <c r="AT385" s="110">
        <f t="shared" si="299"/>
        <v>0.96460811176577044</v>
      </c>
      <c r="AU385" s="110">
        <f t="shared" si="300"/>
        <v>19.001916584767084</v>
      </c>
      <c r="AV385" s="110">
        <f t="shared" si="301"/>
        <v>4.1974715402553091</v>
      </c>
      <c r="AW385" s="110">
        <f t="shared" si="302"/>
        <v>41.320297106079103</v>
      </c>
      <c r="AX385" s="110">
        <f t="shared" si="303"/>
        <v>49.704383885555629</v>
      </c>
      <c r="AY385" s="110">
        <f t="shared" si="304"/>
        <v>16.754902799798831</v>
      </c>
      <c r="AZ385" s="110">
        <f t="shared" si="305"/>
        <v>11.923002040776336</v>
      </c>
      <c r="BA385" s="110">
        <f t="shared" si="306"/>
        <v>180.66985184471093</v>
      </c>
      <c r="BB385" s="110">
        <f t="shared" si="307"/>
        <v>50.260120085394817</v>
      </c>
      <c r="BC385" s="90">
        <f t="shared" si="285"/>
        <v>0</v>
      </c>
      <c r="BD385" s="90">
        <f t="shared" si="308"/>
        <v>-14000</v>
      </c>
      <c r="BE385" s="90">
        <f t="shared" si="275"/>
        <v>18220.094932620101</v>
      </c>
      <c r="BF385" s="89">
        <f t="shared" si="286"/>
        <v>0.30143535233000729</v>
      </c>
      <c r="BG385" s="109">
        <f t="shared" si="309"/>
        <v>1428.7737946716879</v>
      </c>
      <c r="BH385" s="108">
        <f t="shared" si="276"/>
        <v>19648.868727291789</v>
      </c>
      <c r="BI385" s="129">
        <f t="shared" si="287"/>
        <v>0.40349062337798491</v>
      </c>
      <c r="BJ385" s="90">
        <f t="shared" si="277"/>
        <v>1798.7949756329838</v>
      </c>
      <c r="BK385" s="108">
        <f t="shared" si="278"/>
        <v>20018.889908253084</v>
      </c>
      <c r="BL385" s="89">
        <f t="shared" si="288"/>
        <v>0.42992070773236324</v>
      </c>
      <c r="BM385" s="109"/>
      <c r="BN385" s="109">
        <f t="shared" si="289"/>
        <v>14000</v>
      </c>
      <c r="BO385" s="109">
        <f t="shared" si="290"/>
        <v>20018.889908253077</v>
      </c>
      <c r="BQ385" s="108">
        <f t="shared" si="261"/>
        <v>96.730002999999996</v>
      </c>
      <c r="BR385" s="108">
        <f t="shared" si="262"/>
        <v>41.560001</v>
      </c>
    </row>
    <row r="386" spans="1:70" ht="12.75" customHeight="1" x14ac:dyDescent="0.2">
      <c r="A386" s="107">
        <v>41750</v>
      </c>
      <c r="B386" s="108">
        <v>96.550003000000004</v>
      </c>
      <c r="C386" s="108">
        <v>77.980002999999996</v>
      </c>
      <c r="D386" s="108">
        <v>82.349997999999999</v>
      </c>
      <c r="E386" s="108">
        <v>99.050003000000004</v>
      </c>
      <c r="F386" s="108">
        <v>41.400002000000001</v>
      </c>
      <c r="G386" s="108">
        <v>40.459999000000003</v>
      </c>
      <c r="L386" s="156">
        <f>IF(int=Weekly,-$B$4,IF(int=Bi_Weekly,0,IF(int=Monthly,0,IF(int=Quarterly,-$B$4,IF(int=Yearly,0,IF(int=None,0,0))))))</f>
        <v>-500</v>
      </c>
      <c r="M386" s="110">
        <f t="shared" si="263"/>
        <v>0.91144481890901652</v>
      </c>
      <c r="N386" s="126">
        <f t="shared" si="264"/>
        <v>1.1284944423508165</v>
      </c>
      <c r="O386" s="110">
        <f t="shared" si="265"/>
        <v>0.34001215154856468</v>
      </c>
      <c r="P386" s="110">
        <f t="shared" si="266"/>
        <v>0.24734981582988946</v>
      </c>
      <c r="Q386" s="110">
        <f t="shared" si="267"/>
        <v>4.9637678761464796</v>
      </c>
      <c r="R386" s="110">
        <f t="shared" si="268"/>
        <v>1.6312407719041218</v>
      </c>
      <c r="S386" s="110">
        <f t="shared" si="291"/>
        <v>39.292232058097781</v>
      </c>
      <c r="T386" s="110">
        <f t="shared" si="292"/>
        <v>46.260513117537556</v>
      </c>
      <c r="U386" s="110">
        <f t="shared" si="293"/>
        <v>15.886766724181141</v>
      </c>
      <c r="V386" s="110">
        <f t="shared" si="294"/>
        <v>11.205743744840454</v>
      </c>
      <c r="W386" s="110">
        <f t="shared" si="295"/>
        <v>166.63170313609032</v>
      </c>
      <c r="X386" s="110">
        <f t="shared" si="296"/>
        <v>47.693889317043634</v>
      </c>
      <c r="Y386" s="110"/>
      <c r="Z386" s="110"/>
      <c r="AA386" s="110"/>
      <c r="AB386" s="110"/>
      <c r="AC386" s="110"/>
      <c r="AD386" s="110"/>
      <c r="AE386" s="110">
        <f t="shared" si="279"/>
        <v>0</v>
      </c>
      <c r="AF386" s="110">
        <f t="shared" si="280"/>
        <v>0</v>
      </c>
      <c r="AG386" s="110">
        <f t="shared" si="281"/>
        <v>0</v>
      </c>
      <c r="AH386" s="110">
        <f t="shared" si="282"/>
        <v>0</v>
      </c>
      <c r="AI386" s="110">
        <f t="shared" si="283"/>
        <v>0</v>
      </c>
      <c r="AJ386" s="110">
        <f t="shared" si="284"/>
        <v>0</v>
      </c>
      <c r="AK386" s="110">
        <f t="shared" si="269"/>
        <v>0</v>
      </c>
      <c r="AL386" s="110">
        <f t="shared" si="270"/>
        <v>0</v>
      </c>
      <c r="AM386" s="110">
        <f t="shared" si="271"/>
        <v>0</v>
      </c>
      <c r="AN386" s="110">
        <f t="shared" si="272"/>
        <v>0</v>
      </c>
      <c r="AO386" s="110">
        <f t="shared" si="273"/>
        <v>0</v>
      </c>
      <c r="AP386" s="110">
        <f t="shared" si="274"/>
        <v>0</v>
      </c>
      <c r="AQ386" s="110">
        <f t="shared" si="297"/>
        <v>2.9395098668903419</v>
      </c>
      <c r="AR386" s="110">
        <f t="shared" si="297"/>
        <v>4.5723652103688872</v>
      </c>
      <c r="AS386" s="110">
        <f t="shared" si="298"/>
        <v>1.2081482271662565</v>
      </c>
      <c r="AT386" s="110">
        <f t="shared" si="299"/>
        <v>0.96460811176577044</v>
      </c>
      <c r="AU386" s="110">
        <f t="shared" si="300"/>
        <v>19.001916584767084</v>
      </c>
      <c r="AV386" s="110">
        <f t="shared" si="301"/>
        <v>4.1974715402553091</v>
      </c>
      <c r="AW386" s="110">
        <f t="shared" si="302"/>
        <v>42.231741924988121</v>
      </c>
      <c r="AX386" s="110">
        <f t="shared" si="303"/>
        <v>50.832878327906442</v>
      </c>
      <c r="AY386" s="110">
        <f t="shared" si="304"/>
        <v>17.094914951347398</v>
      </c>
      <c r="AZ386" s="110">
        <f t="shared" si="305"/>
        <v>12.170351856606224</v>
      </c>
      <c r="BA386" s="110">
        <f t="shared" si="306"/>
        <v>185.63361972085741</v>
      </c>
      <c r="BB386" s="110">
        <f t="shared" si="307"/>
        <v>51.891360857298942</v>
      </c>
      <c r="BC386" s="90">
        <f t="shared" si="285"/>
        <v>0</v>
      </c>
      <c r="BD386" s="90">
        <f t="shared" si="308"/>
        <v>-14500</v>
      </c>
      <c r="BE386" s="90">
        <f t="shared" si="275"/>
        <v>18647.511791450856</v>
      </c>
      <c r="BF386" s="89">
        <f t="shared" si="286"/>
        <v>0.28603529596212796</v>
      </c>
      <c r="BG386" s="109">
        <f t="shared" si="309"/>
        <v>1428.7737946716879</v>
      </c>
      <c r="BH386" s="108">
        <f t="shared" si="276"/>
        <v>20076.285586122543</v>
      </c>
      <c r="BI386" s="129">
        <f t="shared" si="287"/>
        <v>0.38457141973258913</v>
      </c>
      <c r="BJ386" s="90">
        <f t="shared" si="277"/>
        <v>1791.907258677971</v>
      </c>
      <c r="BK386" s="108">
        <f t="shared" si="278"/>
        <v>20439.419050128825</v>
      </c>
      <c r="BL386" s="89">
        <f t="shared" si="288"/>
        <v>0.40961510690543612</v>
      </c>
      <c r="BM386" s="109"/>
      <c r="BN386" s="109">
        <f t="shared" si="289"/>
        <v>14500</v>
      </c>
      <c r="BO386" s="109">
        <f t="shared" si="290"/>
        <v>20439.419050128829</v>
      </c>
      <c r="BQ386" s="108">
        <f t="shared" si="261"/>
        <v>96.550003000000004</v>
      </c>
      <c r="BR386" s="108">
        <f t="shared" si="262"/>
        <v>40.459999000000003</v>
      </c>
    </row>
    <row r="387" spans="1:70" ht="12.75" customHeight="1" x14ac:dyDescent="0.2">
      <c r="A387" s="107">
        <v>41757</v>
      </c>
      <c r="B387" s="108">
        <v>97.480002999999996</v>
      </c>
      <c r="C387" s="108">
        <v>78.470000999999996</v>
      </c>
      <c r="D387" s="108">
        <v>83.169998000000007</v>
      </c>
      <c r="E387" s="108">
        <v>99.849997999999999</v>
      </c>
      <c r="F387" s="108">
        <v>42</v>
      </c>
      <c r="G387" s="108">
        <v>41.240001999999997</v>
      </c>
      <c r="L387" s="156">
        <f>IF(int=Weekly,-$B$4,IF(int=Bi_Weekly,-$B$4,IF(int=Monthly,-$B$4,IF(int=Quarterly,0,IF(int=Yearly,0,IF(int=None,0,0))))))</f>
        <v>0</v>
      </c>
      <c r="M387" s="110">
        <f t="shared" si="263"/>
        <v>0</v>
      </c>
      <c r="N387" s="126">
        <f t="shared" si="264"/>
        <v>0</v>
      </c>
      <c r="O387" s="110">
        <f t="shared" si="265"/>
        <v>0</v>
      </c>
      <c r="P387" s="110">
        <f t="shared" si="266"/>
        <v>0</v>
      </c>
      <c r="Q387" s="110">
        <f t="shared" si="267"/>
        <v>0</v>
      </c>
      <c r="R387" s="110">
        <f t="shared" si="268"/>
        <v>0</v>
      </c>
      <c r="S387" s="110">
        <f t="shared" si="291"/>
        <v>39.292232058097781</v>
      </c>
      <c r="T387" s="110">
        <f t="shared" si="292"/>
        <v>46.260513117537556</v>
      </c>
      <c r="U387" s="110">
        <f t="shared" si="293"/>
        <v>15.886766724181141</v>
      </c>
      <c r="V387" s="110">
        <f t="shared" si="294"/>
        <v>11.205743744840454</v>
      </c>
      <c r="W387" s="110">
        <f t="shared" si="295"/>
        <v>166.63170313609032</v>
      </c>
      <c r="X387" s="110">
        <f t="shared" si="296"/>
        <v>47.693889317043634</v>
      </c>
      <c r="Y387" s="110"/>
      <c r="Z387" s="110"/>
      <c r="AA387" s="110"/>
      <c r="AB387" s="110"/>
      <c r="AC387" s="110"/>
      <c r="AD387" s="110"/>
      <c r="AE387" s="110">
        <f t="shared" si="279"/>
        <v>0</v>
      </c>
      <c r="AF387" s="110">
        <f t="shared" si="280"/>
        <v>0</v>
      </c>
      <c r="AG387" s="110">
        <f t="shared" si="281"/>
        <v>0</v>
      </c>
      <c r="AH387" s="110">
        <f t="shared" si="282"/>
        <v>0</v>
      </c>
      <c r="AI387" s="110">
        <f t="shared" si="283"/>
        <v>0</v>
      </c>
      <c r="AJ387" s="110">
        <f t="shared" si="284"/>
        <v>0</v>
      </c>
      <c r="AK387" s="110">
        <f t="shared" si="269"/>
        <v>0</v>
      </c>
      <c r="AL387" s="110">
        <f t="shared" si="270"/>
        <v>0</v>
      </c>
      <c r="AM387" s="110">
        <f t="shared" si="271"/>
        <v>0</v>
      </c>
      <c r="AN387" s="110">
        <f t="shared" si="272"/>
        <v>0</v>
      </c>
      <c r="AO387" s="110">
        <f t="shared" si="273"/>
        <v>0</v>
      </c>
      <c r="AP387" s="110">
        <f t="shared" si="274"/>
        <v>0</v>
      </c>
      <c r="AQ387" s="110">
        <f t="shared" si="297"/>
        <v>2.9395098668903419</v>
      </c>
      <c r="AR387" s="110">
        <f t="shared" si="297"/>
        <v>4.5723652103688872</v>
      </c>
      <c r="AS387" s="110">
        <f t="shared" si="298"/>
        <v>1.2081482271662565</v>
      </c>
      <c r="AT387" s="110">
        <f t="shared" si="299"/>
        <v>0.96460811176577044</v>
      </c>
      <c r="AU387" s="110">
        <f t="shared" si="300"/>
        <v>19.001916584767084</v>
      </c>
      <c r="AV387" s="110">
        <f t="shared" si="301"/>
        <v>4.1974715402553091</v>
      </c>
      <c r="AW387" s="110">
        <f t="shared" si="302"/>
        <v>42.231741924988121</v>
      </c>
      <c r="AX387" s="110">
        <f t="shared" si="303"/>
        <v>50.832878327906442</v>
      </c>
      <c r="AY387" s="110">
        <f t="shared" si="304"/>
        <v>17.094914951347398</v>
      </c>
      <c r="AZ387" s="110">
        <f t="shared" si="305"/>
        <v>12.170351856606224</v>
      </c>
      <c r="BA387" s="110">
        <f t="shared" si="306"/>
        <v>185.63361972085741</v>
      </c>
      <c r="BB387" s="110">
        <f t="shared" si="307"/>
        <v>51.891360857298942</v>
      </c>
      <c r="BC387" s="90">
        <f t="shared" si="285"/>
        <v>0</v>
      </c>
      <c r="BD387" s="90">
        <f t="shared" si="308"/>
        <v>-14500</v>
      </c>
      <c r="BE387" s="90">
        <f t="shared" si="275"/>
        <v>18865.892879219649</v>
      </c>
      <c r="BF387" s="89">
        <f t="shared" si="286"/>
        <v>0.30109606063583794</v>
      </c>
      <c r="BG387" s="109">
        <f t="shared" si="309"/>
        <v>1428.7737946716879</v>
      </c>
      <c r="BH387" s="108">
        <f t="shared" si="276"/>
        <v>20294.666673891337</v>
      </c>
      <c r="BI387" s="129">
        <f t="shared" si="287"/>
        <v>0.39963218440629911</v>
      </c>
      <c r="BJ387" s="90">
        <f t="shared" si="277"/>
        <v>1813.3189682160184</v>
      </c>
      <c r="BK387" s="108">
        <f t="shared" si="278"/>
        <v>20679.211847435668</v>
      </c>
      <c r="BL387" s="89">
        <f t="shared" si="288"/>
        <v>0.42615254120245982</v>
      </c>
      <c r="BM387" s="109"/>
      <c r="BN387" s="109">
        <f t="shared" si="289"/>
        <v>14500</v>
      </c>
      <c r="BO387" s="109">
        <f t="shared" si="290"/>
        <v>20679.211847435668</v>
      </c>
      <c r="BQ387" s="108">
        <f t="shared" si="261"/>
        <v>97.480002999999996</v>
      </c>
      <c r="BR387" s="108">
        <f t="shared" si="262"/>
        <v>41.240001999999997</v>
      </c>
    </row>
    <row r="388" spans="1:70" ht="12.75" customHeight="1" x14ac:dyDescent="0.2">
      <c r="A388" s="107">
        <v>41764</v>
      </c>
      <c r="B388" s="108">
        <v>97.169998000000007</v>
      </c>
      <c r="C388" s="108">
        <v>78.5</v>
      </c>
      <c r="D388" s="108">
        <v>82.82</v>
      </c>
      <c r="E388" s="108">
        <v>99.040001000000004</v>
      </c>
      <c r="F388" s="108">
        <v>41.860000999999997</v>
      </c>
      <c r="G388" s="108">
        <v>41.34</v>
      </c>
      <c r="L388" s="156">
        <f>IF(int=Weekly,-$B$4,IF(int=Bi_Weekly,0,IF(int=Monthly,0,IF(int=Quarterly,0,IF(int=Yearly,0,IF(int=None,0,0))))))</f>
        <v>0</v>
      </c>
      <c r="M388" s="110">
        <f t="shared" si="263"/>
        <v>0</v>
      </c>
      <c r="N388" s="126">
        <f t="shared" si="264"/>
        <v>0</v>
      </c>
      <c r="O388" s="110">
        <f t="shared" si="265"/>
        <v>0</v>
      </c>
      <c r="P388" s="110">
        <f t="shared" si="266"/>
        <v>0</v>
      </c>
      <c r="Q388" s="110">
        <f t="shared" si="267"/>
        <v>0</v>
      </c>
      <c r="R388" s="110">
        <f t="shared" si="268"/>
        <v>0</v>
      </c>
      <c r="S388" s="110">
        <f t="shared" si="291"/>
        <v>39.292232058097781</v>
      </c>
      <c r="T388" s="110">
        <f t="shared" si="292"/>
        <v>46.260513117537556</v>
      </c>
      <c r="U388" s="110">
        <f t="shared" si="293"/>
        <v>15.886766724181141</v>
      </c>
      <c r="V388" s="110">
        <f t="shared" si="294"/>
        <v>11.205743744840454</v>
      </c>
      <c r="W388" s="110">
        <f t="shared" si="295"/>
        <v>166.63170313609032</v>
      </c>
      <c r="X388" s="110">
        <f t="shared" si="296"/>
        <v>47.693889317043634</v>
      </c>
      <c r="Y388" s="110"/>
      <c r="Z388" s="110"/>
      <c r="AA388" s="110"/>
      <c r="AB388" s="110"/>
      <c r="AC388" s="110"/>
      <c r="AD388" s="110"/>
      <c r="AE388" s="110">
        <f t="shared" si="279"/>
        <v>0</v>
      </c>
      <c r="AF388" s="110">
        <f t="shared" si="280"/>
        <v>0</v>
      </c>
      <c r="AG388" s="110">
        <f t="shared" si="281"/>
        <v>0</v>
      </c>
      <c r="AH388" s="110">
        <f t="shared" si="282"/>
        <v>0</v>
      </c>
      <c r="AI388" s="110">
        <f t="shared" si="283"/>
        <v>0</v>
      </c>
      <c r="AJ388" s="110">
        <f t="shared" si="284"/>
        <v>0</v>
      </c>
      <c r="AK388" s="110">
        <f t="shared" si="269"/>
        <v>0</v>
      </c>
      <c r="AL388" s="110">
        <f t="shared" si="270"/>
        <v>0</v>
      </c>
      <c r="AM388" s="110">
        <f t="shared" si="271"/>
        <v>0</v>
      </c>
      <c r="AN388" s="110">
        <f t="shared" si="272"/>
        <v>0</v>
      </c>
      <c r="AO388" s="110">
        <f t="shared" si="273"/>
        <v>0</v>
      </c>
      <c r="AP388" s="110">
        <f t="shared" si="274"/>
        <v>0</v>
      </c>
      <c r="AQ388" s="110">
        <f t="shared" si="297"/>
        <v>2.9395098668903419</v>
      </c>
      <c r="AR388" s="110">
        <f t="shared" si="297"/>
        <v>4.5723652103688872</v>
      </c>
      <c r="AS388" s="110">
        <f t="shared" si="298"/>
        <v>1.2081482271662565</v>
      </c>
      <c r="AT388" s="110">
        <f t="shared" si="299"/>
        <v>0.96460811176577044</v>
      </c>
      <c r="AU388" s="110">
        <f t="shared" si="300"/>
        <v>19.001916584767084</v>
      </c>
      <c r="AV388" s="110">
        <f t="shared" si="301"/>
        <v>4.1974715402553091</v>
      </c>
      <c r="AW388" s="110">
        <f t="shared" si="302"/>
        <v>42.231741924988121</v>
      </c>
      <c r="AX388" s="110">
        <f t="shared" si="303"/>
        <v>50.832878327906442</v>
      </c>
      <c r="AY388" s="110">
        <f t="shared" si="304"/>
        <v>17.094914951347398</v>
      </c>
      <c r="AZ388" s="110">
        <f t="shared" si="305"/>
        <v>12.170351856606224</v>
      </c>
      <c r="BA388" s="110">
        <f t="shared" si="306"/>
        <v>185.63361972085741</v>
      </c>
      <c r="BB388" s="110">
        <f t="shared" si="307"/>
        <v>51.891360857298942</v>
      </c>
      <c r="BC388" s="90">
        <f t="shared" si="285"/>
        <v>0</v>
      </c>
      <c r="BD388" s="90">
        <f t="shared" si="308"/>
        <v>-14500</v>
      </c>
      <c r="BE388" s="90">
        <f t="shared" si="275"/>
        <v>18821.90392629405</v>
      </c>
      <c r="BF388" s="89">
        <f t="shared" si="286"/>
        <v>0.29806233974441732</v>
      </c>
      <c r="BG388" s="109">
        <f t="shared" si="309"/>
        <v>1428.7737946716879</v>
      </c>
      <c r="BH388" s="108">
        <f t="shared" si="276"/>
        <v>20250.677720965738</v>
      </c>
      <c r="BI388" s="129">
        <f t="shared" si="287"/>
        <v>0.39659846351487849</v>
      </c>
      <c r="BJ388" s="90">
        <f t="shared" si="277"/>
        <v>1809.1001821428931</v>
      </c>
      <c r="BK388" s="108">
        <f t="shared" si="278"/>
        <v>20631.004108436944</v>
      </c>
      <c r="BL388" s="89">
        <f t="shared" si="288"/>
        <v>0.4228278695473755</v>
      </c>
      <c r="BM388" s="109"/>
      <c r="BN388" s="109">
        <f t="shared" si="289"/>
        <v>14500</v>
      </c>
      <c r="BO388" s="109">
        <f t="shared" si="290"/>
        <v>20631.004108436937</v>
      </c>
      <c r="BQ388" s="108">
        <f t="shared" si="261"/>
        <v>97.169998000000007</v>
      </c>
      <c r="BR388" s="108">
        <f t="shared" si="262"/>
        <v>41.34</v>
      </c>
    </row>
    <row r="389" spans="1:70" ht="12.75" customHeight="1" x14ac:dyDescent="0.2">
      <c r="A389" s="107">
        <v>41771</v>
      </c>
      <c r="B389" s="108">
        <v>97.18</v>
      </c>
      <c r="C389" s="108">
        <v>78.309997999999993</v>
      </c>
      <c r="D389" s="108">
        <v>82.760002</v>
      </c>
      <c r="E389" s="108">
        <v>98.699996999999996</v>
      </c>
      <c r="F389" s="108">
        <v>42.060001</v>
      </c>
      <c r="G389" s="108">
        <v>42.610000999999997</v>
      </c>
      <c r="L389" s="156">
        <f>IF(int=Weekly,-$B$4,IF(int=Bi_Weekly,-$B$4,IF(int=Monthly,0,IF(int=Quarterly,0,IF(int=Yearly,0,IF(int=None,0,0))))))</f>
        <v>0</v>
      </c>
      <c r="M389" s="110">
        <f t="shared" si="263"/>
        <v>0</v>
      </c>
      <c r="N389" s="126">
        <f t="shared" si="264"/>
        <v>0</v>
      </c>
      <c r="O389" s="110">
        <f t="shared" si="265"/>
        <v>0</v>
      </c>
      <c r="P389" s="110">
        <f t="shared" si="266"/>
        <v>0</v>
      </c>
      <c r="Q389" s="110">
        <f t="shared" si="267"/>
        <v>0</v>
      </c>
      <c r="R389" s="110">
        <f t="shared" si="268"/>
        <v>0</v>
      </c>
      <c r="S389" s="110">
        <f t="shared" si="291"/>
        <v>39.292232058097781</v>
      </c>
      <c r="T389" s="110">
        <f t="shared" si="292"/>
        <v>46.260513117537556</v>
      </c>
      <c r="U389" s="110">
        <f t="shared" si="293"/>
        <v>15.886766724181141</v>
      </c>
      <c r="V389" s="110">
        <f t="shared" si="294"/>
        <v>11.205743744840454</v>
      </c>
      <c r="W389" s="110">
        <f t="shared" si="295"/>
        <v>166.63170313609032</v>
      </c>
      <c r="X389" s="110">
        <f t="shared" si="296"/>
        <v>47.693889317043634</v>
      </c>
      <c r="Y389" s="110"/>
      <c r="Z389" s="110"/>
      <c r="AA389" s="110"/>
      <c r="AB389" s="110"/>
      <c r="AC389" s="110"/>
      <c r="AD389" s="110"/>
      <c r="AE389" s="110">
        <f t="shared" si="279"/>
        <v>0</v>
      </c>
      <c r="AF389" s="110">
        <f t="shared" si="280"/>
        <v>0</v>
      </c>
      <c r="AG389" s="110">
        <f t="shared" si="281"/>
        <v>0</v>
      </c>
      <c r="AH389" s="110">
        <f t="shared" si="282"/>
        <v>0</v>
      </c>
      <c r="AI389" s="110">
        <f t="shared" si="283"/>
        <v>0</v>
      </c>
      <c r="AJ389" s="110">
        <f t="shared" si="284"/>
        <v>0</v>
      </c>
      <c r="AK389" s="110">
        <f t="shared" si="269"/>
        <v>0</v>
      </c>
      <c r="AL389" s="110">
        <f t="shared" si="270"/>
        <v>0</v>
      </c>
      <c r="AM389" s="110">
        <f t="shared" si="271"/>
        <v>0</v>
      </c>
      <c r="AN389" s="110">
        <f t="shared" si="272"/>
        <v>0</v>
      </c>
      <c r="AO389" s="110">
        <f t="shared" si="273"/>
        <v>0</v>
      </c>
      <c r="AP389" s="110">
        <f t="shared" si="274"/>
        <v>0</v>
      </c>
      <c r="AQ389" s="110">
        <f t="shared" si="297"/>
        <v>2.9395098668903419</v>
      </c>
      <c r="AR389" s="110">
        <f t="shared" si="297"/>
        <v>4.5723652103688872</v>
      </c>
      <c r="AS389" s="110">
        <f t="shared" si="298"/>
        <v>1.2081482271662565</v>
      </c>
      <c r="AT389" s="110">
        <f t="shared" si="299"/>
        <v>0.96460811176577044</v>
      </c>
      <c r="AU389" s="110">
        <f t="shared" si="300"/>
        <v>19.001916584767084</v>
      </c>
      <c r="AV389" s="110">
        <f t="shared" si="301"/>
        <v>4.1974715402553091</v>
      </c>
      <c r="AW389" s="110">
        <f t="shared" si="302"/>
        <v>42.231741924988121</v>
      </c>
      <c r="AX389" s="110">
        <f t="shared" si="303"/>
        <v>50.832878327906442</v>
      </c>
      <c r="AY389" s="110">
        <f t="shared" si="304"/>
        <v>17.094914951347398</v>
      </c>
      <c r="AZ389" s="110">
        <f t="shared" si="305"/>
        <v>12.170351856606224</v>
      </c>
      <c r="BA389" s="110">
        <f t="shared" si="306"/>
        <v>185.63361972085741</v>
      </c>
      <c r="BB389" s="110">
        <f t="shared" si="307"/>
        <v>51.891360857298942</v>
      </c>
      <c r="BC389" s="90">
        <f t="shared" si="285"/>
        <v>0</v>
      </c>
      <c r="BD389" s="90">
        <f t="shared" si="308"/>
        <v>-14500</v>
      </c>
      <c r="BE389" s="90">
        <f t="shared" si="275"/>
        <v>18902.64179301335</v>
      </c>
      <c r="BF389" s="89">
        <f t="shared" si="286"/>
        <v>0.30363046848367925</v>
      </c>
      <c r="BG389" s="109">
        <f t="shared" si="309"/>
        <v>1428.7737946716879</v>
      </c>
      <c r="BH389" s="108">
        <f t="shared" si="276"/>
        <v>20331.415587685038</v>
      </c>
      <c r="BI389" s="129">
        <f t="shared" si="287"/>
        <v>0.40216659225414064</v>
      </c>
      <c r="BJ389" s="90">
        <f t="shared" si="277"/>
        <v>1816.991543862664</v>
      </c>
      <c r="BK389" s="108">
        <f t="shared" si="278"/>
        <v>20719.633336876013</v>
      </c>
      <c r="BL389" s="89">
        <f t="shared" si="288"/>
        <v>0.42894023012938032</v>
      </c>
      <c r="BM389" s="109"/>
      <c r="BN389" s="109">
        <f t="shared" si="289"/>
        <v>14500</v>
      </c>
      <c r="BO389" s="109">
        <f t="shared" si="290"/>
        <v>20719.633336876013</v>
      </c>
      <c r="BQ389" s="108">
        <f t="shared" si="261"/>
        <v>97.18</v>
      </c>
      <c r="BR389" s="108">
        <f t="shared" si="262"/>
        <v>42.610000999999997</v>
      </c>
    </row>
    <row r="390" spans="1:70" ht="12.75" customHeight="1" x14ac:dyDescent="0.2">
      <c r="A390" s="107">
        <v>41778</v>
      </c>
      <c r="B390" s="108">
        <v>98.489998</v>
      </c>
      <c r="C390" s="108">
        <v>78.940002000000007</v>
      </c>
      <c r="D390" s="108">
        <v>83.669998000000007</v>
      </c>
      <c r="E390" s="108">
        <v>100.139999</v>
      </c>
      <c r="F390" s="108">
        <v>42.25</v>
      </c>
      <c r="G390" s="108">
        <v>42.900002000000001</v>
      </c>
      <c r="L390" s="156">
        <f>IF(int=Weekly,-$B$4,IF(int=Bi_Weekly,0,IF(int=Monthly,0,IF(int=Quarterly,0,IF(int=Yearly,0,IF(int=None,0,0))))))</f>
        <v>0</v>
      </c>
      <c r="M390" s="110">
        <f t="shared" si="263"/>
        <v>0</v>
      </c>
      <c r="N390" s="126">
        <f t="shared" si="264"/>
        <v>0</v>
      </c>
      <c r="O390" s="110">
        <f t="shared" si="265"/>
        <v>0</v>
      </c>
      <c r="P390" s="110">
        <f t="shared" si="266"/>
        <v>0</v>
      </c>
      <c r="Q390" s="110">
        <f t="shared" si="267"/>
        <v>0</v>
      </c>
      <c r="R390" s="110">
        <f t="shared" si="268"/>
        <v>0</v>
      </c>
      <c r="S390" s="110">
        <f t="shared" si="291"/>
        <v>39.292232058097781</v>
      </c>
      <c r="T390" s="110">
        <f t="shared" si="292"/>
        <v>46.260513117537556</v>
      </c>
      <c r="U390" s="110">
        <f t="shared" si="293"/>
        <v>15.886766724181141</v>
      </c>
      <c r="V390" s="110">
        <f t="shared" si="294"/>
        <v>11.205743744840454</v>
      </c>
      <c r="W390" s="110">
        <f t="shared" si="295"/>
        <v>166.63170313609032</v>
      </c>
      <c r="X390" s="110">
        <f t="shared" si="296"/>
        <v>47.693889317043634</v>
      </c>
      <c r="Y390" s="110"/>
      <c r="Z390" s="110"/>
      <c r="AA390" s="110"/>
      <c r="AB390" s="110"/>
      <c r="AC390" s="110"/>
      <c r="AD390" s="110"/>
      <c r="AE390" s="110">
        <f t="shared" si="279"/>
        <v>0</v>
      </c>
      <c r="AF390" s="110">
        <f t="shared" si="280"/>
        <v>0</v>
      </c>
      <c r="AG390" s="110">
        <f t="shared" si="281"/>
        <v>0</v>
      </c>
      <c r="AH390" s="110">
        <f t="shared" si="282"/>
        <v>0</v>
      </c>
      <c r="AI390" s="110">
        <f t="shared" si="283"/>
        <v>0</v>
      </c>
      <c r="AJ390" s="110">
        <f t="shared" si="284"/>
        <v>0</v>
      </c>
      <c r="AK390" s="110">
        <f t="shared" si="269"/>
        <v>0</v>
      </c>
      <c r="AL390" s="110">
        <f t="shared" si="270"/>
        <v>0</v>
      </c>
      <c r="AM390" s="110">
        <f t="shared" si="271"/>
        <v>0</v>
      </c>
      <c r="AN390" s="110">
        <f t="shared" si="272"/>
        <v>0</v>
      </c>
      <c r="AO390" s="110">
        <f t="shared" si="273"/>
        <v>0</v>
      </c>
      <c r="AP390" s="110">
        <f t="shared" si="274"/>
        <v>0</v>
      </c>
      <c r="AQ390" s="110">
        <f t="shared" si="297"/>
        <v>2.9395098668903419</v>
      </c>
      <c r="AR390" s="110">
        <f t="shared" si="297"/>
        <v>4.5723652103688872</v>
      </c>
      <c r="AS390" s="110">
        <f t="shared" si="298"/>
        <v>1.2081482271662565</v>
      </c>
      <c r="AT390" s="110">
        <f t="shared" si="299"/>
        <v>0.96460811176577044</v>
      </c>
      <c r="AU390" s="110">
        <f t="shared" si="300"/>
        <v>19.001916584767084</v>
      </c>
      <c r="AV390" s="110">
        <f t="shared" si="301"/>
        <v>4.1974715402553091</v>
      </c>
      <c r="AW390" s="110">
        <f t="shared" si="302"/>
        <v>42.231741924988121</v>
      </c>
      <c r="AX390" s="110">
        <f t="shared" si="303"/>
        <v>50.832878327906442</v>
      </c>
      <c r="AY390" s="110">
        <f t="shared" si="304"/>
        <v>17.094914951347398</v>
      </c>
      <c r="AZ390" s="110">
        <f t="shared" si="305"/>
        <v>12.170351856606224</v>
      </c>
      <c r="BA390" s="110">
        <f t="shared" si="306"/>
        <v>185.63361972085741</v>
      </c>
      <c r="BB390" s="110">
        <f t="shared" si="307"/>
        <v>51.891360857298942</v>
      </c>
      <c r="BC390" s="90">
        <f t="shared" si="285"/>
        <v>0</v>
      </c>
      <c r="BD390" s="90">
        <f t="shared" si="308"/>
        <v>-14500</v>
      </c>
      <c r="BE390" s="90">
        <f t="shared" si="275"/>
        <v>19059.343166867078</v>
      </c>
      <c r="BF390" s="89">
        <f t="shared" si="286"/>
        <v>0.31443745978393634</v>
      </c>
      <c r="BG390" s="109">
        <f t="shared" si="309"/>
        <v>1428.7737946716879</v>
      </c>
      <c r="BH390" s="108">
        <f t="shared" si="276"/>
        <v>20488.116961538766</v>
      </c>
      <c r="BI390" s="129">
        <f t="shared" si="287"/>
        <v>0.41297358355439773</v>
      </c>
      <c r="BJ390" s="90">
        <f t="shared" si="277"/>
        <v>1831.038968038886</v>
      </c>
      <c r="BK390" s="108">
        <f t="shared" si="278"/>
        <v>20890.382134905965</v>
      </c>
      <c r="BL390" s="89">
        <f t="shared" si="288"/>
        <v>0.44071600930385979</v>
      </c>
      <c r="BM390" s="109"/>
      <c r="BN390" s="109">
        <f t="shared" si="289"/>
        <v>14500</v>
      </c>
      <c r="BO390" s="109">
        <f t="shared" si="290"/>
        <v>20890.382134905958</v>
      </c>
      <c r="BQ390" s="108">
        <f t="shared" si="261"/>
        <v>98.489998</v>
      </c>
      <c r="BR390" s="108">
        <f t="shared" si="262"/>
        <v>42.900002000000001</v>
      </c>
    </row>
    <row r="391" spans="1:70" ht="12.75" customHeight="1" x14ac:dyDescent="0.2">
      <c r="A391" s="107">
        <v>41786</v>
      </c>
      <c r="B391" s="108">
        <v>99.580001999999993</v>
      </c>
      <c r="C391" s="108">
        <v>79.870002999999997</v>
      </c>
      <c r="D391" s="108">
        <v>84.589995999999999</v>
      </c>
      <c r="E391" s="108">
        <v>101.129997</v>
      </c>
      <c r="F391" s="108">
        <v>42.66</v>
      </c>
      <c r="G391" s="108">
        <v>42.209999000000003</v>
      </c>
      <c r="L391" s="156">
        <f>IF(int=Weekly,-$B$4,IF(int=Bi_Weekly,-$B$4,IF(int=Monthly,-$B$4,IF(int=Quarterly,0,IF(int=Yearly,0,IF(int=None,0,0))))))</f>
        <v>0</v>
      </c>
      <c r="M391" s="110">
        <f t="shared" si="263"/>
        <v>0</v>
      </c>
      <c r="N391" s="126">
        <f t="shared" si="264"/>
        <v>0</v>
      </c>
      <c r="O391" s="110">
        <f t="shared" si="265"/>
        <v>0</v>
      </c>
      <c r="P391" s="110">
        <f t="shared" si="266"/>
        <v>0</v>
      </c>
      <c r="Q391" s="110">
        <f t="shared" si="267"/>
        <v>0</v>
      </c>
      <c r="R391" s="110">
        <f t="shared" si="268"/>
        <v>0</v>
      </c>
      <c r="S391" s="110">
        <f t="shared" si="291"/>
        <v>39.292232058097781</v>
      </c>
      <c r="T391" s="110">
        <f t="shared" si="292"/>
        <v>46.260513117537556</v>
      </c>
      <c r="U391" s="110">
        <f t="shared" si="293"/>
        <v>15.886766724181141</v>
      </c>
      <c r="V391" s="110">
        <f t="shared" si="294"/>
        <v>11.205743744840454</v>
      </c>
      <c r="W391" s="110">
        <f t="shared" si="295"/>
        <v>166.63170313609032</v>
      </c>
      <c r="X391" s="110">
        <f t="shared" si="296"/>
        <v>47.693889317043634</v>
      </c>
      <c r="Y391" s="110"/>
      <c r="Z391" s="110"/>
      <c r="AA391" s="110"/>
      <c r="AB391" s="110"/>
      <c r="AC391" s="110"/>
      <c r="AD391" s="110"/>
      <c r="AE391" s="110">
        <f t="shared" si="279"/>
        <v>0</v>
      </c>
      <c r="AF391" s="110">
        <f t="shared" si="280"/>
        <v>0</v>
      </c>
      <c r="AG391" s="110">
        <f t="shared" si="281"/>
        <v>0</v>
      </c>
      <c r="AH391" s="110">
        <f t="shared" si="282"/>
        <v>0</v>
      </c>
      <c r="AI391" s="110">
        <f t="shared" si="283"/>
        <v>0</v>
      </c>
      <c r="AJ391" s="110">
        <f t="shared" si="284"/>
        <v>0</v>
      </c>
      <c r="AK391" s="110">
        <f t="shared" si="269"/>
        <v>0</v>
      </c>
      <c r="AL391" s="110">
        <f t="shared" si="270"/>
        <v>0</v>
      </c>
      <c r="AM391" s="110">
        <f t="shared" si="271"/>
        <v>0</v>
      </c>
      <c r="AN391" s="110">
        <f t="shared" si="272"/>
        <v>0</v>
      </c>
      <c r="AO391" s="110">
        <f t="shared" si="273"/>
        <v>0</v>
      </c>
      <c r="AP391" s="110">
        <f t="shared" si="274"/>
        <v>0</v>
      </c>
      <c r="AQ391" s="110">
        <f t="shared" si="297"/>
        <v>2.9395098668903419</v>
      </c>
      <c r="AR391" s="110">
        <f t="shared" si="297"/>
        <v>4.5723652103688872</v>
      </c>
      <c r="AS391" s="110">
        <f t="shared" si="298"/>
        <v>1.2081482271662565</v>
      </c>
      <c r="AT391" s="110">
        <f t="shared" si="299"/>
        <v>0.96460811176577044</v>
      </c>
      <c r="AU391" s="110">
        <f t="shared" si="300"/>
        <v>19.001916584767084</v>
      </c>
      <c r="AV391" s="110">
        <f t="shared" si="301"/>
        <v>4.1974715402553091</v>
      </c>
      <c r="AW391" s="110">
        <f t="shared" si="302"/>
        <v>42.231741924988121</v>
      </c>
      <c r="AX391" s="110">
        <f t="shared" si="303"/>
        <v>50.832878327906442</v>
      </c>
      <c r="AY391" s="110">
        <f t="shared" si="304"/>
        <v>17.094914951347398</v>
      </c>
      <c r="AZ391" s="110">
        <f t="shared" si="305"/>
        <v>12.170351856606224</v>
      </c>
      <c r="BA391" s="110">
        <f t="shared" si="306"/>
        <v>185.63361972085741</v>
      </c>
      <c r="BB391" s="110">
        <f t="shared" si="307"/>
        <v>51.891360857298942</v>
      </c>
      <c r="BC391" s="90">
        <f t="shared" si="285"/>
        <v>0</v>
      </c>
      <c r="BD391" s="90">
        <f t="shared" si="308"/>
        <v>-14500</v>
      </c>
      <c r="BE391" s="90">
        <f t="shared" si="275"/>
        <v>19206.31370952314</v>
      </c>
      <c r="BF391" s="89">
        <f t="shared" si="286"/>
        <v>0.32457335927745801</v>
      </c>
      <c r="BG391" s="109">
        <f t="shared" si="309"/>
        <v>1428.7737946716879</v>
      </c>
      <c r="BH391" s="108">
        <f t="shared" si="276"/>
        <v>20635.087504194827</v>
      </c>
      <c r="BI391" s="129">
        <f t="shared" si="287"/>
        <v>0.42310948304791918</v>
      </c>
      <c r="BJ391" s="90">
        <f t="shared" si="277"/>
        <v>1845.4563216685362</v>
      </c>
      <c r="BK391" s="108">
        <f t="shared" si="278"/>
        <v>21051.770031191674</v>
      </c>
      <c r="BL391" s="89">
        <f t="shared" si="288"/>
        <v>0.45184620904770156</v>
      </c>
      <c r="BM391" s="109"/>
      <c r="BN391" s="109">
        <f t="shared" si="289"/>
        <v>14500</v>
      </c>
      <c r="BO391" s="109">
        <f t="shared" si="290"/>
        <v>21051.770031191681</v>
      </c>
      <c r="BQ391" s="108">
        <f t="shared" si="261"/>
        <v>99.580001999999993</v>
      </c>
      <c r="BR391" s="108">
        <f t="shared" si="262"/>
        <v>42.209999000000003</v>
      </c>
    </row>
    <row r="392" spans="1:70" ht="12.75" customHeight="1" x14ac:dyDescent="0.2">
      <c r="A392" s="107">
        <v>41792</v>
      </c>
      <c r="B392" s="108">
        <v>101.199997</v>
      </c>
      <c r="C392" s="108">
        <v>81</v>
      </c>
      <c r="D392" s="108">
        <v>86.160004000000001</v>
      </c>
      <c r="E392" s="108">
        <v>103.790001</v>
      </c>
      <c r="F392" s="108">
        <v>43.169998</v>
      </c>
      <c r="G392" s="108">
        <v>43.360000999999997</v>
      </c>
      <c r="L392" s="156">
        <f>IF(int=Weekly,-$B$4,IF(int=Bi_Weekly,0,IF(int=Monthly,0,IF(int=Quarterly,0,IF(int=Yearly,0,IF(int=None,0,0))))))</f>
        <v>0</v>
      </c>
      <c r="M392" s="110">
        <f t="shared" si="263"/>
        <v>0</v>
      </c>
      <c r="N392" s="126">
        <f t="shared" si="264"/>
        <v>0</v>
      </c>
      <c r="O392" s="110">
        <f t="shared" si="265"/>
        <v>0</v>
      </c>
      <c r="P392" s="110">
        <f t="shared" si="266"/>
        <v>0</v>
      </c>
      <c r="Q392" s="110">
        <f t="shared" si="267"/>
        <v>0</v>
      </c>
      <c r="R392" s="110">
        <f t="shared" si="268"/>
        <v>0</v>
      </c>
      <c r="S392" s="110">
        <f t="shared" si="291"/>
        <v>39.292232058097781</v>
      </c>
      <c r="T392" s="110">
        <f t="shared" si="292"/>
        <v>46.260513117537556</v>
      </c>
      <c r="U392" s="110">
        <f t="shared" si="293"/>
        <v>15.886766724181141</v>
      </c>
      <c r="V392" s="110">
        <f t="shared" si="294"/>
        <v>11.205743744840454</v>
      </c>
      <c r="W392" s="110">
        <f t="shared" si="295"/>
        <v>166.63170313609032</v>
      </c>
      <c r="X392" s="110">
        <f t="shared" si="296"/>
        <v>47.693889317043634</v>
      </c>
      <c r="Y392" s="110"/>
      <c r="Z392" s="110"/>
      <c r="AA392" s="110"/>
      <c r="AB392" s="110"/>
      <c r="AC392" s="110"/>
      <c r="AD392" s="110"/>
      <c r="AE392" s="110">
        <f t="shared" si="279"/>
        <v>0</v>
      </c>
      <c r="AF392" s="110">
        <f t="shared" si="280"/>
        <v>0</v>
      </c>
      <c r="AG392" s="110">
        <f t="shared" si="281"/>
        <v>0</v>
      </c>
      <c r="AH392" s="110">
        <f t="shared" si="282"/>
        <v>0</v>
      </c>
      <c r="AI392" s="110">
        <f t="shared" si="283"/>
        <v>0</v>
      </c>
      <c r="AJ392" s="110">
        <f t="shared" si="284"/>
        <v>0</v>
      </c>
      <c r="AK392" s="110">
        <f t="shared" si="269"/>
        <v>0</v>
      </c>
      <c r="AL392" s="110">
        <f t="shared" si="270"/>
        <v>0</v>
      </c>
      <c r="AM392" s="110">
        <f t="shared" si="271"/>
        <v>0</v>
      </c>
      <c r="AN392" s="110">
        <f t="shared" si="272"/>
        <v>0</v>
      </c>
      <c r="AO392" s="110">
        <f t="shared" si="273"/>
        <v>0</v>
      </c>
      <c r="AP392" s="110">
        <f t="shared" si="274"/>
        <v>0</v>
      </c>
      <c r="AQ392" s="110">
        <f t="shared" si="297"/>
        <v>2.9395098668903419</v>
      </c>
      <c r="AR392" s="110">
        <f t="shared" si="297"/>
        <v>4.5723652103688872</v>
      </c>
      <c r="AS392" s="110">
        <f t="shared" si="298"/>
        <v>1.2081482271662565</v>
      </c>
      <c r="AT392" s="110">
        <f t="shared" si="299"/>
        <v>0.96460811176577044</v>
      </c>
      <c r="AU392" s="110">
        <f t="shared" si="300"/>
        <v>19.001916584767084</v>
      </c>
      <c r="AV392" s="110">
        <f t="shared" si="301"/>
        <v>4.1974715402553091</v>
      </c>
      <c r="AW392" s="110">
        <f t="shared" si="302"/>
        <v>42.231741924988121</v>
      </c>
      <c r="AX392" s="110">
        <f t="shared" si="303"/>
        <v>50.832878327906442</v>
      </c>
      <c r="AY392" s="110">
        <f t="shared" si="304"/>
        <v>17.094914951347398</v>
      </c>
      <c r="AZ392" s="110">
        <f t="shared" si="305"/>
        <v>12.170351856606224</v>
      </c>
      <c r="BA392" s="110">
        <f t="shared" si="306"/>
        <v>185.63361972085741</v>
      </c>
      <c r="BB392" s="110">
        <f t="shared" si="307"/>
        <v>51.891360857298942</v>
      </c>
      <c r="BC392" s="90">
        <f t="shared" si="285"/>
        <v>0</v>
      </c>
      <c r="BD392" s="90">
        <f t="shared" si="308"/>
        <v>-14500</v>
      </c>
      <c r="BE392" s="90">
        <f t="shared" si="275"/>
        <v>19516.820747511105</v>
      </c>
      <c r="BF392" s="89">
        <f t="shared" si="286"/>
        <v>0.34598763775938646</v>
      </c>
      <c r="BG392" s="109">
        <f t="shared" si="309"/>
        <v>1428.7737946716879</v>
      </c>
      <c r="BH392" s="108">
        <f t="shared" si="276"/>
        <v>20945.594542182793</v>
      </c>
      <c r="BI392" s="129">
        <f t="shared" si="287"/>
        <v>0.44452376152984785</v>
      </c>
      <c r="BJ392" s="90">
        <f t="shared" si="277"/>
        <v>1874.3657758641716</v>
      </c>
      <c r="BK392" s="108">
        <f t="shared" si="278"/>
        <v>21391.186523375276</v>
      </c>
      <c r="BL392" s="89">
        <f t="shared" si="288"/>
        <v>0.4752542429913984</v>
      </c>
      <c r="BM392" s="109"/>
      <c r="BN392" s="109">
        <f t="shared" si="289"/>
        <v>14500</v>
      </c>
      <c r="BO392" s="109">
        <f t="shared" si="290"/>
        <v>21391.186523375276</v>
      </c>
      <c r="BQ392" s="108">
        <f t="shared" si="261"/>
        <v>101.199997</v>
      </c>
      <c r="BR392" s="108">
        <f t="shared" si="262"/>
        <v>43.360000999999997</v>
      </c>
    </row>
    <row r="393" spans="1:70" ht="12.75" customHeight="1" x14ac:dyDescent="0.2">
      <c r="A393" s="107">
        <v>41799</v>
      </c>
      <c r="B393" s="108">
        <v>100.620003</v>
      </c>
      <c r="C393" s="108">
        <v>80.559997999999993</v>
      </c>
      <c r="D393" s="108">
        <v>85.309997999999993</v>
      </c>
      <c r="E393" s="108">
        <v>103.269997</v>
      </c>
      <c r="F393" s="108">
        <v>42.84</v>
      </c>
      <c r="G393" s="108">
        <v>43.610000999999997</v>
      </c>
      <c r="L393" s="156">
        <f>IF(int=Weekly,-$B$4,IF(int=Bi_Weekly,-$B$4,IF(int=Monthly,0,IF(int=Quarterly,0,IF(int=Yearly,0,IF(int=None,0,0))))))</f>
        <v>0</v>
      </c>
      <c r="M393" s="110">
        <f t="shared" si="263"/>
        <v>0</v>
      </c>
      <c r="N393" s="126">
        <f t="shared" si="264"/>
        <v>0</v>
      </c>
      <c r="O393" s="110">
        <f t="shared" si="265"/>
        <v>0</v>
      </c>
      <c r="P393" s="110">
        <f t="shared" si="266"/>
        <v>0</v>
      </c>
      <c r="Q393" s="110">
        <f t="shared" si="267"/>
        <v>0</v>
      </c>
      <c r="R393" s="110">
        <f t="shared" si="268"/>
        <v>0</v>
      </c>
      <c r="S393" s="110">
        <f t="shared" si="291"/>
        <v>39.292232058097781</v>
      </c>
      <c r="T393" s="110">
        <f t="shared" si="292"/>
        <v>46.260513117537556</v>
      </c>
      <c r="U393" s="110">
        <f t="shared" si="293"/>
        <v>15.886766724181141</v>
      </c>
      <c r="V393" s="110">
        <f t="shared" si="294"/>
        <v>11.205743744840454</v>
      </c>
      <c r="W393" s="110">
        <f t="shared" si="295"/>
        <v>166.63170313609032</v>
      </c>
      <c r="X393" s="110">
        <f t="shared" si="296"/>
        <v>47.693889317043634</v>
      </c>
      <c r="Y393" s="110"/>
      <c r="Z393" s="110"/>
      <c r="AA393" s="110"/>
      <c r="AB393" s="110"/>
      <c r="AC393" s="110"/>
      <c r="AD393" s="110"/>
      <c r="AE393" s="110">
        <f t="shared" si="279"/>
        <v>0</v>
      </c>
      <c r="AF393" s="110">
        <f t="shared" si="280"/>
        <v>0</v>
      </c>
      <c r="AG393" s="110">
        <f t="shared" si="281"/>
        <v>0</v>
      </c>
      <c r="AH393" s="110">
        <f t="shared" si="282"/>
        <v>0</v>
      </c>
      <c r="AI393" s="110">
        <f t="shared" si="283"/>
        <v>0</v>
      </c>
      <c r="AJ393" s="110">
        <f t="shared" si="284"/>
        <v>0</v>
      </c>
      <c r="AK393" s="110">
        <f t="shared" si="269"/>
        <v>0</v>
      </c>
      <c r="AL393" s="110">
        <f t="shared" si="270"/>
        <v>0</v>
      </c>
      <c r="AM393" s="110">
        <f t="shared" si="271"/>
        <v>0</v>
      </c>
      <c r="AN393" s="110">
        <f t="shared" si="272"/>
        <v>0</v>
      </c>
      <c r="AO393" s="110">
        <f t="shared" si="273"/>
        <v>0</v>
      </c>
      <c r="AP393" s="110">
        <f t="shared" si="274"/>
        <v>0</v>
      </c>
      <c r="AQ393" s="110">
        <f t="shared" si="297"/>
        <v>2.9395098668903419</v>
      </c>
      <c r="AR393" s="110">
        <f t="shared" si="297"/>
        <v>4.5723652103688872</v>
      </c>
      <c r="AS393" s="110">
        <f t="shared" si="298"/>
        <v>1.2081482271662565</v>
      </c>
      <c r="AT393" s="110">
        <f t="shared" si="299"/>
        <v>0.96460811176577044</v>
      </c>
      <c r="AU393" s="110">
        <f t="shared" si="300"/>
        <v>19.001916584767084</v>
      </c>
      <c r="AV393" s="110">
        <f t="shared" si="301"/>
        <v>4.1974715402553091</v>
      </c>
      <c r="AW393" s="110">
        <f t="shared" si="302"/>
        <v>42.231741924988121</v>
      </c>
      <c r="AX393" s="110">
        <f t="shared" si="303"/>
        <v>50.832878327906442</v>
      </c>
      <c r="AY393" s="110">
        <f t="shared" si="304"/>
        <v>17.094914951347398</v>
      </c>
      <c r="AZ393" s="110">
        <f t="shared" si="305"/>
        <v>12.170351856606224</v>
      </c>
      <c r="BA393" s="110">
        <f t="shared" si="306"/>
        <v>185.63361972085741</v>
      </c>
      <c r="BB393" s="110">
        <f t="shared" si="307"/>
        <v>51.891360857298942</v>
      </c>
      <c r="BC393" s="90">
        <f t="shared" si="285"/>
        <v>0</v>
      </c>
      <c r="BD393" s="90">
        <f t="shared" si="308"/>
        <v>-14500</v>
      </c>
      <c r="BE393" s="90">
        <f t="shared" si="275"/>
        <v>19411.28123532937</v>
      </c>
      <c r="BF393" s="89">
        <f t="shared" si="286"/>
        <v>0.33870905071237045</v>
      </c>
      <c r="BG393" s="109">
        <f t="shared" si="309"/>
        <v>1428.7737946716879</v>
      </c>
      <c r="BH393" s="108">
        <f t="shared" si="276"/>
        <v>20840.055030001058</v>
      </c>
      <c r="BI393" s="129">
        <f t="shared" si="287"/>
        <v>0.43724517448283162</v>
      </c>
      <c r="BJ393" s="90">
        <f t="shared" si="277"/>
        <v>1863.899268038534</v>
      </c>
      <c r="BK393" s="108">
        <f t="shared" si="278"/>
        <v>21275.180503367905</v>
      </c>
      <c r="BL393" s="89">
        <f t="shared" si="288"/>
        <v>0.46725382781847613</v>
      </c>
      <c r="BM393" s="109"/>
      <c r="BN393" s="109">
        <f t="shared" si="289"/>
        <v>14500</v>
      </c>
      <c r="BO393" s="109">
        <f t="shared" si="290"/>
        <v>21275.180503367901</v>
      </c>
      <c r="BQ393" s="108">
        <f t="shared" si="261"/>
        <v>100.620003</v>
      </c>
      <c r="BR393" s="108">
        <f t="shared" si="262"/>
        <v>43.610000999999997</v>
      </c>
    </row>
    <row r="394" spans="1:70" ht="12.75" customHeight="1" x14ac:dyDescent="0.2">
      <c r="A394" s="107">
        <v>41806</v>
      </c>
      <c r="B394" s="108">
        <v>102.16999800000001</v>
      </c>
      <c r="C394" s="108">
        <v>81.919998000000007</v>
      </c>
      <c r="D394" s="108">
        <v>86.690002000000007</v>
      </c>
      <c r="E394" s="108">
        <v>105.08000199999999</v>
      </c>
      <c r="F394" s="108">
        <v>43.310001</v>
      </c>
      <c r="G394" s="108">
        <v>43.610000999999997</v>
      </c>
      <c r="L394" s="156">
        <f>IF(int=Weekly,-$B$4,IF(int=Bi_Weekly,0,IF(int=Monthly,0,IF(int=Quarterly,0,IF(int=Yearly,0,IF(int=None,0,0))))))</f>
        <v>0</v>
      </c>
      <c r="M394" s="110">
        <f t="shared" si="263"/>
        <v>0</v>
      </c>
      <c r="N394" s="126">
        <f t="shared" si="264"/>
        <v>0</v>
      </c>
      <c r="O394" s="110">
        <f t="shared" si="265"/>
        <v>0</v>
      </c>
      <c r="P394" s="110">
        <f t="shared" si="266"/>
        <v>0</v>
      </c>
      <c r="Q394" s="110">
        <f t="shared" si="267"/>
        <v>0</v>
      </c>
      <c r="R394" s="110">
        <f t="shared" si="268"/>
        <v>0</v>
      </c>
      <c r="S394" s="110">
        <f t="shared" si="291"/>
        <v>39.292232058097781</v>
      </c>
      <c r="T394" s="110">
        <f t="shared" si="292"/>
        <v>46.260513117537556</v>
      </c>
      <c r="U394" s="110">
        <f t="shared" si="293"/>
        <v>15.886766724181141</v>
      </c>
      <c r="V394" s="110">
        <f t="shared" si="294"/>
        <v>11.205743744840454</v>
      </c>
      <c r="W394" s="110">
        <f t="shared" si="295"/>
        <v>166.63170313609032</v>
      </c>
      <c r="X394" s="110">
        <f t="shared" si="296"/>
        <v>47.693889317043634</v>
      </c>
      <c r="Y394" s="110"/>
      <c r="Z394" s="110"/>
      <c r="AA394" s="110"/>
      <c r="AB394" s="110"/>
      <c r="AC394" s="110"/>
      <c r="AD394" s="110"/>
      <c r="AE394" s="110">
        <f t="shared" si="279"/>
        <v>0</v>
      </c>
      <c r="AF394" s="110">
        <f t="shared" si="280"/>
        <v>0</v>
      </c>
      <c r="AG394" s="110">
        <f t="shared" si="281"/>
        <v>0</v>
      </c>
      <c r="AH394" s="110">
        <f t="shared" si="282"/>
        <v>0</v>
      </c>
      <c r="AI394" s="110">
        <f t="shared" si="283"/>
        <v>0</v>
      </c>
      <c r="AJ394" s="110">
        <f t="shared" si="284"/>
        <v>0</v>
      </c>
      <c r="AK394" s="110">
        <f t="shared" si="269"/>
        <v>0</v>
      </c>
      <c r="AL394" s="110">
        <f t="shared" si="270"/>
        <v>0</v>
      </c>
      <c r="AM394" s="110">
        <f t="shared" si="271"/>
        <v>0</v>
      </c>
      <c r="AN394" s="110">
        <f t="shared" si="272"/>
        <v>0</v>
      </c>
      <c r="AO394" s="110">
        <f t="shared" si="273"/>
        <v>0</v>
      </c>
      <c r="AP394" s="110">
        <f t="shared" si="274"/>
        <v>0</v>
      </c>
      <c r="AQ394" s="110">
        <f t="shared" si="297"/>
        <v>2.9395098668903419</v>
      </c>
      <c r="AR394" s="110">
        <f t="shared" si="297"/>
        <v>4.5723652103688872</v>
      </c>
      <c r="AS394" s="110">
        <f t="shared" si="298"/>
        <v>1.2081482271662565</v>
      </c>
      <c r="AT394" s="110">
        <f t="shared" si="299"/>
        <v>0.96460811176577044</v>
      </c>
      <c r="AU394" s="110">
        <f t="shared" si="300"/>
        <v>19.001916584767084</v>
      </c>
      <c r="AV394" s="110">
        <f t="shared" si="301"/>
        <v>4.1974715402553091</v>
      </c>
      <c r="AW394" s="110">
        <f t="shared" si="302"/>
        <v>42.231741924988121</v>
      </c>
      <c r="AX394" s="110">
        <f t="shared" si="303"/>
        <v>50.832878327906442</v>
      </c>
      <c r="AY394" s="110">
        <f t="shared" si="304"/>
        <v>17.094914951347398</v>
      </c>
      <c r="AZ394" s="110">
        <f t="shared" si="305"/>
        <v>12.170351856606224</v>
      </c>
      <c r="BA394" s="110">
        <f t="shared" si="306"/>
        <v>185.63361972085741</v>
      </c>
      <c r="BB394" s="110">
        <f t="shared" si="307"/>
        <v>51.891360857298942</v>
      </c>
      <c r="BC394" s="90">
        <f t="shared" si="285"/>
        <v>0</v>
      </c>
      <c r="BD394" s="90">
        <f t="shared" si="308"/>
        <v>-14500</v>
      </c>
      <c r="BE394" s="90">
        <f t="shared" si="275"/>
        <v>19655.621617337092</v>
      </c>
      <c r="BF394" s="89">
        <f t="shared" si="286"/>
        <v>0.35556011154048917</v>
      </c>
      <c r="BG394" s="109">
        <f t="shared" si="309"/>
        <v>1428.7737946716879</v>
      </c>
      <c r="BH394" s="108">
        <f t="shared" si="276"/>
        <v>21084.39541200878</v>
      </c>
      <c r="BI394" s="129">
        <f t="shared" si="287"/>
        <v>0.45409623531095034</v>
      </c>
      <c r="BJ394" s="90">
        <f t="shared" si="277"/>
        <v>1887.0180250089425</v>
      </c>
      <c r="BK394" s="108">
        <f t="shared" si="278"/>
        <v>21542.639642346036</v>
      </c>
      <c r="BL394" s="89">
        <f t="shared" si="288"/>
        <v>0.48569928567903697</v>
      </c>
      <c r="BM394" s="109"/>
      <c r="BN394" s="109">
        <f t="shared" si="289"/>
        <v>14500</v>
      </c>
      <c r="BO394" s="109">
        <f t="shared" si="290"/>
        <v>21542.639642346036</v>
      </c>
      <c r="BQ394" s="108">
        <f t="shared" si="261"/>
        <v>102.16999800000001</v>
      </c>
      <c r="BR394" s="108">
        <f t="shared" si="262"/>
        <v>43.610000999999997</v>
      </c>
    </row>
    <row r="395" spans="1:70" ht="12.75" customHeight="1" x14ac:dyDescent="0.2">
      <c r="A395" s="107">
        <v>41813</v>
      </c>
      <c r="B395" s="108">
        <v>101.730003</v>
      </c>
      <c r="C395" s="108">
        <v>81.040001000000004</v>
      </c>
      <c r="D395" s="108">
        <v>86.760002</v>
      </c>
      <c r="E395" s="108">
        <v>105.18</v>
      </c>
      <c r="F395" s="108">
        <v>42.540000999999997</v>
      </c>
      <c r="G395" s="108">
        <v>43.200001</v>
      </c>
      <c r="L395" s="156">
        <f>IF(int=Weekly,-$B$4,IF(int=Bi_Weekly,-$B$4,IF(int=Monthly,-$B$4,IF(int=Quarterly,0,IF(int=Yearly,0,IF(int=None,0,0))))))</f>
        <v>0</v>
      </c>
      <c r="M395" s="110">
        <f t="shared" si="263"/>
        <v>0</v>
      </c>
      <c r="N395" s="126">
        <f t="shared" si="264"/>
        <v>0</v>
      </c>
      <c r="O395" s="110">
        <f t="shared" si="265"/>
        <v>0</v>
      </c>
      <c r="P395" s="110">
        <f t="shared" si="266"/>
        <v>0</v>
      </c>
      <c r="Q395" s="110">
        <f t="shared" si="267"/>
        <v>0</v>
      </c>
      <c r="R395" s="110">
        <f t="shared" si="268"/>
        <v>0</v>
      </c>
      <c r="S395" s="110">
        <f t="shared" si="291"/>
        <v>39.292232058097781</v>
      </c>
      <c r="T395" s="110">
        <f t="shared" si="292"/>
        <v>46.260513117537556</v>
      </c>
      <c r="U395" s="110">
        <f t="shared" si="293"/>
        <v>15.886766724181141</v>
      </c>
      <c r="V395" s="110">
        <f t="shared" si="294"/>
        <v>11.205743744840454</v>
      </c>
      <c r="W395" s="110">
        <f t="shared" si="295"/>
        <v>166.63170313609032</v>
      </c>
      <c r="X395" s="110">
        <f t="shared" si="296"/>
        <v>47.693889317043634</v>
      </c>
      <c r="Y395" s="110">
        <v>0.42</v>
      </c>
      <c r="Z395" s="110">
        <v>0.45400000000000001</v>
      </c>
      <c r="AA395" s="110"/>
      <c r="AB395" s="110"/>
      <c r="AC395" s="110">
        <v>0.51300000000000001</v>
      </c>
      <c r="AD395" s="110">
        <v>0.41799999999999998</v>
      </c>
      <c r="AE395" s="110">
        <f t="shared" si="279"/>
        <v>16.502737464401068</v>
      </c>
      <c r="AF395" s="110">
        <f t="shared" si="280"/>
        <v>21.002272955362052</v>
      </c>
      <c r="AG395" s="110">
        <f t="shared" si="281"/>
        <v>0</v>
      </c>
      <c r="AH395" s="110">
        <f t="shared" si="282"/>
        <v>0</v>
      </c>
      <c r="AI395" s="110">
        <f t="shared" si="283"/>
        <v>85.482063708814337</v>
      </c>
      <c r="AJ395" s="110">
        <f t="shared" si="284"/>
        <v>19.936045734524239</v>
      </c>
      <c r="AK395" s="110">
        <f t="shared" si="269"/>
        <v>0.1622209473875772</v>
      </c>
      <c r="AL395" s="110">
        <f t="shared" si="270"/>
        <v>0.25915933731740765</v>
      </c>
      <c r="AM395" s="110">
        <f t="shared" si="271"/>
        <v>0</v>
      </c>
      <c r="AN395" s="110">
        <f t="shared" si="272"/>
        <v>0</v>
      </c>
      <c r="AO395" s="110">
        <f t="shared" si="273"/>
        <v>2.0094513798627873</v>
      </c>
      <c r="AP395" s="110">
        <f t="shared" si="274"/>
        <v>0.46148252946855806</v>
      </c>
      <c r="AQ395" s="110">
        <f t="shared" si="297"/>
        <v>3.1017308142779192</v>
      </c>
      <c r="AR395" s="110">
        <f t="shared" si="297"/>
        <v>4.8315245476862945</v>
      </c>
      <c r="AS395" s="110">
        <f t="shared" si="298"/>
        <v>1.2081482271662565</v>
      </c>
      <c r="AT395" s="110">
        <f t="shared" si="299"/>
        <v>0.96460811176577044</v>
      </c>
      <c r="AU395" s="110">
        <f t="shared" si="300"/>
        <v>21.011367964629873</v>
      </c>
      <c r="AV395" s="110">
        <f t="shared" si="301"/>
        <v>4.6589540697238672</v>
      </c>
      <c r="AW395" s="110">
        <f t="shared" si="302"/>
        <v>42.393962872375702</v>
      </c>
      <c r="AX395" s="110">
        <f t="shared" si="303"/>
        <v>51.092037665223849</v>
      </c>
      <c r="AY395" s="110">
        <f t="shared" si="304"/>
        <v>17.094914951347398</v>
      </c>
      <c r="AZ395" s="110">
        <f t="shared" si="305"/>
        <v>12.170351856606224</v>
      </c>
      <c r="BA395" s="110">
        <f t="shared" si="306"/>
        <v>187.64307110072019</v>
      </c>
      <c r="BB395" s="110">
        <f t="shared" si="307"/>
        <v>52.352843386767503</v>
      </c>
      <c r="BC395" s="90">
        <f t="shared" si="285"/>
        <v>142.9231198631017</v>
      </c>
      <c r="BD395" s="90">
        <f t="shared" si="308"/>
        <v>-14500</v>
      </c>
      <c r="BE395" s="90">
        <f t="shared" si="275"/>
        <v>19451.995838529707</v>
      </c>
      <c r="BF395" s="89">
        <f t="shared" si="286"/>
        <v>0.34151695438135898</v>
      </c>
      <c r="BG395" s="109">
        <f t="shared" si="309"/>
        <v>1571.6969145347896</v>
      </c>
      <c r="BH395" s="108">
        <f t="shared" si="276"/>
        <v>21023.692753064497</v>
      </c>
      <c r="BI395" s="129">
        <f t="shared" si="287"/>
        <v>0.44990984503893072</v>
      </c>
      <c r="BJ395" s="90">
        <f t="shared" si="277"/>
        <v>2008.4526977162193</v>
      </c>
      <c r="BK395" s="108">
        <f t="shared" si="278"/>
        <v>21460.448536245927</v>
      </c>
      <c r="BL395" s="89">
        <f t="shared" si="288"/>
        <v>0.4800309335342019</v>
      </c>
      <c r="BM395" s="109"/>
      <c r="BN395" s="109">
        <f t="shared" si="289"/>
        <v>14500</v>
      </c>
      <c r="BO395" s="109">
        <f t="shared" si="290"/>
        <v>21460.448536245927</v>
      </c>
      <c r="BQ395" s="108">
        <f t="shared" si="261"/>
        <v>101.730003</v>
      </c>
      <c r="BR395" s="108">
        <f t="shared" si="262"/>
        <v>43.200001</v>
      </c>
    </row>
    <row r="396" spans="1:70" ht="12.75" customHeight="1" x14ac:dyDescent="0.2">
      <c r="A396" s="107">
        <v>41820</v>
      </c>
      <c r="B396" s="108">
        <v>102.980003</v>
      </c>
      <c r="C396" s="108">
        <v>81.819999999999993</v>
      </c>
      <c r="D396" s="108">
        <v>87.489998</v>
      </c>
      <c r="E396" s="108">
        <v>106.589996</v>
      </c>
      <c r="F396" s="108">
        <v>43.09</v>
      </c>
      <c r="G396" s="108">
        <v>44.009998000000003</v>
      </c>
      <c r="L396" s="156">
        <f>IF(int=Weekly,-$B$4,IF(int=Bi_Weekly,0,IF(int=Monthly,0,IF(int=Quarterly,0,IF(int=Yearly,0,IF(int=None,0,0))))))</f>
        <v>0</v>
      </c>
      <c r="M396" s="110">
        <f t="shared" si="263"/>
        <v>0</v>
      </c>
      <c r="N396" s="126">
        <f t="shared" si="264"/>
        <v>0</v>
      </c>
      <c r="O396" s="110">
        <f t="shared" si="265"/>
        <v>0</v>
      </c>
      <c r="P396" s="110">
        <f t="shared" si="266"/>
        <v>0</v>
      </c>
      <c r="Q396" s="110">
        <f t="shared" si="267"/>
        <v>0</v>
      </c>
      <c r="R396" s="110">
        <f t="shared" si="268"/>
        <v>0</v>
      </c>
      <c r="S396" s="110">
        <f t="shared" si="291"/>
        <v>39.292232058097781</v>
      </c>
      <c r="T396" s="110">
        <f t="shared" si="292"/>
        <v>46.260513117537556</v>
      </c>
      <c r="U396" s="110">
        <f t="shared" si="293"/>
        <v>15.886766724181141</v>
      </c>
      <c r="V396" s="110">
        <f t="shared" si="294"/>
        <v>11.205743744840454</v>
      </c>
      <c r="W396" s="110">
        <f t="shared" si="295"/>
        <v>166.63170313609032</v>
      </c>
      <c r="X396" s="110">
        <f t="shared" si="296"/>
        <v>47.693889317043634</v>
      </c>
      <c r="Y396" s="110"/>
      <c r="Z396" s="110"/>
      <c r="AA396" s="110"/>
      <c r="AB396" s="110"/>
      <c r="AC396" s="110"/>
      <c r="AD396" s="110"/>
      <c r="AE396" s="110">
        <f t="shared" si="279"/>
        <v>0</v>
      </c>
      <c r="AF396" s="110">
        <f t="shared" si="280"/>
        <v>0</v>
      </c>
      <c r="AG396" s="110">
        <f t="shared" si="281"/>
        <v>0</v>
      </c>
      <c r="AH396" s="110">
        <f t="shared" si="282"/>
        <v>0</v>
      </c>
      <c r="AI396" s="110">
        <f t="shared" si="283"/>
        <v>0</v>
      </c>
      <c r="AJ396" s="110">
        <f t="shared" si="284"/>
        <v>0</v>
      </c>
      <c r="AK396" s="110">
        <f t="shared" si="269"/>
        <v>0</v>
      </c>
      <c r="AL396" s="110">
        <f t="shared" si="270"/>
        <v>0</v>
      </c>
      <c r="AM396" s="110">
        <f t="shared" si="271"/>
        <v>0</v>
      </c>
      <c r="AN396" s="110">
        <f t="shared" si="272"/>
        <v>0</v>
      </c>
      <c r="AO396" s="110">
        <f t="shared" si="273"/>
        <v>0</v>
      </c>
      <c r="AP396" s="110">
        <f t="shared" si="274"/>
        <v>0</v>
      </c>
      <c r="AQ396" s="110">
        <f t="shared" si="297"/>
        <v>3.1017308142779192</v>
      </c>
      <c r="AR396" s="110">
        <f t="shared" si="297"/>
        <v>4.8315245476862945</v>
      </c>
      <c r="AS396" s="110">
        <f t="shared" si="298"/>
        <v>1.2081482271662565</v>
      </c>
      <c r="AT396" s="110">
        <f t="shared" si="299"/>
        <v>0.96460811176577044</v>
      </c>
      <c r="AU396" s="110">
        <f t="shared" si="300"/>
        <v>21.011367964629873</v>
      </c>
      <c r="AV396" s="110">
        <f t="shared" si="301"/>
        <v>4.6589540697238672</v>
      </c>
      <c r="AW396" s="110">
        <f t="shared" si="302"/>
        <v>42.393962872375702</v>
      </c>
      <c r="AX396" s="110">
        <f t="shared" si="303"/>
        <v>51.092037665223849</v>
      </c>
      <c r="AY396" s="110">
        <f t="shared" si="304"/>
        <v>17.094914951347398</v>
      </c>
      <c r="AZ396" s="110">
        <f t="shared" si="305"/>
        <v>12.170351856606224</v>
      </c>
      <c r="BA396" s="110">
        <f t="shared" si="306"/>
        <v>187.64307110072019</v>
      </c>
      <c r="BB396" s="110">
        <f t="shared" si="307"/>
        <v>52.352843386767503</v>
      </c>
      <c r="BC396" s="90">
        <f t="shared" si="285"/>
        <v>0</v>
      </c>
      <c r="BD396" s="90">
        <f t="shared" si="308"/>
        <v>-14500</v>
      </c>
      <c r="BE396" s="90">
        <f t="shared" si="275"/>
        <v>19694.870789950615</v>
      </c>
      <c r="BF396" s="89">
        <f t="shared" si="286"/>
        <v>0.35826695103107697</v>
      </c>
      <c r="BG396" s="109">
        <f t="shared" si="309"/>
        <v>1571.6969145347896</v>
      </c>
      <c r="BH396" s="108">
        <f t="shared" si="276"/>
        <v>21266.567704485406</v>
      </c>
      <c r="BI396" s="129">
        <f t="shared" si="287"/>
        <v>0.46665984168864871</v>
      </c>
      <c r="BJ396" s="90">
        <f t="shared" si="277"/>
        <v>2033.6704526909259</v>
      </c>
      <c r="BK396" s="108">
        <f t="shared" si="278"/>
        <v>21728.541242641542</v>
      </c>
      <c r="BL396" s="89">
        <f t="shared" si="288"/>
        <v>0.49852008569941675</v>
      </c>
      <c r="BM396" s="109"/>
      <c r="BN396" s="109">
        <f t="shared" si="289"/>
        <v>14500</v>
      </c>
      <c r="BO396" s="109">
        <f t="shared" si="290"/>
        <v>21728.541242641542</v>
      </c>
      <c r="BQ396" s="108">
        <f t="shared" si="261"/>
        <v>102.980003</v>
      </c>
      <c r="BR396" s="108">
        <f t="shared" si="262"/>
        <v>44.009998000000003</v>
      </c>
    </row>
    <row r="397" spans="1:70" ht="12.75" customHeight="1" x14ac:dyDescent="0.2">
      <c r="A397" s="107">
        <v>41827</v>
      </c>
      <c r="B397" s="108">
        <v>101.739998</v>
      </c>
      <c r="C397" s="108">
        <v>81.300003000000004</v>
      </c>
      <c r="D397" s="108">
        <v>86.690002000000007</v>
      </c>
      <c r="E397" s="108">
        <v>103.879997</v>
      </c>
      <c r="F397" s="108">
        <v>42.040000999999997</v>
      </c>
      <c r="G397" s="108">
        <v>43.98</v>
      </c>
      <c r="L397" s="156">
        <f>IF(int=Weekly,-$B$4,IF(int=Bi_Weekly,-$B$4,IF(int=Monthly,0,IF(int=Quarterly,0,IF(int=Yearly,0,IF(int=None,0,0))))))</f>
        <v>0</v>
      </c>
      <c r="M397" s="110">
        <f t="shared" si="263"/>
        <v>0</v>
      </c>
      <c r="N397" s="126">
        <f t="shared" si="264"/>
        <v>0</v>
      </c>
      <c r="O397" s="110">
        <f t="shared" si="265"/>
        <v>0</v>
      </c>
      <c r="P397" s="110">
        <f t="shared" si="266"/>
        <v>0</v>
      </c>
      <c r="Q397" s="110">
        <f t="shared" si="267"/>
        <v>0</v>
      </c>
      <c r="R397" s="110">
        <f t="shared" si="268"/>
        <v>0</v>
      </c>
      <c r="S397" s="110">
        <f t="shared" si="291"/>
        <v>39.292232058097781</v>
      </c>
      <c r="T397" s="110">
        <f t="shared" si="292"/>
        <v>46.260513117537556</v>
      </c>
      <c r="U397" s="110">
        <f t="shared" si="293"/>
        <v>15.886766724181141</v>
      </c>
      <c r="V397" s="110">
        <f t="shared" si="294"/>
        <v>11.205743744840454</v>
      </c>
      <c r="W397" s="110">
        <f t="shared" si="295"/>
        <v>166.63170313609032</v>
      </c>
      <c r="X397" s="110">
        <f t="shared" si="296"/>
        <v>47.693889317043634</v>
      </c>
      <c r="Y397" s="110"/>
      <c r="Z397" s="110"/>
      <c r="AA397" s="110"/>
      <c r="AB397" s="110"/>
      <c r="AC397" s="110"/>
      <c r="AD397" s="110"/>
      <c r="AE397" s="110">
        <f t="shared" si="279"/>
        <v>0</v>
      </c>
      <c r="AF397" s="110">
        <f t="shared" si="280"/>
        <v>0</v>
      </c>
      <c r="AG397" s="110">
        <f t="shared" si="281"/>
        <v>0</v>
      </c>
      <c r="AH397" s="110">
        <f t="shared" si="282"/>
        <v>0</v>
      </c>
      <c r="AI397" s="110">
        <f t="shared" si="283"/>
        <v>0</v>
      </c>
      <c r="AJ397" s="110">
        <f t="shared" si="284"/>
        <v>0</v>
      </c>
      <c r="AK397" s="110">
        <f t="shared" si="269"/>
        <v>0</v>
      </c>
      <c r="AL397" s="110">
        <f t="shared" si="270"/>
        <v>0</v>
      </c>
      <c r="AM397" s="110">
        <f t="shared" si="271"/>
        <v>0</v>
      </c>
      <c r="AN397" s="110">
        <f t="shared" si="272"/>
        <v>0</v>
      </c>
      <c r="AO397" s="110">
        <f t="shared" si="273"/>
        <v>0</v>
      </c>
      <c r="AP397" s="110">
        <f t="shared" si="274"/>
        <v>0</v>
      </c>
      <c r="AQ397" s="110">
        <f t="shared" si="297"/>
        <v>3.1017308142779192</v>
      </c>
      <c r="AR397" s="110">
        <f t="shared" si="297"/>
        <v>4.8315245476862945</v>
      </c>
      <c r="AS397" s="110">
        <f t="shared" si="298"/>
        <v>1.2081482271662565</v>
      </c>
      <c r="AT397" s="110">
        <f t="shared" si="299"/>
        <v>0.96460811176577044</v>
      </c>
      <c r="AU397" s="110">
        <f t="shared" si="300"/>
        <v>21.011367964629873</v>
      </c>
      <c r="AV397" s="110">
        <f t="shared" si="301"/>
        <v>4.6589540697238672</v>
      </c>
      <c r="AW397" s="110">
        <f t="shared" si="302"/>
        <v>42.393962872375702</v>
      </c>
      <c r="AX397" s="110">
        <f t="shared" si="303"/>
        <v>51.092037665223849</v>
      </c>
      <c r="AY397" s="110">
        <f t="shared" si="304"/>
        <v>17.094914951347398</v>
      </c>
      <c r="AZ397" s="110">
        <f t="shared" si="305"/>
        <v>12.170351856606224</v>
      </c>
      <c r="BA397" s="110">
        <f t="shared" si="306"/>
        <v>187.64307110072019</v>
      </c>
      <c r="BB397" s="110">
        <f t="shared" si="307"/>
        <v>52.352843386767503</v>
      </c>
      <c r="BC397" s="90">
        <f t="shared" si="285"/>
        <v>0</v>
      </c>
      <c r="BD397" s="90">
        <f t="shared" si="308"/>
        <v>-14500</v>
      </c>
      <c r="BE397" s="90">
        <f t="shared" si="275"/>
        <v>19402.622150569856</v>
      </c>
      <c r="BF397" s="89">
        <f t="shared" si="286"/>
        <v>0.3381118724530936</v>
      </c>
      <c r="BG397" s="109">
        <f t="shared" si="309"/>
        <v>1571.6969145347896</v>
      </c>
      <c r="BH397" s="108">
        <f t="shared" si="276"/>
        <v>20974.319065104646</v>
      </c>
      <c r="BI397" s="129">
        <f t="shared" si="287"/>
        <v>0.44650476311066534</v>
      </c>
      <c r="BJ397" s="90">
        <f t="shared" si="277"/>
        <v>2001.52963727925</v>
      </c>
      <c r="BK397" s="108">
        <f t="shared" si="278"/>
        <v>21404.151787849107</v>
      </c>
      <c r="BL397" s="89">
        <f t="shared" si="288"/>
        <v>0.47614839916200746</v>
      </c>
      <c r="BM397" s="109"/>
      <c r="BN397" s="109">
        <f t="shared" si="289"/>
        <v>14500</v>
      </c>
      <c r="BO397" s="109">
        <f t="shared" si="290"/>
        <v>21404.15178784911</v>
      </c>
      <c r="BQ397" s="108">
        <f t="shared" si="261"/>
        <v>101.739998</v>
      </c>
      <c r="BR397" s="108">
        <f t="shared" si="262"/>
        <v>43.98</v>
      </c>
    </row>
    <row r="398" spans="1:70" ht="12.75" customHeight="1" x14ac:dyDescent="0.2">
      <c r="A398" s="107">
        <v>41834</v>
      </c>
      <c r="B398" s="108">
        <v>102.139999</v>
      </c>
      <c r="C398" s="108">
        <v>82.050003000000004</v>
      </c>
      <c r="D398" s="108">
        <v>86.699996999999996</v>
      </c>
      <c r="E398" s="108">
        <v>103.879997</v>
      </c>
      <c r="F398" s="108">
        <v>42.310001</v>
      </c>
      <c r="G398" s="108">
        <v>44.23</v>
      </c>
      <c r="L398" s="156">
        <f>IF(int=Weekly,-$B$4,IF(int=Bi_Weekly,0,IF(int=Monthly,0,IF(int=Quarterly,0,IF(int=Yearly,0,IF(int=None,0,0))))))</f>
        <v>0</v>
      </c>
      <c r="M398" s="110">
        <f t="shared" si="263"/>
        <v>0</v>
      </c>
      <c r="N398" s="126">
        <f t="shared" si="264"/>
        <v>0</v>
      </c>
      <c r="O398" s="110">
        <f t="shared" si="265"/>
        <v>0</v>
      </c>
      <c r="P398" s="110">
        <f t="shared" si="266"/>
        <v>0</v>
      </c>
      <c r="Q398" s="110">
        <f t="shared" si="267"/>
        <v>0</v>
      </c>
      <c r="R398" s="110">
        <f t="shared" si="268"/>
        <v>0</v>
      </c>
      <c r="S398" s="110">
        <f t="shared" si="291"/>
        <v>39.292232058097781</v>
      </c>
      <c r="T398" s="110">
        <f t="shared" si="292"/>
        <v>46.260513117537556</v>
      </c>
      <c r="U398" s="110">
        <f t="shared" si="293"/>
        <v>15.886766724181141</v>
      </c>
      <c r="V398" s="110">
        <f t="shared" si="294"/>
        <v>11.205743744840454</v>
      </c>
      <c r="W398" s="110">
        <f t="shared" si="295"/>
        <v>166.63170313609032</v>
      </c>
      <c r="X398" s="110">
        <f t="shared" si="296"/>
        <v>47.693889317043634</v>
      </c>
      <c r="Y398" s="110"/>
      <c r="Z398" s="110"/>
      <c r="AA398" s="110"/>
      <c r="AB398" s="110"/>
      <c r="AC398" s="110"/>
      <c r="AD398" s="110"/>
      <c r="AE398" s="110">
        <f t="shared" si="279"/>
        <v>0</v>
      </c>
      <c r="AF398" s="110">
        <f t="shared" si="280"/>
        <v>0</v>
      </c>
      <c r="AG398" s="110">
        <f t="shared" si="281"/>
        <v>0</v>
      </c>
      <c r="AH398" s="110">
        <f t="shared" si="282"/>
        <v>0</v>
      </c>
      <c r="AI398" s="110">
        <f t="shared" si="283"/>
        <v>0</v>
      </c>
      <c r="AJ398" s="110">
        <f t="shared" si="284"/>
        <v>0</v>
      </c>
      <c r="AK398" s="110">
        <f t="shared" si="269"/>
        <v>0</v>
      </c>
      <c r="AL398" s="110">
        <f t="shared" si="270"/>
        <v>0</v>
      </c>
      <c r="AM398" s="110">
        <f t="shared" si="271"/>
        <v>0</v>
      </c>
      <c r="AN398" s="110">
        <f t="shared" si="272"/>
        <v>0</v>
      </c>
      <c r="AO398" s="110">
        <f t="shared" si="273"/>
        <v>0</v>
      </c>
      <c r="AP398" s="110">
        <f t="shared" si="274"/>
        <v>0</v>
      </c>
      <c r="AQ398" s="110">
        <f t="shared" si="297"/>
        <v>3.1017308142779192</v>
      </c>
      <c r="AR398" s="110">
        <f t="shared" si="297"/>
        <v>4.8315245476862945</v>
      </c>
      <c r="AS398" s="110">
        <f t="shared" si="298"/>
        <v>1.2081482271662565</v>
      </c>
      <c r="AT398" s="110">
        <f t="shared" si="299"/>
        <v>0.96460811176577044</v>
      </c>
      <c r="AU398" s="110">
        <f t="shared" si="300"/>
        <v>21.011367964629873</v>
      </c>
      <c r="AV398" s="110">
        <f t="shared" si="301"/>
        <v>4.6589540697238672</v>
      </c>
      <c r="AW398" s="110">
        <f t="shared" si="302"/>
        <v>42.393962872375702</v>
      </c>
      <c r="AX398" s="110">
        <f t="shared" si="303"/>
        <v>51.092037665223849</v>
      </c>
      <c r="AY398" s="110">
        <f t="shared" si="304"/>
        <v>17.094914951347398</v>
      </c>
      <c r="AZ398" s="110">
        <f t="shared" si="305"/>
        <v>12.170351856606224</v>
      </c>
      <c r="BA398" s="110">
        <f t="shared" si="306"/>
        <v>187.64307110072019</v>
      </c>
      <c r="BB398" s="110">
        <f t="shared" si="307"/>
        <v>52.352843386767503</v>
      </c>
      <c r="BC398" s="90">
        <f t="shared" si="285"/>
        <v>0</v>
      </c>
      <c r="BD398" s="90">
        <f t="shared" si="308"/>
        <v>-14500</v>
      </c>
      <c r="BE398" s="90">
        <f t="shared" si="275"/>
        <v>19510.107287932893</v>
      </c>
      <c r="BF398" s="89">
        <f t="shared" si="286"/>
        <v>0.34552464054709597</v>
      </c>
      <c r="BG398" s="109">
        <f t="shared" si="309"/>
        <v>1571.6969145347896</v>
      </c>
      <c r="BH398" s="108">
        <f t="shared" si="276"/>
        <v>21081.804202467683</v>
      </c>
      <c r="BI398" s="129">
        <f t="shared" si="287"/>
        <v>0.45391753120466771</v>
      </c>
      <c r="BJ398" s="90">
        <f t="shared" si="277"/>
        <v>2013.2438594268683</v>
      </c>
      <c r="BK398" s="108">
        <f t="shared" si="278"/>
        <v>21523.351147359761</v>
      </c>
      <c r="BL398" s="89">
        <f t="shared" si="288"/>
        <v>0.48436904464550068</v>
      </c>
      <c r="BM398" s="109"/>
      <c r="BN398" s="109">
        <f t="shared" si="289"/>
        <v>14500</v>
      </c>
      <c r="BO398" s="109">
        <f t="shared" si="290"/>
        <v>21523.351147359765</v>
      </c>
      <c r="BQ398" s="108">
        <f t="shared" si="261"/>
        <v>102.139999</v>
      </c>
      <c r="BR398" s="108">
        <f t="shared" si="262"/>
        <v>44.23</v>
      </c>
    </row>
    <row r="399" spans="1:70" ht="12.75" customHeight="1" x14ac:dyDescent="0.2">
      <c r="A399" s="107">
        <v>41841</v>
      </c>
      <c r="B399" s="108">
        <v>102.139999</v>
      </c>
      <c r="C399" s="108">
        <v>82.089995999999999</v>
      </c>
      <c r="D399" s="108">
        <v>86.82</v>
      </c>
      <c r="E399" s="108">
        <v>103.089996</v>
      </c>
      <c r="F399" s="108">
        <v>42.369999</v>
      </c>
      <c r="G399" s="108">
        <v>44.900002000000001</v>
      </c>
      <c r="L399" s="156">
        <f>IF(int=Weekly,-$B$4,IF(int=Bi_Weekly,-$B$4,IF(int=Monthly,-$B$4,IF(int=Quarterly,-$B$4,IF(int=Yearly,-$B$4,IF(int=None,0,0))))))</f>
        <v>-500</v>
      </c>
      <c r="M399" s="110">
        <f t="shared" si="263"/>
        <v>0.86156256962563704</v>
      </c>
      <c r="N399" s="126">
        <f t="shared" si="264"/>
        <v>1.0719942049942359</v>
      </c>
      <c r="O399" s="110">
        <f t="shared" si="265"/>
        <v>0.32250633494586506</v>
      </c>
      <c r="P399" s="110">
        <f t="shared" si="266"/>
        <v>0.23765642594456984</v>
      </c>
      <c r="Q399" s="110">
        <f t="shared" si="267"/>
        <v>4.8501299232978505</v>
      </c>
      <c r="R399" s="110">
        <f t="shared" si="268"/>
        <v>1.469933119379371</v>
      </c>
      <c r="S399" s="110">
        <f t="shared" si="291"/>
        <v>40.153794627723421</v>
      </c>
      <c r="T399" s="110">
        <f t="shared" si="292"/>
        <v>47.332507322531789</v>
      </c>
      <c r="U399" s="110">
        <f t="shared" si="293"/>
        <v>16.209273059127007</v>
      </c>
      <c r="V399" s="110">
        <f t="shared" si="294"/>
        <v>11.443400170785024</v>
      </c>
      <c r="W399" s="110">
        <f t="shared" si="295"/>
        <v>171.48183305938818</v>
      </c>
      <c r="X399" s="110">
        <f t="shared" si="296"/>
        <v>49.163822436423004</v>
      </c>
      <c r="Y399" s="110"/>
      <c r="Z399" s="110"/>
      <c r="AA399" s="110"/>
      <c r="AB399" s="110"/>
      <c r="AC399" s="110"/>
      <c r="AD399" s="110"/>
      <c r="AE399" s="110">
        <f t="shared" si="279"/>
        <v>0</v>
      </c>
      <c r="AF399" s="110">
        <f t="shared" si="280"/>
        <v>0</v>
      </c>
      <c r="AG399" s="110">
        <f t="shared" si="281"/>
        <v>0</v>
      </c>
      <c r="AH399" s="110">
        <f t="shared" si="282"/>
        <v>0</v>
      </c>
      <c r="AI399" s="110">
        <f t="shared" si="283"/>
        <v>0</v>
      </c>
      <c r="AJ399" s="110">
        <f t="shared" si="284"/>
        <v>0</v>
      </c>
      <c r="AK399" s="110">
        <f t="shared" si="269"/>
        <v>0</v>
      </c>
      <c r="AL399" s="110">
        <f t="shared" si="270"/>
        <v>0</v>
      </c>
      <c r="AM399" s="110">
        <f t="shared" si="271"/>
        <v>0</v>
      </c>
      <c r="AN399" s="110">
        <f t="shared" si="272"/>
        <v>0</v>
      </c>
      <c r="AO399" s="110">
        <f t="shared" si="273"/>
        <v>0</v>
      </c>
      <c r="AP399" s="110">
        <f t="shared" si="274"/>
        <v>0</v>
      </c>
      <c r="AQ399" s="110">
        <f t="shared" si="297"/>
        <v>3.1017308142779192</v>
      </c>
      <c r="AR399" s="110">
        <f t="shared" si="297"/>
        <v>4.8315245476862945</v>
      </c>
      <c r="AS399" s="110">
        <f t="shared" si="298"/>
        <v>1.2081482271662565</v>
      </c>
      <c r="AT399" s="110">
        <f t="shared" si="299"/>
        <v>0.96460811176577044</v>
      </c>
      <c r="AU399" s="110">
        <f t="shared" si="300"/>
        <v>21.011367964629873</v>
      </c>
      <c r="AV399" s="110">
        <f t="shared" si="301"/>
        <v>4.6589540697238672</v>
      </c>
      <c r="AW399" s="110">
        <f t="shared" si="302"/>
        <v>43.255525442001343</v>
      </c>
      <c r="AX399" s="110">
        <f t="shared" si="303"/>
        <v>52.164031870218082</v>
      </c>
      <c r="AY399" s="110">
        <f t="shared" si="304"/>
        <v>17.417421286293262</v>
      </c>
      <c r="AZ399" s="110">
        <f t="shared" si="305"/>
        <v>12.408008282550794</v>
      </c>
      <c r="BA399" s="110">
        <f t="shared" si="306"/>
        <v>192.49320102401805</v>
      </c>
      <c r="BB399" s="110">
        <f t="shared" si="307"/>
        <v>53.822776506146873</v>
      </c>
      <c r="BC399" s="90">
        <f t="shared" si="285"/>
        <v>0</v>
      </c>
      <c r="BD399" s="90">
        <f t="shared" si="308"/>
        <v>-15000</v>
      </c>
      <c r="BE399" s="90">
        <f t="shared" si="275"/>
        <v>20046.963865691996</v>
      </c>
      <c r="BF399" s="89">
        <f t="shared" si="286"/>
        <v>0.33646425771279964</v>
      </c>
      <c r="BG399" s="109">
        <f t="shared" si="309"/>
        <v>1571.6969145347896</v>
      </c>
      <c r="BH399" s="108">
        <f t="shared" si="276"/>
        <v>21618.660780226786</v>
      </c>
      <c r="BI399" s="129">
        <f t="shared" si="287"/>
        <v>0.44124405201511907</v>
      </c>
      <c r="BJ399" s="90">
        <f t="shared" si="277"/>
        <v>2017.2021752266703</v>
      </c>
      <c r="BK399" s="108">
        <f t="shared" si="278"/>
        <v>22064.166040918666</v>
      </c>
      <c r="BL399" s="89">
        <f t="shared" si="288"/>
        <v>0.47094440272791105</v>
      </c>
      <c r="BM399" s="109"/>
      <c r="BN399" s="109">
        <f t="shared" si="289"/>
        <v>15000</v>
      </c>
      <c r="BO399" s="109">
        <f t="shared" si="290"/>
        <v>22064.166040918666</v>
      </c>
      <c r="BQ399" s="108">
        <f t="shared" si="261"/>
        <v>102.139999</v>
      </c>
      <c r="BR399" s="108">
        <f t="shared" si="262"/>
        <v>44.900002000000001</v>
      </c>
    </row>
    <row r="400" spans="1:70" ht="12.75" customHeight="1" x14ac:dyDescent="0.2">
      <c r="A400" s="107">
        <v>41848</v>
      </c>
      <c r="B400" s="108">
        <v>99.489998</v>
      </c>
      <c r="C400" s="108">
        <v>79.730002999999996</v>
      </c>
      <c r="D400" s="108">
        <v>84.589995999999999</v>
      </c>
      <c r="E400" s="108">
        <v>100.30999799999999</v>
      </c>
      <c r="F400" s="108">
        <v>41.349997999999999</v>
      </c>
      <c r="G400" s="108">
        <v>43.98</v>
      </c>
      <c r="L400" s="156">
        <f>IF(int=Weekly,-$B$4,IF(int=Bi_Weekly,0,IF(int=Monthly,0,IF(int=Quarterly,0,IF(int=Yearly,0,IF(int=None,0,0))))))</f>
        <v>0</v>
      </c>
      <c r="M400" s="110">
        <f t="shared" si="263"/>
        <v>0</v>
      </c>
      <c r="N400" s="126">
        <f t="shared" si="264"/>
        <v>0</v>
      </c>
      <c r="O400" s="110">
        <f t="shared" si="265"/>
        <v>0</v>
      </c>
      <c r="P400" s="110">
        <f t="shared" si="266"/>
        <v>0</v>
      </c>
      <c r="Q400" s="110">
        <f t="shared" si="267"/>
        <v>0</v>
      </c>
      <c r="R400" s="110">
        <f t="shared" si="268"/>
        <v>0</v>
      </c>
      <c r="S400" s="110">
        <f t="shared" si="291"/>
        <v>40.153794627723421</v>
      </c>
      <c r="T400" s="110">
        <f t="shared" si="292"/>
        <v>47.332507322531789</v>
      </c>
      <c r="U400" s="110">
        <f t="shared" si="293"/>
        <v>16.209273059127007</v>
      </c>
      <c r="V400" s="110">
        <f t="shared" si="294"/>
        <v>11.443400170785024</v>
      </c>
      <c r="W400" s="110">
        <f t="shared" si="295"/>
        <v>171.48183305938818</v>
      </c>
      <c r="X400" s="110">
        <f t="shared" si="296"/>
        <v>49.163822436423004</v>
      </c>
      <c r="Y400" s="110"/>
      <c r="Z400" s="110"/>
      <c r="AA400" s="110"/>
      <c r="AB400" s="110"/>
      <c r="AC400" s="110"/>
      <c r="AD400" s="110"/>
      <c r="AE400" s="110">
        <f t="shared" si="279"/>
        <v>0</v>
      </c>
      <c r="AF400" s="110">
        <f t="shared" si="280"/>
        <v>0</v>
      </c>
      <c r="AG400" s="110">
        <f t="shared" si="281"/>
        <v>0</v>
      </c>
      <c r="AH400" s="110">
        <f t="shared" si="282"/>
        <v>0</v>
      </c>
      <c r="AI400" s="110">
        <f t="shared" si="283"/>
        <v>0</v>
      </c>
      <c r="AJ400" s="110">
        <f t="shared" si="284"/>
        <v>0</v>
      </c>
      <c r="AK400" s="110">
        <f t="shared" si="269"/>
        <v>0</v>
      </c>
      <c r="AL400" s="110">
        <f t="shared" si="270"/>
        <v>0</v>
      </c>
      <c r="AM400" s="110">
        <f t="shared" si="271"/>
        <v>0</v>
      </c>
      <c r="AN400" s="110">
        <f t="shared" si="272"/>
        <v>0</v>
      </c>
      <c r="AO400" s="110">
        <f t="shared" si="273"/>
        <v>0</v>
      </c>
      <c r="AP400" s="110">
        <f t="shared" si="274"/>
        <v>0</v>
      </c>
      <c r="AQ400" s="110">
        <f t="shared" si="297"/>
        <v>3.1017308142779192</v>
      </c>
      <c r="AR400" s="110">
        <f t="shared" si="297"/>
        <v>4.8315245476862945</v>
      </c>
      <c r="AS400" s="110">
        <f t="shared" si="298"/>
        <v>1.2081482271662565</v>
      </c>
      <c r="AT400" s="110">
        <f t="shared" si="299"/>
        <v>0.96460811176577044</v>
      </c>
      <c r="AU400" s="110">
        <f t="shared" si="300"/>
        <v>21.011367964629873</v>
      </c>
      <c r="AV400" s="110">
        <f t="shared" si="301"/>
        <v>4.6589540697238672</v>
      </c>
      <c r="AW400" s="110">
        <f t="shared" si="302"/>
        <v>43.255525442001343</v>
      </c>
      <c r="AX400" s="110">
        <f t="shared" si="303"/>
        <v>52.164031870218082</v>
      </c>
      <c r="AY400" s="110">
        <f t="shared" si="304"/>
        <v>17.417421286293262</v>
      </c>
      <c r="AZ400" s="110">
        <f t="shared" si="305"/>
        <v>12.408008282550794</v>
      </c>
      <c r="BA400" s="110">
        <f t="shared" si="306"/>
        <v>192.49320102401805</v>
      </c>
      <c r="BB400" s="110">
        <f t="shared" si="307"/>
        <v>53.822776506146873</v>
      </c>
      <c r="BC400" s="90">
        <f t="shared" si="285"/>
        <v>0</v>
      </c>
      <c r="BD400" s="90">
        <f t="shared" si="308"/>
        <v>-15000</v>
      </c>
      <c r="BE400" s="90">
        <f t="shared" si="275"/>
        <v>19540.750054302622</v>
      </c>
      <c r="BF400" s="89">
        <f t="shared" si="286"/>
        <v>0.30271667028684135</v>
      </c>
      <c r="BG400" s="109">
        <f t="shared" si="309"/>
        <v>1571.6969145347896</v>
      </c>
      <c r="BH400" s="108">
        <f t="shared" si="276"/>
        <v>21112.446968837412</v>
      </c>
      <c r="BI400" s="129">
        <f t="shared" si="287"/>
        <v>0.40749646458916078</v>
      </c>
      <c r="BJ400" s="90">
        <f t="shared" si="277"/>
        <v>1966.4865739572242</v>
      </c>
      <c r="BK400" s="108">
        <f t="shared" si="278"/>
        <v>21507.236628259845</v>
      </c>
      <c r="BL400" s="89">
        <f t="shared" si="288"/>
        <v>0.43381577521732306</v>
      </c>
      <c r="BM400" s="109"/>
      <c r="BN400" s="109">
        <f t="shared" si="289"/>
        <v>15000</v>
      </c>
      <c r="BO400" s="109">
        <f t="shared" si="290"/>
        <v>21507.236628259841</v>
      </c>
      <c r="BQ400" s="108">
        <f t="shared" si="261"/>
        <v>99.489998</v>
      </c>
      <c r="BR400" s="108">
        <f t="shared" si="262"/>
        <v>43.98</v>
      </c>
    </row>
    <row r="401" spans="1:70" ht="12.75" customHeight="1" x14ac:dyDescent="0.2">
      <c r="A401" s="107">
        <v>41855</v>
      </c>
      <c r="B401" s="108">
        <v>99.93</v>
      </c>
      <c r="C401" s="108">
        <v>79.849997999999999</v>
      </c>
      <c r="D401" s="108">
        <v>84.519997000000004</v>
      </c>
      <c r="E401" s="108">
        <v>101.349998</v>
      </c>
      <c r="F401" s="108">
        <v>40.810001</v>
      </c>
      <c r="G401" s="108">
        <v>43.779998999999997</v>
      </c>
      <c r="L401" s="156">
        <f>IF(int=Weekly,-$B$4,IF(int=Bi_Weekly,-$B$4,IF(int=Monthly,0,IF(int=Quarterly,0,IF(int=Yearly,0,IF(int=None,0,0))))))</f>
        <v>0</v>
      </c>
      <c r="M401" s="110">
        <f t="shared" si="263"/>
        <v>0</v>
      </c>
      <c r="N401" s="126">
        <f t="shared" si="264"/>
        <v>0</v>
      </c>
      <c r="O401" s="110">
        <f t="shared" si="265"/>
        <v>0</v>
      </c>
      <c r="P401" s="110">
        <f t="shared" si="266"/>
        <v>0</v>
      </c>
      <c r="Q401" s="110">
        <f t="shared" si="267"/>
        <v>0</v>
      </c>
      <c r="R401" s="110">
        <f t="shared" si="268"/>
        <v>0</v>
      </c>
      <c r="S401" s="110">
        <f t="shared" si="291"/>
        <v>40.153794627723421</v>
      </c>
      <c r="T401" s="110">
        <f t="shared" si="292"/>
        <v>47.332507322531789</v>
      </c>
      <c r="U401" s="110">
        <f t="shared" si="293"/>
        <v>16.209273059127007</v>
      </c>
      <c r="V401" s="110">
        <f t="shared" si="294"/>
        <v>11.443400170785024</v>
      </c>
      <c r="W401" s="110">
        <f t="shared" si="295"/>
        <v>171.48183305938818</v>
      </c>
      <c r="X401" s="110">
        <f t="shared" si="296"/>
        <v>49.163822436423004</v>
      </c>
      <c r="Y401" s="110"/>
      <c r="Z401" s="110"/>
      <c r="AA401" s="110"/>
      <c r="AB401" s="110"/>
      <c r="AC401" s="110"/>
      <c r="AD401" s="110"/>
      <c r="AE401" s="110">
        <f t="shared" si="279"/>
        <v>0</v>
      </c>
      <c r="AF401" s="110">
        <f t="shared" si="280"/>
        <v>0</v>
      </c>
      <c r="AG401" s="110">
        <f t="shared" si="281"/>
        <v>0</v>
      </c>
      <c r="AH401" s="110">
        <f t="shared" si="282"/>
        <v>0</v>
      </c>
      <c r="AI401" s="110">
        <f t="shared" si="283"/>
        <v>0</v>
      </c>
      <c r="AJ401" s="110">
        <f t="shared" si="284"/>
        <v>0</v>
      </c>
      <c r="AK401" s="110">
        <f t="shared" si="269"/>
        <v>0</v>
      </c>
      <c r="AL401" s="110">
        <f t="shared" si="270"/>
        <v>0</v>
      </c>
      <c r="AM401" s="110">
        <f t="shared" si="271"/>
        <v>0</v>
      </c>
      <c r="AN401" s="110">
        <f t="shared" si="272"/>
        <v>0</v>
      </c>
      <c r="AO401" s="110">
        <f t="shared" si="273"/>
        <v>0</v>
      </c>
      <c r="AP401" s="110">
        <f t="shared" si="274"/>
        <v>0</v>
      </c>
      <c r="AQ401" s="110">
        <f t="shared" si="297"/>
        <v>3.1017308142779192</v>
      </c>
      <c r="AR401" s="110">
        <f t="shared" si="297"/>
        <v>4.8315245476862945</v>
      </c>
      <c r="AS401" s="110">
        <f t="shared" si="298"/>
        <v>1.2081482271662565</v>
      </c>
      <c r="AT401" s="110">
        <f t="shared" si="299"/>
        <v>0.96460811176577044</v>
      </c>
      <c r="AU401" s="110">
        <f t="shared" si="300"/>
        <v>21.011367964629873</v>
      </c>
      <c r="AV401" s="110">
        <f t="shared" si="301"/>
        <v>4.6589540697238672</v>
      </c>
      <c r="AW401" s="110">
        <f t="shared" si="302"/>
        <v>43.255525442001343</v>
      </c>
      <c r="AX401" s="110">
        <f t="shared" si="303"/>
        <v>52.164031870218082</v>
      </c>
      <c r="AY401" s="110">
        <f t="shared" si="304"/>
        <v>17.417421286293262</v>
      </c>
      <c r="AZ401" s="110">
        <f t="shared" si="305"/>
        <v>12.408008282550794</v>
      </c>
      <c r="BA401" s="110">
        <f t="shared" si="306"/>
        <v>192.49320102401805</v>
      </c>
      <c r="BB401" s="110">
        <f t="shared" si="307"/>
        <v>53.822776506146873</v>
      </c>
      <c r="BC401" s="90">
        <f t="shared" si="285"/>
        <v>0</v>
      </c>
      <c r="BD401" s="90">
        <f t="shared" si="308"/>
        <v>-15000</v>
      </c>
      <c r="BE401" s="90">
        <f t="shared" si="275"/>
        <v>19472.431482677646</v>
      </c>
      <c r="BF401" s="89">
        <f t="shared" si="286"/>
        <v>0.29816209884517653</v>
      </c>
      <c r="BG401" s="109">
        <f t="shared" si="309"/>
        <v>1571.6969145347896</v>
      </c>
      <c r="BH401" s="108">
        <f t="shared" si="276"/>
        <v>21044.128397212437</v>
      </c>
      <c r="BI401" s="129">
        <f t="shared" si="287"/>
        <v>0.40294189314749573</v>
      </c>
      <c r="BJ401" s="90">
        <f t="shared" si="277"/>
        <v>1957.0718526358557</v>
      </c>
      <c r="BK401" s="108">
        <f t="shared" si="278"/>
        <v>21429.5033353135</v>
      </c>
      <c r="BL401" s="89">
        <f t="shared" si="288"/>
        <v>0.42863355568756667</v>
      </c>
      <c r="BM401" s="109"/>
      <c r="BN401" s="109">
        <f t="shared" si="289"/>
        <v>15000</v>
      </c>
      <c r="BO401" s="109">
        <f t="shared" si="290"/>
        <v>21429.503335313504</v>
      </c>
      <c r="BQ401" s="108">
        <f t="shared" ref="BQ401:BQ464" si="310">B401</f>
        <v>99.93</v>
      </c>
      <c r="BR401" s="108">
        <f t="shared" ref="BR401:BR464" si="311">G401</f>
        <v>43.779998999999997</v>
      </c>
    </row>
    <row r="402" spans="1:70" ht="12.75" customHeight="1" x14ac:dyDescent="0.2">
      <c r="A402" s="107">
        <v>41862</v>
      </c>
      <c r="B402" s="108">
        <v>101.269997</v>
      </c>
      <c r="C402" s="108">
        <v>80.680000000000007</v>
      </c>
      <c r="D402" s="108">
        <v>85.650002000000001</v>
      </c>
      <c r="E402" s="108">
        <v>102.75</v>
      </c>
      <c r="F402" s="108">
        <v>41.360000999999997</v>
      </c>
      <c r="G402" s="108">
        <v>44.580002</v>
      </c>
      <c r="L402" s="156">
        <f>IF(int=Weekly,-$B$4,IF(int=Bi_Weekly,0,IF(int=Monthly,0,IF(int=Quarterly,0,IF(int=Yearly,0,IF(int=None,0,0))))))</f>
        <v>0</v>
      </c>
      <c r="M402" s="110">
        <f t="shared" si="263"/>
        <v>0</v>
      </c>
      <c r="N402" s="126">
        <f t="shared" si="264"/>
        <v>0</v>
      </c>
      <c r="O402" s="110">
        <f t="shared" si="265"/>
        <v>0</v>
      </c>
      <c r="P402" s="110">
        <f t="shared" si="266"/>
        <v>0</v>
      </c>
      <c r="Q402" s="110">
        <f t="shared" si="267"/>
        <v>0</v>
      </c>
      <c r="R402" s="110">
        <f t="shared" si="268"/>
        <v>0</v>
      </c>
      <c r="S402" s="110">
        <f t="shared" si="291"/>
        <v>40.153794627723421</v>
      </c>
      <c r="T402" s="110">
        <f t="shared" si="292"/>
        <v>47.332507322531789</v>
      </c>
      <c r="U402" s="110">
        <f t="shared" si="293"/>
        <v>16.209273059127007</v>
      </c>
      <c r="V402" s="110">
        <f t="shared" si="294"/>
        <v>11.443400170785024</v>
      </c>
      <c r="W402" s="110">
        <f t="shared" si="295"/>
        <v>171.48183305938818</v>
      </c>
      <c r="X402" s="110">
        <f t="shared" si="296"/>
        <v>49.163822436423004</v>
      </c>
      <c r="Y402" s="110"/>
      <c r="Z402" s="110"/>
      <c r="AA402" s="110"/>
      <c r="AB402" s="110"/>
      <c r="AC402" s="110"/>
      <c r="AD402" s="110"/>
      <c r="AE402" s="110">
        <f t="shared" si="279"/>
        <v>0</v>
      </c>
      <c r="AF402" s="110">
        <f t="shared" si="280"/>
        <v>0</v>
      </c>
      <c r="AG402" s="110">
        <f t="shared" si="281"/>
        <v>0</v>
      </c>
      <c r="AH402" s="110">
        <f t="shared" si="282"/>
        <v>0</v>
      </c>
      <c r="AI402" s="110">
        <f t="shared" si="283"/>
        <v>0</v>
      </c>
      <c r="AJ402" s="110">
        <f t="shared" si="284"/>
        <v>0</v>
      </c>
      <c r="AK402" s="110">
        <f t="shared" si="269"/>
        <v>0</v>
      </c>
      <c r="AL402" s="110">
        <f t="shared" si="270"/>
        <v>0</v>
      </c>
      <c r="AM402" s="110">
        <f t="shared" si="271"/>
        <v>0</v>
      </c>
      <c r="AN402" s="110">
        <f t="shared" si="272"/>
        <v>0</v>
      </c>
      <c r="AO402" s="110">
        <f t="shared" si="273"/>
        <v>0</v>
      </c>
      <c r="AP402" s="110">
        <f t="shared" si="274"/>
        <v>0</v>
      </c>
      <c r="AQ402" s="110">
        <f t="shared" si="297"/>
        <v>3.1017308142779192</v>
      </c>
      <c r="AR402" s="110">
        <f t="shared" si="297"/>
        <v>4.8315245476862945</v>
      </c>
      <c r="AS402" s="110">
        <f t="shared" si="298"/>
        <v>1.2081482271662565</v>
      </c>
      <c r="AT402" s="110">
        <f t="shared" si="299"/>
        <v>0.96460811176577044</v>
      </c>
      <c r="AU402" s="110">
        <f t="shared" si="300"/>
        <v>21.011367964629873</v>
      </c>
      <c r="AV402" s="110">
        <f t="shared" si="301"/>
        <v>4.6589540697238672</v>
      </c>
      <c r="AW402" s="110">
        <f t="shared" si="302"/>
        <v>43.255525442001343</v>
      </c>
      <c r="AX402" s="110">
        <f t="shared" si="303"/>
        <v>52.164031870218082</v>
      </c>
      <c r="AY402" s="110">
        <f t="shared" si="304"/>
        <v>17.417421286293262</v>
      </c>
      <c r="AZ402" s="110">
        <f t="shared" si="305"/>
        <v>12.408008282550794</v>
      </c>
      <c r="BA402" s="110">
        <f t="shared" si="306"/>
        <v>192.49320102401805</v>
      </c>
      <c r="BB402" s="110">
        <f t="shared" si="307"/>
        <v>53.822776506146873</v>
      </c>
      <c r="BC402" s="90">
        <f t="shared" si="285"/>
        <v>0</v>
      </c>
      <c r="BD402" s="90">
        <f t="shared" si="308"/>
        <v>-15000</v>
      </c>
      <c r="BE402" s="90">
        <f t="shared" si="275"/>
        <v>19733.507079112478</v>
      </c>
      <c r="BF402" s="89">
        <f t="shared" si="286"/>
        <v>0.31556713860749852</v>
      </c>
      <c r="BG402" s="109">
        <f t="shared" si="309"/>
        <v>1571.6969145347896</v>
      </c>
      <c r="BH402" s="108">
        <f t="shared" si="276"/>
        <v>21305.203993647268</v>
      </c>
      <c r="BI402" s="129">
        <f t="shared" si="287"/>
        <v>0.42034693290981795</v>
      </c>
      <c r="BJ402" s="90">
        <f t="shared" si="277"/>
        <v>1983.2374340957397</v>
      </c>
      <c r="BK402" s="108">
        <f t="shared" si="278"/>
        <v>21716.744513208218</v>
      </c>
      <c r="BL402" s="89">
        <f t="shared" si="288"/>
        <v>0.44778296754721447</v>
      </c>
      <c r="BM402" s="109"/>
      <c r="BN402" s="109">
        <f t="shared" si="289"/>
        <v>15000</v>
      </c>
      <c r="BO402" s="109">
        <f t="shared" si="290"/>
        <v>21716.744513208218</v>
      </c>
      <c r="BQ402" s="108">
        <f t="shared" si="310"/>
        <v>101.269997</v>
      </c>
      <c r="BR402" s="108">
        <f t="shared" si="311"/>
        <v>44.580002</v>
      </c>
    </row>
    <row r="403" spans="1:70" ht="12.75" customHeight="1" x14ac:dyDescent="0.2">
      <c r="A403" s="107">
        <v>41869</v>
      </c>
      <c r="B403" s="108">
        <v>103.010002</v>
      </c>
      <c r="C403" s="108">
        <v>81.959998999999996</v>
      </c>
      <c r="D403" s="108">
        <v>87.080001999999993</v>
      </c>
      <c r="E403" s="108">
        <v>104.639999</v>
      </c>
      <c r="F403" s="108">
        <v>41.529998999999997</v>
      </c>
      <c r="G403" s="108">
        <v>44.990001999999997</v>
      </c>
      <c r="L403" s="156">
        <f>IF(int=Weekly,-$B$4,IF(int=Bi_Weekly,-$B$4,IF(int=Monthly,-$B$4,IF(int=Quarterly,0,IF(int=Yearly,0,IF(int=None,0,0))))))</f>
        <v>0</v>
      </c>
      <c r="M403" s="110">
        <f t="shared" si="263"/>
        <v>0</v>
      </c>
      <c r="N403" s="126">
        <f t="shared" si="264"/>
        <v>0</v>
      </c>
      <c r="O403" s="110">
        <f t="shared" si="265"/>
        <v>0</v>
      </c>
      <c r="P403" s="110">
        <f t="shared" si="266"/>
        <v>0</v>
      </c>
      <c r="Q403" s="110">
        <f t="shared" si="267"/>
        <v>0</v>
      </c>
      <c r="R403" s="110">
        <f t="shared" si="268"/>
        <v>0</v>
      </c>
      <c r="S403" s="110">
        <f t="shared" si="291"/>
        <v>40.153794627723421</v>
      </c>
      <c r="T403" s="110">
        <f t="shared" si="292"/>
        <v>47.332507322531789</v>
      </c>
      <c r="U403" s="110">
        <f t="shared" si="293"/>
        <v>16.209273059127007</v>
      </c>
      <c r="V403" s="110">
        <f t="shared" si="294"/>
        <v>11.443400170785024</v>
      </c>
      <c r="W403" s="110">
        <f t="shared" si="295"/>
        <v>171.48183305938818</v>
      </c>
      <c r="X403" s="110">
        <f t="shared" si="296"/>
        <v>49.163822436423004</v>
      </c>
      <c r="Y403" s="110"/>
      <c r="Z403" s="110"/>
      <c r="AA403" s="110"/>
      <c r="AB403" s="110"/>
      <c r="AC403" s="110"/>
      <c r="AD403" s="110"/>
      <c r="AE403" s="110">
        <f t="shared" si="279"/>
        <v>0</v>
      </c>
      <c r="AF403" s="110">
        <f t="shared" si="280"/>
        <v>0</v>
      </c>
      <c r="AG403" s="110">
        <f t="shared" si="281"/>
        <v>0</v>
      </c>
      <c r="AH403" s="110">
        <f t="shared" si="282"/>
        <v>0</v>
      </c>
      <c r="AI403" s="110">
        <f t="shared" si="283"/>
        <v>0</v>
      </c>
      <c r="AJ403" s="110">
        <f t="shared" si="284"/>
        <v>0</v>
      </c>
      <c r="AK403" s="110">
        <f t="shared" si="269"/>
        <v>0</v>
      </c>
      <c r="AL403" s="110">
        <f t="shared" si="270"/>
        <v>0</v>
      </c>
      <c r="AM403" s="110">
        <f t="shared" si="271"/>
        <v>0</v>
      </c>
      <c r="AN403" s="110">
        <f t="shared" si="272"/>
        <v>0</v>
      </c>
      <c r="AO403" s="110">
        <f t="shared" si="273"/>
        <v>0</v>
      </c>
      <c r="AP403" s="110">
        <f t="shared" si="274"/>
        <v>0</v>
      </c>
      <c r="AQ403" s="110">
        <f t="shared" si="297"/>
        <v>3.1017308142779192</v>
      </c>
      <c r="AR403" s="110">
        <f t="shared" si="297"/>
        <v>4.8315245476862945</v>
      </c>
      <c r="AS403" s="110">
        <f t="shared" si="298"/>
        <v>1.2081482271662565</v>
      </c>
      <c r="AT403" s="110">
        <f t="shared" si="299"/>
        <v>0.96460811176577044</v>
      </c>
      <c r="AU403" s="110">
        <f t="shared" si="300"/>
        <v>21.011367964629873</v>
      </c>
      <c r="AV403" s="110">
        <f t="shared" si="301"/>
        <v>4.6589540697238672</v>
      </c>
      <c r="AW403" s="110">
        <f t="shared" si="302"/>
        <v>43.255525442001343</v>
      </c>
      <c r="AX403" s="110">
        <f t="shared" si="303"/>
        <v>52.164031870218082</v>
      </c>
      <c r="AY403" s="110">
        <f t="shared" si="304"/>
        <v>17.417421286293262</v>
      </c>
      <c r="AZ403" s="110">
        <f t="shared" si="305"/>
        <v>12.408008282550794</v>
      </c>
      <c r="BA403" s="110">
        <f t="shared" si="306"/>
        <v>192.49320102401805</v>
      </c>
      <c r="BB403" s="110">
        <f t="shared" si="307"/>
        <v>53.822776506146873</v>
      </c>
      <c r="BC403" s="90">
        <f t="shared" si="285"/>
        <v>0</v>
      </c>
      <c r="BD403" s="90">
        <f t="shared" si="308"/>
        <v>-15000</v>
      </c>
      <c r="BE403" s="90">
        <f t="shared" si="275"/>
        <v>19958.076455783321</v>
      </c>
      <c r="BF403" s="89">
        <f t="shared" si="286"/>
        <v>0.33053843038555475</v>
      </c>
      <c r="BG403" s="109">
        <f t="shared" si="309"/>
        <v>1571.6969145347896</v>
      </c>
      <c r="BH403" s="108">
        <f t="shared" si="276"/>
        <v>21529.773370318111</v>
      </c>
      <c r="BI403" s="129">
        <f t="shared" si="287"/>
        <v>0.43531822468787418</v>
      </c>
      <c r="BJ403" s="90">
        <f t="shared" si="277"/>
        <v>2003.8516298420659</v>
      </c>
      <c r="BK403" s="108">
        <f t="shared" si="278"/>
        <v>21961.928085625386</v>
      </c>
      <c r="BL403" s="89">
        <f t="shared" si="288"/>
        <v>0.46412853904169249</v>
      </c>
      <c r="BM403" s="109"/>
      <c r="BN403" s="109">
        <f t="shared" si="289"/>
        <v>15000</v>
      </c>
      <c r="BO403" s="109">
        <f t="shared" si="290"/>
        <v>21961.928085625386</v>
      </c>
      <c r="BQ403" s="108">
        <f t="shared" si="310"/>
        <v>103.010002</v>
      </c>
      <c r="BR403" s="108">
        <f t="shared" si="311"/>
        <v>44.990001999999997</v>
      </c>
    </row>
    <row r="404" spans="1:70" ht="12.75" customHeight="1" x14ac:dyDescent="0.2">
      <c r="A404" s="107">
        <v>41876</v>
      </c>
      <c r="B404" s="108">
        <v>103.879997</v>
      </c>
      <c r="C404" s="108">
        <v>82.730002999999996</v>
      </c>
      <c r="D404" s="108">
        <v>87.949996999999996</v>
      </c>
      <c r="E404" s="108">
        <v>105.589996</v>
      </c>
      <c r="F404" s="108">
        <v>41.689999</v>
      </c>
      <c r="G404" s="108">
        <v>45.400002000000001</v>
      </c>
      <c r="L404" s="156">
        <f>IF(int=Weekly,-$B$4,IF(int=Bi_Weekly,0,IF(int=Monthly,0,IF(int=Quarterly,0,IF(int=Yearly,0,IF(int=None,0,0))))))</f>
        <v>0</v>
      </c>
      <c r="M404" s="110">
        <f t="shared" si="263"/>
        <v>0</v>
      </c>
      <c r="N404" s="126">
        <f t="shared" si="264"/>
        <v>0</v>
      </c>
      <c r="O404" s="110">
        <f t="shared" si="265"/>
        <v>0</v>
      </c>
      <c r="P404" s="110">
        <f t="shared" si="266"/>
        <v>0</v>
      </c>
      <c r="Q404" s="110">
        <f t="shared" si="267"/>
        <v>0</v>
      </c>
      <c r="R404" s="110">
        <f t="shared" si="268"/>
        <v>0</v>
      </c>
      <c r="S404" s="110">
        <f t="shared" si="291"/>
        <v>40.153794627723421</v>
      </c>
      <c r="T404" s="110">
        <f t="shared" si="292"/>
        <v>47.332507322531789</v>
      </c>
      <c r="U404" s="110">
        <f t="shared" si="293"/>
        <v>16.209273059127007</v>
      </c>
      <c r="V404" s="110">
        <f t="shared" si="294"/>
        <v>11.443400170785024</v>
      </c>
      <c r="W404" s="110">
        <f t="shared" si="295"/>
        <v>171.48183305938818</v>
      </c>
      <c r="X404" s="110">
        <f t="shared" si="296"/>
        <v>49.163822436423004</v>
      </c>
      <c r="Y404" s="110"/>
      <c r="Z404" s="110"/>
      <c r="AA404" s="110"/>
      <c r="AB404" s="110"/>
      <c r="AC404" s="110"/>
      <c r="AD404" s="110"/>
      <c r="AE404" s="110">
        <f t="shared" si="279"/>
        <v>0</v>
      </c>
      <c r="AF404" s="110">
        <f t="shared" si="280"/>
        <v>0</v>
      </c>
      <c r="AG404" s="110">
        <f t="shared" si="281"/>
        <v>0</v>
      </c>
      <c r="AH404" s="110">
        <f t="shared" si="282"/>
        <v>0</v>
      </c>
      <c r="AI404" s="110">
        <f t="shared" si="283"/>
        <v>0</v>
      </c>
      <c r="AJ404" s="110">
        <f t="shared" si="284"/>
        <v>0</v>
      </c>
      <c r="AK404" s="110">
        <f t="shared" si="269"/>
        <v>0</v>
      </c>
      <c r="AL404" s="110">
        <f t="shared" si="270"/>
        <v>0</v>
      </c>
      <c r="AM404" s="110">
        <f t="shared" si="271"/>
        <v>0</v>
      </c>
      <c r="AN404" s="110">
        <f t="shared" si="272"/>
        <v>0</v>
      </c>
      <c r="AO404" s="110">
        <f t="shared" si="273"/>
        <v>0</v>
      </c>
      <c r="AP404" s="110">
        <f t="shared" si="274"/>
        <v>0</v>
      </c>
      <c r="AQ404" s="110">
        <f t="shared" si="297"/>
        <v>3.1017308142779192</v>
      </c>
      <c r="AR404" s="110">
        <f t="shared" si="297"/>
        <v>4.8315245476862945</v>
      </c>
      <c r="AS404" s="110">
        <f t="shared" si="298"/>
        <v>1.2081482271662565</v>
      </c>
      <c r="AT404" s="110">
        <f t="shared" si="299"/>
        <v>0.96460811176577044</v>
      </c>
      <c r="AU404" s="110">
        <f t="shared" si="300"/>
        <v>21.011367964629873</v>
      </c>
      <c r="AV404" s="110">
        <f t="shared" si="301"/>
        <v>4.6589540697238672</v>
      </c>
      <c r="AW404" s="110">
        <f t="shared" si="302"/>
        <v>43.255525442001343</v>
      </c>
      <c r="AX404" s="110">
        <f t="shared" si="303"/>
        <v>52.164031870218082</v>
      </c>
      <c r="AY404" s="110">
        <f t="shared" si="304"/>
        <v>17.417421286293262</v>
      </c>
      <c r="AZ404" s="110">
        <f t="shared" si="305"/>
        <v>12.408008282550794</v>
      </c>
      <c r="BA404" s="110">
        <f t="shared" si="306"/>
        <v>192.49320102401805</v>
      </c>
      <c r="BB404" s="110">
        <f t="shared" si="307"/>
        <v>53.822776506146873</v>
      </c>
      <c r="BC404" s="90">
        <f t="shared" si="285"/>
        <v>0</v>
      </c>
      <c r="BD404" s="90">
        <f t="shared" si="308"/>
        <v>-15000</v>
      </c>
      <c r="BE404" s="90">
        <f t="shared" si="275"/>
        <v>20102.023719144403</v>
      </c>
      <c r="BF404" s="89">
        <f t="shared" si="286"/>
        <v>0.34013491460962686</v>
      </c>
      <c r="BG404" s="109">
        <f t="shared" si="309"/>
        <v>1571.6969145347896</v>
      </c>
      <c r="BH404" s="108">
        <f t="shared" si="276"/>
        <v>21673.720633679193</v>
      </c>
      <c r="BI404" s="129">
        <f t="shared" si="287"/>
        <v>0.44491470891194629</v>
      </c>
      <c r="BJ404" s="90">
        <f t="shared" si="277"/>
        <v>2017.5098611418243</v>
      </c>
      <c r="BK404" s="108">
        <f t="shared" si="278"/>
        <v>22119.533580286228</v>
      </c>
      <c r="BL404" s="89">
        <f t="shared" si="288"/>
        <v>0.4746355720190818</v>
      </c>
      <c r="BM404" s="109"/>
      <c r="BN404" s="109">
        <f t="shared" si="289"/>
        <v>15000</v>
      </c>
      <c r="BO404" s="109">
        <f t="shared" si="290"/>
        <v>22119.533580286228</v>
      </c>
      <c r="BQ404" s="108">
        <f t="shared" si="310"/>
        <v>103.879997</v>
      </c>
      <c r="BR404" s="108">
        <f t="shared" si="311"/>
        <v>45.400002000000001</v>
      </c>
    </row>
    <row r="405" spans="1:70" ht="12.75" customHeight="1" x14ac:dyDescent="0.2">
      <c r="A405" s="107">
        <v>41884</v>
      </c>
      <c r="B405" s="108">
        <v>104.110001</v>
      </c>
      <c r="C405" s="108">
        <v>83.040001000000004</v>
      </c>
      <c r="D405" s="108">
        <v>88.07</v>
      </c>
      <c r="E405" s="108">
        <v>105.790001</v>
      </c>
      <c r="F405" s="108">
        <v>41.810001</v>
      </c>
      <c r="G405" s="108">
        <v>46.490001999999997</v>
      </c>
      <c r="L405" s="156">
        <f>IF(int=Weekly,-$B$4,IF(int=Bi_Weekly,-$B$4,IF(int=Monthly,0,IF(int=Quarterly,0,IF(int=Yearly,0,IF(int=None,0,0))))))</f>
        <v>0</v>
      </c>
      <c r="M405" s="110">
        <f t="shared" si="263"/>
        <v>0</v>
      </c>
      <c r="N405" s="126">
        <f t="shared" si="264"/>
        <v>0</v>
      </c>
      <c r="O405" s="110">
        <f t="shared" si="265"/>
        <v>0</v>
      </c>
      <c r="P405" s="110">
        <f t="shared" si="266"/>
        <v>0</v>
      </c>
      <c r="Q405" s="110">
        <f t="shared" si="267"/>
        <v>0</v>
      </c>
      <c r="R405" s="110">
        <f t="shared" si="268"/>
        <v>0</v>
      </c>
      <c r="S405" s="110">
        <f t="shared" si="291"/>
        <v>40.153794627723421</v>
      </c>
      <c r="T405" s="110">
        <f t="shared" si="292"/>
        <v>47.332507322531789</v>
      </c>
      <c r="U405" s="110">
        <f t="shared" si="293"/>
        <v>16.209273059127007</v>
      </c>
      <c r="V405" s="110">
        <f t="shared" si="294"/>
        <v>11.443400170785024</v>
      </c>
      <c r="W405" s="110">
        <f t="shared" si="295"/>
        <v>171.48183305938818</v>
      </c>
      <c r="X405" s="110">
        <f t="shared" si="296"/>
        <v>49.163822436423004</v>
      </c>
      <c r="Y405" s="110"/>
      <c r="Z405" s="110"/>
      <c r="AA405" s="110"/>
      <c r="AB405" s="110"/>
      <c r="AC405" s="110"/>
      <c r="AD405" s="110"/>
      <c r="AE405" s="110">
        <f t="shared" si="279"/>
        <v>0</v>
      </c>
      <c r="AF405" s="110">
        <f t="shared" si="280"/>
        <v>0</v>
      </c>
      <c r="AG405" s="110">
        <f t="shared" si="281"/>
        <v>0</v>
      </c>
      <c r="AH405" s="110">
        <f t="shared" si="282"/>
        <v>0</v>
      </c>
      <c r="AI405" s="110">
        <f t="shared" si="283"/>
        <v>0</v>
      </c>
      <c r="AJ405" s="110">
        <f t="shared" si="284"/>
        <v>0</v>
      </c>
      <c r="AK405" s="110">
        <f t="shared" si="269"/>
        <v>0</v>
      </c>
      <c r="AL405" s="110">
        <f t="shared" si="270"/>
        <v>0</v>
      </c>
      <c r="AM405" s="110">
        <f t="shared" si="271"/>
        <v>0</v>
      </c>
      <c r="AN405" s="110">
        <f t="shared" si="272"/>
        <v>0</v>
      </c>
      <c r="AO405" s="110">
        <f t="shared" si="273"/>
        <v>0</v>
      </c>
      <c r="AP405" s="110">
        <f t="shared" si="274"/>
        <v>0</v>
      </c>
      <c r="AQ405" s="110">
        <f t="shared" si="297"/>
        <v>3.1017308142779192</v>
      </c>
      <c r="AR405" s="110">
        <f t="shared" si="297"/>
        <v>4.8315245476862945</v>
      </c>
      <c r="AS405" s="110">
        <f t="shared" si="298"/>
        <v>1.2081482271662565</v>
      </c>
      <c r="AT405" s="110">
        <f t="shared" si="299"/>
        <v>0.96460811176577044</v>
      </c>
      <c r="AU405" s="110">
        <f t="shared" si="300"/>
        <v>21.011367964629873</v>
      </c>
      <c r="AV405" s="110">
        <f t="shared" si="301"/>
        <v>4.6589540697238672</v>
      </c>
      <c r="AW405" s="110">
        <f t="shared" si="302"/>
        <v>43.255525442001343</v>
      </c>
      <c r="AX405" s="110">
        <f t="shared" si="303"/>
        <v>52.164031870218082</v>
      </c>
      <c r="AY405" s="110">
        <f t="shared" si="304"/>
        <v>17.417421286293262</v>
      </c>
      <c r="AZ405" s="110">
        <f t="shared" si="305"/>
        <v>12.408008282550794</v>
      </c>
      <c r="BA405" s="110">
        <f t="shared" si="306"/>
        <v>192.49320102401805</v>
      </c>
      <c r="BB405" s="110">
        <f t="shared" si="307"/>
        <v>53.822776506146873</v>
      </c>
      <c r="BC405" s="90">
        <f t="shared" si="285"/>
        <v>0</v>
      </c>
      <c r="BD405" s="90">
        <f t="shared" si="308"/>
        <v>-15000</v>
      </c>
      <c r="BE405" s="90">
        <f t="shared" si="275"/>
        <v>20204.332863161493</v>
      </c>
      <c r="BF405" s="89">
        <f t="shared" si="286"/>
        <v>0.34695552421076625</v>
      </c>
      <c r="BG405" s="109">
        <f t="shared" si="309"/>
        <v>1571.6969145347896</v>
      </c>
      <c r="BH405" s="108">
        <f t="shared" si="276"/>
        <v>21776.029777696283</v>
      </c>
      <c r="BI405" s="129">
        <f t="shared" si="287"/>
        <v>0.45173531851308546</v>
      </c>
      <c r="BJ405" s="90">
        <f t="shared" si="277"/>
        <v>2027.6586085543543</v>
      </c>
      <c r="BK405" s="108">
        <f t="shared" si="278"/>
        <v>22231.991471715846</v>
      </c>
      <c r="BL405" s="89">
        <f t="shared" si="288"/>
        <v>0.48213276478105649</v>
      </c>
      <c r="BM405" s="109"/>
      <c r="BN405" s="109">
        <f t="shared" si="289"/>
        <v>15000</v>
      </c>
      <c r="BO405" s="109">
        <f t="shared" si="290"/>
        <v>22231.991471715846</v>
      </c>
      <c r="BQ405" s="108">
        <f t="shared" si="310"/>
        <v>104.110001</v>
      </c>
      <c r="BR405" s="108">
        <f t="shared" si="311"/>
        <v>46.490001999999997</v>
      </c>
    </row>
    <row r="406" spans="1:70" ht="12.75" customHeight="1" x14ac:dyDescent="0.2">
      <c r="A406" s="107">
        <v>41890</v>
      </c>
      <c r="B406" s="108">
        <v>103.08000199999999</v>
      </c>
      <c r="C406" s="108">
        <v>82.25</v>
      </c>
      <c r="D406" s="108">
        <v>86.879997000000003</v>
      </c>
      <c r="E406" s="108">
        <v>104.489998</v>
      </c>
      <c r="F406" s="108">
        <v>41.16</v>
      </c>
      <c r="G406" s="108">
        <v>44.259998000000003</v>
      </c>
      <c r="L406" s="156">
        <f>IF(int=Weekly,-$B$4,IF(int=Bi_Weekly,0,IF(int=Monthly,0,IF(int=Quarterly,0,IF(int=Yearly,0,IF(int=None,0,0))))))</f>
        <v>0</v>
      </c>
      <c r="M406" s="110">
        <f t="shared" si="263"/>
        <v>0</v>
      </c>
      <c r="N406" s="126">
        <f t="shared" si="264"/>
        <v>0</v>
      </c>
      <c r="O406" s="110">
        <f t="shared" si="265"/>
        <v>0</v>
      </c>
      <c r="P406" s="110">
        <f t="shared" si="266"/>
        <v>0</v>
      </c>
      <c r="Q406" s="110">
        <f t="shared" si="267"/>
        <v>0</v>
      </c>
      <c r="R406" s="110">
        <f t="shared" si="268"/>
        <v>0</v>
      </c>
      <c r="S406" s="110">
        <f t="shared" si="291"/>
        <v>40.153794627723421</v>
      </c>
      <c r="T406" s="110">
        <f t="shared" si="292"/>
        <v>47.332507322531789</v>
      </c>
      <c r="U406" s="110">
        <f t="shared" si="293"/>
        <v>16.209273059127007</v>
      </c>
      <c r="V406" s="110">
        <f t="shared" si="294"/>
        <v>11.443400170785024</v>
      </c>
      <c r="W406" s="110">
        <f t="shared" si="295"/>
        <v>171.48183305938818</v>
      </c>
      <c r="X406" s="110">
        <f t="shared" si="296"/>
        <v>49.163822436423004</v>
      </c>
      <c r="Y406" s="110"/>
      <c r="Z406" s="110"/>
      <c r="AA406" s="110"/>
      <c r="AB406" s="110"/>
      <c r="AC406" s="110"/>
      <c r="AD406" s="110"/>
      <c r="AE406" s="110">
        <f t="shared" si="279"/>
        <v>0</v>
      </c>
      <c r="AF406" s="110">
        <f t="shared" si="280"/>
        <v>0</v>
      </c>
      <c r="AG406" s="110">
        <f t="shared" si="281"/>
        <v>0</v>
      </c>
      <c r="AH406" s="110">
        <f t="shared" si="282"/>
        <v>0</v>
      </c>
      <c r="AI406" s="110">
        <f t="shared" si="283"/>
        <v>0</v>
      </c>
      <c r="AJ406" s="110">
        <f t="shared" si="284"/>
        <v>0</v>
      </c>
      <c r="AK406" s="110">
        <f t="shared" si="269"/>
        <v>0</v>
      </c>
      <c r="AL406" s="110">
        <f t="shared" si="270"/>
        <v>0</v>
      </c>
      <c r="AM406" s="110">
        <f t="shared" si="271"/>
        <v>0</v>
      </c>
      <c r="AN406" s="110">
        <f t="shared" si="272"/>
        <v>0</v>
      </c>
      <c r="AO406" s="110">
        <f t="shared" si="273"/>
        <v>0</v>
      </c>
      <c r="AP406" s="110">
        <f t="shared" si="274"/>
        <v>0</v>
      </c>
      <c r="AQ406" s="110">
        <f t="shared" si="297"/>
        <v>3.1017308142779192</v>
      </c>
      <c r="AR406" s="110">
        <f t="shared" si="297"/>
        <v>4.8315245476862945</v>
      </c>
      <c r="AS406" s="110">
        <f t="shared" si="298"/>
        <v>1.2081482271662565</v>
      </c>
      <c r="AT406" s="110">
        <f t="shared" si="299"/>
        <v>0.96460811176577044</v>
      </c>
      <c r="AU406" s="110">
        <f t="shared" si="300"/>
        <v>21.011367964629873</v>
      </c>
      <c r="AV406" s="110">
        <f t="shared" si="301"/>
        <v>4.6589540697238672</v>
      </c>
      <c r="AW406" s="110">
        <f t="shared" si="302"/>
        <v>43.255525442001343</v>
      </c>
      <c r="AX406" s="110">
        <f t="shared" si="303"/>
        <v>52.164031870218082</v>
      </c>
      <c r="AY406" s="110">
        <f t="shared" si="304"/>
        <v>17.417421286293262</v>
      </c>
      <c r="AZ406" s="110">
        <f t="shared" si="305"/>
        <v>12.408008282550794</v>
      </c>
      <c r="BA406" s="110">
        <f t="shared" si="306"/>
        <v>192.49320102401805</v>
      </c>
      <c r="BB406" s="110">
        <f t="shared" si="307"/>
        <v>53.822776506146873</v>
      </c>
      <c r="BC406" s="90">
        <f t="shared" si="285"/>
        <v>0</v>
      </c>
      <c r="BD406" s="90">
        <f t="shared" si="308"/>
        <v>-15000</v>
      </c>
      <c r="BE406" s="90">
        <f t="shared" si="275"/>
        <v>19870.317344952076</v>
      </c>
      <c r="BF406" s="89">
        <f t="shared" si="286"/>
        <v>0.3246878229968051</v>
      </c>
      <c r="BG406" s="109">
        <f t="shared" si="309"/>
        <v>1571.6969145347896</v>
      </c>
      <c r="BH406" s="108">
        <f t="shared" si="276"/>
        <v>21442.014259486867</v>
      </c>
      <c r="BI406" s="129">
        <f t="shared" si="287"/>
        <v>0.42946761729912453</v>
      </c>
      <c r="BJ406" s="90">
        <f t="shared" si="277"/>
        <v>1993.908329839612</v>
      </c>
      <c r="BK406" s="108">
        <f t="shared" si="278"/>
        <v>21864.225674791687</v>
      </c>
      <c r="BL406" s="89">
        <f t="shared" si="288"/>
        <v>0.4576150449861125</v>
      </c>
      <c r="BM406" s="109"/>
      <c r="BN406" s="109">
        <f t="shared" si="289"/>
        <v>15000</v>
      </c>
      <c r="BO406" s="109">
        <f t="shared" si="290"/>
        <v>21864.225674791691</v>
      </c>
      <c r="BQ406" s="108">
        <f t="shared" si="310"/>
        <v>103.08000199999999</v>
      </c>
      <c r="BR406" s="108">
        <f t="shared" si="311"/>
        <v>44.259998000000003</v>
      </c>
    </row>
    <row r="407" spans="1:70" ht="12.75" customHeight="1" x14ac:dyDescent="0.2">
      <c r="A407" s="107">
        <v>41897</v>
      </c>
      <c r="B407" s="108">
        <v>103.980003</v>
      </c>
      <c r="C407" s="108">
        <v>83.519997000000004</v>
      </c>
      <c r="D407" s="108">
        <v>87.07</v>
      </c>
      <c r="E407" s="108">
        <v>103.849998</v>
      </c>
      <c r="F407" s="108">
        <v>41.099997999999999</v>
      </c>
      <c r="G407" s="108">
        <v>43.970001000000003</v>
      </c>
      <c r="L407" s="156">
        <f>IF(int=Weekly,-$B$4,IF(int=Bi_Weekly,-$B$4,IF(int=Monthly,-$B$4,IF(int=Quarterly,0,IF(int=Yearly,0,IF(int=None,0,0))))))</f>
        <v>0</v>
      </c>
      <c r="M407" s="110">
        <f t="shared" si="263"/>
        <v>0</v>
      </c>
      <c r="N407" s="126">
        <f t="shared" si="264"/>
        <v>0</v>
      </c>
      <c r="O407" s="110">
        <f t="shared" si="265"/>
        <v>0</v>
      </c>
      <c r="P407" s="110">
        <f t="shared" si="266"/>
        <v>0</v>
      </c>
      <c r="Q407" s="110">
        <f t="shared" si="267"/>
        <v>0</v>
      </c>
      <c r="R407" s="110">
        <f t="shared" si="268"/>
        <v>0</v>
      </c>
      <c r="S407" s="110">
        <f t="shared" si="291"/>
        <v>40.153794627723421</v>
      </c>
      <c r="T407" s="110">
        <f t="shared" si="292"/>
        <v>47.332507322531789</v>
      </c>
      <c r="U407" s="110">
        <f t="shared" si="293"/>
        <v>16.209273059127007</v>
      </c>
      <c r="V407" s="110">
        <f t="shared" si="294"/>
        <v>11.443400170785024</v>
      </c>
      <c r="W407" s="110">
        <f t="shared" si="295"/>
        <v>171.48183305938818</v>
      </c>
      <c r="X407" s="110">
        <f t="shared" si="296"/>
        <v>49.163822436423004</v>
      </c>
      <c r="Y407" s="110"/>
      <c r="Z407" s="110"/>
      <c r="AA407" s="110"/>
      <c r="AB407" s="110"/>
      <c r="AC407" s="110"/>
      <c r="AD407" s="110"/>
      <c r="AE407" s="110">
        <f t="shared" si="279"/>
        <v>0</v>
      </c>
      <c r="AF407" s="110">
        <f t="shared" si="280"/>
        <v>0</v>
      </c>
      <c r="AG407" s="110">
        <f t="shared" si="281"/>
        <v>0</v>
      </c>
      <c r="AH407" s="110">
        <f t="shared" si="282"/>
        <v>0</v>
      </c>
      <c r="AI407" s="110">
        <f t="shared" si="283"/>
        <v>0</v>
      </c>
      <c r="AJ407" s="110">
        <f t="shared" si="284"/>
        <v>0</v>
      </c>
      <c r="AK407" s="110">
        <f t="shared" si="269"/>
        <v>0</v>
      </c>
      <c r="AL407" s="110">
        <f t="shared" si="270"/>
        <v>0</v>
      </c>
      <c r="AM407" s="110">
        <f t="shared" si="271"/>
        <v>0</v>
      </c>
      <c r="AN407" s="110">
        <f t="shared" si="272"/>
        <v>0</v>
      </c>
      <c r="AO407" s="110">
        <f t="shared" si="273"/>
        <v>0</v>
      </c>
      <c r="AP407" s="110">
        <f t="shared" si="274"/>
        <v>0</v>
      </c>
      <c r="AQ407" s="110">
        <f t="shared" si="297"/>
        <v>3.1017308142779192</v>
      </c>
      <c r="AR407" s="110">
        <f t="shared" si="297"/>
        <v>4.8315245476862945</v>
      </c>
      <c r="AS407" s="110">
        <f t="shared" si="298"/>
        <v>1.2081482271662565</v>
      </c>
      <c r="AT407" s="110">
        <f t="shared" si="299"/>
        <v>0.96460811176577044</v>
      </c>
      <c r="AU407" s="110">
        <f t="shared" si="300"/>
        <v>21.011367964629873</v>
      </c>
      <c r="AV407" s="110">
        <f t="shared" si="301"/>
        <v>4.6589540697238672</v>
      </c>
      <c r="AW407" s="110">
        <f t="shared" si="302"/>
        <v>43.255525442001343</v>
      </c>
      <c r="AX407" s="110">
        <f t="shared" si="303"/>
        <v>52.164031870218082</v>
      </c>
      <c r="AY407" s="110">
        <f t="shared" si="304"/>
        <v>17.417421286293262</v>
      </c>
      <c r="AZ407" s="110">
        <f t="shared" si="305"/>
        <v>12.408008282550794</v>
      </c>
      <c r="BA407" s="110">
        <f t="shared" si="306"/>
        <v>192.49320102401805</v>
      </c>
      <c r="BB407" s="110">
        <f t="shared" si="307"/>
        <v>53.822776506146873</v>
      </c>
      <c r="BC407" s="90">
        <f t="shared" si="285"/>
        <v>0</v>
      </c>
      <c r="BD407" s="90">
        <f t="shared" si="308"/>
        <v>-15000</v>
      </c>
      <c r="BE407" s="90">
        <f t="shared" si="275"/>
        <v>19937.77736301034</v>
      </c>
      <c r="BF407" s="89">
        <f t="shared" si="286"/>
        <v>0.32918515753402278</v>
      </c>
      <c r="BG407" s="109">
        <f t="shared" si="309"/>
        <v>1571.6969145347896</v>
      </c>
      <c r="BH407" s="108">
        <f t="shared" si="276"/>
        <v>21509.47427754513</v>
      </c>
      <c r="BI407" s="129">
        <f t="shared" si="287"/>
        <v>0.43396495183634198</v>
      </c>
      <c r="BJ407" s="90">
        <f t="shared" si="277"/>
        <v>1999.8363081472855</v>
      </c>
      <c r="BK407" s="108">
        <f t="shared" si="278"/>
        <v>21937.613671157626</v>
      </c>
      <c r="BL407" s="89">
        <f t="shared" si="288"/>
        <v>0.46250757807717502</v>
      </c>
      <c r="BM407" s="109"/>
      <c r="BN407" s="109">
        <f t="shared" si="289"/>
        <v>15000</v>
      </c>
      <c r="BO407" s="109">
        <f t="shared" si="290"/>
        <v>21937.613671157626</v>
      </c>
      <c r="BQ407" s="108">
        <f t="shared" si="310"/>
        <v>103.980003</v>
      </c>
      <c r="BR407" s="108">
        <f t="shared" si="311"/>
        <v>43.970001000000003</v>
      </c>
    </row>
    <row r="408" spans="1:70" ht="12.75" customHeight="1" x14ac:dyDescent="0.2">
      <c r="A408" s="107">
        <v>41904</v>
      </c>
      <c r="B408" s="108">
        <v>101.900002</v>
      </c>
      <c r="C408" s="108">
        <v>81.650002000000001</v>
      </c>
      <c r="D408" s="108">
        <v>85.529999000000004</v>
      </c>
      <c r="E408" s="108">
        <v>101.239998</v>
      </c>
      <c r="F408" s="108">
        <v>40.18</v>
      </c>
      <c r="G408" s="108">
        <v>42.529998999999997</v>
      </c>
      <c r="L408" s="156">
        <f>IF(int=Weekly,-$B$4,IF(int=Bi_Weekly,0,IF(int=Monthly,0,IF(int=Quarterly,0,IF(int=Yearly,0,IF(int=None,0,0))))))</f>
        <v>0</v>
      </c>
      <c r="M408" s="110">
        <f t="shared" si="263"/>
        <v>0</v>
      </c>
      <c r="N408" s="126">
        <f t="shared" si="264"/>
        <v>0</v>
      </c>
      <c r="O408" s="110">
        <f t="shared" si="265"/>
        <v>0</v>
      </c>
      <c r="P408" s="110">
        <f t="shared" si="266"/>
        <v>0</v>
      </c>
      <c r="Q408" s="110">
        <f t="shared" si="267"/>
        <v>0</v>
      </c>
      <c r="R408" s="110">
        <f t="shared" si="268"/>
        <v>0</v>
      </c>
      <c r="S408" s="110">
        <f t="shared" si="291"/>
        <v>40.153794627723421</v>
      </c>
      <c r="T408" s="110">
        <f t="shared" si="292"/>
        <v>47.332507322531789</v>
      </c>
      <c r="U408" s="110">
        <f t="shared" si="293"/>
        <v>16.209273059127007</v>
      </c>
      <c r="V408" s="110">
        <f t="shared" si="294"/>
        <v>11.443400170785024</v>
      </c>
      <c r="W408" s="110">
        <f t="shared" si="295"/>
        <v>171.48183305938818</v>
      </c>
      <c r="X408" s="110">
        <f t="shared" si="296"/>
        <v>49.163822436423004</v>
      </c>
      <c r="Y408" s="110">
        <v>0.46500000000000002</v>
      </c>
      <c r="Z408" s="110">
        <v>0.47599999999999998</v>
      </c>
      <c r="AA408" s="110"/>
      <c r="AB408" s="110"/>
      <c r="AC408" s="110">
        <v>0.21199999999999999</v>
      </c>
      <c r="AD408" s="110">
        <v>0.44600000000000001</v>
      </c>
      <c r="AE408" s="110">
        <f t="shared" si="279"/>
        <v>18.671514501891391</v>
      </c>
      <c r="AF408" s="110">
        <f t="shared" si="280"/>
        <v>22.530273485525132</v>
      </c>
      <c r="AG408" s="110">
        <f t="shared" si="281"/>
        <v>0</v>
      </c>
      <c r="AH408" s="110">
        <f t="shared" si="282"/>
        <v>0</v>
      </c>
      <c r="AI408" s="110">
        <f t="shared" si="283"/>
        <v>36.354148608590293</v>
      </c>
      <c r="AJ408" s="110">
        <f t="shared" si="284"/>
        <v>21.927064806644662</v>
      </c>
      <c r="AK408" s="110">
        <f t="shared" si="269"/>
        <v>0.18323370103458281</v>
      </c>
      <c r="AL408" s="110">
        <f t="shared" si="270"/>
        <v>0.27593720678078038</v>
      </c>
      <c r="AM408" s="110">
        <f t="shared" si="271"/>
        <v>0</v>
      </c>
      <c r="AN408" s="110">
        <f t="shared" si="272"/>
        <v>0</v>
      </c>
      <c r="AO408" s="110">
        <f t="shared" si="273"/>
        <v>0.90478219533574644</v>
      </c>
      <c r="AP408" s="110">
        <f t="shared" si="274"/>
        <v>0.51556701909738267</v>
      </c>
      <c r="AQ408" s="110">
        <f t="shared" si="297"/>
        <v>3.284964515312502</v>
      </c>
      <c r="AR408" s="110">
        <f t="shared" si="297"/>
        <v>5.1074617544670744</v>
      </c>
      <c r="AS408" s="110">
        <f t="shared" si="298"/>
        <v>1.2081482271662565</v>
      </c>
      <c r="AT408" s="110">
        <f t="shared" si="299"/>
        <v>0.96460811176577044</v>
      </c>
      <c r="AU408" s="110">
        <f t="shared" si="300"/>
        <v>21.916150159965618</v>
      </c>
      <c r="AV408" s="110">
        <f t="shared" si="301"/>
        <v>5.1745210888212494</v>
      </c>
      <c r="AW408" s="110">
        <f t="shared" si="302"/>
        <v>43.438759143035924</v>
      </c>
      <c r="AX408" s="110">
        <f t="shared" si="303"/>
        <v>52.439969076998864</v>
      </c>
      <c r="AY408" s="110">
        <f t="shared" si="304"/>
        <v>17.417421286293262</v>
      </c>
      <c r="AZ408" s="110">
        <f t="shared" si="305"/>
        <v>12.408008282550794</v>
      </c>
      <c r="BA408" s="110">
        <f t="shared" si="306"/>
        <v>193.39798321935379</v>
      </c>
      <c r="BB408" s="110">
        <f t="shared" si="307"/>
        <v>54.338343525244255</v>
      </c>
      <c r="BC408" s="90">
        <f t="shared" si="285"/>
        <v>99.483001402651482</v>
      </c>
      <c r="BD408" s="90">
        <f t="shared" si="308"/>
        <v>-15000</v>
      </c>
      <c r="BE408" s="90">
        <f t="shared" si="275"/>
        <v>19482.357360747141</v>
      </c>
      <c r="BF408" s="89">
        <f t="shared" si="286"/>
        <v>0.29882382404980934</v>
      </c>
      <c r="BG408" s="109">
        <f t="shared" si="309"/>
        <v>1671.1799159374411</v>
      </c>
      <c r="BH408" s="108">
        <f t="shared" si="276"/>
        <v>21153.537276684583</v>
      </c>
      <c r="BI408" s="129">
        <f t="shared" si="287"/>
        <v>0.41023581844563894</v>
      </c>
      <c r="BJ408" s="90">
        <f t="shared" si="277"/>
        <v>2053.4152832752302</v>
      </c>
      <c r="BK408" s="108">
        <f t="shared" si="278"/>
        <v>21535.772644022371</v>
      </c>
      <c r="BL408" s="89">
        <f t="shared" si="288"/>
        <v>0.43571817626815812</v>
      </c>
      <c r="BM408" s="109"/>
      <c r="BN408" s="109">
        <f t="shared" si="289"/>
        <v>15000</v>
      </c>
      <c r="BO408" s="109">
        <f t="shared" si="290"/>
        <v>21535.772644022371</v>
      </c>
      <c r="BQ408" s="108">
        <f t="shared" si="310"/>
        <v>101.900002</v>
      </c>
      <c r="BR408" s="108">
        <f t="shared" si="311"/>
        <v>42.529998999999997</v>
      </c>
    </row>
    <row r="409" spans="1:70" ht="12.75" customHeight="1" x14ac:dyDescent="0.2">
      <c r="A409" s="107">
        <v>41911</v>
      </c>
      <c r="B409" s="108">
        <v>101.08000199999999</v>
      </c>
      <c r="C409" s="108">
        <v>81.050003000000004</v>
      </c>
      <c r="D409" s="108">
        <v>84.870002999999997</v>
      </c>
      <c r="E409" s="108">
        <v>99.589995999999999</v>
      </c>
      <c r="F409" s="108">
        <v>38.880001</v>
      </c>
      <c r="G409" s="108">
        <v>41.5</v>
      </c>
      <c r="L409" s="156">
        <f>IF(int=Weekly,-$B$4,IF(int=Bi_Weekly,-$B$4,IF(int=Monthly,0,IF(int=Quarterly,0,IF(int=Yearly,0,IF(int=None,0,0))))))</f>
        <v>0</v>
      </c>
      <c r="M409" s="110">
        <f t="shared" si="263"/>
        <v>0</v>
      </c>
      <c r="N409" s="126">
        <f t="shared" si="264"/>
        <v>0</v>
      </c>
      <c r="O409" s="110">
        <f t="shared" si="265"/>
        <v>0</v>
      </c>
      <c r="P409" s="110">
        <f t="shared" si="266"/>
        <v>0</v>
      </c>
      <c r="Q409" s="110">
        <f t="shared" si="267"/>
        <v>0</v>
      </c>
      <c r="R409" s="110">
        <f t="shared" si="268"/>
        <v>0</v>
      </c>
      <c r="S409" s="110">
        <f t="shared" si="291"/>
        <v>40.153794627723421</v>
      </c>
      <c r="T409" s="110">
        <f t="shared" si="292"/>
        <v>47.332507322531789</v>
      </c>
      <c r="U409" s="110">
        <f t="shared" si="293"/>
        <v>16.209273059127007</v>
      </c>
      <c r="V409" s="110">
        <f t="shared" si="294"/>
        <v>11.443400170785024</v>
      </c>
      <c r="W409" s="110">
        <f t="shared" si="295"/>
        <v>171.48183305938818</v>
      </c>
      <c r="X409" s="110">
        <f t="shared" si="296"/>
        <v>49.163822436423004</v>
      </c>
      <c r="Y409" s="110"/>
      <c r="Z409" s="110"/>
      <c r="AA409" s="110"/>
      <c r="AB409" s="110"/>
      <c r="AC409" s="110"/>
      <c r="AD409" s="110"/>
      <c r="AE409" s="110">
        <f t="shared" si="279"/>
        <v>0</v>
      </c>
      <c r="AF409" s="110">
        <f t="shared" si="280"/>
        <v>0</v>
      </c>
      <c r="AG409" s="110">
        <f t="shared" si="281"/>
        <v>0</v>
      </c>
      <c r="AH409" s="110">
        <f t="shared" si="282"/>
        <v>0</v>
      </c>
      <c r="AI409" s="110">
        <f t="shared" si="283"/>
        <v>0</v>
      </c>
      <c r="AJ409" s="110">
        <f t="shared" si="284"/>
        <v>0</v>
      </c>
      <c r="AK409" s="110">
        <f t="shared" si="269"/>
        <v>0</v>
      </c>
      <c r="AL409" s="110">
        <f t="shared" si="270"/>
        <v>0</v>
      </c>
      <c r="AM409" s="110">
        <f t="shared" si="271"/>
        <v>0</v>
      </c>
      <c r="AN409" s="110">
        <f t="shared" si="272"/>
        <v>0</v>
      </c>
      <c r="AO409" s="110">
        <f t="shared" si="273"/>
        <v>0</v>
      </c>
      <c r="AP409" s="110">
        <f t="shared" si="274"/>
        <v>0</v>
      </c>
      <c r="AQ409" s="110">
        <f t="shared" si="297"/>
        <v>3.284964515312502</v>
      </c>
      <c r="AR409" s="110">
        <f t="shared" si="297"/>
        <v>5.1074617544670744</v>
      </c>
      <c r="AS409" s="110">
        <f t="shared" si="298"/>
        <v>1.2081482271662565</v>
      </c>
      <c r="AT409" s="110">
        <f t="shared" si="299"/>
        <v>0.96460811176577044</v>
      </c>
      <c r="AU409" s="110">
        <f t="shared" si="300"/>
        <v>21.916150159965618</v>
      </c>
      <c r="AV409" s="110">
        <f t="shared" si="301"/>
        <v>5.1745210888212494</v>
      </c>
      <c r="AW409" s="110">
        <f t="shared" si="302"/>
        <v>43.438759143035924</v>
      </c>
      <c r="AX409" s="110">
        <f t="shared" si="303"/>
        <v>52.439969076998864</v>
      </c>
      <c r="AY409" s="110">
        <f t="shared" si="304"/>
        <v>17.417421286293262</v>
      </c>
      <c r="AZ409" s="110">
        <f t="shared" si="305"/>
        <v>12.408008282550794</v>
      </c>
      <c r="BA409" s="110">
        <f t="shared" si="306"/>
        <v>193.39798321935379</v>
      </c>
      <c r="BB409" s="110">
        <f t="shared" si="307"/>
        <v>54.338343525244255</v>
      </c>
      <c r="BC409" s="90">
        <f t="shared" si="285"/>
        <v>0</v>
      </c>
      <c r="BD409" s="90">
        <f t="shared" si="308"/>
        <v>-15000</v>
      </c>
      <c r="BE409" s="90">
        <f t="shared" si="275"/>
        <v>19117.887204099803</v>
      </c>
      <c r="BF409" s="89">
        <f t="shared" si="286"/>
        <v>0.27452581360665351</v>
      </c>
      <c r="BG409" s="109">
        <f t="shared" si="309"/>
        <v>1671.1799159374411</v>
      </c>
      <c r="BH409" s="108">
        <f t="shared" si="276"/>
        <v>20789.067120037245</v>
      </c>
      <c r="BI409" s="129">
        <f t="shared" si="287"/>
        <v>0.38593780800248312</v>
      </c>
      <c r="BJ409" s="90">
        <f t="shared" si="277"/>
        <v>2011.447437277719</v>
      </c>
      <c r="BK409" s="108">
        <f t="shared" si="278"/>
        <v>21129.334641377522</v>
      </c>
      <c r="BL409" s="89">
        <f t="shared" si="288"/>
        <v>0.4086223094251682</v>
      </c>
      <c r="BM409" s="109"/>
      <c r="BN409" s="109">
        <f t="shared" si="289"/>
        <v>15000</v>
      </c>
      <c r="BO409" s="109">
        <f t="shared" si="290"/>
        <v>21129.334641377525</v>
      </c>
      <c r="BQ409" s="108">
        <f t="shared" si="310"/>
        <v>101.08000199999999</v>
      </c>
      <c r="BR409" s="108">
        <f t="shared" si="311"/>
        <v>41.5</v>
      </c>
    </row>
    <row r="410" spans="1:70" ht="12.75" customHeight="1" x14ac:dyDescent="0.2">
      <c r="A410" s="107">
        <v>41918</v>
      </c>
      <c r="B410" s="108">
        <v>97.660004000000001</v>
      </c>
      <c r="C410" s="108">
        <v>78.680000000000007</v>
      </c>
      <c r="D410" s="108">
        <v>82.010002</v>
      </c>
      <c r="E410" s="108">
        <v>95.599997999999999</v>
      </c>
      <c r="F410" s="108">
        <v>37.439999</v>
      </c>
      <c r="G410" s="108">
        <v>40.93</v>
      </c>
      <c r="L410" s="156">
        <f>IF(int=Weekly,-$B$4,IF(int=Bi_Weekly,0,IF(int=Monthly,0,IF(int=Quarterly,0,IF(int=Yearly,0,IF(int=None,0,0))))))</f>
        <v>0</v>
      </c>
      <c r="M410" s="110">
        <f t="shared" si="263"/>
        <v>0</v>
      </c>
      <c r="N410" s="126">
        <f t="shared" si="264"/>
        <v>0</v>
      </c>
      <c r="O410" s="110">
        <f t="shared" si="265"/>
        <v>0</v>
      </c>
      <c r="P410" s="110">
        <f t="shared" si="266"/>
        <v>0</v>
      </c>
      <c r="Q410" s="110">
        <f t="shared" si="267"/>
        <v>0</v>
      </c>
      <c r="R410" s="110">
        <f t="shared" si="268"/>
        <v>0</v>
      </c>
      <c r="S410" s="110">
        <f t="shared" si="291"/>
        <v>40.153794627723421</v>
      </c>
      <c r="T410" s="110">
        <f t="shared" si="292"/>
        <v>47.332507322531789</v>
      </c>
      <c r="U410" s="110">
        <f t="shared" si="293"/>
        <v>16.209273059127007</v>
      </c>
      <c r="V410" s="110">
        <f t="shared" si="294"/>
        <v>11.443400170785024</v>
      </c>
      <c r="W410" s="110">
        <f t="shared" si="295"/>
        <v>171.48183305938818</v>
      </c>
      <c r="X410" s="110">
        <f t="shared" si="296"/>
        <v>49.163822436423004</v>
      </c>
      <c r="Y410" s="110"/>
      <c r="Z410" s="110"/>
      <c r="AA410" s="110"/>
      <c r="AB410" s="110"/>
      <c r="AC410" s="110"/>
      <c r="AD410" s="110"/>
      <c r="AE410" s="110">
        <f t="shared" si="279"/>
        <v>0</v>
      </c>
      <c r="AF410" s="110">
        <f t="shared" si="280"/>
        <v>0</v>
      </c>
      <c r="AG410" s="110">
        <f t="shared" si="281"/>
        <v>0</v>
      </c>
      <c r="AH410" s="110">
        <f t="shared" si="282"/>
        <v>0</v>
      </c>
      <c r="AI410" s="110">
        <f t="shared" si="283"/>
        <v>0</v>
      </c>
      <c r="AJ410" s="110">
        <f t="shared" si="284"/>
        <v>0</v>
      </c>
      <c r="AK410" s="110">
        <f t="shared" si="269"/>
        <v>0</v>
      </c>
      <c r="AL410" s="110">
        <f t="shared" si="270"/>
        <v>0</v>
      </c>
      <c r="AM410" s="110">
        <f t="shared" si="271"/>
        <v>0</v>
      </c>
      <c r="AN410" s="110">
        <f t="shared" si="272"/>
        <v>0</v>
      </c>
      <c r="AO410" s="110">
        <f t="shared" si="273"/>
        <v>0</v>
      </c>
      <c r="AP410" s="110">
        <f t="shared" si="274"/>
        <v>0</v>
      </c>
      <c r="AQ410" s="110">
        <f t="shared" si="297"/>
        <v>3.284964515312502</v>
      </c>
      <c r="AR410" s="110">
        <f t="shared" si="297"/>
        <v>5.1074617544670744</v>
      </c>
      <c r="AS410" s="110">
        <f t="shared" si="298"/>
        <v>1.2081482271662565</v>
      </c>
      <c r="AT410" s="110">
        <f t="shared" si="299"/>
        <v>0.96460811176577044</v>
      </c>
      <c r="AU410" s="110">
        <f t="shared" si="300"/>
        <v>21.916150159965618</v>
      </c>
      <c r="AV410" s="110">
        <f t="shared" si="301"/>
        <v>5.1745210888212494</v>
      </c>
      <c r="AW410" s="110">
        <f t="shared" si="302"/>
        <v>43.438759143035924</v>
      </c>
      <c r="AX410" s="110">
        <f t="shared" si="303"/>
        <v>52.439969076998864</v>
      </c>
      <c r="AY410" s="110">
        <f t="shared" si="304"/>
        <v>17.417421286293262</v>
      </c>
      <c r="AZ410" s="110">
        <f t="shared" si="305"/>
        <v>12.408008282550794</v>
      </c>
      <c r="BA410" s="110">
        <f t="shared" si="306"/>
        <v>193.39798321935379</v>
      </c>
      <c r="BB410" s="110">
        <f t="shared" si="307"/>
        <v>54.338343525244255</v>
      </c>
      <c r="BC410" s="90">
        <f t="shared" si="285"/>
        <v>0</v>
      </c>
      <c r="BD410" s="90">
        <f t="shared" si="308"/>
        <v>-15000</v>
      </c>
      <c r="BE410" s="90">
        <f t="shared" si="275"/>
        <v>18501.407880117702</v>
      </c>
      <c r="BF410" s="89">
        <f t="shared" si="286"/>
        <v>0.23342719200784678</v>
      </c>
      <c r="BG410" s="109">
        <f t="shared" si="309"/>
        <v>1671.1799159374411</v>
      </c>
      <c r="BH410" s="108">
        <f t="shared" si="276"/>
        <v>20172.587796055144</v>
      </c>
      <c r="BI410" s="129">
        <f t="shared" si="287"/>
        <v>0.34483918640367639</v>
      </c>
      <c r="BJ410" s="90">
        <f t="shared" si="277"/>
        <v>1946.2952988669554</v>
      </c>
      <c r="BK410" s="108">
        <f t="shared" si="278"/>
        <v>20447.703178984659</v>
      </c>
      <c r="BL410" s="89">
        <f t="shared" si="288"/>
        <v>0.36318021193231065</v>
      </c>
      <c r="BM410" s="109"/>
      <c r="BN410" s="109">
        <f t="shared" si="289"/>
        <v>15000</v>
      </c>
      <c r="BO410" s="109">
        <f t="shared" si="290"/>
        <v>20447.703178984655</v>
      </c>
      <c r="BQ410" s="108">
        <f t="shared" si="310"/>
        <v>97.660004000000001</v>
      </c>
      <c r="BR410" s="108">
        <f t="shared" si="311"/>
        <v>40.93</v>
      </c>
    </row>
    <row r="411" spans="1:70" ht="12.75" customHeight="1" x14ac:dyDescent="0.2">
      <c r="A411" s="107">
        <v>41925</v>
      </c>
      <c r="B411" s="108">
        <v>97.120002999999997</v>
      </c>
      <c r="C411" s="108">
        <v>77.730002999999996</v>
      </c>
      <c r="D411" s="108">
        <v>81.959998999999996</v>
      </c>
      <c r="E411" s="108">
        <v>97.120002999999997</v>
      </c>
      <c r="F411" s="108">
        <v>37.57</v>
      </c>
      <c r="G411" s="108">
        <v>41.150002000000001</v>
      </c>
      <c r="L411" s="156">
        <f>IF(int=Weekly,-$B$4,IF(int=Bi_Weekly,-$B$4,IF(int=Monthly,-$B$4,IF(int=Quarterly,0,IF(int=Yearly,0,IF(int=None,0,0))))))</f>
        <v>0</v>
      </c>
      <c r="M411" s="110">
        <f t="shared" si="263"/>
        <v>0</v>
      </c>
      <c r="N411" s="126">
        <f t="shared" si="264"/>
        <v>0</v>
      </c>
      <c r="O411" s="110">
        <f t="shared" si="265"/>
        <v>0</v>
      </c>
      <c r="P411" s="110">
        <f t="shared" si="266"/>
        <v>0</v>
      </c>
      <c r="Q411" s="110">
        <f t="shared" si="267"/>
        <v>0</v>
      </c>
      <c r="R411" s="110">
        <f t="shared" si="268"/>
        <v>0</v>
      </c>
      <c r="S411" s="110">
        <f t="shared" si="291"/>
        <v>40.153794627723421</v>
      </c>
      <c r="T411" s="110">
        <f t="shared" si="292"/>
        <v>47.332507322531789</v>
      </c>
      <c r="U411" s="110">
        <f t="shared" si="293"/>
        <v>16.209273059127007</v>
      </c>
      <c r="V411" s="110">
        <f t="shared" si="294"/>
        <v>11.443400170785024</v>
      </c>
      <c r="W411" s="110">
        <f t="shared" si="295"/>
        <v>171.48183305938818</v>
      </c>
      <c r="X411" s="110">
        <f t="shared" si="296"/>
        <v>49.163822436423004</v>
      </c>
      <c r="Y411" s="110"/>
      <c r="Z411" s="110"/>
      <c r="AA411" s="110"/>
      <c r="AB411" s="110"/>
      <c r="AC411" s="110"/>
      <c r="AD411" s="110"/>
      <c r="AE411" s="110">
        <f t="shared" si="279"/>
        <v>0</v>
      </c>
      <c r="AF411" s="110">
        <f t="shared" si="280"/>
        <v>0</v>
      </c>
      <c r="AG411" s="110">
        <f t="shared" si="281"/>
        <v>0</v>
      </c>
      <c r="AH411" s="110">
        <f t="shared" si="282"/>
        <v>0</v>
      </c>
      <c r="AI411" s="110">
        <f t="shared" si="283"/>
        <v>0</v>
      </c>
      <c r="AJ411" s="110">
        <f t="shared" si="284"/>
        <v>0</v>
      </c>
      <c r="AK411" s="110">
        <f t="shared" si="269"/>
        <v>0</v>
      </c>
      <c r="AL411" s="110">
        <f t="shared" si="270"/>
        <v>0</v>
      </c>
      <c r="AM411" s="110">
        <f t="shared" si="271"/>
        <v>0</v>
      </c>
      <c r="AN411" s="110">
        <f t="shared" si="272"/>
        <v>0</v>
      </c>
      <c r="AO411" s="110">
        <f t="shared" si="273"/>
        <v>0</v>
      </c>
      <c r="AP411" s="110">
        <f t="shared" si="274"/>
        <v>0</v>
      </c>
      <c r="AQ411" s="110">
        <f t="shared" si="297"/>
        <v>3.284964515312502</v>
      </c>
      <c r="AR411" s="110">
        <f t="shared" si="297"/>
        <v>5.1074617544670744</v>
      </c>
      <c r="AS411" s="110">
        <f t="shared" si="298"/>
        <v>1.2081482271662565</v>
      </c>
      <c r="AT411" s="110">
        <f t="shared" si="299"/>
        <v>0.96460811176577044</v>
      </c>
      <c r="AU411" s="110">
        <f t="shared" si="300"/>
        <v>21.916150159965618</v>
      </c>
      <c r="AV411" s="110">
        <f t="shared" si="301"/>
        <v>5.1745210888212494</v>
      </c>
      <c r="AW411" s="110">
        <f t="shared" si="302"/>
        <v>43.438759143035924</v>
      </c>
      <c r="AX411" s="110">
        <f t="shared" si="303"/>
        <v>52.439969076998864</v>
      </c>
      <c r="AY411" s="110">
        <f t="shared" si="304"/>
        <v>17.417421286293262</v>
      </c>
      <c r="AZ411" s="110">
        <f t="shared" si="305"/>
        <v>12.408008282550794</v>
      </c>
      <c r="BA411" s="110">
        <f t="shared" si="306"/>
        <v>193.39798321935379</v>
      </c>
      <c r="BB411" s="110">
        <f t="shared" si="307"/>
        <v>54.338343525244255</v>
      </c>
      <c r="BC411" s="90">
        <f t="shared" si="285"/>
        <v>0</v>
      </c>
      <c r="BD411" s="90">
        <f t="shared" si="308"/>
        <v>-15000</v>
      </c>
      <c r="BE411" s="90">
        <f t="shared" si="275"/>
        <v>18484.451513145083</v>
      </c>
      <c r="BF411" s="89">
        <f t="shared" si="286"/>
        <v>0.23229676754300543</v>
      </c>
      <c r="BG411" s="109">
        <f t="shared" si="309"/>
        <v>1671.1799159374411</v>
      </c>
      <c r="BH411" s="108">
        <f t="shared" si="276"/>
        <v>20155.631429082525</v>
      </c>
      <c r="BI411" s="129">
        <f t="shared" si="287"/>
        <v>0.34370876193883504</v>
      </c>
      <c r="BJ411" s="90">
        <f t="shared" si="277"/>
        <v>1945.0626659420138</v>
      </c>
      <c r="BK411" s="108">
        <f t="shared" si="278"/>
        <v>20429.514179087095</v>
      </c>
      <c r="BL411" s="89">
        <f t="shared" si="288"/>
        <v>0.36196761193913973</v>
      </c>
      <c r="BM411" s="109"/>
      <c r="BN411" s="109">
        <f t="shared" si="289"/>
        <v>15000</v>
      </c>
      <c r="BO411" s="109">
        <f t="shared" si="290"/>
        <v>20429.514179087098</v>
      </c>
      <c r="BQ411" s="108">
        <f t="shared" si="310"/>
        <v>97.120002999999997</v>
      </c>
      <c r="BR411" s="108">
        <f t="shared" si="311"/>
        <v>41.150002000000001</v>
      </c>
    </row>
    <row r="412" spans="1:70" ht="12.75" customHeight="1" x14ac:dyDescent="0.2">
      <c r="A412" s="107">
        <v>41932</v>
      </c>
      <c r="B412" s="108">
        <v>101.150002</v>
      </c>
      <c r="C412" s="108">
        <v>80.610000999999997</v>
      </c>
      <c r="D412" s="108">
        <v>85.510002</v>
      </c>
      <c r="E412" s="108">
        <v>100.900002</v>
      </c>
      <c r="F412" s="108">
        <v>38.590000000000003</v>
      </c>
      <c r="G412" s="108">
        <v>41.470001000000003</v>
      </c>
      <c r="L412" s="156">
        <f>IF(int=Weekly,-$B$4,IF(int=Bi_Weekly,0,IF(int=Monthly,0,IF(int=Quarterly,-$B$4,IF(int=Yearly,0,IF(int=None,0,0))))))</f>
        <v>-500</v>
      </c>
      <c r="M412" s="110">
        <f t="shared" si="263"/>
        <v>0.869995039644191</v>
      </c>
      <c r="N412" s="126">
        <f t="shared" si="264"/>
        <v>1.091675957180549</v>
      </c>
      <c r="O412" s="110">
        <f t="shared" si="265"/>
        <v>0.32744707455392175</v>
      </c>
      <c r="P412" s="110">
        <f t="shared" si="266"/>
        <v>0.24281466317513056</v>
      </c>
      <c r="Q412" s="110">
        <f t="shared" si="267"/>
        <v>5.3252137859549098</v>
      </c>
      <c r="R412" s="110">
        <f t="shared" si="268"/>
        <v>1.5915118979620955</v>
      </c>
      <c r="S412" s="110">
        <f t="shared" si="291"/>
        <v>41.023789667367609</v>
      </c>
      <c r="T412" s="110">
        <f t="shared" si="292"/>
        <v>48.424183279712338</v>
      </c>
      <c r="U412" s="110">
        <f t="shared" si="293"/>
        <v>16.53672013368093</v>
      </c>
      <c r="V412" s="110">
        <f t="shared" si="294"/>
        <v>11.686214833960154</v>
      </c>
      <c r="W412" s="110">
        <f t="shared" si="295"/>
        <v>176.80704684534308</v>
      </c>
      <c r="X412" s="110">
        <f t="shared" si="296"/>
        <v>50.755334334385097</v>
      </c>
      <c r="Y412" s="110"/>
      <c r="Z412" s="110"/>
      <c r="AA412" s="110"/>
      <c r="AB412" s="110"/>
      <c r="AC412" s="110"/>
      <c r="AD412" s="110"/>
      <c r="AE412" s="110">
        <f t="shared" si="279"/>
        <v>0</v>
      </c>
      <c r="AF412" s="110">
        <f t="shared" si="280"/>
        <v>0</v>
      </c>
      <c r="AG412" s="110">
        <f t="shared" si="281"/>
        <v>0</v>
      </c>
      <c r="AH412" s="110">
        <f t="shared" si="282"/>
        <v>0</v>
      </c>
      <c r="AI412" s="110">
        <f t="shared" si="283"/>
        <v>0</v>
      </c>
      <c r="AJ412" s="110">
        <f t="shared" si="284"/>
        <v>0</v>
      </c>
      <c r="AK412" s="110">
        <f t="shared" si="269"/>
        <v>0</v>
      </c>
      <c r="AL412" s="110">
        <f t="shared" si="270"/>
        <v>0</v>
      </c>
      <c r="AM412" s="110">
        <f t="shared" si="271"/>
        <v>0</v>
      </c>
      <c r="AN412" s="110">
        <f t="shared" si="272"/>
        <v>0</v>
      </c>
      <c r="AO412" s="110">
        <f t="shared" si="273"/>
        <v>0</v>
      </c>
      <c r="AP412" s="110">
        <f t="shared" si="274"/>
        <v>0</v>
      </c>
      <c r="AQ412" s="110">
        <f t="shared" si="297"/>
        <v>3.284964515312502</v>
      </c>
      <c r="AR412" s="110">
        <f t="shared" si="297"/>
        <v>5.1074617544670744</v>
      </c>
      <c r="AS412" s="110">
        <f t="shared" si="298"/>
        <v>1.2081482271662565</v>
      </c>
      <c r="AT412" s="110">
        <f t="shared" si="299"/>
        <v>0.96460811176577044</v>
      </c>
      <c r="AU412" s="110">
        <f t="shared" si="300"/>
        <v>21.916150159965618</v>
      </c>
      <c r="AV412" s="110">
        <f t="shared" si="301"/>
        <v>5.1745210888212494</v>
      </c>
      <c r="AW412" s="110">
        <f t="shared" si="302"/>
        <v>44.308754182680111</v>
      </c>
      <c r="AX412" s="110">
        <f t="shared" si="303"/>
        <v>53.531645034179412</v>
      </c>
      <c r="AY412" s="110">
        <f t="shared" si="304"/>
        <v>17.744868360847185</v>
      </c>
      <c r="AZ412" s="110">
        <f t="shared" si="305"/>
        <v>12.650822945725924</v>
      </c>
      <c r="BA412" s="110">
        <f t="shared" si="306"/>
        <v>198.72319700530869</v>
      </c>
      <c r="BB412" s="110">
        <f t="shared" si="307"/>
        <v>55.929855423206348</v>
      </c>
      <c r="BC412" s="90">
        <f t="shared" si="285"/>
        <v>0</v>
      </c>
      <c r="BD412" s="90">
        <f t="shared" si="308"/>
        <v>-15500</v>
      </c>
      <c r="BE412" s="90">
        <f t="shared" si="275"/>
        <v>19574.031644691186</v>
      </c>
      <c r="BF412" s="89">
        <f t="shared" si="286"/>
        <v>0.26284075127039896</v>
      </c>
      <c r="BG412" s="109">
        <f t="shared" si="309"/>
        <v>1671.1799159374411</v>
      </c>
      <c r="BH412" s="108">
        <f t="shared" si="276"/>
        <v>21245.211560628628</v>
      </c>
      <c r="BI412" s="129">
        <f t="shared" si="287"/>
        <v>0.37065881036313719</v>
      </c>
      <c r="BJ412" s="90">
        <f t="shared" si="277"/>
        <v>2004.9560115575182</v>
      </c>
      <c r="BK412" s="108">
        <f t="shared" si="278"/>
        <v>21578.987656248704</v>
      </c>
      <c r="BL412" s="89">
        <f t="shared" si="288"/>
        <v>0.39219275201604553</v>
      </c>
      <c r="BM412" s="109"/>
      <c r="BN412" s="109">
        <f t="shared" si="289"/>
        <v>15500</v>
      </c>
      <c r="BO412" s="109">
        <f t="shared" si="290"/>
        <v>21578.987656248704</v>
      </c>
      <c r="BQ412" s="108">
        <f t="shared" si="310"/>
        <v>101.150002</v>
      </c>
      <c r="BR412" s="108">
        <f t="shared" si="311"/>
        <v>41.470001000000003</v>
      </c>
    </row>
    <row r="413" spans="1:70" ht="12.75" customHeight="1" x14ac:dyDescent="0.2">
      <c r="A413" s="107">
        <v>41939</v>
      </c>
      <c r="B413" s="108">
        <v>104.019997</v>
      </c>
      <c r="C413" s="108">
        <v>82.660004000000001</v>
      </c>
      <c r="D413" s="108">
        <v>87.919998000000007</v>
      </c>
      <c r="E413" s="108">
        <v>104.58000199999999</v>
      </c>
      <c r="F413" s="108">
        <v>39.610000999999997</v>
      </c>
      <c r="G413" s="108">
        <v>42.639999000000003</v>
      </c>
      <c r="L413" s="156">
        <f>IF(int=Weekly,-$B$4,IF(int=Bi_Weekly,-$B$4,IF(int=Monthly,0,IF(int=Quarterly,0,IF(int=Yearly,0,IF(int=None,0,0))))))</f>
        <v>0</v>
      </c>
      <c r="M413" s="110">
        <f t="shared" si="263"/>
        <v>0</v>
      </c>
      <c r="N413" s="126">
        <f t="shared" si="264"/>
        <v>0</v>
      </c>
      <c r="O413" s="110">
        <f t="shared" si="265"/>
        <v>0</v>
      </c>
      <c r="P413" s="110">
        <f t="shared" si="266"/>
        <v>0</v>
      </c>
      <c r="Q413" s="110">
        <f t="shared" si="267"/>
        <v>0</v>
      </c>
      <c r="R413" s="110">
        <f t="shared" si="268"/>
        <v>0</v>
      </c>
      <c r="S413" s="110">
        <f t="shared" si="291"/>
        <v>41.023789667367609</v>
      </c>
      <c r="T413" s="110">
        <f t="shared" si="292"/>
        <v>48.424183279712338</v>
      </c>
      <c r="U413" s="110">
        <f t="shared" si="293"/>
        <v>16.53672013368093</v>
      </c>
      <c r="V413" s="110">
        <f t="shared" si="294"/>
        <v>11.686214833960154</v>
      </c>
      <c r="W413" s="110">
        <f t="shared" si="295"/>
        <v>176.80704684534308</v>
      </c>
      <c r="X413" s="110">
        <f t="shared" si="296"/>
        <v>50.755334334385097</v>
      </c>
      <c r="Y413" s="110"/>
      <c r="Z413" s="110"/>
      <c r="AA413" s="110"/>
      <c r="AB413" s="110"/>
      <c r="AC413" s="110"/>
      <c r="AD413" s="110"/>
      <c r="AE413" s="110">
        <f t="shared" si="279"/>
        <v>0</v>
      </c>
      <c r="AF413" s="110">
        <f t="shared" si="280"/>
        <v>0</v>
      </c>
      <c r="AG413" s="110">
        <f t="shared" si="281"/>
        <v>0</v>
      </c>
      <c r="AH413" s="110">
        <f t="shared" si="282"/>
        <v>0</v>
      </c>
      <c r="AI413" s="110">
        <f t="shared" si="283"/>
        <v>0</v>
      </c>
      <c r="AJ413" s="110">
        <f t="shared" si="284"/>
        <v>0</v>
      </c>
      <c r="AK413" s="110">
        <f t="shared" si="269"/>
        <v>0</v>
      </c>
      <c r="AL413" s="110">
        <f t="shared" si="270"/>
        <v>0</v>
      </c>
      <c r="AM413" s="110">
        <f t="shared" si="271"/>
        <v>0</v>
      </c>
      <c r="AN413" s="110">
        <f t="shared" si="272"/>
        <v>0</v>
      </c>
      <c r="AO413" s="110">
        <f t="shared" si="273"/>
        <v>0</v>
      </c>
      <c r="AP413" s="110">
        <f t="shared" si="274"/>
        <v>0</v>
      </c>
      <c r="AQ413" s="110">
        <f t="shared" si="297"/>
        <v>3.284964515312502</v>
      </c>
      <c r="AR413" s="110">
        <f t="shared" si="297"/>
        <v>5.1074617544670744</v>
      </c>
      <c r="AS413" s="110">
        <f t="shared" si="298"/>
        <v>1.2081482271662565</v>
      </c>
      <c r="AT413" s="110">
        <f t="shared" si="299"/>
        <v>0.96460811176577044</v>
      </c>
      <c r="AU413" s="110">
        <f t="shared" si="300"/>
        <v>21.916150159965618</v>
      </c>
      <c r="AV413" s="110">
        <f t="shared" si="301"/>
        <v>5.1745210888212494</v>
      </c>
      <c r="AW413" s="110">
        <f t="shared" si="302"/>
        <v>44.308754182680111</v>
      </c>
      <c r="AX413" s="110">
        <f t="shared" si="303"/>
        <v>53.531645034179412</v>
      </c>
      <c r="AY413" s="110">
        <f t="shared" si="304"/>
        <v>17.744868360847185</v>
      </c>
      <c r="AZ413" s="110">
        <f t="shared" si="305"/>
        <v>12.650822945725924</v>
      </c>
      <c r="BA413" s="110">
        <f t="shared" si="306"/>
        <v>198.72319700530869</v>
      </c>
      <c r="BB413" s="110">
        <f t="shared" si="307"/>
        <v>55.929855423206348</v>
      </c>
      <c r="BC413" s="90">
        <f t="shared" si="285"/>
        <v>0</v>
      </c>
      <c r="BD413" s="90">
        <f t="shared" si="308"/>
        <v>-15500</v>
      </c>
      <c r="BE413" s="90">
        <f t="shared" si="275"/>
        <v>20113.625141127664</v>
      </c>
      <c r="BF413" s="89">
        <f t="shared" si="286"/>
        <v>0.29765323491146223</v>
      </c>
      <c r="BG413" s="109">
        <f t="shared" si="309"/>
        <v>1671.1799159374411</v>
      </c>
      <c r="BH413" s="108">
        <f t="shared" si="276"/>
        <v>21784.805057065107</v>
      </c>
      <c r="BI413" s="129">
        <f t="shared" si="287"/>
        <v>0.40547129400420046</v>
      </c>
      <c r="BJ413" s="90">
        <f t="shared" si="277"/>
        <v>2059.7242198610547</v>
      </c>
      <c r="BK413" s="108">
        <f t="shared" si="278"/>
        <v>22173.349360988719</v>
      </c>
      <c r="BL413" s="89">
        <f t="shared" si="288"/>
        <v>0.43053866845088518</v>
      </c>
      <c r="BM413" s="109"/>
      <c r="BN413" s="109">
        <f t="shared" si="289"/>
        <v>15500</v>
      </c>
      <c r="BO413" s="109">
        <f t="shared" si="290"/>
        <v>22173.349360988723</v>
      </c>
      <c r="BQ413" s="108">
        <f t="shared" si="310"/>
        <v>104.019997</v>
      </c>
      <c r="BR413" s="108">
        <f t="shared" si="311"/>
        <v>42.639999000000003</v>
      </c>
    </row>
    <row r="414" spans="1:70" ht="12.75" customHeight="1" x14ac:dyDescent="0.2">
      <c r="A414" s="107">
        <v>41946</v>
      </c>
      <c r="B414" s="108">
        <v>104.779999</v>
      </c>
      <c r="C414" s="108">
        <v>83.580001999999993</v>
      </c>
      <c r="D414" s="108">
        <v>88.540001000000004</v>
      </c>
      <c r="E414" s="108">
        <v>105.30999799999999</v>
      </c>
      <c r="F414" s="108">
        <v>38.939999</v>
      </c>
      <c r="G414" s="108">
        <v>41.810001</v>
      </c>
      <c r="L414" s="156">
        <f>IF(int=Weekly,-$B$4,IF(int=Bi_Weekly,0,IF(int=Monthly,0,IF(int=Quarterly,0,IF(int=Yearly,0,IF(int=None,0,0))))))</f>
        <v>0</v>
      </c>
      <c r="M414" s="110">
        <f t="shared" si="263"/>
        <v>0</v>
      </c>
      <c r="N414" s="126">
        <f t="shared" si="264"/>
        <v>0</v>
      </c>
      <c r="O414" s="110">
        <f t="shared" si="265"/>
        <v>0</v>
      </c>
      <c r="P414" s="110">
        <f t="shared" si="266"/>
        <v>0</v>
      </c>
      <c r="Q414" s="110">
        <f t="shared" si="267"/>
        <v>0</v>
      </c>
      <c r="R414" s="110">
        <f t="shared" si="268"/>
        <v>0</v>
      </c>
      <c r="S414" s="110">
        <f t="shared" si="291"/>
        <v>41.023789667367609</v>
      </c>
      <c r="T414" s="110">
        <f t="shared" si="292"/>
        <v>48.424183279712338</v>
      </c>
      <c r="U414" s="110">
        <f t="shared" si="293"/>
        <v>16.53672013368093</v>
      </c>
      <c r="V414" s="110">
        <f t="shared" si="294"/>
        <v>11.686214833960154</v>
      </c>
      <c r="W414" s="110">
        <f t="shared" si="295"/>
        <v>176.80704684534308</v>
      </c>
      <c r="X414" s="110">
        <f t="shared" si="296"/>
        <v>50.755334334385097</v>
      </c>
      <c r="Y414" s="110"/>
      <c r="Z414" s="110"/>
      <c r="AA414" s="110"/>
      <c r="AB414" s="110"/>
      <c r="AC414" s="110"/>
      <c r="AD414" s="110"/>
      <c r="AE414" s="110">
        <f t="shared" si="279"/>
        <v>0</v>
      </c>
      <c r="AF414" s="110">
        <f t="shared" si="280"/>
        <v>0</v>
      </c>
      <c r="AG414" s="110">
        <f t="shared" si="281"/>
        <v>0</v>
      </c>
      <c r="AH414" s="110">
        <f t="shared" si="282"/>
        <v>0</v>
      </c>
      <c r="AI414" s="110">
        <f t="shared" si="283"/>
        <v>0</v>
      </c>
      <c r="AJ414" s="110">
        <f t="shared" si="284"/>
        <v>0</v>
      </c>
      <c r="AK414" s="110">
        <f t="shared" si="269"/>
        <v>0</v>
      </c>
      <c r="AL414" s="110">
        <f t="shared" si="270"/>
        <v>0</v>
      </c>
      <c r="AM414" s="110">
        <f t="shared" si="271"/>
        <v>0</v>
      </c>
      <c r="AN414" s="110">
        <f t="shared" si="272"/>
        <v>0</v>
      </c>
      <c r="AO414" s="110">
        <f t="shared" si="273"/>
        <v>0</v>
      </c>
      <c r="AP414" s="110">
        <f t="shared" si="274"/>
        <v>0</v>
      </c>
      <c r="AQ414" s="110">
        <f t="shared" si="297"/>
        <v>3.284964515312502</v>
      </c>
      <c r="AR414" s="110">
        <f t="shared" si="297"/>
        <v>5.1074617544670744</v>
      </c>
      <c r="AS414" s="110">
        <f t="shared" si="298"/>
        <v>1.2081482271662565</v>
      </c>
      <c r="AT414" s="110">
        <f t="shared" si="299"/>
        <v>0.96460811176577044</v>
      </c>
      <c r="AU414" s="110">
        <f t="shared" si="300"/>
        <v>21.916150159965618</v>
      </c>
      <c r="AV414" s="110">
        <f t="shared" si="301"/>
        <v>5.1745210888212494</v>
      </c>
      <c r="AW414" s="110">
        <f t="shared" si="302"/>
        <v>44.308754182680111</v>
      </c>
      <c r="AX414" s="110">
        <f t="shared" si="303"/>
        <v>53.531645034179412</v>
      </c>
      <c r="AY414" s="110">
        <f t="shared" si="304"/>
        <v>17.744868360847185</v>
      </c>
      <c r="AZ414" s="110">
        <f t="shared" si="305"/>
        <v>12.650822945725924</v>
      </c>
      <c r="BA414" s="110">
        <f t="shared" si="306"/>
        <v>198.72319700530869</v>
      </c>
      <c r="BB414" s="110">
        <f t="shared" si="307"/>
        <v>55.929855423206348</v>
      </c>
      <c r="BC414" s="90">
        <f t="shared" si="285"/>
        <v>0</v>
      </c>
      <c r="BD414" s="90">
        <f t="shared" si="308"/>
        <v>-15500</v>
      </c>
      <c r="BE414" s="90">
        <f t="shared" si="275"/>
        <v>20047.549260281045</v>
      </c>
      <c r="BF414" s="89">
        <f t="shared" si="286"/>
        <v>0.29339027485684155</v>
      </c>
      <c r="BG414" s="109">
        <f t="shared" si="309"/>
        <v>1671.1799159374411</v>
      </c>
      <c r="BH414" s="108">
        <f t="shared" si="276"/>
        <v>21718.729176218487</v>
      </c>
      <c r="BI414" s="129">
        <f t="shared" si="287"/>
        <v>0.40120833394957978</v>
      </c>
      <c r="BJ414" s="90">
        <f t="shared" si="277"/>
        <v>2049.3941630560953</v>
      </c>
      <c r="BK414" s="108">
        <f t="shared" si="278"/>
        <v>22096.943423337139</v>
      </c>
      <c r="BL414" s="89">
        <f t="shared" si="288"/>
        <v>0.42560925311852515</v>
      </c>
      <c r="BM414" s="109"/>
      <c r="BN414" s="109">
        <f t="shared" si="289"/>
        <v>15500</v>
      </c>
      <c r="BO414" s="109">
        <f t="shared" si="290"/>
        <v>22096.943423337139</v>
      </c>
      <c r="BQ414" s="108">
        <f t="shared" si="310"/>
        <v>104.779999</v>
      </c>
      <c r="BR414" s="108">
        <f t="shared" si="311"/>
        <v>41.810001</v>
      </c>
    </row>
    <row r="415" spans="1:70" ht="12.75" customHeight="1" x14ac:dyDescent="0.2">
      <c r="A415" s="107">
        <v>41953</v>
      </c>
      <c r="B415" s="108">
        <v>105.16999800000001</v>
      </c>
      <c r="C415" s="108">
        <v>83.790001000000004</v>
      </c>
      <c r="D415" s="108">
        <v>88.410004000000001</v>
      </c>
      <c r="E415" s="108">
        <v>105.239998</v>
      </c>
      <c r="F415" s="108">
        <v>39.240001999999997</v>
      </c>
      <c r="G415" s="108">
        <v>42.130001</v>
      </c>
      <c r="L415" s="156">
        <f>IF(int=Weekly,-$B$4,IF(int=Bi_Weekly,-$B$4,IF(int=Monthly,-$B$4,IF(int=Quarterly,0,IF(int=Yearly,0,IF(int=None,0,0))))))</f>
        <v>0</v>
      </c>
      <c r="M415" s="110">
        <f t="shared" si="263"/>
        <v>0</v>
      </c>
      <c r="N415" s="126">
        <f t="shared" si="264"/>
        <v>0</v>
      </c>
      <c r="O415" s="110">
        <f t="shared" si="265"/>
        <v>0</v>
      </c>
      <c r="P415" s="110">
        <f t="shared" si="266"/>
        <v>0</v>
      </c>
      <c r="Q415" s="110">
        <f t="shared" si="267"/>
        <v>0</v>
      </c>
      <c r="R415" s="110">
        <f t="shared" si="268"/>
        <v>0</v>
      </c>
      <c r="S415" s="110">
        <f t="shared" si="291"/>
        <v>41.023789667367609</v>
      </c>
      <c r="T415" s="110">
        <f t="shared" si="292"/>
        <v>48.424183279712338</v>
      </c>
      <c r="U415" s="110">
        <f t="shared" si="293"/>
        <v>16.53672013368093</v>
      </c>
      <c r="V415" s="110">
        <f t="shared" si="294"/>
        <v>11.686214833960154</v>
      </c>
      <c r="W415" s="110">
        <f t="shared" si="295"/>
        <v>176.80704684534308</v>
      </c>
      <c r="X415" s="110">
        <f t="shared" si="296"/>
        <v>50.755334334385097</v>
      </c>
      <c r="Y415" s="110"/>
      <c r="Z415" s="110"/>
      <c r="AA415" s="110"/>
      <c r="AB415" s="110"/>
      <c r="AC415" s="110"/>
      <c r="AD415" s="110"/>
      <c r="AE415" s="110">
        <f t="shared" si="279"/>
        <v>0</v>
      </c>
      <c r="AF415" s="110">
        <f t="shared" si="280"/>
        <v>0</v>
      </c>
      <c r="AG415" s="110">
        <f t="shared" si="281"/>
        <v>0</v>
      </c>
      <c r="AH415" s="110">
        <f t="shared" si="282"/>
        <v>0</v>
      </c>
      <c r="AI415" s="110">
        <f t="shared" si="283"/>
        <v>0</v>
      </c>
      <c r="AJ415" s="110">
        <f t="shared" si="284"/>
        <v>0</v>
      </c>
      <c r="AK415" s="110">
        <f t="shared" si="269"/>
        <v>0</v>
      </c>
      <c r="AL415" s="110">
        <f t="shared" si="270"/>
        <v>0</v>
      </c>
      <c r="AM415" s="110">
        <f t="shared" si="271"/>
        <v>0</v>
      </c>
      <c r="AN415" s="110">
        <f t="shared" si="272"/>
        <v>0</v>
      </c>
      <c r="AO415" s="110">
        <f t="shared" si="273"/>
        <v>0</v>
      </c>
      <c r="AP415" s="110">
        <f t="shared" si="274"/>
        <v>0</v>
      </c>
      <c r="AQ415" s="110">
        <f t="shared" si="297"/>
        <v>3.284964515312502</v>
      </c>
      <c r="AR415" s="110">
        <f t="shared" si="297"/>
        <v>5.1074617544670744</v>
      </c>
      <c r="AS415" s="110">
        <f t="shared" si="298"/>
        <v>1.2081482271662565</v>
      </c>
      <c r="AT415" s="110">
        <f t="shared" si="299"/>
        <v>0.96460811176577044</v>
      </c>
      <c r="AU415" s="110">
        <f t="shared" si="300"/>
        <v>21.916150159965618</v>
      </c>
      <c r="AV415" s="110">
        <f t="shared" si="301"/>
        <v>5.1745210888212494</v>
      </c>
      <c r="AW415" s="110">
        <f t="shared" si="302"/>
        <v>44.308754182680111</v>
      </c>
      <c r="AX415" s="110">
        <f t="shared" si="303"/>
        <v>53.531645034179412</v>
      </c>
      <c r="AY415" s="110">
        <f t="shared" si="304"/>
        <v>17.744868360847185</v>
      </c>
      <c r="AZ415" s="110">
        <f t="shared" si="305"/>
        <v>12.650822945725924</v>
      </c>
      <c r="BA415" s="110">
        <f t="shared" si="306"/>
        <v>198.72319700530869</v>
      </c>
      <c r="BB415" s="110">
        <f t="shared" si="307"/>
        <v>55.929855423206348</v>
      </c>
      <c r="BC415" s="90">
        <f t="shared" si="285"/>
        <v>0</v>
      </c>
      <c r="BD415" s="90">
        <f t="shared" si="308"/>
        <v>-15500</v>
      </c>
      <c r="BE415" s="90">
        <f t="shared" si="275"/>
        <v>20140.034119708234</v>
      </c>
      <c r="BF415" s="89">
        <f t="shared" si="286"/>
        <v>0.29935703998117646</v>
      </c>
      <c r="BG415" s="109">
        <f t="shared" si="309"/>
        <v>1671.1799159374411</v>
      </c>
      <c r="BH415" s="108">
        <f t="shared" si="276"/>
        <v>21811.214035645677</v>
      </c>
      <c r="BI415" s="129">
        <f t="shared" si="287"/>
        <v>0.40717509907391469</v>
      </c>
      <c r="BJ415" s="90">
        <f t="shared" si="277"/>
        <v>2059.7540371250311</v>
      </c>
      <c r="BK415" s="108">
        <f t="shared" si="278"/>
        <v>22199.788156833267</v>
      </c>
      <c r="BL415" s="89">
        <f t="shared" si="288"/>
        <v>0.43224439721504937</v>
      </c>
      <c r="BM415" s="109"/>
      <c r="BN415" s="109">
        <f t="shared" si="289"/>
        <v>15500</v>
      </c>
      <c r="BO415" s="109">
        <f t="shared" si="290"/>
        <v>22199.788156833267</v>
      </c>
      <c r="BQ415" s="108">
        <f t="shared" si="310"/>
        <v>105.16999800000001</v>
      </c>
      <c r="BR415" s="108">
        <f t="shared" si="311"/>
        <v>42.130001</v>
      </c>
    </row>
    <row r="416" spans="1:70" ht="12.75" customHeight="1" x14ac:dyDescent="0.2">
      <c r="A416" s="107">
        <v>41960</v>
      </c>
      <c r="B416" s="108">
        <v>106.370003</v>
      </c>
      <c r="C416" s="108">
        <v>84.800003000000004</v>
      </c>
      <c r="D416" s="108">
        <v>90</v>
      </c>
      <c r="E416" s="108">
        <v>105.800003</v>
      </c>
      <c r="F416" s="108">
        <v>39.490001999999997</v>
      </c>
      <c r="G416" s="108">
        <v>43.110000999999997</v>
      </c>
      <c r="L416" s="156">
        <f>IF(int=Weekly,-$B$4,IF(int=Bi_Weekly,0,IF(int=Monthly,0,IF(int=Quarterly,0,IF(int=Yearly,0,IF(int=None,0,0))))))</f>
        <v>0</v>
      </c>
      <c r="M416" s="110">
        <f t="shared" si="263"/>
        <v>0</v>
      </c>
      <c r="N416" s="126">
        <f t="shared" si="264"/>
        <v>0</v>
      </c>
      <c r="O416" s="110">
        <f t="shared" si="265"/>
        <v>0</v>
      </c>
      <c r="P416" s="110">
        <f t="shared" si="266"/>
        <v>0</v>
      </c>
      <c r="Q416" s="110">
        <f t="shared" si="267"/>
        <v>0</v>
      </c>
      <c r="R416" s="110">
        <f t="shared" si="268"/>
        <v>0</v>
      </c>
      <c r="S416" s="110">
        <f t="shared" si="291"/>
        <v>41.023789667367609</v>
      </c>
      <c r="T416" s="110">
        <f t="shared" si="292"/>
        <v>48.424183279712338</v>
      </c>
      <c r="U416" s="110">
        <f t="shared" si="293"/>
        <v>16.53672013368093</v>
      </c>
      <c r="V416" s="110">
        <f t="shared" si="294"/>
        <v>11.686214833960154</v>
      </c>
      <c r="W416" s="110">
        <f t="shared" si="295"/>
        <v>176.80704684534308</v>
      </c>
      <c r="X416" s="110">
        <f t="shared" si="296"/>
        <v>50.755334334385097</v>
      </c>
      <c r="Y416" s="110"/>
      <c r="Z416" s="110"/>
      <c r="AA416" s="110"/>
      <c r="AB416" s="110"/>
      <c r="AC416" s="110"/>
      <c r="AD416" s="110"/>
      <c r="AE416" s="110">
        <f t="shared" si="279"/>
        <v>0</v>
      </c>
      <c r="AF416" s="110">
        <f t="shared" si="280"/>
        <v>0</v>
      </c>
      <c r="AG416" s="110">
        <f t="shared" si="281"/>
        <v>0</v>
      </c>
      <c r="AH416" s="110">
        <f t="shared" si="282"/>
        <v>0</v>
      </c>
      <c r="AI416" s="110">
        <f t="shared" si="283"/>
        <v>0</v>
      </c>
      <c r="AJ416" s="110">
        <f t="shared" si="284"/>
        <v>0</v>
      </c>
      <c r="AK416" s="110">
        <f t="shared" si="269"/>
        <v>0</v>
      </c>
      <c r="AL416" s="110">
        <f t="shared" si="270"/>
        <v>0</v>
      </c>
      <c r="AM416" s="110">
        <f t="shared" si="271"/>
        <v>0</v>
      </c>
      <c r="AN416" s="110">
        <f t="shared" si="272"/>
        <v>0</v>
      </c>
      <c r="AO416" s="110">
        <f t="shared" si="273"/>
        <v>0</v>
      </c>
      <c r="AP416" s="110">
        <f t="shared" si="274"/>
        <v>0</v>
      </c>
      <c r="AQ416" s="110">
        <f t="shared" si="297"/>
        <v>3.284964515312502</v>
      </c>
      <c r="AR416" s="110">
        <f t="shared" si="297"/>
        <v>5.1074617544670744</v>
      </c>
      <c r="AS416" s="110">
        <f t="shared" si="298"/>
        <v>1.2081482271662565</v>
      </c>
      <c r="AT416" s="110">
        <f t="shared" si="299"/>
        <v>0.96460811176577044</v>
      </c>
      <c r="AU416" s="110">
        <f t="shared" si="300"/>
        <v>21.916150159965618</v>
      </c>
      <c r="AV416" s="110">
        <f t="shared" si="301"/>
        <v>5.1745210888212494</v>
      </c>
      <c r="AW416" s="110">
        <f t="shared" si="302"/>
        <v>44.308754182680111</v>
      </c>
      <c r="AX416" s="110">
        <f t="shared" si="303"/>
        <v>53.531645034179412</v>
      </c>
      <c r="AY416" s="110">
        <f t="shared" si="304"/>
        <v>17.744868360847185</v>
      </c>
      <c r="AZ416" s="110">
        <f t="shared" si="305"/>
        <v>12.650822945725924</v>
      </c>
      <c r="BA416" s="110">
        <f t="shared" si="306"/>
        <v>198.72319700530869</v>
      </c>
      <c r="BB416" s="110">
        <f t="shared" si="307"/>
        <v>55.929855423206348</v>
      </c>
      <c r="BC416" s="90">
        <f t="shared" si="285"/>
        <v>0</v>
      </c>
      <c r="BD416" s="90">
        <f t="shared" si="308"/>
        <v>-15500</v>
      </c>
      <c r="BE416" s="90">
        <f t="shared" si="275"/>
        <v>20364.951041351695</v>
      </c>
      <c r="BF416" s="89">
        <f t="shared" si="286"/>
        <v>0.31386780911946421</v>
      </c>
      <c r="BG416" s="109">
        <f t="shared" si="309"/>
        <v>1671.1799159374411</v>
      </c>
      <c r="BH416" s="108">
        <f t="shared" si="276"/>
        <v>22036.130957289137</v>
      </c>
      <c r="BI416" s="129">
        <f t="shared" si="287"/>
        <v>0.42168586821220244</v>
      </c>
      <c r="BJ416" s="90">
        <f t="shared" si="277"/>
        <v>2081.8657619764313</v>
      </c>
      <c r="BK416" s="108">
        <f t="shared" si="278"/>
        <v>22446.816803328125</v>
      </c>
      <c r="BL416" s="89">
        <f t="shared" si="288"/>
        <v>0.44818172924697586</v>
      </c>
      <c r="BM416" s="109"/>
      <c r="BN416" s="109">
        <f t="shared" si="289"/>
        <v>15500</v>
      </c>
      <c r="BO416" s="109">
        <f t="shared" si="290"/>
        <v>22446.816803328129</v>
      </c>
      <c r="BQ416" s="108">
        <f t="shared" si="310"/>
        <v>106.370003</v>
      </c>
      <c r="BR416" s="108">
        <f t="shared" si="311"/>
        <v>43.110000999999997</v>
      </c>
    </row>
    <row r="417" spans="1:70" ht="12.75" customHeight="1" x14ac:dyDescent="0.2">
      <c r="A417" s="113">
        <v>41967</v>
      </c>
      <c r="B417" s="108">
        <v>106.599998</v>
      </c>
      <c r="C417" s="108">
        <v>84.699996999999996</v>
      </c>
      <c r="D417" s="108">
        <v>90.309997999999993</v>
      </c>
      <c r="E417" s="108">
        <v>105.730003</v>
      </c>
      <c r="F417" s="108">
        <v>39.610000999999997</v>
      </c>
      <c r="G417" s="108">
        <v>42.169998</v>
      </c>
      <c r="L417" s="156">
        <f>IF(int=Weekly,-$B$4,IF(int=Bi_Weekly,-$B$4,IF(int=Monthly,0,IF(int=Quarterly,0,IF(int=Yearly,0,IF(int=None,0,0))))))</f>
        <v>0</v>
      </c>
      <c r="M417" s="110">
        <f t="shared" si="263"/>
        <v>0</v>
      </c>
      <c r="N417" s="126">
        <f t="shared" si="264"/>
        <v>0</v>
      </c>
      <c r="O417" s="110">
        <f t="shared" si="265"/>
        <v>0</v>
      </c>
      <c r="P417" s="110">
        <f t="shared" si="266"/>
        <v>0</v>
      </c>
      <c r="Q417" s="110">
        <f t="shared" si="267"/>
        <v>0</v>
      </c>
      <c r="R417" s="110">
        <f t="shared" si="268"/>
        <v>0</v>
      </c>
      <c r="S417" s="110">
        <f t="shared" si="291"/>
        <v>41.023789667367609</v>
      </c>
      <c r="T417" s="110">
        <f t="shared" si="292"/>
        <v>48.424183279712338</v>
      </c>
      <c r="U417" s="110">
        <f t="shared" si="293"/>
        <v>16.53672013368093</v>
      </c>
      <c r="V417" s="110">
        <f t="shared" si="294"/>
        <v>11.686214833960154</v>
      </c>
      <c r="W417" s="110">
        <f t="shared" si="295"/>
        <v>176.80704684534308</v>
      </c>
      <c r="X417" s="110">
        <f t="shared" si="296"/>
        <v>50.755334334385097</v>
      </c>
      <c r="Y417" s="110"/>
      <c r="Z417" s="110"/>
      <c r="AA417" s="110"/>
      <c r="AB417" s="110"/>
      <c r="AC417" s="110"/>
      <c r="AD417" s="110"/>
      <c r="AE417" s="110">
        <f t="shared" si="279"/>
        <v>0</v>
      </c>
      <c r="AF417" s="110">
        <f t="shared" si="280"/>
        <v>0</v>
      </c>
      <c r="AG417" s="110">
        <f t="shared" si="281"/>
        <v>0</v>
      </c>
      <c r="AH417" s="110">
        <f t="shared" si="282"/>
        <v>0</v>
      </c>
      <c r="AI417" s="110">
        <f t="shared" si="283"/>
        <v>0</v>
      </c>
      <c r="AJ417" s="110">
        <f t="shared" si="284"/>
        <v>0</v>
      </c>
      <c r="AK417" s="110">
        <f t="shared" si="269"/>
        <v>0</v>
      </c>
      <c r="AL417" s="110">
        <f t="shared" si="270"/>
        <v>0</v>
      </c>
      <c r="AM417" s="110">
        <f t="shared" si="271"/>
        <v>0</v>
      </c>
      <c r="AN417" s="110">
        <f t="shared" si="272"/>
        <v>0</v>
      </c>
      <c r="AO417" s="110">
        <f t="shared" si="273"/>
        <v>0</v>
      </c>
      <c r="AP417" s="110">
        <f t="shared" si="274"/>
        <v>0</v>
      </c>
      <c r="AQ417" s="110">
        <f t="shared" si="297"/>
        <v>3.284964515312502</v>
      </c>
      <c r="AR417" s="110">
        <f t="shared" si="297"/>
        <v>5.1074617544670744</v>
      </c>
      <c r="AS417" s="110">
        <f t="shared" si="298"/>
        <v>1.2081482271662565</v>
      </c>
      <c r="AT417" s="110">
        <f t="shared" si="299"/>
        <v>0.96460811176577044</v>
      </c>
      <c r="AU417" s="110">
        <f t="shared" si="300"/>
        <v>21.916150159965618</v>
      </c>
      <c r="AV417" s="110">
        <f t="shared" si="301"/>
        <v>5.1745210888212494</v>
      </c>
      <c r="AW417" s="110">
        <f t="shared" si="302"/>
        <v>44.308754182680111</v>
      </c>
      <c r="AX417" s="110">
        <f t="shared" si="303"/>
        <v>53.531645034179412</v>
      </c>
      <c r="AY417" s="110">
        <f t="shared" si="304"/>
        <v>17.744868360847185</v>
      </c>
      <c r="AZ417" s="110">
        <f t="shared" si="305"/>
        <v>12.650822945725924</v>
      </c>
      <c r="BA417" s="110">
        <f t="shared" si="306"/>
        <v>198.72319700530869</v>
      </c>
      <c r="BB417" s="110">
        <f t="shared" si="307"/>
        <v>55.929855423206348</v>
      </c>
      <c r="BC417" s="90">
        <f t="shared" si="285"/>
        <v>0</v>
      </c>
      <c r="BD417" s="90">
        <f t="shared" si="308"/>
        <v>-15500</v>
      </c>
      <c r="BE417" s="90">
        <f t="shared" si="275"/>
        <v>20347.358416386865</v>
      </c>
      <c r="BF417" s="89">
        <f t="shared" si="286"/>
        <v>0.31273280105721701</v>
      </c>
      <c r="BG417" s="109">
        <f t="shared" si="309"/>
        <v>1671.1799159374411</v>
      </c>
      <c r="BH417" s="108">
        <f t="shared" si="276"/>
        <v>22018.538332324308</v>
      </c>
      <c r="BI417" s="129">
        <f t="shared" si="287"/>
        <v>0.42055086014995524</v>
      </c>
      <c r="BJ417" s="90">
        <f t="shared" si="277"/>
        <v>2080.1833622922049</v>
      </c>
      <c r="BK417" s="108">
        <f t="shared" si="278"/>
        <v>22427.541778679071</v>
      </c>
      <c r="BL417" s="89">
        <f t="shared" si="288"/>
        <v>0.44693817926961743</v>
      </c>
      <c r="BM417" s="109"/>
      <c r="BN417" s="109">
        <f t="shared" si="289"/>
        <v>15500</v>
      </c>
      <c r="BO417" s="109">
        <f t="shared" si="290"/>
        <v>22427.541778679071</v>
      </c>
      <c r="BQ417" s="108">
        <f t="shared" si="310"/>
        <v>106.599998</v>
      </c>
      <c r="BR417" s="108">
        <f t="shared" si="311"/>
        <v>42.169998</v>
      </c>
    </row>
    <row r="418" spans="1:70" ht="12.75" customHeight="1" x14ac:dyDescent="0.2">
      <c r="A418" s="113">
        <v>41974</v>
      </c>
      <c r="B418" s="108">
        <v>106.949997</v>
      </c>
      <c r="C418" s="108">
        <v>85.43</v>
      </c>
      <c r="D418" s="108">
        <v>90.519997000000004</v>
      </c>
      <c r="E418" s="108">
        <v>106.449997</v>
      </c>
      <c r="F418" s="108">
        <v>39.619999</v>
      </c>
      <c r="G418" s="108">
        <v>41.509998000000003</v>
      </c>
      <c r="L418" s="156">
        <f>IF(int=Weekly,-$B$4,IF(int=Bi_Weekly,0,IF(int=Monthly,0,IF(int=Quarterly,0,IF(int=Yearly,0,IF(int=None,0,0))))))</f>
        <v>0</v>
      </c>
      <c r="M418" s="110">
        <f t="shared" si="263"/>
        <v>0</v>
      </c>
      <c r="N418" s="126">
        <f t="shared" si="264"/>
        <v>0</v>
      </c>
      <c r="O418" s="110">
        <f t="shared" si="265"/>
        <v>0</v>
      </c>
      <c r="P418" s="110">
        <f t="shared" si="266"/>
        <v>0</v>
      </c>
      <c r="Q418" s="110">
        <f t="shared" si="267"/>
        <v>0</v>
      </c>
      <c r="R418" s="110">
        <f t="shared" si="268"/>
        <v>0</v>
      </c>
      <c r="S418" s="110">
        <f t="shared" si="291"/>
        <v>41.023789667367609</v>
      </c>
      <c r="T418" s="110">
        <f t="shared" si="292"/>
        <v>48.424183279712338</v>
      </c>
      <c r="U418" s="110">
        <f t="shared" si="293"/>
        <v>16.53672013368093</v>
      </c>
      <c r="V418" s="110">
        <f t="shared" si="294"/>
        <v>11.686214833960154</v>
      </c>
      <c r="W418" s="110">
        <f t="shared" si="295"/>
        <v>176.80704684534308</v>
      </c>
      <c r="X418" s="110">
        <f t="shared" si="296"/>
        <v>50.755334334385097</v>
      </c>
      <c r="Y418" s="110"/>
      <c r="Z418" s="110"/>
      <c r="AA418" s="110"/>
      <c r="AB418" s="110"/>
      <c r="AC418" s="110"/>
      <c r="AD418" s="110"/>
      <c r="AE418" s="110">
        <f t="shared" si="279"/>
        <v>0</v>
      </c>
      <c r="AF418" s="110">
        <f t="shared" si="280"/>
        <v>0</v>
      </c>
      <c r="AG418" s="110">
        <f t="shared" si="281"/>
        <v>0</v>
      </c>
      <c r="AH418" s="110">
        <f t="shared" si="282"/>
        <v>0</v>
      </c>
      <c r="AI418" s="110">
        <f t="shared" si="283"/>
        <v>0</v>
      </c>
      <c r="AJ418" s="110">
        <f t="shared" si="284"/>
        <v>0</v>
      </c>
      <c r="AK418" s="110">
        <f t="shared" si="269"/>
        <v>0</v>
      </c>
      <c r="AL418" s="110">
        <f t="shared" si="270"/>
        <v>0</v>
      </c>
      <c r="AM418" s="110">
        <f t="shared" si="271"/>
        <v>0</v>
      </c>
      <c r="AN418" s="110">
        <f t="shared" si="272"/>
        <v>0</v>
      </c>
      <c r="AO418" s="110">
        <f t="shared" si="273"/>
        <v>0</v>
      </c>
      <c r="AP418" s="110">
        <f t="shared" si="274"/>
        <v>0</v>
      </c>
      <c r="AQ418" s="110">
        <f t="shared" si="297"/>
        <v>3.284964515312502</v>
      </c>
      <c r="AR418" s="110">
        <f t="shared" si="297"/>
        <v>5.1074617544670744</v>
      </c>
      <c r="AS418" s="110">
        <f t="shared" si="298"/>
        <v>1.2081482271662565</v>
      </c>
      <c r="AT418" s="110">
        <f t="shared" si="299"/>
        <v>0.96460811176577044</v>
      </c>
      <c r="AU418" s="110">
        <f t="shared" si="300"/>
        <v>21.916150159965618</v>
      </c>
      <c r="AV418" s="110">
        <f t="shared" si="301"/>
        <v>5.1745210888212494</v>
      </c>
      <c r="AW418" s="110">
        <f t="shared" si="302"/>
        <v>44.308754182680111</v>
      </c>
      <c r="AX418" s="110">
        <f t="shared" si="303"/>
        <v>53.531645034179412</v>
      </c>
      <c r="AY418" s="110">
        <f t="shared" si="304"/>
        <v>17.744868360847185</v>
      </c>
      <c r="AZ418" s="110">
        <f t="shared" si="305"/>
        <v>12.650822945725924</v>
      </c>
      <c r="BA418" s="110">
        <f t="shared" si="306"/>
        <v>198.72319700530869</v>
      </c>
      <c r="BB418" s="110">
        <f t="shared" si="307"/>
        <v>55.929855423206348</v>
      </c>
      <c r="BC418" s="90">
        <f t="shared" si="285"/>
        <v>0</v>
      </c>
      <c r="BD418" s="90">
        <f t="shared" si="308"/>
        <v>-15500</v>
      </c>
      <c r="BE418" s="90">
        <f t="shared" si="275"/>
        <v>20377.222396261579</v>
      </c>
      <c r="BF418" s="89">
        <f t="shared" si="286"/>
        <v>0.314659509436231</v>
      </c>
      <c r="BG418" s="109">
        <f t="shared" si="309"/>
        <v>1671.1799159374411</v>
      </c>
      <c r="BH418" s="108">
        <f t="shared" si="276"/>
        <v>22048.402312199021</v>
      </c>
      <c r="BI418" s="129">
        <f t="shared" si="287"/>
        <v>0.42247756852896901</v>
      </c>
      <c r="BJ418" s="90">
        <f t="shared" si="277"/>
        <v>2082.8137147138032</v>
      </c>
      <c r="BK418" s="108">
        <f t="shared" si="278"/>
        <v>22460.036110975383</v>
      </c>
      <c r="BL418" s="89">
        <f t="shared" si="288"/>
        <v>0.44903458780486338</v>
      </c>
      <c r="BM418" s="109"/>
      <c r="BN418" s="109">
        <f t="shared" si="289"/>
        <v>15500</v>
      </c>
      <c r="BO418" s="109">
        <f t="shared" si="290"/>
        <v>22460.036110975379</v>
      </c>
      <c r="BQ418" s="108">
        <f t="shared" si="310"/>
        <v>106.949997</v>
      </c>
      <c r="BR418" s="108">
        <f t="shared" si="311"/>
        <v>41.509998000000003</v>
      </c>
    </row>
    <row r="419" spans="1:70" ht="12.75" customHeight="1" x14ac:dyDescent="0.2">
      <c r="A419" s="113">
        <v>41981</v>
      </c>
      <c r="B419" s="108">
        <v>103.339996</v>
      </c>
      <c r="C419" s="108">
        <v>82.360000999999997</v>
      </c>
      <c r="D419" s="108">
        <v>87.5</v>
      </c>
      <c r="E419" s="108">
        <v>103.050003</v>
      </c>
      <c r="F419" s="108">
        <v>37.790000999999997</v>
      </c>
      <c r="G419" s="108">
        <v>38.840000000000003</v>
      </c>
      <c r="L419" s="156">
        <f>IF(int=Weekly,-$B$4,IF(int=Bi_Weekly,-$B$4,IF(int=Monthly,-$B$4,IF(int=Quarterly,0,IF(int=Yearly,0,IF(int=None,0,0))))))</f>
        <v>0</v>
      </c>
      <c r="M419" s="110">
        <f t="shared" ref="M419:M482" si="312">(ABS((L419*$B$29)/B419))</f>
        <v>0</v>
      </c>
      <c r="N419" s="126">
        <f t="shared" ref="N419:N482" si="313">(ABS((L419*$C$29)/C419))</f>
        <v>0</v>
      </c>
      <c r="O419" s="110">
        <f t="shared" ref="O419:O482" si="314">(ABS((L419*$D$29)/D419))</f>
        <v>0</v>
      </c>
      <c r="P419" s="110">
        <f t="shared" ref="P419:P482" si="315">(ABS((L419*$E$29)/E419))</f>
        <v>0</v>
      </c>
      <c r="Q419" s="110">
        <f t="shared" ref="Q419:Q482" si="316">(ABS((L419*$F$29)/F419))</f>
        <v>0</v>
      </c>
      <c r="R419" s="110">
        <f t="shared" ref="R419:R482" si="317">(ABS((L419*$G$29)/G419))</f>
        <v>0</v>
      </c>
      <c r="S419" s="110">
        <f t="shared" si="291"/>
        <v>41.023789667367609</v>
      </c>
      <c r="T419" s="110">
        <f t="shared" si="292"/>
        <v>48.424183279712338</v>
      </c>
      <c r="U419" s="110">
        <f t="shared" si="293"/>
        <v>16.53672013368093</v>
      </c>
      <c r="V419" s="110">
        <f t="shared" si="294"/>
        <v>11.686214833960154</v>
      </c>
      <c r="W419" s="110">
        <f t="shared" si="295"/>
        <v>176.80704684534308</v>
      </c>
      <c r="X419" s="110">
        <f t="shared" si="296"/>
        <v>50.755334334385097</v>
      </c>
      <c r="Y419" s="110"/>
      <c r="Z419" s="110"/>
      <c r="AA419" s="110"/>
      <c r="AB419" s="110"/>
      <c r="AC419" s="110"/>
      <c r="AD419" s="110"/>
      <c r="AE419" s="110">
        <f t="shared" si="279"/>
        <v>0</v>
      </c>
      <c r="AF419" s="110">
        <f t="shared" si="280"/>
        <v>0</v>
      </c>
      <c r="AG419" s="110">
        <f t="shared" si="281"/>
        <v>0</v>
      </c>
      <c r="AH419" s="110">
        <f t="shared" si="282"/>
        <v>0</v>
      </c>
      <c r="AI419" s="110">
        <f t="shared" si="283"/>
        <v>0</v>
      </c>
      <c r="AJ419" s="110">
        <f t="shared" si="284"/>
        <v>0</v>
      </c>
      <c r="AK419" s="110">
        <f t="shared" ref="AK419:AK482" si="318">IF(AE419&gt;0,AE419/B419,0)</f>
        <v>0</v>
      </c>
      <c r="AL419" s="110">
        <f t="shared" ref="AL419:AL482" si="319">IF(AF419&gt;0,AF419/C419,0)</f>
        <v>0</v>
      </c>
      <c r="AM419" s="110">
        <f t="shared" ref="AM419:AM482" si="320">IF(AG419&gt;0,AG419/D419,0)</f>
        <v>0</v>
      </c>
      <c r="AN419" s="110">
        <f t="shared" ref="AN419:AN482" si="321">IF(AH419&gt;0,AH419/E419,0)</f>
        <v>0</v>
      </c>
      <c r="AO419" s="110">
        <f t="shared" ref="AO419:AO482" si="322">IF(AI419&gt;0,AI419/F419,0)</f>
        <v>0</v>
      </c>
      <c r="AP419" s="110">
        <f t="shared" ref="AP419:AP482" si="323">IF(AJ419&gt;0,AJ419/G419,0)</f>
        <v>0</v>
      </c>
      <c r="AQ419" s="110">
        <f t="shared" si="297"/>
        <v>3.284964515312502</v>
      </c>
      <c r="AR419" s="110">
        <f t="shared" si="297"/>
        <v>5.1074617544670744</v>
      </c>
      <c r="AS419" s="110">
        <f t="shared" si="298"/>
        <v>1.2081482271662565</v>
      </c>
      <c r="AT419" s="110">
        <f t="shared" si="299"/>
        <v>0.96460811176577044</v>
      </c>
      <c r="AU419" s="110">
        <f t="shared" si="300"/>
        <v>21.916150159965618</v>
      </c>
      <c r="AV419" s="110">
        <f t="shared" si="301"/>
        <v>5.1745210888212494</v>
      </c>
      <c r="AW419" s="110">
        <f t="shared" si="302"/>
        <v>44.308754182680111</v>
      </c>
      <c r="AX419" s="110">
        <f t="shared" si="303"/>
        <v>53.531645034179412</v>
      </c>
      <c r="AY419" s="110">
        <f t="shared" si="304"/>
        <v>17.744868360847185</v>
      </c>
      <c r="AZ419" s="110">
        <f t="shared" si="305"/>
        <v>12.650822945725924</v>
      </c>
      <c r="BA419" s="110">
        <f t="shared" si="306"/>
        <v>198.72319700530869</v>
      </c>
      <c r="BB419" s="110">
        <f t="shared" si="307"/>
        <v>55.929855423206348</v>
      </c>
      <c r="BC419" s="90">
        <f t="shared" si="285"/>
        <v>0</v>
      </c>
      <c r="BD419" s="90">
        <f t="shared" si="308"/>
        <v>-15500</v>
      </c>
      <c r="BE419" s="90">
        <f t="shared" ref="BE419:BE482" si="324">(S419*B419)+(T419*C419)+(U419*D419)+(V419*E419)+(W419*F419)+(X419*G419)</f>
        <v>19531.717191507301</v>
      </c>
      <c r="BF419" s="89">
        <f t="shared" si="286"/>
        <v>0.26011078654885811</v>
      </c>
      <c r="BG419" s="109">
        <f t="shared" si="309"/>
        <v>1671.1799159374411</v>
      </c>
      <c r="BH419" s="108">
        <f t="shared" ref="BH419:BH482" si="325">BE419+BG419</f>
        <v>21202.897107444744</v>
      </c>
      <c r="BI419" s="129">
        <f t="shared" si="287"/>
        <v>0.36792884564159634</v>
      </c>
      <c r="BJ419" s="90">
        <f t="shared" ref="BJ419:BJ482" si="326">(B419*AQ419)+(C419*AR419)+(D419*AS419)+(E419*AT419)+(F419*AU419)+(G419*AV419)</f>
        <v>1994.4243493173085</v>
      </c>
      <c r="BK419" s="108">
        <f t="shared" ref="BK419:BK482" si="327">BE419+BJ419</f>
        <v>21526.14154082461</v>
      </c>
      <c r="BL419" s="89">
        <f t="shared" si="288"/>
        <v>0.38878332521449099</v>
      </c>
      <c r="BM419" s="109"/>
      <c r="BN419" s="109">
        <f t="shared" si="289"/>
        <v>15500</v>
      </c>
      <c r="BO419" s="109">
        <f t="shared" si="290"/>
        <v>21526.141540824607</v>
      </c>
      <c r="BQ419" s="108">
        <f t="shared" si="310"/>
        <v>103.339996</v>
      </c>
      <c r="BR419" s="108">
        <f t="shared" si="311"/>
        <v>38.840000000000003</v>
      </c>
    </row>
    <row r="420" spans="1:70" ht="12.75" customHeight="1" x14ac:dyDescent="0.2">
      <c r="A420" s="113">
        <v>41988</v>
      </c>
      <c r="B420" s="108">
        <v>106.910004</v>
      </c>
      <c r="C420" s="108">
        <v>85.339995999999999</v>
      </c>
      <c r="D420" s="108">
        <v>90.839995999999999</v>
      </c>
      <c r="E420" s="108">
        <v>106.599998</v>
      </c>
      <c r="F420" s="108">
        <v>38.630001</v>
      </c>
      <c r="G420" s="108">
        <v>39.669998</v>
      </c>
      <c r="L420" s="156">
        <f>IF(int=Weekly,-$B$4,IF(int=Bi_Weekly,0,IF(int=Monthly,0,IF(int=Quarterly,0,IF(int=Yearly,0,IF(int=None,0,0))))))</f>
        <v>0</v>
      </c>
      <c r="M420" s="110">
        <f t="shared" si="312"/>
        <v>0</v>
      </c>
      <c r="N420" s="126">
        <f t="shared" si="313"/>
        <v>0</v>
      </c>
      <c r="O420" s="110">
        <f t="shared" si="314"/>
        <v>0</v>
      </c>
      <c r="P420" s="110">
        <f t="shared" si="315"/>
        <v>0</v>
      </c>
      <c r="Q420" s="110">
        <f t="shared" si="316"/>
        <v>0</v>
      </c>
      <c r="R420" s="110">
        <f t="shared" si="317"/>
        <v>0</v>
      </c>
      <c r="S420" s="110">
        <f t="shared" si="291"/>
        <v>41.023789667367609</v>
      </c>
      <c r="T420" s="110">
        <f t="shared" si="292"/>
        <v>48.424183279712338</v>
      </c>
      <c r="U420" s="110">
        <f t="shared" si="293"/>
        <v>16.53672013368093</v>
      </c>
      <c r="V420" s="110">
        <f t="shared" si="294"/>
        <v>11.686214833960154</v>
      </c>
      <c r="W420" s="110">
        <f t="shared" si="295"/>
        <v>176.80704684534308</v>
      </c>
      <c r="X420" s="110">
        <f t="shared" si="296"/>
        <v>50.755334334385097</v>
      </c>
      <c r="Y420" s="110"/>
      <c r="Z420" s="110"/>
      <c r="AA420" s="110"/>
      <c r="AB420" s="110"/>
      <c r="AC420" s="110"/>
      <c r="AD420" s="110"/>
      <c r="AE420" s="110">
        <f t="shared" ref="AE420:AE483" si="328">(S420*Y420)</f>
        <v>0</v>
      </c>
      <c r="AF420" s="110">
        <f t="shared" ref="AF420:AF483" si="329">(T420*Z420)</f>
        <v>0</v>
      </c>
      <c r="AG420" s="110">
        <f t="shared" ref="AG420:AG483" si="330">(U420*AA420)</f>
        <v>0</v>
      </c>
      <c r="AH420" s="110">
        <f t="shared" ref="AH420:AH483" si="331">(V420*AB420)</f>
        <v>0</v>
      </c>
      <c r="AI420" s="110">
        <f t="shared" ref="AI420:AI483" si="332">(W420*AC420)</f>
        <v>0</v>
      </c>
      <c r="AJ420" s="110">
        <f t="shared" ref="AJ420:AJ483" si="333">(X420*AD420)</f>
        <v>0</v>
      </c>
      <c r="AK420" s="110">
        <f t="shared" si="318"/>
        <v>0</v>
      </c>
      <c r="AL420" s="110">
        <f t="shared" si="319"/>
        <v>0</v>
      </c>
      <c r="AM420" s="110">
        <f t="shared" si="320"/>
        <v>0</v>
      </c>
      <c r="AN420" s="110">
        <f t="shared" si="321"/>
        <v>0</v>
      </c>
      <c r="AO420" s="110">
        <f t="shared" si="322"/>
        <v>0</v>
      </c>
      <c r="AP420" s="110">
        <f t="shared" si="323"/>
        <v>0</v>
      </c>
      <c r="AQ420" s="110">
        <f t="shared" si="297"/>
        <v>3.284964515312502</v>
      </c>
      <c r="AR420" s="110">
        <f t="shared" si="297"/>
        <v>5.1074617544670744</v>
      </c>
      <c r="AS420" s="110">
        <f t="shared" si="298"/>
        <v>1.2081482271662565</v>
      </c>
      <c r="AT420" s="110">
        <f t="shared" si="299"/>
        <v>0.96460811176577044</v>
      </c>
      <c r="AU420" s="110">
        <f t="shared" si="300"/>
        <v>21.916150159965618</v>
      </c>
      <c r="AV420" s="110">
        <f t="shared" si="301"/>
        <v>5.1745210888212494</v>
      </c>
      <c r="AW420" s="110">
        <f t="shared" si="302"/>
        <v>44.308754182680111</v>
      </c>
      <c r="AX420" s="110">
        <f t="shared" si="303"/>
        <v>53.531645034179412</v>
      </c>
      <c r="AY420" s="110">
        <f t="shared" si="304"/>
        <v>17.744868360847185</v>
      </c>
      <c r="AZ420" s="110">
        <f t="shared" si="305"/>
        <v>12.650822945725924</v>
      </c>
      <c r="BA420" s="110">
        <f t="shared" si="306"/>
        <v>198.72319700530869</v>
      </c>
      <c r="BB420" s="110">
        <f t="shared" si="307"/>
        <v>55.929855423206348</v>
      </c>
      <c r="BC420" s="90">
        <f t="shared" ref="BC420:BC483" si="334">(AE420+AF420+AG420+AH420+AI420+AJ420)</f>
        <v>0</v>
      </c>
      <c r="BD420" s="90">
        <f t="shared" si="308"/>
        <v>-15500</v>
      </c>
      <c r="BE420" s="90">
        <f t="shared" si="324"/>
        <v>20109.839601528802</v>
      </c>
      <c r="BF420" s="89">
        <f t="shared" ref="BF420:BF483" si="335">(BE420/ABS(BD420))-1</f>
        <v>0.29740900655024527</v>
      </c>
      <c r="BG420" s="109">
        <f t="shared" si="309"/>
        <v>1671.1799159374411</v>
      </c>
      <c r="BH420" s="108">
        <f t="shared" si="325"/>
        <v>21781.019517466244</v>
      </c>
      <c r="BI420" s="129">
        <f t="shared" ref="BI420:BI483" si="336">(BH420/ABS(BD420))-1</f>
        <v>0.4052270656429835</v>
      </c>
      <c r="BJ420" s="90">
        <f t="shared" si="326"/>
        <v>2051.535881916614</v>
      </c>
      <c r="BK420" s="108">
        <f t="shared" si="327"/>
        <v>22161.375483445416</v>
      </c>
      <c r="BL420" s="89">
        <f t="shared" ref="BL420:BL483" si="337">(BK420/ABS(BD420))-1</f>
        <v>0.42976616022228487</v>
      </c>
      <c r="BM420" s="109"/>
      <c r="BN420" s="109">
        <f t="shared" ref="BN420:BN483" si="338">ABS(BD420)</f>
        <v>15500</v>
      </c>
      <c r="BO420" s="109">
        <f t="shared" ref="BO420:BO483" si="339">(B420*AW420)+(C420*AX420)+(D420*AY420)+(E420*AZ420)+(F420*BA420)+(G420*BB420)</f>
        <v>22161.375483445416</v>
      </c>
      <c r="BQ420" s="108">
        <f t="shared" si="310"/>
        <v>106.910004</v>
      </c>
      <c r="BR420" s="108">
        <f t="shared" si="311"/>
        <v>39.669998</v>
      </c>
    </row>
    <row r="421" spans="1:70" ht="12.75" customHeight="1" x14ac:dyDescent="0.2">
      <c r="A421" s="113">
        <v>41995</v>
      </c>
      <c r="B421" s="108">
        <v>107.360001</v>
      </c>
      <c r="C421" s="108">
        <v>85.650002000000001</v>
      </c>
      <c r="D421" s="108">
        <v>90.519997000000004</v>
      </c>
      <c r="E421" s="108">
        <v>106.519997</v>
      </c>
      <c r="F421" s="108">
        <v>38.700001</v>
      </c>
      <c r="G421" s="108">
        <v>40.040000999999997</v>
      </c>
      <c r="L421" s="156">
        <f>IF(int=Weekly,-$B$4,IF(int=Bi_Weekly,-$B$4,IF(int=Monthly,0,IF(int=Quarterly,0,IF(int=Yearly,0,IF(int=None,0,0))))))</f>
        <v>0</v>
      </c>
      <c r="M421" s="110">
        <f t="shared" si="312"/>
        <v>0</v>
      </c>
      <c r="N421" s="126">
        <f t="shared" si="313"/>
        <v>0</v>
      </c>
      <c r="O421" s="110">
        <f t="shared" si="314"/>
        <v>0</v>
      </c>
      <c r="P421" s="110">
        <f t="shared" si="315"/>
        <v>0</v>
      </c>
      <c r="Q421" s="110">
        <f t="shared" si="316"/>
        <v>0</v>
      </c>
      <c r="R421" s="110">
        <f t="shared" si="317"/>
        <v>0</v>
      </c>
      <c r="S421" s="110">
        <f t="shared" ref="S421:S484" si="340">S420+M421</f>
        <v>41.023789667367609</v>
      </c>
      <c r="T421" s="110">
        <f t="shared" ref="T421:T484" si="341">T420+N421</f>
        <v>48.424183279712338</v>
      </c>
      <c r="U421" s="110">
        <f t="shared" ref="U421:U484" si="342">U420+O421</f>
        <v>16.53672013368093</v>
      </c>
      <c r="V421" s="110">
        <f t="shared" ref="V421:V484" si="343">V420+P421</f>
        <v>11.686214833960154</v>
      </c>
      <c r="W421" s="110">
        <f t="shared" ref="W421:W484" si="344">W420+Q421</f>
        <v>176.80704684534308</v>
      </c>
      <c r="X421" s="110">
        <f t="shared" ref="X421:X484" si="345">X420+R421</f>
        <v>50.755334334385097</v>
      </c>
      <c r="Y421" s="110">
        <v>0.56100000000000005</v>
      </c>
      <c r="Z421" s="110">
        <v>0.51300000000000001</v>
      </c>
      <c r="AA421" s="110">
        <v>1.472</v>
      </c>
      <c r="AB421" s="110">
        <v>1.845</v>
      </c>
      <c r="AC421" s="110">
        <v>0.24</v>
      </c>
      <c r="AD421" s="110">
        <v>0.17399999999999999</v>
      </c>
      <c r="AE421" s="110">
        <f t="shared" si="328"/>
        <v>23.014346003393232</v>
      </c>
      <c r="AF421" s="110">
        <f t="shared" si="329"/>
        <v>24.841606022492432</v>
      </c>
      <c r="AG421" s="110">
        <f t="shared" si="330"/>
        <v>24.34205203677833</v>
      </c>
      <c r="AH421" s="110">
        <f t="shared" si="331"/>
        <v>21.561066368656483</v>
      </c>
      <c r="AI421" s="110">
        <f t="shared" si="332"/>
        <v>42.43369124288234</v>
      </c>
      <c r="AJ421" s="110">
        <f t="shared" si="333"/>
        <v>8.8314281741830065</v>
      </c>
      <c r="AK421" s="110">
        <f t="shared" si="318"/>
        <v>0.21436611204384426</v>
      </c>
      <c r="AL421" s="110">
        <f t="shared" si="319"/>
        <v>0.29003625735458161</v>
      </c>
      <c r="AM421" s="110">
        <f t="shared" si="320"/>
        <v>0.26891353119221084</v>
      </c>
      <c r="AN421" s="110">
        <f t="shared" si="321"/>
        <v>0.20241332121570077</v>
      </c>
      <c r="AO421" s="110">
        <f t="shared" si="322"/>
        <v>1.0964777815608413</v>
      </c>
      <c r="AP421" s="110">
        <f t="shared" si="323"/>
        <v>0.22056513370674011</v>
      </c>
      <c r="AQ421" s="110">
        <f t="shared" ref="AQ421:AR484" si="346">AK421+AQ420+IF(AK421&lt;0,AK421,0)</f>
        <v>3.499330627356346</v>
      </c>
      <c r="AR421" s="110">
        <f t="shared" si="346"/>
        <v>5.3974980118216562</v>
      </c>
      <c r="AS421" s="110">
        <f t="shared" ref="AS421:AS484" si="347">AM421+AS420+IF(AM421&lt;0,AM421,0)</f>
        <v>1.4770617583584673</v>
      </c>
      <c r="AT421" s="110">
        <f t="shared" ref="AT421:AT484" si="348">AN421+AT420+IF(AN421&lt;0,AN421,0)</f>
        <v>1.1670214329814712</v>
      </c>
      <c r="AU421" s="110">
        <f t="shared" ref="AU421:AU484" si="349">AO421+AU420+IF(AO421&lt;0,AO421,0)</f>
        <v>23.012627941526461</v>
      </c>
      <c r="AV421" s="110">
        <f t="shared" ref="AV421:AV484" si="350">AP421+AV420+IF(AP421&lt;0,AP421,0)</f>
        <v>5.3950862225279899</v>
      </c>
      <c r="AW421" s="110">
        <f t="shared" ref="AW421:AW484" si="351">S421+AQ421</f>
        <v>44.523120294723952</v>
      </c>
      <c r="AX421" s="110">
        <f t="shared" ref="AX421:AX484" si="352">T421+AR421</f>
        <v>53.821681291533991</v>
      </c>
      <c r="AY421" s="110">
        <f t="shared" ref="AY421:AY484" si="353">U421+AS421</f>
        <v>18.013781892039397</v>
      </c>
      <c r="AZ421" s="110">
        <f t="shared" ref="AZ421:AZ484" si="354">V421+AT421</f>
        <v>12.853236266941625</v>
      </c>
      <c r="BA421" s="110">
        <f t="shared" ref="BA421:BA484" si="355">W421+AU421</f>
        <v>199.81967478686954</v>
      </c>
      <c r="BB421" s="110">
        <f t="shared" ref="BB421:BB484" si="356">X421+AV421</f>
        <v>56.15042055691309</v>
      </c>
      <c r="BC421" s="90">
        <f t="shared" si="334"/>
        <v>145.02418984838582</v>
      </c>
      <c r="BD421" s="90">
        <f t="shared" ref="BD421:BD484" si="357">BD420+L421</f>
        <v>-15500</v>
      </c>
      <c r="BE421" s="90">
        <f t="shared" si="324"/>
        <v>20168.24144763947</v>
      </c>
      <c r="BF421" s="89">
        <f t="shared" si="335"/>
        <v>0.30117686758964313</v>
      </c>
      <c r="BG421" s="109">
        <f t="shared" ref="BG421:BG484" si="358">BG420+BC421</f>
        <v>1816.2041057858269</v>
      </c>
      <c r="BH421" s="108">
        <f t="shared" si="325"/>
        <v>21984.445553425296</v>
      </c>
      <c r="BI421" s="129">
        <f t="shared" si="336"/>
        <v>0.41835132602743852</v>
      </c>
      <c r="BJ421" s="90">
        <f t="shared" si="326"/>
        <v>2202.6065827301832</v>
      </c>
      <c r="BK421" s="108">
        <f t="shared" si="327"/>
        <v>22370.848030369652</v>
      </c>
      <c r="BL421" s="89">
        <f t="shared" si="337"/>
        <v>0.44328051808836477</v>
      </c>
      <c r="BM421" s="109"/>
      <c r="BN421" s="109">
        <f t="shared" si="338"/>
        <v>15500</v>
      </c>
      <c r="BO421" s="109">
        <f t="shared" si="339"/>
        <v>22370.848030369652</v>
      </c>
      <c r="BQ421" s="108">
        <f t="shared" si="310"/>
        <v>107.360001</v>
      </c>
      <c r="BR421" s="108">
        <f t="shared" si="311"/>
        <v>40.040000999999997</v>
      </c>
    </row>
    <row r="422" spans="1:70" ht="12.75" customHeight="1" x14ac:dyDescent="0.2">
      <c r="A422" s="107">
        <v>42002</v>
      </c>
      <c r="B422" s="108">
        <v>106</v>
      </c>
      <c r="C422" s="108">
        <v>84.489998</v>
      </c>
      <c r="D422" s="108">
        <v>89.43</v>
      </c>
      <c r="E422" s="108">
        <v>105.769997</v>
      </c>
      <c r="F422" s="108">
        <v>37.880001</v>
      </c>
      <c r="G422" s="108">
        <v>40.020000000000003</v>
      </c>
      <c r="L422" s="156">
        <f>IF(int=Weekly,-$B$4,IF(int=Bi_Weekly,0,IF(int=Monthly,0,IF(int=Quarterly,0,IF(int=Yearly,0,IF(int=None,0,0))))))</f>
        <v>0</v>
      </c>
      <c r="M422" s="110">
        <f t="shared" si="312"/>
        <v>0</v>
      </c>
      <c r="N422" s="126">
        <f t="shared" si="313"/>
        <v>0</v>
      </c>
      <c r="O422" s="110">
        <f t="shared" si="314"/>
        <v>0</v>
      </c>
      <c r="P422" s="110">
        <f t="shared" si="315"/>
        <v>0</v>
      </c>
      <c r="Q422" s="110">
        <f t="shared" si="316"/>
        <v>0</v>
      </c>
      <c r="R422" s="110">
        <f t="shared" si="317"/>
        <v>0</v>
      </c>
      <c r="S422" s="110">
        <f t="shared" si="340"/>
        <v>41.023789667367609</v>
      </c>
      <c r="T422" s="110">
        <f t="shared" si="341"/>
        <v>48.424183279712338</v>
      </c>
      <c r="U422" s="110">
        <f t="shared" si="342"/>
        <v>16.53672013368093</v>
      </c>
      <c r="V422" s="110">
        <f t="shared" si="343"/>
        <v>11.686214833960154</v>
      </c>
      <c r="W422" s="110">
        <f t="shared" si="344"/>
        <v>176.80704684534308</v>
      </c>
      <c r="X422" s="110">
        <f t="shared" si="345"/>
        <v>50.755334334385097</v>
      </c>
      <c r="Y422" s="110"/>
      <c r="Z422" s="110"/>
      <c r="AA422" s="110"/>
      <c r="AB422" s="110"/>
      <c r="AC422" s="110"/>
      <c r="AD422" s="110"/>
      <c r="AE422" s="110">
        <f t="shared" si="328"/>
        <v>0</v>
      </c>
      <c r="AF422" s="110">
        <f t="shared" si="329"/>
        <v>0</v>
      </c>
      <c r="AG422" s="110">
        <f t="shared" si="330"/>
        <v>0</v>
      </c>
      <c r="AH422" s="110">
        <f t="shared" si="331"/>
        <v>0</v>
      </c>
      <c r="AI422" s="110">
        <f t="shared" si="332"/>
        <v>0</v>
      </c>
      <c r="AJ422" s="110">
        <f t="shared" si="333"/>
        <v>0</v>
      </c>
      <c r="AK422" s="110">
        <f t="shared" si="318"/>
        <v>0</v>
      </c>
      <c r="AL422" s="110">
        <f t="shared" si="319"/>
        <v>0</v>
      </c>
      <c r="AM422" s="110">
        <f t="shared" si="320"/>
        <v>0</v>
      </c>
      <c r="AN422" s="110">
        <f t="shared" si="321"/>
        <v>0</v>
      </c>
      <c r="AO422" s="110">
        <f t="shared" si="322"/>
        <v>0</v>
      </c>
      <c r="AP422" s="110">
        <f t="shared" si="323"/>
        <v>0</v>
      </c>
      <c r="AQ422" s="110">
        <f t="shared" si="346"/>
        <v>3.499330627356346</v>
      </c>
      <c r="AR422" s="110">
        <f t="shared" si="346"/>
        <v>5.3974980118216562</v>
      </c>
      <c r="AS422" s="110">
        <f t="shared" si="347"/>
        <v>1.4770617583584673</v>
      </c>
      <c r="AT422" s="110">
        <f t="shared" si="348"/>
        <v>1.1670214329814712</v>
      </c>
      <c r="AU422" s="110">
        <f t="shared" si="349"/>
        <v>23.012627941526461</v>
      </c>
      <c r="AV422" s="110">
        <f t="shared" si="350"/>
        <v>5.3950862225279899</v>
      </c>
      <c r="AW422" s="110">
        <f t="shared" si="351"/>
        <v>44.523120294723952</v>
      </c>
      <c r="AX422" s="110">
        <f t="shared" si="352"/>
        <v>53.821681291533991</v>
      </c>
      <c r="AY422" s="110">
        <f t="shared" si="353"/>
        <v>18.013781892039397</v>
      </c>
      <c r="AZ422" s="110">
        <f t="shared" si="354"/>
        <v>12.853236266941625</v>
      </c>
      <c r="BA422" s="110">
        <f t="shared" si="355"/>
        <v>199.81967478686954</v>
      </c>
      <c r="BB422" s="110">
        <f t="shared" si="356"/>
        <v>56.15042055691309</v>
      </c>
      <c r="BC422" s="90">
        <f t="shared" si="334"/>
        <v>0</v>
      </c>
      <c r="BD422" s="90">
        <f t="shared" si="357"/>
        <v>-15500</v>
      </c>
      <c r="BE422" s="90">
        <f t="shared" si="324"/>
        <v>19883.490234050638</v>
      </c>
      <c r="BF422" s="89">
        <f t="shared" si="335"/>
        <v>0.28280582155165401</v>
      </c>
      <c r="BG422" s="109">
        <f t="shared" si="358"/>
        <v>1816.2041057858269</v>
      </c>
      <c r="BH422" s="108">
        <f t="shared" si="325"/>
        <v>21699.694339836464</v>
      </c>
      <c r="BI422" s="129">
        <f t="shared" si="336"/>
        <v>0.39998027998944918</v>
      </c>
      <c r="BJ422" s="90">
        <f t="shared" si="326"/>
        <v>2170.1228493021927</v>
      </c>
      <c r="BK422" s="108">
        <f t="shared" si="327"/>
        <v>22053.61308335283</v>
      </c>
      <c r="BL422" s="89">
        <f t="shared" si="337"/>
        <v>0.42281374731308574</v>
      </c>
      <c r="BM422" s="109"/>
      <c r="BN422" s="109">
        <f t="shared" si="338"/>
        <v>15500</v>
      </c>
      <c r="BO422" s="109">
        <f t="shared" si="339"/>
        <v>22053.61308335283</v>
      </c>
      <c r="BQ422" s="108">
        <f t="shared" si="310"/>
        <v>106</v>
      </c>
      <c r="BR422" s="108">
        <f t="shared" si="311"/>
        <v>40.020000000000003</v>
      </c>
    </row>
    <row r="423" spans="1:70" ht="12.75" customHeight="1" x14ac:dyDescent="0.2">
      <c r="A423" s="107">
        <v>42009</v>
      </c>
      <c r="B423" s="109">
        <v>105.269997</v>
      </c>
      <c r="C423" s="109">
        <v>83.900002000000001</v>
      </c>
      <c r="D423" s="109">
        <v>88.739998</v>
      </c>
      <c r="E423" s="109">
        <v>103.760002</v>
      </c>
      <c r="F423" s="109">
        <v>37.209999000000003</v>
      </c>
      <c r="G423" s="109">
        <v>40.099997999999999</v>
      </c>
      <c r="H423" s="109"/>
      <c r="I423" s="109"/>
      <c r="J423" s="148"/>
      <c r="K423" s="109"/>
      <c r="L423" s="156">
        <f>IF(int=Weekly,-$B$4,IF(int=Bi_Weekly,-$B$4,IF(int=Monthly,-$B$4,IF(int=Quarterly,0,IF(int=Yearly,0,IF(int=None,0,0))))))</f>
        <v>0</v>
      </c>
      <c r="M423" s="110">
        <f t="shared" si="312"/>
        <v>0</v>
      </c>
      <c r="N423" s="126">
        <f t="shared" si="313"/>
        <v>0</v>
      </c>
      <c r="O423" s="110">
        <f t="shared" si="314"/>
        <v>0</v>
      </c>
      <c r="P423" s="110">
        <f t="shared" si="315"/>
        <v>0</v>
      </c>
      <c r="Q423" s="110">
        <f t="shared" si="316"/>
        <v>0</v>
      </c>
      <c r="R423" s="110">
        <f t="shared" si="317"/>
        <v>0</v>
      </c>
      <c r="S423" s="110">
        <f t="shared" si="340"/>
        <v>41.023789667367609</v>
      </c>
      <c r="T423" s="110">
        <f t="shared" si="341"/>
        <v>48.424183279712338</v>
      </c>
      <c r="U423" s="110">
        <f t="shared" si="342"/>
        <v>16.53672013368093</v>
      </c>
      <c r="V423" s="110">
        <f t="shared" si="343"/>
        <v>11.686214833960154</v>
      </c>
      <c r="W423" s="110">
        <f t="shared" si="344"/>
        <v>176.80704684534308</v>
      </c>
      <c r="X423" s="110">
        <f t="shared" si="345"/>
        <v>50.755334334385097</v>
      </c>
      <c r="Y423" s="110"/>
      <c r="Z423" s="110"/>
      <c r="AA423" s="110"/>
      <c r="AB423" s="110"/>
      <c r="AC423" s="110"/>
      <c r="AD423" s="110"/>
      <c r="AE423" s="110">
        <f t="shared" si="328"/>
        <v>0</v>
      </c>
      <c r="AF423" s="110">
        <f t="shared" si="329"/>
        <v>0</v>
      </c>
      <c r="AG423" s="110">
        <f t="shared" si="330"/>
        <v>0</v>
      </c>
      <c r="AH423" s="110">
        <f t="shared" si="331"/>
        <v>0</v>
      </c>
      <c r="AI423" s="110">
        <f t="shared" si="332"/>
        <v>0</v>
      </c>
      <c r="AJ423" s="110">
        <f t="shared" si="333"/>
        <v>0</v>
      </c>
      <c r="AK423" s="110">
        <f t="shared" si="318"/>
        <v>0</v>
      </c>
      <c r="AL423" s="110">
        <f t="shared" si="319"/>
        <v>0</v>
      </c>
      <c r="AM423" s="110">
        <f t="shared" si="320"/>
        <v>0</v>
      </c>
      <c r="AN423" s="110">
        <f t="shared" si="321"/>
        <v>0</v>
      </c>
      <c r="AO423" s="110">
        <f t="shared" si="322"/>
        <v>0</v>
      </c>
      <c r="AP423" s="110">
        <f t="shared" si="323"/>
        <v>0</v>
      </c>
      <c r="AQ423" s="110">
        <f t="shared" si="346"/>
        <v>3.499330627356346</v>
      </c>
      <c r="AR423" s="110">
        <f t="shared" si="346"/>
        <v>5.3974980118216562</v>
      </c>
      <c r="AS423" s="110">
        <f t="shared" si="347"/>
        <v>1.4770617583584673</v>
      </c>
      <c r="AT423" s="110">
        <f t="shared" si="348"/>
        <v>1.1670214329814712</v>
      </c>
      <c r="AU423" s="110">
        <f t="shared" si="349"/>
        <v>23.012627941526461</v>
      </c>
      <c r="AV423" s="110">
        <f t="shared" si="350"/>
        <v>5.3950862225279899</v>
      </c>
      <c r="AW423" s="110">
        <f t="shared" si="351"/>
        <v>44.523120294723952</v>
      </c>
      <c r="AX423" s="110">
        <f t="shared" si="352"/>
        <v>53.821681291533991</v>
      </c>
      <c r="AY423" s="110">
        <f t="shared" si="353"/>
        <v>18.013781892039397</v>
      </c>
      <c r="AZ423" s="110">
        <f t="shared" si="354"/>
        <v>12.853236266941625</v>
      </c>
      <c r="BA423" s="110">
        <f t="shared" si="355"/>
        <v>199.81967478686954</v>
      </c>
      <c r="BB423" s="110">
        <f t="shared" si="356"/>
        <v>56.15042055691309</v>
      </c>
      <c r="BC423" s="90">
        <f t="shared" si="334"/>
        <v>0</v>
      </c>
      <c r="BD423" s="90">
        <f t="shared" si="357"/>
        <v>-15500</v>
      </c>
      <c r="BE423" s="90">
        <f t="shared" si="324"/>
        <v>19675.672316968536</v>
      </c>
      <c r="BF423" s="89">
        <f t="shared" si="335"/>
        <v>0.26939821399797004</v>
      </c>
      <c r="BG423" s="109">
        <f t="shared" si="358"/>
        <v>1816.2041057858269</v>
      </c>
      <c r="BH423" s="108">
        <f t="shared" si="325"/>
        <v>21491.876422754362</v>
      </c>
      <c r="BI423" s="129">
        <f t="shared" si="336"/>
        <v>0.38657267243576521</v>
      </c>
      <c r="BJ423" s="90">
        <f t="shared" si="326"/>
        <v>2146.0320317582223</v>
      </c>
      <c r="BK423" s="108">
        <f t="shared" si="327"/>
        <v>21821.704348726758</v>
      </c>
      <c r="BL423" s="89">
        <f t="shared" si="337"/>
        <v>0.40785189346624251</v>
      </c>
      <c r="BM423" s="109"/>
      <c r="BN423" s="109">
        <f t="shared" si="338"/>
        <v>15500</v>
      </c>
      <c r="BO423" s="109">
        <f t="shared" si="339"/>
        <v>21821.704348726758</v>
      </c>
      <c r="BQ423" s="108">
        <f t="shared" si="310"/>
        <v>105.269997</v>
      </c>
      <c r="BR423" s="108">
        <f t="shared" si="311"/>
        <v>40.099997999999999</v>
      </c>
    </row>
    <row r="424" spans="1:70" ht="12.75" customHeight="1" x14ac:dyDescent="0.2">
      <c r="A424" s="107">
        <v>42016</v>
      </c>
      <c r="B424" s="109">
        <v>104.019997</v>
      </c>
      <c r="C424" s="109">
        <v>82.919998000000007</v>
      </c>
      <c r="D424" s="109">
        <v>87.720000999999996</v>
      </c>
      <c r="E424" s="109">
        <v>102.779999</v>
      </c>
      <c r="F424" s="109">
        <v>37.869999</v>
      </c>
      <c r="G424" s="109">
        <v>40.389999000000003</v>
      </c>
      <c r="H424" s="109"/>
      <c r="I424" s="109"/>
      <c r="J424" s="148"/>
      <c r="K424" s="109"/>
      <c r="L424" s="156">
        <f>IF(int=Weekly,-$B$4,IF(int=Bi_Weekly,0,IF(int=Monthly,0,IF(int=Quarterly,0,IF(int=Yearly,0,IF(int=None,0,0))))))</f>
        <v>0</v>
      </c>
      <c r="M424" s="110">
        <f t="shared" si="312"/>
        <v>0</v>
      </c>
      <c r="N424" s="126">
        <f t="shared" si="313"/>
        <v>0</v>
      </c>
      <c r="O424" s="110">
        <f t="shared" si="314"/>
        <v>0</v>
      </c>
      <c r="P424" s="110">
        <f t="shared" si="315"/>
        <v>0</v>
      </c>
      <c r="Q424" s="110">
        <f t="shared" si="316"/>
        <v>0</v>
      </c>
      <c r="R424" s="110">
        <f t="shared" si="317"/>
        <v>0</v>
      </c>
      <c r="S424" s="110">
        <f t="shared" si="340"/>
        <v>41.023789667367609</v>
      </c>
      <c r="T424" s="110">
        <f t="shared" si="341"/>
        <v>48.424183279712338</v>
      </c>
      <c r="U424" s="110">
        <f t="shared" si="342"/>
        <v>16.53672013368093</v>
      </c>
      <c r="V424" s="110">
        <f t="shared" si="343"/>
        <v>11.686214833960154</v>
      </c>
      <c r="W424" s="110">
        <f t="shared" si="344"/>
        <v>176.80704684534308</v>
      </c>
      <c r="X424" s="110">
        <f t="shared" si="345"/>
        <v>50.755334334385097</v>
      </c>
      <c r="Y424" s="110"/>
      <c r="Z424" s="110"/>
      <c r="AA424" s="110"/>
      <c r="AB424" s="110"/>
      <c r="AC424" s="110"/>
      <c r="AD424" s="110"/>
      <c r="AE424" s="110">
        <f t="shared" si="328"/>
        <v>0</v>
      </c>
      <c r="AF424" s="110">
        <f t="shared" si="329"/>
        <v>0</v>
      </c>
      <c r="AG424" s="110">
        <f t="shared" si="330"/>
        <v>0</v>
      </c>
      <c r="AH424" s="110">
        <f t="shared" si="331"/>
        <v>0</v>
      </c>
      <c r="AI424" s="110">
        <f t="shared" si="332"/>
        <v>0</v>
      </c>
      <c r="AJ424" s="110">
        <f t="shared" si="333"/>
        <v>0</v>
      </c>
      <c r="AK424" s="110">
        <f t="shared" si="318"/>
        <v>0</v>
      </c>
      <c r="AL424" s="110">
        <f t="shared" si="319"/>
        <v>0</v>
      </c>
      <c r="AM424" s="110">
        <f t="shared" si="320"/>
        <v>0</v>
      </c>
      <c r="AN424" s="110">
        <f t="shared" si="321"/>
        <v>0</v>
      </c>
      <c r="AO424" s="110">
        <f t="shared" si="322"/>
        <v>0</v>
      </c>
      <c r="AP424" s="110">
        <f t="shared" si="323"/>
        <v>0</v>
      </c>
      <c r="AQ424" s="110">
        <f t="shared" si="346"/>
        <v>3.499330627356346</v>
      </c>
      <c r="AR424" s="110">
        <f t="shared" si="346"/>
        <v>5.3974980118216562</v>
      </c>
      <c r="AS424" s="110">
        <f t="shared" si="347"/>
        <v>1.4770617583584673</v>
      </c>
      <c r="AT424" s="110">
        <f t="shared" si="348"/>
        <v>1.1670214329814712</v>
      </c>
      <c r="AU424" s="110">
        <f t="shared" si="349"/>
        <v>23.012627941526461</v>
      </c>
      <c r="AV424" s="110">
        <f t="shared" si="350"/>
        <v>5.3950862225279899</v>
      </c>
      <c r="AW424" s="110">
        <f t="shared" si="351"/>
        <v>44.523120294723952</v>
      </c>
      <c r="AX424" s="110">
        <f t="shared" si="352"/>
        <v>53.821681291533991</v>
      </c>
      <c r="AY424" s="110">
        <f t="shared" si="353"/>
        <v>18.013781892039397</v>
      </c>
      <c r="AZ424" s="110">
        <f t="shared" si="354"/>
        <v>12.853236266941625</v>
      </c>
      <c r="BA424" s="110">
        <f t="shared" si="355"/>
        <v>199.81967478686954</v>
      </c>
      <c r="BB424" s="110">
        <f t="shared" si="356"/>
        <v>56.15042055691309</v>
      </c>
      <c r="BC424" s="90">
        <f t="shared" si="334"/>
        <v>0</v>
      </c>
      <c r="BD424" s="90">
        <f t="shared" si="357"/>
        <v>-15500</v>
      </c>
      <c r="BE424" s="90">
        <f t="shared" si="324"/>
        <v>19680.028504681584</v>
      </c>
      <c r="BF424" s="89">
        <f t="shared" si="335"/>
        <v>0.26967925836655393</v>
      </c>
      <c r="BG424" s="109">
        <f t="shared" si="358"/>
        <v>1816.2041057858269</v>
      </c>
      <c r="BH424" s="108">
        <f t="shared" si="325"/>
        <v>21496.23261046741</v>
      </c>
      <c r="BI424" s="129">
        <f t="shared" si="336"/>
        <v>0.3868537168043491</v>
      </c>
      <c r="BJ424" s="90">
        <f t="shared" si="326"/>
        <v>2150.4709306057503</v>
      </c>
      <c r="BK424" s="108">
        <f t="shared" si="327"/>
        <v>21830.499435287333</v>
      </c>
      <c r="BL424" s="89">
        <f t="shared" si="337"/>
        <v>0.40841931840563439</v>
      </c>
      <c r="BM424" s="109"/>
      <c r="BN424" s="109">
        <f t="shared" si="338"/>
        <v>15500</v>
      </c>
      <c r="BO424" s="109">
        <f t="shared" si="339"/>
        <v>21830.49943528734</v>
      </c>
      <c r="BQ424" s="108">
        <f t="shared" si="310"/>
        <v>104.019997</v>
      </c>
      <c r="BR424" s="108">
        <f t="shared" si="311"/>
        <v>40.389999000000003</v>
      </c>
    </row>
    <row r="425" spans="1:70" ht="12.75" customHeight="1" x14ac:dyDescent="0.2">
      <c r="A425" s="107">
        <v>42024</v>
      </c>
      <c r="B425" s="109">
        <v>105.75</v>
      </c>
      <c r="C425" s="109">
        <v>83.910004000000001</v>
      </c>
      <c r="D425" s="109">
        <v>88.849997999999999</v>
      </c>
      <c r="E425" s="109">
        <v>104.120003</v>
      </c>
      <c r="F425" s="109">
        <v>38.229999999999997</v>
      </c>
      <c r="G425" s="109">
        <v>41.66</v>
      </c>
      <c r="H425" s="109"/>
      <c r="I425" s="109"/>
      <c r="J425" s="148"/>
      <c r="K425" s="109"/>
      <c r="L425" s="156">
        <f>IF(int=Weekly,-$B$4,IF(int=Bi_Weekly,-$B$4,IF(int=Monthly,0,IF(int=Quarterly,-$B$4,IF(int=Yearly,0,IF(int=None,0,0))))))</f>
        <v>-500</v>
      </c>
      <c r="M425" s="110">
        <f t="shared" si="312"/>
        <v>0.8321513002364066</v>
      </c>
      <c r="N425" s="126">
        <f t="shared" si="313"/>
        <v>1.0487426505187629</v>
      </c>
      <c r="O425" s="110">
        <f t="shared" si="314"/>
        <v>0.31513787991306424</v>
      </c>
      <c r="P425" s="110">
        <f t="shared" si="315"/>
        <v>0.23530541004690522</v>
      </c>
      <c r="Q425" s="110">
        <f t="shared" si="316"/>
        <v>5.3753596651844102</v>
      </c>
      <c r="R425" s="110">
        <f t="shared" si="317"/>
        <v>1.5842534805568893</v>
      </c>
      <c r="S425" s="110">
        <f t="shared" si="340"/>
        <v>41.855940967604013</v>
      </c>
      <c r="T425" s="110">
        <f t="shared" si="341"/>
        <v>49.472925930231099</v>
      </c>
      <c r="U425" s="110">
        <f t="shared" si="342"/>
        <v>16.851858013593993</v>
      </c>
      <c r="V425" s="110">
        <f t="shared" si="343"/>
        <v>11.921520244007059</v>
      </c>
      <c r="W425" s="110">
        <f t="shared" si="344"/>
        <v>182.1824065105275</v>
      </c>
      <c r="X425" s="110">
        <f t="shared" si="345"/>
        <v>52.339587814941986</v>
      </c>
      <c r="Y425" s="110"/>
      <c r="Z425" s="110"/>
      <c r="AA425" s="110"/>
      <c r="AB425" s="110"/>
      <c r="AC425" s="110"/>
      <c r="AD425" s="110"/>
      <c r="AE425" s="110">
        <f t="shared" si="328"/>
        <v>0</v>
      </c>
      <c r="AF425" s="110">
        <f t="shared" si="329"/>
        <v>0</v>
      </c>
      <c r="AG425" s="110">
        <f t="shared" si="330"/>
        <v>0</v>
      </c>
      <c r="AH425" s="110">
        <f t="shared" si="331"/>
        <v>0</v>
      </c>
      <c r="AI425" s="110">
        <f t="shared" si="332"/>
        <v>0</v>
      </c>
      <c r="AJ425" s="110">
        <f t="shared" si="333"/>
        <v>0</v>
      </c>
      <c r="AK425" s="110">
        <f t="shared" si="318"/>
        <v>0</v>
      </c>
      <c r="AL425" s="110">
        <f t="shared" si="319"/>
        <v>0</v>
      </c>
      <c r="AM425" s="110">
        <f t="shared" si="320"/>
        <v>0</v>
      </c>
      <c r="AN425" s="110">
        <f t="shared" si="321"/>
        <v>0</v>
      </c>
      <c r="AO425" s="110">
        <f t="shared" si="322"/>
        <v>0</v>
      </c>
      <c r="AP425" s="110">
        <f t="shared" si="323"/>
        <v>0</v>
      </c>
      <c r="AQ425" s="110">
        <f t="shared" si="346"/>
        <v>3.499330627356346</v>
      </c>
      <c r="AR425" s="110">
        <f t="shared" si="346"/>
        <v>5.3974980118216562</v>
      </c>
      <c r="AS425" s="110">
        <f t="shared" si="347"/>
        <v>1.4770617583584673</v>
      </c>
      <c r="AT425" s="110">
        <f t="shared" si="348"/>
        <v>1.1670214329814712</v>
      </c>
      <c r="AU425" s="110">
        <f t="shared" si="349"/>
        <v>23.012627941526461</v>
      </c>
      <c r="AV425" s="110">
        <f t="shared" si="350"/>
        <v>5.3950862225279899</v>
      </c>
      <c r="AW425" s="110">
        <f t="shared" si="351"/>
        <v>45.355271594960357</v>
      </c>
      <c r="AX425" s="110">
        <f t="shared" si="352"/>
        <v>54.870423942052753</v>
      </c>
      <c r="AY425" s="110">
        <f t="shared" si="353"/>
        <v>18.32891977195246</v>
      </c>
      <c r="AZ425" s="110">
        <f t="shared" si="354"/>
        <v>13.08854167698853</v>
      </c>
      <c r="BA425" s="110">
        <f t="shared" si="355"/>
        <v>205.19503445205396</v>
      </c>
      <c r="BB425" s="110">
        <f t="shared" si="356"/>
        <v>57.734674037469972</v>
      </c>
      <c r="BC425" s="90">
        <f t="shared" si="334"/>
        <v>0</v>
      </c>
      <c r="BD425" s="90">
        <f t="shared" si="357"/>
        <v>-16000</v>
      </c>
      <c r="BE425" s="90">
        <f t="shared" si="324"/>
        <v>20461.396073664153</v>
      </c>
      <c r="BF425" s="89">
        <f t="shared" si="335"/>
        <v>0.27883725460400965</v>
      </c>
      <c r="BG425" s="109">
        <f t="shared" si="358"/>
        <v>1816.2041057858269</v>
      </c>
      <c r="BH425" s="108">
        <f t="shared" si="325"/>
        <v>22277.600179449979</v>
      </c>
      <c r="BI425" s="129">
        <f t="shared" si="336"/>
        <v>0.39235001121562374</v>
      </c>
      <c r="BJ425" s="90">
        <f t="shared" si="326"/>
        <v>2180.2375612190749</v>
      </c>
      <c r="BK425" s="108">
        <f t="shared" si="327"/>
        <v>22641.633634883226</v>
      </c>
      <c r="BL425" s="89">
        <f t="shared" si="337"/>
        <v>0.41510210218020172</v>
      </c>
      <c r="BM425" s="109"/>
      <c r="BN425" s="109">
        <f t="shared" si="338"/>
        <v>16000</v>
      </c>
      <c r="BO425" s="109">
        <f t="shared" si="339"/>
        <v>22641.63363488323</v>
      </c>
      <c r="BQ425" s="108">
        <f t="shared" si="310"/>
        <v>105.75</v>
      </c>
      <c r="BR425" s="108">
        <f t="shared" si="311"/>
        <v>41.66</v>
      </c>
    </row>
    <row r="426" spans="1:70" ht="12.75" customHeight="1" x14ac:dyDescent="0.2">
      <c r="A426" s="107">
        <v>42030</v>
      </c>
      <c r="B426" s="109">
        <v>103.099998</v>
      </c>
      <c r="C426" s="109">
        <v>81.029999000000004</v>
      </c>
      <c r="D426" s="109">
        <v>87.309997999999993</v>
      </c>
      <c r="E426" s="109">
        <v>102.279999</v>
      </c>
      <c r="F426" s="109">
        <v>38.150002000000001</v>
      </c>
      <c r="G426" s="109">
        <v>39.939999</v>
      </c>
      <c r="H426" s="109"/>
      <c r="I426" s="109"/>
      <c r="J426" s="148"/>
      <c r="K426" s="109"/>
      <c r="L426" s="156">
        <f>IF(int=Weekly,-$B$4,IF(int=Bi_Weekly,0,IF(int=Monthly,0,IF(int=Quarterly,0,IF(int=Yearly,0,IF(int=None,0,0))))))</f>
        <v>0</v>
      </c>
      <c r="M426" s="110">
        <f t="shared" si="312"/>
        <v>0</v>
      </c>
      <c r="N426" s="126">
        <f t="shared" si="313"/>
        <v>0</v>
      </c>
      <c r="O426" s="110">
        <f t="shared" si="314"/>
        <v>0</v>
      </c>
      <c r="P426" s="110">
        <f t="shared" si="315"/>
        <v>0</v>
      </c>
      <c r="Q426" s="110">
        <f t="shared" si="316"/>
        <v>0</v>
      </c>
      <c r="R426" s="110">
        <f t="shared" si="317"/>
        <v>0</v>
      </c>
      <c r="S426" s="110">
        <f t="shared" si="340"/>
        <v>41.855940967604013</v>
      </c>
      <c r="T426" s="110">
        <f t="shared" si="341"/>
        <v>49.472925930231099</v>
      </c>
      <c r="U426" s="110">
        <f t="shared" si="342"/>
        <v>16.851858013593993</v>
      </c>
      <c r="V426" s="110">
        <f t="shared" si="343"/>
        <v>11.921520244007059</v>
      </c>
      <c r="W426" s="110">
        <f t="shared" si="344"/>
        <v>182.1824065105275</v>
      </c>
      <c r="X426" s="110">
        <f t="shared" si="345"/>
        <v>52.339587814941986</v>
      </c>
      <c r="Y426" s="110"/>
      <c r="Z426" s="110"/>
      <c r="AA426" s="110"/>
      <c r="AB426" s="110"/>
      <c r="AC426" s="110"/>
      <c r="AD426" s="110"/>
      <c r="AE426" s="110">
        <f t="shared" si="328"/>
        <v>0</v>
      </c>
      <c r="AF426" s="110">
        <f t="shared" si="329"/>
        <v>0</v>
      </c>
      <c r="AG426" s="110">
        <f t="shared" si="330"/>
        <v>0</v>
      </c>
      <c r="AH426" s="110">
        <f t="shared" si="331"/>
        <v>0</v>
      </c>
      <c r="AI426" s="110">
        <f t="shared" si="332"/>
        <v>0</v>
      </c>
      <c r="AJ426" s="110">
        <f t="shared" si="333"/>
        <v>0</v>
      </c>
      <c r="AK426" s="110">
        <f t="shared" si="318"/>
        <v>0</v>
      </c>
      <c r="AL426" s="110">
        <f t="shared" si="319"/>
        <v>0</v>
      </c>
      <c r="AM426" s="110">
        <f t="shared" si="320"/>
        <v>0</v>
      </c>
      <c r="AN426" s="110">
        <f t="shared" si="321"/>
        <v>0</v>
      </c>
      <c r="AO426" s="110">
        <f t="shared" si="322"/>
        <v>0</v>
      </c>
      <c r="AP426" s="110">
        <f t="shared" si="323"/>
        <v>0</v>
      </c>
      <c r="AQ426" s="110">
        <f t="shared" si="346"/>
        <v>3.499330627356346</v>
      </c>
      <c r="AR426" s="110">
        <f t="shared" si="346"/>
        <v>5.3974980118216562</v>
      </c>
      <c r="AS426" s="110">
        <f t="shared" si="347"/>
        <v>1.4770617583584673</v>
      </c>
      <c r="AT426" s="110">
        <f t="shared" si="348"/>
        <v>1.1670214329814712</v>
      </c>
      <c r="AU426" s="110">
        <f t="shared" si="349"/>
        <v>23.012627941526461</v>
      </c>
      <c r="AV426" s="110">
        <f t="shared" si="350"/>
        <v>5.3950862225279899</v>
      </c>
      <c r="AW426" s="110">
        <f t="shared" si="351"/>
        <v>45.355271594960357</v>
      </c>
      <c r="AX426" s="110">
        <f t="shared" si="352"/>
        <v>54.870423942052753</v>
      </c>
      <c r="AY426" s="110">
        <f t="shared" si="353"/>
        <v>18.32891977195246</v>
      </c>
      <c r="AZ426" s="110">
        <f t="shared" si="354"/>
        <v>13.08854167698853</v>
      </c>
      <c r="BA426" s="110">
        <f t="shared" si="355"/>
        <v>205.19503445205396</v>
      </c>
      <c r="BB426" s="110">
        <f t="shared" si="356"/>
        <v>57.734674037469972</v>
      </c>
      <c r="BC426" s="90">
        <f t="shared" si="334"/>
        <v>0</v>
      </c>
      <c r="BD426" s="90">
        <f t="shared" si="357"/>
        <v>-16000</v>
      </c>
      <c r="BE426" s="90">
        <f t="shared" si="324"/>
        <v>20055.509594531122</v>
      </c>
      <c r="BF426" s="89">
        <f t="shared" si="335"/>
        <v>0.25346934965819523</v>
      </c>
      <c r="BG426" s="109">
        <f t="shared" si="358"/>
        <v>1816.2041057858269</v>
      </c>
      <c r="BH426" s="108">
        <f t="shared" si="325"/>
        <v>21871.713700316948</v>
      </c>
      <c r="BI426" s="129">
        <f t="shared" si="336"/>
        <v>0.36698210626980932</v>
      </c>
      <c r="BJ426" s="90">
        <f t="shared" si="326"/>
        <v>2139.8769896758386</v>
      </c>
      <c r="BK426" s="108">
        <f t="shared" si="327"/>
        <v>22195.386584206961</v>
      </c>
      <c r="BL426" s="89">
        <f t="shared" si="337"/>
        <v>0.38721166151293507</v>
      </c>
      <c r="BM426" s="109"/>
      <c r="BN426" s="109">
        <f t="shared" si="338"/>
        <v>16000</v>
      </c>
      <c r="BO426" s="109">
        <f t="shared" si="339"/>
        <v>22195.386584206961</v>
      </c>
      <c r="BQ426" s="108">
        <f t="shared" si="310"/>
        <v>103.099998</v>
      </c>
      <c r="BR426" s="108">
        <f t="shared" si="311"/>
        <v>39.939999</v>
      </c>
    </row>
    <row r="427" spans="1:70" ht="12.75" customHeight="1" x14ac:dyDescent="0.2">
      <c r="A427" s="107">
        <v>42037</v>
      </c>
      <c r="B427" s="109">
        <v>106.33000199999999</v>
      </c>
      <c r="C427" s="109">
        <v>84.099997999999999</v>
      </c>
      <c r="D427" s="109">
        <v>90.419998000000007</v>
      </c>
      <c r="E427" s="109">
        <v>105.91999800000001</v>
      </c>
      <c r="F427" s="109">
        <v>38.860000999999997</v>
      </c>
      <c r="G427" s="109">
        <v>40.720001000000003</v>
      </c>
      <c r="H427" s="109"/>
      <c r="I427" s="109"/>
      <c r="J427" s="148"/>
      <c r="K427" s="109"/>
      <c r="L427" s="156">
        <f>IF(int=Weekly,-$B$4,IF(int=Bi_Weekly,-$B$4,IF(int=Monthly,-$B$4,IF(int=Quarterly,0,IF(int=Yearly,0,IF(int=None,0,0))))))</f>
        <v>0</v>
      </c>
      <c r="M427" s="110">
        <f t="shared" si="312"/>
        <v>0</v>
      </c>
      <c r="N427" s="126">
        <f t="shared" si="313"/>
        <v>0</v>
      </c>
      <c r="O427" s="110">
        <f t="shared" si="314"/>
        <v>0</v>
      </c>
      <c r="P427" s="110">
        <f t="shared" si="315"/>
        <v>0</v>
      </c>
      <c r="Q427" s="110">
        <f t="shared" si="316"/>
        <v>0</v>
      </c>
      <c r="R427" s="110">
        <f t="shared" si="317"/>
        <v>0</v>
      </c>
      <c r="S427" s="110">
        <f t="shared" si="340"/>
        <v>41.855940967604013</v>
      </c>
      <c r="T427" s="110">
        <f t="shared" si="341"/>
        <v>49.472925930231099</v>
      </c>
      <c r="U427" s="110">
        <f t="shared" si="342"/>
        <v>16.851858013593993</v>
      </c>
      <c r="V427" s="110">
        <f t="shared" si="343"/>
        <v>11.921520244007059</v>
      </c>
      <c r="W427" s="110">
        <f t="shared" si="344"/>
        <v>182.1824065105275</v>
      </c>
      <c r="X427" s="110">
        <f t="shared" si="345"/>
        <v>52.339587814941986</v>
      </c>
      <c r="Y427" s="110"/>
      <c r="Z427" s="110"/>
      <c r="AA427" s="110"/>
      <c r="AB427" s="110"/>
      <c r="AC427" s="110"/>
      <c r="AD427" s="110"/>
      <c r="AE427" s="110">
        <f t="shared" si="328"/>
        <v>0</v>
      </c>
      <c r="AF427" s="110">
        <f t="shared" si="329"/>
        <v>0</v>
      </c>
      <c r="AG427" s="110">
        <f t="shared" si="330"/>
        <v>0</v>
      </c>
      <c r="AH427" s="110">
        <f t="shared" si="331"/>
        <v>0</v>
      </c>
      <c r="AI427" s="110">
        <f t="shared" si="332"/>
        <v>0</v>
      </c>
      <c r="AJ427" s="110">
        <f t="shared" si="333"/>
        <v>0</v>
      </c>
      <c r="AK427" s="110">
        <f t="shared" si="318"/>
        <v>0</v>
      </c>
      <c r="AL427" s="110">
        <f t="shared" si="319"/>
        <v>0</v>
      </c>
      <c r="AM427" s="110">
        <f t="shared" si="320"/>
        <v>0</v>
      </c>
      <c r="AN427" s="110">
        <f t="shared" si="321"/>
        <v>0</v>
      </c>
      <c r="AO427" s="110">
        <f t="shared" si="322"/>
        <v>0</v>
      </c>
      <c r="AP427" s="110">
        <f t="shared" si="323"/>
        <v>0</v>
      </c>
      <c r="AQ427" s="110">
        <f t="shared" si="346"/>
        <v>3.499330627356346</v>
      </c>
      <c r="AR427" s="110">
        <f t="shared" si="346"/>
        <v>5.3974980118216562</v>
      </c>
      <c r="AS427" s="110">
        <f t="shared" si="347"/>
        <v>1.4770617583584673</v>
      </c>
      <c r="AT427" s="110">
        <f t="shared" si="348"/>
        <v>1.1670214329814712</v>
      </c>
      <c r="AU427" s="110">
        <f t="shared" si="349"/>
        <v>23.012627941526461</v>
      </c>
      <c r="AV427" s="110">
        <f t="shared" si="350"/>
        <v>5.3950862225279899</v>
      </c>
      <c r="AW427" s="110">
        <f t="shared" si="351"/>
        <v>45.355271594960357</v>
      </c>
      <c r="AX427" s="110">
        <f t="shared" si="352"/>
        <v>54.870423942052753</v>
      </c>
      <c r="AY427" s="110">
        <f t="shared" si="353"/>
        <v>18.32891977195246</v>
      </c>
      <c r="AZ427" s="110">
        <f t="shared" si="354"/>
        <v>13.08854167698853</v>
      </c>
      <c r="BA427" s="110">
        <f t="shared" si="355"/>
        <v>205.19503445205396</v>
      </c>
      <c r="BB427" s="110">
        <f t="shared" si="356"/>
        <v>57.734674037469972</v>
      </c>
      <c r="BC427" s="90">
        <f t="shared" si="334"/>
        <v>0</v>
      </c>
      <c r="BD427" s="90">
        <f t="shared" si="357"/>
        <v>-16000</v>
      </c>
      <c r="BE427" s="90">
        <f t="shared" si="324"/>
        <v>20608.564194216975</v>
      </c>
      <c r="BF427" s="89">
        <f t="shared" si="335"/>
        <v>0.2880352621385609</v>
      </c>
      <c r="BG427" s="109">
        <f t="shared" si="358"/>
        <v>1816.2041057858269</v>
      </c>
      <c r="BH427" s="108">
        <f t="shared" si="325"/>
        <v>22424.768300002801</v>
      </c>
      <c r="BI427" s="129">
        <f t="shared" si="336"/>
        <v>0.40154801875017498</v>
      </c>
      <c r="BJ427" s="90">
        <f t="shared" si="326"/>
        <v>2197.1388948854428</v>
      </c>
      <c r="BK427" s="108">
        <f t="shared" si="327"/>
        <v>22805.703089102419</v>
      </c>
      <c r="BL427" s="89">
        <f t="shared" si="337"/>
        <v>0.42535644306890119</v>
      </c>
      <c r="BM427" s="109"/>
      <c r="BN427" s="109">
        <f t="shared" si="338"/>
        <v>16000</v>
      </c>
      <c r="BO427" s="109">
        <f t="shared" si="339"/>
        <v>22805.703089102411</v>
      </c>
      <c r="BQ427" s="108">
        <f t="shared" si="310"/>
        <v>106.33000199999999</v>
      </c>
      <c r="BR427" s="108">
        <f t="shared" si="311"/>
        <v>40.720001000000003</v>
      </c>
    </row>
    <row r="428" spans="1:70" ht="12.75" customHeight="1" x14ac:dyDescent="0.2">
      <c r="A428" s="107">
        <v>42044</v>
      </c>
      <c r="B428" s="109">
        <v>108.470001</v>
      </c>
      <c r="C428" s="109">
        <v>85.389999000000003</v>
      </c>
      <c r="D428" s="109">
        <v>91.870002999999997</v>
      </c>
      <c r="E428" s="109">
        <v>107.43</v>
      </c>
      <c r="F428" s="109">
        <v>39.68</v>
      </c>
      <c r="G428" s="109">
        <v>41.779998999999997</v>
      </c>
      <c r="H428" s="109"/>
      <c r="I428" s="109"/>
      <c r="J428" s="148"/>
      <c r="K428" s="109"/>
      <c r="L428" s="156">
        <f>IF(int=Weekly,-$B$4,IF(int=Bi_Weekly,0,IF(int=Monthly,0,IF(int=Quarterly,0,IF(int=Yearly,0,IF(int=None,0,0))))))</f>
        <v>0</v>
      </c>
      <c r="M428" s="110">
        <f t="shared" si="312"/>
        <v>0</v>
      </c>
      <c r="N428" s="126">
        <f t="shared" si="313"/>
        <v>0</v>
      </c>
      <c r="O428" s="110">
        <f t="shared" si="314"/>
        <v>0</v>
      </c>
      <c r="P428" s="110">
        <f t="shared" si="315"/>
        <v>0</v>
      </c>
      <c r="Q428" s="110">
        <f t="shared" si="316"/>
        <v>0</v>
      </c>
      <c r="R428" s="110">
        <f t="shared" si="317"/>
        <v>0</v>
      </c>
      <c r="S428" s="110">
        <f t="shared" si="340"/>
        <v>41.855940967604013</v>
      </c>
      <c r="T428" s="110">
        <f t="shared" si="341"/>
        <v>49.472925930231099</v>
      </c>
      <c r="U428" s="110">
        <f t="shared" si="342"/>
        <v>16.851858013593993</v>
      </c>
      <c r="V428" s="110">
        <f t="shared" si="343"/>
        <v>11.921520244007059</v>
      </c>
      <c r="W428" s="110">
        <f t="shared" si="344"/>
        <v>182.1824065105275</v>
      </c>
      <c r="X428" s="110">
        <f t="shared" si="345"/>
        <v>52.339587814941986</v>
      </c>
      <c r="Y428" s="110"/>
      <c r="Z428" s="110"/>
      <c r="AA428" s="110"/>
      <c r="AB428" s="110"/>
      <c r="AC428" s="110"/>
      <c r="AD428" s="110"/>
      <c r="AE428" s="110">
        <f t="shared" si="328"/>
        <v>0</v>
      </c>
      <c r="AF428" s="110">
        <f t="shared" si="329"/>
        <v>0</v>
      </c>
      <c r="AG428" s="110">
        <f t="shared" si="330"/>
        <v>0</v>
      </c>
      <c r="AH428" s="110">
        <f t="shared" si="331"/>
        <v>0</v>
      </c>
      <c r="AI428" s="110">
        <f t="shared" si="332"/>
        <v>0</v>
      </c>
      <c r="AJ428" s="110">
        <f t="shared" si="333"/>
        <v>0</v>
      </c>
      <c r="AK428" s="110">
        <f t="shared" si="318"/>
        <v>0</v>
      </c>
      <c r="AL428" s="110">
        <f t="shared" si="319"/>
        <v>0</v>
      </c>
      <c r="AM428" s="110">
        <f t="shared" si="320"/>
        <v>0</v>
      </c>
      <c r="AN428" s="110">
        <f t="shared" si="321"/>
        <v>0</v>
      </c>
      <c r="AO428" s="110">
        <f t="shared" si="322"/>
        <v>0</v>
      </c>
      <c r="AP428" s="110">
        <f t="shared" si="323"/>
        <v>0</v>
      </c>
      <c r="AQ428" s="110">
        <f t="shared" si="346"/>
        <v>3.499330627356346</v>
      </c>
      <c r="AR428" s="110">
        <f t="shared" si="346"/>
        <v>5.3974980118216562</v>
      </c>
      <c r="AS428" s="110">
        <f t="shared" si="347"/>
        <v>1.4770617583584673</v>
      </c>
      <c r="AT428" s="110">
        <f t="shared" si="348"/>
        <v>1.1670214329814712</v>
      </c>
      <c r="AU428" s="110">
        <f t="shared" si="349"/>
        <v>23.012627941526461</v>
      </c>
      <c r="AV428" s="110">
        <f t="shared" si="350"/>
        <v>5.3950862225279899</v>
      </c>
      <c r="AW428" s="110">
        <f t="shared" si="351"/>
        <v>45.355271594960357</v>
      </c>
      <c r="AX428" s="110">
        <f t="shared" si="352"/>
        <v>54.870423942052753</v>
      </c>
      <c r="AY428" s="110">
        <f t="shared" si="353"/>
        <v>18.32891977195246</v>
      </c>
      <c r="AZ428" s="110">
        <f t="shared" si="354"/>
        <v>13.08854167698853</v>
      </c>
      <c r="BA428" s="110">
        <f t="shared" si="355"/>
        <v>205.19503445205396</v>
      </c>
      <c r="BB428" s="110">
        <f t="shared" si="356"/>
        <v>57.734674037469972</v>
      </c>
      <c r="BC428" s="90">
        <f t="shared" si="334"/>
        <v>0</v>
      </c>
      <c r="BD428" s="90">
        <f t="shared" si="357"/>
        <v>-16000</v>
      </c>
      <c r="BE428" s="90">
        <f t="shared" si="324"/>
        <v>21009.262037306009</v>
      </c>
      <c r="BF428" s="89">
        <f t="shared" si="335"/>
        <v>0.31307887733162554</v>
      </c>
      <c r="BG428" s="109">
        <f t="shared" si="358"/>
        <v>1816.2041057858269</v>
      </c>
      <c r="BH428" s="108">
        <f t="shared" si="325"/>
        <v>22825.466143091835</v>
      </c>
      <c r="BI428" s="129">
        <f t="shared" si="336"/>
        <v>0.42659163394323962</v>
      </c>
      <c r="BJ428" s="90">
        <f t="shared" si="326"/>
        <v>2240.0833008993068</v>
      </c>
      <c r="BK428" s="108">
        <f t="shared" si="327"/>
        <v>23249.345338205316</v>
      </c>
      <c r="BL428" s="89">
        <f t="shared" si="337"/>
        <v>0.45308408363783226</v>
      </c>
      <c r="BM428" s="109"/>
      <c r="BN428" s="109">
        <f t="shared" si="338"/>
        <v>16000</v>
      </c>
      <c r="BO428" s="109">
        <f t="shared" si="339"/>
        <v>23249.345338205312</v>
      </c>
      <c r="BQ428" s="108">
        <f t="shared" si="310"/>
        <v>108.470001</v>
      </c>
      <c r="BR428" s="108">
        <f t="shared" si="311"/>
        <v>41.779998999999997</v>
      </c>
    </row>
    <row r="429" spans="1:70" ht="12.75" customHeight="1" x14ac:dyDescent="0.2">
      <c r="A429" s="107">
        <v>42052</v>
      </c>
      <c r="B429" s="109">
        <v>109.279999</v>
      </c>
      <c r="C429" s="109">
        <v>85.699996999999996</v>
      </c>
      <c r="D429" s="109">
        <v>92.739998</v>
      </c>
      <c r="E429" s="109">
        <v>108.269997</v>
      </c>
      <c r="F429" s="109">
        <v>40.459999000000003</v>
      </c>
      <c r="G429" s="109">
        <v>41.77</v>
      </c>
      <c r="H429" s="109"/>
      <c r="I429" s="109"/>
      <c r="J429" s="148"/>
      <c r="K429" s="109"/>
      <c r="L429" s="156">
        <f>IF(int=Weekly,-$B$4,IF(int=Bi_Weekly,-$B$4,IF(int=Monthly,0,IF(int=Quarterly,0,IF(int=Yearly,0,IF(int=None,0,0))))))</f>
        <v>0</v>
      </c>
      <c r="M429" s="110">
        <f t="shared" si="312"/>
        <v>0</v>
      </c>
      <c r="N429" s="126">
        <f t="shared" si="313"/>
        <v>0</v>
      </c>
      <c r="O429" s="110">
        <f t="shared" si="314"/>
        <v>0</v>
      </c>
      <c r="P429" s="110">
        <f t="shared" si="315"/>
        <v>0</v>
      </c>
      <c r="Q429" s="110">
        <f t="shared" si="316"/>
        <v>0</v>
      </c>
      <c r="R429" s="110">
        <f t="shared" si="317"/>
        <v>0</v>
      </c>
      <c r="S429" s="110">
        <f t="shared" si="340"/>
        <v>41.855940967604013</v>
      </c>
      <c r="T429" s="110">
        <f t="shared" si="341"/>
        <v>49.472925930231099</v>
      </c>
      <c r="U429" s="110">
        <f t="shared" si="342"/>
        <v>16.851858013593993</v>
      </c>
      <c r="V429" s="110">
        <f t="shared" si="343"/>
        <v>11.921520244007059</v>
      </c>
      <c r="W429" s="110">
        <f t="shared" si="344"/>
        <v>182.1824065105275</v>
      </c>
      <c r="X429" s="110">
        <f t="shared" si="345"/>
        <v>52.339587814941986</v>
      </c>
      <c r="Y429" s="110"/>
      <c r="Z429" s="110"/>
      <c r="AA429" s="110"/>
      <c r="AB429" s="110"/>
      <c r="AC429" s="110"/>
      <c r="AD429" s="110"/>
      <c r="AE429" s="110">
        <f t="shared" si="328"/>
        <v>0</v>
      </c>
      <c r="AF429" s="110">
        <f t="shared" si="329"/>
        <v>0</v>
      </c>
      <c r="AG429" s="110">
        <f t="shared" si="330"/>
        <v>0</v>
      </c>
      <c r="AH429" s="110">
        <f t="shared" si="331"/>
        <v>0</v>
      </c>
      <c r="AI429" s="110">
        <f t="shared" si="332"/>
        <v>0</v>
      </c>
      <c r="AJ429" s="110">
        <f t="shared" si="333"/>
        <v>0</v>
      </c>
      <c r="AK429" s="110">
        <f t="shared" si="318"/>
        <v>0</v>
      </c>
      <c r="AL429" s="110">
        <f t="shared" si="319"/>
        <v>0</v>
      </c>
      <c r="AM429" s="110">
        <f t="shared" si="320"/>
        <v>0</v>
      </c>
      <c r="AN429" s="110">
        <f t="shared" si="321"/>
        <v>0</v>
      </c>
      <c r="AO429" s="110">
        <f t="shared" si="322"/>
        <v>0</v>
      </c>
      <c r="AP429" s="110">
        <f t="shared" si="323"/>
        <v>0</v>
      </c>
      <c r="AQ429" s="110">
        <f t="shared" si="346"/>
        <v>3.499330627356346</v>
      </c>
      <c r="AR429" s="110">
        <f t="shared" si="346"/>
        <v>5.3974980118216562</v>
      </c>
      <c r="AS429" s="110">
        <f t="shared" si="347"/>
        <v>1.4770617583584673</v>
      </c>
      <c r="AT429" s="110">
        <f t="shared" si="348"/>
        <v>1.1670214329814712</v>
      </c>
      <c r="AU429" s="110">
        <f t="shared" si="349"/>
        <v>23.012627941526461</v>
      </c>
      <c r="AV429" s="110">
        <f t="shared" si="350"/>
        <v>5.3950862225279899</v>
      </c>
      <c r="AW429" s="110">
        <f t="shared" si="351"/>
        <v>45.355271594960357</v>
      </c>
      <c r="AX429" s="110">
        <f t="shared" si="352"/>
        <v>54.870423942052753</v>
      </c>
      <c r="AY429" s="110">
        <f t="shared" si="353"/>
        <v>18.32891977195246</v>
      </c>
      <c r="AZ429" s="110">
        <f t="shared" si="354"/>
        <v>13.08854167698853</v>
      </c>
      <c r="BA429" s="110">
        <f t="shared" si="355"/>
        <v>205.19503445205396</v>
      </c>
      <c r="BB429" s="110">
        <f t="shared" si="356"/>
        <v>57.734674037469972</v>
      </c>
      <c r="BC429" s="90">
        <f t="shared" si="334"/>
        <v>0</v>
      </c>
      <c r="BD429" s="90">
        <f t="shared" si="357"/>
        <v>-16000</v>
      </c>
      <c r="BE429" s="90">
        <f t="shared" si="324"/>
        <v>21224.755598680589</v>
      </c>
      <c r="BF429" s="89">
        <f t="shared" si="335"/>
        <v>0.32654722491753674</v>
      </c>
      <c r="BG429" s="109">
        <f t="shared" si="358"/>
        <v>1816.2041057858269</v>
      </c>
      <c r="BH429" s="108">
        <f t="shared" si="325"/>
        <v>23040.959704466415</v>
      </c>
      <c r="BI429" s="129">
        <f t="shared" si="336"/>
        <v>0.44005998152915105</v>
      </c>
      <c r="BJ429" s="90">
        <f t="shared" si="326"/>
        <v>2264.7521774592001</v>
      </c>
      <c r="BK429" s="108">
        <f t="shared" si="327"/>
        <v>23489.507776139788</v>
      </c>
      <c r="BL429" s="89">
        <f t="shared" si="337"/>
        <v>0.46809423600873679</v>
      </c>
      <c r="BM429" s="109"/>
      <c r="BN429" s="109">
        <f t="shared" si="338"/>
        <v>16000</v>
      </c>
      <c r="BO429" s="109">
        <f t="shared" si="339"/>
        <v>23489.507776139788</v>
      </c>
      <c r="BQ429" s="108">
        <f t="shared" si="310"/>
        <v>109.279999</v>
      </c>
      <c r="BR429" s="108">
        <f t="shared" si="311"/>
        <v>41.77</v>
      </c>
    </row>
    <row r="430" spans="1:70" ht="12.75" customHeight="1" x14ac:dyDescent="0.2">
      <c r="A430" s="107">
        <v>42058</v>
      </c>
      <c r="B430" s="109">
        <v>109.019997</v>
      </c>
      <c r="C430" s="109">
        <v>85.330001999999993</v>
      </c>
      <c r="D430" s="109">
        <v>91.980002999999996</v>
      </c>
      <c r="E430" s="109">
        <v>108.07</v>
      </c>
      <c r="F430" s="109">
        <v>40.5</v>
      </c>
      <c r="G430" s="109">
        <v>41.799999</v>
      </c>
      <c r="H430" s="109"/>
      <c r="I430" s="109"/>
      <c r="J430" s="148"/>
      <c r="K430" s="109"/>
      <c r="L430" s="156">
        <f>IF(int=Weekly,-$B$4,IF(int=Bi_Weekly,0,IF(int=Monthly,0,IF(int=Quarterly,0,IF(int=Yearly,0,IF(int=None,0,0))))))</f>
        <v>0</v>
      </c>
      <c r="M430" s="110">
        <f t="shared" si="312"/>
        <v>0</v>
      </c>
      <c r="N430" s="126">
        <f t="shared" si="313"/>
        <v>0</v>
      </c>
      <c r="O430" s="110">
        <f t="shared" si="314"/>
        <v>0</v>
      </c>
      <c r="P430" s="110">
        <f t="shared" si="315"/>
        <v>0</v>
      </c>
      <c r="Q430" s="110">
        <f t="shared" si="316"/>
        <v>0</v>
      </c>
      <c r="R430" s="110">
        <f t="shared" si="317"/>
        <v>0</v>
      </c>
      <c r="S430" s="110">
        <f t="shared" si="340"/>
        <v>41.855940967604013</v>
      </c>
      <c r="T430" s="110">
        <f t="shared" si="341"/>
        <v>49.472925930231099</v>
      </c>
      <c r="U430" s="110">
        <f t="shared" si="342"/>
        <v>16.851858013593993</v>
      </c>
      <c r="V430" s="110">
        <f t="shared" si="343"/>
        <v>11.921520244007059</v>
      </c>
      <c r="W430" s="110">
        <f t="shared" si="344"/>
        <v>182.1824065105275</v>
      </c>
      <c r="X430" s="110">
        <f t="shared" si="345"/>
        <v>52.339587814941986</v>
      </c>
      <c r="Y430" s="110"/>
      <c r="Z430" s="110"/>
      <c r="AA430" s="110"/>
      <c r="AB430" s="110"/>
      <c r="AC430" s="110"/>
      <c r="AD430" s="110"/>
      <c r="AE430" s="110">
        <f t="shared" si="328"/>
        <v>0</v>
      </c>
      <c r="AF430" s="110">
        <f t="shared" si="329"/>
        <v>0</v>
      </c>
      <c r="AG430" s="110">
        <f t="shared" si="330"/>
        <v>0</v>
      </c>
      <c r="AH430" s="110">
        <f t="shared" si="331"/>
        <v>0</v>
      </c>
      <c r="AI430" s="110">
        <f t="shared" si="332"/>
        <v>0</v>
      </c>
      <c r="AJ430" s="110">
        <f t="shared" si="333"/>
        <v>0</v>
      </c>
      <c r="AK430" s="110">
        <f t="shared" si="318"/>
        <v>0</v>
      </c>
      <c r="AL430" s="110">
        <f t="shared" si="319"/>
        <v>0</v>
      </c>
      <c r="AM430" s="110">
        <f t="shared" si="320"/>
        <v>0</v>
      </c>
      <c r="AN430" s="110">
        <f t="shared" si="321"/>
        <v>0</v>
      </c>
      <c r="AO430" s="110">
        <f t="shared" si="322"/>
        <v>0</v>
      </c>
      <c r="AP430" s="110">
        <f t="shared" si="323"/>
        <v>0</v>
      </c>
      <c r="AQ430" s="110">
        <f t="shared" si="346"/>
        <v>3.499330627356346</v>
      </c>
      <c r="AR430" s="110">
        <f t="shared" si="346"/>
        <v>5.3974980118216562</v>
      </c>
      <c r="AS430" s="110">
        <f t="shared" si="347"/>
        <v>1.4770617583584673</v>
      </c>
      <c r="AT430" s="110">
        <f t="shared" si="348"/>
        <v>1.1670214329814712</v>
      </c>
      <c r="AU430" s="110">
        <f t="shared" si="349"/>
        <v>23.012627941526461</v>
      </c>
      <c r="AV430" s="110">
        <f t="shared" si="350"/>
        <v>5.3950862225279899</v>
      </c>
      <c r="AW430" s="110">
        <f t="shared" si="351"/>
        <v>45.355271594960357</v>
      </c>
      <c r="AX430" s="110">
        <f t="shared" si="352"/>
        <v>54.870423942052753</v>
      </c>
      <c r="AY430" s="110">
        <f t="shared" si="353"/>
        <v>18.32891977195246</v>
      </c>
      <c r="AZ430" s="110">
        <f t="shared" si="354"/>
        <v>13.08854167698853</v>
      </c>
      <c r="BA430" s="110">
        <f t="shared" si="355"/>
        <v>205.19503445205396</v>
      </c>
      <c r="BB430" s="110">
        <f t="shared" si="356"/>
        <v>57.734674037469972</v>
      </c>
      <c r="BC430" s="90">
        <f t="shared" si="334"/>
        <v>0</v>
      </c>
      <c r="BD430" s="90">
        <f t="shared" si="357"/>
        <v>-16000</v>
      </c>
      <c r="BE430" s="90">
        <f t="shared" si="324"/>
        <v>21189.234252709983</v>
      </c>
      <c r="BF430" s="89">
        <f t="shared" si="335"/>
        <v>0.32432714079437397</v>
      </c>
      <c r="BG430" s="109">
        <f t="shared" si="358"/>
        <v>1816.2041057858269</v>
      </c>
      <c r="BH430" s="108">
        <f t="shared" si="325"/>
        <v>23005.438358495809</v>
      </c>
      <c r="BI430" s="129">
        <f t="shared" si="336"/>
        <v>0.43783989740598805</v>
      </c>
      <c r="BJ430" s="90">
        <f t="shared" si="326"/>
        <v>2261.571712205845</v>
      </c>
      <c r="BK430" s="108">
        <f t="shared" si="327"/>
        <v>23450.805964915828</v>
      </c>
      <c r="BL430" s="89">
        <f t="shared" si="337"/>
        <v>0.46567537280723914</v>
      </c>
      <c r="BM430" s="109"/>
      <c r="BN430" s="109">
        <f t="shared" si="338"/>
        <v>16000</v>
      </c>
      <c r="BO430" s="109">
        <f t="shared" si="339"/>
        <v>23450.805964915824</v>
      </c>
      <c r="BQ430" s="108">
        <f t="shared" si="310"/>
        <v>109.019997</v>
      </c>
      <c r="BR430" s="108">
        <f t="shared" si="311"/>
        <v>41.799999</v>
      </c>
    </row>
    <row r="431" spans="1:70" ht="12.75" customHeight="1" x14ac:dyDescent="0.2">
      <c r="A431" s="107">
        <v>42065</v>
      </c>
      <c r="B431" s="109">
        <v>107.459999</v>
      </c>
      <c r="C431" s="109">
        <v>83.879997000000003</v>
      </c>
      <c r="D431" s="109">
        <v>90.660004000000001</v>
      </c>
      <c r="E431" s="109">
        <v>106.459999</v>
      </c>
      <c r="F431" s="109">
        <v>39.740001999999997</v>
      </c>
      <c r="G431" s="109">
        <v>40.139999000000003</v>
      </c>
      <c r="H431" s="109"/>
      <c r="I431" s="109"/>
      <c r="J431" s="148"/>
      <c r="K431" s="109"/>
      <c r="L431" s="156">
        <f>IF(int=Weekly,-$B$4,IF(int=Bi_Weekly,-$B$4,IF(int=Monthly,-$B$4,IF(int=Quarterly,0,IF(int=Yearly,0,IF(int=None,0,0))))))</f>
        <v>0</v>
      </c>
      <c r="M431" s="110">
        <f t="shared" si="312"/>
        <v>0</v>
      </c>
      <c r="N431" s="126">
        <f t="shared" si="313"/>
        <v>0</v>
      </c>
      <c r="O431" s="110">
        <f t="shared" si="314"/>
        <v>0</v>
      </c>
      <c r="P431" s="110">
        <f t="shared" si="315"/>
        <v>0</v>
      </c>
      <c r="Q431" s="110">
        <f t="shared" si="316"/>
        <v>0</v>
      </c>
      <c r="R431" s="110">
        <f t="shared" si="317"/>
        <v>0</v>
      </c>
      <c r="S431" s="110">
        <f t="shared" si="340"/>
        <v>41.855940967604013</v>
      </c>
      <c r="T431" s="110">
        <f t="shared" si="341"/>
        <v>49.472925930231099</v>
      </c>
      <c r="U431" s="110">
        <f t="shared" si="342"/>
        <v>16.851858013593993</v>
      </c>
      <c r="V431" s="110">
        <f t="shared" si="343"/>
        <v>11.921520244007059</v>
      </c>
      <c r="W431" s="110">
        <f t="shared" si="344"/>
        <v>182.1824065105275</v>
      </c>
      <c r="X431" s="110">
        <f t="shared" si="345"/>
        <v>52.339587814941986</v>
      </c>
      <c r="Y431" s="110"/>
      <c r="Z431" s="110"/>
      <c r="AA431" s="110"/>
      <c r="AB431" s="110"/>
      <c r="AC431" s="110"/>
      <c r="AD431" s="110"/>
      <c r="AE431" s="110">
        <f t="shared" si="328"/>
        <v>0</v>
      </c>
      <c r="AF431" s="110">
        <f t="shared" si="329"/>
        <v>0</v>
      </c>
      <c r="AG431" s="110">
        <f t="shared" si="330"/>
        <v>0</v>
      </c>
      <c r="AH431" s="110">
        <f t="shared" si="331"/>
        <v>0</v>
      </c>
      <c r="AI431" s="110">
        <f t="shared" si="332"/>
        <v>0</v>
      </c>
      <c r="AJ431" s="110">
        <f t="shared" si="333"/>
        <v>0</v>
      </c>
      <c r="AK431" s="110">
        <f t="shared" si="318"/>
        <v>0</v>
      </c>
      <c r="AL431" s="110">
        <f t="shared" si="319"/>
        <v>0</v>
      </c>
      <c r="AM431" s="110">
        <f t="shared" si="320"/>
        <v>0</v>
      </c>
      <c r="AN431" s="110">
        <f t="shared" si="321"/>
        <v>0</v>
      </c>
      <c r="AO431" s="110">
        <f t="shared" si="322"/>
        <v>0</v>
      </c>
      <c r="AP431" s="110">
        <f t="shared" si="323"/>
        <v>0</v>
      </c>
      <c r="AQ431" s="110">
        <f t="shared" si="346"/>
        <v>3.499330627356346</v>
      </c>
      <c r="AR431" s="110">
        <f t="shared" si="346"/>
        <v>5.3974980118216562</v>
      </c>
      <c r="AS431" s="110">
        <f t="shared" si="347"/>
        <v>1.4770617583584673</v>
      </c>
      <c r="AT431" s="110">
        <f t="shared" si="348"/>
        <v>1.1670214329814712</v>
      </c>
      <c r="AU431" s="110">
        <f t="shared" si="349"/>
        <v>23.012627941526461</v>
      </c>
      <c r="AV431" s="110">
        <f t="shared" si="350"/>
        <v>5.3950862225279899</v>
      </c>
      <c r="AW431" s="110">
        <f t="shared" si="351"/>
        <v>45.355271594960357</v>
      </c>
      <c r="AX431" s="110">
        <f t="shared" si="352"/>
        <v>54.870423942052753</v>
      </c>
      <c r="AY431" s="110">
        <f t="shared" si="353"/>
        <v>18.32891977195246</v>
      </c>
      <c r="AZ431" s="110">
        <f t="shared" si="354"/>
        <v>13.08854167698853</v>
      </c>
      <c r="BA431" s="110">
        <f t="shared" si="355"/>
        <v>205.19503445205396</v>
      </c>
      <c r="BB431" s="110">
        <f t="shared" si="356"/>
        <v>57.734674037469972</v>
      </c>
      <c r="BC431" s="90">
        <f t="shared" si="334"/>
        <v>0</v>
      </c>
      <c r="BD431" s="90">
        <f t="shared" si="357"/>
        <v>-16000</v>
      </c>
      <c r="BE431" s="90">
        <f t="shared" si="324"/>
        <v>20785.423002952484</v>
      </c>
      <c r="BF431" s="89">
        <f t="shared" si="335"/>
        <v>0.29908893768453026</v>
      </c>
      <c r="BG431" s="109">
        <f t="shared" si="358"/>
        <v>1816.2041057858269</v>
      </c>
      <c r="BH431" s="108">
        <f t="shared" si="325"/>
        <v>22601.62710873831</v>
      </c>
      <c r="BI431" s="129">
        <f t="shared" si="336"/>
        <v>0.41260169429614435</v>
      </c>
      <c r="BJ431" s="90">
        <f t="shared" si="326"/>
        <v>2218.0123442634049</v>
      </c>
      <c r="BK431" s="108">
        <f t="shared" si="327"/>
        <v>23003.435347215891</v>
      </c>
      <c r="BL431" s="89">
        <f t="shared" si="337"/>
        <v>0.4377147092009932</v>
      </c>
      <c r="BM431" s="109"/>
      <c r="BN431" s="109">
        <f t="shared" si="338"/>
        <v>16000</v>
      </c>
      <c r="BO431" s="109">
        <f t="shared" si="339"/>
        <v>23003.435347215891</v>
      </c>
      <c r="BQ431" s="108">
        <f t="shared" si="310"/>
        <v>107.459999</v>
      </c>
      <c r="BR431" s="108">
        <f t="shared" si="311"/>
        <v>40.139999000000003</v>
      </c>
    </row>
    <row r="432" spans="1:70" ht="12.75" customHeight="1" x14ac:dyDescent="0.2">
      <c r="A432" s="107">
        <v>42072</v>
      </c>
      <c r="B432" s="109">
        <v>106.870003</v>
      </c>
      <c r="C432" s="109">
        <v>83.330001999999993</v>
      </c>
      <c r="D432" s="109">
        <v>90.010002</v>
      </c>
      <c r="E432" s="109">
        <v>107.019997</v>
      </c>
      <c r="F432" s="109">
        <v>39.270000000000003</v>
      </c>
      <c r="G432" s="109">
        <v>39.200001</v>
      </c>
      <c r="H432" s="109"/>
      <c r="I432" s="109"/>
      <c r="J432" s="148"/>
      <c r="K432" s="109"/>
      <c r="L432" s="156">
        <f>IF(int=Weekly,-$B$4,IF(int=Bi_Weekly,0,IF(int=Monthly,0,IF(int=Quarterly,0,IF(int=Yearly,0,IF(int=None,0,0))))))</f>
        <v>0</v>
      </c>
      <c r="M432" s="110">
        <f t="shared" si="312"/>
        <v>0</v>
      </c>
      <c r="N432" s="126">
        <f t="shared" si="313"/>
        <v>0</v>
      </c>
      <c r="O432" s="110">
        <f t="shared" si="314"/>
        <v>0</v>
      </c>
      <c r="P432" s="110">
        <f t="shared" si="315"/>
        <v>0</v>
      </c>
      <c r="Q432" s="110">
        <f t="shared" si="316"/>
        <v>0</v>
      </c>
      <c r="R432" s="110">
        <f t="shared" si="317"/>
        <v>0</v>
      </c>
      <c r="S432" s="110">
        <f t="shared" si="340"/>
        <v>41.855940967604013</v>
      </c>
      <c r="T432" s="110">
        <f t="shared" si="341"/>
        <v>49.472925930231099</v>
      </c>
      <c r="U432" s="110">
        <f t="shared" si="342"/>
        <v>16.851858013593993</v>
      </c>
      <c r="V432" s="110">
        <f t="shared" si="343"/>
        <v>11.921520244007059</v>
      </c>
      <c r="W432" s="110">
        <f t="shared" si="344"/>
        <v>182.1824065105275</v>
      </c>
      <c r="X432" s="110">
        <f t="shared" si="345"/>
        <v>52.339587814941986</v>
      </c>
      <c r="Y432" s="110"/>
      <c r="Z432" s="110"/>
      <c r="AA432" s="110"/>
      <c r="AB432" s="110"/>
      <c r="AC432" s="110"/>
      <c r="AD432" s="110"/>
      <c r="AE432" s="110">
        <f t="shared" si="328"/>
        <v>0</v>
      </c>
      <c r="AF432" s="110">
        <f t="shared" si="329"/>
        <v>0</v>
      </c>
      <c r="AG432" s="110">
        <f t="shared" si="330"/>
        <v>0</v>
      </c>
      <c r="AH432" s="110">
        <f t="shared" si="331"/>
        <v>0</v>
      </c>
      <c r="AI432" s="110">
        <f t="shared" si="332"/>
        <v>0</v>
      </c>
      <c r="AJ432" s="110">
        <f t="shared" si="333"/>
        <v>0</v>
      </c>
      <c r="AK432" s="110">
        <f t="shared" si="318"/>
        <v>0</v>
      </c>
      <c r="AL432" s="110">
        <f t="shared" si="319"/>
        <v>0</v>
      </c>
      <c r="AM432" s="110">
        <f t="shared" si="320"/>
        <v>0</v>
      </c>
      <c r="AN432" s="110">
        <f t="shared" si="321"/>
        <v>0</v>
      </c>
      <c r="AO432" s="110">
        <f t="shared" si="322"/>
        <v>0</v>
      </c>
      <c r="AP432" s="110">
        <f t="shared" si="323"/>
        <v>0</v>
      </c>
      <c r="AQ432" s="110">
        <f t="shared" si="346"/>
        <v>3.499330627356346</v>
      </c>
      <c r="AR432" s="110">
        <f t="shared" si="346"/>
        <v>5.3974980118216562</v>
      </c>
      <c r="AS432" s="110">
        <f t="shared" si="347"/>
        <v>1.4770617583584673</v>
      </c>
      <c r="AT432" s="110">
        <f t="shared" si="348"/>
        <v>1.1670214329814712</v>
      </c>
      <c r="AU432" s="110">
        <f t="shared" si="349"/>
        <v>23.012627941526461</v>
      </c>
      <c r="AV432" s="110">
        <f t="shared" si="350"/>
        <v>5.3950862225279899</v>
      </c>
      <c r="AW432" s="110">
        <f t="shared" si="351"/>
        <v>45.355271594960357</v>
      </c>
      <c r="AX432" s="110">
        <f t="shared" si="352"/>
        <v>54.870423942052753</v>
      </c>
      <c r="AY432" s="110">
        <f t="shared" si="353"/>
        <v>18.32891977195246</v>
      </c>
      <c r="AZ432" s="110">
        <f t="shared" si="354"/>
        <v>13.08854167698853</v>
      </c>
      <c r="BA432" s="110">
        <f t="shared" si="355"/>
        <v>205.19503445205396</v>
      </c>
      <c r="BB432" s="110">
        <f t="shared" si="356"/>
        <v>57.734674037469972</v>
      </c>
      <c r="BC432" s="90">
        <f t="shared" si="334"/>
        <v>0</v>
      </c>
      <c r="BD432" s="90">
        <f t="shared" si="357"/>
        <v>-16000</v>
      </c>
      <c r="BE432" s="90">
        <f t="shared" si="324"/>
        <v>20594.415386097789</v>
      </c>
      <c r="BF432" s="89">
        <f t="shared" si="335"/>
        <v>0.28715096163111187</v>
      </c>
      <c r="BG432" s="109">
        <f t="shared" si="358"/>
        <v>1816.2041057858269</v>
      </c>
      <c r="BH432" s="108">
        <f t="shared" si="325"/>
        <v>22410.619491883615</v>
      </c>
      <c r="BI432" s="129">
        <f t="shared" si="336"/>
        <v>0.40066371824272595</v>
      </c>
      <c r="BJ432" s="90">
        <f t="shared" si="326"/>
        <v>2196.7852414261683</v>
      </c>
      <c r="BK432" s="108">
        <f t="shared" si="327"/>
        <v>22791.200627523958</v>
      </c>
      <c r="BL432" s="89">
        <f t="shared" si="337"/>
        <v>0.42445003922024749</v>
      </c>
      <c r="BM432" s="109"/>
      <c r="BN432" s="109">
        <f t="shared" si="338"/>
        <v>16000</v>
      </c>
      <c r="BO432" s="109">
        <f t="shared" si="339"/>
        <v>22791.200627523958</v>
      </c>
      <c r="BQ432" s="108">
        <f t="shared" si="310"/>
        <v>106.870003</v>
      </c>
      <c r="BR432" s="108">
        <f t="shared" si="311"/>
        <v>39.200001</v>
      </c>
    </row>
    <row r="433" spans="1:70" ht="12.75" customHeight="1" x14ac:dyDescent="0.2">
      <c r="A433" s="107">
        <v>42079</v>
      </c>
      <c r="B433" s="109">
        <v>109.760002</v>
      </c>
      <c r="C433" s="109">
        <v>85.190002000000007</v>
      </c>
      <c r="D433" s="109">
        <v>92.730002999999996</v>
      </c>
      <c r="E433" s="109">
        <v>110.089996</v>
      </c>
      <c r="F433" s="109">
        <v>40.860000999999997</v>
      </c>
      <c r="G433" s="109">
        <v>40.720001000000003</v>
      </c>
      <c r="H433" s="109"/>
      <c r="I433" s="109"/>
      <c r="J433" s="148"/>
      <c r="K433" s="109"/>
      <c r="L433" s="156">
        <f>IF(int=Weekly,-$B$4,IF(int=Bi_Weekly,-$B$4,IF(int=Monthly,0,IF(int=Quarterly,0,IF(int=Yearly,0,IF(int=None,0,0))))))</f>
        <v>0</v>
      </c>
      <c r="M433" s="110">
        <f t="shared" si="312"/>
        <v>0</v>
      </c>
      <c r="N433" s="126">
        <f t="shared" si="313"/>
        <v>0</v>
      </c>
      <c r="O433" s="110">
        <f t="shared" si="314"/>
        <v>0</v>
      </c>
      <c r="P433" s="110">
        <f t="shared" si="315"/>
        <v>0</v>
      </c>
      <c r="Q433" s="110">
        <f t="shared" si="316"/>
        <v>0</v>
      </c>
      <c r="R433" s="110">
        <f t="shared" si="317"/>
        <v>0</v>
      </c>
      <c r="S433" s="110">
        <f t="shared" si="340"/>
        <v>41.855940967604013</v>
      </c>
      <c r="T433" s="110">
        <f t="shared" si="341"/>
        <v>49.472925930231099</v>
      </c>
      <c r="U433" s="110">
        <f t="shared" si="342"/>
        <v>16.851858013593993</v>
      </c>
      <c r="V433" s="110">
        <f t="shared" si="343"/>
        <v>11.921520244007059</v>
      </c>
      <c r="W433" s="110">
        <f t="shared" si="344"/>
        <v>182.1824065105275</v>
      </c>
      <c r="X433" s="110">
        <f t="shared" si="345"/>
        <v>52.339587814941986</v>
      </c>
      <c r="Y433" s="110"/>
      <c r="Z433" s="110"/>
      <c r="AA433" s="110"/>
      <c r="AB433" s="110"/>
      <c r="AC433" s="110"/>
      <c r="AD433" s="110"/>
      <c r="AE433" s="110">
        <f t="shared" si="328"/>
        <v>0</v>
      </c>
      <c r="AF433" s="110">
        <f t="shared" si="329"/>
        <v>0</v>
      </c>
      <c r="AG433" s="110">
        <f t="shared" si="330"/>
        <v>0</v>
      </c>
      <c r="AH433" s="110">
        <f t="shared" si="331"/>
        <v>0</v>
      </c>
      <c r="AI433" s="110">
        <f t="shared" si="332"/>
        <v>0</v>
      </c>
      <c r="AJ433" s="110">
        <f t="shared" si="333"/>
        <v>0</v>
      </c>
      <c r="AK433" s="110">
        <f t="shared" si="318"/>
        <v>0</v>
      </c>
      <c r="AL433" s="110">
        <f t="shared" si="319"/>
        <v>0</v>
      </c>
      <c r="AM433" s="110">
        <f t="shared" si="320"/>
        <v>0</v>
      </c>
      <c r="AN433" s="110">
        <f t="shared" si="321"/>
        <v>0</v>
      </c>
      <c r="AO433" s="110">
        <f t="shared" si="322"/>
        <v>0</v>
      </c>
      <c r="AP433" s="110">
        <f t="shared" si="323"/>
        <v>0</v>
      </c>
      <c r="AQ433" s="110">
        <f t="shared" si="346"/>
        <v>3.499330627356346</v>
      </c>
      <c r="AR433" s="110">
        <f t="shared" si="346"/>
        <v>5.3974980118216562</v>
      </c>
      <c r="AS433" s="110">
        <f t="shared" si="347"/>
        <v>1.4770617583584673</v>
      </c>
      <c r="AT433" s="110">
        <f t="shared" si="348"/>
        <v>1.1670214329814712</v>
      </c>
      <c r="AU433" s="110">
        <f t="shared" si="349"/>
        <v>23.012627941526461</v>
      </c>
      <c r="AV433" s="110">
        <f t="shared" si="350"/>
        <v>5.3950862225279899</v>
      </c>
      <c r="AW433" s="110">
        <f t="shared" si="351"/>
        <v>45.355271594960357</v>
      </c>
      <c r="AX433" s="110">
        <f t="shared" si="352"/>
        <v>54.870423942052753</v>
      </c>
      <c r="AY433" s="110">
        <f t="shared" si="353"/>
        <v>18.32891977195246</v>
      </c>
      <c r="AZ433" s="110">
        <f t="shared" si="354"/>
        <v>13.08854167698853</v>
      </c>
      <c r="BA433" s="110">
        <f t="shared" si="355"/>
        <v>205.19503445205396</v>
      </c>
      <c r="BB433" s="110">
        <f t="shared" si="356"/>
        <v>57.734674037469972</v>
      </c>
      <c r="BC433" s="90">
        <f t="shared" si="334"/>
        <v>0</v>
      </c>
      <c r="BD433" s="90">
        <f t="shared" si="357"/>
        <v>-16000</v>
      </c>
      <c r="BE433" s="90">
        <f t="shared" si="324"/>
        <v>21259.061163757724</v>
      </c>
      <c r="BF433" s="89">
        <f t="shared" si="335"/>
        <v>0.32869132273485779</v>
      </c>
      <c r="BG433" s="109">
        <f t="shared" si="358"/>
        <v>1816.2041057858269</v>
      </c>
      <c r="BH433" s="108">
        <f t="shared" si="325"/>
        <v>23075.26526954355</v>
      </c>
      <c r="BI433" s="129">
        <f t="shared" si="336"/>
        <v>0.44220407934647188</v>
      </c>
      <c r="BJ433" s="90">
        <f t="shared" si="326"/>
        <v>2269.3286463318123</v>
      </c>
      <c r="BK433" s="108">
        <f t="shared" si="327"/>
        <v>23528.389810089535</v>
      </c>
      <c r="BL433" s="89">
        <f t="shared" si="337"/>
        <v>0.47052436313059598</v>
      </c>
      <c r="BM433" s="109"/>
      <c r="BN433" s="109">
        <f t="shared" si="338"/>
        <v>16000</v>
      </c>
      <c r="BO433" s="109">
        <f t="shared" si="339"/>
        <v>23528.389810089535</v>
      </c>
      <c r="BQ433" s="108">
        <f t="shared" si="310"/>
        <v>109.760002</v>
      </c>
      <c r="BR433" s="108">
        <f t="shared" si="311"/>
        <v>40.720001000000003</v>
      </c>
    </row>
    <row r="434" spans="1:70" ht="12.75" customHeight="1" x14ac:dyDescent="0.2">
      <c r="A434" s="107">
        <v>42086</v>
      </c>
      <c r="B434" s="109">
        <v>106.870003</v>
      </c>
      <c r="C434" s="109">
        <v>83.089995999999999</v>
      </c>
      <c r="D434" s="109">
        <v>91.059997999999993</v>
      </c>
      <c r="E434" s="109">
        <v>108.050003</v>
      </c>
      <c r="F434" s="109">
        <v>40.369999</v>
      </c>
      <c r="G434" s="109">
        <v>40.080002</v>
      </c>
      <c r="H434" s="109"/>
      <c r="I434" s="109"/>
      <c r="J434" s="148"/>
      <c r="K434" s="109"/>
      <c r="L434" s="156">
        <f>IF(int=Weekly,-$B$4,IF(int=Bi_Weekly,0,IF(int=Monthly,0,IF(int=Quarterly,0,IF(int=Yearly,0,IF(int=None,0,0))))))</f>
        <v>0</v>
      </c>
      <c r="M434" s="110">
        <f t="shared" si="312"/>
        <v>0</v>
      </c>
      <c r="N434" s="126">
        <f t="shared" si="313"/>
        <v>0</v>
      </c>
      <c r="O434" s="110">
        <f t="shared" si="314"/>
        <v>0</v>
      </c>
      <c r="P434" s="110">
        <f t="shared" si="315"/>
        <v>0</v>
      </c>
      <c r="Q434" s="110">
        <f t="shared" si="316"/>
        <v>0</v>
      </c>
      <c r="R434" s="110">
        <f t="shared" si="317"/>
        <v>0</v>
      </c>
      <c r="S434" s="110">
        <f t="shared" si="340"/>
        <v>41.855940967604013</v>
      </c>
      <c r="T434" s="110">
        <f t="shared" si="341"/>
        <v>49.472925930231099</v>
      </c>
      <c r="U434" s="110">
        <f t="shared" si="342"/>
        <v>16.851858013593993</v>
      </c>
      <c r="V434" s="110">
        <f t="shared" si="343"/>
        <v>11.921520244007059</v>
      </c>
      <c r="W434" s="110">
        <f t="shared" si="344"/>
        <v>182.1824065105275</v>
      </c>
      <c r="X434" s="110">
        <f t="shared" si="345"/>
        <v>52.339587814941986</v>
      </c>
      <c r="Y434" s="110">
        <v>0.50800000000000001</v>
      </c>
      <c r="Z434" s="110">
        <v>0.5</v>
      </c>
      <c r="AA434" s="110">
        <v>2.7E-2</v>
      </c>
      <c r="AB434" s="110">
        <v>7.5999999999999998E-2</v>
      </c>
      <c r="AC434" s="110">
        <v>0.18099999999999999</v>
      </c>
      <c r="AD434" s="110">
        <v>7.0999999999999994E-2</v>
      </c>
      <c r="AE434" s="110">
        <f t="shared" si="328"/>
        <v>21.262818011542841</v>
      </c>
      <c r="AF434" s="110">
        <f t="shared" si="329"/>
        <v>24.73646296511555</v>
      </c>
      <c r="AG434" s="110">
        <f t="shared" si="330"/>
        <v>0.45500016636703783</v>
      </c>
      <c r="AH434" s="110">
        <f t="shared" si="331"/>
        <v>0.90603553854453645</v>
      </c>
      <c r="AI434" s="110">
        <f t="shared" si="332"/>
        <v>32.975015578405475</v>
      </c>
      <c r="AJ434" s="110">
        <f t="shared" si="333"/>
        <v>3.7161107348608806</v>
      </c>
      <c r="AK434" s="110">
        <f t="shared" si="318"/>
        <v>0.19895964643645458</v>
      </c>
      <c r="AL434" s="110">
        <f t="shared" si="319"/>
        <v>0.29770687394323075</v>
      </c>
      <c r="AM434" s="110">
        <f t="shared" si="320"/>
        <v>4.9967074056715645E-3</v>
      </c>
      <c r="AN434" s="110">
        <f t="shared" si="321"/>
        <v>8.3853356167378958E-3</v>
      </c>
      <c r="AO434" s="110">
        <f t="shared" si="322"/>
        <v>0.81681982648564033</v>
      </c>
      <c r="AP434" s="110">
        <f t="shared" si="323"/>
        <v>9.2717329077500563E-2</v>
      </c>
      <c r="AQ434" s="110">
        <f t="shared" si="346"/>
        <v>3.6982902737928005</v>
      </c>
      <c r="AR434" s="110">
        <f t="shared" si="346"/>
        <v>5.6952048857648867</v>
      </c>
      <c r="AS434" s="110">
        <f t="shared" si="347"/>
        <v>1.4820584657641389</v>
      </c>
      <c r="AT434" s="110">
        <f t="shared" si="348"/>
        <v>1.175406768598209</v>
      </c>
      <c r="AU434" s="110">
        <f t="shared" si="349"/>
        <v>23.829447768012102</v>
      </c>
      <c r="AV434" s="110">
        <f t="shared" si="350"/>
        <v>5.4878035516054906</v>
      </c>
      <c r="AW434" s="110">
        <f t="shared" si="351"/>
        <v>45.554231241396813</v>
      </c>
      <c r="AX434" s="110">
        <f t="shared" si="352"/>
        <v>55.168130815995987</v>
      </c>
      <c r="AY434" s="110">
        <f t="shared" si="353"/>
        <v>18.333916479358134</v>
      </c>
      <c r="AZ434" s="110">
        <f t="shared" si="354"/>
        <v>13.096927012605269</v>
      </c>
      <c r="BA434" s="110">
        <f t="shared" si="355"/>
        <v>206.0118542785396</v>
      </c>
      <c r="BB434" s="110">
        <f t="shared" si="356"/>
        <v>57.827391366547474</v>
      </c>
      <c r="BC434" s="90">
        <f t="shared" si="334"/>
        <v>84.051442994836322</v>
      </c>
      <c r="BD434" s="90">
        <f t="shared" si="357"/>
        <v>-16000</v>
      </c>
      <c r="BE434" s="90">
        <f t="shared" si="324"/>
        <v>20858.974562520176</v>
      </c>
      <c r="BF434" s="89">
        <f t="shared" si="335"/>
        <v>0.3036859101575109</v>
      </c>
      <c r="BG434" s="109">
        <f t="shared" si="358"/>
        <v>1900.2555487806633</v>
      </c>
      <c r="BH434" s="108">
        <f t="shared" si="325"/>
        <v>22759.23011130084</v>
      </c>
      <c r="BI434" s="129">
        <f t="shared" si="336"/>
        <v>0.42245188195630257</v>
      </c>
      <c r="BJ434" s="90">
        <f t="shared" si="326"/>
        <v>2312.3557495232703</v>
      </c>
      <c r="BK434" s="108">
        <f t="shared" si="327"/>
        <v>23171.330312043447</v>
      </c>
      <c r="BL434" s="89">
        <f t="shared" si="337"/>
        <v>0.44820814450271551</v>
      </c>
      <c r="BM434" s="109"/>
      <c r="BN434" s="109">
        <f t="shared" si="338"/>
        <v>16000</v>
      </c>
      <c r="BO434" s="109">
        <f t="shared" si="339"/>
        <v>23171.330312043447</v>
      </c>
      <c r="BQ434" s="108">
        <f t="shared" si="310"/>
        <v>106.870003</v>
      </c>
      <c r="BR434" s="108">
        <f t="shared" si="311"/>
        <v>40.080002</v>
      </c>
    </row>
    <row r="435" spans="1:70" ht="12.75" customHeight="1" x14ac:dyDescent="0.2">
      <c r="A435" s="107">
        <v>42093</v>
      </c>
      <c r="B435" s="109">
        <v>107.389999</v>
      </c>
      <c r="C435" s="109">
        <v>83.459998999999996</v>
      </c>
      <c r="D435" s="109">
        <v>91.949996999999996</v>
      </c>
      <c r="E435" s="109">
        <v>109.66999800000001</v>
      </c>
      <c r="F435" s="109">
        <v>40.409999999999997</v>
      </c>
      <c r="G435" s="109">
        <v>42.060001</v>
      </c>
      <c r="H435" s="109"/>
      <c r="I435" s="109"/>
      <c r="J435" s="148"/>
      <c r="K435" s="109"/>
      <c r="L435" s="156">
        <f>IF(int=Weekly,-$B$4,IF(int=Bi_Weekly,-$B$4,IF(int=Monthly,-$B$4,IF(int=Quarterly,0,IF(int=Yearly,0,IF(int=None,0,0))))))</f>
        <v>0</v>
      </c>
      <c r="M435" s="110">
        <f t="shared" si="312"/>
        <v>0</v>
      </c>
      <c r="N435" s="126">
        <f t="shared" si="313"/>
        <v>0</v>
      </c>
      <c r="O435" s="110">
        <f t="shared" si="314"/>
        <v>0</v>
      </c>
      <c r="P435" s="110">
        <f t="shared" si="315"/>
        <v>0</v>
      </c>
      <c r="Q435" s="110">
        <f t="shared" si="316"/>
        <v>0</v>
      </c>
      <c r="R435" s="110">
        <f t="shared" si="317"/>
        <v>0</v>
      </c>
      <c r="S435" s="110">
        <f t="shared" si="340"/>
        <v>41.855940967604013</v>
      </c>
      <c r="T435" s="110">
        <f t="shared" si="341"/>
        <v>49.472925930231099</v>
      </c>
      <c r="U435" s="110">
        <f t="shared" si="342"/>
        <v>16.851858013593993</v>
      </c>
      <c r="V435" s="110">
        <f t="shared" si="343"/>
        <v>11.921520244007059</v>
      </c>
      <c r="W435" s="110">
        <f t="shared" si="344"/>
        <v>182.1824065105275</v>
      </c>
      <c r="X435" s="110">
        <f t="shared" si="345"/>
        <v>52.339587814941986</v>
      </c>
      <c r="Y435" s="110"/>
      <c r="Z435" s="110"/>
      <c r="AA435" s="110"/>
      <c r="AB435" s="110"/>
      <c r="AC435" s="110"/>
      <c r="AD435" s="110"/>
      <c r="AE435" s="110">
        <f t="shared" si="328"/>
        <v>0</v>
      </c>
      <c r="AF435" s="110">
        <f t="shared" si="329"/>
        <v>0</v>
      </c>
      <c r="AG435" s="110">
        <f t="shared" si="330"/>
        <v>0</v>
      </c>
      <c r="AH435" s="110">
        <f t="shared" si="331"/>
        <v>0</v>
      </c>
      <c r="AI435" s="110">
        <f t="shared" si="332"/>
        <v>0</v>
      </c>
      <c r="AJ435" s="110">
        <f t="shared" si="333"/>
        <v>0</v>
      </c>
      <c r="AK435" s="110">
        <f t="shared" si="318"/>
        <v>0</v>
      </c>
      <c r="AL435" s="110">
        <f t="shared" si="319"/>
        <v>0</v>
      </c>
      <c r="AM435" s="110">
        <f t="shared" si="320"/>
        <v>0</v>
      </c>
      <c r="AN435" s="110">
        <f t="shared" si="321"/>
        <v>0</v>
      </c>
      <c r="AO435" s="110">
        <f t="shared" si="322"/>
        <v>0</v>
      </c>
      <c r="AP435" s="110">
        <f t="shared" si="323"/>
        <v>0</v>
      </c>
      <c r="AQ435" s="110">
        <f t="shared" si="346"/>
        <v>3.6982902737928005</v>
      </c>
      <c r="AR435" s="110">
        <f t="shared" si="346"/>
        <v>5.6952048857648867</v>
      </c>
      <c r="AS435" s="110">
        <f t="shared" si="347"/>
        <v>1.4820584657641389</v>
      </c>
      <c r="AT435" s="110">
        <f t="shared" si="348"/>
        <v>1.175406768598209</v>
      </c>
      <c r="AU435" s="110">
        <f t="shared" si="349"/>
        <v>23.829447768012102</v>
      </c>
      <c r="AV435" s="110">
        <f t="shared" si="350"/>
        <v>5.4878035516054906</v>
      </c>
      <c r="AW435" s="110">
        <f t="shared" si="351"/>
        <v>45.554231241396813</v>
      </c>
      <c r="AX435" s="110">
        <f t="shared" si="352"/>
        <v>55.168130815995987</v>
      </c>
      <c r="AY435" s="110">
        <f t="shared" si="353"/>
        <v>18.333916479358134</v>
      </c>
      <c r="AZ435" s="110">
        <f t="shared" si="354"/>
        <v>13.096927012605269</v>
      </c>
      <c r="BA435" s="110">
        <f t="shared" si="355"/>
        <v>206.0118542785396</v>
      </c>
      <c r="BB435" s="110">
        <f t="shared" si="356"/>
        <v>57.827391366547474</v>
      </c>
      <c r="BC435" s="90">
        <f t="shared" si="334"/>
        <v>0</v>
      </c>
      <c r="BD435" s="90">
        <f t="shared" si="357"/>
        <v>-16000</v>
      </c>
      <c r="BE435" s="90">
        <f t="shared" si="324"/>
        <v>21044.275365357291</v>
      </c>
      <c r="BF435" s="89">
        <f t="shared" si="335"/>
        <v>0.31526721033483063</v>
      </c>
      <c r="BG435" s="109">
        <f t="shared" si="358"/>
        <v>1900.2555487806633</v>
      </c>
      <c r="BH435" s="108">
        <f t="shared" si="325"/>
        <v>22944.530914137955</v>
      </c>
      <c r="BI435" s="129">
        <f t="shared" si="336"/>
        <v>0.43403318213362208</v>
      </c>
      <c r="BJ435" s="90">
        <f t="shared" si="326"/>
        <v>2331.4283194909403</v>
      </c>
      <c r="BK435" s="108">
        <f t="shared" si="327"/>
        <v>23375.703684848231</v>
      </c>
      <c r="BL435" s="89">
        <f t="shared" si="337"/>
        <v>0.46098148030301456</v>
      </c>
      <c r="BM435" s="109"/>
      <c r="BN435" s="109">
        <f t="shared" si="338"/>
        <v>16000</v>
      </c>
      <c r="BO435" s="109">
        <f t="shared" si="339"/>
        <v>23375.703684848228</v>
      </c>
      <c r="BQ435" s="108">
        <f t="shared" si="310"/>
        <v>107.389999</v>
      </c>
      <c r="BR435" s="108">
        <f t="shared" si="311"/>
        <v>42.060001</v>
      </c>
    </row>
    <row r="436" spans="1:70" ht="12.75" customHeight="1" x14ac:dyDescent="0.2">
      <c r="A436" s="107">
        <v>42100</v>
      </c>
      <c r="B436" s="109">
        <v>109.120003</v>
      </c>
      <c r="C436" s="109">
        <v>84.93</v>
      </c>
      <c r="D436" s="109">
        <v>92.970000999999996</v>
      </c>
      <c r="E436" s="109">
        <v>110.199997</v>
      </c>
      <c r="F436" s="109">
        <v>41.130001</v>
      </c>
      <c r="G436" s="109">
        <v>43.799999</v>
      </c>
      <c r="H436" s="109"/>
      <c r="I436" s="109"/>
      <c r="J436" s="148"/>
      <c r="K436" s="109"/>
      <c r="L436" s="156">
        <f>IF(int=Weekly,-$B$4,IF(int=Bi_Weekly,0,IF(int=Monthly,0,IF(int=Quarterly,0,IF(int=Yearly,0,IF(int=None,0,0))))))</f>
        <v>0</v>
      </c>
      <c r="M436" s="110">
        <f t="shared" si="312"/>
        <v>0</v>
      </c>
      <c r="N436" s="126">
        <f t="shared" si="313"/>
        <v>0</v>
      </c>
      <c r="O436" s="110">
        <f t="shared" si="314"/>
        <v>0</v>
      </c>
      <c r="P436" s="110">
        <f t="shared" si="315"/>
        <v>0</v>
      </c>
      <c r="Q436" s="110">
        <f t="shared" si="316"/>
        <v>0</v>
      </c>
      <c r="R436" s="110">
        <f t="shared" si="317"/>
        <v>0</v>
      </c>
      <c r="S436" s="110">
        <f t="shared" si="340"/>
        <v>41.855940967604013</v>
      </c>
      <c r="T436" s="110">
        <f t="shared" si="341"/>
        <v>49.472925930231099</v>
      </c>
      <c r="U436" s="110">
        <f t="shared" si="342"/>
        <v>16.851858013593993</v>
      </c>
      <c r="V436" s="110">
        <f t="shared" si="343"/>
        <v>11.921520244007059</v>
      </c>
      <c r="W436" s="110">
        <f t="shared" si="344"/>
        <v>182.1824065105275</v>
      </c>
      <c r="X436" s="110">
        <f t="shared" si="345"/>
        <v>52.339587814941986</v>
      </c>
      <c r="Y436" s="110"/>
      <c r="Z436" s="110"/>
      <c r="AA436" s="110"/>
      <c r="AB436" s="110"/>
      <c r="AC436" s="110"/>
      <c r="AD436" s="110"/>
      <c r="AE436" s="110">
        <f t="shared" si="328"/>
        <v>0</v>
      </c>
      <c r="AF436" s="110">
        <f t="shared" si="329"/>
        <v>0</v>
      </c>
      <c r="AG436" s="110">
        <f t="shared" si="330"/>
        <v>0</v>
      </c>
      <c r="AH436" s="110">
        <f t="shared" si="331"/>
        <v>0</v>
      </c>
      <c r="AI436" s="110">
        <f t="shared" si="332"/>
        <v>0</v>
      </c>
      <c r="AJ436" s="110">
        <f t="shared" si="333"/>
        <v>0</v>
      </c>
      <c r="AK436" s="110">
        <f t="shared" si="318"/>
        <v>0</v>
      </c>
      <c r="AL436" s="110">
        <f t="shared" si="319"/>
        <v>0</v>
      </c>
      <c r="AM436" s="110">
        <f t="shared" si="320"/>
        <v>0</v>
      </c>
      <c r="AN436" s="110">
        <f t="shared" si="321"/>
        <v>0</v>
      </c>
      <c r="AO436" s="110">
        <f t="shared" si="322"/>
        <v>0</v>
      </c>
      <c r="AP436" s="110">
        <f t="shared" si="323"/>
        <v>0</v>
      </c>
      <c r="AQ436" s="110">
        <f t="shared" si="346"/>
        <v>3.6982902737928005</v>
      </c>
      <c r="AR436" s="110">
        <f t="shared" si="346"/>
        <v>5.6952048857648867</v>
      </c>
      <c r="AS436" s="110">
        <f t="shared" si="347"/>
        <v>1.4820584657641389</v>
      </c>
      <c r="AT436" s="110">
        <f t="shared" si="348"/>
        <v>1.175406768598209</v>
      </c>
      <c r="AU436" s="110">
        <f t="shared" si="349"/>
        <v>23.829447768012102</v>
      </c>
      <c r="AV436" s="110">
        <f t="shared" si="350"/>
        <v>5.4878035516054906</v>
      </c>
      <c r="AW436" s="110">
        <f t="shared" si="351"/>
        <v>45.554231241396813</v>
      </c>
      <c r="AX436" s="110">
        <f t="shared" si="352"/>
        <v>55.168130815995987</v>
      </c>
      <c r="AY436" s="110">
        <f t="shared" si="353"/>
        <v>18.333916479358134</v>
      </c>
      <c r="AZ436" s="110">
        <f t="shared" si="354"/>
        <v>13.096927012605269</v>
      </c>
      <c r="BA436" s="110">
        <f t="shared" si="355"/>
        <v>206.0118542785396</v>
      </c>
      <c r="BB436" s="110">
        <f t="shared" si="356"/>
        <v>57.827391366547474</v>
      </c>
      <c r="BC436" s="90">
        <f t="shared" si="334"/>
        <v>0</v>
      </c>
      <c r="BD436" s="90">
        <f t="shared" si="357"/>
        <v>-16000</v>
      </c>
      <c r="BE436" s="90">
        <f t="shared" si="324"/>
        <v>21435.161210623282</v>
      </c>
      <c r="BF436" s="89">
        <f t="shared" si="335"/>
        <v>0.33969757566395509</v>
      </c>
      <c r="BG436" s="109">
        <f t="shared" si="358"/>
        <v>1900.2555487806633</v>
      </c>
      <c r="BH436" s="108">
        <f t="shared" si="325"/>
        <v>23335.416759403946</v>
      </c>
      <c r="BI436" s="129">
        <f t="shared" si="336"/>
        <v>0.45846354746274676</v>
      </c>
      <c r="BJ436" s="90">
        <f t="shared" si="326"/>
        <v>2375.0389967369083</v>
      </c>
      <c r="BK436" s="108">
        <f t="shared" si="327"/>
        <v>23810.200207360191</v>
      </c>
      <c r="BL436" s="89">
        <f t="shared" si="337"/>
        <v>0.48813751296001184</v>
      </c>
      <c r="BM436" s="109"/>
      <c r="BN436" s="109">
        <f t="shared" si="338"/>
        <v>16000</v>
      </c>
      <c r="BO436" s="109">
        <f t="shared" si="339"/>
        <v>23810.200207360194</v>
      </c>
      <c r="BQ436" s="108">
        <f t="shared" si="310"/>
        <v>109.120003</v>
      </c>
      <c r="BR436" s="108">
        <f t="shared" si="311"/>
        <v>43.799999</v>
      </c>
    </row>
    <row r="437" spans="1:70" ht="12.75" customHeight="1" x14ac:dyDescent="0.2">
      <c r="A437" s="107">
        <v>42107</v>
      </c>
      <c r="B437" s="109">
        <v>108.08000199999999</v>
      </c>
      <c r="C437" s="109">
        <v>84.32</v>
      </c>
      <c r="D437" s="109">
        <v>92.330001999999993</v>
      </c>
      <c r="E437" s="109">
        <v>109.150002</v>
      </c>
      <c r="F437" s="109">
        <v>41.009998000000003</v>
      </c>
      <c r="G437" s="109">
        <v>43.52</v>
      </c>
      <c r="H437" s="109"/>
      <c r="I437" s="109"/>
      <c r="J437" s="148"/>
      <c r="K437" s="109"/>
      <c r="L437" s="156">
        <f>IF(int=Weekly,-$B$4,IF(int=Bi_Weekly,-$B$4,IF(int=Monthly,0,IF(int=Quarterly,0,IF(int=Yearly,0,IF(int=None,0,0))))))</f>
        <v>0</v>
      </c>
      <c r="M437" s="110">
        <f t="shared" si="312"/>
        <v>0</v>
      </c>
      <c r="N437" s="126">
        <f t="shared" si="313"/>
        <v>0</v>
      </c>
      <c r="O437" s="110">
        <f t="shared" si="314"/>
        <v>0</v>
      </c>
      <c r="P437" s="110">
        <f t="shared" si="315"/>
        <v>0</v>
      </c>
      <c r="Q437" s="110">
        <f t="shared" si="316"/>
        <v>0</v>
      </c>
      <c r="R437" s="110">
        <f t="shared" si="317"/>
        <v>0</v>
      </c>
      <c r="S437" s="110">
        <f t="shared" si="340"/>
        <v>41.855940967604013</v>
      </c>
      <c r="T437" s="110">
        <f t="shared" si="341"/>
        <v>49.472925930231099</v>
      </c>
      <c r="U437" s="110">
        <f t="shared" si="342"/>
        <v>16.851858013593993</v>
      </c>
      <c r="V437" s="110">
        <f t="shared" si="343"/>
        <v>11.921520244007059</v>
      </c>
      <c r="W437" s="110">
        <f t="shared" si="344"/>
        <v>182.1824065105275</v>
      </c>
      <c r="X437" s="110">
        <f t="shared" si="345"/>
        <v>52.339587814941986</v>
      </c>
      <c r="Y437" s="110"/>
      <c r="Z437" s="110"/>
      <c r="AA437" s="110"/>
      <c r="AB437" s="110"/>
      <c r="AC437" s="110"/>
      <c r="AD437" s="110"/>
      <c r="AE437" s="110">
        <f t="shared" si="328"/>
        <v>0</v>
      </c>
      <c r="AF437" s="110">
        <f t="shared" si="329"/>
        <v>0</v>
      </c>
      <c r="AG437" s="110">
        <f t="shared" si="330"/>
        <v>0</v>
      </c>
      <c r="AH437" s="110">
        <f t="shared" si="331"/>
        <v>0</v>
      </c>
      <c r="AI437" s="110">
        <f t="shared" si="332"/>
        <v>0</v>
      </c>
      <c r="AJ437" s="110">
        <f t="shared" si="333"/>
        <v>0</v>
      </c>
      <c r="AK437" s="110">
        <f t="shared" si="318"/>
        <v>0</v>
      </c>
      <c r="AL437" s="110">
        <f t="shared" si="319"/>
        <v>0</v>
      </c>
      <c r="AM437" s="110">
        <f t="shared" si="320"/>
        <v>0</v>
      </c>
      <c r="AN437" s="110">
        <f t="shared" si="321"/>
        <v>0</v>
      </c>
      <c r="AO437" s="110">
        <f t="shared" si="322"/>
        <v>0</v>
      </c>
      <c r="AP437" s="110">
        <f t="shared" si="323"/>
        <v>0</v>
      </c>
      <c r="AQ437" s="110">
        <f t="shared" si="346"/>
        <v>3.6982902737928005</v>
      </c>
      <c r="AR437" s="110">
        <f t="shared" si="346"/>
        <v>5.6952048857648867</v>
      </c>
      <c r="AS437" s="110">
        <f t="shared" si="347"/>
        <v>1.4820584657641389</v>
      </c>
      <c r="AT437" s="110">
        <f t="shared" si="348"/>
        <v>1.175406768598209</v>
      </c>
      <c r="AU437" s="110">
        <f t="shared" si="349"/>
        <v>23.829447768012102</v>
      </c>
      <c r="AV437" s="110">
        <f t="shared" si="350"/>
        <v>5.4878035516054906</v>
      </c>
      <c r="AW437" s="110">
        <f t="shared" si="351"/>
        <v>45.554231241396813</v>
      </c>
      <c r="AX437" s="110">
        <f t="shared" si="352"/>
        <v>55.168130815995987</v>
      </c>
      <c r="AY437" s="110">
        <f t="shared" si="353"/>
        <v>18.333916479358134</v>
      </c>
      <c r="AZ437" s="110">
        <f t="shared" si="354"/>
        <v>13.096927012605269</v>
      </c>
      <c r="BA437" s="110">
        <f t="shared" si="355"/>
        <v>206.0118542785396</v>
      </c>
      <c r="BB437" s="110">
        <f t="shared" si="356"/>
        <v>57.827391366547474</v>
      </c>
      <c r="BC437" s="90">
        <f t="shared" si="334"/>
        <v>0</v>
      </c>
      <c r="BD437" s="90">
        <f t="shared" si="357"/>
        <v>-16000</v>
      </c>
      <c r="BE437" s="90">
        <f t="shared" si="324"/>
        <v>21301.632328841064</v>
      </c>
      <c r="BF437" s="89">
        <f t="shared" si="335"/>
        <v>0.33135202055256641</v>
      </c>
      <c r="BG437" s="109">
        <f t="shared" si="358"/>
        <v>1900.2555487806633</v>
      </c>
      <c r="BH437" s="108">
        <f t="shared" si="325"/>
        <v>23201.887877621728</v>
      </c>
      <c r="BI437" s="129">
        <f t="shared" si="336"/>
        <v>0.45011799235135808</v>
      </c>
      <c r="BJ437" s="90">
        <f t="shared" si="326"/>
        <v>2361.1398242803816</v>
      </c>
      <c r="BK437" s="108">
        <f t="shared" si="327"/>
        <v>23662.772153121445</v>
      </c>
      <c r="BL437" s="89">
        <f t="shared" si="337"/>
        <v>0.4789232595700903</v>
      </c>
      <c r="BM437" s="109"/>
      <c r="BN437" s="109">
        <f t="shared" si="338"/>
        <v>16000</v>
      </c>
      <c r="BO437" s="109">
        <f t="shared" si="339"/>
        <v>23662.772153121448</v>
      </c>
      <c r="BQ437" s="108">
        <f t="shared" si="310"/>
        <v>108.08000199999999</v>
      </c>
      <c r="BR437" s="108">
        <f t="shared" si="311"/>
        <v>43.52</v>
      </c>
    </row>
    <row r="438" spans="1:70" ht="12.75" customHeight="1" x14ac:dyDescent="0.2">
      <c r="A438" s="107">
        <v>42114</v>
      </c>
      <c r="B438" s="109">
        <v>109.849998</v>
      </c>
      <c r="C438" s="109">
        <v>85.5</v>
      </c>
      <c r="D438" s="109">
        <v>93.019997000000004</v>
      </c>
      <c r="E438" s="109">
        <v>110.339996</v>
      </c>
      <c r="F438" s="109">
        <v>41.93</v>
      </c>
      <c r="G438" s="109">
        <v>44.669998</v>
      </c>
      <c r="H438" s="109"/>
      <c r="I438" s="109"/>
      <c r="J438" s="148"/>
      <c r="K438" s="109"/>
      <c r="L438" s="156">
        <f>IF(int=Weekly,-$B$4,IF(int=Bi_Weekly,0,IF(int=Monthly,0,IF(int=Quarterly,-$B$4,IF(int=Yearly,0,IF(int=None,0,0))))))</f>
        <v>-500</v>
      </c>
      <c r="M438" s="110">
        <f t="shared" si="312"/>
        <v>0.80109241331074033</v>
      </c>
      <c r="N438" s="126">
        <f t="shared" si="313"/>
        <v>1.0292397660818713</v>
      </c>
      <c r="O438" s="110">
        <f t="shared" si="314"/>
        <v>0.30101054507666775</v>
      </c>
      <c r="P438" s="110">
        <f t="shared" si="315"/>
        <v>0.2220409723415252</v>
      </c>
      <c r="Q438" s="110">
        <f t="shared" si="316"/>
        <v>4.9010255187216787</v>
      </c>
      <c r="R438" s="110">
        <f t="shared" si="317"/>
        <v>1.4775017451310386</v>
      </c>
      <c r="S438" s="110">
        <f t="shared" si="340"/>
        <v>42.657033380914754</v>
      </c>
      <c r="T438" s="110">
        <f t="shared" si="341"/>
        <v>50.502165696312971</v>
      </c>
      <c r="U438" s="110">
        <f t="shared" si="342"/>
        <v>17.152868558670662</v>
      </c>
      <c r="V438" s="110">
        <f t="shared" si="343"/>
        <v>12.143561216348584</v>
      </c>
      <c r="W438" s="110">
        <f t="shared" si="344"/>
        <v>187.08343202924917</v>
      </c>
      <c r="X438" s="110">
        <f t="shared" si="345"/>
        <v>53.817089560073022</v>
      </c>
      <c r="Y438" s="110"/>
      <c r="Z438" s="110"/>
      <c r="AA438" s="110"/>
      <c r="AB438" s="110"/>
      <c r="AC438" s="110"/>
      <c r="AD438" s="110"/>
      <c r="AE438" s="110">
        <f t="shared" si="328"/>
        <v>0</v>
      </c>
      <c r="AF438" s="110">
        <f t="shared" si="329"/>
        <v>0</v>
      </c>
      <c r="AG438" s="110">
        <f t="shared" si="330"/>
        <v>0</v>
      </c>
      <c r="AH438" s="110">
        <f t="shared" si="331"/>
        <v>0</v>
      </c>
      <c r="AI438" s="110">
        <f t="shared" si="332"/>
        <v>0</v>
      </c>
      <c r="AJ438" s="110">
        <f t="shared" si="333"/>
        <v>0</v>
      </c>
      <c r="AK438" s="110">
        <f t="shared" si="318"/>
        <v>0</v>
      </c>
      <c r="AL438" s="110">
        <f t="shared" si="319"/>
        <v>0</v>
      </c>
      <c r="AM438" s="110">
        <f t="shared" si="320"/>
        <v>0</v>
      </c>
      <c r="AN438" s="110">
        <f t="shared" si="321"/>
        <v>0</v>
      </c>
      <c r="AO438" s="110">
        <f t="shared" si="322"/>
        <v>0</v>
      </c>
      <c r="AP438" s="110">
        <f t="shared" si="323"/>
        <v>0</v>
      </c>
      <c r="AQ438" s="110">
        <f t="shared" si="346"/>
        <v>3.6982902737928005</v>
      </c>
      <c r="AR438" s="110">
        <f t="shared" si="346"/>
        <v>5.6952048857648867</v>
      </c>
      <c r="AS438" s="110">
        <f t="shared" si="347"/>
        <v>1.4820584657641389</v>
      </c>
      <c r="AT438" s="110">
        <f t="shared" si="348"/>
        <v>1.175406768598209</v>
      </c>
      <c r="AU438" s="110">
        <f t="shared" si="349"/>
        <v>23.829447768012102</v>
      </c>
      <c r="AV438" s="110">
        <f t="shared" si="350"/>
        <v>5.4878035516054906</v>
      </c>
      <c r="AW438" s="110">
        <f t="shared" si="351"/>
        <v>46.355323654707554</v>
      </c>
      <c r="AX438" s="110">
        <f t="shared" si="352"/>
        <v>56.197370582077859</v>
      </c>
      <c r="AY438" s="110">
        <f t="shared" si="353"/>
        <v>18.634927024434802</v>
      </c>
      <c r="AZ438" s="110">
        <f t="shared" si="354"/>
        <v>13.318967984946793</v>
      </c>
      <c r="BA438" s="110">
        <f t="shared" si="355"/>
        <v>210.91287979726127</v>
      </c>
      <c r="BB438" s="110">
        <f t="shared" si="356"/>
        <v>59.30489311167851</v>
      </c>
      <c r="BC438" s="90">
        <f t="shared" si="334"/>
        <v>0</v>
      </c>
      <c r="BD438" s="90">
        <f t="shared" si="357"/>
        <v>-16500</v>
      </c>
      <c r="BE438" s="90">
        <f t="shared" si="324"/>
        <v>22187.708064521474</v>
      </c>
      <c r="BF438" s="89">
        <f t="shared" si="335"/>
        <v>0.344709579667968</v>
      </c>
      <c r="BG438" s="109">
        <f t="shared" si="358"/>
        <v>1900.2555487806633</v>
      </c>
      <c r="BH438" s="108">
        <f t="shared" si="325"/>
        <v>24087.963613302138</v>
      </c>
      <c r="BI438" s="129">
        <f t="shared" si="336"/>
        <v>0.45987658262437203</v>
      </c>
      <c r="BJ438" s="90">
        <f t="shared" si="326"/>
        <v>2405.0615676845182</v>
      </c>
      <c r="BK438" s="108">
        <f t="shared" si="327"/>
        <v>24592.769632205993</v>
      </c>
      <c r="BL438" s="89">
        <f t="shared" si="337"/>
        <v>0.4904708868003631</v>
      </c>
      <c r="BM438" s="109"/>
      <c r="BN438" s="109">
        <f t="shared" si="338"/>
        <v>16500</v>
      </c>
      <c r="BO438" s="109">
        <f t="shared" si="339"/>
        <v>24592.769632205993</v>
      </c>
      <c r="BQ438" s="108">
        <f t="shared" si="310"/>
        <v>109.849998</v>
      </c>
      <c r="BR438" s="108">
        <f t="shared" si="311"/>
        <v>44.669998</v>
      </c>
    </row>
    <row r="439" spans="1:70" ht="12.75" customHeight="1" x14ac:dyDescent="0.2">
      <c r="A439" s="107">
        <v>42121</v>
      </c>
      <c r="B439" s="109">
        <v>108.900002</v>
      </c>
      <c r="C439" s="109">
        <v>85.580001999999993</v>
      </c>
      <c r="D439" s="109">
        <v>92.589995999999999</v>
      </c>
      <c r="E439" s="109">
        <v>108.739998</v>
      </c>
      <c r="F439" s="109">
        <v>41.720001000000003</v>
      </c>
      <c r="G439" s="109">
        <v>44.16</v>
      </c>
      <c r="H439" s="109"/>
      <c r="I439" s="109"/>
      <c r="J439" s="148"/>
      <c r="K439" s="109"/>
      <c r="L439" s="156">
        <f>IF(int=Weekly,-$B$4,IF(int=Bi_Weekly,-$B$4,IF(int=Monthly,-$B$4,IF(int=Quarterly,0,IF(int=Yearly,0,IF(int=None,0,0))))))</f>
        <v>0</v>
      </c>
      <c r="M439" s="110">
        <f t="shared" si="312"/>
        <v>0</v>
      </c>
      <c r="N439" s="126">
        <f t="shared" si="313"/>
        <v>0</v>
      </c>
      <c r="O439" s="110">
        <f t="shared" si="314"/>
        <v>0</v>
      </c>
      <c r="P439" s="110">
        <f t="shared" si="315"/>
        <v>0</v>
      </c>
      <c r="Q439" s="110">
        <f t="shared" si="316"/>
        <v>0</v>
      </c>
      <c r="R439" s="110">
        <f t="shared" si="317"/>
        <v>0</v>
      </c>
      <c r="S439" s="110">
        <f t="shared" si="340"/>
        <v>42.657033380914754</v>
      </c>
      <c r="T439" s="110">
        <f t="shared" si="341"/>
        <v>50.502165696312971</v>
      </c>
      <c r="U439" s="110">
        <f t="shared" si="342"/>
        <v>17.152868558670662</v>
      </c>
      <c r="V439" s="110">
        <f t="shared" si="343"/>
        <v>12.143561216348584</v>
      </c>
      <c r="W439" s="110">
        <f t="shared" si="344"/>
        <v>187.08343202924917</v>
      </c>
      <c r="X439" s="110">
        <f t="shared" si="345"/>
        <v>53.817089560073022</v>
      </c>
      <c r="Y439" s="110"/>
      <c r="Z439" s="110"/>
      <c r="AA439" s="110"/>
      <c r="AB439" s="110"/>
      <c r="AC439" s="110"/>
      <c r="AD439" s="110"/>
      <c r="AE439" s="110">
        <f t="shared" si="328"/>
        <v>0</v>
      </c>
      <c r="AF439" s="110">
        <f t="shared" si="329"/>
        <v>0</v>
      </c>
      <c r="AG439" s="110">
        <f t="shared" si="330"/>
        <v>0</v>
      </c>
      <c r="AH439" s="110">
        <f t="shared" si="331"/>
        <v>0</v>
      </c>
      <c r="AI439" s="110">
        <f t="shared" si="332"/>
        <v>0</v>
      </c>
      <c r="AJ439" s="110">
        <f t="shared" si="333"/>
        <v>0</v>
      </c>
      <c r="AK439" s="110">
        <f t="shared" si="318"/>
        <v>0</v>
      </c>
      <c r="AL439" s="110">
        <f t="shared" si="319"/>
        <v>0</v>
      </c>
      <c r="AM439" s="110">
        <f t="shared" si="320"/>
        <v>0</v>
      </c>
      <c r="AN439" s="110">
        <f t="shared" si="321"/>
        <v>0</v>
      </c>
      <c r="AO439" s="110">
        <f t="shared" si="322"/>
        <v>0</v>
      </c>
      <c r="AP439" s="110">
        <f t="shared" si="323"/>
        <v>0</v>
      </c>
      <c r="AQ439" s="110">
        <f t="shared" si="346"/>
        <v>3.6982902737928005</v>
      </c>
      <c r="AR439" s="110">
        <f t="shared" si="346"/>
        <v>5.6952048857648867</v>
      </c>
      <c r="AS439" s="110">
        <f t="shared" si="347"/>
        <v>1.4820584657641389</v>
      </c>
      <c r="AT439" s="110">
        <f t="shared" si="348"/>
        <v>1.175406768598209</v>
      </c>
      <c r="AU439" s="110">
        <f t="shared" si="349"/>
        <v>23.829447768012102</v>
      </c>
      <c r="AV439" s="110">
        <f t="shared" si="350"/>
        <v>5.4878035516054906</v>
      </c>
      <c r="AW439" s="110">
        <f t="shared" si="351"/>
        <v>46.355323654707554</v>
      </c>
      <c r="AX439" s="110">
        <f t="shared" si="352"/>
        <v>56.197370582077859</v>
      </c>
      <c r="AY439" s="110">
        <f t="shared" si="353"/>
        <v>18.634927024434802</v>
      </c>
      <c r="AZ439" s="110">
        <f t="shared" si="354"/>
        <v>13.318967984946793</v>
      </c>
      <c r="BA439" s="110">
        <f t="shared" si="355"/>
        <v>210.91287979726127</v>
      </c>
      <c r="BB439" s="110">
        <f t="shared" si="356"/>
        <v>59.30489311167851</v>
      </c>
      <c r="BC439" s="90">
        <f t="shared" si="334"/>
        <v>0</v>
      </c>
      <c r="BD439" s="90">
        <f t="shared" si="357"/>
        <v>-16500</v>
      </c>
      <c r="BE439" s="90">
        <f t="shared" si="324"/>
        <v>22057.684961721476</v>
      </c>
      <c r="BF439" s="89">
        <f t="shared" si="335"/>
        <v>0.33682939161948333</v>
      </c>
      <c r="BG439" s="109">
        <f t="shared" si="358"/>
        <v>1900.2555487806633</v>
      </c>
      <c r="BH439" s="108">
        <f t="shared" si="325"/>
        <v>23957.94051050214</v>
      </c>
      <c r="BI439" s="129">
        <f t="shared" si="336"/>
        <v>0.45199639457588736</v>
      </c>
      <c r="BJ439" s="90">
        <f t="shared" si="326"/>
        <v>2391.6829703600201</v>
      </c>
      <c r="BK439" s="108">
        <f t="shared" si="327"/>
        <v>24449.367932081495</v>
      </c>
      <c r="BL439" s="89">
        <f t="shared" si="337"/>
        <v>0.48177987467160577</v>
      </c>
      <c r="BM439" s="109"/>
      <c r="BN439" s="109">
        <f t="shared" si="338"/>
        <v>16500</v>
      </c>
      <c r="BO439" s="109">
        <f t="shared" si="339"/>
        <v>24449.367932081495</v>
      </c>
      <c r="BQ439" s="108">
        <f t="shared" si="310"/>
        <v>108.900002</v>
      </c>
      <c r="BR439" s="108">
        <f t="shared" si="311"/>
        <v>44.16</v>
      </c>
    </row>
    <row r="440" spans="1:70" ht="12.75" customHeight="1" x14ac:dyDescent="0.2">
      <c r="A440" s="107">
        <v>42128</v>
      </c>
      <c r="B440" s="109">
        <v>109.449997</v>
      </c>
      <c r="C440" s="109">
        <v>86.080001999999993</v>
      </c>
      <c r="D440" s="109">
        <v>92.870002999999997</v>
      </c>
      <c r="E440" s="109">
        <v>108.800003</v>
      </c>
      <c r="F440" s="109">
        <v>41.970001000000003</v>
      </c>
      <c r="G440" s="109">
        <v>43.939999</v>
      </c>
      <c r="H440" s="109"/>
      <c r="I440" s="109"/>
      <c r="J440" s="148"/>
      <c r="K440" s="109"/>
      <c r="L440" s="156">
        <f>IF(int=Weekly,-$B$4,IF(int=Bi_Weekly,0,IF(int=Monthly,0,IF(int=Quarterly,0,IF(int=Yearly,0,IF(int=None,0,0))))))</f>
        <v>0</v>
      </c>
      <c r="M440" s="110">
        <f t="shared" si="312"/>
        <v>0</v>
      </c>
      <c r="N440" s="126">
        <f t="shared" si="313"/>
        <v>0</v>
      </c>
      <c r="O440" s="110">
        <f t="shared" si="314"/>
        <v>0</v>
      </c>
      <c r="P440" s="110">
        <f t="shared" si="315"/>
        <v>0</v>
      </c>
      <c r="Q440" s="110">
        <f t="shared" si="316"/>
        <v>0</v>
      </c>
      <c r="R440" s="110">
        <f t="shared" si="317"/>
        <v>0</v>
      </c>
      <c r="S440" s="110">
        <f t="shared" si="340"/>
        <v>42.657033380914754</v>
      </c>
      <c r="T440" s="110">
        <f t="shared" si="341"/>
        <v>50.502165696312971</v>
      </c>
      <c r="U440" s="110">
        <f t="shared" si="342"/>
        <v>17.152868558670662</v>
      </c>
      <c r="V440" s="110">
        <f t="shared" si="343"/>
        <v>12.143561216348584</v>
      </c>
      <c r="W440" s="110">
        <f t="shared" si="344"/>
        <v>187.08343202924917</v>
      </c>
      <c r="X440" s="110">
        <f t="shared" si="345"/>
        <v>53.817089560073022</v>
      </c>
      <c r="Y440" s="110"/>
      <c r="Z440" s="110"/>
      <c r="AA440" s="110"/>
      <c r="AB440" s="110"/>
      <c r="AC440" s="110"/>
      <c r="AD440" s="110"/>
      <c r="AE440" s="110">
        <f t="shared" si="328"/>
        <v>0</v>
      </c>
      <c r="AF440" s="110">
        <f t="shared" si="329"/>
        <v>0</v>
      </c>
      <c r="AG440" s="110">
        <f t="shared" si="330"/>
        <v>0</v>
      </c>
      <c r="AH440" s="110">
        <f t="shared" si="331"/>
        <v>0</v>
      </c>
      <c r="AI440" s="110">
        <f t="shared" si="332"/>
        <v>0</v>
      </c>
      <c r="AJ440" s="110">
        <f t="shared" si="333"/>
        <v>0</v>
      </c>
      <c r="AK440" s="110">
        <f t="shared" si="318"/>
        <v>0</v>
      </c>
      <c r="AL440" s="110">
        <f t="shared" si="319"/>
        <v>0</v>
      </c>
      <c r="AM440" s="110">
        <f t="shared" si="320"/>
        <v>0</v>
      </c>
      <c r="AN440" s="110">
        <f t="shared" si="321"/>
        <v>0</v>
      </c>
      <c r="AO440" s="110">
        <f t="shared" si="322"/>
        <v>0</v>
      </c>
      <c r="AP440" s="110">
        <f t="shared" si="323"/>
        <v>0</v>
      </c>
      <c r="AQ440" s="110">
        <f t="shared" si="346"/>
        <v>3.6982902737928005</v>
      </c>
      <c r="AR440" s="110">
        <f t="shared" si="346"/>
        <v>5.6952048857648867</v>
      </c>
      <c r="AS440" s="110">
        <f t="shared" si="347"/>
        <v>1.4820584657641389</v>
      </c>
      <c r="AT440" s="110">
        <f t="shared" si="348"/>
        <v>1.175406768598209</v>
      </c>
      <c r="AU440" s="110">
        <f t="shared" si="349"/>
        <v>23.829447768012102</v>
      </c>
      <c r="AV440" s="110">
        <f t="shared" si="350"/>
        <v>5.4878035516054906</v>
      </c>
      <c r="AW440" s="110">
        <f t="shared" si="351"/>
        <v>46.355323654707554</v>
      </c>
      <c r="AX440" s="110">
        <f t="shared" si="352"/>
        <v>56.197370582077859</v>
      </c>
      <c r="AY440" s="110">
        <f t="shared" si="353"/>
        <v>18.634927024434802</v>
      </c>
      <c r="AZ440" s="110">
        <f t="shared" si="354"/>
        <v>13.318967984946793</v>
      </c>
      <c r="BA440" s="110">
        <f t="shared" si="355"/>
        <v>210.91287979726127</v>
      </c>
      <c r="BB440" s="110">
        <f t="shared" si="356"/>
        <v>59.30489311167851</v>
      </c>
      <c r="BC440" s="90">
        <f t="shared" si="334"/>
        <v>0</v>
      </c>
      <c r="BD440" s="90">
        <f t="shared" si="357"/>
        <v>-16500</v>
      </c>
      <c r="BE440" s="90">
        <f t="shared" si="324"/>
        <v>22146.859841788271</v>
      </c>
      <c r="BF440" s="89">
        <f t="shared" si="335"/>
        <v>0.34223392980534983</v>
      </c>
      <c r="BG440" s="109">
        <f t="shared" si="358"/>
        <v>1900.2555487806633</v>
      </c>
      <c r="BH440" s="108">
        <f t="shared" si="325"/>
        <v>24047.115390568935</v>
      </c>
      <c r="BI440" s="129">
        <f t="shared" si="336"/>
        <v>0.45740093276175364</v>
      </c>
      <c r="BJ440" s="90">
        <f t="shared" si="326"/>
        <v>2401.8001706628561</v>
      </c>
      <c r="BK440" s="108">
        <f t="shared" si="327"/>
        <v>24548.660012451128</v>
      </c>
      <c r="BL440" s="89">
        <f t="shared" si="337"/>
        <v>0.48779757651218958</v>
      </c>
      <c r="BM440" s="109"/>
      <c r="BN440" s="109">
        <f t="shared" si="338"/>
        <v>16500</v>
      </c>
      <c r="BO440" s="109">
        <f t="shared" si="339"/>
        <v>24548.660012451124</v>
      </c>
      <c r="BQ440" s="108">
        <f t="shared" si="310"/>
        <v>109.449997</v>
      </c>
      <c r="BR440" s="108">
        <f t="shared" si="311"/>
        <v>43.939999</v>
      </c>
    </row>
    <row r="441" spans="1:70" ht="12.75" customHeight="1" x14ac:dyDescent="0.2">
      <c r="A441" s="107">
        <v>42135</v>
      </c>
      <c r="B441" s="109">
        <v>109.94000200000001</v>
      </c>
      <c r="C441" s="109">
        <v>86.290001000000004</v>
      </c>
      <c r="D441" s="109">
        <v>93.269997000000004</v>
      </c>
      <c r="E441" s="109">
        <v>109.82</v>
      </c>
      <c r="F441" s="109">
        <v>42.450001</v>
      </c>
      <c r="G441" s="109">
        <v>44.369999</v>
      </c>
      <c r="H441" s="109"/>
      <c r="I441" s="109"/>
      <c r="J441" s="148"/>
      <c r="K441" s="109"/>
      <c r="L441" s="156">
        <f>IF(int=Weekly,-$B$4,IF(int=Bi_Weekly,-$B$4,IF(int=Monthly,0,IF(int=Quarterly,0,IF(int=Yearly,0,IF(int=None,0,0))))))</f>
        <v>0</v>
      </c>
      <c r="M441" s="110">
        <f t="shared" si="312"/>
        <v>0</v>
      </c>
      <c r="N441" s="126">
        <f t="shared" si="313"/>
        <v>0</v>
      </c>
      <c r="O441" s="110">
        <f t="shared" si="314"/>
        <v>0</v>
      </c>
      <c r="P441" s="110">
        <f t="shared" si="315"/>
        <v>0</v>
      </c>
      <c r="Q441" s="110">
        <f t="shared" si="316"/>
        <v>0</v>
      </c>
      <c r="R441" s="110">
        <f t="shared" si="317"/>
        <v>0</v>
      </c>
      <c r="S441" s="110">
        <f t="shared" si="340"/>
        <v>42.657033380914754</v>
      </c>
      <c r="T441" s="110">
        <f t="shared" si="341"/>
        <v>50.502165696312971</v>
      </c>
      <c r="U441" s="110">
        <f t="shared" si="342"/>
        <v>17.152868558670662</v>
      </c>
      <c r="V441" s="110">
        <f t="shared" si="343"/>
        <v>12.143561216348584</v>
      </c>
      <c r="W441" s="110">
        <f t="shared" si="344"/>
        <v>187.08343202924917</v>
      </c>
      <c r="X441" s="110">
        <f t="shared" si="345"/>
        <v>53.817089560073022</v>
      </c>
      <c r="Y441" s="110"/>
      <c r="Z441" s="110"/>
      <c r="AA441" s="110"/>
      <c r="AB441" s="110"/>
      <c r="AC441" s="110"/>
      <c r="AD441" s="110"/>
      <c r="AE441" s="110">
        <f t="shared" si="328"/>
        <v>0</v>
      </c>
      <c r="AF441" s="110">
        <f t="shared" si="329"/>
        <v>0</v>
      </c>
      <c r="AG441" s="110">
        <f t="shared" si="330"/>
        <v>0</v>
      </c>
      <c r="AH441" s="110">
        <f t="shared" si="331"/>
        <v>0</v>
      </c>
      <c r="AI441" s="110">
        <f t="shared" si="332"/>
        <v>0</v>
      </c>
      <c r="AJ441" s="110">
        <f t="shared" si="333"/>
        <v>0</v>
      </c>
      <c r="AK441" s="110">
        <f t="shared" si="318"/>
        <v>0</v>
      </c>
      <c r="AL441" s="110">
        <f t="shared" si="319"/>
        <v>0</v>
      </c>
      <c r="AM441" s="110">
        <f t="shared" si="320"/>
        <v>0</v>
      </c>
      <c r="AN441" s="110">
        <f t="shared" si="321"/>
        <v>0</v>
      </c>
      <c r="AO441" s="110">
        <f t="shared" si="322"/>
        <v>0</v>
      </c>
      <c r="AP441" s="110">
        <f t="shared" si="323"/>
        <v>0</v>
      </c>
      <c r="AQ441" s="110">
        <f t="shared" si="346"/>
        <v>3.6982902737928005</v>
      </c>
      <c r="AR441" s="110">
        <f t="shared" si="346"/>
        <v>5.6952048857648867</v>
      </c>
      <c r="AS441" s="110">
        <f t="shared" si="347"/>
        <v>1.4820584657641389</v>
      </c>
      <c r="AT441" s="110">
        <f t="shared" si="348"/>
        <v>1.175406768598209</v>
      </c>
      <c r="AU441" s="110">
        <f t="shared" si="349"/>
        <v>23.829447768012102</v>
      </c>
      <c r="AV441" s="110">
        <f t="shared" si="350"/>
        <v>5.4878035516054906</v>
      </c>
      <c r="AW441" s="110">
        <f t="shared" si="351"/>
        <v>46.355323654707554</v>
      </c>
      <c r="AX441" s="110">
        <f t="shared" si="352"/>
        <v>56.197370582077859</v>
      </c>
      <c r="AY441" s="110">
        <f t="shared" si="353"/>
        <v>18.634927024434802</v>
      </c>
      <c r="AZ441" s="110">
        <f t="shared" si="354"/>
        <v>13.318967984946793</v>
      </c>
      <c r="BA441" s="110">
        <f t="shared" si="355"/>
        <v>210.91287979726127</v>
      </c>
      <c r="BB441" s="110">
        <f t="shared" si="356"/>
        <v>59.30489311167851</v>
      </c>
      <c r="BC441" s="90">
        <f t="shared" si="334"/>
        <v>0</v>
      </c>
      <c r="BD441" s="90">
        <f t="shared" si="357"/>
        <v>-16500</v>
      </c>
      <c r="BE441" s="90">
        <f t="shared" si="324"/>
        <v>22310.556242125269</v>
      </c>
      <c r="BF441" s="89">
        <f t="shared" si="335"/>
        <v>0.35215492376516777</v>
      </c>
      <c r="BG441" s="109">
        <f t="shared" si="358"/>
        <v>1900.2555487806633</v>
      </c>
      <c r="BH441" s="108">
        <f t="shared" si="325"/>
        <v>24210.811790905933</v>
      </c>
      <c r="BI441" s="129">
        <f t="shared" si="336"/>
        <v>0.46732192672157158</v>
      </c>
      <c r="BJ441" s="90">
        <f t="shared" si="326"/>
        <v>2420.3979550468125</v>
      </c>
      <c r="BK441" s="108">
        <f t="shared" si="327"/>
        <v>24730.954197172083</v>
      </c>
      <c r="BL441" s="89">
        <f t="shared" si="337"/>
        <v>0.49884570891952018</v>
      </c>
      <c r="BM441" s="109"/>
      <c r="BN441" s="109">
        <f t="shared" si="338"/>
        <v>16500</v>
      </c>
      <c r="BO441" s="109">
        <f t="shared" si="339"/>
        <v>24730.954197172079</v>
      </c>
      <c r="BQ441" s="108">
        <f t="shared" si="310"/>
        <v>109.94000200000001</v>
      </c>
      <c r="BR441" s="108">
        <f t="shared" si="311"/>
        <v>44.369999</v>
      </c>
    </row>
    <row r="442" spans="1:70" ht="12.75" customHeight="1" x14ac:dyDescent="0.2">
      <c r="A442" s="107">
        <v>42142</v>
      </c>
      <c r="B442" s="109">
        <v>110.300003</v>
      </c>
      <c r="C442" s="109">
        <v>86.349997999999999</v>
      </c>
      <c r="D442" s="109">
        <v>93.650002000000001</v>
      </c>
      <c r="E442" s="109">
        <v>110.349998</v>
      </c>
      <c r="F442" s="109">
        <v>42.200001</v>
      </c>
      <c r="G442" s="109">
        <v>43.959999000000003</v>
      </c>
      <c r="H442" s="109"/>
      <c r="I442" s="109"/>
      <c r="J442" s="148"/>
      <c r="K442" s="109"/>
      <c r="L442" s="156">
        <f>IF(int=Weekly,-$B$4,IF(int=Bi_Weekly,0,IF(int=Monthly,0,IF(int=Quarterly,0,IF(int=Yearly,0,IF(int=None,0,0))))))</f>
        <v>0</v>
      </c>
      <c r="M442" s="110">
        <f t="shared" si="312"/>
        <v>0</v>
      </c>
      <c r="N442" s="126">
        <f t="shared" si="313"/>
        <v>0</v>
      </c>
      <c r="O442" s="110">
        <f t="shared" si="314"/>
        <v>0</v>
      </c>
      <c r="P442" s="110">
        <f t="shared" si="315"/>
        <v>0</v>
      </c>
      <c r="Q442" s="110">
        <f t="shared" si="316"/>
        <v>0</v>
      </c>
      <c r="R442" s="110">
        <f t="shared" si="317"/>
        <v>0</v>
      </c>
      <c r="S442" s="110">
        <f t="shared" si="340"/>
        <v>42.657033380914754</v>
      </c>
      <c r="T442" s="110">
        <f t="shared" si="341"/>
        <v>50.502165696312971</v>
      </c>
      <c r="U442" s="110">
        <f t="shared" si="342"/>
        <v>17.152868558670662</v>
      </c>
      <c r="V442" s="110">
        <f t="shared" si="343"/>
        <v>12.143561216348584</v>
      </c>
      <c r="W442" s="110">
        <f t="shared" si="344"/>
        <v>187.08343202924917</v>
      </c>
      <c r="X442" s="110">
        <f t="shared" si="345"/>
        <v>53.817089560073022</v>
      </c>
      <c r="Y442" s="110"/>
      <c r="Z442" s="110"/>
      <c r="AA442" s="110"/>
      <c r="AB442" s="110"/>
      <c r="AC442" s="110"/>
      <c r="AD442" s="110"/>
      <c r="AE442" s="110">
        <f t="shared" si="328"/>
        <v>0</v>
      </c>
      <c r="AF442" s="110">
        <f t="shared" si="329"/>
        <v>0</v>
      </c>
      <c r="AG442" s="110">
        <f t="shared" si="330"/>
        <v>0</v>
      </c>
      <c r="AH442" s="110">
        <f t="shared" si="331"/>
        <v>0</v>
      </c>
      <c r="AI442" s="110">
        <f t="shared" si="332"/>
        <v>0</v>
      </c>
      <c r="AJ442" s="110">
        <f t="shared" si="333"/>
        <v>0</v>
      </c>
      <c r="AK442" s="110">
        <f t="shared" si="318"/>
        <v>0</v>
      </c>
      <c r="AL442" s="110">
        <f t="shared" si="319"/>
        <v>0</v>
      </c>
      <c r="AM442" s="110">
        <f t="shared" si="320"/>
        <v>0</v>
      </c>
      <c r="AN442" s="110">
        <f t="shared" si="321"/>
        <v>0</v>
      </c>
      <c r="AO442" s="110">
        <f t="shared" si="322"/>
        <v>0</v>
      </c>
      <c r="AP442" s="110">
        <f t="shared" si="323"/>
        <v>0</v>
      </c>
      <c r="AQ442" s="110">
        <f t="shared" si="346"/>
        <v>3.6982902737928005</v>
      </c>
      <c r="AR442" s="110">
        <f t="shared" si="346"/>
        <v>5.6952048857648867</v>
      </c>
      <c r="AS442" s="110">
        <f t="shared" si="347"/>
        <v>1.4820584657641389</v>
      </c>
      <c r="AT442" s="110">
        <f t="shared" si="348"/>
        <v>1.175406768598209</v>
      </c>
      <c r="AU442" s="110">
        <f t="shared" si="349"/>
        <v>23.829447768012102</v>
      </c>
      <c r="AV442" s="110">
        <f t="shared" si="350"/>
        <v>5.4878035516054906</v>
      </c>
      <c r="AW442" s="110">
        <f t="shared" si="351"/>
        <v>46.355323654707554</v>
      </c>
      <c r="AX442" s="110">
        <f t="shared" si="352"/>
        <v>56.197370582077859</v>
      </c>
      <c r="AY442" s="110">
        <f t="shared" si="353"/>
        <v>18.634927024434802</v>
      </c>
      <c r="AZ442" s="110">
        <f t="shared" si="354"/>
        <v>13.318967984946793</v>
      </c>
      <c r="BA442" s="110">
        <f t="shared" si="355"/>
        <v>210.91287979726127</v>
      </c>
      <c r="BB442" s="110">
        <f t="shared" si="356"/>
        <v>59.30489311167851</v>
      </c>
      <c r="BC442" s="90">
        <f t="shared" si="334"/>
        <v>0</v>
      </c>
      <c r="BD442" s="90">
        <f t="shared" si="357"/>
        <v>-16500</v>
      </c>
      <c r="BE442" s="90">
        <f t="shared" si="324"/>
        <v>22273.061169481949</v>
      </c>
      <c r="BF442" s="89">
        <f t="shared" si="335"/>
        <v>0.34988249512011804</v>
      </c>
      <c r="BG442" s="109">
        <f t="shared" si="358"/>
        <v>1900.2555487806633</v>
      </c>
      <c r="BH442" s="108">
        <f t="shared" si="325"/>
        <v>24173.316718262613</v>
      </c>
      <c r="BI442" s="129">
        <f t="shared" si="336"/>
        <v>0.46504949807652207</v>
      </c>
      <c r="BJ442" s="90">
        <f t="shared" si="326"/>
        <v>2415.0498299168648</v>
      </c>
      <c r="BK442" s="108">
        <f t="shared" si="327"/>
        <v>24688.110999398814</v>
      </c>
      <c r="BL442" s="89">
        <f t="shared" si="337"/>
        <v>0.49624915147871596</v>
      </c>
      <c r="BM442" s="109"/>
      <c r="BN442" s="109">
        <f t="shared" si="338"/>
        <v>16500</v>
      </c>
      <c r="BO442" s="109">
        <f t="shared" si="339"/>
        <v>24688.110999398818</v>
      </c>
      <c r="BQ442" s="108">
        <f t="shared" si="310"/>
        <v>110.300003</v>
      </c>
      <c r="BR442" s="108">
        <f t="shared" si="311"/>
        <v>43.959999000000003</v>
      </c>
    </row>
    <row r="443" spans="1:70" ht="12.75" customHeight="1" x14ac:dyDescent="0.2">
      <c r="A443" s="107">
        <v>42150</v>
      </c>
      <c r="B443" s="109">
        <v>109.30999799999999</v>
      </c>
      <c r="C443" s="109">
        <v>85.769997000000004</v>
      </c>
      <c r="D443" s="109">
        <v>92.739998</v>
      </c>
      <c r="E443" s="109">
        <v>109.459999</v>
      </c>
      <c r="F443" s="109">
        <v>41.349997999999999</v>
      </c>
      <c r="G443" s="109">
        <v>42.34</v>
      </c>
      <c r="H443" s="109"/>
      <c r="I443" s="109"/>
      <c r="J443" s="148"/>
      <c r="K443" s="109"/>
      <c r="L443" s="156">
        <f>IF(int=Weekly,-$B$4,IF(int=Bi_Weekly,-$B$4,IF(int=Monthly,-$B$4,IF(int=Quarterly,0,IF(int=Yearly,0,IF(int=None,0,0))))))</f>
        <v>0</v>
      </c>
      <c r="M443" s="110">
        <f t="shared" si="312"/>
        <v>0</v>
      </c>
      <c r="N443" s="126">
        <f t="shared" si="313"/>
        <v>0</v>
      </c>
      <c r="O443" s="110">
        <f t="shared" si="314"/>
        <v>0</v>
      </c>
      <c r="P443" s="110">
        <f t="shared" si="315"/>
        <v>0</v>
      </c>
      <c r="Q443" s="110">
        <f t="shared" si="316"/>
        <v>0</v>
      </c>
      <c r="R443" s="110">
        <f t="shared" si="317"/>
        <v>0</v>
      </c>
      <c r="S443" s="110">
        <f t="shared" si="340"/>
        <v>42.657033380914754</v>
      </c>
      <c r="T443" s="110">
        <f t="shared" si="341"/>
        <v>50.502165696312971</v>
      </c>
      <c r="U443" s="110">
        <f t="shared" si="342"/>
        <v>17.152868558670662</v>
      </c>
      <c r="V443" s="110">
        <f t="shared" si="343"/>
        <v>12.143561216348584</v>
      </c>
      <c r="W443" s="110">
        <f t="shared" si="344"/>
        <v>187.08343202924917</v>
      </c>
      <c r="X443" s="110">
        <f t="shared" si="345"/>
        <v>53.817089560073022</v>
      </c>
      <c r="Y443" s="110"/>
      <c r="Z443" s="110"/>
      <c r="AA443" s="110"/>
      <c r="AB443" s="110"/>
      <c r="AC443" s="110"/>
      <c r="AD443" s="110"/>
      <c r="AE443" s="110">
        <f t="shared" si="328"/>
        <v>0</v>
      </c>
      <c r="AF443" s="110">
        <f t="shared" si="329"/>
        <v>0</v>
      </c>
      <c r="AG443" s="110">
        <f t="shared" si="330"/>
        <v>0</v>
      </c>
      <c r="AH443" s="110">
        <f t="shared" si="331"/>
        <v>0</v>
      </c>
      <c r="AI443" s="110">
        <f t="shared" si="332"/>
        <v>0</v>
      </c>
      <c r="AJ443" s="110">
        <f t="shared" si="333"/>
        <v>0</v>
      </c>
      <c r="AK443" s="110">
        <f t="shared" si="318"/>
        <v>0</v>
      </c>
      <c r="AL443" s="110">
        <f t="shared" si="319"/>
        <v>0</v>
      </c>
      <c r="AM443" s="110">
        <f t="shared" si="320"/>
        <v>0</v>
      </c>
      <c r="AN443" s="110">
        <f t="shared" si="321"/>
        <v>0</v>
      </c>
      <c r="AO443" s="110">
        <f t="shared" si="322"/>
        <v>0</v>
      </c>
      <c r="AP443" s="110">
        <f t="shared" si="323"/>
        <v>0</v>
      </c>
      <c r="AQ443" s="110">
        <f t="shared" si="346"/>
        <v>3.6982902737928005</v>
      </c>
      <c r="AR443" s="110">
        <f t="shared" si="346"/>
        <v>5.6952048857648867</v>
      </c>
      <c r="AS443" s="110">
        <f t="shared" si="347"/>
        <v>1.4820584657641389</v>
      </c>
      <c r="AT443" s="110">
        <f t="shared" si="348"/>
        <v>1.175406768598209</v>
      </c>
      <c r="AU443" s="110">
        <f t="shared" si="349"/>
        <v>23.829447768012102</v>
      </c>
      <c r="AV443" s="110">
        <f t="shared" si="350"/>
        <v>5.4878035516054906</v>
      </c>
      <c r="AW443" s="110">
        <f t="shared" si="351"/>
        <v>46.355323654707554</v>
      </c>
      <c r="AX443" s="110">
        <f t="shared" si="352"/>
        <v>56.197370582077859</v>
      </c>
      <c r="AY443" s="110">
        <f t="shared" si="353"/>
        <v>18.634927024434802</v>
      </c>
      <c r="AZ443" s="110">
        <f t="shared" si="354"/>
        <v>13.318967984946793</v>
      </c>
      <c r="BA443" s="110">
        <f t="shared" si="355"/>
        <v>210.91287979726127</v>
      </c>
      <c r="BB443" s="110">
        <f t="shared" si="356"/>
        <v>59.30489311167851</v>
      </c>
      <c r="BC443" s="90">
        <f t="shared" si="334"/>
        <v>0</v>
      </c>
      <c r="BD443" s="90">
        <f t="shared" si="357"/>
        <v>-16500</v>
      </c>
      <c r="BE443" s="90">
        <f t="shared" si="324"/>
        <v>21928.917140459409</v>
      </c>
      <c r="BF443" s="89">
        <f t="shared" si="335"/>
        <v>0.32902528123996411</v>
      </c>
      <c r="BG443" s="109">
        <f t="shared" si="358"/>
        <v>1900.2555487806633</v>
      </c>
      <c r="BH443" s="108">
        <f t="shared" si="325"/>
        <v>23829.172689240073</v>
      </c>
      <c r="BI443" s="129">
        <f t="shared" si="336"/>
        <v>0.44419228419636814</v>
      </c>
      <c r="BJ443" s="90">
        <f t="shared" si="326"/>
        <v>2376.5451511877341</v>
      </c>
      <c r="BK443" s="108">
        <f t="shared" si="327"/>
        <v>24305.462291647142</v>
      </c>
      <c r="BL443" s="89">
        <f t="shared" si="337"/>
        <v>0.47305832070588738</v>
      </c>
      <c r="BM443" s="109"/>
      <c r="BN443" s="109">
        <f t="shared" si="338"/>
        <v>16500</v>
      </c>
      <c r="BO443" s="109">
        <f t="shared" si="339"/>
        <v>24305.462291647142</v>
      </c>
      <c r="BQ443" s="108">
        <f t="shared" si="310"/>
        <v>109.30999799999999</v>
      </c>
      <c r="BR443" s="108">
        <f t="shared" si="311"/>
        <v>42.34</v>
      </c>
    </row>
    <row r="444" spans="1:70" ht="12.75" customHeight="1" x14ac:dyDescent="0.2">
      <c r="A444" s="107">
        <v>42156</v>
      </c>
      <c r="B444" s="109">
        <v>108.910004</v>
      </c>
      <c r="C444" s="109">
        <v>84.949996999999996</v>
      </c>
      <c r="D444" s="109">
        <v>92.089995999999999</v>
      </c>
      <c r="E444" s="109">
        <v>109.58000199999999</v>
      </c>
      <c r="F444" s="109">
        <v>40.700001</v>
      </c>
      <c r="G444" s="109">
        <v>41.43</v>
      </c>
      <c r="H444" s="109"/>
      <c r="I444" s="109"/>
      <c r="J444" s="148"/>
      <c r="K444" s="109"/>
      <c r="L444" s="156">
        <f>IF(int=Weekly,-$B$4,IF(int=Bi_Weekly,0,IF(int=Monthly,0,IF(int=Quarterly,0,IF(int=Yearly,0,IF(int=None,0,0))))))</f>
        <v>0</v>
      </c>
      <c r="M444" s="110">
        <f t="shared" si="312"/>
        <v>0</v>
      </c>
      <c r="N444" s="126">
        <f t="shared" si="313"/>
        <v>0</v>
      </c>
      <c r="O444" s="110">
        <f t="shared" si="314"/>
        <v>0</v>
      </c>
      <c r="P444" s="110">
        <f t="shared" si="315"/>
        <v>0</v>
      </c>
      <c r="Q444" s="110">
        <f t="shared" si="316"/>
        <v>0</v>
      </c>
      <c r="R444" s="110">
        <f t="shared" si="317"/>
        <v>0</v>
      </c>
      <c r="S444" s="110">
        <f t="shared" si="340"/>
        <v>42.657033380914754</v>
      </c>
      <c r="T444" s="110">
        <f t="shared" si="341"/>
        <v>50.502165696312971</v>
      </c>
      <c r="U444" s="110">
        <f t="shared" si="342"/>
        <v>17.152868558670662</v>
      </c>
      <c r="V444" s="110">
        <f t="shared" si="343"/>
        <v>12.143561216348584</v>
      </c>
      <c r="W444" s="110">
        <f t="shared" si="344"/>
        <v>187.08343202924917</v>
      </c>
      <c r="X444" s="110">
        <f t="shared" si="345"/>
        <v>53.817089560073022</v>
      </c>
      <c r="Y444" s="110"/>
      <c r="Z444" s="110"/>
      <c r="AA444" s="110"/>
      <c r="AB444" s="110"/>
      <c r="AC444" s="110"/>
      <c r="AD444" s="110"/>
      <c r="AE444" s="110">
        <f t="shared" si="328"/>
        <v>0</v>
      </c>
      <c r="AF444" s="110">
        <f t="shared" si="329"/>
        <v>0</v>
      </c>
      <c r="AG444" s="110">
        <f t="shared" si="330"/>
        <v>0</v>
      </c>
      <c r="AH444" s="110">
        <f t="shared" si="331"/>
        <v>0</v>
      </c>
      <c r="AI444" s="110">
        <f t="shared" si="332"/>
        <v>0</v>
      </c>
      <c r="AJ444" s="110">
        <f t="shared" si="333"/>
        <v>0</v>
      </c>
      <c r="AK444" s="110">
        <f t="shared" si="318"/>
        <v>0</v>
      </c>
      <c r="AL444" s="110">
        <f t="shared" si="319"/>
        <v>0</v>
      </c>
      <c r="AM444" s="110">
        <f t="shared" si="320"/>
        <v>0</v>
      </c>
      <c r="AN444" s="110">
        <f t="shared" si="321"/>
        <v>0</v>
      </c>
      <c r="AO444" s="110">
        <f t="shared" si="322"/>
        <v>0</v>
      </c>
      <c r="AP444" s="110">
        <f t="shared" si="323"/>
        <v>0</v>
      </c>
      <c r="AQ444" s="110">
        <f t="shared" si="346"/>
        <v>3.6982902737928005</v>
      </c>
      <c r="AR444" s="110">
        <f t="shared" si="346"/>
        <v>5.6952048857648867</v>
      </c>
      <c r="AS444" s="110">
        <f t="shared" si="347"/>
        <v>1.4820584657641389</v>
      </c>
      <c r="AT444" s="110">
        <f t="shared" si="348"/>
        <v>1.175406768598209</v>
      </c>
      <c r="AU444" s="110">
        <f t="shared" si="349"/>
        <v>23.829447768012102</v>
      </c>
      <c r="AV444" s="110">
        <f t="shared" si="350"/>
        <v>5.4878035516054906</v>
      </c>
      <c r="AW444" s="110">
        <f t="shared" si="351"/>
        <v>46.355323654707554</v>
      </c>
      <c r="AX444" s="110">
        <f t="shared" si="352"/>
        <v>56.197370582077859</v>
      </c>
      <c r="AY444" s="110">
        <f t="shared" si="353"/>
        <v>18.634927024434802</v>
      </c>
      <c r="AZ444" s="110">
        <f t="shared" si="354"/>
        <v>13.318967984946793</v>
      </c>
      <c r="BA444" s="110">
        <f t="shared" si="355"/>
        <v>210.91287979726127</v>
      </c>
      <c r="BB444" s="110">
        <f t="shared" si="356"/>
        <v>59.30489311167851</v>
      </c>
      <c r="BC444" s="90">
        <f t="shared" si="334"/>
        <v>0</v>
      </c>
      <c r="BD444" s="90">
        <f t="shared" si="357"/>
        <v>-16500</v>
      </c>
      <c r="BE444" s="90">
        <f t="shared" si="324"/>
        <v>21690.173451017654</v>
      </c>
      <c r="BF444" s="89">
        <f t="shared" si="335"/>
        <v>0.31455596672834263</v>
      </c>
      <c r="BG444" s="109">
        <f t="shared" si="358"/>
        <v>1900.2555487806633</v>
      </c>
      <c r="BH444" s="108">
        <f t="shared" si="325"/>
        <v>23590.428999798318</v>
      </c>
      <c r="BI444" s="129">
        <f t="shared" si="336"/>
        <v>0.42972296968474644</v>
      </c>
      <c r="BJ444" s="90">
        <f t="shared" si="326"/>
        <v>2349.0905298403941</v>
      </c>
      <c r="BK444" s="108">
        <f t="shared" si="327"/>
        <v>24039.26398085805</v>
      </c>
      <c r="BL444" s="89">
        <f t="shared" si="337"/>
        <v>0.45692508974897272</v>
      </c>
      <c r="BM444" s="109"/>
      <c r="BN444" s="109">
        <f t="shared" si="338"/>
        <v>16500</v>
      </c>
      <c r="BO444" s="109">
        <f t="shared" si="339"/>
        <v>24039.26398085805</v>
      </c>
      <c r="BQ444" s="108">
        <f t="shared" si="310"/>
        <v>108.910004</v>
      </c>
      <c r="BR444" s="108">
        <f t="shared" si="311"/>
        <v>41.43</v>
      </c>
    </row>
    <row r="445" spans="1:70" ht="12.75" customHeight="1" x14ac:dyDescent="0.2">
      <c r="A445" s="107">
        <v>42163</v>
      </c>
      <c r="B445" s="109">
        <v>109.05999799999999</v>
      </c>
      <c r="C445" s="109">
        <v>85.309997999999993</v>
      </c>
      <c r="D445" s="109">
        <v>92.220000999999996</v>
      </c>
      <c r="E445" s="109">
        <v>109.94000200000001</v>
      </c>
      <c r="F445" s="109">
        <v>41.049999</v>
      </c>
      <c r="G445" s="109">
        <v>41.549999</v>
      </c>
      <c r="H445" s="109"/>
      <c r="I445" s="109"/>
      <c r="J445" s="148"/>
      <c r="K445" s="109"/>
      <c r="L445" s="156">
        <f>IF(int=Weekly,-$B$4,IF(int=Bi_Weekly,-$B$4,IF(int=Monthly,0,IF(int=Quarterly,0,IF(int=Yearly,0,IF(int=None,0,0))))))</f>
        <v>0</v>
      </c>
      <c r="M445" s="110">
        <f t="shared" si="312"/>
        <v>0</v>
      </c>
      <c r="N445" s="126">
        <f t="shared" si="313"/>
        <v>0</v>
      </c>
      <c r="O445" s="110">
        <f t="shared" si="314"/>
        <v>0</v>
      </c>
      <c r="P445" s="110">
        <f t="shared" si="315"/>
        <v>0</v>
      </c>
      <c r="Q445" s="110">
        <f t="shared" si="316"/>
        <v>0</v>
      </c>
      <c r="R445" s="110">
        <f t="shared" si="317"/>
        <v>0</v>
      </c>
      <c r="S445" s="110">
        <f t="shared" si="340"/>
        <v>42.657033380914754</v>
      </c>
      <c r="T445" s="110">
        <f t="shared" si="341"/>
        <v>50.502165696312971</v>
      </c>
      <c r="U445" s="110">
        <f t="shared" si="342"/>
        <v>17.152868558670662</v>
      </c>
      <c r="V445" s="110">
        <f t="shared" si="343"/>
        <v>12.143561216348584</v>
      </c>
      <c r="W445" s="110">
        <f t="shared" si="344"/>
        <v>187.08343202924917</v>
      </c>
      <c r="X445" s="110">
        <f t="shared" si="345"/>
        <v>53.817089560073022</v>
      </c>
      <c r="Y445" s="110"/>
      <c r="Z445" s="110"/>
      <c r="AA445" s="110"/>
      <c r="AB445" s="110"/>
      <c r="AC445" s="110"/>
      <c r="AD445" s="110"/>
      <c r="AE445" s="110">
        <f t="shared" si="328"/>
        <v>0</v>
      </c>
      <c r="AF445" s="110">
        <f t="shared" si="329"/>
        <v>0</v>
      </c>
      <c r="AG445" s="110">
        <f t="shared" si="330"/>
        <v>0</v>
      </c>
      <c r="AH445" s="110">
        <f t="shared" si="331"/>
        <v>0</v>
      </c>
      <c r="AI445" s="110">
        <f t="shared" si="332"/>
        <v>0</v>
      </c>
      <c r="AJ445" s="110">
        <f t="shared" si="333"/>
        <v>0</v>
      </c>
      <c r="AK445" s="110">
        <f t="shared" si="318"/>
        <v>0</v>
      </c>
      <c r="AL445" s="110">
        <f t="shared" si="319"/>
        <v>0</v>
      </c>
      <c r="AM445" s="110">
        <f t="shared" si="320"/>
        <v>0</v>
      </c>
      <c r="AN445" s="110">
        <f t="shared" si="321"/>
        <v>0</v>
      </c>
      <c r="AO445" s="110">
        <f t="shared" si="322"/>
        <v>0</v>
      </c>
      <c r="AP445" s="110">
        <f t="shared" si="323"/>
        <v>0</v>
      </c>
      <c r="AQ445" s="110">
        <f t="shared" si="346"/>
        <v>3.6982902737928005</v>
      </c>
      <c r="AR445" s="110">
        <f t="shared" si="346"/>
        <v>5.6952048857648867</v>
      </c>
      <c r="AS445" s="110">
        <f t="shared" si="347"/>
        <v>1.4820584657641389</v>
      </c>
      <c r="AT445" s="110">
        <f t="shared" si="348"/>
        <v>1.175406768598209</v>
      </c>
      <c r="AU445" s="110">
        <f t="shared" si="349"/>
        <v>23.829447768012102</v>
      </c>
      <c r="AV445" s="110">
        <f t="shared" si="350"/>
        <v>5.4878035516054906</v>
      </c>
      <c r="AW445" s="110">
        <f t="shared" si="351"/>
        <v>46.355323654707554</v>
      </c>
      <c r="AX445" s="110">
        <f t="shared" si="352"/>
        <v>56.197370582077859</v>
      </c>
      <c r="AY445" s="110">
        <f t="shared" si="353"/>
        <v>18.634927024434802</v>
      </c>
      <c r="AZ445" s="110">
        <f t="shared" si="354"/>
        <v>13.318967984946793</v>
      </c>
      <c r="BA445" s="110">
        <f t="shared" si="355"/>
        <v>210.91287979726127</v>
      </c>
      <c r="BB445" s="110">
        <f t="shared" si="356"/>
        <v>59.30489311167851</v>
      </c>
      <c r="BC445" s="90">
        <f t="shared" si="334"/>
        <v>0</v>
      </c>
      <c r="BD445" s="90">
        <f t="shared" si="357"/>
        <v>-16500</v>
      </c>
      <c r="BE445" s="90">
        <f t="shared" si="324"/>
        <v>21793.291044923779</v>
      </c>
      <c r="BF445" s="89">
        <f t="shared" si="335"/>
        <v>0.32080551787416844</v>
      </c>
      <c r="BG445" s="109">
        <f t="shared" si="358"/>
        <v>1900.2555487806633</v>
      </c>
      <c r="BH445" s="108">
        <f t="shared" si="325"/>
        <v>23693.546593704443</v>
      </c>
      <c r="BI445" s="129">
        <f t="shared" si="336"/>
        <v>0.43597252083057225</v>
      </c>
      <c r="BJ445" s="90">
        <f t="shared" si="326"/>
        <v>2361.3101420916364</v>
      </c>
      <c r="BK445" s="108">
        <f t="shared" si="327"/>
        <v>24154.601187015414</v>
      </c>
      <c r="BL445" s="89">
        <f t="shared" si="337"/>
        <v>0.46391522345547975</v>
      </c>
      <c r="BM445" s="109"/>
      <c r="BN445" s="109">
        <f t="shared" si="338"/>
        <v>16500</v>
      </c>
      <c r="BO445" s="109">
        <f t="shared" si="339"/>
        <v>24154.601187015418</v>
      </c>
      <c r="BQ445" s="108">
        <f t="shared" si="310"/>
        <v>109.05999799999999</v>
      </c>
      <c r="BR445" s="108">
        <f t="shared" si="311"/>
        <v>41.549999</v>
      </c>
    </row>
    <row r="446" spans="1:70" ht="12.75" customHeight="1" x14ac:dyDescent="0.2">
      <c r="A446" s="107">
        <v>42170</v>
      </c>
      <c r="B446" s="109">
        <v>109.94000200000001</v>
      </c>
      <c r="C446" s="109">
        <v>85.830001999999993</v>
      </c>
      <c r="D446" s="109">
        <v>92.989998</v>
      </c>
      <c r="E446" s="109">
        <v>110.760002</v>
      </c>
      <c r="F446" s="109">
        <v>40.98</v>
      </c>
      <c r="G446" s="109">
        <v>41.470001000000003</v>
      </c>
      <c r="H446" s="109"/>
      <c r="I446" s="109"/>
      <c r="J446" s="148"/>
      <c r="K446" s="109"/>
      <c r="L446" s="156">
        <f>IF(int=Weekly,-$B$4,IF(int=Bi_Weekly,0,IF(int=Monthly,0,IF(int=Quarterly,0,IF(int=Yearly,0,IF(int=None,0,0))))))</f>
        <v>0</v>
      </c>
      <c r="M446" s="110">
        <f t="shared" si="312"/>
        <v>0</v>
      </c>
      <c r="N446" s="126">
        <f t="shared" si="313"/>
        <v>0</v>
      </c>
      <c r="O446" s="110">
        <f t="shared" si="314"/>
        <v>0</v>
      </c>
      <c r="P446" s="110">
        <f t="shared" si="315"/>
        <v>0</v>
      </c>
      <c r="Q446" s="110">
        <f t="shared" si="316"/>
        <v>0</v>
      </c>
      <c r="R446" s="110">
        <f t="shared" si="317"/>
        <v>0</v>
      </c>
      <c r="S446" s="110">
        <f t="shared" si="340"/>
        <v>42.657033380914754</v>
      </c>
      <c r="T446" s="110">
        <f t="shared" si="341"/>
        <v>50.502165696312971</v>
      </c>
      <c r="U446" s="110">
        <f t="shared" si="342"/>
        <v>17.152868558670662</v>
      </c>
      <c r="V446" s="110">
        <f t="shared" si="343"/>
        <v>12.143561216348584</v>
      </c>
      <c r="W446" s="110">
        <f t="shared" si="344"/>
        <v>187.08343202924917</v>
      </c>
      <c r="X446" s="110">
        <f t="shared" si="345"/>
        <v>53.817089560073022</v>
      </c>
      <c r="Y446" s="110"/>
      <c r="Z446" s="110"/>
      <c r="AA446" s="110"/>
      <c r="AB446" s="110"/>
      <c r="AC446" s="110"/>
      <c r="AD446" s="110"/>
      <c r="AE446" s="110">
        <f t="shared" si="328"/>
        <v>0</v>
      </c>
      <c r="AF446" s="110">
        <f t="shared" si="329"/>
        <v>0</v>
      </c>
      <c r="AG446" s="110">
        <f t="shared" si="330"/>
        <v>0</v>
      </c>
      <c r="AH446" s="110">
        <f t="shared" si="331"/>
        <v>0</v>
      </c>
      <c r="AI446" s="110">
        <f t="shared" si="332"/>
        <v>0</v>
      </c>
      <c r="AJ446" s="110">
        <f t="shared" si="333"/>
        <v>0</v>
      </c>
      <c r="AK446" s="110">
        <f t="shared" si="318"/>
        <v>0</v>
      </c>
      <c r="AL446" s="110">
        <f t="shared" si="319"/>
        <v>0</v>
      </c>
      <c r="AM446" s="110">
        <f t="shared" si="320"/>
        <v>0</v>
      </c>
      <c r="AN446" s="110">
        <f t="shared" si="321"/>
        <v>0</v>
      </c>
      <c r="AO446" s="110">
        <f t="shared" si="322"/>
        <v>0</v>
      </c>
      <c r="AP446" s="110">
        <f t="shared" si="323"/>
        <v>0</v>
      </c>
      <c r="AQ446" s="110">
        <f t="shared" si="346"/>
        <v>3.6982902737928005</v>
      </c>
      <c r="AR446" s="110">
        <f t="shared" si="346"/>
        <v>5.6952048857648867</v>
      </c>
      <c r="AS446" s="110">
        <f t="shared" si="347"/>
        <v>1.4820584657641389</v>
      </c>
      <c r="AT446" s="110">
        <f t="shared" si="348"/>
        <v>1.175406768598209</v>
      </c>
      <c r="AU446" s="110">
        <f t="shared" si="349"/>
        <v>23.829447768012102</v>
      </c>
      <c r="AV446" s="110">
        <f t="shared" si="350"/>
        <v>5.4878035516054906</v>
      </c>
      <c r="AW446" s="110">
        <f t="shared" si="351"/>
        <v>46.355323654707554</v>
      </c>
      <c r="AX446" s="110">
        <f t="shared" si="352"/>
        <v>56.197370582077859</v>
      </c>
      <c r="AY446" s="110">
        <f t="shared" si="353"/>
        <v>18.634927024434802</v>
      </c>
      <c r="AZ446" s="110">
        <f t="shared" si="354"/>
        <v>13.318967984946793</v>
      </c>
      <c r="BA446" s="110">
        <f t="shared" si="355"/>
        <v>210.91287979726127</v>
      </c>
      <c r="BB446" s="110">
        <f t="shared" si="356"/>
        <v>59.30489311167851</v>
      </c>
      <c r="BC446" s="90">
        <f t="shared" si="334"/>
        <v>0</v>
      </c>
      <c r="BD446" s="90">
        <f t="shared" si="357"/>
        <v>-16500</v>
      </c>
      <c r="BE446" s="90">
        <f t="shared" si="324"/>
        <v>21862.855197937595</v>
      </c>
      <c r="BF446" s="89">
        <f t="shared" si="335"/>
        <v>0.32502152714773302</v>
      </c>
      <c r="BG446" s="109">
        <f t="shared" si="358"/>
        <v>1900.2555487806633</v>
      </c>
      <c r="BH446" s="108">
        <f t="shared" si="325"/>
        <v>23763.110746718259</v>
      </c>
      <c r="BI446" s="129">
        <f t="shared" si="336"/>
        <v>0.44018853010413683</v>
      </c>
      <c r="BJ446" s="90">
        <f t="shared" si="326"/>
        <v>2367.5241449470318</v>
      </c>
      <c r="BK446" s="108">
        <f t="shared" si="327"/>
        <v>24230.379342884626</v>
      </c>
      <c r="BL446" s="89">
        <f t="shared" si="337"/>
        <v>0.46850783896270465</v>
      </c>
      <c r="BM446" s="109"/>
      <c r="BN446" s="109">
        <f t="shared" si="338"/>
        <v>16500</v>
      </c>
      <c r="BO446" s="109">
        <f t="shared" si="339"/>
        <v>24230.379342884626</v>
      </c>
      <c r="BQ446" s="108">
        <f t="shared" si="310"/>
        <v>109.94000200000001</v>
      </c>
      <c r="BR446" s="108">
        <f t="shared" si="311"/>
        <v>41.470001000000003</v>
      </c>
    </row>
    <row r="447" spans="1:70" ht="12.75" customHeight="1" x14ac:dyDescent="0.2">
      <c r="A447" s="107">
        <v>42177</v>
      </c>
      <c r="B447" s="109">
        <v>109.010002</v>
      </c>
      <c r="C447" s="109">
        <v>84.970000999999996</v>
      </c>
      <c r="D447" s="109">
        <v>92.370002999999997</v>
      </c>
      <c r="E447" s="109">
        <v>110.349998</v>
      </c>
      <c r="F447" s="109">
        <v>40.939999</v>
      </c>
      <c r="G447" s="109">
        <v>41.25</v>
      </c>
      <c r="H447" s="109"/>
      <c r="I447" s="109"/>
      <c r="J447" s="148"/>
      <c r="K447" s="109"/>
      <c r="L447" s="156">
        <f>IF(int=Weekly,-$B$4,IF(int=Bi_Weekly,-$B$4,IF(int=Monthly,-$B$4,IF(int=Quarterly,0,IF(int=Yearly,0,IF(int=None,0,0))))))</f>
        <v>0</v>
      </c>
      <c r="M447" s="110">
        <f t="shared" si="312"/>
        <v>0</v>
      </c>
      <c r="N447" s="126">
        <f t="shared" si="313"/>
        <v>0</v>
      </c>
      <c r="O447" s="110">
        <f t="shared" si="314"/>
        <v>0</v>
      </c>
      <c r="P447" s="110">
        <f t="shared" si="315"/>
        <v>0</v>
      </c>
      <c r="Q447" s="110">
        <f t="shared" si="316"/>
        <v>0</v>
      </c>
      <c r="R447" s="110">
        <f t="shared" si="317"/>
        <v>0</v>
      </c>
      <c r="S447" s="110">
        <f t="shared" si="340"/>
        <v>42.657033380914754</v>
      </c>
      <c r="T447" s="110">
        <f t="shared" si="341"/>
        <v>50.502165696312971</v>
      </c>
      <c r="U447" s="110">
        <f t="shared" si="342"/>
        <v>17.152868558670662</v>
      </c>
      <c r="V447" s="110">
        <f t="shared" si="343"/>
        <v>12.143561216348584</v>
      </c>
      <c r="W447" s="110">
        <f t="shared" si="344"/>
        <v>187.08343202924917</v>
      </c>
      <c r="X447" s="110">
        <f t="shared" si="345"/>
        <v>53.817089560073022</v>
      </c>
      <c r="Y447" s="110">
        <v>0.46800000000000003</v>
      </c>
      <c r="Z447" s="110">
        <v>0.51</v>
      </c>
      <c r="AA447" s="110"/>
      <c r="AB447" s="110"/>
      <c r="AC447" s="110">
        <v>0.51300000000000001</v>
      </c>
      <c r="AD447" s="110">
        <v>0.38600000000000001</v>
      </c>
      <c r="AE447" s="110">
        <f t="shared" si="328"/>
        <v>19.963491622268105</v>
      </c>
      <c r="AF447" s="110">
        <f t="shared" si="329"/>
        <v>25.756104505119616</v>
      </c>
      <c r="AG447" s="110">
        <f t="shared" si="330"/>
        <v>0</v>
      </c>
      <c r="AH447" s="110">
        <f t="shared" si="331"/>
        <v>0</v>
      </c>
      <c r="AI447" s="110">
        <f t="shared" si="332"/>
        <v>95.973800631004821</v>
      </c>
      <c r="AJ447" s="110">
        <f t="shared" si="333"/>
        <v>20.773396570188186</v>
      </c>
      <c r="AK447" s="110">
        <f t="shared" si="318"/>
        <v>0.18313449459681785</v>
      </c>
      <c r="AL447" s="110">
        <f t="shared" si="319"/>
        <v>0.30311997413204239</v>
      </c>
      <c r="AM447" s="110">
        <f t="shared" si="320"/>
        <v>0</v>
      </c>
      <c r="AN447" s="110">
        <f t="shared" si="321"/>
        <v>0</v>
      </c>
      <c r="AO447" s="110">
        <f t="shared" si="322"/>
        <v>2.3442550800014632</v>
      </c>
      <c r="AP447" s="110">
        <f t="shared" si="323"/>
        <v>0.5035974926106227</v>
      </c>
      <c r="AQ447" s="110">
        <f t="shared" si="346"/>
        <v>3.8814247683896186</v>
      </c>
      <c r="AR447" s="110">
        <f t="shared" si="346"/>
        <v>5.998324859896929</v>
      </c>
      <c r="AS447" s="110">
        <f t="shared" si="347"/>
        <v>1.4820584657641389</v>
      </c>
      <c r="AT447" s="110">
        <f t="shared" si="348"/>
        <v>1.175406768598209</v>
      </c>
      <c r="AU447" s="110">
        <f t="shared" si="349"/>
        <v>26.173702848013566</v>
      </c>
      <c r="AV447" s="110">
        <f t="shared" si="350"/>
        <v>5.9914010442161132</v>
      </c>
      <c r="AW447" s="110">
        <f t="shared" si="351"/>
        <v>46.538458149304375</v>
      </c>
      <c r="AX447" s="110">
        <f t="shared" si="352"/>
        <v>56.500490556209897</v>
      </c>
      <c r="AY447" s="110">
        <f t="shared" si="353"/>
        <v>18.634927024434802</v>
      </c>
      <c r="AZ447" s="110">
        <f t="shared" si="354"/>
        <v>13.318967984946793</v>
      </c>
      <c r="BA447" s="110">
        <f t="shared" si="355"/>
        <v>213.25713487726273</v>
      </c>
      <c r="BB447" s="110">
        <f t="shared" si="356"/>
        <v>59.808490604289133</v>
      </c>
      <c r="BC447" s="90">
        <f t="shared" si="334"/>
        <v>162.46679332858074</v>
      </c>
      <c r="BD447" s="90">
        <f t="shared" si="357"/>
        <v>-16500</v>
      </c>
      <c r="BE447" s="90">
        <f t="shared" si="324"/>
        <v>21744.815304592463</v>
      </c>
      <c r="BF447" s="89">
        <f t="shared" si="335"/>
        <v>0.31786759421772492</v>
      </c>
      <c r="BG447" s="109">
        <f t="shared" si="358"/>
        <v>2062.722342109244</v>
      </c>
      <c r="BH447" s="108">
        <f t="shared" si="325"/>
        <v>23807.537646701705</v>
      </c>
      <c r="BI447" s="129">
        <f t="shared" si="336"/>
        <v>0.44288106949707307</v>
      </c>
      <c r="BJ447" s="90">
        <f t="shared" si="326"/>
        <v>2518.0923320994639</v>
      </c>
      <c r="BK447" s="108">
        <f t="shared" si="327"/>
        <v>24262.907636691925</v>
      </c>
      <c r="BL447" s="89">
        <f t="shared" si="337"/>
        <v>0.47047925070860153</v>
      </c>
      <c r="BM447" s="109"/>
      <c r="BN447" s="109">
        <f t="shared" si="338"/>
        <v>16500</v>
      </c>
      <c r="BO447" s="109">
        <f t="shared" si="339"/>
        <v>24262.907636691929</v>
      </c>
      <c r="BQ447" s="108">
        <f t="shared" si="310"/>
        <v>109.010002</v>
      </c>
      <c r="BR447" s="108">
        <f t="shared" si="311"/>
        <v>41.25</v>
      </c>
    </row>
    <row r="448" spans="1:70" ht="12.75" customHeight="1" x14ac:dyDescent="0.2">
      <c r="A448" s="107">
        <v>42184</v>
      </c>
      <c r="B448" s="109">
        <v>107.58000199999999</v>
      </c>
      <c r="C448" s="109">
        <v>83.900002000000001</v>
      </c>
      <c r="D448" s="109">
        <v>91.220000999999996</v>
      </c>
      <c r="E448" s="109">
        <v>108</v>
      </c>
      <c r="F448" s="109">
        <v>40.009998000000003</v>
      </c>
      <c r="G448" s="109">
        <v>41.07</v>
      </c>
      <c r="H448" s="109"/>
      <c r="I448" s="109"/>
      <c r="J448" s="148"/>
      <c r="K448" s="109"/>
      <c r="L448" s="156">
        <f>IF(int=Weekly,-$B$4,IF(int=Bi_Weekly,0,IF(int=Monthly,0,IF(int=Quarterly,0,IF(int=Yearly,0,IF(int=None,0,0))))))</f>
        <v>0</v>
      </c>
      <c r="M448" s="110">
        <f t="shared" si="312"/>
        <v>0</v>
      </c>
      <c r="N448" s="126">
        <f t="shared" si="313"/>
        <v>0</v>
      </c>
      <c r="O448" s="110">
        <f t="shared" si="314"/>
        <v>0</v>
      </c>
      <c r="P448" s="110">
        <f t="shared" si="315"/>
        <v>0</v>
      </c>
      <c r="Q448" s="110">
        <f t="shared" si="316"/>
        <v>0</v>
      </c>
      <c r="R448" s="110">
        <f t="shared" si="317"/>
        <v>0</v>
      </c>
      <c r="S448" s="110">
        <f t="shared" si="340"/>
        <v>42.657033380914754</v>
      </c>
      <c r="T448" s="110">
        <f t="shared" si="341"/>
        <v>50.502165696312971</v>
      </c>
      <c r="U448" s="110">
        <f t="shared" si="342"/>
        <v>17.152868558670662</v>
      </c>
      <c r="V448" s="110">
        <f t="shared" si="343"/>
        <v>12.143561216348584</v>
      </c>
      <c r="W448" s="110">
        <f t="shared" si="344"/>
        <v>187.08343202924917</v>
      </c>
      <c r="X448" s="110">
        <f t="shared" si="345"/>
        <v>53.817089560073022</v>
      </c>
      <c r="Y448" s="110"/>
      <c r="Z448" s="110"/>
      <c r="AA448" s="110"/>
      <c r="AB448" s="110"/>
      <c r="AC448" s="110"/>
      <c r="AD448" s="110"/>
      <c r="AE448" s="110">
        <f t="shared" si="328"/>
        <v>0</v>
      </c>
      <c r="AF448" s="110">
        <f t="shared" si="329"/>
        <v>0</v>
      </c>
      <c r="AG448" s="110">
        <f t="shared" si="330"/>
        <v>0</v>
      </c>
      <c r="AH448" s="110">
        <f t="shared" si="331"/>
        <v>0</v>
      </c>
      <c r="AI448" s="110">
        <f t="shared" si="332"/>
        <v>0</v>
      </c>
      <c r="AJ448" s="110">
        <f t="shared" si="333"/>
        <v>0</v>
      </c>
      <c r="AK448" s="110">
        <f t="shared" si="318"/>
        <v>0</v>
      </c>
      <c r="AL448" s="110">
        <f t="shared" si="319"/>
        <v>0</v>
      </c>
      <c r="AM448" s="110">
        <f t="shared" si="320"/>
        <v>0</v>
      </c>
      <c r="AN448" s="110">
        <f t="shared" si="321"/>
        <v>0</v>
      </c>
      <c r="AO448" s="110">
        <f t="shared" si="322"/>
        <v>0</v>
      </c>
      <c r="AP448" s="110">
        <f t="shared" si="323"/>
        <v>0</v>
      </c>
      <c r="AQ448" s="110">
        <f t="shared" si="346"/>
        <v>3.8814247683896186</v>
      </c>
      <c r="AR448" s="110">
        <f t="shared" si="346"/>
        <v>5.998324859896929</v>
      </c>
      <c r="AS448" s="110">
        <f t="shared" si="347"/>
        <v>1.4820584657641389</v>
      </c>
      <c r="AT448" s="110">
        <f t="shared" si="348"/>
        <v>1.175406768598209</v>
      </c>
      <c r="AU448" s="110">
        <f t="shared" si="349"/>
        <v>26.173702848013566</v>
      </c>
      <c r="AV448" s="110">
        <f t="shared" si="350"/>
        <v>5.9914010442161132</v>
      </c>
      <c r="AW448" s="110">
        <f t="shared" si="351"/>
        <v>46.538458149304375</v>
      </c>
      <c r="AX448" s="110">
        <f t="shared" si="352"/>
        <v>56.500490556209897</v>
      </c>
      <c r="AY448" s="110">
        <f t="shared" si="353"/>
        <v>18.634927024434802</v>
      </c>
      <c r="AZ448" s="110">
        <f t="shared" si="354"/>
        <v>13.318967984946793</v>
      </c>
      <c r="BA448" s="110">
        <f t="shared" si="355"/>
        <v>213.25713487726273</v>
      </c>
      <c r="BB448" s="110">
        <f t="shared" si="356"/>
        <v>59.808490604289133</v>
      </c>
      <c r="BC448" s="90">
        <f t="shared" si="334"/>
        <v>0</v>
      </c>
      <c r="BD448" s="90">
        <f t="shared" si="357"/>
        <v>-16500</v>
      </c>
      <c r="BE448" s="90">
        <f t="shared" si="324"/>
        <v>21397.840447353912</v>
      </c>
      <c r="BF448" s="89">
        <f t="shared" si="335"/>
        <v>0.29683881499114628</v>
      </c>
      <c r="BG448" s="109">
        <f t="shared" si="358"/>
        <v>2062.722342109244</v>
      </c>
      <c r="BH448" s="108">
        <f t="shared" si="325"/>
        <v>23460.562789463154</v>
      </c>
      <c r="BI448" s="129">
        <f t="shared" si="336"/>
        <v>0.4218522902704942</v>
      </c>
      <c r="BJ448" s="90">
        <f t="shared" si="326"/>
        <v>2476.2370973134493</v>
      </c>
      <c r="BK448" s="108">
        <f t="shared" si="327"/>
        <v>23874.077544667362</v>
      </c>
      <c r="BL448" s="89">
        <f t="shared" si="337"/>
        <v>0.44691379058590064</v>
      </c>
      <c r="BM448" s="109"/>
      <c r="BN448" s="109">
        <f t="shared" si="338"/>
        <v>16500</v>
      </c>
      <c r="BO448" s="109">
        <f t="shared" si="339"/>
        <v>23874.077544667365</v>
      </c>
      <c r="BQ448" s="108">
        <f t="shared" si="310"/>
        <v>107.58000199999999</v>
      </c>
      <c r="BR448" s="108">
        <f t="shared" si="311"/>
        <v>41.07</v>
      </c>
    </row>
    <row r="449" spans="1:70" ht="12.75" customHeight="1" x14ac:dyDescent="0.2">
      <c r="A449" s="107">
        <v>42191</v>
      </c>
      <c r="B449" s="109">
        <v>107.599998</v>
      </c>
      <c r="C449" s="109">
        <v>83.900002000000001</v>
      </c>
      <c r="D449" s="109">
        <v>90.779999000000004</v>
      </c>
      <c r="E449" s="109">
        <v>107.720001</v>
      </c>
      <c r="F449" s="109">
        <v>40.029998999999997</v>
      </c>
      <c r="G449" s="109">
        <v>39.729999999999997</v>
      </c>
      <c r="H449" s="109"/>
      <c r="I449" s="109"/>
      <c r="J449" s="148"/>
      <c r="K449" s="109"/>
      <c r="L449" s="156">
        <f>IF(int=Weekly,-$B$4,IF(int=Bi_Weekly,-$B$4,IF(int=Monthly,0,IF(int=Quarterly,0,IF(int=Yearly,0,IF(int=None,0,0))))))</f>
        <v>0</v>
      </c>
      <c r="M449" s="110">
        <f t="shared" si="312"/>
        <v>0</v>
      </c>
      <c r="N449" s="126">
        <f t="shared" si="313"/>
        <v>0</v>
      </c>
      <c r="O449" s="110">
        <f t="shared" si="314"/>
        <v>0</v>
      </c>
      <c r="P449" s="110">
        <f t="shared" si="315"/>
        <v>0</v>
      </c>
      <c r="Q449" s="110">
        <f t="shared" si="316"/>
        <v>0</v>
      </c>
      <c r="R449" s="110">
        <f t="shared" si="317"/>
        <v>0</v>
      </c>
      <c r="S449" s="110">
        <f t="shared" si="340"/>
        <v>42.657033380914754</v>
      </c>
      <c r="T449" s="110">
        <f t="shared" si="341"/>
        <v>50.502165696312971</v>
      </c>
      <c r="U449" s="110">
        <f t="shared" si="342"/>
        <v>17.152868558670662</v>
      </c>
      <c r="V449" s="110">
        <f t="shared" si="343"/>
        <v>12.143561216348584</v>
      </c>
      <c r="W449" s="110">
        <f t="shared" si="344"/>
        <v>187.08343202924917</v>
      </c>
      <c r="X449" s="110">
        <f t="shared" si="345"/>
        <v>53.817089560073022</v>
      </c>
      <c r="Y449" s="110"/>
      <c r="Z449" s="110"/>
      <c r="AA449" s="110"/>
      <c r="AB449" s="110"/>
      <c r="AC449" s="110"/>
      <c r="AD449" s="110"/>
      <c r="AE449" s="110">
        <f t="shared" si="328"/>
        <v>0</v>
      </c>
      <c r="AF449" s="110">
        <f t="shared" si="329"/>
        <v>0</v>
      </c>
      <c r="AG449" s="110">
        <f t="shared" si="330"/>
        <v>0</v>
      </c>
      <c r="AH449" s="110">
        <f t="shared" si="331"/>
        <v>0</v>
      </c>
      <c r="AI449" s="110">
        <f t="shared" si="332"/>
        <v>0</v>
      </c>
      <c r="AJ449" s="110">
        <f t="shared" si="333"/>
        <v>0</v>
      </c>
      <c r="AK449" s="110">
        <f t="shared" si="318"/>
        <v>0</v>
      </c>
      <c r="AL449" s="110">
        <f t="shared" si="319"/>
        <v>0</v>
      </c>
      <c r="AM449" s="110">
        <f t="shared" si="320"/>
        <v>0</v>
      </c>
      <c r="AN449" s="110">
        <f t="shared" si="321"/>
        <v>0</v>
      </c>
      <c r="AO449" s="110">
        <f t="shared" si="322"/>
        <v>0</v>
      </c>
      <c r="AP449" s="110">
        <f t="shared" si="323"/>
        <v>0</v>
      </c>
      <c r="AQ449" s="110">
        <f t="shared" si="346"/>
        <v>3.8814247683896186</v>
      </c>
      <c r="AR449" s="110">
        <f t="shared" si="346"/>
        <v>5.998324859896929</v>
      </c>
      <c r="AS449" s="110">
        <f t="shared" si="347"/>
        <v>1.4820584657641389</v>
      </c>
      <c r="AT449" s="110">
        <f t="shared" si="348"/>
        <v>1.175406768598209</v>
      </c>
      <c r="AU449" s="110">
        <f t="shared" si="349"/>
        <v>26.173702848013566</v>
      </c>
      <c r="AV449" s="110">
        <f t="shared" si="350"/>
        <v>5.9914010442161132</v>
      </c>
      <c r="AW449" s="110">
        <f t="shared" si="351"/>
        <v>46.538458149304375</v>
      </c>
      <c r="AX449" s="110">
        <f t="shared" si="352"/>
        <v>56.500490556209897</v>
      </c>
      <c r="AY449" s="110">
        <f t="shared" si="353"/>
        <v>18.634927024434802</v>
      </c>
      <c r="AZ449" s="110">
        <f t="shared" si="354"/>
        <v>13.318967984946793</v>
      </c>
      <c r="BA449" s="110">
        <f t="shared" si="355"/>
        <v>213.25713487726273</v>
      </c>
      <c r="BB449" s="110">
        <f t="shared" si="356"/>
        <v>59.808490604289133</v>
      </c>
      <c r="BC449" s="90">
        <f t="shared" si="334"/>
        <v>0</v>
      </c>
      <c r="BD449" s="90">
        <f t="shared" si="357"/>
        <v>-16500</v>
      </c>
      <c r="BE449" s="90">
        <f t="shared" si="324"/>
        <v>21319.372891638348</v>
      </c>
      <c r="BF449" s="89">
        <f t="shared" si="335"/>
        <v>0.29208320555383938</v>
      </c>
      <c r="BG449" s="109">
        <f t="shared" si="358"/>
        <v>2062.722342109244</v>
      </c>
      <c r="BH449" s="108">
        <f t="shared" si="325"/>
        <v>23382.09523374759</v>
      </c>
      <c r="BI449" s="129">
        <f t="shared" si="336"/>
        <v>0.41709668083318729</v>
      </c>
      <c r="BJ449" s="90">
        <f t="shared" si="326"/>
        <v>2467.8285117056776</v>
      </c>
      <c r="BK449" s="108">
        <f t="shared" si="327"/>
        <v>23787.201403344025</v>
      </c>
      <c r="BL449" s="89">
        <f t="shared" si="337"/>
        <v>0.44164856989963774</v>
      </c>
      <c r="BM449" s="109"/>
      <c r="BN449" s="109">
        <f t="shared" si="338"/>
        <v>16500</v>
      </c>
      <c r="BO449" s="109">
        <f t="shared" si="339"/>
        <v>23787.201403344025</v>
      </c>
      <c r="BQ449" s="108">
        <f t="shared" si="310"/>
        <v>107.599998</v>
      </c>
      <c r="BR449" s="108">
        <f t="shared" si="311"/>
        <v>39.729999999999997</v>
      </c>
    </row>
    <row r="450" spans="1:70" ht="12.75" customHeight="1" x14ac:dyDescent="0.2">
      <c r="A450" s="107">
        <v>42198</v>
      </c>
      <c r="B450" s="109">
        <v>109.959999</v>
      </c>
      <c r="C450" s="109">
        <v>85.269997000000004</v>
      </c>
      <c r="D450" s="109">
        <v>91.279999000000004</v>
      </c>
      <c r="E450" s="109">
        <v>108.339996</v>
      </c>
      <c r="F450" s="109">
        <v>40.599997999999999</v>
      </c>
      <c r="G450" s="109">
        <v>40.049999</v>
      </c>
      <c r="H450" s="109"/>
      <c r="I450" s="109"/>
      <c r="J450" s="148"/>
      <c r="K450" s="109"/>
      <c r="L450" s="156">
        <f>IF(int=Weekly,-$B$4,IF(int=Bi_Weekly,0,IF(int=Monthly,0,IF(int=Quarterly,0,IF(int=Yearly,0,IF(int=None,0,0))))))</f>
        <v>0</v>
      </c>
      <c r="M450" s="110">
        <f t="shared" si="312"/>
        <v>0</v>
      </c>
      <c r="N450" s="126">
        <f t="shared" si="313"/>
        <v>0</v>
      </c>
      <c r="O450" s="110">
        <f t="shared" si="314"/>
        <v>0</v>
      </c>
      <c r="P450" s="110">
        <f t="shared" si="315"/>
        <v>0</v>
      </c>
      <c r="Q450" s="110">
        <f t="shared" si="316"/>
        <v>0</v>
      </c>
      <c r="R450" s="110">
        <f t="shared" si="317"/>
        <v>0</v>
      </c>
      <c r="S450" s="110">
        <f t="shared" si="340"/>
        <v>42.657033380914754</v>
      </c>
      <c r="T450" s="110">
        <f t="shared" si="341"/>
        <v>50.502165696312971</v>
      </c>
      <c r="U450" s="110">
        <f t="shared" si="342"/>
        <v>17.152868558670662</v>
      </c>
      <c r="V450" s="110">
        <f t="shared" si="343"/>
        <v>12.143561216348584</v>
      </c>
      <c r="W450" s="110">
        <f t="shared" si="344"/>
        <v>187.08343202924917</v>
      </c>
      <c r="X450" s="110">
        <f t="shared" si="345"/>
        <v>53.817089560073022</v>
      </c>
      <c r="Y450" s="110"/>
      <c r="Z450" s="110"/>
      <c r="AA450" s="110"/>
      <c r="AB450" s="110"/>
      <c r="AC450" s="110"/>
      <c r="AD450" s="110"/>
      <c r="AE450" s="110">
        <f t="shared" si="328"/>
        <v>0</v>
      </c>
      <c r="AF450" s="110">
        <f t="shared" si="329"/>
        <v>0</v>
      </c>
      <c r="AG450" s="110">
        <f t="shared" si="330"/>
        <v>0</v>
      </c>
      <c r="AH450" s="110">
        <f t="shared" si="331"/>
        <v>0</v>
      </c>
      <c r="AI450" s="110">
        <f t="shared" si="332"/>
        <v>0</v>
      </c>
      <c r="AJ450" s="110">
        <f t="shared" si="333"/>
        <v>0</v>
      </c>
      <c r="AK450" s="110">
        <f t="shared" si="318"/>
        <v>0</v>
      </c>
      <c r="AL450" s="110">
        <f t="shared" si="319"/>
        <v>0</v>
      </c>
      <c r="AM450" s="110">
        <f t="shared" si="320"/>
        <v>0</v>
      </c>
      <c r="AN450" s="110">
        <f t="shared" si="321"/>
        <v>0</v>
      </c>
      <c r="AO450" s="110">
        <f t="shared" si="322"/>
        <v>0</v>
      </c>
      <c r="AP450" s="110">
        <f t="shared" si="323"/>
        <v>0</v>
      </c>
      <c r="AQ450" s="110">
        <f t="shared" si="346"/>
        <v>3.8814247683896186</v>
      </c>
      <c r="AR450" s="110">
        <f t="shared" si="346"/>
        <v>5.998324859896929</v>
      </c>
      <c r="AS450" s="110">
        <f t="shared" si="347"/>
        <v>1.4820584657641389</v>
      </c>
      <c r="AT450" s="110">
        <f t="shared" si="348"/>
        <v>1.175406768598209</v>
      </c>
      <c r="AU450" s="110">
        <f t="shared" si="349"/>
        <v>26.173702848013566</v>
      </c>
      <c r="AV450" s="110">
        <f t="shared" si="350"/>
        <v>5.9914010442161132</v>
      </c>
      <c r="AW450" s="110">
        <f t="shared" si="351"/>
        <v>46.538458149304375</v>
      </c>
      <c r="AX450" s="110">
        <f t="shared" si="352"/>
        <v>56.500490556209897</v>
      </c>
      <c r="AY450" s="110">
        <f t="shared" si="353"/>
        <v>18.634927024434802</v>
      </c>
      <c r="AZ450" s="110">
        <f t="shared" si="354"/>
        <v>13.318967984946793</v>
      </c>
      <c r="BA450" s="110">
        <f t="shared" si="355"/>
        <v>213.25713487726273</v>
      </c>
      <c r="BB450" s="110">
        <f t="shared" si="356"/>
        <v>59.808490604289133</v>
      </c>
      <c r="BC450" s="90">
        <f t="shared" si="334"/>
        <v>0</v>
      </c>
      <c r="BD450" s="90">
        <f t="shared" si="357"/>
        <v>-16500</v>
      </c>
      <c r="BE450" s="90">
        <f t="shared" si="324"/>
        <v>21629.1954130985</v>
      </c>
      <c r="BF450" s="89">
        <f t="shared" si="335"/>
        <v>0.31086032806657582</v>
      </c>
      <c r="BG450" s="109">
        <f t="shared" si="358"/>
        <v>2062.722342109244</v>
      </c>
      <c r="BH450" s="108">
        <f t="shared" si="325"/>
        <v>23691.917755207745</v>
      </c>
      <c r="BI450" s="129">
        <f t="shared" si="336"/>
        <v>0.43587380334592396</v>
      </c>
      <c r="BJ450" s="90">
        <f t="shared" si="326"/>
        <v>2503.5123554517281</v>
      </c>
      <c r="BK450" s="108">
        <f t="shared" si="327"/>
        <v>24132.707768550226</v>
      </c>
      <c r="BL450" s="89">
        <f t="shared" si="337"/>
        <v>0.46258834960910455</v>
      </c>
      <c r="BM450" s="109"/>
      <c r="BN450" s="109">
        <f t="shared" si="338"/>
        <v>16500</v>
      </c>
      <c r="BO450" s="109">
        <f t="shared" si="339"/>
        <v>24132.707768550226</v>
      </c>
      <c r="BQ450" s="108">
        <f t="shared" si="310"/>
        <v>109.959999</v>
      </c>
      <c r="BR450" s="108">
        <f t="shared" si="311"/>
        <v>40.049999</v>
      </c>
    </row>
    <row r="451" spans="1:70" ht="12.75" customHeight="1" x14ac:dyDescent="0.2">
      <c r="A451" s="107">
        <v>42205</v>
      </c>
      <c r="B451" s="109">
        <v>107.55999799999999</v>
      </c>
      <c r="C451" s="109">
        <v>83.239998</v>
      </c>
      <c r="D451" s="109">
        <v>89.589995999999999</v>
      </c>
      <c r="E451" s="109">
        <v>105.139999</v>
      </c>
      <c r="F451" s="109">
        <v>39.68</v>
      </c>
      <c r="G451" s="109">
        <v>38.389999000000003</v>
      </c>
      <c r="H451" s="109"/>
      <c r="I451" s="109"/>
      <c r="J451" s="148"/>
      <c r="K451" s="109"/>
      <c r="L451" s="156">
        <f>IF(int=Weekly,-$B$4,IF(int=Bi_Weekly,-$B$4,IF(int=Monthly,-$B$4,IF(int=Quarterly,-$B$4,IF(int=Yearly,-$B$4,IF(int=None,0,0))))))</f>
        <v>-500</v>
      </c>
      <c r="M451" s="110">
        <f t="shared" si="312"/>
        <v>0.81814802562566058</v>
      </c>
      <c r="N451" s="126">
        <f t="shared" si="313"/>
        <v>1.0571840715325342</v>
      </c>
      <c r="O451" s="110">
        <f t="shared" si="314"/>
        <v>0.31253489507913362</v>
      </c>
      <c r="P451" s="110">
        <f t="shared" si="315"/>
        <v>0.23302263870099524</v>
      </c>
      <c r="Q451" s="110">
        <f t="shared" si="316"/>
        <v>5.178931451612903</v>
      </c>
      <c r="R451" s="110">
        <f t="shared" si="317"/>
        <v>1.7191977525188264</v>
      </c>
      <c r="S451" s="110">
        <f t="shared" si="340"/>
        <v>43.475181406540415</v>
      </c>
      <c r="T451" s="110">
        <f t="shared" si="341"/>
        <v>51.559349767845504</v>
      </c>
      <c r="U451" s="110">
        <f t="shared" si="342"/>
        <v>17.465403453749794</v>
      </c>
      <c r="V451" s="110">
        <f t="shared" si="343"/>
        <v>12.376583855049578</v>
      </c>
      <c r="W451" s="110">
        <f t="shared" si="344"/>
        <v>192.26236348086206</v>
      </c>
      <c r="X451" s="110">
        <f t="shared" si="345"/>
        <v>55.536287312591845</v>
      </c>
      <c r="Y451" s="110"/>
      <c r="Z451" s="110"/>
      <c r="AA451" s="110"/>
      <c r="AB451" s="110"/>
      <c r="AC451" s="110"/>
      <c r="AD451" s="110"/>
      <c r="AE451" s="110">
        <f t="shared" si="328"/>
        <v>0</v>
      </c>
      <c r="AF451" s="110">
        <f t="shared" si="329"/>
        <v>0</v>
      </c>
      <c r="AG451" s="110">
        <f t="shared" si="330"/>
        <v>0</v>
      </c>
      <c r="AH451" s="110">
        <f t="shared" si="331"/>
        <v>0</v>
      </c>
      <c r="AI451" s="110">
        <f t="shared" si="332"/>
        <v>0</v>
      </c>
      <c r="AJ451" s="110">
        <f t="shared" si="333"/>
        <v>0</v>
      </c>
      <c r="AK451" s="110">
        <f t="shared" si="318"/>
        <v>0</v>
      </c>
      <c r="AL451" s="110">
        <f t="shared" si="319"/>
        <v>0</v>
      </c>
      <c r="AM451" s="110">
        <f t="shared" si="320"/>
        <v>0</v>
      </c>
      <c r="AN451" s="110">
        <f t="shared" si="321"/>
        <v>0</v>
      </c>
      <c r="AO451" s="110">
        <f t="shared" si="322"/>
        <v>0</v>
      </c>
      <c r="AP451" s="110">
        <f t="shared" si="323"/>
        <v>0</v>
      </c>
      <c r="AQ451" s="110">
        <f t="shared" si="346"/>
        <v>3.8814247683896186</v>
      </c>
      <c r="AR451" s="110">
        <f t="shared" si="346"/>
        <v>5.998324859896929</v>
      </c>
      <c r="AS451" s="110">
        <f t="shared" si="347"/>
        <v>1.4820584657641389</v>
      </c>
      <c r="AT451" s="110">
        <f t="shared" si="348"/>
        <v>1.175406768598209</v>
      </c>
      <c r="AU451" s="110">
        <f t="shared" si="349"/>
        <v>26.173702848013566</v>
      </c>
      <c r="AV451" s="110">
        <f t="shared" si="350"/>
        <v>5.9914010442161132</v>
      </c>
      <c r="AW451" s="110">
        <f t="shared" si="351"/>
        <v>47.356606174930036</v>
      </c>
      <c r="AX451" s="110">
        <f t="shared" si="352"/>
        <v>57.557674627742429</v>
      </c>
      <c r="AY451" s="110">
        <f t="shared" si="353"/>
        <v>18.947461919513934</v>
      </c>
      <c r="AZ451" s="110">
        <f t="shared" si="354"/>
        <v>13.551990623647788</v>
      </c>
      <c r="BA451" s="110">
        <f t="shared" si="355"/>
        <v>218.43606632887563</v>
      </c>
      <c r="BB451" s="110">
        <f t="shared" si="356"/>
        <v>61.527688356807957</v>
      </c>
      <c r="BC451" s="90">
        <f t="shared" si="334"/>
        <v>0</v>
      </c>
      <c r="BD451" s="90">
        <f t="shared" si="357"/>
        <v>-17000</v>
      </c>
      <c r="BE451" s="90">
        <f t="shared" si="324"/>
        <v>21594.998633711766</v>
      </c>
      <c r="BF451" s="89">
        <f t="shared" si="335"/>
        <v>0.27029403727716272</v>
      </c>
      <c r="BG451" s="109">
        <f t="shared" si="358"/>
        <v>2062.722342109244</v>
      </c>
      <c r="BH451" s="108">
        <f t="shared" si="325"/>
        <v>23657.720975821008</v>
      </c>
      <c r="BI451" s="129">
        <f t="shared" si="336"/>
        <v>0.39163064563652994</v>
      </c>
      <c r="BJ451" s="90">
        <f t="shared" si="326"/>
        <v>2441.7288772661263</v>
      </c>
      <c r="BK451" s="108">
        <f t="shared" si="327"/>
        <v>24036.727510977893</v>
      </c>
      <c r="BL451" s="89">
        <f t="shared" si="337"/>
        <v>0.413925147704582</v>
      </c>
      <c r="BM451" s="109"/>
      <c r="BN451" s="109">
        <f t="shared" si="338"/>
        <v>17000</v>
      </c>
      <c r="BO451" s="109">
        <f t="shared" si="339"/>
        <v>24036.727510977889</v>
      </c>
      <c r="BQ451" s="108">
        <f t="shared" si="310"/>
        <v>107.55999799999999</v>
      </c>
      <c r="BR451" s="108">
        <f t="shared" si="311"/>
        <v>38.389999000000003</v>
      </c>
    </row>
    <row r="452" spans="1:70" ht="12.75" customHeight="1" x14ac:dyDescent="0.2">
      <c r="A452" s="107">
        <v>42212</v>
      </c>
      <c r="B452" s="109">
        <v>108.839996</v>
      </c>
      <c r="C452" s="109">
        <v>84.199996999999996</v>
      </c>
      <c r="D452" s="109">
        <v>91.419998000000007</v>
      </c>
      <c r="E452" s="109">
        <v>106.790001</v>
      </c>
      <c r="F452" s="109">
        <v>40.229999999999997</v>
      </c>
      <c r="G452" s="109">
        <v>38.32</v>
      </c>
      <c r="H452" s="109"/>
      <c r="I452" s="109"/>
      <c r="J452" s="148"/>
      <c r="K452" s="109"/>
      <c r="L452" s="156">
        <f>IF(int=Weekly,-$B$4,IF(int=Bi_Weekly,0,IF(int=Monthly,0,IF(int=Quarterly,0,IF(int=Yearly,0,IF(int=None,0,0))))))</f>
        <v>0</v>
      </c>
      <c r="M452" s="110">
        <f t="shared" si="312"/>
        <v>0</v>
      </c>
      <c r="N452" s="126">
        <f t="shared" si="313"/>
        <v>0</v>
      </c>
      <c r="O452" s="110">
        <f t="shared" si="314"/>
        <v>0</v>
      </c>
      <c r="P452" s="110">
        <f t="shared" si="315"/>
        <v>0</v>
      </c>
      <c r="Q452" s="110">
        <f t="shared" si="316"/>
        <v>0</v>
      </c>
      <c r="R452" s="110">
        <f t="shared" si="317"/>
        <v>0</v>
      </c>
      <c r="S452" s="110">
        <f t="shared" si="340"/>
        <v>43.475181406540415</v>
      </c>
      <c r="T452" s="110">
        <f t="shared" si="341"/>
        <v>51.559349767845504</v>
      </c>
      <c r="U452" s="110">
        <f t="shared" si="342"/>
        <v>17.465403453749794</v>
      </c>
      <c r="V452" s="110">
        <f t="shared" si="343"/>
        <v>12.376583855049578</v>
      </c>
      <c r="W452" s="110">
        <f t="shared" si="344"/>
        <v>192.26236348086206</v>
      </c>
      <c r="X452" s="110">
        <f t="shared" si="345"/>
        <v>55.536287312591845</v>
      </c>
      <c r="Y452" s="110"/>
      <c r="Z452" s="110"/>
      <c r="AA452" s="110"/>
      <c r="AB452" s="110"/>
      <c r="AC452" s="110"/>
      <c r="AD452" s="110"/>
      <c r="AE452" s="110">
        <f t="shared" si="328"/>
        <v>0</v>
      </c>
      <c r="AF452" s="110">
        <f t="shared" si="329"/>
        <v>0</v>
      </c>
      <c r="AG452" s="110">
        <f t="shared" si="330"/>
        <v>0</v>
      </c>
      <c r="AH452" s="110">
        <f t="shared" si="331"/>
        <v>0</v>
      </c>
      <c r="AI452" s="110">
        <f t="shared" si="332"/>
        <v>0</v>
      </c>
      <c r="AJ452" s="110">
        <f t="shared" si="333"/>
        <v>0</v>
      </c>
      <c r="AK452" s="110">
        <f t="shared" si="318"/>
        <v>0</v>
      </c>
      <c r="AL452" s="110">
        <f t="shared" si="319"/>
        <v>0</v>
      </c>
      <c r="AM452" s="110">
        <f t="shared" si="320"/>
        <v>0</v>
      </c>
      <c r="AN452" s="110">
        <f t="shared" si="321"/>
        <v>0</v>
      </c>
      <c r="AO452" s="110">
        <f t="shared" si="322"/>
        <v>0</v>
      </c>
      <c r="AP452" s="110">
        <f t="shared" si="323"/>
        <v>0</v>
      </c>
      <c r="AQ452" s="110">
        <f t="shared" si="346"/>
        <v>3.8814247683896186</v>
      </c>
      <c r="AR452" s="110">
        <f t="shared" si="346"/>
        <v>5.998324859896929</v>
      </c>
      <c r="AS452" s="110">
        <f t="shared" si="347"/>
        <v>1.4820584657641389</v>
      </c>
      <c r="AT452" s="110">
        <f t="shared" si="348"/>
        <v>1.175406768598209</v>
      </c>
      <c r="AU452" s="110">
        <f t="shared" si="349"/>
        <v>26.173702848013566</v>
      </c>
      <c r="AV452" s="110">
        <f t="shared" si="350"/>
        <v>5.9914010442161132</v>
      </c>
      <c r="AW452" s="110">
        <f t="shared" si="351"/>
        <v>47.356606174930036</v>
      </c>
      <c r="AX452" s="110">
        <f t="shared" si="352"/>
        <v>57.557674627742429</v>
      </c>
      <c r="AY452" s="110">
        <f t="shared" si="353"/>
        <v>18.947461919513934</v>
      </c>
      <c r="AZ452" s="110">
        <f t="shared" si="354"/>
        <v>13.551990623647788</v>
      </c>
      <c r="BA452" s="110">
        <f t="shared" si="355"/>
        <v>218.43606632887563</v>
      </c>
      <c r="BB452" s="110">
        <f t="shared" si="356"/>
        <v>61.527688356807957</v>
      </c>
      <c r="BC452" s="90">
        <f t="shared" si="334"/>
        <v>0</v>
      </c>
      <c r="BD452" s="90">
        <f t="shared" si="357"/>
        <v>-17000</v>
      </c>
      <c r="BE452" s="90">
        <f t="shared" si="324"/>
        <v>21854.383629883599</v>
      </c>
      <c r="BF452" s="89">
        <f t="shared" si="335"/>
        <v>0.28555197822844702</v>
      </c>
      <c r="BG452" s="109">
        <f t="shared" si="358"/>
        <v>2062.722342109244</v>
      </c>
      <c r="BH452" s="108">
        <f t="shared" si="325"/>
        <v>23917.105971992845</v>
      </c>
      <c r="BI452" s="129">
        <f t="shared" si="336"/>
        <v>0.40688858658781446</v>
      </c>
      <c r="BJ452" s="90">
        <f t="shared" si="326"/>
        <v>2471.083217034171</v>
      </c>
      <c r="BK452" s="108">
        <f t="shared" si="327"/>
        <v>24325.46684691777</v>
      </c>
      <c r="BL452" s="89">
        <f t="shared" si="337"/>
        <v>0.43090981452457466</v>
      </c>
      <c r="BM452" s="109"/>
      <c r="BN452" s="109">
        <f t="shared" si="338"/>
        <v>17000</v>
      </c>
      <c r="BO452" s="109">
        <f t="shared" si="339"/>
        <v>24325.46684691777</v>
      </c>
      <c r="BQ452" s="108">
        <f t="shared" si="310"/>
        <v>108.839996</v>
      </c>
      <c r="BR452" s="108">
        <f t="shared" si="311"/>
        <v>38.32</v>
      </c>
    </row>
    <row r="453" spans="1:70" ht="12.75" customHeight="1" x14ac:dyDescent="0.2">
      <c r="A453" s="107">
        <v>42219</v>
      </c>
      <c r="B453" s="109">
        <v>107.43</v>
      </c>
      <c r="C453" s="109">
        <v>83.410004000000001</v>
      </c>
      <c r="D453" s="109">
        <v>90.709998999999996</v>
      </c>
      <c r="E453" s="109">
        <v>105.339996</v>
      </c>
      <c r="F453" s="109">
        <v>40.139999000000003</v>
      </c>
      <c r="G453" s="109">
        <v>37.540000999999997</v>
      </c>
      <c r="H453" s="109"/>
      <c r="I453" s="109"/>
      <c r="J453" s="148"/>
      <c r="K453" s="109"/>
      <c r="L453" s="156">
        <f>IF(int=Weekly,-$B$4,IF(int=Bi_Weekly,-$B$4,IF(int=Monthly,0,IF(int=Quarterly,0,IF(int=Yearly,0,IF(int=None,0,0))))))</f>
        <v>0</v>
      </c>
      <c r="M453" s="110">
        <f t="shared" si="312"/>
        <v>0</v>
      </c>
      <c r="N453" s="126">
        <f t="shared" si="313"/>
        <v>0</v>
      </c>
      <c r="O453" s="110">
        <f t="shared" si="314"/>
        <v>0</v>
      </c>
      <c r="P453" s="110">
        <f t="shared" si="315"/>
        <v>0</v>
      </c>
      <c r="Q453" s="110">
        <f t="shared" si="316"/>
        <v>0</v>
      </c>
      <c r="R453" s="110">
        <f t="shared" si="317"/>
        <v>0</v>
      </c>
      <c r="S453" s="110">
        <f t="shared" si="340"/>
        <v>43.475181406540415</v>
      </c>
      <c r="T453" s="110">
        <f t="shared" si="341"/>
        <v>51.559349767845504</v>
      </c>
      <c r="U453" s="110">
        <f t="shared" si="342"/>
        <v>17.465403453749794</v>
      </c>
      <c r="V453" s="110">
        <f t="shared" si="343"/>
        <v>12.376583855049578</v>
      </c>
      <c r="W453" s="110">
        <f t="shared" si="344"/>
        <v>192.26236348086206</v>
      </c>
      <c r="X453" s="110">
        <f t="shared" si="345"/>
        <v>55.536287312591845</v>
      </c>
      <c r="Y453" s="110"/>
      <c r="Z453" s="110"/>
      <c r="AA453" s="110"/>
      <c r="AB453" s="110"/>
      <c r="AC453" s="110"/>
      <c r="AD453" s="110"/>
      <c r="AE453" s="110">
        <f t="shared" si="328"/>
        <v>0</v>
      </c>
      <c r="AF453" s="110">
        <f t="shared" si="329"/>
        <v>0</v>
      </c>
      <c r="AG453" s="110">
        <f t="shared" si="330"/>
        <v>0</v>
      </c>
      <c r="AH453" s="110">
        <f t="shared" si="331"/>
        <v>0</v>
      </c>
      <c r="AI453" s="110">
        <f t="shared" si="332"/>
        <v>0</v>
      </c>
      <c r="AJ453" s="110">
        <f t="shared" si="333"/>
        <v>0</v>
      </c>
      <c r="AK453" s="110">
        <f t="shared" si="318"/>
        <v>0</v>
      </c>
      <c r="AL453" s="110">
        <f t="shared" si="319"/>
        <v>0</v>
      </c>
      <c r="AM453" s="110">
        <f t="shared" si="320"/>
        <v>0</v>
      </c>
      <c r="AN453" s="110">
        <f t="shared" si="321"/>
        <v>0</v>
      </c>
      <c r="AO453" s="110">
        <f t="shared" si="322"/>
        <v>0</v>
      </c>
      <c r="AP453" s="110">
        <f t="shared" si="323"/>
        <v>0</v>
      </c>
      <c r="AQ453" s="110">
        <f t="shared" si="346"/>
        <v>3.8814247683896186</v>
      </c>
      <c r="AR453" s="110">
        <f t="shared" si="346"/>
        <v>5.998324859896929</v>
      </c>
      <c r="AS453" s="110">
        <f t="shared" si="347"/>
        <v>1.4820584657641389</v>
      </c>
      <c r="AT453" s="110">
        <f t="shared" si="348"/>
        <v>1.175406768598209</v>
      </c>
      <c r="AU453" s="110">
        <f t="shared" si="349"/>
        <v>26.173702848013566</v>
      </c>
      <c r="AV453" s="110">
        <f t="shared" si="350"/>
        <v>5.9914010442161132</v>
      </c>
      <c r="AW453" s="110">
        <f t="shared" si="351"/>
        <v>47.356606174930036</v>
      </c>
      <c r="AX453" s="110">
        <f t="shared" si="352"/>
        <v>57.557674627742429</v>
      </c>
      <c r="AY453" s="110">
        <f t="shared" si="353"/>
        <v>18.947461919513934</v>
      </c>
      <c r="AZ453" s="110">
        <f t="shared" si="354"/>
        <v>13.551990623647788</v>
      </c>
      <c r="BA453" s="110">
        <f t="shared" si="355"/>
        <v>218.43606632887563</v>
      </c>
      <c r="BB453" s="110">
        <f t="shared" si="356"/>
        <v>61.527688356807957</v>
      </c>
      <c r="BC453" s="90">
        <f t="shared" si="334"/>
        <v>0</v>
      </c>
      <c r="BD453" s="90">
        <f t="shared" si="357"/>
        <v>-17000</v>
      </c>
      <c r="BE453" s="90">
        <f t="shared" si="324"/>
        <v>21661.383691597286</v>
      </c>
      <c r="BF453" s="89">
        <f t="shared" si="335"/>
        <v>0.27419904068219325</v>
      </c>
      <c r="BG453" s="109">
        <f t="shared" si="358"/>
        <v>2062.722342109244</v>
      </c>
      <c r="BH453" s="108">
        <f t="shared" si="325"/>
        <v>23724.106033706528</v>
      </c>
      <c r="BI453" s="129">
        <f t="shared" si="336"/>
        <v>0.39553564904156047</v>
      </c>
      <c r="BJ453" s="90">
        <f t="shared" si="326"/>
        <v>2451.0862370121495</v>
      </c>
      <c r="BK453" s="108">
        <f t="shared" si="327"/>
        <v>24112.469928609436</v>
      </c>
      <c r="BL453" s="89">
        <f t="shared" si="337"/>
        <v>0.41838058403584921</v>
      </c>
      <c r="BM453" s="109"/>
      <c r="BN453" s="109">
        <f t="shared" si="338"/>
        <v>17000</v>
      </c>
      <c r="BO453" s="109">
        <f t="shared" si="339"/>
        <v>24112.469928609429</v>
      </c>
      <c r="BQ453" s="108">
        <f t="shared" si="310"/>
        <v>107.43</v>
      </c>
      <c r="BR453" s="108">
        <f t="shared" si="311"/>
        <v>37.540000999999997</v>
      </c>
    </row>
    <row r="454" spans="1:70" ht="12.75" customHeight="1" x14ac:dyDescent="0.2">
      <c r="A454" s="107">
        <v>42226</v>
      </c>
      <c r="B454" s="109">
        <v>108.160004</v>
      </c>
      <c r="C454" s="109">
        <v>84.089995999999999</v>
      </c>
      <c r="D454" s="109">
        <v>91.970000999999996</v>
      </c>
      <c r="E454" s="109">
        <v>106.349998</v>
      </c>
      <c r="F454" s="109">
        <v>39.790000999999997</v>
      </c>
      <c r="G454" s="109">
        <v>36.82</v>
      </c>
      <c r="H454" s="109"/>
      <c r="I454" s="109"/>
      <c r="J454" s="148"/>
      <c r="K454" s="109"/>
      <c r="L454" s="156">
        <f>IF(int=Weekly,-$B$4,IF(int=Bi_Weekly,0,IF(int=Monthly,0,IF(int=Quarterly,0,IF(int=Yearly,0,IF(int=None,0,0))))))</f>
        <v>0</v>
      </c>
      <c r="M454" s="110">
        <f t="shared" si="312"/>
        <v>0</v>
      </c>
      <c r="N454" s="126">
        <f t="shared" si="313"/>
        <v>0</v>
      </c>
      <c r="O454" s="110">
        <f t="shared" si="314"/>
        <v>0</v>
      </c>
      <c r="P454" s="110">
        <f t="shared" si="315"/>
        <v>0</v>
      </c>
      <c r="Q454" s="110">
        <f t="shared" si="316"/>
        <v>0</v>
      </c>
      <c r="R454" s="110">
        <f t="shared" si="317"/>
        <v>0</v>
      </c>
      <c r="S454" s="110">
        <f t="shared" si="340"/>
        <v>43.475181406540415</v>
      </c>
      <c r="T454" s="110">
        <f t="shared" si="341"/>
        <v>51.559349767845504</v>
      </c>
      <c r="U454" s="110">
        <f t="shared" si="342"/>
        <v>17.465403453749794</v>
      </c>
      <c r="V454" s="110">
        <f t="shared" si="343"/>
        <v>12.376583855049578</v>
      </c>
      <c r="W454" s="110">
        <f t="shared" si="344"/>
        <v>192.26236348086206</v>
      </c>
      <c r="X454" s="110">
        <f t="shared" si="345"/>
        <v>55.536287312591845</v>
      </c>
      <c r="Y454" s="110"/>
      <c r="Z454" s="110"/>
      <c r="AA454" s="110"/>
      <c r="AB454" s="110"/>
      <c r="AC454" s="110"/>
      <c r="AD454" s="110"/>
      <c r="AE454" s="110">
        <f t="shared" si="328"/>
        <v>0</v>
      </c>
      <c r="AF454" s="110">
        <f t="shared" si="329"/>
        <v>0</v>
      </c>
      <c r="AG454" s="110">
        <f t="shared" si="330"/>
        <v>0</v>
      </c>
      <c r="AH454" s="110">
        <f t="shared" si="331"/>
        <v>0</v>
      </c>
      <c r="AI454" s="110">
        <f t="shared" si="332"/>
        <v>0</v>
      </c>
      <c r="AJ454" s="110">
        <f t="shared" si="333"/>
        <v>0</v>
      </c>
      <c r="AK454" s="110">
        <f t="shared" si="318"/>
        <v>0</v>
      </c>
      <c r="AL454" s="110">
        <f t="shared" si="319"/>
        <v>0</v>
      </c>
      <c r="AM454" s="110">
        <f t="shared" si="320"/>
        <v>0</v>
      </c>
      <c r="AN454" s="110">
        <f t="shared" si="321"/>
        <v>0</v>
      </c>
      <c r="AO454" s="110">
        <f t="shared" si="322"/>
        <v>0</v>
      </c>
      <c r="AP454" s="110">
        <f t="shared" si="323"/>
        <v>0</v>
      </c>
      <c r="AQ454" s="110">
        <f t="shared" si="346"/>
        <v>3.8814247683896186</v>
      </c>
      <c r="AR454" s="110">
        <f t="shared" si="346"/>
        <v>5.998324859896929</v>
      </c>
      <c r="AS454" s="110">
        <f t="shared" si="347"/>
        <v>1.4820584657641389</v>
      </c>
      <c r="AT454" s="110">
        <f t="shared" si="348"/>
        <v>1.175406768598209</v>
      </c>
      <c r="AU454" s="110">
        <f t="shared" si="349"/>
        <v>26.173702848013566</v>
      </c>
      <c r="AV454" s="110">
        <f t="shared" si="350"/>
        <v>5.9914010442161132</v>
      </c>
      <c r="AW454" s="110">
        <f t="shared" si="351"/>
        <v>47.356606174930036</v>
      </c>
      <c r="AX454" s="110">
        <f t="shared" si="352"/>
        <v>57.557674627742429</v>
      </c>
      <c r="AY454" s="110">
        <f t="shared" si="353"/>
        <v>18.947461919513934</v>
      </c>
      <c r="AZ454" s="110">
        <f t="shared" si="354"/>
        <v>13.551990623647788</v>
      </c>
      <c r="BA454" s="110">
        <f t="shared" si="355"/>
        <v>218.43606632887563</v>
      </c>
      <c r="BB454" s="110">
        <f t="shared" si="356"/>
        <v>61.527688356807957</v>
      </c>
      <c r="BC454" s="90">
        <f t="shared" si="334"/>
        <v>0</v>
      </c>
      <c r="BD454" s="90">
        <f t="shared" si="357"/>
        <v>-17000</v>
      </c>
      <c r="BE454" s="90">
        <f t="shared" si="324"/>
        <v>21655.409885926492</v>
      </c>
      <c r="BF454" s="89">
        <f t="shared" si="335"/>
        <v>0.27384764034861719</v>
      </c>
      <c r="BG454" s="109">
        <f t="shared" si="358"/>
        <v>2062.722342109244</v>
      </c>
      <c r="BH454" s="108">
        <f t="shared" si="325"/>
        <v>23718.132228035734</v>
      </c>
      <c r="BI454" s="129">
        <f t="shared" si="336"/>
        <v>0.39518424870798441</v>
      </c>
      <c r="BJ454" s="90">
        <f t="shared" si="326"/>
        <v>2447.5785069623457</v>
      </c>
      <c r="BK454" s="108">
        <f t="shared" si="327"/>
        <v>24102.988392888838</v>
      </c>
      <c r="BL454" s="89">
        <f t="shared" si="337"/>
        <v>0.41782284664051983</v>
      </c>
      <c r="BM454" s="109"/>
      <c r="BN454" s="109">
        <f t="shared" si="338"/>
        <v>17000</v>
      </c>
      <c r="BO454" s="109">
        <f t="shared" si="339"/>
        <v>24102.988392888834</v>
      </c>
      <c r="BQ454" s="108">
        <f t="shared" si="310"/>
        <v>108.160004</v>
      </c>
      <c r="BR454" s="108">
        <f t="shared" si="311"/>
        <v>36.82</v>
      </c>
    </row>
    <row r="455" spans="1:70" ht="12.75" customHeight="1" x14ac:dyDescent="0.2">
      <c r="A455" s="107">
        <v>42233</v>
      </c>
      <c r="B455" s="109">
        <v>102.230003</v>
      </c>
      <c r="C455" s="109">
        <v>79.540001000000004</v>
      </c>
      <c r="D455" s="109">
        <v>87.599997999999999</v>
      </c>
      <c r="E455" s="109">
        <v>101.30999799999999</v>
      </c>
      <c r="F455" s="109">
        <v>37.159999999999997</v>
      </c>
      <c r="G455" s="109">
        <v>33.860000999999997</v>
      </c>
      <c r="H455" s="109"/>
      <c r="I455" s="109"/>
      <c r="J455" s="148"/>
      <c r="K455" s="109"/>
      <c r="L455" s="156">
        <f>IF(int=Weekly,-$B$4,IF(int=Bi_Weekly,-$B$4,IF(int=Monthly,-$B$4,IF(int=Quarterly,0,IF(int=Yearly,0,IF(int=None,0,0))))))</f>
        <v>0</v>
      </c>
      <c r="M455" s="110">
        <f t="shared" si="312"/>
        <v>0</v>
      </c>
      <c r="N455" s="126">
        <f t="shared" si="313"/>
        <v>0</v>
      </c>
      <c r="O455" s="110">
        <f t="shared" si="314"/>
        <v>0</v>
      </c>
      <c r="P455" s="110">
        <f t="shared" si="315"/>
        <v>0</v>
      </c>
      <c r="Q455" s="110">
        <f t="shared" si="316"/>
        <v>0</v>
      </c>
      <c r="R455" s="110">
        <f t="shared" si="317"/>
        <v>0</v>
      </c>
      <c r="S455" s="110">
        <f t="shared" si="340"/>
        <v>43.475181406540415</v>
      </c>
      <c r="T455" s="110">
        <f t="shared" si="341"/>
        <v>51.559349767845504</v>
      </c>
      <c r="U455" s="110">
        <f t="shared" si="342"/>
        <v>17.465403453749794</v>
      </c>
      <c r="V455" s="110">
        <f t="shared" si="343"/>
        <v>12.376583855049578</v>
      </c>
      <c r="W455" s="110">
        <f t="shared" si="344"/>
        <v>192.26236348086206</v>
      </c>
      <c r="X455" s="110">
        <f t="shared" si="345"/>
        <v>55.536287312591845</v>
      </c>
      <c r="Y455" s="110"/>
      <c r="Z455" s="110"/>
      <c r="AA455" s="110"/>
      <c r="AB455" s="110"/>
      <c r="AC455" s="110"/>
      <c r="AD455" s="110"/>
      <c r="AE455" s="110">
        <f t="shared" si="328"/>
        <v>0</v>
      </c>
      <c r="AF455" s="110">
        <f t="shared" si="329"/>
        <v>0</v>
      </c>
      <c r="AG455" s="110">
        <f t="shared" si="330"/>
        <v>0</v>
      </c>
      <c r="AH455" s="110">
        <f t="shared" si="331"/>
        <v>0</v>
      </c>
      <c r="AI455" s="110">
        <f t="shared" si="332"/>
        <v>0</v>
      </c>
      <c r="AJ455" s="110">
        <f t="shared" si="333"/>
        <v>0</v>
      </c>
      <c r="AK455" s="110">
        <f t="shared" si="318"/>
        <v>0</v>
      </c>
      <c r="AL455" s="110">
        <f t="shared" si="319"/>
        <v>0</v>
      </c>
      <c r="AM455" s="110">
        <f t="shared" si="320"/>
        <v>0</v>
      </c>
      <c r="AN455" s="110">
        <f t="shared" si="321"/>
        <v>0</v>
      </c>
      <c r="AO455" s="110">
        <f t="shared" si="322"/>
        <v>0</v>
      </c>
      <c r="AP455" s="110">
        <f t="shared" si="323"/>
        <v>0</v>
      </c>
      <c r="AQ455" s="110">
        <f t="shared" si="346"/>
        <v>3.8814247683896186</v>
      </c>
      <c r="AR455" s="110">
        <f t="shared" si="346"/>
        <v>5.998324859896929</v>
      </c>
      <c r="AS455" s="110">
        <f t="shared" si="347"/>
        <v>1.4820584657641389</v>
      </c>
      <c r="AT455" s="110">
        <f t="shared" si="348"/>
        <v>1.175406768598209</v>
      </c>
      <c r="AU455" s="110">
        <f t="shared" si="349"/>
        <v>26.173702848013566</v>
      </c>
      <c r="AV455" s="110">
        <f t="shared" si="350"/>
        <v>5.9914010442161132</v>
      </c>
      <c r="AW455" s="110">
        <f t="shared" si="351"/>
        <v>47.356606174930036</v>
      </c>
      <c r="AX455" s="110">
        <f t="shared" si="352"/>
        <v>57.557674627742429</v>
      </c>
      <c r="AY455" s="110">
        <f t="shared" si="353"/>
        <v>18.947461919513934</v>
      </c>
      <c r="AZ455" s="110">
        <f t="shared" si="354"/>
        <v>13.551990623647788</v>
      </c>
      <c r="BA455" s="110">
        <f t="shared" si="355"/>
        <v>218.43606632887563</v>
      </c>
      <c r="BB455" s="110">
        <f t="shared" si="356"/>
        <v>61.527688356807957</v>
      </c>
      <c r="BC455" s="90">
        <f t="shared" si="334"/>
        <v>0</v>
      </c>
      <c r="BD455" s="90">
        <f t="shared" si="357"/>
        <v>-17000</v>
      </c>
      <c r="BE455" s="90">
        <f t="shared" si="324"/>
        <v>20354.267821819012</v>
      </c>
      <c r="BF455" s="89">
        <f t="shared" si="335"/>
        <v>0.19730987187170657</v>
      </c>
      <c r="BG455" s="109">
        <f t="shared" si="358"/>
        <v>2062.722342109244</v>
      </c>
      <c r="BH455" s="108">
        <f t="shared" si="325"/>
        <v>22416.990163928254</v>
      </c>
      <c r="BI455" s="129">
        <f t="shared" si="336"/>
        <v>0.31864648023107378</v>
      </c>
      <c r="BJ455" s="90">
        <f t="shared" si="326"/>
        <v>2298.2972502647071</v>
      </c>
      <c r="BK455" s="108">
        <f t="shared" si="327"/>
        <v>22652.565072083718</v>
      </c>
      <c r="BL455" s="89">
        <f t="shared" si="337"/>
        <v>0.33250382776963039</v>
      </c>
      <c r="BM455" s="109"/>
      <c r="BN455" s="109">
        <f t="shared" si="338"/>
        <v>17000</v>
      </c>
      <c r="BO455" s="109">
        <f t="shared" si="339"/>
        <v>22652.565072083718</v>
      </c>
      <c r="BQ455" s="108">
        <f t="shared" si="310"/>
        <v>102.230003</v>
      </c>
      <c r="BR455" s="108">
        <f t="shared" si="311"/>
        <v>33.860000999999997</v>
      </c>
    </row>
    <row r="456" spans="1:70" ht="12.75" customHeight="1" x14ac:dyDescent="0.2">
      <c r="A456" s="107">
        <v>42240</v>
      </c>
      <c r="B456" s="109">
        <v>102.980003</v>
      </c>
      <c r="C456" s="109">
        <v>79.699996999999996</v>
      </c>
      <c r="D456" s="109">
        <v>87.779999000000004</v>
      </c>
      <c r="E456" s="109">
        <v>101.80999799999999</v>
      </c>
      <c r="F456" s="109">
        <v>37.599997999999999</v>
      </c>
      <c r="G456" s="109">
        <v>34.610000999999997</v>
      </c>
      <c r="H456" s="109"/>
      <c r="I456" s="109"/>
      <c r="J456" s="148"/>
      <c r="K456" s="109"/>
      <c r="L456" s="156">
        <f>IF(int=Weekly,-$B$4,IF(int=Bi_Weekly,0,IF(int=Monthly,0,IF(int=Quarterly,0,IF(int=Yearly,0,IF(int=None,0,0))))))</f>
        <v>0</v>
      </c>
      <c r="M456" s="110">
        <f t="shared" si="312"/>
        <v>0</v>
      </c>
      <c r="N456" s="126">
        <f t="shared" si="313"/>
        <v>0</v>
      </c>
      <c r="O456" s="110">
        <f t="shared" si="314"/>
        <v>0</v>
      </c>
      <c r="P456" s="110">
        <f t="shared" si="315"/>
        <v>0</v>
      </c>
      <c r="Q456" s="110">
        <f t="shared" si="316"/>
        <v>0</v>
      </c>
      <c r="R456" s="110">
        <f t="shared" si="317"/>
        <v>0</v>
      </c>
      <c r="S456" s="110">
        <f t="shared" si="340"/>
        <v>43.475181406540415</v>
      </c>
      <c r="T456" s="110">
        <f t="shared" si="341"/>
        <v>51.559349767845504</v>
      </c>
      <c r="U456" s="110">
        <f t="shared" si="342"/>
        <v>17.465403453749794</v>
      </c>
      <c r="V456" s="110">
        <f t="shared" si="343"/>
        <v>12.376583855049578</v>
      </c>
      <c r="W456" s="110">
        <f t="shared" si="344"/>
        <v>192.26236348086206</v>
      </c>
      <c r="X456" s="110">
        <f t="shared" si="345"/>
        <v>55.536287312591845</v>
      </c>
      <c r="Y456" s="110"/>
      <c r="Z456" s="110"/>
      <c r="AA456" s="110"/>
      <c r="AB456" s="110"/>
      <c r="AC456" s="110"/>
      <c r="AD456" s="110"/>
      <c r="AE456" s="110">
        <f t="shared" si="328"/>
        <v>0</v>
      </c>
      <c r="AF456" s="110">
        <f t="shared" si="329"/>
        <v>0</v>
      </c>
      <c r="AG456" s="110">
        <f t="shared" si="330"/>
        <v>0</v>
      </c>
      <c r="AH456" s="110">
        <f t="shared" si="331"/>
        <v>0</v>
      </c>
      <c r="AI456" s="110">
        <f t="shared" si="332"/>
        <v>0</v>
      </c>
      <c r="AJ456" s="110">
        <f t="shared" si="333"/>
        <v>0</v>
      </c>
      <c r="AK456" s="110">
        <f t="shared" si="318"/>
        <v>0</v>
      </c>
      <c r="AL456" s="110">
        <f t="shared" si="319"/>
        <v>0</v>
      </c>
      <c r="AM456" s="110">
        <f t="shared" si="320"/>
        <v>0</v>
      </c>
      <c r="AN456" s="110">
        <f t="shared" si="321"/>
        <v>0</v>
      </c>
      <c r="AO456" s="110">
        <f t="shared" si="322"/>
        <v>0</v>
      </c>
      <c r="AP456" s="110">
        <f t="shared" si="323"/>
        <v>0</v>
      </c>
      <c r="AQ456" s="110">
        <f t="shared" si="346"/>
        <v>3.8814247683896186</v>
      </c>
      <c r="AR456" s="110">
        <f t="shared" si="346"/>
        <v>5.998324859896929</v>
      </c>
      <c r="AS456" s="110">
        <f t="shared" si="347"/>
        <v>1.4820584657641389</v>
      </c>
      <c r="AT456" s="110">
        <f t="shared" si="348"/>
        <v>1.175406768598209</v>
      </c>
      <c r="AU456" s="110">
        <f t="shared" si="349"/>
        <v>26.173702848013566</v>
      </c>
      <c r="AV456" s="110">
        <f t="shared" si="350"/>
        <v>5.9914010442161132</v>
      </c>
      <c r="AW456" s="110">
        <f t="shared" si="351"/>
        <v>47.356606174930036</v>
      </c>
      <c r="AX456" s="110">
        <f t="shared" si="352"/>
        <v>57.557674627742429</v>
      </c>
      <c r="AY456" s="110">
        <f t="shared" si="353"/>
        <v>18.947461919513934</v>
      </c>
      <c r="AZ456" s="110">
        <f t="shared" si="354"/>
        <v>13.551990623647788</v>
      </c>
      <c r="BA456" s="110">
        <f t="shared" si="355"/>
        <v>218.43606632887563</v>
      </c>
      <c r="BB456" s="110">
        <f t="shared" si="356"/>
        <v>61.527688356807957</v>
      </c>
      <c r="BC456" s="90">
        <f t="shared" si="334"/>
        <v>0</v>
      </c>
      <c r="BD456" s="90">
        <f t="shared" si="357"/>
        <v>-17000</v>
      </c>
      <c r="BE456" s="90">
        <f t="shared" si="324"/>
        <v>20530.702850505277</v>
      </c>
      <c r="BF456" s="89">
        <f t="shared" si="335"/>
        <v>0.20768840297089852</v>
      </c>
      <c r="BG456" s="109">
        <f t="shared" si="358"/>
        <v>2062.722342109244</v>
      </c>
      <c r="BH456" s="108">
        <f t="shared" si="325"/>
        <v>22593.425192614523</v>
      </c>
      <c r="BI456" s="129">
        <f t="shared" si="336"/>
        <v>0.32902501133026596</v>
      </c>
      <c r="BJ456" s="90">
        <f t="shared" si="326"/>
        <v>2319.0324299043605</v>
      </c>
      <c r="BK456" s="108">
        <f t="shared" si="327"/>
        <v>22849.735280409637</v>
      </c>
      <c r="BL456" s="89">
        <f t="shared" si="337"/>
        <v>0.34410207531821402</v>
      </c>
      <c r="BM456" s="109"/>
      <c r="BN456" s="109">
        <f t="shared" si="338"/>
        <v>17000</v>
      </c>
      <c r="BO456" s="109">
        <f t="shared" si="339"/>
        <v>22849.735280409634</v>
      </c>
      <c r="BQ456" s="108">
        <f t="shared" si="310"/>
        <v>102.980003</v>
      </c>
      <c r="BR456" s="108">
        <f t="shared" si="311"/>
        <v>34.610000999999997</v>
      </c>
    </row>
    <row r="457" spans="1:70" ht="12.75" customHeight="1" x14ac:dyDescent="0.2">
      <c r="A457" s="107">
        <v>42247</v>
      </c>
      <c r="B457" s="109">
        <v>99.760002</v>
      </c>
      <c r="C457" s="109">
        <v>77.069999999999993</v>
      </c>
      <c r="D457" s="109">
        <v>85.209998999999996</v>
      </c>
      <c r="E457" s="109">
        <v>99.239998</v>
      </c>
      <c r="F457" s="109">
        <v>35.889999000000003</v>
      </c>
      <c r="G457" s="109">
        <v>32.779998999999997</v>
      </c>
      <c r="H457" s="109"/>
      <c r="I457" s="109"/>
      <c r="J457" s="148"/>
      <c r="K457" s="109"/>
      <c r="L457" s="156">
        <f>IF(int=Weekly,-$B$4,IF(int=Bi_Weekly,-$B$4,IF(int=Monthly,0,IF(int=Quarterly,0,IF(int=Yearly,0,IF(int=None,0,0))))))</f>
        <v>0</v>
      </c>
      <c r="M457" s="110">
        <f t="shared" si="312"/>
        <v>0</v>
      </c>
      <c r="N457" s="126">
        <f t="shared" si="313"/>
        <v>0</v>
      </c>
      <c r="O457" s="110">
        <f t="shared" si="314"/>
        <v>0</v>
      </c>
      <c r="P457" s="110">
        <f t="shared" si="315"/>
        <v>0</v>
      </c>
      <c r="Q457" s="110">
        <f t="shared" si="316"/>
        <v>0</v>
      </c>
      <c r="R457" s="110">
        <f t="shared" si="317"/>
        <v>0</v>
      </c>
      <c r="S457" s="110">
        <f t="shared" si="340"/>
        <v>43.475181406540415</v>
      </c>
      <c r="T457" s="110">
        <f t="shared" si="341"/>
        <v>51.559349767845504</v>
      </c>
      <c r="U457" s="110">
        <f t="shared" si="342"/>
        <v>17.465403453749794</v>
      </c>
      <c r="V457" s="110">
        <f t="shared" si="343"/>
        <v>12.376583855049578</v>
      </c>
      <c r="W457" s="110">
        <f t="shared" si="344"/>
        <v>192.26236348086206</v>
      </c>
      <c r="X457" s="110">
        <f t="shared" si="345"/>
        <v>55.536287312591845</v>
      </c>
      <c r="Y457" s="110"/>
      <c r="Z457" s="110"/>
      <c r="AA457" s="110"/>
      <c r="AB457" s="110"/>
      <c r="AC457" s="110"/>
      <c r="AD457" s="110"/>
      <c r="AE457" s="110">
        <f t="shared" si="328"/>
        <v>0</v>
      </c>
      <c r="AF457" s="110">
        <f t="shared" si="329"/>
        <v>0</v>
      </c>
      <c r="AG457" s="110">
        <f t="shared" si="330"/>
        <v>0</v>
      </c>
      <c r="AH457" s="110">
        <f t="shared" si="331"/>
        <v>0</v>
      </c>
      <c r="AI457" s="110">
        <f t="shared" si="332"/>
        <v>0</v>
      </c>
      <c r="AJ457" s="110">
        <f t="shared" si="333"/>
        <v>0</v>
      </c>
      <c r="AK457" s="110">
        <f t="shared" si="318"/>
        <v>0</v>
      </c>
      <c r="AL457" s="110">
        <f t="shared" si="319"/>
        <v>0</v>
      </c>
      <c r="AM457" s="110">
        <f t="shared" si="320"/>
        <v>0</v>
      </c>
      <c r="AN457" s="110">
        <f t="shared" si="321"/>
        <v>0</v>
      </c>
      <c r="AO457" s="110">
        <f t="shared" si="322"/>
        <v>0</v>
      </c>
      <c r="AP457" s="110">
        <f t="shared" si="323"/>
        <v>0</v>
      </c>
      <c r="AQ457" s="110">
        <f t="shared" si="346"/>
        <v>3.8814247683896186</v>
      </c>
      <c r="AR457" s="110">
        <f t="shared" si="346"/>
        <v>5.998324859896929</v>
      </c>
      <c r="AS457" s="110">
        <f t="shared" si="347"/>
        <v>1.4820584657641389</v>
      </c>
      <c r="AT457" s="110">
        <f t="shared" si="348"/>
        <v>1.175406768598209</v>
      </c>
      <c r="AU457" s="110">
        <f t="shared" si="349"/>
        <v>26.173702848013566</v>
      </c>
      <c r="AV457" s="110">
        <f t="shared" si="350"/>
        <v>5.9914010442161132</v>
      </c>
      <c r="AW457" s="110">
        <f t="shared" si="351"/>
        <v>47.356606174930036</v>
      </c>
      <c r="AX457" s="110">
        <f t="shared" si="352"/>
        <v>57.557674627742429</v>
      </c>
      <c r="AY457" s="110">
        <f t="shared" si="353"/>
        <v>18.947461919513934</v>
      </c>
      <c r="AZ457" s="110">
        <f t="shared" si="354"/>
        <v>13.551990623647788</v>
      </c>
      <c r="BA457" s="110">
        <f t="shared" si="355"/>
        <v>218.43606632887563</v>
      </c>
      <c r="BB457" s="110">
        <f t="shared" si="356"/>
        <v>61.527688356807957</v>
      </c>
      <c r="BC457" s="90">
        <f t="shared" si="334"/>
        <v>0</v>
      </c>
      <c r="BD457" s="90">
        <f t="shared" si="357"/>
        <v>-17000</v>
      </c>
      <c r="BE457" s="90">
        <f t="shared" si="324"/>
        <v>19748.017914161508</v>
      </c>
      <c r="BF457" s="89">
        <f t="shared" si="335"/>
        <v>0.16164811259773582</v>
      </c>
      <c r="BG457" s="109">
        <f t="shared" si="358"/>
        <v>2062.722342109244</v>
      </c>
      <c r="BH457" s="108">
        <f t="shared" si="325"/>
        <v>21810.74025627075</v>
      </c>
      <c r="BI457" s="129">
        <f t="shared" si="336"/>
        <v>0.28298472095710303</v>
      </c>
      <c r="BJ457" s="90">
        <f t="shared" si="326"/>
        <v>2228.2076946397378</v>
      </c>
      <c r="BK457" s="108">
        <f t="shared" si="327"/>
        <v>21976.225608801247</v>
      </c>
      <c r="BL457" s="89">
        <f t="shared" si="337"/>
        <v>0.29271915345889687</v>
      </c>
      <c r="BM457" s="109"/>
      <c r="BN457" s="109">
        <f t="shared" si="338"/>
        <v>17000</v>
      </c>
      <c r="BO457" s="109">
        <f t="shared" si="339"/>
        <v>21976.225608801244</v>
      </c>
      <c r="BQ457" s="108">
        <f t="shared" si="310"/>
        <v>99.760002</v>
      </c>
      <c r="BR457" s="108">
        <f t="shared" si="311"/>
        <v>32.779998999999997</v>
      </c>
    </row>
    <row r="458" spans="1:70" ht="12.75" customHeight="1" x14ac:dyDescent="0.2">
      <c r="A458" s="107">
        <v>42255</v>
      </c>
      <c r="B458" s="109">
        <v>101.860001</v>
      </c>
      <c r="C458" s="109">
        <v>78.470000999999996</v>
      </c>
      <c r="D458" s="109">
        <v>86.660004000000001</v>
      </c>
      <c r="E458" s="109">
        <v>101.129997</v>
      </c>
      <c r="F458" s="109">
        <v>37.020000000000003</v>
      </c>
      <c r="G458" s="109">
        <v>34.07</v>
      </c>
      <c r="H458" s="109"/>
      <c r="I458" s="109"/>
      <c r="J458" s="148"/>
      <c r="K458" s="109"/>
      <c r="L458" s="156">
        <f>IF(int=Weekly,-$B$4,IF(int=Bi_Weekly,0,IF(int=Monthly,0,IF(int=Quarterly,0,IF(int=Yearly,0,IF(int=None,0,0))))))</f>
        <v>0</v>
      </c>
      <c r="M458" s="110">
        <f t="shared" si="312"/>
        <v>0</v>
      </c>
      <c r="N458" s="126">
        <f t="shared" si="313"/>
        <v>0</v>
      </c>
      <c r="O458" s="110">
        <f t="shared" si="314"/>
        <v>0</v>
      </c>
      <c r="P458" s="110">
        <f t="shared" si="315"/>
        <v>0</v>
      </c>
      <c r="Q458" s="110">
        <f t="shared" si="316"/>
        <v>0</v>
      </c>
      <c r="R458" s="110">
        <f t="shared" si="317"/>
        <v>0</v>
      </c>
      <c r="S458" s="110">
        <f t="shared" si="340"/>
        <v>43.475181406540415</v>
      </c>
      <c r="T458" s="110">
        <f t="shared" si="341"/>
        <v>51.559349767845504</v>
      </c>
      <c r="U458" s="110">
        <f t="shared" si="342"/>
        <v>17.465403453749794</v>
      </c>
      <c r="V458" s="110">
        <f t="shared" si="343"/>
        <v>12.376583855049578</v>
      </c>
      <c r="W458" s="110">
        <f t="shared" si="344"/>
        <v>192.26236348086206</v>
      </c>
      <c r="X458" s="110">
        <f t="shared" si="345"/>
        <v>55.536287312591845</v>
      </c>
      <c r="Y458" s="110"/>
      <c r="Z458" s="110"/>
      <c r="AA458" s="110"/>
      <c r="AB458" s="110"/>
      <c r="AC458" s="110"/>
      <c r="AD458" s="110"/>
      <c r="AE458" s="110">
        <f t="shared" si="328"/>
        <v>0</v>
      </c>
      <c r="AF458" s="110">
        <f t="shared" si="329"/>
        <v>0</v>
      </c>
      <c r="AG458" s="110">
        <f t="shared" si="330"/>
        <v>0</v>
      </c>
      <c r="AH458" s="110">
        <f t="shared" si="331"/>
        <v>0</v>
      </c>
      <c r="AI458" s="110">
        <f t="shared" si="332"/>
        <v>0</v>
      </c>
      <c r="AJ458" s="110">
        <f t="shared" si="333"/>
        <v>0</v>
      </c>
      <c r="AK458" s="110">
        <f t="shared" si="318"/>
        <v>0</v>
      </c>
      <c r="AL458" s="110">
        <f t="shared" si="319"/>
        <v>0</v>
      </c>
      <c r="AM458" s="110">
        <f t="shared" si="320"/>
        <v>0</v>
      </c>
      <c r="AN458" s="110">
        <f t="shared" si="321"/>
        <v>0</v>
      </c>
      <c r="AO458" s="110">
        <f t="shared" si="322"/>
        <v>0</v>
      </c>
      <c r="AP458" s="110">
        <f t="shared" si="323"/>
        <v>0</v>
      </c>
      <c r="AQ458" s="110">
        <f t="shared" si="346"/>
        <v>3.8814247683896186</v>
      </c>
      <c r="AR458" s="110">
        <f t="shared" si="346"/>
        <v>5.998324859896929</v>
      </c>
      <c r="AS458" s="110">
        <f t="shared" si="347"/>
        <v>1.4820584657641389</v>
      </c>
      <c r="AT458" s="110">
        <f t="shared" si="348"/>
        <v>1.175406768598209</v>
      </c>
      <c r="AU458" s="110">
        <f t="shared" si="349"/>
        <v>26.173702848013566</v>
      </c>
      <c r="AV458" s="110">
        <f t="shared" si="350"/>
        <v>5.9914010442161132</v>
      </c>
      <c r="AW458" s="110">
        <f t="shared" si="351"/>
        <v>47.356606174930036</v>
      </c>
      <c r="AX458" s="110">
        <f t="shared" si="352"/>
        <v>57.557674627742429</v>
      </c>
      <c r="AY458" s="110">
        <f t="shared" si="353"/>
        <v>18.947461919513934</v>
      </c>
      <c r="AZ458" s="110">
        <f t="shared" si="354"/>
        <v>13.551990623647788</v>
      </c>
      <c r="BA458" s="110">
        <f t="shared" si="355"/>
        <v>218.43606632887563</v>
      </c>
      <c r="BB458" s="110">
        <f t="shared" si="356"/>
        <v>61.527688356807957</v>
      </c>
      <c r="BC458" s="90">
        <f t="shared" si="334"/>
        <v>0</v>
      </c>
      <c r="BD458" s="90">
        <f t="shared" si="357"/>
        <v>-17000</v>
      </c>
      <c r="BE458" s="90">
        <f t="shared" si="324"/>
        <v>20249.114075484074</v>
      </c>
      <c r="BF458" s="89">
        <f t="shared" si="335"/>
        <v>0.19112435738141609</v>
      </c>
      <c r="BG458" s="109">
        <f t="shared" si="358"/>
        <v>2062.722342109244</v>
      </c>
      <c r="BH458" s="108">
        <f t="shared" si="325"/>
        <v>22311.836417593317</v>
      </c>
      <c r="BI458" s="129">
        <f t="shared" si="336"/>
        <v>0.3124609657407833</v>
      </c>
      <c r="BJ458" s="90">
        <f t="shared" si="326"/>
        <v>2286.4320771074044</v>
      </c>
      <c r="BK458" s="108">
        <f t="shared" si="327"/>
        <v>22535.54615259148</v>
      </c>
      <c r="BL458" s="89">
        <f t="shared" si="337"/>
        <v>0.32562036191714583</v>
      </c>
      <c r="BM458" s="109"/>
      <c r="BN458" s="109">
        <f t="shared" si="338"/>
        <v>17000</v>
      </c>
      <c r="BO458" s="109">
        <f t="shared" si="339"/>
        <v>22535.546152591483</v>
      </c>
      <c r="BQ458" s="108">
        <f t="shared" si="310"/>
        <v>101.860001</v>
      </c>
      <c r="BR458" s="108">
        <f t="shared" si="311"/>
        <v>34.07</v>
      </c>
    </row>
    <row r="459" spans="1:70" ht="12.75" customHeight="1" x14ac:dyDescent="0.2">
      <c r="A459" s="107">
        <v>42261</v>
      </c>
      <c r="B459" s="109">
        <v>101.839996</v>
      </c>
      <c r="C459" s="109">
        <v>78.25</v>
      </c>
      <c r="D459" s="109">
        <v>86.699996999999996</v>
      </c>
      <c r="E459" s="109">
        <v>101.209999</v>
      </c>
      <c r="F459" s="109">
        <v>36.669998</v>
      </c>
      <c r="G459" s="109">
        <v>34.360000999999997</v>
      </c>
      <c r="H459" s="109"/>
      <c r="I459" s="109"/>
      <c r="J459" s="148"/>
      <c r="K459" s="109"/>
      <c r="L459" s="156">
        <f>IF(int=Weekly,-$B$4,IF(int=Bi_Weekly,-$B$4,IF(int=Monthly,-$B$4,IF(int=Quarterly,0,IF(int=Yearly,0,IF(int=None,0,0))))))</f>
        <v>0</v>
      </c>
      <c r="M459" s="110">
        <f t="shared" si="312"/>
        <v>0</v>
      </c>
      <c r="N459" s="126">
        <f t="shared" si="313"/>
        <v>0</v>
      </c>
      <c r="O459" s="110">
        <f t="shared" si="314"/>
        <v>0</v>
      </c>
      <c r="P459" s="110">
        <f t="shared" si="315"/>
        <v>0</v>
      </c>
      <c r="Q459" s="110">
        <f t="shared" si="316"/>
        <v>0</v>
      </c>
      <c r="R459" s="110">
        <f t="shared" si="317"/>
        <v>0</v>
      </c>
      <c r="S459" s="110">
        <f t="shared" si="340"/>
        <v>43.475181406540415</v>
      </c>
      <c r="T459" s="110">
        <f t="shared" si="341"/>
        <v>51.559349767845504</v>
      </c>
      <c r="U459" s="110">
        <f t="shared" si="342"/>
        <v>17.465403453749794</v>
      </c>
      <c r="V459" s="110">
        <f t="shared" si="343"/>
        <v>12.376583855049578</v>
      </c>
      <c r="W459" s="110">
        <f t="shared" si="344"/>
        <v>192.26236348086206</v>
      </c>
      <c r="X459" s="110">
        <f t="shared" si="345"/>
        <v>55.536287312591845</v>
      </c>
      <c r="Y459" s="110"/>
      <c r="Z459" s="110"/>
      <c r="AA459" s="110"/>
      <c r="AB459" s="110"/>
      <c r="AC459" s="110"/>
      <c r="AD459" s="110"/>
      <c r="AE459" s="110">
        <f t="shared" si="328"/>
        <v>0</v>
      </c>
      <c r="AF459" s="110">
        <f t="shared" si="329"/>
        <v>0</v>
      </c>
      <c r="AG459" s="110">
        <f t="shared" si="330"/>
        <v>0</v>
      </c>
      <c r="AH459" s="110">
        <f t="shared" si="331"/>
        <v>0</v>
      </c>
      <c r="AI459" s="110">
        <f t="shared" si="332"/>
        <v>0</v>
      </c>
      <c r="AJ459" s="110">
        <f t="shared" si="333"/>
        <v>0</v>
      </c>
      <c r="AK459" s="110">
        <f t="shared" si="318"/>
        <v>0</v>
      </c>
      <c r="AL459" s="110">
        <f t="shared" si="319"/>
        <v>0</v>
      </c>
      <c r="AM459" s="110">
        <f t="shared" si="320"/>
        <v>0</v>
      </c>
      <c r="AN459" s="110">
        <f t="shared" si="321"/>
        <v>0</v>
      </c>
      <c r="AO459" s="110">
        <f t="shared" si="322"/>
        <v>0</v>
      </c>
      <c r="AP459" s="110">
        <f t="shared" si="323"/>
        <v>0</v>
      </c>
      <c r="AQ459" s="110">
        <f t="shared" si="346"/>
        <v>3.8814247683896186</v>
      </c>
      <c r="AR459" s="110">
        <f t="shared" si="346"/>
        <v>5.998324859896929</v>
      </c>
      <c r="AS459" s="110">
        <f t="shared" si="347"/>
        <v>1.4820584657641389</v>
      </c>
      <c r="AT459" s="110">
        <f t="shared" si="348"/>
        <v>1.175406768598209</v>
      </c>
      <c r="AU459" s="110">
        <f t="shared" si="349"/>
        <v>26.173702848013566</v>
      </c>
      <c r="AV459" s="110">
        <f t="shared" si="350"/>
        <v>5.9914010442161132</v>
      </c>
      <c r="AW459" s="110">
        <f t="shared" si="351"/>
        <v>47.356606174930036</v>
      </c>
      <c r="AX459" s="110">
        <f t="shared" si="352"/>
        <v>57.557674627742429</v>
      </c>
      <c r="AY459" s="110">
        <f t="shared" si="353"/>
        <v>18.947461919513934</v>
      </c>
      <c r="AZ459" s="110">
        <f t="shared" si="354"/>
        <v>13.551990623647788</v>
      </c>
      <c r="BA459" s="110">
        <f t="shared" si="355"/>
        <v>218.43606632887563</v>
      </c>
      <c r="BB459" s="110">
        <f t="shared" si="356"/>
        <v>61.527688356807957</v>
      </c>
      <c r="BC459" s="90">
        <f t="shared" si="334"/>
        <v>0</v>
      </c>
      <c r="BD459" s="90">
        <f t="shared" si="357"/>
        <v>-17000</v>
      </c>
      <c r="BE459" s="90">
        <f t="shared" si="324"/>
        <v>20187.403258427566</v>
      </c>
      <c r="BF459" s="89">
        <f t="shared" si="335"/>
        <v>0.18749430931926869</v>
      </c>
      <c r="BG459" s="109">
        <f t="shared" si="358"/>
        <v>2062.722342109244</v>
      </c>
      <c r="BH459" s="108">
        <f t="shared" si="325"/>
        <v>22250.125600536812</v>
      </c>
      <c r="BI459" s="129">
        <f t="shared" si="336"/>
        <v>0.30883091767863591</v>
      </c>
      <c r="BJ459" s="90">
        <f t="shared" si="326"/>
        <v>2277.7647625439467</v>
      </c>
      <c r="BK459" s="108">
        <f t="shared" si="327"/>
        <v>22465.168020971512</v>
      </c>
      <c r="BL459" s="89">
        <f t="shared" si="337"/>
        <v>0.32148047182185358</v>
      </c>
      <c r="BM459" s="109"/>
      <c r="BN459" s="109">
        <f t="shared" si="338"/>
        <v>17000</v>
      </c>
      <c r="BO459" s="109">
        <f t="shared" si="339"/>
        <v>22465.168020971516</v>
      </c>
      <c r="BQ459" s="108">
        <f t="shared" si="310"/>
        <v>101.839996</v>
      </c>
      <c r="BR459" s="108">
        <f t="shared" si="311"/>
        <v>34.360000999999997</v>
      </c>
    </row>
    <row r="460" spans="1:70" ht="12.75" customHeight="1" x14ac:dyDescent="0.2">
      <c r="A460" s="107">
        <v>42268</v>
      </c>
      <c r="B460" s="109">
        <v>99.610000999999997</v>
      </c>
      <c r="C460" s="109">
        <v>76.980002999999996</v>
      </c>
      <c r="D460" s="109">
        <v>83.93</v>
      </c>
      <c r="E460" s="109">
        <v>98.129997000000003</v>
      </c>
      <c r="F460" s="109">
        <v>35.689999</v>
      </c>
      <c r="G460" s="109">
        <v>32.689999</v>
      </c>
      <c r="H460" s="109"/>
      <c r="I460" s="109"/>
      <c r="J460" s="148"/>
      <c r="K460" s="109"/>
      <c r="L460" s="156">
        <f>IF(int=Weekly,-$B$4,IF(int=Bi_Weekly,0,IF(int=Monthly,0,IF(int=Quarterly,0,IF(int=Yearly,0,IF(int=None,0,0))))))</f>
        <v>0</v>
      </c>
      <c r="M460" s="110">
        <f t="shared" si="312"/>
        <v>0</v>
      </c>
      <c r="N460" s="126">
        <f t="shared" si="313"/>
        <v>0</v>
      </c>
      <c r="O460" s="110">
        <f t="shared" si="314"/>
        <v>0</v>
      </c>
      <c r="P460" s="110">
        <f t="shared" si="315"/>
        <v>0</v>
      </c>
      <c r="Q460" s="110">
        <f t="shared" si="316"/>
        <v>0</v>
      </c>
      <c r="R460" s="110">
        <f t="shared" si="317"/>
        <v>0</v>
      </c>
      <c r="S460" s="110">
        <f t="shared" si="340"/>
        <v>43.475181406540415</v>
      </c>
      <c r="T460" s="110">
        <f t="shared" si="341"/>
        <v>51.559349767845504</v>
      </c>
      <c r="U460" s="110">
        <f t="shared" si="342"/>
        <v>17.465403453749794</v>
      </c>
      <c r="V460" s="110">
        <f t="shared" si="343"/>
        <v>12.376583855049578</v>
      </c>
      <c r="W460" s="110">
        <f t="shared" si="344"/>
        <v>192.26236348086206</v>
      </c>
      <c r="X460" s="110">
        <f t="shared" si="345"/>
        <v>55.536287312591845</v>
      </c>
      <c r="Y460" s="110">
        <v>0.50800000000000001</v>
      </c>
      <c r="Z460" s="110">
        <v>0.52500000000000002</v>
      </c>
      <c r="AA460" s="110">
        <v>1.1930000000000001</v>
      </c>
      <c r="AB460" s="110">
        <v>1.143</v>
      </c>
      <c r="AC460" s="110">
        <v>0.156</v>
      </c>
      <c r="AD460" s="110">
        <v>0.45</v>
      </c>
      <c r="AE460" s="110">
        <f t="shared" si="328"/>
        <v>22.08539215452253</v>
      </c>
      <c r="AF460" s="110">
        <f t="shared" si="329"/>
        <v>27.068658628118889</v>
      </c>
      <c r="AG460" s="110">
        <f t="shared" si="330"/>
        <v>20.836226320323505</v>
      </c>
      <c r="AH460" s="110">
        <f t="shared" si="331"/>
        <v>14.146435346321669</v>
      </c>
      <c r="AI460" s="110">
        <f t="shared" si="332"/>
        <v>29.992928703014481</v>
      </c>
      <c r="AJ460" s="110">
        <f t="shared" si="333"/>
        <v>24.991329290666332</v>
      </c>
      <c r="AK460" s="110">
        <f t="shared" si="318"/>
        <v>0.22171862195365835</v>
      </c>
      <c r="AL460" s="110">
        <f t="shared" si="319"/>
        <v>0.35163234051989956</v>
      </c>
      <c r="AM460" s="110">
        <f t="shared" si="320"/>
        <v>0.2482571943324616</v>
      </c>
      <c r="AN460" s="110">
        <f t="shared" si="321"/>
        <v>0.14416015264243479</v>
      </c>
      <c r="AO460" s="110">
        <f t="shared" si="322"/>
        <v>0.84037348118206678</v>
      </c>
      <c r="AP460" s="110">
        <f t="shared" si="323"/>
        <v>0.76449464836833836</v>
      </c>
      <c r="AQ460" s="110">
        <f t="shared" si="346"/>
        <v>4.103143390343277</v>
      </c>
      <c r="AR460" s="110">
        <f t="shared" si="346"/>
        <v>6.3499572004168288</v>
      </c>
      <c r="AS460" s="110">
        <f t="shared" si="347"/>
        <v>1.7303156600966005</v>
      </c>
      <c r="AT460" s="110">
        <f t="shared" si="348"/>
        <v>1.3195669212406438</v>
      </c>
      <c r="AU460" s="110">
        <f t="shared" si="349"/>
        <v>27.014076329195632</v>
      </c>
      <c r="AV460" s="110">
        <f t="shared" si="350"/>
        <v>6.7558956925844518</v>
      </c>
      <c r="AW460" s="110">
        <f t="shared" si="351"/>
        <v>47.578324796883692</v>
      </c>
      <c r="AX460" s="110">
        <f t="shared" si="352"/>
        <v>57.909306968262335</v>
      </c>
      <c r="AY460" s="110">
        <f t="shared" si="353"/>
        <v>19.195719113846394</v>
      </c>
      <c r="AZ460" s="110">
        <f t="shared" si="354"/>
        <v>13.696150776290221</v>
      </c>
      <c r="BA460" s="110">
        <f t="shared" si="355"/>
        <v>219.2764398100577</v>
      </c>
      <c r="BB460" s="110">
        <f t="shared" si="356"/>
        <v>62.292183005176298</v>
      </c>
      <c r="BC460" s="90">
        <f t="shared" si="334"/>
        <v>139.1209704429674</v>
      </c>
      <c r="BD460" s="90">
        <f t="shared" si="357"/>
        <v>-17000</v>
      </c>
      <c r="BE460" s="90">
        <f t="shared" si="324"/>
        <v>19657.311948708892</v>
      </c>
      <c r="BF460" s="89">
        <f t="shared" si="335"/>
        <v>0.15631246757111117</v>
      </c>
      <c r="BG460" s="109">
        <f t="shared" si="358"/>
        <v>2201.8433125522115</v>
      </c>
      <c r="BH460" s="108">
        <f t="shared" si="325"/>
        <v>21859.155261261105</v>
      </c>
      <c r="BI460" s="129">
        <f t="shared" si="336"/>
        <v>0.28583266242712391</v>
      </c>
      <c r="BJ460" s="90">
        <f t="shared" si="326"/>
        <v>2357.2309135373539</v>
      </c>
      <c r="BK460" s="108">
        <f t="shared" si="327"/>
        <v>22014.542862246246</v>
      </c>
      <c r="BL460" s="89">
        <f t="shared" si="337"/>
        <v>0.29497310954389677</v>
      </c>
      <c r="BM460" s="109"/>
      <c r="BN460" s="109">
        <f t="shared" si="338"/>
        <v>17000</v>
      </c>
      <c r="BO460" s="109">
        <f t="shared" si="339"/>
        <v>22014.54286224625</v>
      </c>
      <c r="BQ460" s="108">
        <f t="shared" si="310"/>
        <v>99.610000999999997</v>
      </c>
      <c r="BR460" s="108">
        <f t="shared" si="311"/>
        <v>32.689999</v>
      </c>
    </row>
    <row r="461" spans="1:70" ht="12.75" customHeight="1" x14ac:dyDescent="0.2">
      <c r="A461" s="107">
        <v>42275</v>
      </c>
      <c r="B461" s="109">
        <v>100.360001</v>
      </c>
      <c r="C461" s="109">
        <v>77.839995999999999</v>
      </c>
      <c r="D461" s="109">
        <v>84.470000999999996</v>
      </c>
      <c r="E461" s="109">
        <v>97.980002999999996</v>
      </c>
      <c r="F461" s="109">
        <v>36.330002</v>
      </c>
      <c r="G461" s="109">
        <v>34.07</v>
      </c>
      <c r="H461" s="109"/>
      <c r="I461" s="109"/>
      <c r="J461" s="148"/>
      <c r="K461" s="109"/>
      <c r="L461" s="156">
        <f>IF(int=Weekly,-$B$4,IF(int=Bi_Weekly,-$B$4,IF(int=Monthly,0,IF(int=Quarterly,0,IF(int=Yearly,0,IF(int=None,0,0))))))</f>
        <v>0</v>
      </c>
      <c r="M461" s="110">
        <f t="shared" si="312"/>
        <v>0</v>
      </c>
      <c r="N461" s="126">
        <f t="shared" si="313"/>
        <v>0</v>
      </c>
      <c r="O461" s="110">
        <f t="shared" si="314"/>
        <v>0</v>
      </c>
      <c r="P461" s="110">
        <f t="shared" si="315"/>
        <v>0</v>
      </c>
      <c r="Q461" s="110">
        <f t="shared" si="316"/>
        <v>0</v>
      </c>
      <c r="R461" s="110">
        <f t="shared" si="317"/>
        <v>0</v>
      </c>
      <c r="S461" s="110">
        <f t="shared" si="340"/>
        <v>43.475181406540415</v>
      </c>
      <c r="T461" s="110">
        <f t="shared" si="341"/>
        <v>51.559349767845504</v>
      </c>
      <c r="U461" s="110">
        <f t="shared" si="342"/>
        <v>17.465403453749794</v>
      </c>
      <c r="V461" s="110">
        <f t="shared" si="343"/>
        <v>12.376583855049578</v>
      </c>
      <c r="W461" s="110">
        <f t="shared" si="344"/>
        <v>192.26236348086206</v>
      </c>
      <c r="X461" s="110">
        <f t="shared" si="345"/>
        <v>55.536287312591845</v>
      </c>
      <c r="Y461" s="110"/>
      <c r="Z461" s="110"/>
      <c r="AA461" s="110"/>
      <c r="AB461" s="110"/>
      <c r="AC461" s="110"/>
      <c r="AD461" s="110"/>
      <c r="AE461" s="110">
        <f t="shared" si="328"/>
        <v>0</v>
      </c>
      <c r="AF461" s="110">
        <f t="shared" si="329"/>
        <v>0</v>
      </c>
      <c r="AG461" s="110">
        <f t="shared" si="330"/>
        <v>0</v>
      </c>
      <c r="AH461" s="110">
        <f t="shared" si="331"/>
        <v>0</v>
      </c>
      <c r="AI461" s="110">
        <f t="shared" si="332"/>
        <v>0</v>
      </c>
      <c r="AJ461" s="110">
        <f t="shared" si="333"/>
        <v>0</v>
      </c>
      <c r="AK461" s="110">
        <f t="shared" si="318"/>
        <v>0</v>
      </c>
      <c r="AL461" s="110">
        <f t="shared" si="319"/>
        <v>0</v>
      </c>
      <c r="AM461" s="110">
        <f t="shared" si="320"/>
        <v>0</v>
      </c>
      <c r="AN461" s="110">
        <f t="shared" si="321"/>
        <v>0</v>
      </c>
      <c r="AO461" s="110">
        <f t="shared" si="322"/>
        <v>0</v>
      </c>
      <c r="AP461" s="110">
        <f t="shared" si="323"/>
        <v>0</v>
      </c>
      <c r="AQ461" s="110">
        <f t="shared" si="346"/>
        <v>4.103143390343277</v>
      </c>
      <c r="AR461" s="110">
        <f t="shared" si="346"/>
        <v>6.3499572004168288</v>
      </c>
      <c r="AS461" s="110">
        <f t="shared" si="347"/>
        <v>1.7303156600966005</v>
      </c>
      <c r="AT461" s="110">
        <f t="shared" si="348"/>
        <v>1.3195669212406438</v>
      </c>
      <c r="AU461" s="110">
        <f t="shared" si="349"/>
        <v>27.014076329195632</v>
      </c>
      <c r="AV461" s="110">
        <f t="shared" si="350"/>
        <v>6.7558956925844518</v>
      </c>
      <c r="AW461" s="110">
        <f t="shared" si="351"/>
        <v>47.578324796883692</v>
      </c>
      <c r="AX461" s="110">
        <f t="shared" si="352"/>
        <v>57.909306968262335</v>
      </c>
      <c r="AY461" s="110">
        <f t="shared" si="353"/>
        <v>19.195719113846394</v>
      </c>
      <c r="AZ461" s="110">
        <f t="shared" si="354"/>
        <v>13.696150776290221</v>
      </c>
      <c r="BA461" s="110">
        <f t="shared" si="355"/>
        <v>219.2764398100577</v>
      </c>
      <c r="BB461" s="110">
        <f t="shared" si="356"/>
        <v>62.292183005176298</v>
      </c>
      <c r="BC461" s="90">
        <f t="shared" si="334"/>
        <v>0</v>
      </c>
      <c r="BD461" s="90">
        <f t="shared" si="357"/>
        <v>-17000</v>
      </c>
      <c r="BE461" s="90">
        <f t="shared" si="324"/>
        <v>19941.522558102879</v>
      </c>
      <c r="BF461" s="89">
        <f t="shared" si="335"/>
        <v>0.17303073871193408</v>
      </c>
      <c r="BG461" s="109">
        <f t="shared" si="358"/>
        <v>2201.8433125522115</v>
      </c>
      <c r="BH461" s="108">
        <f t="shared" si="325"/>
        <v>22143.365870655092</v>
      </c>
      <c r="BI461" s="129">
        <f t="shared" si="336"/>
        <v>0.3025509335679466</v>
      </c>
      <c r="BJ461" s="90">
        <f t="shared" si="326"/>
        <v>2393.1178675933284</v>
      </c>
      <c r="BK461" s="108">
        <f t="shared" si="327"/>
        <v>22334.640425696209</v>
      </c>
      <c r="BL461" s="89">
        <f t="shared" si="337"/>
        <v>0.31380237798212995</v>
      </c>
      <c r="BM461" s="109"/>
      <c r="BN461" s="109">
        <f t="shared" si="338"/>
        <v>17000</v>
      </c>
      <c r="BO461" s="109">
        <f t="shared" si="339"/>
        <v>22334.640425696205</v>
      </c>
      <c r="BQ461" s="108">
        <f t="shared" si="310"/>
        <v>100.360001</v>
      </c>
      <c r="BR461" s="108">
        <f t="shared" si="311"/>
        <v>34.07</v>
      </c>
    </row>
    <row r="462" spans="1:70" ht="12.75" customHeight="1" x14ac:dyDescent="0.2">
      <c r="A462" s="107">
        <v>42282</v>
      </c>
      <c r="B462" s="109">
        <v>103.83000199999999</v>
      </c>
      <c r="C462" s="109">
        <v>80.699996999999996</v>
      </c>
      <c r="D462" s="109">
        <v>87.879997000000003</v>
      </c>
      <c r="E462" s="109">
        <v>102.989998</v>
      </c>
      <c r="F462" s="109">
        <v>37.93</v>
      </c>
      <c r="G462" s="109">
        <v>36.020000000000003</v>
      </c>
      <c r="H462" s="109"/>
      <c r="I462" s="109"/>
      <c r="J462" s="148"/>
      <c r="K462" s="109"/>
      <c r="L462" s="156">
        <f>IF(int=Weekly,-$B$4,IF(int=Bi_Weekly,0,IF(int=Monthly,0,IF(int=Quarterly,0,IF(int=Yearly,0,IF(int=None,0,0))))))</f>
        <v>0</v>
      </c>
      <c r="M462" s="110">
        <f t="shared" si="312"/>
        <v>0</v>
      </c>
      <c r="N462" s="126">
        <f t="shared" si="313"/>
        <v>0</v>
      </c>
      <c r="O462" s="110">
        <f t="shared" si="314"/>
        <v>0</v>
      </c>
      <c r="P462" s="110">
        <f t="shared" si="315"/>
        <v>0</v>
      </c>
      <c r="Q462" s="110">
        <f t="shared" si="316"/>
        <v>0</v>
      </c>
      <c r="R462" s="110">
        <f t="shared" si="317"/>
        <v>0</v>
      </c>
      <c r="S462" s="110">
        <f t="shared" si="340"/>
        <v>43.475181406540415</v>
      </c>
      <c r="T462" s="110">
        <f t="shared" si="341"/>
        <v>51.559349767845504</v>
      </c>
      <c r="U462" s="110">
        <f t="shared" si="342"/>
        <v>17.465403453749794</v>
      </c>
      <c r="V462" s="110">
        <f t="shared" si="343"/>
        <v>12.376583855049578</v>
      </c>
      <c r="W462" s="110">
        <f t="shared" si="344"/>
        <v>192.26236348086206</v>
      </c>
      <c r="X462" s="110">
        <f t="shared" si="345"/>
        <v>55.536287312591845</v>
      </c>
      <c r="Y462" s="110"/>
      <c r="Z462" s="110"/>
      <c r="AA462" s="110"/>
      <c r="AB462" s="110"/>
      <c r="AC462" s="110"/>
      <c r="AD462" s="110"/>
      <c r="AE462" s="110">
        <f t="shared" si="328"/>
        <v>0</v>
      </c>
      <c r="AF462" s="110">
        <f t="shared" si="329"/>
        <v>0</v>
      </c>
      <c r="AG462" s="110">
        <f t="shared" si="330"/>
        <v>0</v>
      </c>
      <c r="AH462" s="110">
        <f t="shared" si="331"/>
        <v>0</v>
      </c>
      <c r="AI462" s="110">
        <f t="shared" si="332"/>
        <v>0</v>
      </c>
      <c r="AJ462" s="110">
        <f t="shared" si="333"/>
        <v>0</v>
      </c>
      <c r="AK462" s="110">
        <f t="shared" si="318"/>
        <v>0</v>
      </c>
      <c r="AL462" s="110">
        <f t="shared" si="319"/>
        <v>0</v>
      </c>
      <c r="AM462" s="110">
        <f t="shared" si="320"/>
        <v>0</v>
      </c>
      <c r="AN462" s="110">
        <f t="shared" si="321"/>
        <v>0</v>
      </c>
      <c r="AO462" s="110">
        <f t="shared" si="322"/>
        <v>0</v>
      </c>
      <c r="AP462" s="110">
        <f t="shared" si="323"/>
        <v>0</v>
      </c>
      <c r="AQ462" s="110">
        <f t="shared" si="346"/>
        <v>4.103143390343277</v>
      </c>
      <c r="AR462" s="110">
        <f t="shared" si="346"/>
        <v>6.3499572004168288</v>
      </c>
      <c r="AS462" s="110">
        <f t="shared" si="347"/>
        <v>1.7303156600966005</v>
      </c>
      <c r="AT462" s="110">
        <f t="shared" si="348"/>
        <v>1.3195669212406438</v>
      </c>
      <c r="AU462" s="110">
        <f t="shared" si="349"/>
        <v>27.014076329195632</v>
      </c>
      <c r="AV462" s="110">
        <f t="shared" si="350"/>
        <v>6.7558956925844518</v>
      </c>
      <c r="AW462" s="110">
        <f t="shared" si="351"/>
        <v>47.578324796883692</v>
      </c>
      <c r="AX462" s="110">
        <f t="shared" si="352"/>
        <v>57.909306968262335</v>
      </c>
      <c r="AY462" s="110">
        <f t="shared" si="353"/>
        <v>19.195719113846394</v>
      </c>
      <c r="AZ462" s="110">
        <f t="shared" si="354"/>
        <v>13.696150776290221</v>
      </c>
      <c r="BA462" s="110">
        <f t="shared" si="355"/>
        <v>219.2764398100577</v>
      </c>
      <c r="BB462" s="110">
        <f t="shared" si="356"/>
        <v>62.292183005176298</v>
      </c>
      <c r="BC462" s="90">
        <f t="shared" si="334"/>
        <v>0</v>
      </c>
      <c r="BD462" s="90">
        <f t="shared" si="357"/>
        <v>-17000</v>
      </c>
      <c r="BE462" s="90">
        <f t="shared" si="324"/>
        <v>20777.320009404903</v>
      </c>
      <c r="BF462" s="89">
        <f t="shared" si="335"/>
        <v>0.22219529467087651</v>
      </c>
      <c r="BG462" s="109">
        <f t="shared" si="358"/>
        <v>2201.8433125522115</v>
      </c>
      <c r="BH462" s="108">
        <f t="shared" si="325"/>
        <v>22979.163321957116</v>
      </c>
      <c r="BI462" s="129">
        <f t="shared" si="336"/>
        <v>0.35171548952688925</v>
      </c>
      <c r="BJ462" s="90">
        <f t="shared" si="326"/>
        <v>2494.4245210604604</v>
      </c>
      <c r="BK462" s="108">
        <f t="shared" si="327"/>
        <v>23271.744530465363</v>
      </c>
      <c r="BL462" s="89">
        <f t="shared" si="337"/>
        <v>0.36892614885090369</v>
      </c>
      <c r="BM462" s="109"/>
      <c r="BN462" s="109">
        <f t="shared" si="338"/>
        <v>17000</v>
      </c>
      <c r="BO462" s="109">
        <f t="shared" si="339"/>
        <v>23271.744530465367</v>
      </c>
      <c r="BQ462" s="108">
        <f t="shared" si="310"/>
        <v>103.83000199999999</v>
      </c>
      <c r="BR462" s="108">
        <f t="shared" si="311"/>
        <v>36.020000000000003</v>
      </c>
    </row>
    <row r="463" spans="1:70" ht="12.75" customHeight="1" x14ac:dyDescent="0.2">
      <c r="A463" s="107">
        <v>42289</v>
      </c>
      <c r="B463" s="109">
        <v>104.510002</v>
      </c>
      <c r="C463" s="109">
        <v>81.349997999999999</v>
      </c>
      <c r="D463" s="109">
        <v>87.800003000000004</v>
      </c>
      <c r="E463" s="109">
        <v>102.470001</v>
      </c>
      <c r="F463" s="109">
        <v>38.139999000000003</v>
      </c>
      <c r="G463" s="109">
        <v>36.369999</v>
      </c>
      <c r="H463" s="109"/>
      <c r="I463" s="109"/>
      <c r="J463" s="148"/>
      <c r="K463" s="109"/>
      <c r="L463" s="156">
        <f>IF(int=Weekly,-$B$4,IF(int=Bi_Weekly,-$B$4,IF(int=Monthly,-$B$4,IF(int=Quarterly,0,IF(int=Yearly,0,IF(int=None,0,0))))))</f>
        <v>0</v>
      </c>
      <c r="M463" s="110">
        <f t="shared" si="312"/>
        <v>0</v>
      </c>
      <c r="N463" s="126">
        <f t="shared" si="313"/>
        <v>0</v>
      </c>
      <c r="O463" s="110">
        <f t="shared" si="314"/>
        <v>0</v>
      </c>
      <c r="P463" s="110">
        <f t="shared" si="315"/>
        <v>0</v>
      </c>
      <c r="Q463" s="110">
        <f t="shared" si="316"/>
        <v>0</v>
      </c>
      <c r="R463" s="110">
        <f t="shared" si="317"/>
        <v>0</v>
      </c>
      <c r="S463" s="110">
        <f t="shared" si="340"/>
        <v>43.475181406540415</v>
      </c>
      <c r="T463" s="110">
        <f t="shared" si="341"/>
        <v>51.559349767845504</v>
      </c>
      <c r="U463" s="110">
        <f t="shared" si="342"/>
        <v>17.465403453749794</v>
      </c>
      <c r="V463" s="110">
        <f t="shared" si="343"/>
        <v>12.376583855049578</v>
      </c>
      <c r="W463" s="110">
        <f t="shared" si="344"/>
        <v>192.26236348086206</v>
      </c>
      <c r="X463" s="110">
        <f t="shared" si="345"/>
        <v>55.536287312591845</v>
      </c>
      <c r="Y463" s="110"/>
      <c r="Z463" s="110"/>
      <c r="AA463" s="110"/>
      <c r="AB463" s="110"/>
      <c r="AC463" s="110"/>
      <c r="AD463" s="110"/>
      <c r="AE463" s="110">
        <f t="shared" si="328"/>
        <v>0</v>
      </c>
      <c r="AF463" s="110">
        <f t="shared" si="329"/>
        <v>0</v>
      </c>
      <c r="AG463" s="110">
        <f t="shared" si="330"/>
        <v>0</v>
      </c>
      <c r="AH463" s="110">
        <f t="shared" si="331"/>
        <v>0</v>
      </c>
      <c r="AI463" s="110">
        <f t="shared" si="332"/>
        <v>0</v>
      </c>
      <c r="AJ463" s="110">
        <f t="shared" si="333"/>
        <v>0</v>
      </c>
      <c r="AK463" s="110">
        <f t="shared" si="318"/>
        <v>0</v>
      </c>
      <c r="AL463" s="110">
        <f t="shared" si="319"/>
        <v>0</v>
      </c>
      <c r="AM463" s="110">
        <f t="shared" si="320"/>
        <v>0</v>
      </c>
      <c r="AN463" s="110">
        <f t="shared" si="321"/>
        <v>0</v>
      </c>
      <c r="AO463" s="110">
        <f t="shared" si="322"/>
        <v>0</v>
      </c>
      <c r="AP463" s="110">
        <f t="shared" si="323"/>
        <v>0</v>
      </c>
      <c r="AQ463" s="110">
        <f t="shared" si="346"/>
        <v>4.103143390343277</v>
      </c>
      <c r="AR463" s="110">
        <f t="shared" si="346"/>
        <v>6.3499572004168288</v>
      </c>
      <c r="AS463" s="110">
        <f t="shared" si="347"/>
        <v>1.7303156600966005</v>
      </c>
      <c r="AT463" s="110">
        <f t="shared" si="348"/>
        <v>1.3195669212406438</v>
      </c>
      <c r="AU463" s="110">
        <f t="shared" si="349"/>
        <v>27.014076329195632</v>
      </c>
      <c r="AV463" s="110">
        <f t="shared" si="350"/>
        <v>6.7558956925844518</v>
      </c>
      <c r="AW463" s="110">
        <f t="shared" si="351"/>
        <v>47.578324796883692</v>
      </c>
      <c r="AX463" s="110">
        <f t="shared" si="352"/>
        <v>57.909306968262335</v>
      </c>
      <c r="AY463" s="110">
        <f t="shared" si="353"/>
        <v>19.195719113846394</v>
      </c>
      <c r="AZ463" s="110">
        <f t="shared" si="354"/>
        <v>13.696150776290221</v>
      </c>
      <c r="BA463" s="110">
        <f t="shared" si="355"/>
        <v>219.2764398100577</v>
      </c>
      <c r="BB463" s="110">
        <f t="shared" si="356"/>
        <v>62.292183005176298</v>
      </c>
      <c r="BC463" s="90">
        <f t="shared" si="334"/>
        <v>0</v>
      </c>
      <c r="BD463" s="90">
        <f t="shared" si="357"/>
        <v>-17000</v>
      </c>
      <c r="BE463" s="90">
        <f t="shared" si="324"/>
        <v>20892.376396802782</v>
      </c>
      <c r="BF463" s="89">
        <f t="shared" si="335"/>
        <v>0.22896331745898713</v>
      </c>
      <c r="BG463" s="109">
        <f t="shared" si="358"/>
        <v>2201.8433125522115</v>
      </c>
      <c r="BH463" s="108">
        <f t="shared" si="325"/>
        <v>23094.219709354991</v>
      </c>
      <c r="BI463" s="129">
        <f t="shared" si="336"/>
        <v>0.35848351231499942</v>
      </c>
      <c r="BJ463" s="90">
        <f t="shared" si="326"/>
        <v>2508.5550371364275</v>
      </c>
      <c r="BK463" s="108">
        <f t="shared" si="327"/>
        <v>23400.931433939208</v>
      </c>
      <c r="BL463" s="89">
        <f t="shared" si="337"/>
        <v>0.37652537846701217</v>
      </c>
      <c r="BM463" s="109"/>
      <c r="BN463" s="109">
        <f t="shared" si="338"/>
        <v>17000</v>
      </c>
      <c r="BO463" s="109">
        <f t="shared" si="339"/>
        <v>23400.931433939211</v>
      </c>
      <c r="BQ463" s="108">
        <f t="shared" si="310"/>
        <v>104.510002</v>
      </c>
      <c r="BR463" s="108">
        <f t="shared" si="311"/>
        <v>36.369999</v>
      </c>
    </row>
    <row r="464" spans="1:70" ht="12.75" customHeight="1" x14ac:dyDescent="0.2">
      <c r="A464" s="107">
        <v>42296</v>
      </c>
      <c r="B464" s="109">
        <v>106.30999799999999</v>
      </c>
      <c r="C464" s="109">
        <v>82.910004000000001</v>
      </c>
      <c r="D464" s="109">
        <v>88.639999000000003</v>
      </c>
      <c r="E464" s="109">
        <v>103.30999799999999</v>
      </c>
      <c r="F464" s="109">
        <v>38.619999</v>
      </c>
      <c r="G464" s="109">
        <v>36.409999999999997</v>
      </c>
      <c r="H464" s="109"/>
      <c r="I464" s="109"/>
      <c r="J464" s="148"/>
      <c r="K464" s="109"/>
      <c r="L464" s="156">
        <f>IF(int=Weekly,-$B$4,IF(int=Bi_Weekly,0,IF(int=Monthly,0,IF(int=Quarterly,-$B$4,IF(int=Yearly,0,IF(int=None,0,0))))))</f>
        <v>-500</v>
      </c>
      <c r="M464" s="110">
        <f t="shared" si="312"/>
        <v>0.82776786431695737</v>
      </c>
      <c r="N464" s="126">
        <f t="shared" si="313"/>
        <v>1.0613918194962335</v>
      </c>
      <c r="O464" s="110">
        <f t="shared" si="314"/>
        <v>0.31588448009797471</v>
      </c>
      <c r="P464" s="110">
        <f t="shared" si="315"/>
        <v>0.23715032885781298</v>
      </c>
      <c r="Q464" s="110">
        <f t="shared" si="316"/>
        <v>5.3210772998725346</v>
      </c>
      <c r="R464" s="110">
        <f t="shared" si="317"/>
        <v>1.8126888217522661</v>
      </c>
      <c r="S464" s="110">
        <f t="shared" si="340"/>
        <v>44.302949270857376</v>
      </c>
      <c r="T464" s="110">
        <f t="shared" si="341"/>
        <v>52.62074158734174</v>
      </c>
      <c r="U464" s="110">
        <f t="shared" si="342"/>
        <v>17.781287933847768</v>
      </c>
      <c r="V464" s="110">
        <f t="shared" si="343"/>
        <v>12.613734183907392</v>
      </c>
      <c r="W464" s="110">
        <f t="shared" si="344"/>
        <v>197.58344078073461</v>
      </c>
      <c r="X464" s="110">
        <f t="shared" si="345"/>
        <v>57.348976134344113</v>
      </c>
      <c r="Y464" s="110"/>
      <c r="Z464" s="110"/>
      <c r="AA464" s="110"/>
      <c r="AB464" s="110"/>
      <c r="AC464" s="110"/>
      <c r="AD464" s="110"/>
      <c r="AE464" s="110">
        <f t="shared" si="328"/>
        <v>0</v>
      </c>
      <c r="AF464" s="110">
        <f t="shared" si="329"/>
        <v>0</v>
      </c>
      <c r="AG464" s="110">
        <f t="shared" si="330"/>
        <v>0</v>
      </c>
      <c r="AH464" s="110">
        <f t="shared" si="331"/>
        <v>0</v>
      </c>
      <c r="AI464" s="110">
        <f t="shared" si="332"/>
        <v>0</v>
      </c>
      <c r="AJ464" s="110">
        <f t="shared" si="333"/>
        <v>0</v>
      </c>
      <c r="AK464" s="110">
        <f t="shared" si="318"/>
        <v>0</v>
      </c>
      <c r="AL464" s="110">
        <f t="shared" si="319"/>
        <v>0</v>
      </c>
      <c r="AM464" s="110">
        <f t="shared" si="320"/>
        <v>0</v>
      </c>
      <c r="AN464" s="110">
        <f t="shared" si="321"/>
        <v>0</v>
      </c>
      <c r="AO464" s="110">
        <f t="shared" si="322"/>
        <v>0</v>
      </c>
      <c r="AP464" s="110">
        <f t="shared" si="323"/>
        <v>0</v>
      </c>
      <c r="AQ464" s="110">
        <f t="shared" si="346"/>
        <v>4.103143390343277</v>
      </c>
      <c r="AR464" s="110">
        <f t="shared" si="346"/>
        <v>6.3499572004168288</v>
      </c>
      <c r="AS464" s="110">
        <f t="shared" si="347"/>
        <v>1.7303156600966005</v>
      </c>
      <c r="AT464" s="110">
        <f t="shared" si="348"/>
        <v>1.3195669212406438</v>
      </c>
      <c r="AU464" s="110">
        <f t="shared" si="349"/>
        <v>27.014076329195632</v>
      </c>
      <c r="AV464" s="110">
        <f t="shared" si="350"/>
        <v>6.7558956925844518</v>
      </c>
      <c r="AW464" s="110">
        <f t="shared" si="351"/>
        <v>48.406092661200653</v>
      </c>
      <c r="AX464" s="110">
        <f t="shared" si="352"/>
        <v>58.970698787758572</v>
      </c>
      <c r="AY464" s="110">
        <f t="shared" si="353"/>
        <v>19.511603593944368</v>
      </c>
      <c r="AZ464" s="110">
        <f t="shared" si="354"/>
        <v>13.933301105148036</v>
      </c>
      <c r="BA464" s="110">
        <f t="shared" si="355"/>
        <v>224.59751710993024</v>
      </c>
      <c r="BB464" s="110">
        <f t="shared" si="356"/>
        <v>64.104871826928559</v>
      </c>
      <c r="BC464" s="90">
        <f t="shared" si="334"/>
        <v>0</v>
      </c>
      <c r="BD464" s="90">
        <f t="shared" si="357"/>
        <v>-17500</v>
      </c>
      <c r="BE464" s="90">
        <f t="shared" si="324"/>
        <v>21670.639048275403</v>
      </c>
      <c r="BF464" s="89">
        <f t="shared" si="335"/>
        <v>0.23832223133002306</v>
      </c>
      <c r="BG464" s="109">
        <f t="shared" si="358"/>
        <v>2201.8433125522115</v>
      </c>
      <c r="BH464" s="108">
        <f t="shared" si="325"/>
        <v>23872.482360827613</v>
      </c>
      <c r="BI464" s="129">
        <f t="shared" si="336"/>
        <v>0.36414184919014936</v>
      </c>
      <c r="BJ464" s="90">
        <f t="shared" si="326"/>
        <v>2541.6455398688377</v>
      </c>
      <c r="BK464" s="108">
        <f t="shared" si="327"/>
        <v>24212.284588144241</v>
      </c>
      <c r="BL464" s="89">
        <f t="shared" si="337"/>
        <v>0.38355911932252806</v>
      </c>
      <c r="BM464" s="109"/>
      <c r="BN464" s="109">
        <f t="shared" si="338"/>
        <v>17500</v>
      </c>
      <c r="BO464" s="109">
        <f t="shared" si="339"/>
        <v>24212.284588144237</v>
      </c>
      <c r="BQ464" s="108">
        <f t="shared" si="310"/>
        <v>106.30999799999999</v>
      </c>
      <c r="BR464" s="108">
        <f t="shared" si="311"/>
        <v>36.409999999999997</v>
      </c>
    </row>
    <row r="465" spans="1:70" ht="12.75" customHeight="1" x14ac:dyDescent="0.2">
      <c r="A465" s="107">
        <v>42303</v>
      </c>
      <c r="B465" s="109">
        <v>106.529999</v>
      </c>
      <c r="C465" s="109">
        <v>82.620002999999997</v>
      </c>
      <c r="D465" s="109">
        <v>88.489998</v>
      </c>
      <c r="E465" s="109">
        <v>103.269997</v>
      </c>
      <c r="F465" s="109">
        <v>38.040000999999997</v>
      </c>
      <c r="G465" s="109">
        <v>34.840000000000003</v>
      </c>
      <c r="H465" s="109"/>
      <c r="I465" s="109"/>
      <c r="J465" s="148"/>
      <c r="K465" s="109"/>
      <c r="L465" s="156">
        <f>IF(int=Weekly,-$B$4,IF(int=Bi_Weekly,-$B$4,IF(int=Monthly,0,IF(int=Quarterly,0,IF(int=Yearly,0,IF(int=None,0,0))))))</f>
        <v>0</v>
      </c>
      <c r="M465" s="110">
        <f t="shared" si="312"/>
        <v>0</v>
      </c>
      <c r="N465" s="126">
        <f t="shared" si="313"/>
        <v>0</v>
      </c>
      <c r="O465" s="110">
        <f t="shared" si="314"/>
        <v>0</v>
      </c>
      <c r="P465" s="110">
        <f t="shared" si="315"/>
        <v>0</v>
      </c>
      <c r="Q465" s="110">
        <f t="shared" si="316"/>
        <v>0</v>
      </c>
      <c r="R465" s="110">
        <f t="shared" si="317"/>
        <v>0</v>
      </c>
      <c r="S465" s="110">
        <f t="shared" si="340"/>
        <v>44.302949270857376</v>
      </c>
      <c r="T465" s="110">
        <f t="shared" si="341"/>
        <v>52.62074158734174</v>
      </c>
      <c r="U465" s="110">
        <f t="shared" si="342"/>
        <v>17.781287933847768</v>
      </c>
      <c r="V465" s="110">
        <f t="shared" si="343"/>
        <v>12.613734183907392</v>
      </c>
      <c r="W465" s="110">
        <f t="shared" si="344"/>
        <v>197.58344078073461</v>
      </c>
      <c r="X465" s="110">
        <f t="shared" si="345"/>
        <v>57.348976134344113</v>
      </c>
      <c r="Y465" s="110"/>
      <c r="Z465" s="110"/>
      <c r="AA465" s="110"/>
      <c r="AB465" s="110"/>
      <c r="AC465" s="110"/>
      <c r="AD465" s="110"/>
      <c r="AE465" s="110">
        <f t="shared" si="328"/>
        <v>0</v>
      </c>
      <c r="AF465" s="110">
        <f t="shared" si="329"/>
        <v>0</v>
      </c>
      <c r="AG465" s="110">
        <f t="shared" si="330"/>
        <v>0</v>
      </c>
      <c r="AH465" s="110">
        <f t="shared" si="331"/>
        <v>0</v>
      </c>
      <c r="AI465" s="110">
        <f t="shared" si="332"/>
        <v>0</v>
      </c>
      <c r="AJ465" s="110">
        <f t="shared" si="333"/>
        <v>0</v>
      </c>
      <c r="AK465" s="110">
        <f t="shared" si="318"/>
        <v>0</v>
      </c>
      <c r="AL465" s="110">
        <f t="shared" si="319"/>
        <v>0</v>
      </c>
      <c r="AM465" s="110">
        <f t="shared" si="320"/>
        <v>0</v>
      </c>
      <c r="AN465" s="110">
        <f t="shared" si="321"/>
        <v>0</v>
      </c>
      <c r="AO465" s="110">
        <f t="shared" si="322"/>
        <v>0</v>
      </c>
      <c r="AP465" s="110">
        <f t="shared" si="323"/>
        <v>0</v>
      </c>
      <c r="AQ465" s="110">
        <f t="shared" si="346"/>
        <v>4.103143390343277</v>
      </c>
      <c r="AR465" s="110">
        <f t="shared" si="346"/>
        <v>6.3499572004168288</v>
      </c>
      <c r="AS465" s="110">
        <f t="shared" si="347"/>
        <v>1.7303156600966005</v>
      </c>
      <c r="AT465" s="110">
        <f t="shared" si="348"/>
        <v>1.3195669212406438</v>
      </c>
      <c r="AU465" s="110">
        <f t="shared" si="349"/>
        <v>27.014076329195632</v>
      </c>
      <c r="AV465" s="110">
        <f t="shared" si="350"/>
        <v>6.7558956925844518</v>
      </c>
      <c r="AW465" s="110">
        <f t="shared" si="351"/>
        <v>48.406092661200653</v>
      </c>
      <c r="AX465" s="110">
        <f t="shared" si="352"/>
        <v>58.970698787758572</v>
      </c>
      <c r="AY465" s="110">
        <f t="shared" si="353"/>
        <v>19.511603593944368</v>
      </c>
      <c r="AZ465" s="110">
        <f t="shared" si="354"/>
        <v>13.933301105148036</v>
      </c>
      <c r="BA465" s="110">
        <f t="shared" si="355"/>
        <v>224.59751710993024</v>
      </c>
      <c r="BB465" s="110">
        <f t="shared" si="356"/>
        <v>64.104871826928559</v>
      </c>
      <c r="BC465" s="90">
        <f t="shared" si="334"/>
        <v>0</v>
      </c>
      <c r="BD465" s="90">
        <f t="shared" si="357"/>
        <v>-17500</v>
      </c>
      <c r="BE465" s="90">
        <f t="shared" si="324"/>
        <v>21457.318007767546</v>
      </c>
      <c r="BF465" s="89">
        <f t="shared" si="335"/>
        <v>0.22613245758671696</v>
      </c>
      <c r="BG465" s="109">
        <f t="shared" si="358"/>
        <v>2201.8433125522115</v>
      </c>
      <c r="BH465" s="108">
        <f t="shared" si="325"/>
        <v>23659.161320319756</v>
      </c>
      <c r="BI465" s="129">
        <f t="shared" si="336"/>
        <v>0.35195207544684326</v>
      </c>
      <c r="BJ465" s="90">
        <f t="shared" si="326"/>
        <v>2514.1195420238937</v>
      </c>
      <c r="BK465" s="108">
        <f t="shared" si="327"/>
        <v>23971.437549791441</v>
      </c>
      <c r="BL465" s="89">
        <f t="shared" si="337"/>
        <v>0.36979643141665375</v>
      </c>
      <c r="BM465" s="109"/>
      <c r="BN465" s="109">
        <f t="shared" si="338"/>
        <v>17500</v>
      </c>
      <c r="BO465" s="109">
        <f t="shared" si="339"/>
        <v>23971.437549791441</v>
      </c>
      <c r="BQ465" s="108">
        <f t="shared" ref="BQ465:BQ526" si="359">B465</f>
        <v>106.529999</v>
      </c>
      <c r="BR465" s="108">
        <f t="shared" ref="BR465:BR526" si="360">G465</f>
        <v>34.840000000000003</v>
      </c>
    </row>
    <row r="466" spans="1:70" ht="12.75" customHeight="1" x14ac:dyDescent="0.2">
      <c r="A466" s="107">
        <v>42310</v>
      </c>
      <c r="B466" s="109">
        <v>107.839996</v>
      </c>
      <c r="C466" s="109">
        <v>83.550003000000004</v>
      </c>
      <c r="D466" s="109">
        <v>88.949996999999996</v>
      </c>
      <c r="E466" s="109">
        <v>105.260002</v>
      </c>
      <c r="F466" s="109">
        <v>37.93</v>
      </c>
      <c r="G466" s="109">
        <v>35.389999000000003</v>
      </c>
      <c r="H466" s="109"/>
      <c r="I466" s="109"/>
      <c r="J466" s="148"/>
      <c r="K466" s="109"/>
      <c r="L466" s="156">
        <f>IF(int=Weekly,-$B$4,IF(int=Bi_Weekly,0,IF(int=Monthly,0,IF(int=Quarterly,0,IF(int=Yearly,0,IF(int=None,0,0))))))</f>
        <v>0</v>
      </c>
      <c r="M466" s="110">
        <f t="shared" si="312"/>
        <v>0</v>
      </c>
      <c r="N466" s="126">
        <f t="shared" si="313"/>
        <v>0</v>
      </c>
      <c r="O466" s="110">
        <f t="shared" si="314"/>
        <v>0</v>
      </c>
      <c r="P466" s="110">
        <f t="shared" si="315"/>
        <v>0</v>
      </c>
      <c r="Q466" s="110">
        <f t="shared" si="316"/>
        <v>0</v>
      </c>
      <c r="R466" s="110">
        <f t="shared" si="317"/>
        <v>0</v>
      </c>
      <c r="S466" s="110">
        <f t="shared" si="340"/>
        <v>44.302949270857376</v>
      </c>
      <c r="T466" s="110">
        <f t="shared" si="341"/>
        <v>52.62074158734174</v>
      </c>
      <c r="U466" s="110">
        <f t="shared" si="342"/>
        <v>17.781287933847768</v>
      </c>
      <c r="V466" s="110">
        <f t="shared" si="343"/>
        <v>12.613734183907392</v>
      </c>
      <c r="W466" s="110">
        <f t="shared" si="344"/>
        <v>197.58344078073461</v>
      </c>
      <c r="X466" s="110">
        <f t="shared" si="345"/>
        <v>57.348976134344113</v>
      </c>
      <c r="Y466" s="110"/>
      <c r="Z466" s="110"/>
      <c r="AA466" s="110"/>
      <c r="AB466" s="110"/>
      <c r="AC466" s="110"/>
      <c r="AD466" s="110"/>
      <c r="AE466" s="110">
        <f t="shared" si="328"/>
        <v>0</v>
      </c>
      <c r="AF466" s="110">
        <f t="shared" si="329"/>
        <v>0</v>
      </c>
      <c r="AG466" s="110">
        <f t="shared" si="330"/>
        <v>0</v>
      </c>
      <c r="AH466" s="110">
        <f t="shared" si="331"/>
        <v>0</v>
      </c>
      <c r="AI466" s="110">
        <f t="shared" si="332"/>
        <v>0</v>
      </c>
      <c r="AJ466" s="110">
        <f t="shared" si="333"/>
        <v>0</v>
      </c>
      <c r="AK466" s="110">
        <f t="shared" si="318"/>
        <v>0</v>
      </c>
      <c r="AL466" s="110">
        <f t="shared" si="319"/>
        <v>0</v>
      </c>
      <c r="AM466" s="110">
        <f t="shared" si="320"/>
        <v>0</v>
      </c>
      <c r="AN466" s="110">
        <f t="shared" si="321"/>
        <v>0</v>
      </c>
      <c r="AO466" s="110">
        <f t="shared" si="322"/>
        <v>0</v>
      </c>
      <c r="AP466" s="110">
        <f t="shared" si="323"/>
        <v>0</v>
      </c>
      <c r="AQ466" s="110">
        <f t="shared" si="346"/>
        <v>4.103143390343277</v>
      </c>
      <c r="AR466" s="110">
        <f t="shared" si="346"/>
        <v>6.3499572004168288</v>
      </c>
      <c r="AS466" s="110">
        <f t="shared" si="347"/>
        <v>1.7303156600966005</v>
      </c>
      <c r="AT466" s="110">
        <f t="shared" si="348"/>
        <v>1.3195669212406438</v>
      </c>
      <c r="AU466" s="110">
        <f t="shared" si="349"/>
        <v>27.014076329195632</v>
      </c>
      <c r="AV466" s="110">
        <f t="shared" si="350"/>
        <v>6.7558956925844518</v>
      </c>
      <c r="AW466" s="110">
        <f t="shared" si="351"/>
        <v>48.406092661200653</v>
      </c>
      <c r="AX466" s="110">
        <f t="shared" si="352"/>
        <v>58.970698787758572</v>
      </c>
      <c r="AY466" s="110">
        <f t="shared" si="353"/>
        <v>19.511603593944368</v>
      </c>
      <c r="AZ466" s="110">
        <f t="shared" si="354"/>
        <v>13.933301105148036</v>
      </c>
      <c r="BA466" s="110">
        <f t="shared" si="355"/>
        <v>224.59751710993024</v>
      </c>
      <c r="BB466" s="110">
        <f t="shared" si="356"/>
        <v>64.104871826928559</v>
      </c>
      <c r="BC466" s="90">
        <f t="shared" si="334"/>
        <v>0</v>
      </c>
      <c r="BD466" s="90">
        <f t="shared" si="357"/>
        <v>-17500</v>
      </c>
      <c r="BE466" s="90">
        <f t="shared" si="324"/>
        <v>21607.380300298271</v>
      </c>
      <c r="BF466" s="89">
        <f t="shared" si="335"/>
        <v>0.23470744573132984</v>
      </c>
      <c r="BG466" s="109">
        <f t="shared" si="358"/>
        <v>2201.8433125522115</v>
      </c>
      <c r="BH466" s="108">
        <f t="shared" si="325"/>
        <v>23809.223612850481</v>
      </c>
      <c r="BI466" s="129">
        <f t="shared" si="336"/>
        <v>0.36052706359145614</v>
      </c>
      <c r="BJ466" s="90">
        <f t="shared" si="326"/>
        <v>2529.5661564613711</v>
      </c>
      <c r="BK466" s="108">
        <f t="shared" si="327"/>
        <v>24136.946456759644</v>
      </c>
      <c r="BL466" s="89">
        <f t="shared" si="337"/>
        <v>0.37925408324340815</v>
      </c>
      <c r="BM466" s="109"/>
      <c r="BN466" s="109">
        <f t="shared" si="338"/>
        <v>17500</v>
      </c>
      <c r="BO466" s="109">
        <f t="shared" si="339"/>
        <v>24136.946456759641</v>
      </c>
      <c r="BQ466" s="108">
        <f t="shared" si="359"/>
        <v>107.839996</v>
      </c>
      <c r="BR466" s="108">
        <f t="shared" si="360"/>
        <v>35.389999000000003</v>
      </c>
    </row>
    <row r="467" spans="1:70" ht="12.75" customHeight="1" x14ac:dyDescent="0.2">
      <c r="A467" s="107">
        <v>42317</v>
      </c>
      <c r="B467" s="109">
        <v>103.839996</v>
      </c>
      <c r="C467" s="109">
        <v>80.849997999999999</v>
      </c>
      <c r="D467" s="109">
        <v>85.980002999999996</v>
      </c>
      <c r="E467" s="109">
        <v>100.75</v>
      </c>
      <c r="F467" s="109">
        <v>36.959999000000003</v>
      </c>
      <c r="G467" s="109">
        <v>33.700001</v>
      </c>
      <c r="H467" s="109"/>
      <c r="I467" s="109"/>
      <c r="J467" s="148"/>
      <c r="K467" s="109"/>
      <c r="L467" s="156">
        <f>IF(int=Weekly,-$B$4,IF(int=Bi_Weekly,-$B$4,IF(int=Monthly,-$B$4,IF(int=Quarterly,0,IF(int=Yearly,0,IF(int=None,0,0))))))</f>
        <v>0</v>
      </c>
      <c r="M467" s="110">
        <f t="shared" si="312"/>
        <v>0</v>
      </c>
      <c r="N467" s="126">
        <f t="shared" si="313"/>
        <v>0</v>
      </c>
      <c r="O467" s="110">
        <f t="shared" si="314"/>
        <v>0</v>
      </c>
      <c r="P467" s="110">
        <f t="shared" si="315"/>
        <v>0</v>
      </c>
      <c r="Q467" s="110">
        <f t="shared" si="316"/>
        <v>0</v>
      </c>
      <c r="R467" s="110">
        <f t="shared" si="317"/>
        <v>0</v>
      </c>
      <c r="S467" s="110">
        <f t="shared" si="340"/>
        <v>44.302949270857376</v>
      </c>
      <c r="T467" s="110">
        <f t="shared" si="341"/>
        <v>52.62074158734174</v>
      </c>
      <c r="U467" s="110">
        <f t="shared" si="342"/>
        <v>17.781287933847768</v>
      </c>
      <c r="V467" s="110">
        <f t="shared" si="343"/>
        <v>12.613734183907392</v>
      </c>
      <c r="W467" s="110">
        <f t="shared" si="344"/>
        <v>197.58344078073461</v>
      </c>
      <c r="X467" s="110">
        <f t="shared" si="345"/>
        <v>57.348976134344113</v>
      </c>
      <c r="Y467" s="110"/>
      <c r="Z467" s="110"/>
      <c r="AA467" s="110"/>
      <c r="AB467" s="110"/>
      <c r="AC467" s="110"/>
      <c r="AD467" s="110"/>
      <c r="AE467" s="110">
        <f t="shared" si="328"/>
        <v>0</v>
      </c>
      <c r="AF467" s="110">
        <f t="shared" si="329"/>
        <v>0</v>
      </c>
      <c r="AG467" s="110">
        <f t="shared" si="330"/>
        <v>0</v>
      </c>
      <c r="AH467" s="110">
        <f t="shared" si="331"/>
        <v>0</v>
      </c>
      <c r="AI467" s="110">
        <f t="shared" si="332"/>
        <v>0</v>
      </c>
      <c r="AJ467" s="110">
        <f t="shared" si="333"/>
        <v>0</v>
      </c>
      <c r="AK467" s="110">
        <f t="shared" si="318"/>
        <v>0</v>
      </c>
      <c r="AL467" s="110">
        <f t="shared" si="319"/>
        <v>0</v>
      </c>
      <c r="AM467" s="110">
        <f t="shared" si="320"/>
        <v>0</v>
      </c>
      <c r="AN467" s="110">
        <f t="shared" si="321"/>
        <v>0</v>
      </c>
      <c r="AO467" s="110">
        <f t="shared" si="322"/>
        <v>0</v>
      </c>
      <c r="AP467" s="110">
        <f t="shared" si="323"/>
        <v>0</v>
      </c>
      <c r="AQ467" s="110">
        <f t="shared" si="346"/>
        <v>4.103143390343277</v>
      </c>
      <c r="AR467" s="110">
        <f t="shared" si="346"/>
        <v>6.3499572004168288</v>
      </c>
      <c r="AS467" s="110">
        <f t="shared" si="347"/>
        <v>1.7303156600966005</v>
      </c>
      <c r="AT467" s="110">
        <f t="shared" si="348"/>
        <v>1.3195669212406438</v>
      </c>
      <c r="AU467" s="110">
        <f t="shared" si="349"/>
        <v>27.014076329195632</v>
      </c>
      <c r="AV467" s="110">
        <f t="shared" si="350"/>
        <v>6.7558956925844518</v>
      </c>
      <c r="AW467" s="110">
        <f t="shared" si="351"/>
        <v>48.406092661200653</v>
      </c>
      <c r="AX467" s="110">
        <f t="shared" si="352"/>
        <v>58.970698787758572</v>
      </c>
      <c r="AY467" s="110">
        <f t="shared" si="353"/>
        <v>19.511603593944368</v>
      </c>
      <c r="AZ467" s="110">
        <f t="shared" si="354"/>
        <v>13.933301105148036</v>
      </c>
      <c r="BA467" s="110">
        <f t="shared" si="355"/>
        <v>224.59751710993024</v>
      </c>
      <c r="BB467" s="110">
        <f t="shared" si="356"/>
        <v>64.104871826928559</v>
      </c>
      <c r="BC467" s="90">
        <f t="shared" si="334"/>
        <v>0</v>
      </c>
      <c r="BD467" s="90">
        <f t="shared" si="357"/>
        <v>-17500</v>
      </c>
      <c r="BE467" s="90">
        <f t="shared" si="324"/>
        <v>20889.818162842777</v>
      </c>
      <c r="BF467" s="89">
        <f t="shared" si="335"/>
        <v>0.19370389501958729</v>
      </c>
      <c r="BG467" s="109">
        <f t="shared" si="358"/>
        <v>2201.8433125522115</v>
      </c>
      <c r="BH467" s="108">
        <f t="shared" si="325"/>
        <v>23091.661475394991</v>
      </c>
      <c r="BI467" s="129">
        <f t="shared" si="336"/>
        <v>0.31952351287971381</v>
      </c>
      <c r="BJ467" s="90">
        <f t="shared" si="326"/>
        <v>2447.2972588644925</v>
      </c>
      <c r="BK467" s="108">
        <f t="shared" si="327"/>
        <v>23337.115421707269</v>
      </c>
      <c r="BL467" s="89">
        <f t="shared" si="337"/>
        <v>0.33354945266898683</v>
      </c>
      <c r="BM467" s="109"/>
      <c r="BN467" s="109">
        <f t="shared" si="338"/>
        <v>17500</v>
      </c>
      <c r="BO467" s="109">
        <f t="shared" si="339"/>
        <v>23337.115421707273</v>
      </c>
      <c r="BQ467" s="108">
        <f t="shared" si="359"/>
        <v>103.839996</v>
      </c>
      <c r="BR467" s="108">
        <f t="shared" si="360"/>
        <v>33.700001</v>
      </c>
    </row>
    <row r="468" spans="1:70" ht="12.75" customHeight="1" x14ac:dyDescent="0.2">
      <c r="A468" s="107">
        <v>42324</v>
      </c>
      <c r="B468" s="109">
        <v>107.220001</v>
      </c>
      <c r="C468" s="109">
        <v>83.169998000000007</v>
      </c>
      <c r="D468" s="109">
        <v>88.410004000000001</v>
      </c>
      <c r="E468" s="109">
        <v>103.389999</v>
      </c>
      <c r="F468" s="109">
        <v>37.93</v>
      </c>
      <c r="G468" s="109">
        <v>35.220001000000003</v>
      </c>
      <c r="H468" s="109"/>
      <c r="I468" s="109"/>
      <c r="J468" s="148"/>
      <c r="K468" s="109"/>
      <c r="L468" s="156">
        <f>IF(int=Weekly,-$B$4,IF(int=Bi_Weekly,0,IF(int=Monthly,0,IF(int=Quarterly,0,IF(int=Yearly,0,IF(int=None,0,0))))))</f>
        <v>0</v>
      </c>
      <c r="M468" s="110">
        <f t="shared" si="312"/>
        <v>0</v>
      </c>
      <c r="N468" s="126">
        <f t="shared" si="313"/>
        <v>0</v>
      </c>
      <c r="O468" s="110">
        <f t="shared" si="314"/>
        <v>0</v>
      </c>
      <c r="P468" s="110">
        <f t="shared" si="315"/>
        <v>0</v>
      </c>
      <c r="Q468" s="110">
        <f t="shared" si="316"/>
        <v>0</v>
      </c>
      <c r="R468" s="110">
        <f t="shared" si="317"/>
        <v>0</v>
      </c>
      <c r="S468" s="110">
        <f t="shared" si="340"/>
        <v>44.302949270857376</v>
      </c>
      <c r="T468" s="110">
        <f t="shared" si="341"/>
        <v>52.62074158734174</v>
      </c>
      <c r="U468" s="110">
        <f t="shared" si="342"/>
        <v>17.781287933847768</v>
      </c>
      <c r="V468" s="110">
        <f t="shared" si="343"/>
        <v>12.613734183907392</v>
      </c>
      <c r="W468" s="110">
        <f t="shared" si="344"/>
        <v>197.58344078073461</v>
      </c>
      <c r="X468" s="110">
        <f t="shared" si="345"/>
        <v>57.348976134344113</v>
      </c>
      <c r="Y468" s="110"/>
      <c r="Z468" s="110"/>
      <c r="AA468" s="110"/>
      <c r="AB468" s="110"/>
      <c r="AC468" s="110"/>
      <c r="AD468" s="110"/>
      <c r="AE468" s="110">
        <f t="shared" si="328"/>
        <v>0</v>
      </c>
      <c r="AF468" s="110">
        <f t="shared" si="329"/>
        <v>0</v>
      </c>
      <c r="AG468" s="110">
        <f t="shared" si="330"/>
        <v>0</v>
      </c>
      <c r="AH468" s="110">
        <f t="shared" si="331"/>
        <v>0</v>
      </c>
      <c r="AI468" s="110">
        <f t="shared" si="332"/>
        <v>0</v>
      </c>
      <c r="AJ468" s="110">
        <f t="shared" si="333"/>
        <v>0</v>
      </c>
      <c r="AK468" s="110">
        <f t="shared" si="318"/>
        <v>0</v>
      </c>
      <c r="AL468" s="110">
        <f t="shared" si="319"/>
        <v>0</v>
      </c>
      <c r="AM468" s="110">
        <f t="shared" si="320"/>
        <v>0</v>
      </c>
      <c r="AN468" s="110">
        <f t="shared" si="321"/>
        <v>0</v>
      </c>
      <c r="AO468" s="110">
        <f t="shared" si="322"/>
        <v>0</v>
      </c>
      <c r="AP468" s="110">
        <f t="shared" si="323"/>
        <v>0</v>
      </c>
      <c r="AQ468" s="110">
        <f t="shared" si="346"/>
        <v>4.103143390343277</v>
      </c>
      <c r="AR468" s="110">
        <f t="shared" si="346"/>
        <v>6.3499572004168288</v>
      </c>
      <c r="AS468" s="110">
        <f t="shared" si="347"/>
        <v>1.7303156600966005</v>
      </c>
      <c r="AT468" s="110">
        <f t="shared" si="348"/>
        <v>1.3195669212406438</v>
      </c>
      <c r="AU468" s="110">
        <f t="shared" si="349"/>
        <v>27.014076329195632</v>
      </c>
      <c r="AV468" s="110">
        <f t="shared" si="350"/>
        <v>6.7558956925844518</v>
      </c>
      <c r="AW468" s="110">
        <f t="shared" si="351"/>
        <v>48.406092661200653</v>
      </c>
      <c r="AX468" s="110">
        <f t="shared" si="352"/>
        <v>58.970698787758572</v>
      </c>
      <c r="AY468" s="110">
        <f t="shared" si="353"/>
        <v>19.511603593944368</v>
      </c>
      <c r="AZ468" s="110">
        <f t="shared" si="354"/>
        <v>13.933301105148036</v>
      </c>
      <c r="BA468" s="110">
        <f t="shared" si="355"/>
        <v>224.59751710993024</v>
      </c>
      <c r="BB468" s="110">
        <f t="shared" si="356"/>
        <v>64.104871826928559</v>
      </c>
      <c r="BC468" s="90">
        <f t="shared" si="334"/>
        <v>0</v>
      </c>
      <c r="BD468" s="90">
        <f t="shared" si="357"/>
        <v>-17500</v>
      </c>
      <c r="BE468" s="90">
        <f t="shared" si="324"/>
        <v>21516.977845332935</v>
      </c>
      <c r="BF468" s="89">
        <f t="shared" si="335"/>
        <v>0.22954159116188189</v>
      </c>
      <c r="BG468" s="109">
        <f t="shared" si="358"/>
        <v>2201.8433125522115</v>
      </c>
      <c r="BH468" s="108">
        <f t="shared" si="325"/>
        <v>23718.821157885148</v>
      </c>
      <c r="BI468" s="129">
        <f t="shared" si="336"/>
        <v>0.35536120902200841</v>
      </c>
      <c r="BJ468" s="90">
        <f t="shared" si="326"/>
        <v>2520.0587713875193</v>
      </c>
      <c r="BK468" s="108">
        <f t="shared" si="327"/>
        <v>24037.036616720456</v>
      </c>
      <c r="BL468" s="89">
        <f t="shared" si="337"/>
        <v>0.37354494952688322</v>
      </c>
      <c r="BM468" s="109"/>
      <c r="BN468" s="109">
        <f t="shared" si="338"/>
        <v>17500</v>
      </c>
      <c r="BO468" s="109">
        <f t="shared" si="339"/>
        <v>24037.036616720448</v>
      </c>
      <c r="BQ468" s="108">
        <f t="shared" si="359"/>
        <v>107.220001</v>
      </c>
      <c r="BR468" s="108">
        <f t="shared" si="360"/>
        <v>35.220001000000003</v>
      </c>
    </row>
    <row r="469" spans="1:70" ht="12.75" customHeight="1" x14ac:dyDescent="0.2">
      <c r="A469" s="107">
        <v>42331</v>
      </c>
      <c r="B469" s="109">
        <v>107.629997</v>
      </c>
      <c r="C469" s="109">
        <v>83.260002</v>
      </c>
      <c r="D469" s="109">
        <v>89.059997999999993</v>
      </c>
      <c r="E469" s="109">
        <v>104.989998</v>
      </c>
      <c r="F469" s="109">
        <v>37.799999</v>
      </c>
      <c r="G469" s="109">
        <v>33.990001999999997</v>
      </c>
      <c r="H469" s="109"/>
      <c r="I469" s="109"/>
      <c r="J469" s="148"/>
      <c r="K469" s="109"/>
      <c r="L469" s="156">
        <f>IF(int=Weekly,-$B$4,IF(int=Bi_Weekly,-$B$4,IF(int=Monthly,0,IF(int=Quarterly,0,IF(int=Yearly,0,IF(int=None,0,0))))))</f>
        <v>0</v>
      </c>
      <c r="M469" s="110">
        <f t="shared" si="312"/>
        <v>0</v>
      </c>
      <c r="N469" s="126">
        <f t="shared" si="313"/>
        <v>0</v>
      </c>
      <c r="O469" s="110">
        <f t="shared" si="314"/>
        <v>0</v>
      </c>
      <c r="P469" s="110">
        <f t="shared" si="315"/>
        <v>0</v>
      </c>
      <c r="Q469" s="110">
        <f t="shared" si="316"/>
        <v>0</v>
      </c>
      <c r="R469" s="110">
        <f t="shared" si="317"/>
        <v>0</v>
      </c>
      <c r="S469" s="110">
        <f t="shared" si="340"/>
        <v>44.302949270857376</v>
      </c>
      <c r="T469" s="110">
        <f t="shared" si="341"/>
        <v>52.62074158734174</v>
      </c>
      <c r="U469" s="110">
        <f t="shared" si="342"/>
        <v>17.781287933847768</v>
      </c>
      <c r="V469" s="110">
        <f t="shared" si="343"/>
        <v>12.613734183907392</v>
      </c>
      <c r="W469" s="110">
        <f t="shared" si="344"/>
        <v>197.58344078073461</v>
      </c>
      <c r="X469" s="110">
        <f t="shared" si="345"/>
        <v>57.348976134344113</v>
      </c>
      <c r="Y469" s="110"/>
      <c r="Z469" s="110"/>
      <c r="AA469" s="110"/>
      <c r="AB469" s="110"/>
      <c r="AC469" s="110"/>
      <c r="AD469" s="110"/>
      <c r="AE469" s="110">
        <f t="shared" si="328"/>
        <v>0</v>
      </c>
      <c r="AF469" s="110">
        <f t="shared" si="329"/>
        <v>0</v>
      </c>
      <c r="AG469" s="110">
        <f t="shared" si="330"/>
        <v>0</v>
      </c>
      <c r="AH469" s="110">
        <f t="shared" si="331"/>
        <v>0</v>
      </c>
      <c r="AI469" s="110">
        <f t="shared" si="332"/>
        <v>0</v>
      </c>
      <c r="AJ469" s="110">
        <f t="shared" si="333"/>
        <v>0</v>
      </c>
      <c r="AK469" s="110">
        <f t="shared" si="318"/>
        <v>0</v>
      </c>
      <c r="AL469" s="110">
        <f t="shared" si="319"/>
        <v>0</v>
      </c>
      <c r="AM469" s="110">
        <f t="shared" si="320"/>
        <v>0</v>
      </c>
      <c r="AN469" s="110">
        <f t="shared" si="321"/>
        <v>0</v>
      </c>
      <c r="AO469" s="110">
        <f t="shared" si="322"/>
        <v>0</v>
      </c>
      <c r="AP469" s="110">
        <f t="shared" si="323"/>
        <v>0</v>
      </c>
      <c r="AQ469" s="110">
        <f t="shared" si="346"/>
        <v>4.103143390343277</v>
      </c>
      <c r="AR469" s="110">
        <f t="shared" si="346"/>
        <v>6.3499572004168288</v>
      </c>
      <c r="AS469" s="110">
        <f t="shared" si="347"/>
        <v>1.7303156600966005</v>
      </c>
      <c r="AT469" s="110">
        <f t="shared" si="348"/>
        <v>1.3195669212406438</v>
      </c>
      <c r="AU469" s="110">
        <f t="shared" si="349"/>
        <v>27.014076329195632</v>
      </c>
      <c r="AV469" s="110">
        <f t="shared" si="350"/>
        <v>6.7558956925844518</v>
      </c>
      <c r="AW469" s="110">
        <f t="shared" si="351"/>
        <v>48.406092661200653</v>
      </c>
      <c r="AX469" s="110">
        <f t="shared" si="352"/>
        <v>58.970698787758572</v>
      </c>
      <c r="AY469" s="110">
        <f t="shared" si="353"/>
        <v>19.511603593944368</v>
      </c>
      <c r="AZ469" s="110">
        <f t="shared" si="354"/>
        <v>13.933301105148036</v>
      </c>
      <c r="BA469" s="110">
        <f t="shared" si="355"/>
        <v>224.59751710993024</v>
      </c>
      <c r="BB469" s="110">
        <f t="shared" si="356"/>
        <v>64.104871826928559</v>
      </c>
      <c r="BC469" s="90">
        <f t="shared" si="334"/>
        <v>0</v>
      </c>
      <c r="BD469" s="90">
        <f t="shared" si="357"/>
        <v>-17500</v>
      </c>
      <c r="BE469" s="90">
        <f t="shared" si="324"/>
        <v>21475.392418916599</v>
      </c>
      <c r="BF469" s="89">
        <f t="shared" si="335"/>
        <v>0.22716528108094858</v>
      </c>
      <c r="BG469" s="109">
        <f t="shared" si="358"/>
        <v>2201.8433125522115</v>
      </c>
      <c r="BH469" s="108">
        <f t="shared" si="325"/>
        <v>23677.235731468812</v>
      </c>
      <c r="BI469" s="129">
        <f t="shared" si="336"/>
        <v>0.3529848989410751</v>
      </c>
      <c r="BJ469" s="90">
        <f t="shared" si="326"/>
        <v>2513.7269639815854</v>
      </c>
      <c r="BK469" s="108">
        <f t="shared" si="327"/>
        <v>23989.119382898185</v>
      </c>
      <c r="BL469" s="89">
        <f t="shared" si="337"/>
        <v>0.37080682187989633</v>
      </c>
      <c r="BM469" s="109"/>
      <c r="BN469" s="109">
        <f t="shared" si="338"/>
        <v>17500</v>
      </c>
      <c r="BO469" s="109">
        <f t="shared" si="339"/>
        <v>23989.119382898185</v>
      </c>
      <c r="BQ469" s="108">
        <f t="shared" si="359"/>
        <v>107.629997</v>
      </c>
      <c r="BR469" s="108">
        <f t="shared" si="360"/>
        <v>33.990001999999997</v>
      </c>
    </row>
    <row r="470" spans="1:70" ht="12.75" customHeight="1" x14ac:dyDescent="0.2">
      <c r="A470" s="107">
        <v>42338</v>
      </c>
      <c r="B470" s="109">
        <v>107.389999</v>
      </c>
      <c r="C470" s="109">
        <v>83.449996999999996</v>
      </c>
      <c r="D470" s="109">
        <v>88.849997999999999</v>
      </c>
      <c r="E470" s="109">
        <v>103.540001</v>
      </c>
      <c r="F470" s="109">
        <v>37.849997999999999</v>
      </c>
      <c r="G470" s="109">
        <v>33.93</v>
      </c>
      <c r="H470" s="109"/>
      <c r="I470" s="109"/>
      <c r="J470" s="148"/>
      <c r="K470" s="109"/>
      <c r="L470" s="156">
        <f>IF(int=Weekly,-$B$4,IF(int=Bi_Weekly,0,IF(int=Monthly,0,IF(int=Quarterly,0,IF(int=Yearly,0,IF(int=None,0,0))))))</f>
        <v>0</v>
      </c>
      <c r="M470" s="110">
        <f t="shared" si="312"/>
        <v>0</v>
      </c>
      <c r="N470" s="126">
        <f t="shared" si="313"/>
        <v>0</v>
      </c>
      <c r="O470" s="110">
        <f t="shared" si="314"/>
        <v>0</v>
      </c>
      <c r="P470" s="110">
        <f t="shared" si="315"/>
        <v>0</v>
      </c>
      <c r="Q470" s="110">
        <f t="shared" si="316"/>
        <v>0</v>
      </c>
      <c r="R470" s="110">
        <f t="shared" si="317"/>
        <v>0</v>
      </c>
      <c r="S470" s="110">
        <f t="shared" si="340"/>
        <v>44.302949270857376</v>
      </c>
      <c r="T470" s="110">
        <f t="shared" si="341"/>
        <v>52.62074158734174</v>
      </c>
      <c r="U470" s="110">
        <f t="shared" si="342"/>
        <v>17.781287933847768</v>
      </c>
      <c r="V470" s="110">
        <f t="shared" si="343"/>
        <v>12.613734183907392</v>
      </c>
      <c r="W470" s="110">
        <f t="shared" si="344"/>
        <v>197.58344078073461</v>
      </c>
      <c r="X470" s="110">
        <f t="shared" si="345"/>
        <v>57.348976134344113</v>
      </c>
      <c r="Y470" s="110"/>
      <c r="Z470" s="110"/>
      <c r="AA470" s="110"/>
      <c r="AB470" s="110"/>
      <c r="AC470" s="110"/>
      <c r="AD470" s="110"/>
      <c r="AE470" s="110">
        <f t="shared" si="328"/>
        <v>0</v>
      </c>
      <c r="AF470" s="110">
        <f t="shared" si="329"/>
        <v>0</v>
      </c>
      <c r="AG470" s="110">
        <f t="shared" si="330"/>
        <v>0</v>
      </c>
      <c r="AH470" s="110">
        <f t="shared" si="331"/>
        <v>0</v>
      </c>
      <c r="AI470" s="110">
        <f t="shared" si="332"/>
        <v>0</v>
      </c>
      <c r="AJ470" s="110">
        <f t="shared" si="333"/>
        <v>0</v>
      </c>
      <c r="AK470" s="110">
        <f t="shared" si="318"/>
        <v>0</v>
      </c>
      <c r="AL470" s="110">
        <f t="shared" si="319"/>
        <v>0</v>
      </c>
      <c r="AM470" s="110">
        <f t="shared" si="320"/>
        <v>0</v>
      </c>
      <c r="AN470" s="110">
        <f t="shared" si="321"/>
        <v>0</v>
      </c>
      <c r="AO470" s="110">
        <f t="shared" si="322"/>
        <v>0</v>
      </c>
      <c r="AP470" s="110">
        <f t="shared" si="323"/>
        <v>0</v>
      </c>
      <c r="AQ470" s="110">
        <f t="shared" si="346"/>
        <v>4.103143390343277</v>
      </c>
      <c r="AR470" s="110">
        <f t="shared" si="346"/>
        <v>6.3499572004168288</v>
      </c>
      <c r="AS470" s="110">
        <f t="shared" si="347"/>
        <v>1.7303156600966005</v>
      </c>
      <c r="AT470" s="110">
        <f t="shared" si="348"/>
        <v>1.3195669212406438</v>
      </c>
      <c r="AU470" s="110">
        <f t="shared" si="349"/>
        <v>27.014076329195632</v>
      </c>
      <c r="AV470" s="110">
        <f t="shared" si="350"/>
        <v>6.7558956925844518</v>
      </c>
      <c r="AW470" s="110">
        <f t="shared" si="351"/>
        <v>48.406092661200653</v>
      </c>
      <c r="AX470" s="110">
        <f t="shared" si="352"/>
        <v>58.970698787758572</v>
      </c>
      <c r="AY470" s="110">
        <f t="shared" si="353"/>
        <v>19.511603593944368</v>
      </c>
      <c r="AZ470" s="110">
        <f t="shared" si="354"/>
        <v>13.933301105148036</v>
      </c>
      <c r="BA470" s="110">
        <f t="shared" si="355"/>
        <v>224.59751710993024</v>
      </c>
      <c r="BB470" s="110">
        <f t="shared" si="356"/>
        <v>64.104871826928559</v>
      </c>
      <c r="BC470" s="90">
        <f t="shared" si="334"/>
        <v>0</v>
      </c>
      <c r="BD470" s="90">
        <f t="shared" si="357"/>
        <v>-17500</v>
      </c>
      <c r="BE470" s="90">
        <f t="shared" si="324"/>
        <v>21459.171451493388</v>
      </c>
      <c r="BF470" s="89">
        <f t="shared" si="335"/>
        <v>0.22623836865676505</v>
      </c>
      <c r="BG470" s="109">
        <f t="shared" si="358"/>
        <v>2201.8433125522115</v>
      </c>
      <c r="BH470" s="108">
        <f t="shared" si="325"/>
        <v>23661.014764045598</v>
      </c>
      <c r="BI470" s="129">
        <f t="shared" si="336"/>
        <v>0.35205798651689135</v>
      </c>
      <c r="BJ470" s="90">
        <f t="shared" si="326"/>
        <v>2512.6172530758013</v>
      </c>
      <c r="BK470" s="108">
        <f t="shared" si="327"/>
        <v>23971.78870456919</v>
      </c>
      <c r="BL470" s="89">
        <f t="shared" si="337"/>
        <v>0.36981649740395373</v>
      </c>
      <c r="BM470" s="109"/>
      <c r="BN470" s="109">
        <f t="shared" si="338"/>
        <v>17500</v>
      </c>
      <c r="BO470" s="109">
        <f t="shared" si="339"/>
        <v>23971.78870456919</v>
      </c>
      <c r="BQ470" s="108">
        <f t="shared" si="359"/>
        <v>107.389999</v>
      </c>
      <c r="BR470" s="108">
        <f t="shared" si="360"/>
        <v>33.93</v>
      </c>
    </row>
    <row r="471" spans="1:70" ht="12.75" customHeight="1" x14ac:dyDescent="0.2">
      <c r="A471" s="107">
        <v>42345</v>
      </c>
      <c r="B471" s="109">
        <v>103.239998</v>
      </c>
      <c r="C471" s="109">
        <v>80.400002000000001</v>
      </c>
      <c r="D471" s="109">
        <v>84.980002999999996</v>
      </c>
      <c r="E471" s="109">
        <v>98.639999000000003</v>
      </c>
      <c r="F471" s="109">
        <v>36.220001000000003</v>
      </c>
      <c r="G471" s="109">
        <v>31.559999000000001</v>
      </c>
      <c r="H471" s="109"/>
      <c r="I471" s="109"/>
      <c r="J471" s="148"/>
      <c r="K471" s="109"/>
      <c r="L471" s="156">
        <f>IF(int=Weekly,-$B$4,IF(int=Bi_Weekly,-$B$4,IF(int=Monthly,-$B$4,IF(int=Quarterly,0,IF(int=Yearly,0,IF(int=None,0,0))))))</f>
        <v>0</v>
      </c>
      <c r="M471" s="110">
        <f t="shared" si="312"/>
        <v>0</v>
      </c>
      <c r="N471" s="126">
        <f t="shared" si="313"/>
        <v>0</v>
      </c>
      <c r="O471" s="110">
        <f t="shared" si="314"/>
        <v>0</v>
      </c>
      <c r="P471" s="110">
        <f t="shared" si="315"/>
        <v>0</v>
      </c>
      <c r="Q471" s="110">
        <f t="shared" si="316"/>
        <v>0</v>
      </c>
      <c r="R471" s="110">
        <f t="shared" si="317"/>
        <v>0</v>
      </c>
      <c r="S471" s="110">
        <f t="shared" si="340"/>
        <v>44.302949270857376</v>
      </c>
      <c r="T471" s="110">
        <f t="shared" si="341"/>
        <v>52.62074158734174</v>
      </c>
      <c r="U471" s="110">
        <f t="shared" si="342"/>
        <v>17.781287933847768</v>
      </c>
      <c r="V471" s="110">
        <f t="shared" si="343"/>
        <v>12.613734183907392</v>
      </c>
      <c r="W471" s="110">
        <f t="shared" si="344"/>
        <v>197.58344078073461</v>
      </c>
      <c r="X471" s="110">
        <f t="shared" si="345"/>
        <v>57.348976134344113</v>
      </c>
      <c r="Y471" s="110"/>
      <c r="Z471" s="110"/>
      <c r="AA471" s="110"/>
      <c r="AB471" s="110"/>
      <c r="AC471" s="110"/>
      <c r="AD471" s="110"/>
      <c r="AE471" s="110">
        <f t="shared" si="328"/>
        <v>0</v>
      </c>
      <c r="AF471" s="110">
        <f t="shared" si="329"/>
        <v>0</v>
      </c>
      <c r="AG471" s="110">
        <f t="shared" si="330"/>
        <v>0</v>
      </c>
      <c r="AH471" s="110">
        <f t="shared" si="331"/>
        <v>0</v>
      </c>
      <c r="AI471" s="110">
        <f t="shared" si="332"/>
        <v>0</v>
      </c>
      <c r="AJ471" s="110">
        <f t="shared" si="333"/>
        <v>0</v>
      </c>
      <c r="AK471" s="110">
        <f t="shared" si="318"/>
        <v>0</v>
      </c>
      <c r="AL471" s="110">
        <f t="shared" si="319"/>
        <v>0</v>
      </c>
      <c r="AM471" s="110">
        <f t="shared" si="320"/>
        <v>0</v>
      </c>
      <c r="AN471" s="110">
        <f t="shared" si="321"/>
        <v>0</v>
      </c>
      <c r="AO471" s="110">
        <f t="shared" si="322"/>
        <v>0</v>
      </c>
      <c r="AP471" s="110">
        <f t="shared" si="323"/>
        <v>0</v>
      </c>
      <c r="AQ471" s="110">
        <f t="shared" si="346"/>
        <v>4.103143390343277</v>
      </c>
      <c r="AR471" s="110">
        <f t="shared" si="346"/>
        <v>6.3499572004168288</v>
      </c>
      <c r="AS471" s="110">
        <f t="shared" si="347"/>
        <v>1.7303156600966005</v>
      </c>
      <c r="AT471" s="110">
        <f t="shared" si="348"/>
        <v>1.3195669212406438</v>
      </c>
      <c r="AU471" s="110">
        <f t="shared" si="349"/>
        <v>27.014076329195632</v>
      </c>
      <c r="AV471" s="110">
        <f t="shared" si="350"/>
        <v>6.7558956925844518</v>
      </c>
      <c r="AW471" s="110">
        <f t="shared" si="351"/>
        <v>48.406092661200653</v>
      </c>
      <c r="AX471" s="110">
        <f t="shared" si="352"/>
        <v>58.970698787758572</v>
      </c>
      <c r="AY471" s="110">
        <f t="shared" si="353"/>
        <v>19.511603593944368</v>
      </c>
      <c r="AZ471" s="110">
        <f t="shared" si="354"/>
        <v>13.933301105148036</v>
      </c>
      <c r="BA471" s="110">
        <f t="shared" si="355"/>
        <v>224.59751710993024</v>
      </c>
      <c r="BB471" s="110">
        <f t="shared" si="356"/>
        <v>64.104871826928559</v>
      </c>
      <c r="BC471" s="90">
        <f t="shared" si="334"/>
        <v>0</v>
      </c>
      <c r="BD471" s="90">
        <f t="shared" si="357"/>
        <v>-17500</v>
      </c>
      <c r="BE471" s="90">
        <f t="shared" si="324"/>
        <v>20526.222804342888</v>
      </c>
      <c r="BF471" s="89">
        <f t="shared" si="335"/>
        <v>0.17292701739102223</v>
      </c>
      <c r="BG471" s="109">
        <f t="shared" si="358"/>
        <v>2201.8433125522115</v>
      </c>
      <c r="BH471" s="108">
        <f t="shared" si="325"/>
        <v>22728.066116895097</v>
      </c>
      <c r="BI471" s="129">
        <f t="shared" si="336"/>
        <v>0.29874663525114853</v>
      </c>
      <c r="BJ471" s="90">
        <f t="shared" si="326"/>
        <v>2403.0153297633587</v>
      </c>
      <c r="BK471" s="108">
        <f t="shared" si="327"/>
        <v>22929.238134106246</v>
      </c>
      <c r="BL471" s="89">
        <f t="shared" si="337"/>
        <v>0.31024217909178553</v>
      </c>
      <c r="BM471" s="109"/>
      <c r="BN471" s="109">
        <f t="shared" si="338"/>
        <v>17500</v>
      </c>
      <c r="BO471" s="109">
        <f t="shared" si="339"/>
        <v>22929.238134106246</v>
      </c>
      <c r="BQ471" s="108">
        <f t="shared" si="359"/>
        <v>103.239998</v>
      </c>
      <c r="BR471" s="108">
        <f t="shared" si="360"/>
        <v>31.559999000000001</v>
      </c>
    </row>
    <row r="472" spans="1:70" ht="12.75" customHeight="1" x14ac:dyDescent="0.2">
      <c r="A472" s="107">
        <v>42352</v>
      </c>
      <c r="B472" s="109">
        <v>102.900002</v>
      </c>
      <c r="C472" s="109">
        <v>80.470000999999996</v>
      </c>
      <c r="D472" s="109">
        <v>84.459998999999996</v>
      </c>
      <c r="E472" s="109">
        <v>97.650002000000001</v>
      </c>
      <c r="F472" s="109">
        <v>36.360000999999997</v>
      </c>
      <c r="G472" s="109">
        <v>32.639999000000003</v>
      </c>
      <c r="H472" s="109"/>
      <c r="I472" s="109"/>
      <c r="J472" s="148"/>
      <c r="K472" s="109"/>
      <c r="L472" s="156">
        <f>IF(int=Weekly,-$B$4,IF(int=Bi_Weekly,0,IF(int=Monthly,0,IF(int=Quarterly,0,IF(int=Yearly,0,IF(int=None,0,0))))))</f>
        <v>0</v>
      </c>
      <c r="M472" s="110">
        <f t="shared" si="312"/>
        <v>0</v>
      </c>
      <c r="N472" s="126">
        <f t="shared" si="313"/>
        <v>0</v>
      </c>
      <c r="O472" s="110">
        <f t="shared" si="314"/>
        <v>0</v>
      </c>
      <c r="P472" s="110">
        <f t="shared" si="315"/>
        <v>0</v>
      </c>
      <c r="Q472" s="110">
        <f t="shared" si="316"/>
        <v>0</v>
      </c>
      <c r="R472" s="110">
        <f t="shared" si="317"/>
        <v>0</v>
      </c>
      <c r="S472" s="110">
        <f t="shared" si="340"/>
        <v>44.302949270857376</v>
      </c>
      <c r="T472" s="110">
        <f t="shared" si="341"/>
        <v>52.62074158734174</v>
      </c>
      <c r="U472" s="110">
        <f t="shared" si="342"/>
        <v>17.781287933847768</v>
      </c>
      <c r="V472" s="110">
        <f t="shared" si="343"/>
        <v>12.613734183907392</v>
      </c>
      <c r="W472" s="110">
        <f t="shared" si="344"/>
        <v>197.58344078073461</v>
      </c>
      <c r="X472" s="110">
        <f t="shared" si="345"/>
        <v>57.348976134344113</v>
      </c>
      <c r="Y472" s="110"/>
      <c r="Z472" s="110"/>
      <c r="AA472" s="110"/>
      <c r="AB472" s="110"/>
      <c r="AC472" s="110"/>
      <c r="AD472" s="110">
        <v>0.159</v>
      </c>
      <c r="AE472" s="110">
        <f t="shared" si="328"/>
        <v>0</v>
      </c>
      <c r="AF472" s="110">
        <f t="shared" si="329"/>
        <v>0</v>
      </c>
      <c r="AG472" s="110">
        <f t="shared" si="330"/>
        <v>0</v>
      </c>
      <c r="AH472" s="110">
        <f t="shared" si="331"/>
        <v>0</v>
      </c>
      <c r="AI472" s="110">
        <f t="shared" si="332"/>
        <v>0</v>
      </c>
      <c r="AJ472" s="110">
        <f t="shared" si="333"/>
        <v>9.1184872053607133</v>
      </c>
      <c r="AK472" s="110">
        <f t="shared" si="318"/>
        <v>0</v>
      </c>
      <c r="AL472" s="110">
        <f t="shared" si="319"/>
        <v>0</v>
      </c>
      <c r="AM472" s="110">
        <f t="shared" si="320"/>
        <v>0</v>
      </c>
      <c r="AN472" s="110">
        <f t="shared" si="321"/>
        <v>0</v>
      </c>
      <c r="AO472" s="110">
        <f t="shared" si="322"/>
        <v>0</v>
      </c>
      <c r="AP472" s="110">
        <f t="shared" si="323"/>
        <v>0.27936542538989395</v>
      </c>
      <c r="AQ472" s="110">
        <f t="shared" si="346"/>
        <v>4.103143390343277</v>
      </c>
      <c r="AR472" s="110">
        <f t="shared" si="346"/>
        <v>6.3499572004168288</v>
      </c>
      <c r="AS472" s="110">
        <f t="shared" si="347"/>
        <v>1.7303156600966005</v>
      </c>
      <c r="AT472" s="110">
        <f t="shared" si="348"/>
        <v>1.3195669212406438</v>
      </c>
      <c r="AU472" s="110">
        <f t="shared" si="349"/>
        <v>27.014076329195632</v>
      </c>
      <c r="AV472" s="110">
        <f t="shared" si="350"/>
        <v>7.0352611179743461</v>
      </c>
      <c r="AW472" s="110">
        <f t="shared" si="351"/>
        <v>48.406092661200653</v>
      </c>
      <c r="AX472" s="110">
        <f t="shared" si="352"/>
        <v>58.970698787758572</v>
      </c>
      <c r="AY472" s="110">
        <f t="shared" si="353"/>
        <v>19.511603593944368</v>
      </c>
      <c r="AZ472" s="110">
        <f t="shared" si="354"/>
        <v>13.933301105148036</v>
      </c>
      <c r="BA472" s="110">
        <f t="shared" si="355"/>
        <v>224.59751710993024</v>
      </c>
      <c r="BB472" s="110">
        <f t="shared" si="356"/>
        <v>64.384237252318457</v>
      </c>
      <c r="BC472" s="90">
        <f t="shared" si="334"/>
        <v>9.1184872053607133</v>
      </c>
      <c r="BD472" s="90">
        <f t="shared" si="357"/>
        <v>-17500</v>
      </c>
      <c r="BE472" s="90">
        <f t="shared" si="324"/>
        <v>20582.708054175739</v>
      </c>
      <c r="BF472" s="89">
        <f t="shared" si="335"/>
        <v>0.17615474595289937</v>
      </c>
      <c r="BG472" s="109">
        <f t="shared" si="358"/>
        <v>2210.9617997575724</v>
      </c>
      <c r="BH472" s="108">
        <f t="shared" si="325"/>
        <v>22793.669853933312</v>
      </c>
      <c r="BI472" s="129">
        <f t="shared" si="336"/>
        <v>0.30249542022476072</v>
      </c>
      <c r="BJ472" s="90">
        <f t="shared" si="326"/>
        <v>2420.055454958886</v>
      </c>
      <c r="BK472" s="108">
        <f t="shared" si="327"/>
        <v>23002.763509134624</v>
      </c>
      <c r="BL472" s="89">
        <f t="shared" si="337"/>
        <v>0.31444362909340717</v>
      </c>
      <c r="BM472" s="109"/>
      <c r="BN472" s="109">
        <f t="shared" si="338"/>
        <v>17500</v>
      </c>
      <c r="BO472" s="109">
        <f t="shared" si="339"/>
        <v>23002.763509134631</v>
      </c>
      <c r="BQ472" s="108">
        <f t="shared" si="359"/>
        <v>102.900002</v>
      </c>
      <c r="BR472" s="108">
        <f t="shared" si="360"/>
        <v>32.639999000000003</v>
      </c>
    </row>
    <row r="473" spans="1:70" ht="12.75" customHeight="1" x14ac:dyDescent="0.2">
      <c r="A473" s="107">
        <v>42359</v>
      </c>
      <c r="B473" s="109">
        <v>105.230003</v>
      </c>
      <c r="C473" s="109">
        <v>82.400002000000001</v>
      </c>
      <c r="D473" s="109">
        <v>86.889999000000003</v>
      </c>
      <c r="E473" s="109">
        <v>100.260002</v>
      </c>
      <c r="F473" s="109">
        <v>37.139999000000003</v>
      </c>
      <c r="G473" s="109">
        <v>33.349997999999999</v>
      </c>
      <c r="H473" s="109"/>
      <c r="I473" s="109"/>
      <c r="J473" s="148"/>
      <c r="K473" s="109"/>
      <c r="L473" s="156">
        <f>IF(int=Weekly,-$B$4,IF(int=Bi_Weekly,-$B$4,IF(int=Monthly,0,IF(int=Quarterly,0,IF(int=Yearly,0,IF(int=None,0,0))))))</f>
        <v>0</v>
      </c>
      <c r="M473" s="110">
        <f t="shared" si="312"/>
        <v>0</v>
      </c>
      <c r="N473" s="126">
        <f t="shared" si="313"/>
        <v>0</v>
      </c>
      <c r="O473" s="110">
        <f t="shared" si="314"/>
        <v>0</v>
      </c>
      <c r="P473" s="110">
        <f t="shared" si="315"/>
        <v>0</v>
      </c>
      <c r="Q473" s="110">
        <f t="shared" si="316"/>
        <v>0</v>
      </c>
      <c r="R473" s="110">
        <f t="shared" si="317"/>
        <v>0</v>
      </c>
      <c r="S473" s="110">
        <f t="shared" si="340"/>
        <v>44.302949270857376</v>
      </c>
      <c r="T473" s="110">
        <f t="shared" si="341"/>
        <v>52.62074158734174</v>
      </c>
      <c r="U473" s="110">
        <f t="shared" si="342"/>
        <v>17.781287933847768</v>
      </c>
      <c r="V473" s="110">
        <f t="shared" si="343"/>
        <v>12.613734183907392</v>
      </c>
      <c r="W473" s="110">
        <f t="shared" si="344"/>
        <v>197.58344078073461</v>
      </c>
      <c r="X473" s="110">
        <f t="shared" si="345"/>
        <v>57.348976134344113</v>
      </c>
      <c r="Y473" s="110">
        <v>0.58300099999999999</v>
      </c>
      <c r="Z473" s="110">
        <v>0.58799999999999997</v>
      </c>
      <c r="AA473" s="110">
        <v>0.53800000000000003</v>
      </c>
      <c r="AB473" s="110">
        <v>0.74399999999999999</v>
      </c>
      <c r="AC473" s="110">
        <v>0.221</v>
      </c>
      <c r="AD473" s="110"/>
      <c r="AE473" s="110">
        <f t="shared" si="328"/>
        <v>25.828663727859119</v>
      </c>
      <c r="AF473" s="110">
        <f t="shared" si="329"/>
        <v>30.94099605335694</v>
      </c>
      <c r="AG473" s="110">
        <f t="shared" si="330"/>
        <v>9.5663329084101001</v>
      </c>
      <c r="AH473" s="110">
        <f t="shared" si="331"/>
        <v>9.3846182328270995</v>
      </c>
      <c r="AI473" s="110">
        <f t="shared" si="332"/>
        <v>43.665940412542348</v>
      </c>
      <c r="AJ473" s="110">
        <f t="shared" si="333"/>
        <v>0</v>
      </c>
      <c r="AK473" s="110">
        <f t="shared" si="318"/>
        <v>0.24544961504808777</v>
      </c>
      <c r="AL473" s="110">
        <f t="shared" si="319"/>
        <v>0.37549751580536295</v>
      </c>
      <c r="AM473" s="110">
        <f t="shared" si="320"/>
        <v>0.11009705395911099</v>
      </c>
      <c r="AN473" s="110">
        <f t="shared" si="321"/>
        <v>9.360281314204541E-2</v>
      </c>
      <c r="AO473" s="110">
        <f t="shared" si="322"/>
        <v>1.175711943679437</v>
      </c>
      <c r="AP473" s="110">
        <f t="shared" si="323"/>
        <v>0</v>
      </c>
      <c r="AQ473" s="110">
        <f t="shared" si="346"/>
        <v>4.3485930053913648</v>
      </c>
      <c r="AR473" s="110">
        <f t="shared" si="346"/>
        <v>6.7254547162221918</v>
      </c>
      <c r="AS473" s="110">
        <f t="shared" si="347"/>
        <v>1.8404127140557116</v>
      </c>
      <c r="AT473" s="110">
        <f t="shared" si="348"/>
        <v>1.4131697343826892</v>
      </c>
      <c r="AU473" s="110">
        <f t="shared" si="349"/>
        <v>28.18978827287507</v>
      </c>
      <c r="AV473" s="110">
        <f t="shared" si="350"/>
        <v>7.0352611179743461</v>
      </c>
      <c r="AW473" s="110">
        <f t="shared" si="351"/>
        <v>48.65154227624874</v>
      </c>
      <c r="AX473" s="110">
        <f t="shared" si="352"/>
        <v>59.346196303563929</v>
      </c>
      <c r="AY473" s="110">
        <f t="shared" si="353"/>
        <v>19.621700647903481</v>
      </c>
      <c r="AZ473" s="110">
        <f t="shared" si="354"/>
        <v>14.026903918290081</v>
      </c>
      <c r="BA473" s="110">
        <f t="shared" si="355"/>
        <v>225.77322905360967</v>
      </c>
      <c r="BB473" s="110">
        <f t="shared" si="356"/>
        <v>64.384237252318457</v>
      </c>
      <c r="BC473" s="90">
        <f t="shared" si="334"/>
        <v>119.3865513349956</v>
      </c>
      <c r="BD473" s="90">
        <f t="shared" si="357"/>
        <v>-17500</v>
      </c>
      <c r="BE473" s="90">
        <f t="shared" si="324"/>
        <v>21058.454834411848</v>
      </c>
      <c r="BF473" s="89">
        <f t="shared" si="335"/>
        <v>0.20334027625210571</v>
      </c>
      <c r="BG473" s="109">
        <f t="shared" si="358"/>
        <v>2330.348351092568</v>
      </c>
      <c r="BH473" s="108">
        <f t="shared" si="325"/>
        <v>23388.803185504417</v>
      </c>
      <c r="BI473" s="129">
        <f t="shared" si="336"/>
        <v>0.33650303917168101</v>
      </c>
      <c r="BJ473" s="90">
        <f t="shared" si="326"/>
        <v>2594.9724488288807</v>
      </c>
      <c r="BK473" s="108">
        <f t="shared" si="327"/>
        <v>23653.42728324073</v>
      </c>
      <c r="BL473" s="89">
        <f t="shared" si="337"/>
        <v>0.35162441618518447</v>
      </c>
      <c r="BM473" s="109"/>
      <c r="BN473" s="109">
        <f t="shared" si="338"/>
        <v>17500</v>
      </c>
      <c r="BO473" s="109">
        <f t="shared" si="339"/>
        <v>23653.427283240726</v>
      </c>
      <c r="BQ473" s="108">
        <f t="shared" si="359"/>
        <v>105.230003</v>
      </c>
      <c r="BR473" s="108">
        <f t="shared" si="360"/>
        <v>33.349997999999999</v>
      </c>
    </row>
    <row r="474" spans="1:70" ht="12.75" customHeight="1" x14ac:dyDescent="0.2">
      <c r="A474" s="107">
        <v>42366</v>
      </c>
      <c r="B474" s="109">
        <v>104.300003</v>
      </c>
      <c r="C474" s="109">
        <v>81.519997000000004</v>
      </c>
      <c r="D474" s="109">
        <v>85.949996999999996</v>
      </c>
      <c r="E474" s="109">
        <v>98.769997000000004</v>
      </c>
      <c r="F474" s="109">
        <v>36.720001000000003</v>
      </c>
      <c r="G474" s="109">
        <v>32.709999000000003</v>
      </c>
      <c r="H474" s="109"/>
      <c r="I474" s="109"/>
      <c r="J474" s="148"/>
      <c r="K474" s="109"/>
      <c r="L474" s="156">
        <f>IF(int=Weekly,-$B$4,IF(int=Bi_Weekly,0,IF(int=Monthly,0,IF(int=Quarterly,0,IF(int=Yearly,0,IF(int=None,0,0))))))</f>
        <v>0</v>
      </c>
      <c r="M474" s="110">
        <f t="shared" si="312"/>
        <v>0</v>
      </c>
      <c r="N474" s="126">
        <f t="shared" si="313"/>
        <v>0</v>
      </c>
      <c r="O474" s="110">
        <f t="shared" si="314"/>
        <v>0</v>
      </c>
      <c r="P474" s="110">
        <f t="shared" si="315"/>
        <v>0</v>
      </c>
      <c r="Q474" s="110">
        <f t="shared" si="316"/>
        <v>0</v>
      </c>
      <c r="R474" s="110">
        <f t="shared" si="317"/>
        <v>0</v>
      </c>
      <c r="S474" s="110">
        <f t="shared" si="340"/>
        <v>44.302949270857376</v>
      </c>
      <c r="T474" s="110">
        <f t="shared" si="341"/>
        <v>52.62074158734174</v>
      </c>
      <c r="U474" s="110">
        <f t="shared" si="342"/>
        <v>17.781287933847768</v>
      </c>
      <c r="V474" s="110">
        <f t="shared" si="343"/>
        <v>12.613734183907392</v>
      </c>
      <c r="W474" s="110">
        <f t="shared" si="344"/>
        <v>197.58344078073461</v>
      </c>
      <c r="X474" s="110">
        <f t="shared" si="345"/>
        <v>57.348976134344113</v>
      </c>
      <c r="Y474" s="110"/>
      <c r="Z474" s="110"/>
      <c r="AA474" s="110"/>
      <c r="AB474" s="110"/>
      <c r="AC474" s="110"/>
      <c r="AD474" s="110"/>
      <c r="AE474" s="110">
        <f t="shared" si="328"/>
        <v>0</v>
      </c>
      <c r="AF474" s="110">
        <f t="shared" si="329"/>
        <v>0</v>
      </c>
      <c r="AG474" s="110">
        <f t="shared" si="330"/>
        <v>0</v>
      </c>
      <c r="AH474" s="110">
        <f t="shared" si="331"/>
        <v>0</v>
      </c>
      <c r="AI474" s="110">
        <f t="shared" si="332"/>
        <v>0</v>
      </c>
      <c r="AJ474" s="110">
        <f t="shared" si="333"/>
        <v>0</v>
      </c>
      <c r="AK474" s="110">
        <f t="shared" si="318"/>
        <v>0</v>
      </c>
      <c r="AL474" s="110">
        <f t="shared" si="319"/>
        <v>0</v>
      </c>
      <c r="AM474" s="110">
        <f t="shared" si="320"/>
        <v>0</v>
      </c>
      <c r="AN474" s="110">
        <f t="shared" si="321"/>
        <v>0</v>
      </c>
      <c r="AO474" s="110">
        <f t="shared" si="322"/>
        <v>0</v>
      </c>
      <c r="AP474" s="110">
        <f t="shared" si="323"/>
        <v>0</v>
      </c>
      <c r="AQ474" s="110">
        <f t="shared" si="346"/>
        <v>4.3485930053913648</v>
      </c>
      <c r="AR474" s="110">
        <f t="shared" si="346"/>
        <v>6.7254547162221918</v>
      </c>
      <c r="AS474" s="110">
        <f t="shared" si="347"/>
        <v>1.8404127140557116</v>
      </c>
      <c r="AT474" s="110">
        <f t="shared" si="348"/>
        <v>1.4131697343826892</v>
      </c>
      <c r="AU474" s="110">
        <f t="shared" si="349"/>
        <v>28.18978827287507</v>
      </c>
      <c r="AV474" s="110">
        <f t="shared" si="350"/>
        <v>7.0352611179743461</v>
      </c>
      <c r="AW474" s="110">
        <f t="shared" si="351"/>
        <v>48.65154227624874</v>
      </c>
      <c r="AX474" s="110">
        <f t="shared" si="352"/>
        <v>59.346196303563929</v>
      </c>
      <c r="AY474" s="110">
        <f t="shared" si="353"/>
        <v>19.621700647903481</v>
      </c>
      <c r="AZ474" s="110">
        <f t="shared" si="354"/>
        <v>14.026903918290081</v>
      </c>
      <c r="BA474" s="110">
        <f t="shared" si="355"/>
        <v>225.77322905360967</v>
      </c>
      <c r="BB474" s="110">
        <f t="shared" si="356"/>
        <v>64.384237252318457</v>
      </c>
      <c r="BC474" s="90">
        <f t="shared" si="334"/>
        <v>0</v>
      </c>
      <c r="BD474" s="90">
        <f t="shared" si="357"/>
        <v>-17500</v>
      </c>
      <c r="BE474" s="90">
        <f t="shared" si="324"/>
        <v>20815.749665328265</v>
      </c>
      <c r="BF474" s="89">
        <f t="shared" si="335"/>
        <v>0.18947140944732954</v>
      </c>
      <c r="BG474" s="109">
        <f t="shared" si="358"/>
        <v>2330.348351092568</v>
      </c>
      <c r="BH474" s="108">
        <f t="shared" si="325"/>
        <v>23146.098016420834</v>
      </c>
      <c r="BI474" s="129">
        <f t="shared" si="336"/>
        <v>0.32263417236690484</v>
      </c>
      <c r="BJ474" s="90">
        <f t="shared" si="326"/>
        <v>2564.8319871789272</v>
      </c>
      <c r="BK474" s="108">
        <f t="shared" si="327"/>
        <v>23380.581652507193</v>
      </c>
      <c r="BL474" s="89">
        <f t="shared" si="337"/>
        <v>0.33603323728612522</v>
      </c>
      <c r="BM474" s="109"/>
      <c r="BN474" s="109">
        <f t="shared" si="338"/>
        <v>17500</v>
      </c>
      <c r="BO474" s="109">
        <f t="shared" si="339"/>
        <v>23380.581652507193</v>
      </c>
      <c r="BQ474" s="108">
        <f t="shared" si="359"/>
        <v>104.300003</v>
      </c>
      <c r="BR474" s="108">
        <f t="shared" si="360"/>
        <v>32.709999000000003</v>
      </c>
    </row>
    <row r="475" spans="1:70" ht="12.75" customHeight="1" x14ac:dyDescent="0.2">
      <c r="A475" s="107">
        <v>42373</v>
      </c>
      <c r="B475" s="109">
        <v>97.970000999999996</v>
      </c>
      <c r="C475" s="109">
        <v>76.860000999999997</v>
      </c>
      <c r="D475" s="109">
        <v>80.430000000000007</v>
      </c>
      <c r="E475" s="109">
        <v>92.269997000000004</v>
      </c>
      <c r="F475" s="109">
        <v>34.369999</v>
      </c>
      <c r="G475" s="109">
        <v>30</v>
      </c>
      <c r="H475" s="109"/>
      <c r="I475" s="109"/>
      <c r="J475" s="148"/>
      <c r="K475" s="109"/>
      <c r="L475" s="156">
        <f>IF(int=Weekly,-$B$4,IF(int=Bi_Weekly,-$B$4,IF(int=Monthly,-$B$4,IF(int=Quarterly,0,IF(int=Yearly,0,IF(int=None,0,0))))))</f>
        <v>0</v>
      </c>
      <c r="M475" s="110">
        <f t="shared" si="312"/>
        <v>0</v>
      </c>
      <c r="N475" s="126">
        <f t="shared" si="313"/>
        <v>0</v>
      </c>
      <c r="O475" s="110">
        <f t="shared" si="314"/>
        <v>0</v>
      </c>
      <c r="P475" s="110">
        <f t="shared" si="315"/>
        <v>0</v>
      </c>
      <c r="Q475" s="110">
        <f t="shared" si="316"/>
        <v>0</v>
      </c>
      <c r="R475" s="110">
        <f t="shared" si="317"/>
        <v>0</v>
      </c>
      <c r="S475" s="110">
        <f t="shared" si="340"/>
        <v>44.302949270857376</v>
      </c>
      <c r="T475" s="110">
        <f t="shared" si="341"/>
        <v>52.62074158734174</v>
      </c>
      <c r="U475" s="110">
        <f t="shared" si="342"/>
        <v>17.781287933847768</v>
      </c>
      <c r="V475" s="110">
        <f t="shared" si="343"/>
        <v>12.613734183907392</v>
      </c>
      <c r="W475" s="110">
        <f t="shared" si="344"/>
        <v>197.58344078073461</v>
      </c>
      <c r="X475" s="110">
        <f t="shared" si="345"/>
        <v>57.348976134344113</v>
      </c>
      <c r="Y475" s="110"/>
      <c r="Z475" s="110"/>
      <c r="AA475" s="110"/>
      <c r="AB475" s="110"/>
      <c r="AC475" s="110"/>
      <c r="AD475" s="110"/>
      <c r="AE475" s="110">
        <f t="shared" si="328"/>
        <v>0</v>
      </c>
      <c r="AF475" s="110">
        <f t="shared" si="329"/>
        <v>0</v>
      </c>
      <c r="AG475" s="110">
        <f t="shared" si="330"/>
        <v>0</v>
      </c>
      <c r="AH475" s="110">
        <f t="shared" si="331"/>
        <v>0</v>
      </c>
      <c r="AI475" s="110">
        <f t="shared" si="332"/>
        <v>0</v>
      </c>
      <c r="AJ475" s="110">
        <f t="shared" si="333"/>
        <v>0</v>
      </c>
      <c r="AK475" s="110">
        <f t="shared" si="318"/>
        <v>0</v>
      </c>
      <c r="AL475" s="110">
        <f t="shared" si="319"/>
        <v>0</v>
      </c>
      <c r="AM475" s="110">
        <f t="shared" si="320"/>
        <v>0</v>
      </c>
      <c r="AN475" s="110">
        <f t="shared" si="321"/>
        <v>0</v>
      </c>
      <c r="AO475" s="110">
        <f t="shared" si="322"/>
        <v>0</v>
      </c>
      <c r="AP475" s="110">
        <f t="shared" si="323"/>
        <v>0</v>
      </c>
      <c r="AQ475" s="110">
        <f t="shared" si="346"/>
        <v>4.3485930053913648</v>
      </c>
      <c r="AR475" s="110">
        <f t="shared" si="346"/>
        <v>6.7254547162221918</v>
      </c>
      <c r="AS475" s="110">
        <f t="shared" si="347"/>
        <v>1.8404127140557116</v>
      </c>
      <c r="AT475" s="110">
        <f t="shared" si="348"/>
        <v>1.4131697343826892</v>
      </c>
      <c r="AU475" s="110">
        <f t="shared" si="349"/>
        <v>28.18978827287507</v>
      </c>
      <c r="AV475" s="110">
        <f t="shared" si="350"/>
        <v>7.0352611179743461</v>
      </c>
      <c r="AW475" s="110">
        <f t="shared" si="351"/>
        <v>48.65154227624874</v>
      </c>
      <c r="AX475" s="110">
        <f t="shared" si="352"/>
        <v>59.346196303563929</v>
      </c>
      <c r="AY475" s="110">
        <f t="shared" si="353"/>
        <v>19.621700647903481</v>
      </c>
      <c r="AZ475" s="110">
        <f t="shared" si="354"/>
        <v>14.026903918290081</v>
      </c>
      <c r="BA475" s="110">
        <f t="shared" si="355"/>
        <v>225.77322905360967</v>
      </c>
      <c r="BB475" s="110">
        <f t="shared" si="356"/>
        <v>64.384237252318457</v>
      </c>
      <c r="BC475" s="90">
        <f t="shared" si="334"/>
        <v>0</v>
      </c>
      <c r="BD475" s="90">
        <f t="shared" si="357"/>
        <v>-17500</v>
      </c>
      <c r="BE475" s="90">
        <f t="shared" si="324"/>
        <v>19490.220385300716</v>
      </c>
      <c r="BF475" s="89">
        <f t="shared" si="335"/>
        <v>0.11372687916004098</v>
      </c>
      <c r="BG475" s="109">
        <f t="shared" si="358"/>
        <v>2330.348351092568</v>
      </c>
      <c r="BH475" s="108">
        <f t="shared" si="325"/>
        <v>21820.568736393285</v>
      </c>
      <c r="BI475" s="129">
        <f t="shared" si="336"/>
        <v>0.24688964207961628</v>
      </c>
      <c r="BJ475" s="90">
        <f t="shared" si="326"/>
        <v>2401.3085073327184</v>
      </c>
      <c r="BK475" s="108">
        <f t="shared" si="327"/>
        <v>21891.528892633432</v>
      </c>
      <c r="BL475" s="89">
        <f t="shared" si="337"/>
        <v>0.25094450815048175</v>
      </c>
      <c r="BM475" s="109"/>
      <c r="BN475" s="109">
        <f t="shared" si="338"/>
        <v>17500</v>
      </c>
      <c r="BO475" s="109">
        <f t="shared" si="339"/>
        <v>21891.528892633429</v>
      </c>
      <c r="BQ475" s="108">
        <f t="shared" si="359"/>
        <v>97.970000999999996</v>
      </c>
      <c r="BR475" s="108">
        <f t="shared" si="360"/>
        <v>30</v>
      </c>
    </row>
    <row r="476" spans="1:70" ht="12.75" customHeight="1" x14ac:dyDescent="0.2">
      <c r="A476" s="107">
        <v>42380</v>
      </c>
      <c r="B476" s="109">
        <v>95.459998999999996</v>
      </c>
      <c r="C476" s="109">
        <v>75.239998</v>
      </c>
      <c r="D476" s="109">
        <v>77.730002999999996</v>
      </c>
      <c r="E476" s="109">
        <v>89.190002000000007</v>
      </c>
      <c r="F476" s="109">
        <v>33.340000000000003</v>
      </c>
      <c r="G476" s="109">
        <v>28.76</v>
      </c>
      <c r="H476" s="109"/>
      <c r="I476" s="109"/>
      <c r="J476" s="148"/>
      <c r="K476" s="109"/>
      <c r="L476" s="156">
        <f>IF(int=Weekly,-$B$4,IF(int=Bi_Weekly,0,IF(int=Monthly,0,IF(int=Quarterly,0,IF(int=Yearly,0,IF(int=None,0,0))))))</f>
        <v>0</v>
      </c>
      <c r="M476" s="110">
        <f t="shared" si="312"/>
        <v>0</v>
      </c>
      <c r="N476" s="126">
        <f t="shared" si="313"/>
        <v>0</v>
      </c>
      <c r="O476" s="110">
        <f t="shared" si="314"/>
        <v>0</v>
      </c>
      <c r="P476" s="110">
        <f t="shared" si="315"/>
        <v>0</v>
      </c>
      <c r="Q476" s="110">
        <f t="shared" si="316"/>
        <v>0</v>
      </c>
      <c r="R476" s="110">
        <f t="shared" si="317"/>
        <v>0</v>
      </c>
      <c r="S476" s="110">
        <f t="shared" si="340"/>
        <v>44.302949270857376</v>
      </c>
      <c r="T476" s="110">
        <f t="shared" si="341"/>
        <v>52.62074158734174</v>
      </c>
      <c r="U476" s="110">
        <f t="shared" si="342"/>
        <v>17.781287933847768</v>
      </c>
      <c r="V476" s="110">
        <f t="shared" si="343"/>
        <v>12.613734183907392</v>
      </c>
      <c r="W476" s="110">
        <f t="shared" si="344"/>
        <v>197.58344078073461</v>
      </c>
      <c r="X476" s="110">
        <f t="shared" si="345"/>
        <v>57.348976134344113</v>
      </c>
      <c r="Y476" s="110"/>
      <c r="Z476" s="110"/>
      <c r="AA476" s="110"/>
      <c r="AB476" s="110"/>
      <c r="AC476" s="110"/>
      <c r="AD476" s="110"/>
      <c r="AE476" s="110">
        <f t="shared" si="328"/>
        <v>0</v>
      </c>
      <c r="AF476" s="110">
        <f t="shared" si="329"/>
        <v>0</v>
      </c>
      <c r="AG476" s="110">
        <f t="shared" si="330"/>
        <v>0</v>
      </c>
      <c r="AH476" s="110">
        <f t="shared" si="331"/>
        <v>0</v>
      </c>
      <c r="AI476" s="110">
        <f t="shared" si="332"/>
        <v>0</v>
      </c>
      <c r="AJ476" s="110">
        <f t="shared" si="333"/>
        <v>0</v>
      </c>
      <c r="AK476" s="110">
        <f t="shared" si="318"/>
        <v>0</v>
      </c>
      <c r="AL476" s="110">
        <f t="shared" si="319"/>
        <v>0</v>
      </c>
      <c r="AM476" s="110">
        <f t="shared" si="320"/>
        <v>0</v>
      </c>
      <c r="AN476" s="110">
        <f t="shared" si="321"/>
        <v>0</v>
      </c>
      <c r="AO476" s="110">
        <f t="shared" si="322"/>
        <v>0</v>
      </c>
      <c r="AP476" s="110">
        <f t="shared" si="323"/>
        <v>0</v>
      </c>
      <c r="AQ476" s="110">
        <f t="shared" si="346"/>
        <v>4.3485930053913648</v>
      </c>
      <c r="AR476" s="110">
        <f t="shared" si="346"/>
        <v>6.7254547162221918</v>
      </c>
      <c r="AS476" s="110">
        <f t="shared" si="347"/>
        <v>1.8404127140557116</v>
      </c>
      <c r="AT476" s="110">
        <f t="shared" si="348"/>
        <v>1.4131697343826892</v>
      </c>
      <c r="AU476" s="110">
        <f t="shared" si="349"/>
        <v>28.18978827287507</v>
      </c>
      <c r="AV476" s="110">
        <f t="shared" si="350"/>
        <v>7.0352611179743461</v>
      </c>
      <c r="AW476" s="110">
        <f t="shared" si="351"/>
        <v>48.65154227624874</v>
      </c>
      <c r="AX476" s="110">
        <f t="shared" si="352"/>
        <v>59.346196303563929</v>
      </c>
      <c r="AY476" s="110">
        <f t="shared" si="353"/>
        <v>19.621700647903481</v>
      </c>
      <c r="AZ476" s="110">
        <f t="shared" si="354"/>
        <v>14.026903918290081</v>
      </c>
      <c r="BA476" s="110">
        <f t="shared" si="355"/>
        <v>225.77322905360967</v>
      </c>
      <c r="BB476" s="110">
        <f t="shared" si="356"/>
        <v>64.384237252318457</v>
      </c>
      <c r="BC476" s="90">
        <f t="shared" si="334"/>
        <v>0</v>
      </c>
      <c r="BD476" s="90">
        <f t="shared" si="357"/>
        <v>-17500</v>
      </c>
      <c r="BE476" s="90">
        <f t="shared" si="324"/>
        <v>18932.290995668656</v>
      </c>
      <c r="BF476" s="89">
        <f t="shared" si="335"/>
        <v>8.1845199752494713E-2</v>
      </c>
      <c r="BG476" s="109">
        <f t="shared" si="358"/>
        <v>2330.348351092568</v>
      </c>
      <c r="BH476" s="108">
        <f t="shared" si="325"/>
        <v>21262.639346761225</v>
      </c>
      <c r="BI476" s="129">
        <f t="shared" si="336"/>
        <v>0.21500796267207001</v>
      </c>
      <c r="BJ476" s="90">
        <f t="shared" si="326"/>
        <v>2332.4174313350327</v>
      </c>
      <c r="BK476" s="108">
        <f t="shared" si="327"/>
        <v>21264.70842700369</v>
      </c>
      <c r="BL476" s="89">
        <f t="shared" si="337"/>
        <v>0.21512619582878223</v>
      </c>
      <c r="BM476" s="109"/>
      <c r="BN476" s="109">
        <f t="shared" si="338"/>
        <v>17500</v>
      </c>
      <c r="BO476" s="109">
        <f t="shared" si="339"/>
        <v>21264.708427003683</v>
      </c>
      <c r="BQ476" s="108">
        <f t="shared" si="359"/>
        <v>95.459998999999996</v>
      </c>
      <c r="BR476" s="108">
        <f t="shared" si="360"/>
        <v>28.76</v>
      </c>
    </row>
    <row r="477" spans="1:70" ht="12.75" customHeight="1" x14ac:dyDescent="0.2">
      <c r="A477" s="107">
        <v>42388</v>
      </c>
      <c r="B477" s="109">
        <v>96.809997999999993</v>
      </c>
      <c r="C477" s="109">
        <v>75.760002</v>
      </c>
      <c r="D477" s="109">
        <v>78.230002999999996</v>
      </c>
      <c r="E477" s="109">
        <v>90.010002</v>
      </c>
      <c r="F477" s="109">
        <v>34.07</v>
      </c>
      <c r="G477" s="109">
        <v>29.57</v>
      </c>
      <c r="H477" s="109"/>
      <c r="I477" s="109"/>
      <c r="J477" s="148"/>
      <c r="K477" s="109"/>
      <c r="L477" s="156">
        <f>IF(int=Weekly,-$B$4,IF(int=Bi_Weekly,-$B$4,IF(int=Monthly,0,IF(int=Quarterly,-$B$4,IF(int=Yearly,0,IF(int=None,0,0))))))</f>
        <v>-500</v>
      </c>
      <c r="M477" s="110">
        <f t="shared" si="312"/>
        <v>0.90899702322068021</v>
      </c>
      <c r="N477" s="126">
        <f t="shared" si="313"/>
        <v>1.1615627993251636</v>
      </c>
      <c r="O477" s="110">
        <f t="shared" si="314"/>
        <v>0.35791894319625683</v>
      </c>
      <c r="P477" s="110">
        <f t="shared" si="315"/>
        <v>0.27219197262099826</v>
      </c>
      <c r="Q477" s="110">
        <f t="shared" si="316"/>
        <v>6.0316994423246255</v>
      </c>
      <c r="R477" s="110">
        <f t="shared" si="317"/>
        <v>2.2319918836658776</v>
      </c>
      <c r="S477" s="110">
        <f t="shared" si="340"/>
        <v>45.211946294078054</v>
      </c>
      <c r="T477" s="110">
        <f t="shared" si="341"/>
        <v>53.782304386666901</v>
      </c>
      <c r="U477" s="110">
        <f t="shared" si="342"/>
        <v>18.139206877044025</v>
      </c>
      <c r="V477" s="110">
        <f t="shared" si="343"/>
        <v>12.88592615652839</v>
      </c>
      <c r="W477" s="110">
        <f t="shared" si="344"/>
        <v>203.61514022305923</v>
      </c>
      <c r="X477" s="110">
        <f t="shared" si="345"/>
        <v>59.58096801800999</v>
      </c>
      <c r="Y477" s="110"/>
      <c r="Z477" s="110"/>
      <c r="AA477" s="110"/>
      <c r="AB477" s="110"/>
      <c r="AC477" s="110"/>
      <c r="AD477" s="110"/>
      <c r="AE477" s="110">
        <f t="shared" si="328"/>
        <v>0</v>
      </c>
      <c r="AF477" s="110">
        <f t="shared" si="329"/>
        <v>0</v>
      </c>
      <c r="AG477" s="110">
        <f t="shared" si="330"/>
        <v>0</v>
      </c>
      <c r="AH477" s="110">
        <f t="shared" si="331"/>
        <v>0</v>
      </c>
      <c r="AI477" s="110">
        <f t="shared" si="332"/>
        <v>0</v>
      </c>
      <c r="AJ477" s="110">
        <f t="shared" si="333"/>
        <v>0</v>
      </c>
      <c r="AK477" s="110">
        <f t="shared" si="318"/>
        <v>0</v>
      </c>
      <c r="AL477" s="110">
        <f t="shared" si="319"/>
        <v>0</v>
      </c>
      <c r="AM477" s="110">
        <f t="shared" si="320"/>
        <v>0</v>
      </c>
      <c r="AN477" s="110">
        <f t="shared" si="321"/>
        <v>0</v>
      </c>
      <c r="AO477" s="110">
        <f t="shared" si="322"/>
        <v>0</v>
      </c>
      <c r="AP477" s="110">
        <f t="shared" si="323"/>
        <v>0</v>
      </c>
      <c r="AQ477" s="110">
        <f t="shared" si="346"/>
        <v>4.3485930053913648</v>
      </c>
      <c r="AR477" s="110">
        <f t="shared" si="346"/>
        <v>6.7254547162221918</v>
      </c>
      <c r="AS477" s="110">
        <f t="shared" si="347"/>
        <v>1.8404127140557116</v>
      </c>
      <c r="AT477" s="110">
        <f t="shared" si="348"/>
        <v>1.4131697343826892</v>
      </c>
      <c r="AU477" s="110">
        <f t="shared" si="349"/>
        <v>28.18978827287507</v>
      </c>
      <c r="AV477" s="110">
        <f t="shared" si="350"/>
        <v>7.0352611179743461</v>
      </c>
      <c r="AW477" s="110">
        <f t="shared" si="351"/>
        <v>49.560539299469418</v>
      </c>
      <c r="AX477" s="110">
        <f t="shared" si="352"/>
        <v>60.507759102889096</v>
      </c>
      <c r="AY477" s="110">
        <f t="shared" si="353"/>
        <v>19.979619591099738</v>
      </c>
      <c r="AZ477" s="110">
        <f t="shared" si="354"/>
        <v>14.299095890911079</v>
      </c>
      <c r="BA477" s="110">
        <f t="shared" si="355"/>
        <v>231.80492849593429</v>
      </c>
      <c r="BB477" s="110">
        <f t="shared" si="356"/>
        <v>66.616229135984341</v>
      </c>
      <c r="BC477" s="90">
        <f t="shared" si="334"/>
        <v>0</v>
      </c>
      <c r="BD477" s="90">
        <f t="shared" si="357"/>
        <v>-18000</v>
      </c>
      <c r="BE477" s="90">
        <f t="shared" si="324"/>
        <v>19729.385417426227</v>
      </c>
      <c r="BF477" s="89">
        <f t="shared" si="335"/>
        <v>9.6076967634790345E-2</v>
      </c>
      <c r="BG477" s="109">
        <f t="shared" si="358"/>
        <v>2330.348351092568</v>
      </c>
      <c r="BH477" s="108">
        <f t="shared" si="325"/>
        <v>22059.733768518796</v>
      </c>
      <c r="BI477" s="129">
        <f t="shared" si="336"/>
        <v>0.2255407649177108</v>
      </c>
      <c r="BJ477" s="90">
        <f t="shared" si="326"/>
        <v>2370.1414033819515</v>
      </c>
      <c r="BK477" s="108">
        <f t="shared" si="327"/>
        <v>22099.52682080818</v>
      </c>
      <c r="BL477" s="89">
        <f t="shared" si="337"/>
        <v>0.22775149004489892</v>
      </c>
      <c r="BM477" s="109"/>
      <c r="BN477" s="109">
        <f t="shared" si="338"/>
        <v>18000</v>
      </c>
      <c r="BO477" s="109">
        <f t="shared" si="339"/>
        <v>22099.52682080818</v>
      </c>
      <c r="BQ477" s="108">
        <f t="shared" si="359"/>
        <v>96.809997999999993</v>
      </c>
      <c r="BR477" s="108">
        <f t="shared" si="360"/>
        <v>29.57</v>
      </c>
    </row>
    <row r="478" spans="1:70" ht="12.75" customHeight="1" x14ac:dyDescent="0.2">
      <c r="A478" s="107">
        <v>42394</v>
      </c>
      <c r="B478" s="109">
        <v>98.330001999999993</v>
      </c>
      <c r="C478" s="109">
        <v>77.639999000000003</v>
      </c>
      <c r="D478" s="109">
        <v>80.050003000000004</v>
      </c>
      <c r="E478" s="109">
        <v>92.480002999999996</v>
      </c>
      <c r="F478" s="109">
        <v>34.689999</v>
      </c>
      <c r="G478" s="109">
        <v>30.83</v>
      </c>
      <c r="H478" s="109"/>
      <c r="I478" s="109"/>
      <c r="J478" s="148"/>
      <c r="K478" s="109"/>
      <c r="L478" s="156">
        <f>IF(int=Weekly,-$B$4,IF(int=Bi_Weekly,0,IF(int=Monthly,0,IF(int=Quarterly,0,IF(int=Yearly,0,IF(int=None,0,0))))))</f>
        <v>0</v>
      </c>
      <c r="M478" s="110">
        <f t="shared" si="312"/>
        <v>0</v>
      </c>
      <c r="N478" s="126">
        <f t="shared" si="313"/>
        <v>0</v>
      </c>
      <c r="O478" s="110">
        <f t="shared" si="314"/>
        <v>0</v>
      </c>
      <c r="P478" s="110">
        <f t="shared" si="315"/>
        <v>0</v>
      </c>
      <c r="Q478" s="110">
        <f t="shared" si="316"/>
        <v>0</v>
      </c>
      <c r="R478" s="110">
        <f t="shared" si="317"/>
        <v>0</v>
      </c>
      <c r="S478" s="110">
        <f t="shared" si="340"/>
        <v>45.211946294078054</v>
      </c>
      <c r="T478" s="110">
        <f t="shared" si="341"/>
        <v>53.782304386666901</v>
      </c>
      <c r="U478" s="110">
        <f t="shared" si="342"/>
        <v>18.139206877044025</v>
      </c>
      <c r="V478" s="110">
        <f t="shared" si="343"/>
        <v>12.88592615652839</v>
      </c>
      <c r="W478" s="110">
        <f t="shared" si="344"/>
        <v>203.61514022305923</v>
      </c>
      <c r="X478" s="110">
        <f t="shared" si="345"/>
        <v>59.58096801800999</v>
      </c>
      <c r="Y478" s="110"/>
      <c r="Z478" s="110"/>
      <c r="AA478" s="110"/>
      <c r="AB478" s="110"/>
      <c r="AC478" s="110"/>
      <c r="AD478" s="110"/>
      <c r="AE478" s="110">
        <f t="shared" si="328"/>
        <v>0</v>
      </c>
      <c r="AF478" s="110">
        <f t="shared" si="329"/>
        <v>0</v>
      </c>
      <c r="AG478" s="110">
        <f t="shared" si="330"/>
        <v>0</v>
      </c>
      <c r="AH478" s="110">
        <f t="shared" si="331"/>
        <v>0</v>
      </c>
      <c r="AI478" s="110">
        <f t="shared" si="332"/>
        <v>0</v>
      </c>
      <c r="AJ478" s="110">
        <f t="shared" si="333"/>
        <v>0</v>
      </c>
      <c r="AK478" s="110">
        <f t="shared" si="318"/>
        <v>0</v>
      </c>
      <c r="AL478" s="110">
        <f t="shared" si="319"/>
        <v>0</v>
      </c>
      <c r="AM478" s="110">
        <f t="shared" si="320"/>
        <v>0</v>
      </c>
      <c r="AN478" s="110">
        <f t="shared" si="321"/>
        <v>0</v>
      </c>
      <c r="AO478" s="110">
        <f t="shared" si="322"/>
        <v>0</v>
      </c>
      <c r="AP478" s="110">
        <f t="shared" si="323"/>
        <v>0</v>
      </c>
      <c r="AQ478" s="110">
        <f t="shared" si="346"/>
        <v>4.3485930053913648</v>
      </c>
      <c r="AR478" s="110">
        <f t="shared" si="346"/>
        <v>6.7254547162221918</v>
      </c>
      <c r="AS478" s="110">
        <f t="shared" si="347"/>
        <v>1.8404127140557116</v>
      </c>
      <c r="AT478" s="110">
        <f t="shared" si="348"/>
        <v>1.4131697343826892</v>
      </c>
      <c r="AU478" s="110">
        <f t="shared" si="349"/>
        <v>28.18978827287507</v>
      </c>
      <c r="AV478" s="110">
        <f t="shared" si="350"/>
        <v>7.0352611179743461</v>
      </c>
      <c r="AW478" s="110">
        <f t="shared" si="351"/>
        <v>49.560539299469418</v>
      </c>
      <c r="AX478" s="110">
        <f t="shared" si="352"/>
        <v>60.507759102889096</v>
      </c>
      <c r="AY478" s="110">
        <f t="shared" si="353"/>
        <v>19.979619591099738</v>
      </c>
      <c r="AZ478" s="110">
        <f t="shared" si="354"/>
        <v>14.299095890911079</v>
      </c>
      <c r="BA478" s="110">
        <f t="shared" si="355"/>
        <v>231.80492849593429</v>
      </c>
      <c r="BB478" s="110">
        <f t="shared" si="356"/>
        <v>66.616229135984341</v>
      </c>
      <c r="BC478" s="90">
        <f t="shared" si="334"/>
        <v>0</v>
      </c>
      <c r="BD478" s="90">
        <f t="shared" si="357"/>
        <v>-18000</v>
      </c>
      <c r="BE478" s="90">
        <f t="shared" si="324"/>
        <v>20165.373137575654</v>
      </c>
      <c r="BF478" s="89">
        <f t="shared" si="335"/>
        <v>0.1202985076430918</v>
      </c>
      <c r="BG478" s="109">
        <f t="shared" si="358"/>
        <v>2330.348351092568</v>
      </c>
      <c r="BH478" s="108">
        <f t="shared" si="325"/>
        <v>22495.721488668223</v>
      </c>
      <c r="BI478" s="129">
        <f t="shared" si="336"/>
        <v>0.24976230492601248</v>
      </c>
      <c r="BJ478" s="90">
        <f t="shared" si="326"/>
        <v>2422.5772681793705</v>
      </c>
      <c r="BK478" s="108">
        <f t="shared" si="327"/>
        <v>22587.950405755026</v>
      </c>
      <c r="BL478" s="89">
        <f t="shared" si="337"/>
        <v>0.25488613365305701</v>
      </c>
      <c r="BM478" s="109"/>
      <c r="BN478" s="109">
        <f t="shared" si="338"/>
        <v>18000</v>
      </c>
      <c r="BO478" s="109">
        <f t="shared" si="339"/>
        <v>22587.950405755022</v>
      </c>
      <c r="BQ478" s="108">
        <f t="shared" si="359"/>
        <v>98.330001999999993</v>
      </c>
      <c r="BR478" s="108">
        <f t="shared" si="360"/>
        <v>30.83</v>
      </c>
    </row>
    <row r="479" spans="1:70" ht="12.75" customHeight="1" x14ac:dyDescent="0.2">
      <c r="A479" s="107">
        <v>42401</v>
      </c>
      <c r="B479" s="109">
        <v>95.260002</v>
      </c>
      <c r="C479" s="109">
        <v>76</v>
      </c>
      <c r="D479" s="109">
        <v>78.440002000000007</v>
      </c>
      <c r="E479" s="109">
        <v>90.089995999999999</v>
      </c>
      <c r="F479" s="109">
        <v>33.700001</v>
      </c>
      <c r="G479" s="109">
        <v>30.290001</v>
      </c>
      <c r="H479" s="109"/>
      <c r="I479" s="109"/>
      <c r="J479" s="148"/>
      <c r="K479" s="109"/>
      <c r="L479" s="156">
        <f>IF(int=Weekly,-$B$4,IF(int=Bi_Weekly,-$B$4,IF(int=Monthly,-$B$4,IF(int=Quarterly,0,IF(int=Yearly,0,IF(int=None,0,0))))))</f>
        <v>0</v>
      </c>
      <c r="M479" s="110">
        <f t="shared" si="312"/>
        <v>0</v>
      </c>
      <c r="N479" s="126">
        <f t="shared" si="313"/>
        <v>0</v>
      </c>
      <c r="O479" s="110">
        <f t="shared" si="314"/>
        <v>0</v>
      </c>
      <c r="P479" s="110">
        <f t="shared" si="315"/>
        <v>0</v>
      </c>
      <c r="Q479" s="110">
        <f t="shared" si="316"/>
        <v>0</v>
      </c>
      <c r="R479" s="110">
        <f t="shared" si="317"/>
        <v>0</v>
      </c>
      <c r="S479" s="110">
        <f t="shared" si="340"/>
        <v>45.211946294078054</v>
      </c>
      <c r="T479" s="110">
        <f t="shared" si="341"/>
        <v>53.782304386666901</v>
      </c>
      <c r="U479" s="110">
        <f t="shared" si="342"/>
        <v>18.139206877044025</v>
      </c>
      <c r="V479" s="110">
        <f t="shared" si="343"/>
        <v>12.88592615652839</v>
      </c>
      <c r="W479" s="110">
        <f t="shared" si="344"/>
        <v>203.61514022305923</v>
      </c>
      <c r="X479" s="110">
        <f t="shared" si="345"/>
        <v>59.58096801800999</v>
      </c>
      <c r="Y479" s="110"/>
      <c r="Z479" s="110"/>
      <c r="AA479" s="110"/>
      <c r="AB479" s="110"/>
      <c r="AC479" s="110"/>
      <c r="AD479" s="110"/>
      <c r="AE479" s="110">
        <f t="shared" si="328"/>
        <v>0</v>
      </c>
      <c r="AF479" s="110">
        <f t="shared" si="329"/>
        <v>0</v>
      </c>
      <c r="AG479" s="110">
        <f t="shared" si="330"/>
        <v>0</v>
      </c>
      <c r="AH479" s="110">
        <f t="shared" si="331"/>
        <v>0</v>
      </c>
      <c r="AI479" s="110">
        <f t="shared" si="332"/>
        <v>0</v>
      </c>
      <c r="AJ479" s="110">
        <f t="shared" si="333"/>
        <v>0</v>
      </c>
      <c r="AK479" s="110">
        <f t="shared" si="318"/>
        <v>0</v>
      </c>
      <c r="AL479" s="110">
        <f t="shared" si="319"/>
        <v>0</v>
      </c>
      <c r="AM479" s="110">
        <f t="shared" si="320"/>
        <v>0</v>
      </c>
      <c r="AN479" s="110">
        <f t="shared" si="321"/>
        <v>0</v>
      </c>
      <c r="AO479" s="110">
        <f t="shared" si="322"/>
        <v>0</v>
      </c>
      <c r="AP479" s="110">
        <f t="shared" si="323"/>
        <v>0</v>
      </c>
      <c r="AQ479" s="110">
        <f t="shared" si="346"/>
        <v>4.3485930053913648</v>
      </c>
      <c r="AR479" s="110">
        <f t="shared" si="346"/>
        <v>6.7254547162221918</v>
      </c>
      <c r="AS479" s="110">
        <f t="shared" si="347"/>
        <v>1.8404127140557116</v>
      </c>
      <c r="AT479" s="110">
        <f t="shared" si="348"/>
        <v>1.4131697343826892</v>
      </c>
      <c r="AU479" s="110">
        <f t="shared" si="349"/>
        <v>28.18978827287507</v>
      </c>
      <c r="AV479" s="110">
        <f t="shared" si="350"/>
        <v>7.0352611179743461</v>
      </c>
      <c r="AW479" s="110">
        <f t="shared" si="351"/>
        <v>49.560539299469418</v>
      </c>
      <c r="AX479" s="110">
        <f t="shared" si="352"/>
        <v>60.507759102889096</v>
      </c>
      <c r="AY479" s="110">
        <f t="shared" si="353"/>
        <v>19.979619591099738</v>
      </c>
      <c r="AZ479" s="110">
        <f t="shared" si="354"/>
        <v>14.299095890911079</v>
      </c>
      <c r="BA479" s="110">
        <f t="shared" si="355"/>
        <v>231.80492849593429</v>
      </c>
      <c r="BB479" s="110">
        <f t="shared" si="356"/>
        <v>66.616229135984341</v>
      </c>
      <c r="BC479" s="90">
        <f t="shared" si="334"/>
        <v>0</v>
      </c>
      <c r="BD479" s="90">
        <f t="shared" si="357"/>
        <v>-18000</v>
      </c>
      <c r="BE479" s="90">
        <f t="shared" si="324"/>
        <v>19644.615697374862</v>
      </c>
      <c r="BF479" s="89">
        <f t="shared" si="335"/>
        <v>9.1367538743047927E-2</v>
      </c>
      <c r="BG479" s="109">
        <f t="shared" si="358"/>
        <v>2330.348351092568</v>
      </c>
      <c r="BH479" s="108">
        <f t="shared" si="325"/>
        <v>21974.964048467431</v>
      </c>
      <c r="BI479" s="129">
        <f t="shared" si="336"/>
        <v>0.22083133602596838</v>
      </c>
      <c r="BJ479" s="90">
        <f t="shared" si="326"/>
        <v>2360.1499287972492</v>
      </c>
      <c r="BK479" s="108">
        <f t="shared" si="327"/>
        <v>22004.765626172113</v>
      </c>
      <c r="BL479" s="89">
        <f t="shared" si="337"/>
        <v>0.22248697923178407</v>
      </c>
      <c r="BM479" s="109"/>
      <c r="BN479" s="109">
        <f t="shared" si="338"/>
        <v>18000</v>
      </c>
      <c r="BO479" s="109">
        <f t="shared" si="339"/>
        <v>22004.765626172113</v>
      </c>
      <c r="BQ479" s="108">
        <f t="shared" si="359"/>
        <v>95.260002</v>
      </c>
      <c r="BR479" s="108">
        <f t="shared" si="360"/>
        <v>30.290001</v>
      </c>
    </row>
    <row r="480" spans="1:70" ht="12.75" customHeight="1" x14ac:dyDescent="0.2">
      <c r="A480" s="107">
        <v>42408</v>
      </c>
      <c r="B480" s="109">
        <v>94.360000999999997</v>
      </c>
      <c r="C480" s="109">
        <v>75.319999999999993</v>
      </c>
      <c r="D480" s="109">
        <v>77.069999999999993</v>
      </c>
      <c r="E480" s="109">
        <v>88.669998000000007</v>
      </c>
      <c r="F480" s="109">
        <v>32.740001999999997</v>
      </c>
      <c r="G480" s="109">
        <v>29.629999000000002</v>
      </c>
      <c r="H480" s="109"/>
      <c r="I480" s="109"/>
      <c r="J480" s="148"/>
      <c r="K480" s="109"/>
      <c r="L480" s="156">
        <f>IF(int=Weekly,-$B$4,IF(int=Bi_Weekly,0,IF(int=Monthly,0,IF(int=Quarterly,0,IF(int=Yearly,0,IF(int=None,0,0))))))</f>
        <v>0</v>
      </c>
      <c r="M480" s="110">
        <f t="shared" si="312"/>
        <v>0</v>
      </c>
      <c r="N480" s="126">
        <f t="shared" si="313"/>
        <v>0</v>
      </c>
      <c r="O480" s="110">
        <f t="shared" si="314"/>
        <v>0</v>
      </c>
      <c r="P480" s="110">
        <f t="shared" si="315"/>
        <v>0</v>
      </c>
      <c r="Q480" s="110">
        <f t="shared" si="316"/>
        <v>0</v>
      </c>
      <c r="R480" s="110">
        <f t="shared" si="317"/>
        <v>0</v>
      </c>
      <c r="S480" s="110">
        <f t="shared" si="340"/>
        <v>45.211946294078054</v>
      </c>
      <c r="T480" s="110">
        <f t="shared" si="341"/>
        <v>53.782304386666901</v>
      </c>
      <c r="U480" s="110">
        <f t="shared" si="342"/>
        <v>18.139206877044025</v>
      </c>
      <c r="V480" s="110">
        <f t="shared" si="343"/>
        <v>12.88592615652839</v>
      </c>
      <c r="W480" s="110">
        <f t="shared" si="344"/>
        <v>203.61514022305923</v>
      </c>
      <c r="X480" s="110">
        <f t="shared" si="345"/>
        <v>59.58096801800999</v>
      </c>
      <c r="Y480" s="110"/>
      <c r="Z480" s="110"/>
      <c r="AA480" s="110"/>
      <c r="AB480" s="110"/>
      <c r="AC480" s="110"/>
      <c r="AD480" s="110"/>
      <c r="AE480" s="110">
        <f t="shared" si="328"/>
        <v>0</v>
      </c>
      <c r="AF480" s="110">
        <f t="shared" si="329"/>
        <v>0</v>
      </c>
      <c r="AG480" s="110">
        <f t="shared" si="330"/>
        <v>0</v>
      </c>
      <c r="AH480" s="110">
        <f t="shared" si="331"/>
        <v>0</v>
      </c>
      <c r="AI480" s="110">
        <f t="shared" si="332"/>
        <v>0</v>
      </c>
      <c r="AJ480" s="110">
        <f t="shared" si="333"/>
        <v>0</v>
      </c>
      <c r="AK480" s="110">
        <f t="shared" si="318"/>
        <v>0</v>
      </c>
      <c r="AL480" s="110">
        <f t="shared" si="319"/>
        <v>0</v>
      </c>
      <c r="AM480" s="110">
        <f t="shared" si="320"/>
        <v>0</v>
      </c>
      <c r="AN480" s="110">
        <f t="shared" si="321"/>
        <v>0</v>
      </c>
      <c r="AO480" s="110">
        <f t="shared" si="322"/>
        <v>0</v>
      </c>
      <c r="AP480" s="110">
        <f t="shared" si="323"/>
        <v>0</v>
      </c>
      <c r="AQ480" s="110">
        <f t="shared" si="346"/>
        <v>4.3485930053913648</v>
      </c>
      <c r="AR480" s="110">
        <f t="shared" si="346"/>
        <v>6.7254547162221918</v>
      </c>
      <c r="AS480" s="110">
        <f t="shared" si="347"/>
        <v>1.8404127140557116</v>
      </c>
      <c r="AT480" s="110">
        <f t="shared" si="348"/>
        <v>1.4131697343826892</v>
      </c>
      <c r="AU480" s="110">
        <f t="shared" si="349"/>
        <v>28.18978827287507</v>
      </c>
      <c r="AV480" s="110">
        <f t="shared" si="350"/>
        <v>7.0352611179743461</v>
      </c>
      <c r="AW480" s="110">
        <f t="shared" si="351"/>
        <v>49.560539299469418</v>
      </c>
      <c r="AX480" s="110">
        <f t="shared" si="352"/>
        <v>60.507759102889096</v>
      </c>
      <c r="AY480" s="110">
        <f t="shared" si="353"/>
        <v>19.979619591099738</v>
      </c>
      <c r="AZ480" s="110">
        <f t="shared" si="354"/>
        <v>14.299095890911079</v>
      </c>
      <c r="BA480" s="110">
        <f t="shared" si="355"/>
        <v>231.80492849593429</v>
      </c>
      <c r="BB480" s="110">
        <f t="shared" si="356"/>
        <v>66.616229135984341</v>
      </c>
      <c r="BC480" s="90">
        <f t="shared" si="334"/>
        <v>0</v>
      </c>
      <c r="BD480" s="90">
        <f t="shared" si="357"/>
        <v>-18000</v>
      </c>
      <c r="BE480" s="90">
        <f t="shared" si="324"/>
        <v>19289.41030539211</v>
      </c>
      <c r="BF480" s="89">
        <f t="shared" si="335"/>
        <v>7.1633905855117197E-2</v>
      </c>
      <c r="BG480" s="109">
        <f t="shared" si="358"/>
        <v>2330.348351092568</v>
      </c>
      <c r="BH480" s="108">
        <f t="shared" si="325"/>
        <v>21619.758656484679</v>
      </c>
      <c r="BI480" s="129">
        <f t="shared" si="336"/>
        <v>0.20109770313803765</v>
      </c>
      <c r="BJ480" s="90">
        <f t="shared" si="326"/>
        <v>2315.4293592806498</v>
      </c>
      <c r="BK480" s="108">
        <f t="shared" si="327"/>
        <v>21604.83966467276</v>
      </c>
      <c r="BL480" s="89">
        <f t="shared" si="337"/>
        <v>0.20026887025959783</v>
      </c>
      <c r="BM480" s="109"/>
      <c r="BN480" s="109">
        <f t="shared" si="338"/>
        <v>18000</v>
      </c>
      <c r="BO480" s="109">
        <f t="shared" si="339"/>
        <v>21604.839664672763</v>
      </c>
      <c r="BQ480" s="108">
        <f t="shared" si="359"/>
        <v>94.360000999999997</v>
      </c>
      <c r="BR480" s="108">
        <f t="shared" si="360"/>
        <v>29.629999000000002</v>
      </c>
    </row>
    <row r="481" spans="1:70" ht="12.75" customHeight="1" x14ac:dyDescent="0.2">
      <c r="A481" s="107">
        <v>42416</v>
      </c>
      <c r="B481" s="109">
        <v>97.300003000000004</v>
      </c>
      <c r="C481" s="109">
        <v>77.349997999999999</v>
      </c>
      <c r="D481" s="109">
        <v>79.720000999999996</v>
      </c>
      <c r="E481" s="109">
        <v>91.5</v>
      </c>
      <c r="F481" s="109">
        <v>33.75</v>
      </c>
      <c r="G481" s="109">
        <v>30.68</v>
      </c>
      <c r="H481" s="109"/>
      <c r="I481" s="109"/>
      <c r="J481" s="148"/>
      <c r="K481" s="109"/>
      <c r="L481" s="156">
        <f>IF(int=Weekly,-$B$4,IF(int=Bi_Weekly,-$B$4,IF(int=Monthly,0,IF(int=Quarterly,0,IF(int=Yearly,0,IF(int=None,0,0))))))</f>
        <v>0</v>
      </c>
      <c r="M481" s="110">
        <f t="shared" si="312"/>
        <v>0</v>
      </c>
      <c r="N481" s="126">
        <f t="shared" si="313"/>
        <v>0</v>
      </c>
      <c r="O481" s="110">
        <f t="shared" si="314"/>
        <v>0</v>
      </c>
      <c r="P481" s="110">
        <f t="shared" si="315"/>
        <v>0</v>
      </c>
      <c r="Q481" s="110">
        <f t="shared" si="316"/>
        <v>0</v>
      </c>
      <c r="R481" s="110">
        <f t="shared" si="317"/>
        <v>0</v>
      </c>
      <c r="S481" s="110">
        <f t="shared" si="340"/>
        <v>45.211946294078054</v>
      </c>
      <c r="T481" s="110">
        <f t="shared" si="341"/>
        <v>53.782304386666901</v>
      </c>
      <c r="U481" s="110">
        <f t="shared" si="342"/>
        <v>18.139206877044025</v>
      </c>
      <c r="V481" s="110">
        <f t="shared" si="343"/>
        <v>12.88592615652839</v>
      </c>
      <c r="W481" s="110">
        <f t="shared" si="344"/>
        <v>203.61514022305923</v>
      </c>
      <c r="X481" s="110">
        <f t="shared" si="345"/>
        <v>59.58096801800999</v>
      </c>
      <c r="Y481" s="110"/>
      <c r="Z481" s="110"/>
      <c r="AA481" s="110"/>
      <c r="AB481" s="110"/>
      <c r="AC481" s="110"/>
      <c r="AD481" s="110"/>
      <c r="AE481" s="110">
        <f t="shared" si="328"/>
        <v>0</v>
      </c>
      <c r="AF481" s="110">
        <f t="shared" si="329"/>
        <v>0</v>
      </c>
      <c r="AG481" s="110">
        <f t="shared" si="330"/>
        <v>0</v>
      </c>
      <c r="AH481" s="110">
        <f t="shared" si="331"/>
        <v>0</v>
      </c>
      <c r="AI481" s="110">
        <f t="shared" si="332"/>
        <v>0</v>
      </c>
      <c r="AJ481" s="110">
        <f t="shared" si="333"/>
        <v>0</v>
      </c>
      <c r="AK481" s="110">
        <f t="shared" si="318"/>
        <v>0</v>
      </c>
      <c r="AL481" s="110">
        <f t="shared" si="319"/>
        <v>0</v>
      </c>
      <c r="AM481" s="110">
        <f t="shared" si="320"/>
        <v>0</v>
      </c>
      <c r="AN481" s="110">
        <f t="shared" si="321"/>
        <v>0</v>
      </c>
      <c r="AO481" s="110">
        <f t="shared" si="322"/>
        <v>0</v>
      </c>
      <c r="AP481" s="110">
        <f t="shared" si="323"/>
        <v>0</v>
      </c>
      <c r="AQ481" s="110">
        <f t="shared" si="346"/>
        <v>4.3485930053913648</v>
      </c>
      <c r="AR481" s="110">
        <f t="shared" si="346"/>
        <v>6.7254547162221918</v>
      </c>
      <c r="AS481" s="110">
        <f t="shared" si="347"/>
        <v>1.8404127140557116</v>
      </c>
      <c r="AT481" s="110">
        <f t="shared" si="348"/>
        <v>1.4131697343826892</v>
      </c>
      <c r="AU481" s="110">
        <f t="shared" si="349"/>
        <v>28.18978827287507</v>
      </c>
      <c r="AV481" s="110">
        <f t="shared" si="350"/>
        <v>7.0352611179743461</v>
      </c>
      <c r="AW481" s="110">
        <f t="shared" si="351"/>
        <v>49.560539299469418</v>
      </c>
      <c r="AX481" s="110">
        <f t="shared" si="352"/>
        <v>60.507759102889096</v>
      </c>
      <c r="AY481" s="110">
        <f t="shared" si="353"/>
        <v>19.979619591099738</v>
      </c>
      <c r="AZ481" s="110">
        <f t="shared" si="354"/>
        <v>14.299095890911079</v>
      </c>
      <c r="BA481" s="110">
        <f t="shared" si="355"/>
        <v>231.80492849593429</v>
      </c>
      <c r="BB481" s="110">
        <f t="shared" si="356"/>
        <v>66.616229135984341</v>
      </c>
      <c r="BC481" s="90">
        <f t="shared" si="334"/>
        <v>0</v>
      </c>
      <c r="BD481" s="90">
        <f t="shared" si="357"/>
        <v>-18000</v>
      </c>
      <c r="BE481" s="90">
        <f t="shared" si="324"/>
        <v>19884.258561814011</v>
      </c>
      <c r="BF481" s="89">
        <f t="shared" si="335"/>
        <v>0.10468103121188954</v>
      </c>
      <c r="BG481" s="109">
        <f t="shared" si="358"/>
        <v>2330.348351092568</v>
      </c>
      <c r="BH481" s="108">
        <f t="shared" si="325"/>
        <v>22214.60691290658</v>
      </c>
      <c r="BI481" s="129">
        <f t="shared" si="336"/>
        <v>0.23414482849481</v>
      </c>
      <c r="BJ481" s="90">
        <f t="shared" si="326"/>
        <v>2386.6019207291724</v>
      </c>
      <c r="BK481" s="108">
        <f t="shared" si="327"/>
        <v>22270.860482543183</v>
      </c>
      <c r="BL481" s="89">
        <f t="shared" si="337"/>
        <v>0.23727002680795461</v>
      </c>
      <c r="BM481" s="109"/>
      <c r="BN481" s="109">
        <f t="shared" si="338"/>
        <v>18000</v>
      </c>
      <c r="BO481" s="109">
        <f t="shared" si="339"/>
        <v>22270.860482543179</v>
      </c>
      <c r="BQ481" s="108">
        <f t="shared" si="359"/>
        <v>97.300003000000004</v>
      </c>
      <c r="BR481" s="108">
        <f t="shared" si="360"/>
        <v>30.68</v>
      </c>
    </row>
    <row r="482" spans="1:70" ht="12.75" customHeight="1" x14ac:dyDescent="0.2">
      <c r="A482" s="107">
        <v>42422</v>
      </c>
      <c r="B482" s="109">
        <v>99.110000999999997</v>
      </c>
      <c r="C482" s="109">
        <v>78.400002000000001</v>
      </c>
      <c r="D482" s="109">
        <v>81.709998999999996</v>
      </c>
      <c r="E482" s="109">
        <v>93.989998</v>
      </c>
      <c r="F482" s="109">
        <v>33.770000000000003</v>
      </c>
      <c r="G482" s="109">
        <v>30.540001</v>
      </c>
      <c r="H482" s="109"/>
      <c r="I482" s="109"/>
      <c r="J482" s="148"/>
      <c r="K482" s="109"/>
      <c r="L482" s="156">
        <f>IF(int=Weekly,-$B$4,IF(int=Bi_Weekly,0,IF(int=Monthly,0,IF(int=Quarterly,0,IF(int=Yearly,0,IF(int=None,0,0))))))</f>
        <v>0</v>
      </c>
      <c r="M482" s="110">
        <f t="shared" si="312"/>
        <v>0</v>
      </c>
      <c r="N482" s="126">
        <f t="shared" si="313"/>
        <v>0</v>
      </c>
      <c r="O482" s="110">
        <f t="shared" si="314"/>
        <v>0</v>
      </c>
      <c r="P482" s="110">
        <f t="shared" si="315"/>
        <v>0</v>
      </c>
      <c r="Q482" s="110">
        <f t="shared" si="316"/>
        <v>0</v>
      </c>
      <c r="R482" s="110">
        <f t="shared" si="317"/>
        <v>0</v>
      </c>
      <c r="S482" s="110">
        <f t="shared" si="340"/>
        <v>45.211946294078054</v>
      </c>
      <c r="T482" s="110">
        <f t="shared" si="341"/>
        <v>53.782304386666901</v>
      </c>
      <c r="U482" s="110">
        <f t="shared" si="342"/>
        <v>18.139206877044025</v>
      </c>
      <c r="V482" s="110">
        <f t="shared" si="343"/>
        <v>12.88592615652839</v>
      </c>
      <c r="W482" s="110">
        <f t="shared" si="344"/>
        <v>203.61514022305923</v>
      </c>
      <c r="X482" s="110">
        <f t="shared" si="345"/>
        <v>59.58096801800999</v>
      </c>
      <c r="Y482" s="110"/>
      <c r="Z482" s="110"/>
      <c r="AA482" s="110"/>
      <c r="AB482" s="110"/>
      <c r="AC482" s="110"/>
      <c r="AD482" s="110"/>
      <c r="AE482" s="110">
        <f t="shared" si="328"/>
        <v>0</v>
      </c>
      <c r="AF482" s="110">
        <f t="shared" si="329"/>
        <v>0</v>
      </c>
      <c r="AG482" s="110">
        <f t="shared" si="330"/>
        <v>0</v>
      </c>
      <c r="AH482" s="110">
        <f t="shared" si="331"/>
        <v>0</v>
      </c>
      <c r="AI482" s="110">
        <f t="shared" si="332"/>
        <v>0</v>
      </c>
      <c r="AJ482" s="110">
        <f t="shared" si="333"/>
        <v>0</v>
      </c>
      <c r="AK482" s="110">
        <f t="shared" si="318"/>
        <v>0</v>
      </c>
      <c r="AL482" s="110">
        <f t="shared" si="319"/>
        <v>0</v>
      </c>
      <c r="AM482" s="110">
        <f t="shared" si="320"/>
        <v>0</v>
      </c>
      <c r="AN482" s="110">
        <f t="shared" si="321"/>
        <v>0</v>
      </c>
      <c r="AO482" s="110">
        <f t="shared" si="322"/>
        <v>0</v>
      </c>
      <c r="AP482" s="110">
        <f t="shared" si="323"/>
        <v>0</v>
      </c>
      <c r="AQ482" s="110">
        <f t="shared" si="346"/>
        <v>4.3485930053913648</v>
      </c>
      <c r="AR482" s="110">
        <f t="shared" si="346"/>
        <v>6.7254547162221918</v>
      </c>
      <c r="AS482" s="110">
        <f t="shared" si="347"/>
        <v>1.8404127140557116</v>
      </c>
      <c r="AT482" s="110">
        <f t="shared" si="348"/>
        <v>1.4131697343826892</v>
      </c>
      <c r="AU482" s="110">
        <f t="shared" si="349"/>
        <v>28.18978827287507</v>
      </c>
      <c r="AV482" s="110">
        <f t="shared" si="350"/>
        <v>7.0352611179743461</v>
      </c>
      <c r="AW482" s="110">
        <f t="shared" si="351"/>
        <v>49.560539299469418</v>
      </c>
      <c r="AX482" s="110">
        <f t="shared" si="352"/>
        <v>60.507759102889096</v>
      </c>
      <c r="AY482" s="110">
        <f t="shared" si="353"/>
        <v>19.979619591099738</v>
      </c>
      <c r="AZ482" s="110">
        <f t="shared" si="354"/>
        <v>14.299095890911079</v>
      </c>
      <c r="BA482" s="110">
        <f t="shared" si="355"/>
        <v>231.80492849593429</v>
      </c>
      <c r="BB482" s="110">
        <f t="shared" si="356"/>
        <v>66.616229135984341</v>
      </c>
      <c r="BC482" s="90">
        <f t="shared" si="334"/>
        <v>0</v>
      </c>
      <c r="BD482" s="90">
        <f t="shared" si="357"/>
        <v>-18000</v>
      </c>
      <c r="BE482" s="90">
        <f t="shared" si="324"/>
        <v>20086.47767154533</v>
      </c>
      <c r="BF482" s="89">
        <f t="shared" si="335"/>
        <v>0.11591542619696282</v>
      </c>
      <c r="BG482" s="109">
        <f t="shared" si="358"/>
        <v>2330.348351092568</v>
      </c>
      <c r="BH482" s="108">
        <f t="shared" si="325"/>
        <v>22416.826022637899</v>
      </c>
      <c r="BI482" s="129">
        <f t="shared" si="336"/>
        <v>0.24537922347988328</v>
      </c>
      <c r="BJ482" s="90">
        <f t="shared" si="326"/>
        <v>2408.2946934022179</v>
      </c>
      <c r="BK482" s="108">
        <f t="shared" si="327"/>
        <v>22494.772364947548</v>
      </c>
      <c r="BL482" s="89">
        <f t="shared" si="337"/>
        <v>0.24970957583041931</v>
      </c>
      <c r="BM482" s="109"/>
      <c r="BN482" s="109">
        <f t="shared" si="338"/>
        <v>18000</v>
      </c>
      <c r="BO482" s="109">
        <f t="shared" si="339"/>
        <v>22494.772364947552</v>
      </c>
      <c r="BQ482" s="108">
        <f t="shared" si="359"/>
        <v>99.110000999999997</v>
      </c>
      <c r="BR482" s="108">
        <f t="shared" si="360"/>
        <v>30.540001</v>
      </c>
    </row>
    <row r="483" spans="1:70" ht="12.75" customHeight="1" x14ac:dyDescent="0.2">
      <c r="A483" s="107">
        <v>42429</v>
      </c>
      <c r="B483" s="109">
        <v>102.07</v>
      </c>
      <c r="C483" s="109">
        <v>80.809997999999993</v>
      </c>
      <c r="D483" s="109">
        <v>84.730002999999996</v>
      </c>
      <c r="E483" s="109">
        <v>98.779999000000004</v>
      </c>
      <c r="F483" s="109">
        <v>35.369999</v>
      </c>
      <c r="G483" s="109">
        <v>33.409999999999997</v>
      </c>
      <c r="H483" s="109"/>
      <c r="I483" s="109"/>
      <c r="J483" s="148"/>
      <c r="K483" s="109"/>
      <c r="L483" s="156">
        <f>IF(int=Weekly,-$B$4,IF(int=Bi_Weekly,-$B$4,IF(int=Monthly,-$B$4,IF(int=Quarterly,0,IF(int=Yearly,0,IF(int=None,0,0))))))</f>
        <v>0</v>
      </c>
      <c r="M483" s="110">
        <f t="shared" ref="M483:M526" si="361">(ABS((L483*$B$29)/B483))</f>
        <v>0</v>
      </c>
      <c r="N483" s="126">
        <f t="shared" ref="N483:N526" si="362">(ABS((L483*$C$29)/C483))</f>
        <v>0</v>
      </c>
      <c r="O483" s="110">
        <f t="shared" ref="O483:O526" si="363">(ABS((L483*$D$29)/D483))</f>
        <v>0</v>
      </c>
      <c r="P483" s="110">
        <f t="shared" ref="P483:P526" si="364">(ABS((L483*$E$29)/E483))</f>
        <v>0</v>
      </c>
      <c r="Q483" s="110">
        <f t="shared" ref="Q483:Q526" si="365">(ABS((L483*$F$29)/F483))</f>
        <v>0</v>
      </c>
      <c r="R483" s="110">
        <f t="shared" ref="R483:R526" si="366">(ABS((L483*$G$29)/G483))</f>
        <v>0</v>
      </c>
      <c r="S483" s="110">
        <f t="shared" si="340"/>
        <v>45.211946294078054</v>
      </c>
      <c r="T483" s="110">
        <f t="shared" si="341"/>
        <v>53.782304386666901</v>
      </c>
      <c r="U483" s="110">
        <f t="shared" si="342"/>
        <v>18.139206877044025</v>
      </c>
      <c r="V483" s="110">
        <f t="shared" si="343"/>
        <v>12.88592615652839</v>
      </c>
      <c r="W483" s="110">
        <f t="shared" si="344"/>
        <v>203.61514022305923</v>
      </c>
      <c r="X483" s="110">
        <f t="shared" si="345"/>
        <v>59.58096801800999</v>
      </c>
      <c r="Y483" s="110"/>
      <c r="Z483" s="110"/>
      <c r="AA483" s="110"/>
      <c r="AB483" s="110"/>
      <c r="AC483" s="110"/>
      <c r="AD483" s="110"/>
      <c r="AE483" s="110">
        <f t="shared" si="328"/>
        <v>0</v>
      </c>
      <c r="AF483" s="110">
        <f t="shared" si="329"/>
        <v>0</v>
      </c>
      <c r="AG483" s="110">
        <f t="shared" si="330"/>
        <v>0</v>
      </c>
      <c r="AH483" s="110">
        <f t="shared" si="331"/>
        <v>0</v>
      </c>
      <c r="AI483" s="110">
        <f t="shared" si="332"/>
        <v>0</v>
      </c>
      <c r="AJ483" s="110">
        <f t="shared" si="333"/>
        <v>0</v>
      </c>
      <c r="AK483" s="110">
        <f t="shared" ref="AK483:AK526" si="367">IF(AE483&gt;0,AE483/B483,0)</f>
        <v>0</v>
      </c>
      <c r="AL483" s="110">
        <f t="shared" ref="AL483:AL526" si="368">IF(AF483&gt;0,AF483/C483,0)</f>
        <v>0</v>
      </c>
      <c r="AM483" s="110">
        <f t="shared" ref="AM483:AM526" si="369">IF(AG483&gt;0,AG483/D483,0)</f>
        <v>0</v>
      </c>
      <c r="AN483" s="110">
        <f t="shared" ref="AN483:AN526" si="370">IF(AH483&gt;0,AH483/E483,0)</f>
        <v>0</v>
      </c>
      <c r="AO483" s="110">
        <f t="shared" ref="AO483:AO526" si="371">IF(AI483&gt;0,AI483/F483,0)</f>
        <v>0</v>
      </c>
      <c r="AP483" s="110">
        <f t="shared" ref="AP483:AP526" si="372">IF(AJ483&gt;0,AJ483/G483,0)</f>
        <v>0</v>
      </c>
      <c r="AQ483" s="110">
        <f t="shared" si="346"/>
        <v>4.3485930053913648</v>
      </c>
      <c r="AR483" s="110">
        <f t="shared" si="346"/>
        <v>6.7254547162221918</v>
      </c>
      <c r="AS483" s="110">
        <f t="shared" si="347"/>
        <v>1.8404127140557116</v>
      </c>
      <c r="AT483" s="110">
        <f t="shared" si="348"/>
        <v>1.4131697343826892</v>
      </c>
      <c r="AU483" s="110">
        <f t="shared" si="349"/>
        <v>28.18978827287507</v>
      </c>
      <c r="AV483" s="110">
        <f t="shared" si="350"/>
        <v>7.0352611179743461</v>
      </c>
      <c r="AW483" s="110">
        <f t="shared" si="351"/>
        <v>49.560539299469418</v>
      </c>
      <c r="AX483" s="110">
        <f t="shared" si="352"/>
        <v>60.507759102889096</v>
      </c>
      <c r="AY483" s="110">
        <f t="shared" si="353"/>
        <v>19.979619591099738</v>
      </c>
      <c r="AZ483" s="110">
        <f t="shared" si="354"/>
        <v>14.299095890911079</v>
      </c>
      <c r="BA483" s="110">
        <f t="shared" si="355"/>
        <v>231.80492849593429</v>
      </c>
      <c r="BB483" s="110">
        <f t="shared" si="356"/>
        <v>66.616229135984341</v>
      </c>
      <c r="BC483" s="90">
        <f t="shared" si="334"/>
        <v>0</v>
      </c>
      <c r="BD483" s="90">
        <f t="shared" si="357"/>
        <v>-18000</v>
      </c>
      <c r="BE483" s="90">
        <f t="shared" ref="BE483:BE526" si="373">(S483*B483)+(T483*C483)+(U483*D483)+(V483*E483)+(W483*F483)+(X483*G483)</f>
        <v>20963.205541680178</v>
      </c>
      <c r="BF483" s="89">
        <f t="shared" si="335"/>
        <v>0.16462253009334327</v>
      </c>
      <c r="BG483" s="109">
        <f t="shared" si="358"/>
        <v>2330.348351092568</v>
      </c>
      <c r="BH483" s="108">
        <f t="shared" ref="BH483:BH526" si="374">BE483+BG483</f>
        <v>23293.553892772747</v>
      </c>
      <c r="BI483" s="129">
        <f t="shared" si="336"/>
        <v>0.29408632737626372</v>
      </c>
      <c r="BJ483" s="90">
        <f t="shared" ref="BJ483:BJ526" si="375">(B483*AQ483)+(C483*AR483)+(D483*AS483)+(E483*AT483)+(F483*AU483)+(G483*AV483)</f>
        <v>2514.9968069329593</v>
      </c>
      <c r="BK483" s="108">
        <f t="shared" ref="BK483:BK526" si="376">BE483+BJ483</f>
        <v>23478.202348613137</v>
      </c>
      <c r="BL483" s="89">
        <f t="shared" si="337"/>
        <v>0.30434457492295208</v>
      </c>
      <c r="BM483" s="109"/>
      <c r="BN483" s="109">
        <f t="shared" si="338"/>
        <v>18000</v>
      </c>
      <c r="BO483" s="109">
        <f t="shared" si="339"/>
        <v>23478.20234861314</v>
      </c>
      <c r="BQ483" s="108">
        <f t="shared" si="359"/>
        <v>102.07</v>
      </c>
      <c r="BR483" s="108">
        <f t="shared" si="360"/>
        <v>33.409999999999997</v>
      </c>
    </row>
    <row r="484" spans="1:70" ht="12.75" customHeight="1" x14ac:dyDescent="0.2">
      <c r="A484" s="107">
        <v>42436</v>
      </c>
      <c r="B484" s="109">
        <v>103.19000200000001</v>
      </c>
      <c r="C484" s="109">
        <v>81.889999000000003</v>
      </c>
      <c r="D484" s="109">
        <v>86.010002</v>
      </c>
      <c r="E484" s="109">
        <v>99.629997000000003</v>
      </c>
      <c r="F484" s="109">
        <v>35.979999999999997</v>
      </c>
      <c r="G484" s="109">
        <v>33.610000999999997</v>
      </c>
      <c r="H484" s="109"/>
      <c r="I484" s="109"/>
      <c r="J484" s="148"/>
      <c r="K484" s="109"/>
      <c r="L484" s="156">
        <f>IF(int=Weekly,-$B$4,IF(int=Bi_Weekly,0,IF(int=Monthly,0,IF(int=Quarterly,0,IF(int=Yearly,0,IF(int=None,0,0))))))</f>
        <v>0</v>
      </c>
      <c r="M484" s="110">
        <f t="shared" si="361"/>
        <v>0</v>
      </c>
      <c r="N484" s="126">
        <f t="shared" si="362"/>
        <v>0</v>
      </c>
      <c r="O484" s="110">
        <f t="shared" si="363"/>
        <v>0</v>
      </c>
      <c r="P484" s="110">
        <f t="shared" si="364"/>
        <v>0</v>
      </c>
      <c r="Q484" s="110">
        <f t="shared" si="365"/>
        <v>0</v>
      </c>
      <c r="R484" s="110">
        <f t="shared" si="366"/>
        <v>0</v>
      </c>
      <c r="S484" s="110">
        <f t="shared" si="340"/>
        <v>45.211946294078054</v>
      </c>
      <c r="T484" s="110">
        <f t="shared" si="341"/>
        <v>53.782304386666901</v>
      </c>
      <c r="U484" s="110">
        <f t="shared" si="342"/>
        <v>18.139206877044025</v>
      </c>
      <c r="V484" s="110">
        <f t="shared" si="343"/>
        <v>12.88592615652839</v>
      </c>
      <c r="W484" s="110">
        <f t="shared" si="344"/>
        <v>203.61514022305923</v>
      </c>
      <c r="X484" s="110">
        <f t="shared" si="345"/>
        <v>59.58096801800999</v>
      </c>
      <c r="Y484" s="110"/>
      <c r="Z484" s="110"/>
      <c r="AA484" s="110"/>
      <c r="AB484" s="110"/>
      <c r="AC484" s="110"/>
      <c r="AD484" s="110"/>
      <c r="AE484" s="110">
        <f t="shared" ref="AE484:AE526" si="377">(S484*Y484)</f>
        <v>0</v>
      </c>
      <c r="AF484" s="110">
        <f t="shared" ref="AF484:AF526" si="378">(T484*Z484)</f>
        <v>0</v>
      </c>
      <c r="AG484" s="110">
        <f t="shared" ref="AG484:AG526" si="379">(U484*AA484)</f>
        <v>0</v>
      </c>
      <c r="AH484" s="110">
        <f t="shared" ref="AH484:AH526" si="380">(V484*AB484)</f>
        <v>0</v>
      </c>
      <c r="AI484" s="110">
        <f t="shared" ref="AI484:AI526" si="381">(W484*AC484)</f>
        <v>0</v>
      </c>
      <c r="AJ484" s="110">
        <f t="shared" ref="AJ484:AJ526" si="382">(X484*AD484)</f>
        <v>0</v>
      </c>
      <c r="AK484" s="110">
        <f t="shared" si="367"/>
        <v>0</v>
      </c>
      <c r="AL484" s="110">
        <f t="shared" si="368"/>
        <v>0</v>
      </c>
      <c r="AM484" s="110">
        <f t="shared" si="369"/>
        <v>0</v>
      </c>
      <c r="AN484" s="110">
        <f t="shared" si="370"/>
        <v>0</v>
      </c>
      <c r="AO484" s="110">
        <f t="shared" si="371"/>
        <v>0</v>
      </c>
      <c r="AP484" s="110">
        <f t="shared" si="372"/>
        <v>0</v>
      </c>
      <c r="AQ484" s="110">
        <f t="shared" si="346"/>
        <v>4.3485930053913648</v>
      </c>
      <c r="AR484" s="110">
        <f t="shared" si="346"/>
        <v>6.7254547162221918</v>
      </c>
      <c r="AS484" s="110">
        <f t="shared" si="347"/>
        <v>1.8404127140557116</v>
      </c>
      <c r="AT484" s="110">
        <f t="shared" si="348"/>
        <v>1.4131697343826892</v>
      </c>
      <c r="AU484" s="110">
        <f t="shared" si="349"/>
        <v>28.18978827287507</v>
      </c>
      <c r="AV484" s="110">
        <f t="shared" si="350"/>
        <v>7.0352611179743461</v>
      </c>
      <c r="AW484" s="110">
        <f t="shared" si="351"/>
        <v>49.560539299469418</v>
      </c>
      <c r="AX484" s="110">
        <f t="shared" si="352"/>
        <v>60.507759102889096</v>
      </c>
      <c r="AY484" s="110">
        <f t="shared" si="353"/>
        <v>19.979619591099738</v>
      </c>
      <c r="AZ484" s="110">
        <f t="shared" si="354"/>
        <v>14.299095890911079</v>
      </c>
      <c r="BA484" s="110">
        <f t="shared" si="355"/>
        <v>231.80492849593429</v>
      </c>
      <c r="BB484" s="110">
        <f t="shared" si="356"/>
        <v>66.616229135984341</v>
      </c>
      <c r="BC484" s="90">
        <f t="shared" ref="BC484:BC526" si="383">(AE484+AF484+AG484+AH484+AI484+AJ484)</f>
        <v>0</v>
      </c>
      <c r="BD484" s="90">
        <f t="shared" si="357"/>
        <v>-18000</v>
      </c>
      <c r="BE484" s="90">
        <f t="shared" si="373"/>
        <v>21242.220824933724</v>
      </c>
      <c r="BF484" s="89">
        <f t="shared" ref="BF484:BF526" si="384">(BE484/ABS(BD484))-1</f>
        <v>0.1801233791629846</v>
      </c>
      <c r="BG484" s="109">
        <f t="shared" si="358"/>
        <v>2330.348351092568</v>
      </c>
      <c r="BH484" s="108">
        <f t="shared" si="374"/>
        <v>23572.569176026293</v>
      </c>
      <c r="BI484" s="129">
        <f t="shared" ref="BI484:BI526" si="385">(BH484/ABS(BD484))-1</f>
        <v>0.30958717644590505</v>
      </c>
      <c r="BJ484" s="90">
        <f t="shared" si="375"/>
        <v>2549.2905137917205</v>
      </c>
      <c r="BK484" s="108">
        <f t="shared" si="376"/>
        <v>23791.511338725446</v>
      </c>
      <c r="BL484" s="89">
        <f t="shared" ref="BL484:BL526" si="386">(BK484/ABS(BD484))-1</f>
        <v>0.32175062992919146</v>
      </c>
      <c r="BM484" s="109"/>
      <c r="BN484" s="109">
        <f t="shared" ref="BN484:BN526" si="387">ABS(BD484)</f>
        <v>18000</v>
      </c>
      <c r="BO484" s="109">
        <f t="shared" ref="BO484:BO526" si="388">(B484*AW484)+(C484*AX484)+(D484*AY484)+(E484*AZ484)+(F484*BA484)+(G484*BB484)</f>
        <v>23791.511338725446</v>
      </c>
      <c r="BQ484" s="108">
        <f t="shared" si="359"/>
        <v>103.19000200000001</v>
      </c>
      <c r="BR484" s="108">
        <f t="shared" si="360"/>
        <v>33.610000999999997</v>
      </c>
    </row>
    <row r="485" spans="1:70" ht="12.75" customHeight="1" x14ac:dyDescent="0.2">
      <c r="A485" s="107">
        <v>42443</v>
      </c>
      <c r="B485" s="109">
        <v>104.129997</v>
      </c>
      <c r="C485" s="109">
        <v>82.889999000000003</v>
      </c>
      <c r="D485" s="109">
        <v>86.82</v>
      </c>
      <c r="E485" s="109">
        <v>101.120003</v>
      </c>
      <c r="F485" s="109">
        <v>36.020000000000003</v>
      </c>
      <c r="G485" s="109">
        <v>34.400002000000001</v>
      </c>
      <c r="H485" s="109"/>
      <c r="I485" s="109"/>
      <c r="J485" s="148"/>
      <c r="K485" s="109"/>
      <c r="L485" s="156">
        <f>IF(int=Weekly,-$B$4,IF(int=Bi_Weekly,-$B$4,IF(int=Monthly,0,IF(int=Quarterly,0,IF(int=Yearly,0,IF(int=None,0,0))))))</f>
        <v>0</v>
      </c>
      <c r="M485" s="110">
        <f t="shared" si="361"/>
        <v>0</v>
      </c>
      <c r="N485" s="126">
        <f t="shared" si="362"/>
        <v>0</v>
      </c>
      <c r="O485" s="110">
        <f t="shared" si="363"/>
        <v>0</v>
      </c>
      <c r="P485" s="110">
        <f t="shared" si="364"/>
        <v>0</v>
      </c>
      <c r="Q485" s="110">
        <f t="shared" si="365"/>
        <v>0</v>
      </c>
      <c r="R485" s="110">
        <f t="shared" si="366"/>
        <v>0</v>
      </c>
      <c r="S485" s="110">
        <f t="shared" ref="S485:S525" si="389">S484+M485</f>
        <v>45.211946294078054</v>
      </c>
      <c r="T485" s="110">
        <f t="shared" ref="T485:T526" si="390">T484+N485</f>
        <v>53.782304386666901</v>
      </c>
      <c r="U485" s="110">
        <f t="shared" ref="U485:U526" si="391">U484+O485</f>
        <v>18.139206877044025</v>
      </c>
      <c r="V485" s="110">
        <f t="shared" ref="V485:V526" si="392">V484+P485</f>
        <v>12.88592615652839</v>
      </c>
      <c r="W485" s="110">
        <f t="shared" ref="W485:W526" si="393">W484+Q485</f>
        <v>203.61514022305923</v>
      </c>
      <c r="X485" s="110">
        <f t="shared" ref="X485:X526" si="394">X484+R485</f>
        <v>59.58096801800999</v>
      </c>
      <c r="Y485" s="110">
        <v>0.48</v>
      </c>
      <c r="Z485" s="110">
        <v>0.53600000000000003</v>
      </c>
      <c r="AA485" s="110">
        <v>0.308</v>
      </c>
      <c r="AB485" s="110">
        <v>0.36699999999999999</v>
      </c>
      <c r="AC485" s="110">
        <v>0.157</v>
      </c>
      <c r="AD485" s="110">
        <v>5.7000000000000002E-2</v>
      </c>
      <c r="AE485" s="110">
        <f t="shared" si="377"/>
        <v>21.701734221157466</v>
      </c>
      <c r="AF485" s="110">
        <f t="shared" si="378"/>
        <v>28.827315151253462</v>
      </c>
      <c r="AG485" s="110">
        <f t="shared" si="379"/>
        <v>5.5868757181295594</v>
      </c>
      <c r="AH485" s="110">
        <f t="shared" si="380"/>
        <v>4.7291348994459188</v>
      </c>
      <c r="AI485" s="110">
        <f t="shared" si="381"/>
        <v>31.9675770150203</v>
      </c>
      <c r="AJ485" s="110">
        <f t="shared" si="382"/>
        <v>3.3961151770265694</v>
      </c>
      <c r="AK485" s="110">
        <f t="shared" si="367"/>
        <v>0.2084100148505475</v>
      </c>
      <c r="AL485" s="110">
        <f t="shared" si="368"/>
        <v>0.34777796476090511</v>
      </c>
      <c r="AM485" s="110">
        <f t="shared" si="369"/>
        <v>6.435010041614328E-2</v>
      </c>
      <c r="AN485" s="110">
        <f t="shared" si="370"/>
        <v>4.6767551020008562E-2</v>
      </c>
      <c r="AO485" s="110">
        <f t="shared" si="371"/>
        <v>0.88749519752971395</v>
      </c>
      <c r="AP485" s="110">
        <f t="shared" si="372"/>
        <v>9.8724272662151863E-2</v>
      </c>
      <c r="AQ485" s="110">
        <f t="shared" ref="AQ485:AR526" si="395">AK485+AQ484+IF(AK485&lt;0,AK485,0)</f>
        <v>4.5570030202419121</v>
      </c>
      <c r="AR485" s="110">
        <f t="shared" si="395"/>
        <v>7.0732326809830965</v>
      </c>
      <c r="AS485" s="110">
        <f t="shared" ref="AS485:AS526" si="396">AM485+AS484+IF(AM485&lt;0,AM485,0)</f>
        <v>1.9047628144718549</v>
      </c>
      <c r="AT485" s="110">
        <f t="shared" ref="AT485:AT526" si="397">AN485+AT484+IF(AN485&lt;0,AN485,0)</f>
        <v>1.4599372854026977</v>
      </c>
      <c r="AU485" s="110">
        <f t="shared" ref="AU485:AU526" si="398">AO485+AU484+IF(AO485&lt;0,AO485,0)</f>
        <v>29.077283470404783</v>
      </c>
      <c r="AV485" s="110">
        <f t="shared" ref="AV485:AV526" si="399">AP485+AV484+IF(AP485&lt;0,AP485,0)</f>
        <v>7.1339853906364983</v>
      </c>
      <c r="AW485" s="110">
        <f t="shared" ref="AW485:AW526" si="400">S485+AQ485</f>
        <v>49.768949314319968</v>
      </c>
      <c r="AX485" s="110">
        <f t="shared" ref="AX485:AX526" si="401">T485+AR485</f>
        <v>60.855537067649998</v>
      </c>
      <c r="AY485" s="110">
        <f t="shared" ref="AY485:AY526" si="402">U485+AS485</f>
        <v>20.04396969151588</v>
      </c>
      <c r="AZ485" s="110">
        <f t="shared" ref="AZ485:AZ526" si="403">V485+AT485</f>
        <v>14.345863441931087</v>
      </c>
      <c r="BA485" s="110">
        <f t="shared" ref="BA485:BA526" si="404">W485+AU485</f>
        <v>232.69242369346401</v>
      </c>
      <c r="BB485" s="110">
        <f t="shared" ref="BB485:BB526" si="405">X485+AV485</f>
        <v>66.714953408646494</v>
      </c>
      <c r="BC485" s="90">
        <f t="shared" si="383"/>
        <v>96.20875218203328</v>
      </c>
      <c r="BD485" s="90">
        <f t="shared" ref="BD485:BD526" si="406">BD484+L485</f>
        <v>-18000</v>
      </c>
      <c r="BE485" s="90">
        <f t="shared" si="373"/>
        <v>21427.608591281991</v>
      </c>
      <c r="BF485" s="89">
        <f t="shared" si="384"/>
        <v>0.19042269951566615</v>
      </c>
      <c r="BG485" s="109">
        <f t="shared" ref="BG485:BG526" si="407">BG484+BC485</f>
        <v>2426.5571032746011</v>
      </c>
      <c r="BH485" s="108">
        <f t="shared" si="374"/>
        <v>23854.165694556592</v>
      </c>
      <c r="BI485" s="129">
        <f t="shared" si="385"/>
        <v>0.32523142747536626</v>
      </c>
      <c r="BJ485" s="90">
        <f t="shared" si="375"/>
        <v>2666.5941932222636</v>
      </c>
      <c r="BK485" s="108">
        <f t="shared" si="376"/>
        <v>24094.202784504254</v>
      </c>
      <c r="BL485" s="89">
        <f t="shared" si="386"/>
        <v>0.33856682136134753</v>
      </c>
      <c r="BM485" s="109"/>
      <c r="BN485" s="109">
        <f t="shared" si="387"/>
        <v>18000</v>
      </c>
      <c r="BO485" s="109">
        <f t="shared" si="388"/>
        <v>24094.20278450425</v>
      </c>
      <c r="BQ485" s="108">
        <f t="shared" si="359"/>
        <v>104.129997</v>
      </c>
      <c r="BR485" s="108">
        <f t="shared" si="360"/>
        <v>34.400002000000001</v>
      </c>
    </row>
    <row r="486" spans="1:70" ht="12.75" customHeight="1" x14ac:dyDescent="0.2">
      <c r="A486" s="107">
        <v>42450</v>
      </c>
      <c r="B486" s="109">
        <v>103.32</v>
      </c>
      <c r="C486" s="109">
        <v>81.660004000000001</v>
      </c>
      <c r="D486" s="109">
        <v>85.739998</v>
      </c>
      <c r="E486" s="109">
        <v>99.660004000000001</v>
      </c>
      <c r="F486" s="109">
        <v>35.290000999999997</v>
      </c>
      <c r="G486" s="109">
        <v>33.810001</v>
      </c>
      <c r="H486" s="109"/>
      <c r="I486" s="109"/>
      <c r="J486" s="148"/>
      <c r="K486" s="109"/>
      <c r="L486" s="156">
        <f>IF(int=Weekly,-$B$4,IF(int=Bi_Weekly,0,IF(int=Monthly,0,IF(int=Quarterly,0,IF(int=Yearly,0,IF(int=None,0,0))))))</f>
        <v>0</v>
      </c>
      <c r="M486" s="110">
        <f t="shared" si="361"/>
        <v>0</v>
      </c>
      <c r="N486" s="126">
        <f t="shared" si="362"/>
        <v>0</v>
      </c>
      <c r="O486" s="110">
        <f t="shared" si="363"/>
        <v>0</v>
      </c>
      <c r="P486" s="110">
        <f t="shared" si="364"/>
        <v>0</v>
      </c>
      <c r="Q486" s="110">
        <f t="shared" si="365"/>
        <v>0</v>
      </c>
      <c r="R486" s="110">
        <f t="shared" si="366"/>
        <v>0</v>
      </c>
      <c r="S486" s="110">
        <f t="shared" si="389"/>
        <v>45.211946294078054</v>
      </c>
      <c r="T486" s="110">
        <f t="shared" si="390"/>
        <v>53.782304386666901</v>
      </c>
      <c r="U486" s="110">
        <f t="shared" si="391"/>
        <v>18.139206877044025</v>
      </c>
      <c r="V486" s="110">
        <f t="shared" si="392"/>
        <v>12.88592615652839</v>
      </c>
      <c r="W486" s="110">
        <f t="shared" si="393"/>
        <v>203.61514022305923</v>
      </c>
      <c r="X486" s="110">
        <f t="shared" si="394"/>
        <v>59.58096801800999</v>
      </c>
      <c r="Y486" s="110"/>
      <c r="Z486" s="110"/>
      <c r="AA486" s="110"/>
      <c r="AB486" s="110"/>
      <c r="AC486" s="110"/>
      <c r="AD486" s="110"/>
      <c r="AE486" s="110">
        <f t="shared" si="377"/>
        <v>0</v>
      </c>
      <c r="AF486" s="110">
        <f t="shared" si="378"/>
        <v>0</v>
      </c>
      <c r="AG486" s="110">
        <f t="shared" si="379"/>
        <v>0</v>
      </c>
      <c r="AH486" s="110">
        <f t="shared" si="380"/>
        <v>0</v>
      </c>
      <c r="AI486" s="110">
        <f t="shared" si="381"/>
        <v>0</v>
      </c>
      <c r="AJ486" s="110">
        <f t="shared" si="382"/>
        <v>0</v>
      </c>
      <c r="AK486" s="110">
        <f t="shared" si="367"/>
        <v>0</v>
      </c>
      <c r="AL486" s="110">
        <f t="shared" si="368"/>
        <v>0</v>
      </c>
      <c r="AM486" s="110">
        <f t="shared" si="369"/>
        <v>0</v>
      </c>
      <c r="AN486" s="110">
        <f t="shared" si="370"/>
        <v>0</v>
      </c>
      <c r="AO486" s="110">
        <f t="shared" si="371"/>
        <v>0</v>
      </c>
      <c r="AP486" s="110">
        <f t="shared" si="372"/>
        <v>0</v>
      </c>
      <c r="AQ486" s="110">
        <f t="shared" si="395"/>
        <v>4.5570030202419121</v>
      </c>
      <c r="AR486" s="110">
        <f t="shared" si="395"/>
        <v>7.0732326809830965</v>
      </c>
      <c r="AS486" s="110">
        <f t="shared" si="396"/>
        <v>1.9047628144718549</v>
      </c>
      <c r="AT486" s="110">
        <f t="shared" si="397"/>
        <v>1.4599372854026977</v>
      </c>
      <c r="AU486" s="110">
        <f t="shared" si="398"/>
        <v>29.077283470404783</v>
      </c>
      <c r="AV486" s="110">
        <f t="shared" si="399"/>
        <v>7.1339853906364983</v>
      </c>
      <c r="AW486" s="110">
        <f t="shared" si="400"/>
        <v>49.768949314319968</v>
      </c>
      <c r="AX486" s="110">
        <f t="shared" si="401"/>
        <v>60.855537067649998</v>
      </c>
      <c r="AY486" s="110">
        <f t="shared" si="402"/>
        <v>20.04396969151588</v>
      </c>
      <c r="AZ486" s="110">
        <f t="shared" si="403"/>
        <v>14.345863441931087</v>
      </c>
      <c r="BA486" s="110">
        <f t="shared" si="404"/>
        <v>232.69242369346401</v>
      </c>
      <c r="BB486" s="110">
        <f t="shared" si="405"/>
        <v>66.714953408646494</v>
      </c>
      <c r="BC486" s="90">
        <f t="shared" si="383"/>
        <v>0</v>
      </c>
      <c r="BD486" s="90">
        <f t="shared" si="406"/>
        <v>-18000</v>
      </c>
      <c r="BE486" s="90">
        <f t="shared" si="373"/>
        <v>21102.639586468031</v>
      </c>
      <c r="BF486" s="89">
        <f t="shared" si="384"/>
        <v>0.17236886591489053</v>
      </c>
      <c r="BG486" s="109">
        <f t="shared" si="407"/>
        <v>2426.5571032746011</v>
      </c>
      <c r="BH486" s="108">
        <f t="shared" si="374"/>
        <v>23529.196689742632</v>
      </c>
      <c r="BI486" s="129">
        <f t="shared" si="385"/>
        <v>0.30717759387459065</v>
      </c>
      <c r="BJ486" s="90">
        <f t="shared" si="375"/>
        <v>2624.5788926189516</v>
      </c>
      <c r="BK486" s="108">
        <f t="shared" si="376"/>
        <v>23727.218479086983</v>
      </c>
      <c r="BL486" s="89">
        <f t="shared" si="386"/>
        <v>0.31817880439372126</v>
      </c>
      <c r="BM486" s="109"/>
      <c r="BN486" s="109">
        <f t="shared" si="387"/>
        <v>18000</v>
      </c>
      <c r="BO486" s="109">
        <f t="shared" si="388"/>
        <v>23727.218479086983</v>
      </c>
      <c r="BQ486" s="108">
        <f t="shared" si="359"/>
        <v>103.32</v>
      </c>
      <c r="BR486" s="108">
        <f t="shared" si="360"/>
        <v>33.810001</v>
      </c>
    </row>
    <row r="487" spans="1:70" ht="12.75" customHeight="1" x14ac:dyDescent="0.2">
      <c r="A487" s="107">
        <v>42457</v>
      </c>
      <c r="B487" s="109">
        <v>105.480003</v>
      </c>
      <c r="C487" s="109">
        <v>82.760002</v>
      </c>
      <c r="D487" s="109">
        <v>87.379997000000003</v>
      </c>
      <c r="E487" s="109">
        <v>102.010002</v>
      </c>
      <c r="F487" s="109">
        <v>35.479999999999997</v>
      </c>
      <c r="G487" s="109">
        <v>34.68</v>
      </c>
      <c r="H487" s="109"/>
      <c r="I487" s="109"/>
      <c r="J487" s="148"/>
      <c r="K487" s="109"/>
      <c r="L487" s="156">
        <f>IF(int=Weekly,-$B$4,IF(int=Bi_Weekly,-$B$4,IF(int=Monthly,-$B$4,IF(int=Quarterly,0,IF(int=Yearly,0,IF(int=None,0,0))))))</f>
        <v>0</v>
      </c>
      <c r="M487" s="110">
        <f t="shared" si="361"/>
        <v>0</v>
      </c>
      <c r="N487" s="126">
        <f t="shared" si="362"/>
        <v>0</v>
      </c>
      <c r="O487" s="110">
        <f t="shared" si="363"/>
        <v>0</v>
      </c>
      <c r="P487" s="110">
        <f t="shared" si="364"/>
        <v>0</v>
      </c>
      <c r="Q487" s="110">
        <f t="shared" si="365"/>
        <v>0</v>
      </c>
      <c r="R487" s="110">
        <f t="shared" si="366"/>
        <v>0</v>
      </c>
      <c r="S487" s="110">
        <f t="shared" si="389"/>
        <v>45.211946294078054</v>
      </c>
      <c r="T487" s="110">
        <f t="shared" si="390"/>
        <v>53.782304386666901</v>
      </c>
      <c r="U487" s="110">
        <f t="shared" si="391"/>
        <v>18.139206877044025</v>
      </c>
      <c r="V487" s="110">
        <f t="shared" si="392"/>
        <v>12.88592615652839</v>
      </c>
      <c r="W487" s="110">
        <f t="shared" si="393"/>
        <v>203.61514022305923</v>
      </c>
      <c r="X487" s="110">
        <f t="shared" si="394"/>
        <v>59.58096801800999</v>
      </c>
      <c r="Y487" s="110"/>
      <c r="Z487" s="110"/>
      <c r="AA487" s="110"/>
      <c r="AB487" s="110"/>
      <c r="AC487" s="110"/>
      <c r="AD487" s="110"/>
      <c r="AE487" s="110">
        <f t="shared" si="377"/>
        <v>0</v>
      </c>
      <c r="AF487" s="110">
        <f t="shared" si="378"/>
        <v>0</v>
      </c>
      <c r="AG487" s="110">
        <f t="shared" si="379"/>
        <v>0</v>
      </c>
      <c r="AH487" s="110">
        <f t="shared" si="380"/>
        <v>0</v>
      </c>
      <c r="AI487" s="110">
        <f t="shared" si="381"/>
        <v>0</v>
      </c>
      <c r="AJ487" s="110">
        <f t="shared" si="382"/>
        <v>0</v>
      </c>
      <c r="AK487" s="110">
        <f t="shared" si="367"/>
        <v>0</v>
      </c>
      <c r="AL487" s="110">
        <f t="shared" si="368"/>
        <v>0</v>
      </c>
      <c r="AM487" s="110">
        <f t="shared" si="369"/>
        <v>0</v>
      </c>
      <c r="AN487" s="110">
        <f t="shared" si="370"/>
        <v>0</v>
      </c>
      <c r="AO487" s="110">
        <f t="shared" si="371"/>
        <v>0</v>
      </c>
      <c r="AP487" s="110">
        <f t="shared" si="372"/>
        <v>0</v>
      </c>
      <c r="AQ487" s="110">
        <f t="shared" si="395"/>
        <v>4.5570030202419121</v>
      </c>
      <c r="AR487" s="110">
        <f t="shared" si="395"/>
        <v>7.0732326809830965</v>
      </c>
      <c r="AS487" s="110">
        <f t="shared" si="396"/>
        <v>1.9047628144718549</v>
      </c>
      <c r="AT487" s="110">
        <f t="shared" si="397"/>
        <v>1.4599372854026977</v>
      </c>
      <c r="AU487" s="110">
        <f t="shared" si="398"/>
        <v>29.077283470404783</v>
      </c>
      <c r="AV487" s="110">
        <f t="shared" si="399"/>
        <v>7.1339853906364983</v>
      </c>
      <c r="AW487" s="110">
        <f t="shared" si="400"/>
        <v>49.768949314319968</v>
      </c>
      <c r="AX487" s="110">
        <f t="shared" si="401"/>
        <v>60.855537067649998</v>
      </c>
      <c r="AY487" s="110">
        <f t="shared" si="402"/>
        <v>20.04396969151588</v>
      </c>
      <c r="AZ487" s="110">
        <f t="shared" si="403"/>
        <v>14.345863441931087</v>
      </c>
      <c r="BA487" s="110">
        <f t="shared" si="404"/>
        <v>232.69242369346401</v>
      </c>
      <c r="BB487" s="110">
        <f t="shared" si="405"/>
        <v>66.714953408646494</v>
      </c>
      <c r="BC487" s="90">
        <f t="shared" si="383"/>
        <v>0</v>
      </c>
      <c r="BD487" s="90">
        <f t="shared" si="406"/>
        <v>-18000</v>
      </c>
      <c r="BE487" s="90">
        <f t="shared" si="373"/>
        <v>21410.01019081688</v>
      </c>
      <c r="BF487" s="89">
        <f t="shared" si="384"/>
        <v>0.18944501060093777</v>
      </c>
      <c r="BG487" s="109">
        <f t="shared" si="407"/>
        <v>2426.5571032746011</v>
      </c>
      <c r="BH487" s="108">
        <f t="shared" si="374"/>
        <v>23836.567294091481</v>
      </c>
      <c r="BI487" s="129">
        <f t="shared" si="385"/>
        <v>0.32425373856063788</v>
      </c>
      <c r="BJ487" s="90">
        <f t="shared" si="375"/>
        <v>2660.4884483660539</v>
      </c>
      <c r="BK487" s="108">
        <f t="shared" si="376"/>
        <v>24070.498639182933</v>
      </c>
      <c r="BL487" s="89">
        <f t="shared" si="386"/>
        <v>0.33724992439905188</v>
      </c>
      <c r="BM487" s="109"/>
      <c r="BN487" s="109">
        <f t="shared" si="387"/>
        <v>18000</v>
      </c>
      <c r="BO487" s="109">
        <f t="shared" si="388"/>
        <v>24070.498639182937</v>
      </c>
      <c r="BQ487" s="108">
        <f t="shared" si="359"/>
        <v>105.480003</v>
      </c>
      <c r="BR487" s="108">
        <f t="shared" si="360"/>
        <v>34.68</v>
      </c>
    </row>
    <row r="488" spans="1:70" ht="12.75" customHeight="1" x14ac:dyDescent="0.2">
      <c r="A488" s="107">
        <v>42464</v>
      </c>
      <c r="B488" s="109">
        <v>104.199997</v>
      </c>
      <c r="C488" s="109">
        <v>81.669998000000007</v>
      </c>
      <c r="D488" s="109">
        <v>85.690002000000007</v>
      </c>
      <c r="E488" s="109">
        <v>100.099998</v>
      </c>
      <c r="F488" s="109">
        <v>35.459999000000003</v>
      </c>
      <c r="G488" s="109">
        <v>33.869999</v>
      </c>
      <c r="H488" s="109"/>
      <c r="I488" s="109"/>
      <c r="J488" s="148"/>
      <c r="K488" s="109"/>
      <c r="L488" s="156">
        <f>IF(int=Weekly,-$B$4,IF(int=Bi_Weekly,0,IF(int=Monthly,0,IF(int=Quarterly,0,IF(int=Yearly,0,IF(int=None,0,0))))))</f>
        <v>0</v>
      </c>
      <c r="M488" s="110">
        <f t="shared" si="361"/>
        <v>0</v>
      </c>
      <c r="N488" s="126">
        <f t="shared" si="362"/>
        <v>0</v>
      </c>
      <c r="O488" s="110">
        <f t="shared" si="363"/>
        <v>0</v>
      </c>
      <c r="P488" s="110">
        <f t="shared" si="364"/>
        <v>0</v>
      </c>
      <c r="Q488" s="110">
        <f t="shared" si="365"/>
        <v>0</v>
      </c>
      <c r="R488" s="110">
        <f t="shared" si="366"/>
        <v>0</v>
      </c>
      <c r="S488" s="110">
        <f t="shared" si="389"/>
        <v>45.211946294078054</v>
      </c>
      <c r="T488" s="110">
        <f t="shared" si="390"/>
        <v>53.782304386666901</v>
      </c>
      <c r="U488" s="110">
        <f t="shared" si="391"/>
        <v>18.139206877044025</v>
      </c>
      <c r="V488" s="110">
        <f t="shared" si="392"/>
        <v>12.88592615652839</v>
      </c>
      <c r="W488" s="110">
        <f t="shared" si="393"/>
        <v>203.61514022305923</v>
      </c>
      <c r="X488" s="110">
        <f t="shared" si="394"/>
        <v>59.58096801800999</v>
      </c>
      <c r="Y488" s="110"/>
      <c r="Z488" s="110"/>
      <c r="AA488" s="110"/>
      <c r="AB488" s="110"/>
      <c r="AC488" s="110"/>
      <c r="AD488" s="110"/>
      <c r="AE488" s="110">
        <f t="shared" si="377"/>
        <v>0</v>
      </c>
      <c r="AF488" s="110">
        <f t="shared" si="378"/>
        <v>0</v>
      </c>
      <c r="AG488" s="110">
        <f t="shared" si="379"/>
        <v>0</v>
      </c>
      <c r="AH488" s="110">
        <f t="shared" si="380"/>
        <v>0</v>
      </c>
      <c r="AI488" s="110">
        <f t="shared" si="381"/>
        <v>0</v>
      </c>
      <c r="AJ488" s="110">
        <f t="shared" si="382"/>
        <v>0</v>
      </c>
      <c r="AK488" s="110">
        <f t="shared" si="367"/>
        <v>0</v>
      </c>
      <c r="AL488" s="110">
        <f t="shared" si="368"/>
        <v>0</v>
      </c>
      <c r="AM488" s="110">
        <f t="shared" si="369"/>
        <v>0</v>
      </c>
      <c r="AN488" s="110">
        <f t="shared" si="370"/>
        <v>0</v>
      </c>
      <c r="AO488" s="110">
        <f t="shared" si="371"/>
        <v>0</v>
      </c>
      <c r="AP488" s="110">
        <f t="shared" si="372"/>
        <v>0</v>
      </c>
      <c r="AQ488" s="110">
        <f t="shared" si="395"/>
        <v>4.5570030202419121</v>
      </c>
      <c r="AR488" s="110">
        <f t="shared" si="395"/>
        <v>7.0732326809830965</v>
      </c>
      <c r="AS488" s="110">
        <f t="shared" si="396"/>
        <v>1.9047628144718549</v>
      </c>
      <c r="AT488" s="110">
        <f t="shared" si="397"/>
        <v>1.4599372854026977</v>
      </c>
      <c r="AU488" s="110">
        <f t="shared" si="398"/>
        <v>29.077283470404783</v>
      </c>
      <c r="AV488" s="110">
        <f t="shared" si="399"/>
        <v>7.1339853906364983</v>
      </c>
      <c r="AW488" s="110">
        <f t="shared" si="400"/>
        <v>49.768949314319968</v>
      </c>
      <c r="AX488" s="110">
        <f t="shared" si="401"/>
        <v>60.855537067649998</v>
      </c>
      <c r="AY488" s="110">
        <f t="shared" si="402"/>
        <v>20.04396969151588</v>
      </c>
      <c r="AZ488" s="110">
        <f t="shared" si="403"/>
        <v>14.345863441931087</v>
      </c>
      <c r="BA488" s="110">
        <f t="shared" si="404"/>
        <v>232.69242369346401</v>
      </c>
      <c r="BB488" s="110">
        <f t="shared" si="405"/>
        <v>66.714953408646494</v>
      </c>
      <c r="BC488" s="90">
        <f t="shared" si="383"/>
        <v>0</v>
      </c>
      <c r="BD488" s="90">
        <f t="shared" si="406"/>
        <v>-18000</v>
      </c>
      <c r="BE488" s="90">
        <f t="shared" si="373"/>
        <v>21185.915211854095</v>
      </c>
      <c r="BF488" s="89">
        <f t="shared" si="384"/>
        <v>0.17699528954744981</v>
      </c>
      <c r="BG488" s="109">
        <f t="shared" si="407"/>
        <v>2426.5571032746011</v>
      </c>
      <c r="BH488" s="108">
        <f t="shared" si="374"/>
        <v>23612.472315128696</v>
      </c>
      <c r="BI488" s="129">
        <f t="shared" si="385"/>
        <v>0.3118040175071497</v>
      </c>
      <c r="BJ488" s="90">
        <f t="shared" si="375"/>
        <v>2634.5779695083197</v>
      </c>
      <c r="BK488" s="108">
        <f t="shared" si="376"/>
        <v>23820.493181362413</v>
      </c>
      <c r="BL488" s="89">
        <f t="shared" si="386"/>
        <v>0.32336073229791196</v>
      </c>
      <c r="BM488" s="109"/>
      <c r="BN488" s="109">
        <f t="shared" si="387"/>
        <v>18000</v>
      </c>
      <c r="BO488" s="109">
        <f t="shared" si="388"/>
        <v>23820.493181362421</v>
      </c>
      <c r="BQ488" s="108">
        <f t="shared" si="359"/>
        <v>104.199997</v>
      </c>
      <c r="BR488" s="108">
        <f t="shared" si="360"/>
        <v>33.869999</v>
      </c>
    </row>
    <row r="489" spans="1:70" ht="12.75" customHeight="1" x14ac:dyDescent="0.2">
      <c r="A489" s="107">
        <v>42471</v>
      </c>
      <c r="B489" s="109">
        <v>106.05999799999999</v>
      </c>
      <c r="C489" s="109">
        <v>83.279999000000004</v>
      </c>
      <c r="D489" s="109">
        <v>87.43</v>
      </c>
      <c r="E489" s="109">
        <v>103.25</v>
      </c>
      <c r="F489" s="109">
        <v>36.540000999999997</v>
      </c>
      <c r="G489" s="109">
        <v>35.110000999999997</v>
      </c>
      <c r="H489" s="109"/>
      <c r="I489" s="109"/>
      <c r="J489" s="148"/>
      <c r="K489" s="109"/>
      <c r="L489" s="156">
        <f>IF(int=Weekly,-$B$4,IF(int=Bi_Weekly,-$B$4,IF(int=Monthly,0,IF(int=Quarterly,0,IF(int=Yearly,0,IF(int=None,0,0))))))</f>
        <v>0</v>
      </c>
      <c r="M489" s="110">
        <f t="shared" si="361"/>
        <v>0</v>
      </c>
      <c r="N489" s="126">
        <f t="shared" si="362"/>
        <v>0</v>
      </c>
      <c r="O489" s="110">
        <f t="shared" si="363"/>
        <v>0</v>
      </c>
      <c r="P489" s="110">
        <f t="shared" si="364"/>
        <v>0</v>
      </c>
      <c r="Q489" s="110">
        <f t="shared" si="365"/>
        <v>0</v>
      </c>
      <c r="R489" s="110">
        <f t="shared" si="366"/>
        <v>0</v>
      </c>
      <c r="S489" s="110">
        <f t="shared" si="389"/>
        <v>45.211946294078054</v>
      </c>
      <c r="T489" s="110">
        <f t="shared" si="390"/>
        <v>53.782304386666901</v>
      </c>
      <c r="U489" s="110">
        <f t="shared" si="391"/>
        <v>18.139206877044025</v>
      </c>
      <c r="V489" s="110">
        <f t="shared" si="392"/>
        <v>12.88592615652839</v>
      </c>
      <c r="W489" s="110">
        <f t="shared" si="393"/>
        <v>203.61514022305923</v>
      </c>
      <c r="X489" s="110">
        <f t="shared" si="394"/>
        <v>59.58096801800999</v>
      </c>
      <c r="Y489" s="110"/>
      <c r="Z489" s="110"/>
      <c r="AA489" s="110"/>
      <c r="AB489" s="110"/>
      <c r="AC489" s="110"/>
      <c r="AD489" s="110"/>
      <c r="AE489" s="110">
        <f t="shared" si="377"/>
        <v>0</v>
      </c>
      <c r="AF489" s="110">
        <f t="shared" si="378"/>
        <v>0</v>
      </c>
      <c r="AG489" s="110">
        <f t="shared" si="379"/>
        <v>0</v>
      </c>
      <c r="AH489" s="110">
        <f t="shared" si="380"/>
        <v>0</v>
      </c>
      <c r="AI489" s="110">
        <f t="shared" si="381"/>
        <v>0</v>
      </c>
      <c r="AJ489" s="110">
        <f t="shared" si="382"/>
        <v>0</v>
      </c>
      <c r="AK489" s="110">
        <f t="shared" si="367"/>
        <v>0</v>
      </c>
      <c r="AL489" s="110">
        <f t="shared" si="368"/>
        <v>0</v>
      </c>
      <c r="AM489" s="110">
        <f t="shared" si="369"/>
        <v>0</v>
      </c>
      <c r="AN489" s="110">
        <f t="shared" si="370"/>
        <v>0</v>
      </c>
      <c r="AO489" s="110">
        <f t="shared" si="371"/>
        <v>0</v>
      </c>
      <c r="AP489" s="110">
        <f t="shared" si="372"/>
        <v>0</v>
      </c>
      <c r="AQ489" s="110">
        <f t="shared" si="395"/>
        <v>4.5570030202419121</v>
      </c>
      <c r="AR489" s="110">
        <f t="shared" si="395"/>
        <v>7.0732326809830965</v>
      </c>
      <c r="AS489" s="110">
        <f t="shared" si="396"/>
        <v>1.9047628144718549</v>
      </c>
      <c r="AT489" s="110">
        <f t="shared" si="397"/>
        <v>1.4599372854026977</v>
      </c>
      <c r="AU489" s="110">
        <f t="shared" si="398"/>
        <v>29.077283470404783</v>
      </c>
      <c r="AV489" s="110">
        <f t="shared" si="399"/>
        <v>7.1339853906364983</v>
      </c>
      <c r="AW489" s="110">
        <f t="shared" si="400"/>
        <v>49.768949314319968</v>
      </c>
      <c r="AX489" s="110">
        <f t="shared" si="401"/>
        <v>60.855537067649998</v>
      </c>
      <c r="AY489" s="110">
        <f t="shared" si="402"/>
        <v>20.04396969151588</v>
      </c>
      <c r="AZ489" s="110">
        <f t="shared" si="403"/>
        <v>14.345863441931087</v>
      </c>
      <c r="BA489" s="110">
        <f t="shared" si="404"/>
        <v>232.69242369346401</v>
      </c>
      <c r="BB489" s="110">
        <f t="shared" si="405"/>
        <v>66.714953408646494</v>
      </c>
      <c r="BC489" s="90">
        <f t="shared" si="383"/>
        <v>0</v>
      </c>
      <c r="BD489" s="90">
        <f t="shared" si="406"/>
        <v>-18000</v>
      </c>
      <c r="BE489" s="90">
        <f t="shared" si="373"/>
        <v>21722.53719604588</v>
      </c>
      <c r="BF489" s="89">
        <f t="shared" si="384"/>
        <v>0.20680762200254876</v>
      </c>
      <c r="BG489" s="109">
        <f t="shared" si="407"/>
        <v>2426.5571032746011</v>
      </c>
      <c r="BH489" s="108">
        <f t="shared" si="374"/>
        <v>24149.094299320481</v>
      </c>
      <c r="BI489" s="129">
        <f t="shared" si="385"/>
        <v>0.34161634996224888</v>
      </c>
      <c r="BJ489" s="90">
        <f t="shared" si="375"/>
        <v>2702.6046806841005</v>
      </c>
      <c r="BK489" s="108">
        <f t="shared" si="376"/>
        <v>24425.14187672998</v>
      </c>
      <c r="BL489" s="89">
        <f t="shared" si="386"/>
        <v>0.35695232648499897</v>
      </c>
      <c r="BM489" s="109"/>
      <c r="BN489" s="109">
        <f t="shared" si="387"/>
        <v>18000</v>
      </c>
      <c r="BO489" s="109">
        <f t="shared" si="388"/>
        <v>24425.141876729977</v>
      </c>
      <c r="BQ489" s="108">
        <f t="shared" si="359"/>
        <v>106.05999799999999</v>
      </c>
      <c r="BR489" s="108">
        <f t="shared" si="360"/>
        <v>35.110000999999997</v>
      </c>
    </row>
    <row r="490" spans="1:70" ht="12.75" customHeight="1" x14ac:dyDescent="0.2">
      <c r="A490" s="107">
        <v>42478</v>
      </c>
      <c r="B490" s="109">
        <v>106.800003</v>
      </c>
      <c r="C490" s="109">
        <v>84.339995999999999</v>
      </c>
      <c r="D490" s="109">
        <v>88.470000999999996</v>
      </c>
      <c r="E490" s="109">
        <v>104.470001</v>
      </c>
      <c r="F490" s="109">
        <v>37.270000000000003</v>
      </c>
      <c r="G490" s="109">
        <v>35.020000000000003</v>
      </c>
      <c r="H490" s="109"/>
      <c r="I490" s="109"/>
      <c r="J490" s="148"/>
      <c r="K490" s="109"/>
      <c r="L490" s="156">
        <f>IF(int=Weekly,-$B$4,IF(int=Bi_Weekly,0,IF(int=Monthly,0,IF(int=Quarterly,-$B$4,IF(int=Yearly,0,IF(int=None,0,0))))))</f>
        <v>-500</v>
      </c>
      <c r="M490" s="110">
        <f t="shared" si="361"/>
        <v>0.82397001430795835</v>
      </c>
      <c r="N490" s="126">
        <f t="shared" si="362"/>
        <v>1.0433958284750215</v>
      </c>
      <c r="O490" s="110">
        <f t="shared" si="363"/>
        <v>0.31649146245629634</v>
      </c>
      <c r="P490" s="110">
        <f t="shared" si="364"/>
        <v>0.23451708400002791</v>
      </c>
      <c r="Q490" s="110">
        <f t="shared" si="365"/>
        <v>5.513818084250067</v>
      </c>
      <c r="R490" s="110">
        <f t="shared" si="366"/>
        <v>1.8846373500856652</v>
      </c>
      <c r="S490" s="110">
        <f t="shared" si="389"/>
        <v>46.035916308386014</v>
      </c>
      <c r="T490" s="110">
        <f t="shared" si="390"/>
        <v>54.825700215141921</v>
      </c>
      <c r="U490" s="110">
        <f t="shared" si="391"/>
        <v>18.455698339500319</v>
      </c>
      <c r="V490" s="110">
        <f t="shared" si="392"/>
        <v>13.120443240528418</v>
      </c>
      <c r="W490" s="110">
        <f t="shared" si="393"/>
        <v>209.12895830730929</v>
      </c>
      <c r="X490" s="110">
        <f t="shared" si="394"/>
        <v>61.465605368095659</v>
      </c>
      <c r="Y490" s="110"/>
      <c r="Z490" s="110"/>
      <c r="AA490" s="110"/>
      <c r="AB490" s="110"/>
      <c r="AC490" s="110"/>
      <c r="AD490" s="110"/>
      <c r="AE490" s="110">
        <f t="shared" si="377"/>
        <v>0</v>
      </c>
      <c r="AF490" s="110">
        <f t="shared" si="378"/>
        <v>0</v>
      </c>
      <c r="AG490" s="110">
        <f t="shared" si="379"/>
        <v>0</v>
      </c>
      <c r="AH490" s="110">
        <f t="shared" si="380"/>
        <v>0</v>
      </c>
      <c r="AI490" s="110">
        <f t="shared" si="381"/>
        <v>0</v>
      </c>
      <c r="AJ490" s="110">
        <f t="shared" si="382"/>
        <v>0</v>
      </c>
      <c r="AK490" s="110">
        <f t="shared" si="367"/>
        <v>0</v>
      </c>
      <c r="AL490" s="110">
        <f t="shared" si="368"/>
        <v>0</v>
      </c>
      <c r="AM490" s="110">
        <f t="shared" si="369"/>
        <v>0</v>
      </c>
      <c r="AN490" s="110">
        <f t="shared" si="370"/>
        <v>0</v>
      </c>
      <c r="AO490" s="110">
        <f t="shared" si="371"/>
        <v>0</v>
      </c>
      <c r="AP490" s="110">
        <f t="shared" si="372"/>
        <v>0</v>
      </c>
      <c r="AQ490" s="110">
        <f t="shared" si="395"/>
        <v>4.5570030202419121</v>
      </c>
      <c r="AR490" s="110">
        <f t="shared" si="395"/>
        <v>7.0732326809830965</v>
      </c>
      <c r="AS490" s="110">
        <f t="shared" si="396"/>
        <v>1.9047628144718549</v>
      </c>
      <c r="AT490" s="110">
        <f t="shared" si="397"/>
        <v>1.4599372854026977</v>
      </c>
      <c r="AU490" s="110">
        <f t="shared" si="398"/>
        <v>29.077283470404783</v>
      </c>
      <c r="AV490" s="110">
        <f t="shared" si="399"/>
        <v>7.1339853906364983</v>
      </c>
      <c r="AW490" s="110">
        <f t="shared" si="400"/>
        <v>50.592919328627929</v>
      </c>
      <c r="AX490" s="110">
        <f t="shared" si="401"/>
        <v>61.898932896125018</v>
      </c>
      <c r="AY490" s="110">
        <f t="shared" si="402"/>
        <v>20.360461153972174</v>
      </c>
      <c r="AZ490" s="110">
        <f t="shared" si="403"/>
        <v>14.580380525931115</v>
      </c>
      <c r="BA490" s="110">
        <f t="shared" si="404"/>
        <v>238.20624177771407</v>
      </c>
      <c r="BB490" s="110">
        <f t="shared" si="405"/>
        <v>68.599590758732162</v>
      </c>
      <c r="BC490" s="90">
        <f t="shared" si="383"/>
        <v>0</v>
      </c>
      <c r="BD490" s="90">
        <f t="shared" si="406"/>
        <v>-18500</v>
      </c>
      <c r="BE490" s="90">
        <f t="shared" si="373"/>
        <v>22490.865481799512</v>
      </c>
      <c r="BF490" s="89">
        <f t="shared" si="384"/>
        <v>0.21572245847564919</v>
      </c>
      <c r="BG490" s="109">
        <f t="shared" si="407"/>
        <v>2426.5571032746011</v>
      </c>
      <c r="BH490" s="108">
        <f t="shared" si="374"/>
        <v>24917.422585074113</v>
      </c>
      <c r="BI490" s="129">
        <f t="shared" si="385"/>
        <v>0.34688770730130347</v>
      </c>
      <c r="BJ490" s="90">
        <f t="shared" si="375"/>
        <v>2737.8208933431501</v>
      </c>
      <c r="BK490" s="108">
        <f t="shared" si="376"/>
        <v>25228.686375142661</v>
      </c>
      <c r="BL490" s="89">
        <f t="shared" si="386"/>
        <v>0.36371277703473837</v>
      </c>
      <c r="BM490" s="109"/>
      <c r="BN490" s="109">
        <f t="shared" si="387"/>
        <v>18500</v>
      </c>
      <c r="BO490" s="109">
        <f t="shared" si="388"/>
        <v>25228.686375142664</v>
      </c>
      <c r="BQ490" s="108">
        <f t="shared" si="359"/>
        <v>106.800003</v>
      </c>
      <c r="BR490" s="108">
        <f t="shared" si="360"/>
        <v>35.020000000000003</v>
      </c>
    </row>
    <row r="491" spans="1:70" ht="12.75" customHeight="1" x14ac:dyDescent="0.2">
      <c r="A491" s="107">
        <v>42485</v>
      </c>
      <c r="B491" s="109">
        <v>105.510002</v>
      </c>
      <c r="C491" s="109">
        <v>83.639999000000003</v>
      </c>
      <c r="D491" s="109">
        <v>87.980002999999996</v>
      </c>
      <c r="E491" s="109">
        <v>104.019997</v>
      </c>
      <c r="F491" s="109">
        <v>36.709999000000003</v>
      </c>
      <c r="G491" s="109">
        <v>34.93</v>
      </c>
      <c r="H491" s="109"/>
      <c r="I491" s="109"/>
      <c r="J491" s="148"/>
      <c r="K491" s="109"/>
      <c r="L491" s="156">
        <f>IF(int=Weekly,-$B$4,IF(int=Bi_Weekly,-$B$4,IF(int=Monthly,-$B$4,IF(int=Quarterly,0,IF(int=Yearly,0,IF(int=None,0,0))))))</f>
        <v>0</v>
      </c>
      <c r="M491" s="110">
        <f t="shared" si="361"/>
        <v>0</v>
      </c>
      <c r="N491" s="126">
        <f t="shared" si="362"/>
        <v>0</v>
      </c>
      <c r="O491" s="110">
        <f t="shared" si="363"/>
        <v>0</v>
      </c>
      <c r="P491" s="110">
        <f t="shared" si="364"/>
        <v>0</v>
      </c>
      <c r="Q491" s="110">
        <f t="shared" si="365"/>
        <v>0</v>
      </c>
      <c r="R491" s="110">
        <f t="shared" si="366"/>
        <v>0</v>
      </c>
      <c r="S491" s="110">
        <f t="shared" si="389"/>
        <v>46.035916308386014</v>
      </c>
      <c r="T491" s="110">
        <f t="shared" si="390"/>
        <v>54.825700215141921</v>
      </c>
      <c r="U491" s="110">
        <f t="shared" si="391"/>
        <v>18.455698339500319</v>
      </c>
      <c r="V491" s="110">
        <f t="shared" si="392"/>
        <v>13.120443240528418</v>
      </c>
      <c r="W491" s="110">
        <f t="shared" si="393"/>
        <v>209.12895830730929</v>
      </c>
      <c r="X491" s="110">
        <f t="shared" si="394"/>
        <v>61.465605368095659</v>
      </c>
      <c r="Y491" s="110"/>
      <c r="Z491" s="110"/>
      <c r="AA491" s="110"/>
      <c r="AB491" s="110"/>
      <c r="AC491" s="110"/>
      <c r="AD491" s="110"/>
      <c r="AE491" s="110">
        <f t="shared" si="377"/>
        <v>0</v>
      </c>
      <c r="AF491" s="110">
        <f t="shared" si="378"/>
        <v>0</v>
      </c>
      <c r="AG491" s="110">
        <f t="shared" si="379"/>
        <v>0</v>
      </c>
      <c r="AH491" s="110">
        <f t="shared" si="380"/>
        <v>0</v>
      </c>
      <c r="AI491" s="110">
        <f t="shared" si="381"/>
        <v>0</v>
      </c>
      <c r="AJ491" s="110">
        <f t="shared" si="382"/>
        <v>0</v>
      </c>
      <c r="AK491" s="110">
        <f t="shared" si="367"/>
        <v>0</v>
      </c>
      <c r="AL491" s="110">
        <f t="shared" si="368"/>
        <v>0</v>
      </c>
      <c r="AM491" s="110">
        <f t="shared" si="369"/>
        <v>0</v>
      </c>
      <c r="AN491" s="110">
        <f t="shared" si="370"/>
        <v>0</v>
      </c>
      <c r="AO491" s="110">
        <f t="shared" si="371"/>
        <v>0</v>
      </c>
      <c r="AP491" s="110">
        <f t="shared" si="372"/>
        <v>0</v>
      </c>
      <c r="AQ491" s="110">
        <f t="shared" si="395"/>
        <v>4.5570030202419121</v>
      </c>
      <c r="AR491" s="110">
        <f t="shared" si="395"/>
        <v>7.0732326809830965</v>
      </c>
      <c r="AS491" s="110">
        <f t="shared" si="396"/>
        <v>1.9047628144718549</v>
      </c>
      <c r="AT491" s="110">
        <f t="shared" si="397"/>
        <v>1.4599372854026977</v>
      </c>
      <c r="AU491" s="110">
        <f t="shared" si="398"/>
        <v>29.077283470404783</v>
      </c>
      <c r="AV491" s="110">
        <f t="shared" si="399"/>
        <v>7.1339853906364983</v>
      </c>
      <c r="AW491" s="110">
        <f t="shared" si="400"/>
        <v>50.592919328627929</v>
      </c>
      <c r="AX491" s="110">
        <f t="shared" si="401"/>
        <v>61.898932896125018</v>
      </c>
      <c r="AY491" s="110">
        <f t="shared" si="402"/>
        <v>20.360461153972174</v>
      </c>
      <c r="AZ491" s="110">
        <f t="shared" si="403"/>
        <v>14.580380525931115</v>
      </c>
      <c r="BA491" s="110">
        <f t="shared" si="404"/>
        <v>238.20624177771407</v>
      </c>
      <c r="BB491" s="110">
        <f t="shared" si="405"/>
        <v>68.599590758732162</v>
      </c>
      <c r="BC491" s="90">
        <f t="shared" si="383"/>
        <v>0</v>
      </c>
      <c r="BD491" s="90">
        <f t="shared" si="406"/>
        <v>-18500</v>
      </c>
      <c r="BE491" s="90">
        <f t="shared" si="373"/>
        <v>22255.509440573129</v>
      </c>
      <c r="BF491" s="89">
        <f t="shared" si="384"/>
        <v>0.20300051030125021</v>
      </c>
      <c r="BG491" s="109">
        <f t="shared" si="407"/>
        <v>2426.5571032746011</v>
      </c>
      <c r="BH491" s="108">
        <f t="shared" si="374"/>
        <v>24682.06654384773</v>
      </c>
      <c r="BI491" s="129">
        <f t="shared" si="385"/>
        <v>0.33416575912690427</v>
      </c>
      <c r="BJ491" s="90">
        <f t="shared" si="375"/>
        <v>2708.4754391394317</v>
      </c>
      <c r="BK491" s="108">
        <f t="shared" si="376"/>
        <v>24963.98487971256</v>
      </c>
      <c r="BL491" s="89">
        <f t="shared" si="386"/>
        <v>0.34940458809257069</v>
      </c>
      <c r="BM491" s="109"/>
      <c r="BN491" s="109">
        <f t="shared" si="387"/>
        <v>18500</v>
      </c>
      <c r="BO491" s="109">
        <f t="shared" si="388"/>
        <v>24963.98487971256</v>
      </c>
      <c r="BQ491" s="108">
        <f t="shared" si="359"/>
        <v>105.510002</v>
      </c>
      <c r="BR491" s="108">
        <f t="shared" si="360"/>
        <v>34.93</v>
      </c>
    </row>
    <row r="492" spans="1:70" ht="12.75" customHeight="1" x14ac:dyDescent="0.2">
      <c r="A492" s="107">
        <v>42492</v>
      </c>
      <c r="B492" s="109">
        <v>104.980003</v>
      </c>
      <c r="C492" s="109">
        <v>82.959998999999996</v>
      </c>
      <c r="D492" s="109">
        <v>86.910004000000001</v>
      </c>
      <c r="E492" s="109">
        <v>103.16999800000001</v>
      </c>
      <c r="F492" s="109">
        <v>36.009998000000003</v>
      </c>
      <c r="G492" s="109">
        <v>33.470001000000003</v>
      </c>
      <c r="H492" s="109"/>
      <c r="I492" s="109"/>
      <c r="J492" s="148"/>
      <c r="K492" s="109"/>
      <c r="L492" s="156">
        <f>IF(int=Weekly,-$B$4,IF(int=Bi_Weekly,0,IF(int=Monthly,0,IF(int=Quarterly,0,IF(int=Yearly,0,IF(int=None,0,0))))))</f>
        <v>0</v>
      </c>
      <c r="M492" s="110">
        <f t="shared" si="361"/>
        <v>0</v>
      </c>
      <c r="N492" s="126">
        <f t="shared" si="362"/>
        <v>0</v>
      </c>
      <c r="O492" s="110">
        <f t="shared" si="363"/>
        <v>0</v>
      </c>
      <c r="P492" s="110">
        <f t="shared" si="364"/>
        <v>0</v>
      </c>
      <c r="Q492" s="110">
        <f t="shared" si="365"/>
        <v>0</v>
      </c>
      <c r="R492" s="110">
        <f t="shared" si="366"/>
        <v>0</v>
      </c>
      <c r="S492" s="110">
        <f t="shared" si="389"/>
        <v>46.035916308386014</v>
      </c>
      <c r="T492" s="110">
        <f t="shared" si="390"/>
        <v>54.825700215141921</v>
      </c>
      <c r="U492" s="110">
        <f t="shared" si="391"/>
        <v>18.455698339500319</v>
      </c>
      <c r="V492" s="110">
        <f t="shared" si="392"/>
        <v>13.120443240528418</v>
      </c>
      <c r="W492" s="110">
        <f t="shared" si="393"/>
        <v>209.12895830730929</v>
      </c>
      <c r="X492" s="110">
        <f t="shared" si="394"/>
        <v>61.465605368095659</v>
      </c>
      <c r="Y492" s="110"/>
      <c r="Z492" s="110"/>
      <c r="AA492" s="110"/>
      <c r="AB492" s="110"/>
      <c r="AC492" s="110"/>
      <c r="AD492" s="110"/>
      <c r="AE492" s="110">
        <f t="shared" si="377"/>
        <v>0</v>
      </c>
      <c r="AF492" s="110">
        <f t="shared" si="378"/>
        <v>0</v>
      </c>
      <c r="AG492" s="110">
        <f t="shared" si="379"/>
        <v>0</v>
      </c>
      <c r="AH492" s="110">
        <f t="shared" si="380"/>
        <v>0</v>
      </c>
      <c r="AI492" s="110">
        <f t="shared" si="381"/>
        <v>0</v>
      </c>
      <c r="AJ492" s="110">
        <f t="shared" si="382"/>
        <v>0</v>
      </c>
      <c r="AK492" s="110">
        <f t="shared" si="367"/>
        <v>0</v>
      </c>
      <c r="AL492" s="110">
        <f t="shared" si="368"/>
        <v>0</v>
      </c>
      <c r="AM492" s="110">
        <f t="shared" si="369"/>
        <v>0</v>
      </c>
      <c r="AN492" s="110">
        <f t="shared" si="370"/>
        <v>0</v>
      </c>
      <c r="AO492" s="110">
        <f t="shared" si="371"/>
        <v>0</v>
      </c>
      <c r="AP492" s="110">
        <f t="shared" si="372"/>
        <v>0</v>
      </c>
      <c r="AQ492" s="110">
        <f t="shared" si="395"/>
        <v>4.5570030202419121</v>
      </c>
      <c r="AR492" s="110">
        <f t="shared" si="395"/>
        <v>7.0732326809830965</v>
      </c>
      <c r="AS492" s="110">
        <f t="shared" si="396"/>
        <v>1.9047628144718549</v>
      </c>
      <c r="AT492" s="110">
        <f t="shared" si="397"/>
        <v>1.4599372854026977</v>
      </c>
      <c r="AU492" s="110">
        <f t="shared" si="398"/>
        <v>29.077283470404783</v>
      </c>
      <c r="AV492" s="110">
        <f t="shared" si="399"/>
        <v>7.1339853906364983</v>
      </c>
      <c r="AW492" s="110">
        <f t="shared" si="400"/>
        <v>50.592919328627929</v>
      </c>
      <c r="AX492" s="110">
        <f t="shared" si="401"/>
        <v>61.898932896125018</v>
      </c>
      <c r="AY492" s="110">
        <f t="shared" si="402"/>
        <v>20.360461153972174</v>
      </c>
      <c r="AZ492" s="110">
        <f t="shared" si="403"/>
        <v>14.580380525931115</v>
      </c>
      <c r="BA492" s="110">
        <f t="shared" si="404"/>
        <v>238.20624177771407</v>
      </c>
      <c r="BB492" s="110">
        <f t="shared" si="405"/>
        <v>68.599590758732162</v>
      </c>
      <c r="BC492" s="90">
        <f t="shared" si="383"/>
        <v>0</v>
      </c>
      <c r="BD492" s="90">
        <f t="shared" si="406"/>
        <v>-18500</v>
      </c>
      <c r="BE492" s="90">
        <f t="shared" si="373"/>
        <v>21926.798830101841</v>
      </c>
      <c r="BF492" s="89">
        <f t="shared" si="384"/>
        <v>0.18523236919469421</v>
      </c>
      <c r="BG492" s="109">
        <f t="shared" si="407"/>
        <v>2426.5571032746011</v>
      </c>
      <c r="BH492" s="108">
        <f t="shared" si="374"/>
        <v>24353.355933376442</v>
      </c>
      <c r="BI492" s="129">
        <f t="shared" si="385"/>
        <v>0.31639761802034827</v>
      </c>
      <c r="BJ492" s="90">
        <f t="shared" si="375"/>
        <v>2667.2016552903501</v>
      </c>
      <c r="BK492" s="108">
        <f t="shared" si="376"/>
        <v>24594.000485392193</v>
      </c>
      <c r="BL492" s="89">
        <f t="shared" si="386"/>
        <v>0.32940543164282121</v>
      </c>
      <c r="BM492" s="109"/>
      <c r="BN492" s="109">
        <f t="shared" si="387"/>
        <v>18500</v>
      </c>
      <c r="BO492" s="109">
        <f t="shared" si="388"/>
        <v>24594.000485392193</v>
      </c>
      <c r="BQ492" s="108">
        <f t="shared" si="359"/>
        <v>104.980003</v>
      </c>
      <c r="BR492" s="108">
        <f t="shared" si="360"/>
        <v>33.470001000000003</v>
      </c>
    </row>
    <row r="493" spans="1:70" ht="12.75" customHeight="1" x14ac:dyDescent="0.2">
      <c r="A493" s="107">
        <v>42499</v>
      </c>
      <c r="B493" s="109">
        <v>104.41999800000001</v>
      </c>
      <c r="C493" s="109">
        <v>82.529999000000004</v>
      </c>
      <c r="D493" s="109">
        <v>86.510002</v>
      </c>
      <c r="E493" s="109">
        <v>101.82</v>
      </c>
      <c r="F493" s="109">
        <v>35.729999999999997</v>
      </c>
      <c r="G493" s="109">
        <v>32.860000999999997</v>
      </c>
      <c r="H493" s="109"/>
      <c r="I493" s="109"/>
      <c r="J493" s="148"/>
      <c r="K493" s="109"/>
      <c r="L493" s="156">
        <f>IF(int=Weekly,-$B$4,IF(int=Bi_Weekly,-$B$4,IF(int=Monthly,0,IF(int=Quarterly,0,IF(int=Yearly,0,IF(int=None,0,0))))))</f>
        <v>0</v>
      </c>
      <c r="M493" s="110">
        <f t="shared" si="361"/>
        <v>0</v>
      </c>
      <c r="N493" s="126">
        <f t="shared" si="362"/>
        <v>0</v>
      </c>
      <c r="O493" s="110">
        <f t="shared" si="363"/>
        <v>0</v>
      </c>
      <c r="P493" s="110">
        <f t="shared" si="364"/>
        <v>0</v>
      </c>
      <c r="Q493" s="110">
        <f t="shared" si="365"/>
        <v>0</v>
      </c>
      <c r="R493" s="110">
        <f t="shared" si="366"/>
        <v>0</v>
      </c>
      <c r="S493" s="110">
        <f t="shared" si="389"/>
        <v>46.035916308386014</v>
      </c>
      <c r="T493" s="110">
        <f t="shared" si="390"/>
        <v>54.825700215141921</v>
      </c>
      <c r="U493" s="110">
        <f t="shared" si="391"/>
        <v>18.455698339500319</v>
      </c>
      <c r="V493" s="110">
        <f t="shared" si="392"/>
        <v>13.120443240528418</v>
      </c>
      <c r="W493" s="110">
        <f t="shared" si="393"/>
        <v>209.12895830730929</v>
      </c>
      <c r="X493" s="110">
        <f t="shared" si="394"/>
        <v>61.465605368095659</v>
      </c>
      <c r="Y493" s="110"/>
      <c r="Z493" s="110"/>
      <c r="AA493" s="110"/>
      <c r="AB493" s="110"/>
      <c r="AC493" s="110"/>
      <c r="AD493" s="110"/>
      <c r="AE493" s="110">
        <f t="shared" si="377"/>
        <v>0</v>
      </c>
      <c r="AF493" s="110">
        <f t="shared" si="378"/>
        <v>0</v>
      </c>
      <c r="AG493" s="110">
        <f t="shared" si="379"/>
        <v>0</v>
      </c>
      <c r="AH493" s="110">
        <f t="shared" si="380"/>
        <v>0</v>
      </c>
      <c r="AI493" s="110">
        <f t="shared" si="381"/>
        <v>0</v>
      </c>
      <c r="AJ493" s="110">
        <f t="shared" si="382"/>
        <v>0</v>
      </c>
      <c r="AK493" s="110">
        <f t="shared" si="367"/>
        <v>0</v>
      </c>
      <c r="AL493" s="110">
        <f t="shared" si="368"/>
        <v>0</v>
      </c>
      <c r="AM493" s="110">
        <f t="shared" si="369"/>
        <v>0</v>
      </c>
      <c r="AN493" s="110">
        <f t="shared" si="370"/>
        <v>0</v>
      </c>
      <c r="AO493" s="110">
        <f t="shared" si="371"/>
        <v>0</v>
      </c>
      <c r="AP493" s="110">
        <f t="shared" si="372"/>
        <v>0</v>
      </c>
      <c r="AQ493" s="110">
        <f t="shared" si="395"/>
        <v>4.5570030202419121</v>
      </c>
      <c r="AR493" s="110">
        <f t="shared" si="395"/>
        <v>7.0732326809830965</v>
      </c>
      <c r="AS493" s="110">
        <f t="shared" si="396"/>
        <v>1.9047628144718549</v>
      </c>
      <c r="AT493" s="110">
        <f t="shared" si="397"/>
        <v>1.4599372854026977</v>
      </c>
      <c r="AU493" s="110">
        <f t="shared" si="398"/>
        <v>29.077283470404783</v>
      </c>
      <c r="AV493" s="110">
        <f t="shared" si="399"/>
        <v>7.1339853906364983</v>
      </c>
      <c r="AW493" s="110">
        <f t="shared" si="400"/>
        <v>50.592919328627929</v>
      </c>
      <c r="AX493" s="110">
        <f t="shared" si="401"/>
        <v>61.898932896125018</v>
      </c>
      <c r="AY493" s="110">
        <f t="shared" si="402"/>
        <v>20.360461153972174</v>
      </c>
      <c r="AZ493" s="110">
        <f t="shared" si="403"/>
        <v>14.580380525931115</v>
      </c>
      <c r="BA493" s="110">
        <f t="shared" si="404"/>
        <v>238.20624177771407</v>
      </c>
      <c r="BB493" s="110">
        <f t="shared" si="405"/>
        <v>68.599590758732162</v>
      </c>
      <c r="BC493" s="90">
        <f t="shared" si="383"/>
        <v>0</v>
      </c>
      <c r="BD493" s="90">
        <f t="shared" si="406"/>
        <v>-18500</v>
      </c>
      <c r="BE493" s="90">
        <f t="shared" si="373"/>
        <v>21756.298837973362</v>
      </c>
      <c r="BF493" s="89">
        <f t="shared" si="384"/>
        <v>0.17601615340396548</v>
      </c>
      <c r="BG493" s="109">
        <f t="shared" si="407"/>
        <v>2426.5571032746011</v>
      </c>
      <c r="BH493" s="108">
        <f t="shared" si="374"/>
        <v>24182.855941247963</v>
      </c>
      <c r="BI493" s="129">
        <f t="shared" si="385"/>
        <v>0.30718140222961954</v>
      </c>
      <c r="BJ493" s="90">
        <f t="shared" si="375"/>
        <v>2646.3820871050088</v>
      </c>
      <c r="BK493" s="108">
        <f t="shared" si="376"/>
        <v>24402.68092507837</v>
      </c>
      <c r="BL493" s="89">
        <f t="shared" si="386"/>
        <v>0.31906383378802006</v>
      </c>
      <c r="BM493" s="109"/>
      <c r="BN493" s="109">
        <f t="shared" si="387"/>
        <v>18500</v>
      </c>
      <c r="BO493" s="109">
        <f t="shared" si="388"/>
        <v>24402.680925078366</v>
      </c>
      <c r="BQ493" s="108">
        <f t="shared" si="359"/>
        <v>104.41999800000001</v>
      </c>
      <c r="BR493" s="108">
        <f t="shared" si="360"/>
        <v>32.860000999999997</v>
      </c>
    </row>
    <row r="494" spans="1:70" ht="12.75" customHeight="1" x14ac:dyDescent="0.2">
      <c r="A494" s="107">
        <v>42506</v>
      </c>
      <c r="B494" s="109">
        <v>104.889999</v>
      </c>
      <c r="C494" s="109">
        <v>82.93</v>
      </c>
      <c r="D494" s="109">
        <v>87.080001999999993</v>
      </c>
      <c r="E494" s="109">
        <v>102.410004</v>
      </c>
      <c r="F494" s="109">
        <v>36.020000000000003</v>
      </c>
      <c r="G494" s="109">
        <v>32.799999</v>
      </c>
      <c r="H494" s="109"/>
      <c r="I494" s="109"/>
      <c r="J494" s="148"/>
      <c r="K494" s="109"/>
      <c r="L494" s="156">
        <f>IF(int=Weekly,-$B$4,IF(int=Bi_Weekly,0,IF(int=Monthly,0,IF(int=Quarterly,0,IF(int=Yearly,0,IF(int=None,0,0))))))</f>
        <v>0</v>
      </c>
      <c r="M494" s="110">
        <f t="shared" si="361"/>
        <v>0</v>
      </c>
      <c r="N494" s="126">
        <f t="shared" si="362"/>
        <v>0</v>
      </c>
      <c r="O494" s="110">
        <f t="shared" si="363"/>
        <v>0</v>
      </c>
      <c r="P494" s="110">
        <f t="shared" si="364"/>
        <v>0</v>
      </c>
      <c r="Q494" s="110">
        <f t="shared" si="365"/>
        <v>0</v>
      </c>
      <c r="R494" s="110">
        <f t="shared" si="366"/>
        <v>0</v>
      </c>
      <c r="S494" s="110">
        <f t="shared" si="389"/>
        <v>46.035916308386014</v>
      </c>
      <c r="T494" s="110">
        <f t="shared" si="390"/>
        <v>54.825700215141921</v>
      </c>
      <c r="U494" s="110">
        <f t="shared" si="391"/>
        <v>18.455698339500319</v>
      </c>
      <c r="V494" s="110">
        <f t="shared" si="392"/>
        <v>13.120443240528418</v>
      </c>
      <c r="W494" s="110">
        <f t="shared" si="393"/>
        <v>209.12895830730929</v>
      </c>
      <c r="X494" s="110">
        <f t="shared" si="394"/>
        <v>61.465605368095659</v>
      </c>
      <c r="Y494" s="110"/>
      <c r="Z494" s="110"/>
      <c r="AA494" s="110"/>
      <c r="AB494" s="110"/>
      <c r="AC494" s="110"/>
      <c r="AD494" s="110"/>
      <c r="AE494" s="110">
        <f t="shared" si="377"/>
        <v>0</v>
      </c>
      <c r="AF494" s="110">
        <f t="shared" si="378"/>
        <v>0</v>
      </c>
      <c r="AG494" s="110">
        <f t="shared" si="379"/>
        <v>0</v>
      </c>
      <c r="AH494" s="110">
        <f t="shared" si="380"/>
        <v>0</v>
      </c>
      <c r="AI494" s="110">
        <f t="shared" si="381"/>
        <v>0</v>
      </c>
      <c r="AJ494" s="110">
        <f t="shared" si="382"/>
        <v>0</v>
      </c>
      <c r="AK494" s="110">
        <f t="shared" si="367"/>
        <v>0</v>
      </c>
      <c r="AL494" s="110">
        <f t="shared" si="368"/>
        <v>0</v>
      </c>
      <c r="AM494" s="110">
        <f t="shared" si="369"/>
        <v>0</v>
      </c>
      <c r="AN494" s="110">
        <f t="shared" si="370"/>
        <v>0</v>
      </c>
      <c r="AO494" s="110">
        <f t="shared" si="371"/>
        <v>0</v>
      </c>
      <c r="AP494" s="110">
        <f t="shared" si="372"/>
        <v>0</v>
      </c>
      <c r="AQ494" s="110">
        <f t="shared" si="395"/>
        <v>4.5570030202419121</v>
      </c>
      <c r="AR494" s="110">
        <f t="shared" si="395"/>
        <v>7.0732326809830965</v>
      </c>
      <c r="AS494" s="110">
        <f t="shared" si="396"/>
        <v>1.9047628144718549</v>
      </c>
      <c r="AT494" s="110">
        <f t="shared" si="397"/>
        <v>1.4599372854026977</v>
      </c>
      <c r="AU494" s="110">
        <f t="shared" si="398"/>
        <v>29.077283470404783</v>
      </c>
      <c r="AV494" s="110">
        <f t="shared" si="399"/>
        <v>7.1339853906364983</v>
      </c>
      <c r="AW494" s="110">
        <f t="shared" si="400"/>
        <v>50.592919328627929</v>
      </c>
      <c r="AX494" s="110">
        <f t="shared" si="401"/>
        <v>61.898932896125018</v>
      </c>
      <c r="AY494" s="110">
        <f t="shared" si="402"/>
        <v>20.360461153972174</v>
      </c>
      <c r="AZ494" s="110">
        <f t="shared" si="403"/>
        <v>14.580380525931115</v>
      </c>
      <c r="BA494" s="110">
        <f t="shared" si="404"/>
        <v>238.20624177771407</v>
      </c>
      <c r="BB494" s="110">
        <f t="shared" si="405"/>
        <v>68.599590758732162</v>
      </c>
      <c r="BC494" s="90">
        <f t="shared" si="383"/>
        <v>0</v>
      </c>
      <c r="BD494" s="90">
        <f t="shared" si="406"/>
        <v>-18500</v>
      </c>
      <c r="BE494" s="90">
        <f t="shared" si="373"/>
        <v>21875.086300289</v>
      </c>
      <c r="BF494" s="89">
        <f t="shared" si="384"/>
        <v>0.18243709731291902</v>
      </c>
      <c r="BG494" s="109">
        <f t="shared" si="407"/>
        <v>2426.5571032746011</v>
      </c>
      <c r="BH494" s="108">
        <f t="shared" si="374"/>
        <v>24301.643403563601</v>
      </c>
      <c r="BI494" s="129">
        <f t="shared" si="385"/>
        <v>0.31360234613857307</v>
      </c>
      <c r="BJ494" s="90">
        <f t="shared" si="375"/>
        <v>2661.304625684546</v>
      </c>
      <c r="BK494" s="108">
        <f t="shared" si="376"/>
        <v>24536.390925973545</v>
      </c>
      <c r="BL494" s="89">
        <f t="shared" si="386"/>
        <v>0.32629140140397528</v>
      </c>
      <c r="BM494" s="109"/>
      <c r="BN494" s="109">
        <f t="shared" si="387"/>
        <v>18500</v>
      </c>
      <c r="BO494" s="109">
        <f t="shared" si="388"/>
        <v>24536.390925973548</v>
      </c>
      <c r="BQ494" s="108">
        <f t="shared" si="359"/>
        <v>104.889999</v>
      </c>
      <c r="BR494" s="108">
        <f t="shared" si="360"/>
        <v>32.799999</v>
      </c>
    </row>
    <row r="495" spans="1:70" ht="12.75" customHeight="1" x14ac:dyDescent="0.2">
      <c r="A495" s="107">
        <v>42513</v>
      </c>
      <c r="B495" s="109">
        <v>107.389999</v>
      </c>
      <c r="C495" s="109">
        <v>84.660004000000001</v>
      </c>
      <c r="D495" s="109">
        <v>89.059997999999993</v>
      </c>
      <c r="E495" s="109">
        <v>105.220001</v>
      </c>
      <c r="F495" s="109">
        <v>36.729999999999997</v>
      </c>
      <c r="G495" s="109">
        <v>33.709999000000003</v>
      </c>
      <c r="H495" s="109"/>
      <c r="I495" s="109"/>
      <c r="J495" s="148"/>
      <c r="K495" s="109"/>
      <c r="L495" s="156">
        <f>IF(int=Weekly,-$B$4,IF(int=Bi_Weekly,-$B$4,IF(int=Monthly,-$B$4,IF(int=Quarterly,0,IF(int=Yearly,0,IF(int=None,0,0))))))</f>
        <v>0</v>
      </c>
      <c r="M495" s="110">
        <f t="shared" si="361"/>
        <v>0</v>
      </c>
      <c r="N495" s="126">
        <f t="shared" si="362"/>
        <v>0</v>
      </c>
      <c r="O495" s="110">
        <f t="shared" si="363"/>
        <v>0</v>
      </c>
      <c r="P495" s="110">
        <f t="shared" si="364"/>
        <v>0</v>
      </c>
      <c r="Q495" s="110">
        <f t="shared" si="365"/>
        <v>0</v>
      </c>
      <c r="R495" s="110">
        <f t="shared" si="366"/>
        <v>0</v>
      </c>
      <c r="S495" s="110">
        <f t="shared" si="389"/>
        <v>46.035916308386014</v>
      </c>
      <c r="T495" s="110">
        <f t="shared" si="390"/>
        <v>54.825700215141921</v>
      </c>
      <c r="U495" s="110">
        <f t="shared" si="391"/>
        <v>18.455698339500319</v>
      </c>
      <c r="V495" s="110">
        <f t="shared" si="392"/>
        <v>13.120443240528418</v>
      </c>
      <c r="W495" s="110">
        <f t="shared" si="393"/>
        <v>209.12895830730929</v>
      </c>
      <c r="X495" s="110">
        <f t="shared" si="394"/>
        <v>61.465605368095659</v>
      </c>
      <c r="Y495" s="110"/>
      <c r="Z495" s="110"/>
      <c r="AA495" s="110"/>
      <c r="AB495" s="110"/>
      <c r="AC495" s="110"/>
      <c r="AD495" s="110"/>
      <c r="AE495" s="110">
        <f t="shared" si="377"/>
        <v>0</v>
      </c>
      <c r="AF495" s="110">
        <f t="shared" si="378"/>
        <v>0</v>
      </c>
      <c r="AG495" s="110">
        <f t="shared" si="379"/>
        <v>0</v>
      </c>
      <c r="AH495" s="110">
        <f t="shared" si="380"/>
        <v>0</v>
      </c>
      <c r="AI495" s="110">
        <f t="shared" si="381"/>
        <v>0</v>
      </c>
      <c r="AJ495" s="110">
        <f t="shared" si="382"/>
        <v>0</v>
      </c>
      <c r="AK495" s="110">
        <f t="shared" si="367"/>
        <v>0</v>
      </c>
      <c r="AL495" s="110">
        <f t="shared" si="368"/>
        <v>0</v>
      </c>
      <c r="AM495" s="110">
        <f t="shared" si="369"/>
        <v>0</v>
      </c>
      <c r="AN495" s="110">
        <f t="shared" si="370"/>
        <v>0</v>
      </c>
      <c r="AO495" s="110">
        <f t="shared" si="371"/>
        <v>0</v>
      </c>
      <c r="AP495" s="110">
        <f t="shared" si="372"/>
        <v>0</v>
      </c>
      <c r="AQ495" s="110">
        <f t="shared" si="395"/>
        <v>4.5570030202419121</v>
      </c>
      <c r="AR495" s="110">
        <f t="shared" si="395"/>
        <v>7.0732326809830965</v>
      </c>
      <c r="AS495" s="110">
        <f t="shared" si="396"/>
        <v>1.9047628144718549</v>
      </c>
      <c r="AT495" s="110">
        <f t="shared" si="397"/>
        <v>1.4599372854026977</v>
      </c>
      <c r="AU495" s="110">
        <f t="shared" si="398"/>
        <v>29.077283470404783</v>
      </c>
      <c r="AV495" s="110">
        <f t="shared" si="399"/>
        <v>7.1339853906364983</v>
      </c>
      <c r="AW495" s="110">
        <f t="shared" si="400"/>
        <v>50.592919328627929</v>
      </c>
      <c r="AX495" s="110">
        <f t="shared" si="401"/>
        <v>61.898932896125018</v>
      </c>
      <c r="AY495" s="110">
        <f t="shared" si="402"/>
        <v>20.360461153972174</v>
      </c>
      <c r="AZ495" s="110">
        <f t="shared" si="403"/>
        <v>14.580380525931115</v>
      </c>
      <c r="BA495" s="110">
        <f t="shared" si="404"/>
        <v>238.20624177771407</v>
      </c>
      <c r="BB495" s="110">
        <f t="shared" si="405"/>
        <v>68.599590758732162</v>
      </c>
      <c r="BC495" s="90">
        <f t="shared" si="383"/>
        <v>0</v>
      </c>
      <c r="BD495" s="90">
        <f t="shared" si="406"/>
        <v>-18500</v>
      </c>
      <c r="BE495" s="90">
        <f t="shared" si="373"/>
        <v>22362.850648052088</v>
      </c>
      <c r="BF495" s="89">
        <f t="shared" si="384"/>
        <v>0.20880273773254521</v>
      </c>
      <c r="BG495" s="109">
        <f t="shared" si="407"/>
        <v>2426.5571032746011</v>
      </c>
      <c r="BH495" s="108">
        <f t="shared" si="374"/>
        <v>24789.407751326689</v>
      </c>
      <c r="BI495" s="129">
        <f t="shared" si="385"/>
        <v>0.33996798655819949</v>
      </c>
      <c r="BJ495" s="90">
        <f t="shared" si="375"/>
        <v>2719.9444941814213</v>
      </c>
      <c r="BK495" s="108">
        <f t="shared" si="376"/>
        <v>25082.79514223351</v>
      </c>
      <c r="BL495" s="89">
        <f t="shared" si="386"/>
        <v>0.35582676444505457</v>
      </c>
      <c r="BM495" s="109"/>
      <c r="BN495" s="109">
        <f t="shared" si="387"/>
        <v>18500</v>
      </c>
      <c r="BO495" s="109">
        <f t="shared" si="388"/>
        <v>25082.79514223351</v>
      </c>
      <c r="BQ495" s="108">
        <f t="shared" si="359"/>
        <v>107.389999</v>
      </c>
      <c r="BR495" s="108">
        <f t="shared" si="360"/>
        <v>33.709999000000003</v>
      </c>
    </row>
    <row r="496" spans="1:70" ht="12.75" customHeight="1" x14ac:dyDescent="0.2">
      <c r="A496" s="107">
        <v>42521</v>
      </c>
      <c r="B496" s="109">
        <v>107.69000200000001</v>
      </c>
      <c r="C496" s="109">
        <v>84.690002000000007</v>
      </c>
      <c r="D496" s="109">
        <v>89.790001000000004</v>
      </c>
      <c r="E496" s="109">
        <v>106.139999</v>
      </c>
      <c r="F496" s="109">
        <v>36.880001</v>
      </c>
      <c r="G496" s="109">
        <v>34.57</v>
      </c>
      <c r="H496" s="109"/>
      <c r="I496" s="109"/>
      <c r="J496" s="148"/>
      <c r="K496" s="109"/>
      <c r="L496" s="156">
        <f>IF(int=Weekly,-$B$4,IF(int=Bi_Weekly,0,IF(int=Monthly,0,IF(int=Quarterly,0,IF(int=Yearly,0,IF(int=None,0,0))))))</f>
        <v>0</v>
      </c>
      <c r="M496" s="110">
        <f t="shared" si="361"/>
        <v>0</v>
      </c>
      <c r="N496" s="126">
        <f t="shared" si="362"/>
        <v>0</v>
      </c>
      <c r="O496" s="110">
        <f t="shared" si="363"/>
        <v>0</v>
      </c>
      <c r="P496" s="110">
        <f t="shared" si="364"/>
        <v>0</v>
      </c>
      <c r="Q496" s="110">
        <f t="shared" si="365"/>
        <v>0</v>
      </c>
      <c r="R496" s="110">
        <f t="shared" si="366"/>
        <v>0</v>
      </c>
      <c r="S496" s="110">
        <f t="shared" si="389"/>
        <v>46.035916308386014</v>
      </c>
      <c r="T496" s="110">
        <f t="shared" si="390"/>
        <v>54.825700215141921</v>
      </c>
      <c r="U496" s="110">
        <f t="shared" si="391"/>
        <v>18.455698339500319</v>
      </c>
      <c r="V496" s="110">
        <f t="shared" si="392"/>
        <v>13.120443240528418</v>
      </c>
      <c r="W496" s="110">
        <f t="shared" si="393"/>
        <v>209.12895830730929</v>
      </c>
      <c r="X496" s="110">
        <f t="shared" si="394"/>
        <v>61.465605368095659</v>
      </c>
      <c r="Y496" s="110"/>
      <c r="Z496" s="110"/>
      <c r="AA496" s="110"/>
      <c r="AB496" s="110"/>
      <c r="AC496" s="110"/>
      <c r="AD496" s="110"/>
      <c r="AE496" s="110">
        <f t="shared" si="377"/>
        <v>0</v>
      </c>
      <c r="AF496" s="110">
        <f t="shared" si="378"/>
        <v>0</v>
      </c>
      <c r="AG496" s="110">
        <f t="shared" si="379"/>
        <v>0</v>
      </c>
      <c r="AH496" s="110">
        <f t="shared" si="380"/>
        <v>0</v>
      </c>
      <c r="AI496" s="110">
        <f t="shared" si="381"/>
        <v>0</v>
      </c>
      <c r="AJ496" s="110">
        <f t="shared" si="382"/>
        <v>0</v>
      </c>
      <c r="AK496" s="110">
        <f t="shared" si="367"/>
        <v>0</v>
      </c>
      <c r="AL496" s="110">
        <f t="shared" si="368"/>
        <v>0</v>
      </c>
      <c r="AM496" s="110">
        <f t="shared" si="369"/>
        <v>0</v>
      </c>
      <c r="AN496" s="110">
        <f t="shared" si="370"/>
        <v>0</v>
      </c>
      <c r="AO496" s="110">
        <f t="shared" si="371"/>
        <v>0</v>
      </c>
      <c r="AP496" s="110">
        <f t="shared" si="372"/>
        <v>0</v>
      </c>
      <c r="AQ496" s="110">
        <f t="shared" si="395"/>
        <v>4.5570030202419121</v>
      </c>
      <c r="AR496" s="110">
        <f t="shared" si="395"/>
        <v>7.0732326809830965</v>
      </c>
      <c r="AS496" s="110">
        <f t="shared" si="396"/>
        <v>1.9047628144718549</v>
      </c>
      <c r="AT496" s="110">
        <f t="shared" si="397"/>
        <v>1.4599372854026977</v>
      </c>
      <c r="AU496" s="110">
        <f t="shared" si="398"/>
        <v>29.077283470404783</v>
      </c>
      <c r="AV496" s="110">
        <f t="shared" si="399"/>
        <v>7.1339853906364983</v>
      </c>
      <c r="AW496" s="110">
        <f t="shared" si="400"/>
        <v>50.592919328627929</v>
      </c>
      <c r="AX496" s="110">
        <f t="shared" si="401"/>
        <v>61.898932896125018</v>
      </c>
      <c r="AY496" s="110">
        <f t="shared" si="402"/>
        <v>20.360461153972174</v>
      </c>
      <c r="AZ496" s="110">
        <f t="shared" si="403"/>
        <v>14.580380525931115</v>
      </c>
      <c r="BA496" s="110">
        <f t="shared" si="404"/>
        <v>238.20624177771407</v>
      </c>
      <c r="BB496" s="110">
        <f t="shared" si="405"/>
        <v>68.599590758732162</v>
      </c>
      <c r="BC496" s="90">
        <f t="shared" si="383"/>
        <v>0</v>
      </c>
      <c r="BD496" s="90">
        <f t="shared" si="406"/>
        <v>-18500</v>
      </c>
      <c r="BE496" s="90">
        <f t="shared" si="373"/>
        <v>22488.07975405996</v>
      </c>
      <c r="BF496" s="89">
        <f t="shared" si="384"/>
        <v>0.21557187859783555</v>
      </c>
      <c r="BG496" s="109">
        <f t="shared" si="407"/>
        <v>2426.5571032746011</v>
      </c>
      <c r="BH496" s="108">
        <f t="shared" si="374"/>
        <v>24914.636857334561</v>
      </c>
      <c r="BI496" s="129">
        <f t="shared" si="385"/>
        <v>0.34673712742348983</v>
      </c>
      <c r="BJ496" s="90">
        <f t="shared" si="375"/>
        <v>2734.7542697117929</v>
      </c>
      <c r="BK496" s="108">
        <f t="shared" si="376"/>
        <v>25222.834023771753</v>
      </c>
      <c r="BL496" s="89">
        <f t="shared" si="386"/>
        <v>0.36339643371739205</v>
      </c>
      <c r="BM496" s="109"/>
      <c r="BN496" s="109">
        <f t="shared" si="387"/>
        <v>18500</v>
      </c>
      <c r="BO496" s="109">
        <f t="shared" si="388"/>
        <v>25222.834023771753</v>
      </c>
      <c r="BQ496" s="108">
        <f t="shared" si="359"/>
        <v>107.69000200000001</v>
      </c>
      <c r="BR496" s="108">
        <f t="shared" si="360"/>
        <v>34.57</v>
      </c>
    </row>
    <row r="497" spans="1:70" ht="12.75" customHeight="1" x14ac:dyDescent="0.2">
      <c r="A497" s="107">
        <v>42527</v>
      </c>
      <c r="B497" s="109">
        <v>107.5</v>
      </c>
      <c r="C497" s="109">
        <v>84.879997000000003</v>
      </c>
      <c r="D497" s="109">
        <v>89.68</v>
      </c>
      <c r="E497" s="109">
        <v>106.230003</v>
      </c>
      <c r="F497" s="109">
        <v>36.060001</v>
      </c>
      <c r="G497" s="109">
        <v>34.200001</v>
      </c>
      <c r="H497" s="109"/>
      <c r="I497" s="109"/>
      <c r="J497" s="148"/>
      <c r="K497" s="109"/>
      <c r="L497" s="156">
        <f>IF(int=Weekly,-$B$4,IF(int=Bi_Weekly,-$B$4,IF(int=Monthly,0,IF(int=Quarterly,0,IF(int=Yearly,0,IF(int=None,0,0))))))</f>
        <v>0</v>
      </c>
      <c r="M497" s="110">
        <f t="shared" si="361"/>
        <v>0</v>
      </c>
      <c r="N497" s="126">
        <f t="shared" si="362"/>
        <v>0</v>
      </c>
      <c r="O497" s="110">
        <f t="shared" si="363"/>
        <v>0</v>
      </c>
      <c r="P497" s="110">
        <f t="shared" si="364"/>
        <v>0</v>
      </c>
      <c r="Q497" s="110">
        <f t="shared" si="365"/>
        <v>0</v>
      </c>
      <c r="R497" s="110">
        <f t="shared" si="366"/>
        <v>0</v>
      </c>
      <c r="S497" s="110">
        <f t="shared" si="389"/>
        <v>46.035916308386014</v>
      </c>
      <c r="T497" s="110">
        <f t="shared" si="390"/>
        <v>54.825700215141921</v>
      </c>
      <c r="U497" s="110">
        <f t="shared" si="391"/>
        <v>18.455698339500319</v>
      </c>
      <c r="V497" s="110">
        <f t="shared" si="392"/>
        <v>13.120443240528418</v>
      </c>
      <c r="W497" s="110">
        <f t="shared" si="393"/>
        <v>209.12895830730929</v>
      </c>
      <c r="X497" s="110">
        <f t="shared" si="394"/>
        <v>61.465605368095659</v>
      </c>
      <c r="Y497" s="110"/>
      <c r="Z497" s="110"/>
      <c r="AA497" s="110"/>
      <c r="AB497" s="110"/>
      <c r="AC497" s="110"/>
      <c r="AD497" s="110"/>
      <c r="AE497" s="110">
        <f t="shared" si="377"/>
        <v>0</v>
      </c>
      <c r="AF497" s="110">
        <f t="shared" si="378"/>
        <v>0</v>
      </c>
      <c r="AG497" s="110">
        <f t="shared" si="379"/>
        <v>0</v>
      </c>
      <c r="AH497" s="110">
        <f t="shared" si="380"/>
        <v>0</v>
      </c>
      <c r="AI497" s="110">
        <f t="shared" si="381"/>
        <v>0</v>
      </c>
      <c r="AJ497" s="110">
        <f t="shared" si="382"/>
        <v>0</v>
      </c>
      <c r="AK497" s="110">
        <f t="shared" si="367"/>
        <v>0</v>
      </c>
      <c r="AL497" s="110">
        <f t="shared" si="368"/>
        <v>0</v>
      </c>
      <c r="AM497" s="110">
        <f t="shared" si="369"/>
        <v>0</v>
      </c>
      <c r="AN497" s="110">
        <f t="shared" si="370"/>
        <v>0</v>
      </c>
      <c r="AO497" s="110">
        <f t="shared" si="371"/>
        <v>0</v>
      </c>
      <c r="AP497" s="110">
        <f t="shared" si="372"/>
        <v>0</v>
      </c>
      <c r="AQ497" s="110">
        <f t="shared" si="395"/>
        <v>4.5570030202419121</v>
      </c>
      <c r="AR497" s="110">
        <f t="shared" si="395"/>
        <v>7.0732326809830965</v>
      </c>
      <c r="AS497" s="110">
        <f t="shared" si="396"/>
        <v>1.9047628144718549</v>
      </c>
      <c r="AT497" s="110">
        <f t="shared" si="397"/>
        <v>1.4599372854026977</v>
      </c>
      <c r="AU497" s="110">
        <f t="shared" si="398"/>
        <v>29.077283470404783</v>
      </c>
      <c r="AV497" s="110">
        <f t="shared" si="399"/>
        <v>7.1339853906364983</v>
      </c>
      <c r="AW497" s="110">
        <f t="shared" si="400"/>
        <v>50.592919328627929</v>
      </c>
      <c r="AX497" s="110">
        <f t="shared" si="401"/>
        <v>61.898932896125018</v>
      </c>
      <c r="AY497" s="110">
        <f t="shared" si="402"/>
        <v>20.360461153972174</v>
      </c>
      <c r="AZ497" s="110">
        <f t="shared" si="403"/>
        <v>14.580380525931115</v>
      </c>
      <c r="BA497" s="110">
        <f t="shared" si="404"/>
        <v>238.20624177771407</v>
      </c>
      <c r="BB497" s="110">
        <f t="shared" si="405"/>
        <v>68.599590758732162</v>
      </c>
      <c r="BC497" s="90">
        <f t="shared" si="383"/>
        <v>0</v>
      </c>
      <c r="BD497" s="90">
        <f t="shared" si="406"/>
        <v>-18500</v>
      </c>
      <c r="BE497" s="90">
        <f t="shared" si="373"/>
        <v>22294.672235569702</v>
      </c>
      <c r="BF497" s="89">
        <f t="shared" si="384"/>
        <v>0.20511741813890283</v>
      </c>
      <c r="BG497" s="109">
        <f t="shared" si="407"/>
        <v>2426.5571032746011</v>
      </c>
      <c r="BH497" s="108">
        <f t="shared" si="374"/>
        <v>24721.229338844303</v>
      </c>
      <c r="BI497" s="129">
        <f t="shared" si="385"/>
        <v>0.33628266696455689</v>
      </c>
      <c r="BJ497" s="90">
        <f t="shared" si="375"/>
        <v>2708.6712433419625</v>
      </c>
      <c r="BK497" s="108">
        <f t="shared" si="376"/>
        <v>25003.343478911665</v>
      </c>
      <c r="BL497" s="89">
        <f t="shared" si="386"/>
        <v>0.35153207994117119</v>
      </c>
      <c r="BM497" s="109"/>
      <c r="BN497" s="109">
        <f t="shared" si="387"/>
        <v>18500</v>
      </c>
      <c r="BO497" s="109">
        <f t="shared" si="388"/>
        <v>25003.343478911665</v>
      </c>
      <c r="BQ497" s="108">
        <f t="shared" si="359"/>
        <v>107.5</v>
      </c>
      <c r="BR497" s="108">
        <f t="shared" si="360"/>
        <v>34.200001</v>
      </c>
    </row>
    <row r="498" spans="1:70" ht="12.75" customHeight="1" x14ac:dyDescent="0.2">
      <c r="A498" s="107">
        <v>42534</v>
      </c>
      <c r="B498" s="109">
        <v>105.800003</v>
      </c>
      <c r="C498" s="109">
        <v>83.650002000000001</v>
      </c>
      <c r="D498" s="109">
        <v>88.389999000000003</v>
      </c>
      <c r="E498" s="109">
        <v>104.480003</v>
      </c>
      <c r="F498" s="109">
        <v>35.130001</v>
      </c>
      <c r="G498" s="109">
        <v>33.830002</v>
      </c>
      <c r="H498" s="109"/>
      <c r="I498" s="109"/>
      <c r="J498" s="148"/>
      <c r="K498" s="109"/>
      <c r="L498" s="156">
        <f>IF(int=Weekly,-$B$4,IF(int=Bi_Weekly,0,IF(int=Monthly,0,IF(int=Quarterly,0,IF(int=Yearly,0,IF(int=None,0,0))))))</f>
        <v>0</v>
      </c>
      <c r="M498" s="110">
        <f t="shared" si="361"/>
        <v>0</v>
      </c>
      <c r="N498" s="126">
        <f t="shared" si="362"/>
        <v>0</v>
      </c>
      <c r="O498" s="110">
        <f t="shared" si="363"/>
        <v>0</v>
      </c>
      <c r="P498" s="110">
        <f t="shared" si="364"/>
        <v>0</v>
      </c>
      <c r="Q498" s="110">
        <f t="shared" si="365"/>
        <v>0</v>
      </c>
      <c r="R498" s="110">
        <f t="shared" si="366"/>
        <v>0</v>
      </c>
      <c r="S498" s="110">
        <f t="shared" si="389"/>
        <v>46.035916308386014</v>
      </c>
      <c r="T498" s="110">
        <f t="shared" si="390"/>
        <v>54.825700215141921</v>
      </c>
      <c r="U498" s="110">
        <f t="shared" si="391"/>
        <v>18.455698339500319</v>
      </c>
      <c r="V498" s="110">
        <f t="shared" si="392"/>
        <v>13.120443240528418</v>
      </c>
      <c r="W498" s="110">
        <f t="shared" si="393"/>
        <v>209.12895830730929</v>
      </c>
      <c r="X498" s="110">
        <f t="shared" si="394"/>
        <v>61.465605368095659</v>
      </c>
      <c r="Y498" s="110">
        <v>0.46899999999999997</v>
      </c>
      <c r="Z498" s="110">
        <v>0.48399999999999999</v>
      </c>
      <c r="AA498" s="110">
        <v>0.44700000000000001</v>
      </c>
      <c r="AB498" s="110">
        <v>0.32</v>
      </c>
      <c r="AC498" s="110">
        <v>0.48199999999999998</v>
      </c>
      <c r="AD498" s="110">
        <v>0.223001</v>
      </c>
      <c r="AE498" s="110">
        <f t="shared" si="377"/>
        <v>21.590844748633039</v>
      </c>
      <c r="AF498" s="110">
        <f t="shared" si="378"/>
        <v>26.535638904128689</v>
      </c>
      <c r="AG498" s="110">
        <f t="shared" si="379"/>
        <v>8.2496971577566427</v>
      </c>
      <c r="AH498" s="110">
        <f t="shared" si="380"/>
        <v>4.1985418369690937</v>
      </c>
      <c r="AI498" s="110">
        <f t="shared" si="381"/>
        <v>100.80015790412307</v>
      </c>
      <c r="AJ498" s="110">
        <f t="shared" si="382"/>
        <v>13.706891462690701</v>
      </c>
      <c r="AK498" s="110">
        <f t="shared" si="367"/>
        <v>0.20407225081678909</v>
      </c>
      <c r="AL498" s="110">
        <f t="shared" si="368"/>
        <v>0.31722221481989549</v>
      </c>
      <c r="AM498" s="110">
        <f t="shared" si="369"/>
        <v>9.3332925116976662E-2</v>
      </c>
      <c r="AN498" s="110">
        <f t="shared" si="370"/>
        <v>4.0185123625705615E-2</v>
      </c>
      <c r="AO498" s="110">
        <f t="shared" si="371"/>
        <v>2.8693468555302082</v>
      </c>
      <c r="AP498" s="110">
        <f t="shared" si="372"/>
        <v>0.40516969117207563</v>
      </c>
      <c r="AQ498" s="110">
        <f t="shared" si="395"/>
        <v>4.7610752710587008</v>
      </c>
      <c r="AR498" s="110">
        <f t="shared" si="395"/>
        <v>7.3904548958029919</v>
      </c>
      <c r="AS498" s="110">
        <f t="shared" si="396"/>
        <v>1.9980957395888317</v>
      </c>
      <c r="AT498" s="110">
        <f t="shared" si="397"/>
        <v>1.5001224090284033</v>
      </c>
      <c r="AU498" s="110">
        <f t="shared" si="398"/>
        <v>31.94663032593499</v>
      </c>
      <c r="AV498" s="110">
        <f t="shared" si="399"/>
        <v>7.5391550818085742</v>
      </c>
      <c r="AW498" s="110">
        <f t="shared" si="400"/>
        <v>50.796991579444715</v>
      </c>
      <c r="AX498" s="110">
        <f t="shared" si="401"/>
        <v>62.216155110944911</v>
      </c>
      <c r="AY498" s="110">
        <f t="shared" si="402"/>
        <v>20.45379407908915</v>
      </c>
      <c r="AZ498" s="110">
        <f t="shared" si="403"/>
        <v>14.620565649556822</v>
      </c>
      <c r="BA498" s="110">
        <f t="shared" si="404"/>
        <v>241.07558863324428</v>
      </c>
      <c r="BB498" s="110">
        <f t="shared" si="405"/>
        <v>69.004760449904239</v>
      </c>
      <c r="BC498" s="90">
        <f t="shared" si="383"/>
        <v>175.08177201430124</v>
      </c>
      <c r="BD498" s="90">
        <f t="shared" si="406"/>
        <v>-18500</v>
      </c>
      <c r="BE498" s="90">
        <f t="shared" si="373"/>
        <v>21884.975190086105</v>
      </c>
      <c r="BF498" s="89">
        <f t="shared" si="384"/>
        <v>0.18297163189654619</v>
      </c>
      <c r="BG498" s="109">
        <f t="shared" si="407"/>
        <v>2601.6388752889025</v>
      </c>
      <c r="BH498" s="108">
        <f t="shared" si="374"/>
        <v>24486.614065375008</v>
      </c>
      <c r="BI498" s="129">
        <f t="shared" si="385"/>
        <v>0.32360076029054108</v>
      </c>
      <c r="BJ498" s="90">
        <f t="shared" si="375"/>
        <v>2832.6126057885026</v>
      </c>
      <c r="BK498" s="108">
        <f t="shared" si="376"/>
        <v>24717.587795874606</v>
      </c>
      <c r="BL498" s="89">
        <f t="shared" si="386"/>
        <v>0.33608582680403276</v>
      </c>
      <c r="BM498" s="109"/>
      <c r="BN498" s="109">
        <f t="shared" si="387"/>
        <v>18500</v>
      </c>
      <c r="BO498" s="109">
        <f t="shared" si="388"/>
        <v>24717.58779587461</v>
      </c>
      <c r="BQ498" s="108">
        <f t="shared" si="359"/>
        <v>105.800003</v>
      </c>
      <c r="BR498" s="108">
        <f t="shared" si="360"/>
        <v>33.830002</v>
      </c>
    </row>
    <row r="499" spans="1:70" ht="12.75" customHeight="1" x14ac:dyDescent="0.2">
      <c r="A499" s="107">
        <v>42541</v>
      </c>
      <c r="B499" s="109">
        <v>104.050003</v>
      </c>
      <c r="C499" s="109">
        <v>82.330001999999993</v>
      </c>
      <c r="D499" s="109">
        <v>86.889999000000003</v>
      </c>
      <c r="E499" s="109">
        <v>102.800003</v>
      </c>
      <c r="F499" s="109">
        <v>34.080002</v>
      </c>
      <c r="G499" s="109">
        <v>33.479999999999997</v>
      </c>
      <c r="H499" s="109"/>
      <c r="I499" s="109"/>
      <c r="J499" s="148"/>
      <c r="K499" s="109"/>
      <c r="L499" s="156">
        <f>IF(int=Weekly,-$B$4,IF(int=Bi_Weekly,-$B$4,IF(int=Monthly,-$B$4,IF(int=Quarterly,0,IF(int=Yearly,0,IF(int=None,0,0))))))</f>
        <v>0</v>
      </c>
      <c r="M499" s="110">
        <f t="shared" si="361"/>
        <v>0</v>
      </c>
      <c r="N499" s="126">
        <f t="shared" si="362"/>
        <v>0</v>
      </c>
      <c r="O499" s="110">
        <f t="shared" si="363"/>
        <v>0</v>
      </c>
      <c r="P499" s="110">
        <f t="shared" si="364"/>
        <v>0</v>
      </c>
      <c r="Q499" s="110">
        <f t="shared" si="365"/>
        <v>0</v>
      </c>
      <c r="R499" s="110">
        <f t="shared" si="366"/>
        <v>0</v>
      </c>
      <c r="S499" s="110">
        <f t="shared" si="389"/>
        <v>46.035916308386014</v>
      </c>
      <c r="T499" s="110">
        <f t="shared" si="390"/>
        <v>54.825700215141921</v>
      </c>
      <c r="U499" s="110">
        <f t="shared" si="391"/>
        <v>18.455698339500319</v>
      </c>
      <c r="V499" s="110">
        <f t="shared" si="392"/>
        <v>13.120443240528418</v>
      </c>
      <c r="W499" s="110">
        <f t="shared" si="393"/>
        <v>209.12895830730929</v>
      </c>
      <c r="X499" s="110">
        <f t="shared" si="394"/>
        <v>61.465605368095659</v>
      </c>
      <c r="Y499" s="110"/>
      <c r="Z499" s="110"/>
      <c r="AA499" s="110"/>
      <c r="AB499" s="110"/>
      <c r="AC499" s="110"/>
      <c r="AE499" s="110">
        <f t="shared" si="377"/>
        <v>0</v>
      </c>
      <c r="AF499" s="110">
        <f t="shared" si="378"/>
        <v>0</v>
      </c>
      <c r="AG499" s="110">
        <f t="shared" si="379"/>
        <v>0</v>
      </c>
      <c r="AH499" s="110">
        <f t="shared" si="380"/>
        <v>0</v>
      </c>
      <c r="AI499" s="110">
        <f t="shared" si="381"/>
        <v>0</v>
      </c>
      <c r="AJ499" s="110">
        <f t="shared" si="382"/>
        <v>0</v>
      </c>
      <c r="AK499" s="110">
        <f t="shared" si="367"/>
        <v>0</v>
      </c>
      <c r="AL499" s="110">
        <f t="shared" si="368"/>
        <v>0</v>
      </c>
      <c r="AM499" s="110">
        <f t="shared" si="369"/>
        <v>0</v>
      </c>
      <c r="AN499" s="110">
        <f t="shared" si="370"/>
        <v>0</v>
      </c>
      <c r="AO499" s="110">
        <f t="shared" si="371"/>
        <v>0</v>
      </c>
      <c r="AP499" s="110">
        <f t="shared" si="372"/>
        <v>0</v>
      </c>
      <c r="AQ499" s="110">
        <f t="shared" si="395"/>
        <v>4.7610752710587008</v>
      </c>
      <c r="AR499" s="110">
        <f t="shared" si="395"/>
        <v>7.3904548958029919</v>
      </c>
      <c r="AS499" s="110">
        <f t="shared" si="396"/>
        <v>1.9980957395888317</v>
      </c>
      <c r="AT499" s="110">
        <f t="shared" si="397"/>
        <v>1.5001224090284033</v>
      </c>
      <c r="AU499" s="110">
        <f t="shared" si="398"/>
        <v>31.94663032593499</v>
      </c>
      <c r="AV499" s="110">
        <f t="shared" si="399"/>
        <v>7.5391550818085742</v>
      </c>
      <c r="AW499" s="110">
        <f t="shared" si="400"/>
        <v>50.796991579444715</v>
      </c>
      <c r="AX499" s="110">
        <f t="shared" si="401"/>
        <v>62.216155110944911</v>
      </c>
      <c r="AY499" s="110">
        <f t="shared" si="402"/>
        <v>20.45379407908915</v>
      </c>
      <c r="AZ499" s="110">
        <f t="shared" si="403"/>
        <v>14.620565649556822</v>
      </c>
      <c r="BA499" s="110">
        <f t="shared" si="404"/>
        <v>241.07558863324428</v>
      </c>
      <c r="BB499" s="110">
        <f t="shared" si="405"/>
        <v>69.004760449904239</v>
      </c>
      <c r="BC499" s="90">
        <f t="shared" si="383"/>
        <v>0</v>
      </c>
      <c r="BD499" s="90">
        <f t="shared" si="406"/>
        <v>-18500</v>
      </c>
      <c r="BE499" s="90">
        <f t="shared" si="373"/>
        <v>21441.218238205343</v>
      </c>
      <c r="BF499" s="89">
        <f t="shared" si="384"/>
        <v>0.15898476963272135</v>
      </c>
      <c r="BG499" s="109">
        <f t="shared" si="407"/>
        <v>2601.6388752889025</v>
      </c>
      <c r="BH499" s="108">
        <f t="shared" si="374"/>
        <v>24042.857113494247</v>
      </c>
      <c r="BI499" s="129">
        <f t="shared" si="385"/>
        <v>0.29961389802671601</v>
      </c>
      <c r="BJ499" s="90">
        <f t="shared" si="375"/>
        <v>2772.825325092595</v>
      </c>
      <c r="BK499" s="108">
        <f t="shared" si="376"/>
        <v>24214.043563297939</v>
      </c>
      <c r="BL499" s="89">
        <f t="shared" si="386"/>
        <v>0.30886721963772645</v>
      </c>
      <c r="BM499" s="109"/>
      <c r="BN499" s="109">
        <f t="shared" si="387"/>
        <v>18500</v>
      </c>
      <c r="BO499" s="109">
        <f t="shared" si="388"/>
        <v>24214.043563297939</v>
      </c>
      <c r="BQ499" s="108">
        <f t="shared" si="359"/>
        <v>104.050003</v>
      </c>
      <c r="BR499" s="108">
        <f t="shared" si="360"/>
        <v>33.479999999999997</v>
      </c>
    </row>
    <row r="500" spans="1:70" ht="12.75" customHeight="1" x14ac:dyDescent="0.2">
      <c r="A500" s="107">
        <v>42548</v>
      </c>
      <c r="B500" s="109">
        <v>107.370003</v>
      </c>
      <c r="C500" s="109">
        <v>85.019997000000004</v>
      </c>
      <c r="D500" s="109">
        <v>89.279999000000004</v>
      </c>
      <c r="E500" s="109">
        <v>105.66999800000001</v>
      </c>
      <c r="F500" s="109">
        <v>35.439999</v>
      </c>
      <c r="G500" s="109">
        <v>35.490001999999997</v>
      </c>
      <c r="H500" s="109"/>
      <c r="I500" s="109"/>
      <c r="J500" s="148"/>
      <c r="K500" s="109"/>
      <c r="L500" s="156">
        <f>IF(int=Weekly,-$B$4,IF(int=Bi_Weekly,0,IF(int=Monthly,0,IF(int=Quarterly,0,IF(int=Yearly,0,IF(int=None,0,0))))))</f>
        <v>0</v>
      </c>
      <c r="M500" s="110">
        <f t="shared" si="361"/>
        <v>0</v>
      </c>
      <c r="N500" s="126">
        <f t="shared" si="362"/>
        <v>0</v>
      </c>
      <c r="O500" s="110">
        <f t="shared" si="363"/>
        <v>0</v>
      </c>
      <c r="P500" s="110">
        <f t="shared" si="364"/>
        <v>0</v>
      </c>
      <c r="Q500" s="110">
        <f t="shared" si="365"/>
        <v>0</v>
      </c>
      <c r="R500" s="110">
        <f t="shared" si="366"/>
        <v>0</v>
      </c>
      <c r="S500" s="110">
        <f t="shared" si="389"/>
        <v>46.035916308386014</v>
      </c>
      <c r="T500" s="110">
        <f t="shared" si="390"/>
        <v>54.825700215141921</v>
      </c>
      <c r="U500" s="110">
        <f t="shared" si="391"/>
        <v>18.455698339500319</v>
      </c>
      <c r="V500" s="110">
        <f t="shared" si="392"/>
        <v>13.120443240528418</v>
      </c>
      <c r="W500" s="110">
        <f t="shared" si="393"/>
        <v>209.12895830730929</v>
      </c>
      <c r="X500" s="110">
        <f t="shared" si="394"/>
        <v>61.465605368095659</v>
      </c>
      <c r="Y500" s="110"/>
      <c r="Z500" s="110"/>
      <c r="AA500" s="110"/>
      <c r="AB500" s="110"/>
      <c r="AC500" s="110"/>
      <c r="AE500" s="110">
        <f t="shared" si="377"/>
        <v>0</v>
      </c>
      <c r="AF500" s="110">
        <f t="shared" si="378"/>
        <v>0</v>
      </c>
      <c r="AG500" s="110">
        <f t="shared" si="379"/>
        <v>0</v>
      </c>
      <c r="AH500" s="110">
        <f t="shared" si="380"/>
        <v>0</v>
      </c>
      <c r="AI500" s="110">
        <f t="shared" si="381"/>
        <v>0</v>
      </c>
      <c r="AJ500" s="110">
        <f t="shared" si="382"/>
        <v>0</v>
      </c>
      <c r="AK500" s="110">
        <f t="shared" si="367"/>
        <v>0</v>
      </c>
      <c r="AL500" s="110">
        <f t="shared" si="368"/>
        <v>0</v>
      </c>
      <c r="AM500" s="110">
        <f t="shared" si="369"/>
        <v>0</v>
      </c>
      <c r="AN500" s="110">
        <f t="shared" si="370"/>
        <v>0</v>
      </c>
      <c r="AO500" s="110">
        <f t="shared" si="371"/>
        <v>0</v>
      </c>
      <c r="AP500" s="110">
        <f t="shared" si="372"/>
        <v>0</v>
      </c>
      <c r="AQ500" s="110">
        <f t="shared" si="395"/>
        <v>4.7610752710587008</v>
      </c>
      <c r="AR500" s="110">
        <f t="shared" si="395"/>
        <v>7.3904548958029919</v>
      </c>
      <c r="AS500" s="110">
        <f t="shared" si="396"/>
        <v>1.9980957395888317</v>
      </c>
      <c r="AT500" s="110">
        <f t="shared" si="397"/>
        <v>1.5001224090284033</v>
      </c>
      <c r="AU500" s="110">
        <f t="shared" si="398"/>
        <v>31.94663032593499</v>
      </c>
      <c r="AV500" s="110">
        <f t="shared" si="399"/>
        <v>7.5391550818085742</v>
      </c>
      <c r="AW500" s="110">
        <f t="shared" si="400"/>
        <v>50.796991579444715</v>
      </c>
      <c r="AX500" s="110">
        <f t="shared" si="401"/>
        <v>62.216155110944911</v>
      </c>
      <c r="AY500" s="110">
        <f t="shared" si="402"/>
        <v>20.45379407908915</v>
      </c>
      <c r="AZ500" s="110">
        <f t="shared" si="403"/>
        <v>14.620565649556822</v>
      </c>
      <c r="BA500" s="110">
        <f t="shared" si="404"/>
        <v>241.07558863324428</v>
      </c>
      <c r="BB500" s="110">
        <f t="shared" si="405"/>
        <v>69.004760449904239</v>
      </c>
      <c r="BC500" s="90">
        <f t="shared" si="383"/>
        <v>0</v>
      </c>
      <c r="BD500" s="90">
        <f t="shared" si="406"/>
        <v>-18500</v>
      </c>
      <c r="BE500" s="90">
        <f t="shared" si="373"/>
        <v>22231.263810961071</v>
      </c>
      <c r="BF500" s="89">
        <f t="shared" si="384"/>
        <v>0.20168993572762539</v>
      </c>
      <c r="BG500" s="109">
        <f t="shared" si="407"/>
        <v>2601.6388752889025</v>
      </c>
      <c r="BH500" s="108">
        <f t="shared" si="374"/>
        <v>24832.902686249974</v>
      </c>
      <c r="BI500" s="129">
        <f t="shared" si="385"/>
        <v>0.34231906412162028</v>
      </c>
      <c r="BJ500" s="90">
        <f t="shared" si="375"/>
        <v>2876.1942125369878</v>
      </c>
      <c r="BK500" s="108">
        <f t="shared" si="376"/>
        <v>25107.45802349806</v>
      </c>
      <c r="BL500" s="89">
        <f t="shared" si="386"/>
        <v>0.35715989316205721</v>
      </c>
      <c r="BM500" s="109"/>
      <c r="BN500" s="109">
        <f t="shared" si="387"/>
        <v>18500</v>
      </c>
      <c r="BO500" s="109">
        <f t="shared" si="388"/>
        <v>25107.458023498057</v>
      </c>
      <c r="BQ500" s="108">
        <f t="shared" si="359"/>
        <v>107.370003</v>
      </c>
      <c r="BR500" s="108">
        <f t="shared" si="360"/>
        <v>35.490001999999997</v>
      </c>
    </row>
    <row r="501" spans="1:70" ht="12.75" customHeight="1" x14ac:dyDescent="0.2">
      <c r="A501" s="107">
        <v>42556</v>
      </c>
      <c r="B501" s="109">
        <v>108.839996</v>
      </c>
      <c r="C501" s="109">
        <v>85.82</v>
      </c>
      <c r="D501" s="109">
        <v>90.099997999999999</v>
      </c>
      <c r="E501" s="109">
        <v>106.629997</v>
      </c>
      <c r="F501" s="109">
        <v>35.080002</v>
      </c>
      <c r="G501" s="109">
        <v>35.409999999999997</v>
      </c>
      <c r="H501" s="109"/>
      <c r="I501" s="109"/>
      <c r="J501" s="148"/>
      <c r="K501" s="109"/>
      <c r="L501" s="156">
        <f>IF(int=Weekly,-$B$4,IF(int=Bi_Weekly,-$B$4,IF(int=Monthly,0,IF(int=Quarterly,0,IF(int=Yearly,0,IF(int=None,0,0))))))</f>
        <v>0</v>
      </c>
      <c r="M501" s="110">
        <f t="shared" si="361"/>
        <v>0</v>
      </c>
      <c r="N501" s="126">
        <f t="shared" si="362"/>
        <v>0</v>
      </c>
      <c r="O501" s="110">
        <f t="shared" si="363"/>
        <v>0</v>
      </c>
      <c r="P501" s="110">
        <f t="shared" si="364"/>
        <v>0</v>
      </c>
      <c r="Q501" s="110">
        <f t="shared" si="365"/>
        <v>0</v>
      </c>
      <c r="R501" s="110">
        <f t="shared" si="366"/>
        <v>0</v>
      </c>
      <c r="S501" s="110">
        <f t="shared" si="389"/>
        <v>46.035916308386014</v>
      </c>
      <c r="T501" s="110">
        <f t="shared" si="390"/>
        <v>54.825700215141921</v>
      </c>
      <c r="U501" s="110">
        <f t="shared" si="391"/>
        <v>18.455698339500319</v>
      </c>
      <c r="V501" s="110">
        <f t="shared" si="392"/>
        <v>13.120443240528418</v>
      </c>
      <c r="W501" s="110">
        <f t="shared" si="393"/>
        <v>209.12895830730929</v>
      </c>
      <c r="X501" s="110">
        <f t="shared" si="394"/>
        <v>61.465605368095659</v>
      </c>
      <c r="Y501" s="110"/>
      <c r="Z501" s="110"/>
      <c r="AA501" s="110"/>
      <c r="AB501" s="110"/>
      <c r="AC501" s="110"/>
      <c r="AE501" s="110">
        <f t="shared" si="377"/>
        <v>0</v>
      </c>
      <c r="AF501" s="110">
        <f t="shared" si="378"/>
        <v>0</v>
      </c>
      <c r="AG501" s="110">
        <f t="shared" si="379"/>
        <v>0</v>
      </c>
      <c r="AH501" s="110">
        <f t="shared" si="380"/>
        <v>0</v>
      </c>
      <c r="AI501" s="110">
        <f t="shared" si="381"/>
        <v>0</v>
      </c>
      <c r="AJ501" s="110">
        <f t="shared" si="382"/>
        <v>0</v>
      </c>
      <c r="AK501" s="110">
        <f t="shared" si="367"/>
        <v>0</v>
      </c>
      <c r="AL501" s="110">
        <f t="shared" si="368"/>
        <v>0</v>
      </c>
      <c r="AM501" s="110">
        <f t="shared" si="369"/>
        <v>0</v>
      </c>
      <c r="AN501" s="110">
        <f t="shared" si="370"/>
        <v>0</v>
      </c>
      <c r="AO501" s="110">
        <f t="shared" si="371"/>
        <v>0</v>
      </c>
      <c r="AP501" s="110">
        <f t="shared" si="372"/>
        <v>0</v>
      </c>
      <c r="AQ501" s="110">
        <f t="shared" si="395"/>
        <v>4.7610752710587008</v>
      </c>
      <c r="AR501" s="110">
        <f t="shared" si="395"/>
        <v>7.3904548958029919</v>
      </c>
      <c r="AS501" s="110">
        <f t="shared" si="396"/>
        <v>1.9980957395888317</v>
      </c>
      <c r="AT501" s="110">
        <f t="shared" si="397"/>
        <v>1.5001224090284033</v>
      </c>
      <c r="AU501" s="110">
        <f t="shared" si="398"/>
        <v>31.94663032593499</v>
      </c>
      <c r="AV501" s="110">
        <f t="shared" si="399"/>
        <v>7.5391550818085742</v>
      </c>
      <c r="AW501" s="110">
        <f t="shared" si="400"/>
        <v>50.796991579444715</v>
      </c>
      <c r="AX501" s="110">
        <f t="shared" si="401"/>
        <v>62.216155110944911</v>
      </c>
      <c r="AY501" s="110">
        <f t="shared" si="402"/>
        <v>20.45379407908915</v>
      </c>
      <c r="AZ501" s="110">
        <f t="shared" si="403"/>
        <v>14.620565649556822</v>
      </c>
      <c r="BA501" s="110">
        <f t="shared" si="404"/>
        <v>241.07558863324428</v>
      </c>
      <c r="BB501" s="110">
        <f t="shared" si="405"/>
        <v>69.004760449904239</v>
      </c>
      <c r="BC501" s="90">
        <f t="shared" si="383"/>
        <v>0</v>
      </c>
      <c r="BD501" s="90">
        <f t="shared" si="406"/>
        <v>-18500</v>
      </c>
      <c r="BE501" s="90">
        <f t="shared" si="373"/>
        <v>22290.323107940938</v>
      </c>
      <c r="BF501" s="89">
        <f t="shared" si="384"/>
        <v>0.20488233015896973</v>
      </c>
      <c r="BG501" s="109">
        <f t="shared" si="407"/>
        <v>2601.6388752889025</v>
      </c>
      <c r="BH501" s="108">
        <f t="shared" si="374"/>
        <v>24891.961983229841</v>
      </c>
      <c r="BI501" s="129">
        <f t="shared" si="385"/>
        <v>0.34551145855296439</v>
      </c>
      <c r="BJ501" s="90">
        <f t="shared" si="375"/>
        <v>2880.080059904536</v>
      </c>
      <c r="BK501" s="108">
        <f t="shared" si="376"/>
        <v>25170.403167845474</v>
      </c>
      <c r="BL501" s="89">
        <f t="shared" si="386"/>
        <v>0.36056233339705268</v>
      </c>
      <c r="BM501" s="109"/>
      <c r="BN501" s="109">
        <f t="shared" si="387"/>
        <v>18500</v>
      </c>
      <c r="BO501" s="109">
        <f t="shared" si="388"/>
        <v>25170.403167845478</v>
      </c>
      <c r="BQ501" s="108">
        <f t="shared" si="359"/>
        <v>108.839996</v>
      </c>
      <c r="BR501" s="108">
        <f t="shared" si="360"/>
        <v>35.409999999999997</v>
      </c>
    </row>
    <row r="502" spans="1:70" ht="12.75" customHeight="1" x14ac:dyDescent="0.2">
      <c r="A502" s="107">
        <v>42562</v>
      </c>
      <c r="B502" s="109">
        <v>110.550003</v>
      </c>
      <c r="C502" s="109">
        <v>87.419998000000007</v>
      </c>
      <c r="D502" s="109">
        <v>91.830001999999993</v>
      </c>
      <c r="E502" s="109">
        <v>109.290001</v>
      </c>
      <c r="F502" s="109">
        <v>36.159999999999997</v>
      </c>
      <c r="G502" s="109">
        <v>36.560001</v>
      </c>
      <c r="H502" s="109"/>
      <c r="I502" s="109"/>
      <c r="J502" s="148"/>
      <c r="K502" s="109"/>
      <c r="L502" s="156">
        <f>IF(int=Weekly,-$B$4,IF(int=Bi_Weekly,0,IF(int=Monthly,0,IF(int=Quarterly,0,IF(int=Yearly,0,IF(int=None,0,0))))))</f>
        <v>0</v>
      </c>
      <c r="M502" s="110">
        <f t="shared" si="361"/>
        <v>0</v>
      </c>
      <c r="N502" s="126">
        <f t="shared" si="362"/>
        <v>0</v>
      </c>
      <c r="O502" s="110">
        <f t="shared" si="363"/>
        <v>0</v>
      </c>
      <c r="P502" s="110">
        <f t="shared" si="364"/>
        <v>0</v>
      </c>
      <c r="Q502" s="110">
        <f t="shared" si="365"/>
        <v>0</v>
      </c>
      <c r="R502" s="110">
        <f t="shared" si="366"/>
        <v>0</v>
      </c>
      <c r="S502" s="110">
        <f t="shared" si="389"/>
        <v>46.035916308386014</v>
      </c>
      <c r="T502" s="110">
        <f t="shared" si="390"/>
        <v>54.825700215141921</v>
      </c>
      <c r="U502" s="110">
        <f t="shared" si="391"/>
        <v>18.455698339500319</v>
      </c>
      <c r="V502" s="110">
        <f t="shared" si="392"/>
        <v>13.120443240528418</v>
      </c>
      <c r="W502" s="110">
        <f t="shared" si="393"/>
        <v>209.12895830730929</v>
      </c>
      <c r="X502" s="110">
        <f t="shared" si="394"/>
        <v>61.465605368095659</v>
      </c>
      <c r="Y502" s="110"/>
      <c r="Z502" s="110"/>
      <c r="AA502" s="110"/>
      <c r="AB502" s="110"/>
      <c r="AC502" s="110"/>
      <c r="AE502" s="110">
        <f t="shared" si="377"/>
        <v>0</v>
      </c>
      <c r="AF502" s="110">
        <f t="shared" si="378"/>
        <v>0</v>
      </c>
      <c r="AG502" s="110">
        <f t="shared" si="379"/>
        <v>0</v>
      </c>
      <c r="AH502" s="110">
        <f t="shared" si="380"/>
        <v>0</v>
      </c>
      <c r="AI502" s="110">
        <f t="shared" si="381"/>
        <v>0</v>
      </c>
      <c r="AJ502" s="110">
        <f t="shared" si="382"/>
        <v>0</v>
      </c>
      <c r="AK502" s="110">
        <f t="shared" si="367"/>
        <v>0</v>
      </c>
      <c r="AL502" s="110">
        <f t="shared" si="368"/>
        <v>0</v>
      </c>
      <c r="AM502" s="110">
        <f t="shared" si="369"/>
        <v>0</v>
      </c>
      <c r="AN502" s="110">
        <f t="shared" si="370"/>
        <v>0</v>
      </c>
      <c r="AO502" s="110">
        <f t="shared" si="371"/>
        <v>0</v>
      </c>
      <c r="AP502" s="110">
        <f t="shared" si="372"/>
        <v>0</v>
      </c>
      <c r="AQ502" s="110">
        <f t="shared" si="395"/>
        <v>4.7610752710587008</v>
      </c>
      <c r="AR502" s="110">
        <f t="shared" si="395"/>
        <v>7.3904548958029919</v>
      </c>
      <c r="AS502" s="110">
        <f t="shared" si="396"/>
        <v>1.9980957395888317</v>
      </c>
      <c r="AT502" s="110">
        <f t="shared" si="397"/>
        <v>1.5001224090284033</v>
      </c>
      <c r="AU502" s="110">
        <f t="shared" si="398"/>
        <v>31.94663032593499</v>
      </c>
      <c r="AV502" s="110">
        <f t="shared" si="399"/>
        <v>7.5391550818085742</v>
      </c>
      <c r="AW502" s="110">
        <f t="shared" si="400"/>
        <v>50.796991579444715</v>
      </c>
      <c r="AX502" s="110">
        <f t="shared" si="401"/>
        <v>62.216155110944911</v>
      </c>
      <c r="AY502" s="110">
        <f t="shared" si="402"/>
        <v>20.45379407908915</v>
      </c>
      <c r="AZ502" s="110">
        <f t="shared" si="403"/>
        <v>14.620565649556822</v>
      </c>
      <c r="BA502" s="110">
        <f t="shared" si="404"/>
        <v>241.07558863324428</v>
      </c>
      <c r="BB502" s="110">
        <f t="shared" si="405"/>
        <v>69.004760449904239</v>
      </c>
      <c r="BC502" s="90">
        <f t="shared" si="383"/>
        <v>0</v>
      </c>
      <c r="BD502" s="90">
        <f t="shared" si="406"/>
        <v>-18500</v>
      </c>
      <c r="BE502" s="90">
        <f t="shared" si="373"/>
        <v>22820.139085577124</v>
      </c>
      <c r="BF502" s="89">
        <f t="shared" si="384"/>
        <v>0.23352103165281757</v>
      </c>
      <c r="BG502" s="109">
        <f t="shared" si="407"/>
        <v>2601.6388752889025</v>
      </c>
      <c r="BH502" s="108">
        <f t="shared" si="374"/>
        <v>25421.777960866028</v>
      </c>
      <c r="BI502" s="129">
        <f t="shared" si="385"/>
        <v>0.37415016004681223</v>
      </c>
      <c r="BJ502" s="90">
        <f t="shared" si="375"/>
        <v>2950.6656229703094</v>
      </c>
      <c r="BK502" s="108">
        <f t="shared" si="376"/>
        <v>25770.804708547432</v>
      </c>
      <c r="BL502" s="89">
        <f t="shared" si="386"/>
        <v>0.39301647073229362</v>
      </c>
      <c r="BM502" s="109"/>
      <c r="BN502" s="109">
        <f t="shared" si="387"/>
        <v>18500</v>
      </c>
      <c r="BO502" s="109">
        <f t="shared" si="388"/>
        <v>25770.804708547432</v>
      </c>
      <c r="BQ502" s="108">
        <f t="shared" si="359"/>
        <v>110.550003</v>
      </c>
      <c r="BR502" s="108">
        <f t="shared" si="360"/>
        <v>36.560001</v>
      </c>
    </row>
    <row r="503" spans="1:70" ht="12.75" customHeight="1" x14ac:dyDescent="0.2">
      <c r="A503" s="107">
        <v>42569</v>
      </c>
      <c r="B503" s="109">
        <v>111.32</v>
      </c>
      <c r="C503" s="109">
        <v>87.879997000000003</v>
      </c>
      <c r="D503" s="109">
        <v>92.589995999999999</v>
      </c>
      <c r="E503" s="109">
        <v>109.790001</v>
      </c>
      <c r="F503" s="109">
        <v>36.139999000000003</v>
      </c>
      <c r="G503" s="109">
        <v>36.889999000000003</v>
      </c>
      <c r="H503" s="109"/>
      <c r="I503" s="109"/>
      <c r="J503" s="148"/>
      <c r="K503" s="109"/>
      <c r="L503" s="156">
        <f>IF(int=Weekly,-$B$4,IF(int=Bi_Weekly,-$B$4,IF(int=Monthly,-$B$4,IF(int=Quarterly,-$B$4,IF(int=Yearly,-$B$4,IF(int=None,0,0))))))</f>
        <v>-500</v>
      </c>
      <c r="M503" s="110">
        <f t="shared" si="361"/>
        <v>0.79051383399209496</v>
      </c>
      <c r="N503" s="126">
        <f t="shared" si="362"/>
        <v>1.0013655325909945</v>
      </c>
      <c r="O503" s="110">
        <f t="shared" si="363"/>
        <v>0.30240848050150038</v>
      </c>
      <c r="P503" s="110">
        <f t="shared" si="364"/>
        <v>0.22315329061705719</v>
      </c>
      <c r="Q503" s="110">
        <f t="shared" si="365"/>
        <v>5.6862204119042721</v>
      </c>
      <c r="R503" s="110">
        <f t="shared" si="366"/>
        <v>1.7891027863676547</v>
      </c>
      <c r="S503" s="110">
        <f t="shared" si="389"/>
        <v>46.826430142378108</v>
      </c>
      <c r="T503" s="110">
        <f t="shared" si="390"/>
        <v>55.827065747732917</v>
      </c>
      <c r="U503" s="110">
        <f t="shared" si="391"/>
        <v>18.758106820001821</v>
      </c>
      <c r="V503" s="110">
        <f t="shared" si="392"/>
        <v>13.343596531145476</v>
      </c>
      <c r="W503" s="110">
        <f t="shared" si="393"/>
        <v>214.81517871921355</v>
      </c>
      <c r="X503" s="110">
        <f t="shared" si="394"/>
        <v>63.254708154463316</v>
      </c>
      <c r="Y503" s="110"/>
      <c r="Z503" s="110"/>
      <c r="AA503" s="110"/>
      <c r="AB503" s="110"/>
      <c r="AC503" s="110"/>
      <c r="AE503" s="110">
        <f t="shared" si="377"/>
        <v>0</v>
      </c>
      <c r="AF503" s="110">
        <f t="shared" si="378"/>
        <v>0</v>
      </c>
      <c r="AG503" s="110">
        <f t="shared" si="379"/>
        <v>0</v>
      </c>
      <c r="AH503" s="110">
        <f t="shared" si="380"/>
        <v>0</v>
      </c>
      <c r="AI503" s="110">
        <f t="shared" si="381"/>
        <v>0</v>
      </c>
      <c r="AJ503" s="110">
        <f t="shared" si="382"/>
        <v>0</v>
      </c>
      <c r="AK503" s="110">
        <f t="shared" si="367"/>
        <v>0</v>
      </c>
      <c r="AL503" s="110">
        <f t="shared" si="368"/>
        <v>0</v>
      </c>
      <c r="AM503" s="110">
        <f t="shared" si="369"/>
        <v>0</v>
      </c>
      <c r="AN503" s="110">
        <f t="shared" si="370"/>
        <v>0</v>
      </c>
      <c r="AO503" s="110">
        <f t="shared" si="371"/>
        <v>0</v>
      </c>
      <c r="AP503" s="110">
        <f t="shared" si="372"/>
        <v>0</v>
      </c>
      <c r="AQ503" s="110">
        <f t="shared" si="395"/>
        <v>4.7610752710587008</v>
      </c>
      <c r="AR503" s="110">
        <f t="shared" si="395"/>
        <v>7.3904548958029919</v>
      </c>
      <c r="AS503" s="110">
        <f t="shared" si="396"/>
        <v>1.9980957395888317</v>
      </c>
      <c r="AT503" s="110">
        <f t="shared" si="397"/>
        <v>1.5001224090284033</v>
      </c>
      <c r="AU503" s="110">
        <f t="shared" si="398"/>
        <v>31.94663032593499</v>
      </c>
      <c r="AV503" s="110">
        <f t="shared" si="399"/>
        <v>7.5391550818085742</v>
      </c>
      <c r="AW503" s="110">
        <f t="shared" si="400"/>
        <v>51.587505413436809</v>
      </c>
      <c r="AX503" s="110">
        <f t="shared" si="401"/>
        <v>63.217520643535906</v>
      </c>
      <c r="AY503" s="110">
        <f t="shared" si="402"/>
        <v>20.756202559590651</v>
      </c>
      <c r="AZ503" s="110">
        <f t="shared" si="403"/>
        <v>14.843718940173879</v>
      </c>
      <c r="BA503" s="110">
        <f t="shared" si="404"/>
        <v>246.76180904514854</v>
      </c>
      <c r="BB503" s="110">
        <f t="shared" si="405"/>
        <v>70.793863236271889</v>
      </c>
      <c r="BC503" s="90">
        <f t="shared" si="383"/>
        <v>0</v>
      </c>
      <c r="BD503" s="90">
        <f t="shared" si="406"/>
        <v>-19000</v>
      </c>
      <c r="BE503" s="90">
        <f t="shared" si="373"/>
        <v>23417.493550469346</v>
      </c>
      <c r="BF503" s="89">
        <f t="shared" si="384"/>
        <v>0.23249966055101812</v>
      </c>
      <c r="BG503" s="109">
        <f t="shared" si="407"/>
        <v>2601.6388752889025</v>
      </c>
      <c r="BH503" s="108">
        <f t="shared" si="374"/>
        <v>26019.132425758249</v>
      </c>
      <c r="BI503" s="129">
        <f t="shared" si="385"/>
        <v>0.36942802240832884</v>
      </c>
      <c r="BJ503" s="90">
        <f t="shared" si="375"/>
        <v>2961.8487820309783</v>
      </c>
      <c r="BK503" s="108">
        <f t="shared" si="376"/>
        <v>26379.342332500324</v>
      </c>
      <c r="BL503" s="89">
        <f t="shared" si="386"/>
        <v>0.38838643855264854</v>
      </c>
      <c r="BM503" s="109"/>
      <c r="BN503" s="109">
        <f t="shared" si="387"/>
        <v>19000</v>
      </c>
      <c r="BO503" s="109">
        <f t="shared" si="388"/>
        <v>26379.342332500324</v>
      </c>
      <c r="BQ503" s="108">
        <f t="shared" si="359"/>
        <v>111.32</v>
      </c>
      <c r="BR503" s="108">
        <f t="shared" si="360"/>
        <v>36.889999000000003</v>
      </c>
    </row>
    <row r="504" spans="1:70" ht="12.75" customHeight="1" x14ac:dyDescent="0.2">
      <c r="A504" s="107">
        <v>42576</v>
      </c>
      <c r="B504" s="109">
        <v>111.41999800000001</v>
      </c>
      <c r="C504" s="109">
        <v>87.379997000000003</v>
      </c>
      <c r="D504" s="109">
        <v>92.809997999999993</v>
      </c>
      <c r="E504" s="109">
        <v>110.199997</v>
      </c>
      <c r="F504" s="109">
        <v>36.830002</v>
      </c>
      <c r="G504" s="109">
        <v>37.040000999999997</v>
      </c>
      <c r="H504" s="109"/>
      <c r="I504" s="109"/>
      <c r="J504" s="148"/>
      <c r="K504" s="109"/>
      <c r="L504" s="156">
        <f>IF(int=Weekly,-$B$4,IF(int=Bi_Weekly,0,IF(int=Monthly,0,IF(int=Quarterly,0,IF(int=Yearly,0,IF(int=None,0,0))))))</f>
        <v>0</v>
      </c>
      <c r="M504" s="110">
        <f t="shared" si="361"/>
        <v>0</v>
      </c>
      <c r="N504" s="126">
        <f t="shared" si="362"/>
        <v>0</v>
      </c>
      <c r="O504" s="110">
        <f t="shared" si="363"/>
        <v>0</v>
      </c>
      <c r="P504" s="110">
        <f t="shared" si="364"/>
        <v>0</v>
      </c>
      <c r="Q504" s="110">
        <f t="shared" si="365"/>
        <v>0</v>
      </c>
      <c r="R504" s="110">
        <f t="shared" si="366"/>
        <v>0</v>
      </c>
      <c r="S504" s="110">
        <f t="shared" si="389"/>
        <v>46.826430142378108</v>
      </c>
      <c r="T504" s="110">
        <f t="shared" si="390"/>
        <v>55.827065747732917</v>
      </c>
      <c r="U504" s="110">
        <f t="shared" si="391"/>
        <v>18.758106820001821</v>
      </c>
      <c r="V504" s="110">
        <f t="shared" si="392"/>
        <v>13.343596531145476</v>
      </c>
      <c r="W504" s="110">
        <f t="shared" si="393"/>
        <v>214.81517871921355</v>
      </c>
      <c r="X504" s="110">
        <f t="shared" si="394"/>
        <v>63.254708154463316</v>
      </c>
      <c r="Y504" s="110"/>
      <c r="Z504" s="110"/>
      <c r="AA504" s="110"/>
      <c r="AB504" s="110"/>
      <c r="AC504" s="110"/>
      <c r="AE504" s="110">
        <f t="shared" si="377"/>
        <v>0</v>
      </c>
      <c r="AF504" s="110">
        <f t="shared" si="378"/>
        <v>0</v>
      </c>
      <c r="AG504" s="110">
        <f t="shared" si="379"/>
        <v>0</v>
      </c>
      <c r="AH504" s="110">
        <f t="shared" si="380"/>
        <v>0</v>
      </c>
      <c r="AI504" s="110">
        <f t="shared" si="381"/>
        <v>0</v>
      </c>
      <c r="AJ504" s="110">
        <f t="shared" si="382"/>
        <v>0</v>
      </c>
      <c r="AK504" s="110">
        <f t="shared" si="367"/>
        <v>0</v>
      </c>
      <c r="AL504" s="110">
        <f t="shared" si="368"/>
        <v>0</v>
      </c>
      <c r="AM504" s="110">
        <f t="shared" si="369"/>
        <v>0</v>
      </c>
      <c r="AN504" s="110">
        <f t="shared" si="370"/>
        <v>0</v>
      </c>
      <c r="AO504" s="110">
        <f t="shared" si="371"/>
        <v>0</v>
      </c>
      <c r="AP504" s="110">
        <f t="shared" si="372"/>
        <v>0</v>
      </c>
      <c r="AQ504" s="110">
        <f t="shared" si="395"/>
        <v>4.7610752710587008</v>
      </c>
      <c r="AR504" s="110">
        <f t="shared" si="395"/>
        <v>7.3904548958029919</v>
      </c>
      <c r="AS504" s="110">
        <f t="shared" si="396"/>
        <v>1.9980957395888317</v>
      </c>
      <c r="AT504" s="110">
        <f t="shared" si="397"/>
        <v>1.5001224090284033</v>
      </c>
      <c r="AU504" s="110">
        <f t="shared" si="398"/>
        <v>31.94663032593499</v>
      </c>
      <c r="AV504" s="110">
        <f t="shared" si="399"/>
        <v>7.5391550818085742</v>
      </c>
      <c r="AW504" s="110">
        <f t="shared" si="400"/>
        <v>51.587505413436809</v>
      </c>
      <c r="AX504" s="110">
        <f t="shared" si="401"/>
        <v>63.217520643535906</v>
      </c>
      <c r="AY504" s="110">
        <f t="shared" si="402"/>
        <v>20.756202559590651</v>
      </c>
      <c r="AZ504" s="110">
        <f t="shared" si="403"/>
        <v>14.843718940173879</v>
      </c>
      <c r="BA504" s="110">
        <f t="shared" si="404"/>
        <v>246.76180904514854</v>
      </c>
      <c r="BB504" s="110">
        <f t="shared" si="405"/>
        <v>70.793863236271889</v>
      </c>
      <c r="BC504" s="90">
        <f t="shared" si="383"/>
        <v>0</v>
      </c>
      <c r="BD504" s="90">
        <f t="shared" si="406"/>
        <v>-19000</v>
      </c>
      <c r="BE504" s="90">
        <f t="shared" si="373"/>
        <v>23561.57165967123</v>
      </c>
      <c r="BF504" s="89">
        <f t="shared" si="384"/>
        <v>0.24008271893006472</v>
      </c>
      <c r="BG504" s="109">
        <f t="shared" si="407"/>
        <v>2601.6388752889025</v>
      </c>
      <c r="BH504" s="108">
        <f t="shared" si="374"/>
        <v>26163.210534960133</v>
      </c>
      <c r="BI504" s="129">
        <f t="shared" si="385"/>
        <v>0.37701108078737544</v>
      </c>
      <c r="BJ504" s="90">
        <f t="shared" si="375"/>
        <v>2982.8584409395121</v>
      </c>
      <c r="BK504" s="108">
        <f t="shared" si="376"/>
        <v>26544.430100610742</v>
      </c>
      <c r="BL504" s="89">
        <f t="shared" si="386"/>
        <v>0.39707526845319685</v>
      </c>
      <c r="BM504" s="109"/>
      <c r="BN504" s="109">
        <f t="shared" si="387"/>
        <v>19000</v>
      </c>
      <c r="BO504" s="109">
        <f t="shared" si="388"/>
        <v>26544.430100610742</v>
      </c>
      <c r="BQ504" s="108">
        <f t="shared" si="359"/>
        <v>111.41999800000001</v>
      </c>
      <c r="BR504" s="108">
        <f t="shared" si="360"/>
        <v>37.040000999999997</v>
      </c>
    </row>
    <row r="505" spans="1:70" ht="12.75" customHeight="1" x14ac:dyDescent="0.2">
      <c r="A505" s="107">
        <v>42583</v>
      </c>
      <c r="B505" s="109">
        <v>111.889999</v>
      </c>
      <c r="C505" s="109">
        <v>87.809997999999993</v>
      </c>
      <c r="D505" s="109">
        <v>92.860000999999997</v>
      </c>
      <c r="E505" s="109">
        <v>110.599998</v>
      </c>
      <c r="F505" s="109">
        <v>36.639999000000003</v>
      </c>
      <c r="G505" s="109">
        <v>37.490001999999997</v>
      </c>
      <c r="H505" s="109"/>
      <c r="I505" s="109"/>
      <c r="J505" s="148"/>
      <c r="K505" s="109"/>
      <c r="L505" s="156">
        <f>IF(int=Weekly,-$B$4,IF(int=Bi_Weekly,-$B$4,IF(int=Monthly,0,IF(int=Quarterly,0,IF(int=Yearly,0,IF(int=None,0,0))))))</f>
        <v>0</v>
      </c>
      <c r="M505" s="110">
        <f t="shared" si="361"/>
        <v>0</v>
      </c>
      <c r="N505" s="126">
        <f t="shared" si="362"/>
        <v>0</v>
      </c>
      <c r="O505" s="110">
        <f t="shared" si="363"/>
        <v>0</v>
      </c>
      <c r="P505" s="110">
        <f t="shared" si="364"/>
        <v>0</v>
      </c>
      <c r="Q505" s="110">
        <f t="shared" si="365"/>
        <v>0</v>
      </c>
      <c r="R505" s="110">
        <f t="shared" si="366"/>
        <v>0</v>
      </c>
      <c r="S505" s="110">
        <f t="shared" si="389"/>
        <v>46.826430142378108</v>
      </c>
      <c r="T505" s="110">
        <f t="shared" si="390"/>
        <v>55.827065747732917</v>
      </c>
      <c r="U505" s="110">
        <f t="shared" si="391"/>
        <v>18.758106820001821</v>
      </c>
      <c r="V505" s="110">
        <f t="shared" si="392"/>
        <v>13.343596531145476</v>
      </c>
      <c r="W505" s="110">
        <f t="shared" si="393"/>
        <v>214.81517871921355</v>
      </c>
      <c r="X505" s="110">
        <f t="shared" si="394"/>
        <v>63.254708154463316</v>
      </c>
      <c r="Y505" s="110"/>
      <c r="Z505" s="110"/>
      <c r="AA505" s="110"/>
      <c r="AB505" s="110"/>
      <c r="AC505" s="110"/>
      <c r="AE505" s="110">
        <f t="shared" si="377"/>
        <v>0</v>
      </c>
      <c r="AF505" s="110">
        <f t="shared" si="378"/>
        <v>0</v>
      </c>
      <c r="AG505" s="110">
        <f t="shared" si="379"/>
        <v>0</v>
      </c>
      <c r="AH505" s="110">
        <f t="shared" si="380"/>
        <v>0</v>
      </c>
      <c r="AI505" s="110">
        <f t="shared" si="381"/>
        <v>0</v>
      </c>
      <c r="AJ505" s="110">
        <f t="shared" si="382"/>
        <v>0</v>
      </c>
      <c r="AK505" s="110">
        <f t="shared" si="367"/>
        <v>0</v>
      </c>
      <c r="AL505" s="110">
        <f t="shared" si="368"/>
        <v>0</v>
      </c>
      <c r="AM505" s="110">
        <f t="shared" si="369"/>
        <v>0</v>
      </c>
      <c r="AN505" s="110">
        <f t="shared" si="370"/>
        <v>0</v>
      </c>
      <c r="AO505" s="110">
        <f t="shared" si="371"/>
        <v>0</v>
      </c>
      <c r="AP505" s="110">
        <f t="shared" si="372"/>
        <v>0</v>
      </c>
      <c r="AQ505" s="110">
        <f t="shared" si="395"/>
        <v>4.7610752710587008</v>
      </c>
      <c r="AR505" s="110">
        <f t="shared" si="395"/>
        <v>7.3904548958029919</v>
      </c>
      <c r="AS505" s="110">
        <f t="shared" si="396"/>
        <v>1.9980957395888317</v>
      </c>
      <c r="AT505" s="110">
        <f t="shared" si="397"/>
        <v>1.5001224090284033</v>
      </c>
      <c r="AU505" s="110">
        <f t="shared" si="398"/>
        <v>31.94663032593499</v>
      </c>
      <c r="AV505" s="110">
        <f t="shared" si="399"/>
        <v>7.5391550818085742</v>
      </c>
      <c r="AW505" s="110">
        <f t="shared" si="400"/>
        <v>51.587505413436809</v>
      </c>
      <c r="AX505" s="110">
        <f t="shared" si="401"/>
        <v>63.217520643535906</v>
      </c>
      <c r="AY505" s="110">
        <f t="shared" si="402"/>
        <v>20.756202559590651</v>
      </c>
      <c r="AZ505" s="110">
        <f t="shared" si="403"/>
        <v>14.843718940173879</v>
      </c>
      <c r="BA505" s="110">
        <f t="shared" si="404"/>
        <v>246.76180904514854</v>
      </c>
      <c r="BB505" s="110">
        <f t="shared" si="405"/>
        <v>70.793863236271889</v>
      </c>
      <c r="BC505" s="90">
        <f t="shared" si="383"/>
        <v>0</v>
      </c>
      <c r="BD505" s="90">
        <f t="shared" si="406"/>
        <v>-19000</v>
      </c>
      <c r="BE505" s="90">
        <f t="shared" si="373"/>
        <v>23601.510389856579</v>
      </c>
      <c r="BF505" s="89">
        <f t="shared" si="384"/>
        <v>0.24218475736087264</v>
      </c>
      <c r="BG505" s="109">
        <f t="shared" si="407"/>
        <v>2601.6388752889025</v>
      </c>
      <c r="BH505" s="108">
        <f t="shared" si="374"/>
        <v>26203.149265145483</v>
      </c>
      <c r="BI505" s="129">
        <f t="shared" si="385"/>
        <v>0.37911311921818336</v>
      </c>
      <c r="BJ505" s="90">
        <f t="shared" si="375"/>
        <v>2986.2966870427863</v>
      </c>
      <c r="BK505" s="108">
        <f t="shared" si="376"/>
        <v>26587.807076899364</v>
      </c>
      <c r="BL505" s="89">
        <f t="shared" si="386"/>
        <v>0.3993582672052296</v>
      </c>
      <c r="BM505" s="109"/>
      <c r="BN505" s="109">
        <f t="shared" si="387"/>
        <v>19000</v>
      </c>
      <c r="BO505" s="109">
        <f t="shared" si="388"/>
        <v>26587.807076899364</v>
      </c>
      <c r="BQ505" s="108">
        <f t="shared" si="359"/>
        <v>111.889999</v>
      </c>
      <c r="BR505" s="108">
        <f t="shared" si="360"/>
        <v>37.490001999999997</v>
      </c>
    </row>
    <row r="506" spans="1:70" ht="12.75" customHeight="1" x14ac:dyDescent="0.2">
      <c r="A506" s="107">
        <v>42590</v>
      </c>
      <c r="B506" s="109">
        <v>112.040001</v>
      </c>
      <c r="C506" s="109">
        <v>87.919998000000007</v>
      </c>
      <c r="D506" s="109">
        <v>93.279999000000004</v>
      </c>
      <c r="E506" s="109">
        <v>110.260002</v>
      </c>
      <c r="F506" s="109">
        <v>37.369999</v>
      </c>
      <c r="G506" s="109">
        <v>38.18</v>
      </c>
      <c r="H506" s="109"/>
      <c r="I506" s="109"/>
      <c r="J506" s="148"/>
      <c r="K506" s="109"/>
      <c r="L506" s="156">
        <f>IF(int=Weekly,-$B$4,IF(int=Bi_Weekly,0,IF(int=Monthly,0,IF(int=Quarterly,0,IF(int=Yearly,0,IF(int=None,0,0))))))</f>
        <v>0</v>
      </c>
      <c r="M506" s="110">
        <f t="shared" si="361"/>
        <v>0</v>
      </c>
      <c r="N506" s="126">
        <f t="shared" si="362"/>
        <v>0</v>
      </c>
      <c r="O506" s="110">
        <f t="shared" si="363"/>
        <v>0</v>
      </c>
      <c r="P506" s="110">
        <f t="shared" si="364"/>
        <v>0</v>
      </c>
      <c r="Q506" s="110">
        <f t="shared" si="365"/>
        <v>0</v>
      </c>
      <c r="R506" s="110">
        <f t="shared" si="366"/>
        <v>0</v>
      </c>
      <c r="S506" s="110">
        <f t="shared" si="389"/>
        <v>46.826430142378108</v>
      </c>
      <c r="T506" s="110">
        <f t="shared" si="390"/>
        <v>55.827065747732917</v>
      </c>
      <c r="U506" s="110">
        <f t="shared" si="391"/>
        <v>18.758106820001821</v>
      </c>
      <c r="V506" s="110">
        <f t="shared" si="392"/>
        <v>13.343596531145476</v>
      </c>
      <c r="W506" s="110">
        <f t="shared" si="393"/>
        <v>214.81517871921355</v>
      </c>
      <c r="X506" s="110">
        <f t="shared" si="394"/>
        <v>63.254708154463316</v>
      </c>
      <c r="Y506" s="110"/>
      <c r="Z506" s="110"/>
      <c r="AA506" s="110"/>
      <c r="AB506" s="110"/>
      <c r="AC506" s="110"/>
      <c r="AE506" s="110">
        <f t="shared" si="377"/>
        <v>0</v>
      </c>
      <c r="AF506" s="110">
        <f t="shared" si="378"/>
        <v>0</v>
      </c>
      <c r="AG506" s="110">
        <f t="shared" si="379"/>
        <v>0</v>
      </c>
      <c r="AH506" s="110">
        <f t="shared" si="380"/>
        <v>0</v>
      </c>
      <c r="AI506" s="110">
        <f t="shared" si="381"/>
        <v>0</v>
      </c>
      <c r="AJ506" s="110">
        <f t="shared" si="382"/>
        <v>0</v>
      </c>
      <c r="AK506" s="110">
        <f t="shared" si="367"/>
        <v>0</v>
      </c>
      <c r="AL506" s="110">
        <f t="shared" si="368"/>
        <v>0</v>
      </c>
      <c r="AM506" s="110">
        <f t="shared" si="369"/>
        <v>0</v>
      </c>
      <c r="AN506" s="110">
        <f t="shared" si="370"/>
        <v>0</v>
      </c>
      <c r="AO506" s="110">
        <f t="shared" si="371"/>
        <v>0</v>
      </c>
      <c r="AP506" s="110">
        <f t="shared" si="372"/>
        <v>0</v>
      </c>
      <c r="AQ506" s="110">
        <f t="shared" si="395"/>
        <v>4.7610752710587008</v>
      </c>
      <c r="AR506" s="110">
        <f t="shared" si="395"/>
        <v>7.3904548958029919</v>
      </c>
      <c r="AS506" s="110">
        <f t="shared" si="396"/>
        <v>1.9980957395888317</v>
      </c>
      <c r="AT506" s="110">
        <f t="shared" si="397"/>
        <v>1.5001224090284033</v>
      </c>
      <c r="AU506" s="110">
        <f t="shared" si="398"/>
        <v>31.94663032593499</v>
      </c>
      <c r="AV506" s="110">
        <f t="shared" si="399"/>
        <v>7.5391550818085742</v>
      </c>
      <c r="AW506" s="110">
        <f t="shared" si="400"/>
        <v>51.587505413436809</v>
      </c>
      <c r="AX506" s="110">
        <f t="shared" si="401"/>
        <v>63.217520643535906</v>
      </c>
      <c r="AY506" s="110">
        <f t="shared" si="402"/>
        <v>20.756202559590651</v>
      </c>
      <c r="AZ506" s="110">
        <f t="shared" si="403"/>
        <v>14.843718940173879</v>
      </c>
      <c r="BA506" s="110">
        <f t="shared" si="404"/>
        <v>246.76180904514854</v>
      </c>
      <c r="BB506" s="110">
        <f t="shared" si="405"/>
        <v>70.793863236271889</v>
      </c>
      <c r="BC506" s="90">
        <f t="shared" si="383"/>
        <v>0</v>
      </c>
      <c r="BD506" s="90">
        <f t="shared" si="406"/>
        <v>-19000</v>
      </c>
      <c r="BE506" s="90">
        <f t="shared" si="373"/>
        <v>23818.477725747216</v>
      </c>
      <c r="BF506" s="89">
        <f t="shared" si="384"/>
        <v>0.25360409082880087</v>
      </c>
      <c r="BG506" s="109">
        <f t="shared" si="407"/>
        <v>2601.6388752889025</v>
      </c>
      <c r="BH506" s="108">
        <f t="shared" si="374"/>
        <v>26420.116601036119</v>
      </c>
      <c r="BI506" s="129">
        <f t="shared" si="385"/>
        <v>0.39053245268611159</v>
      </c>
      <c r="BJ506" s="90">
        <f t="shared" si="375"/>
        <v>3016.6760105560606</v>
      </c>
      <c r="BK506" s="108">
        <f t="shared" si="376"/>
        <v>26835.153736303277</v>
      </c>
      <c r="BL506" s="89">
        <f t="shared" si="386"/>
        <v>0.41237651243701445</v>
      </c>
      <c r="BM506" s="109"/>
      <c r="BN506" s="109">
        <f t="shared" si="387"/>
        <v>19000</v>
      </c>
      <c r="BO506" s="109">
        <f t="shared" si="388"/>
        <v>26835.153736303277</v>
      </c>
      <c r="BQ506" s="108">
        <f t="shared" si="359"/>
        <v>112.040001</v>
      </c>
      <c r="BR506" s="108">
        <f t="shared" si="360"/>
        <v>38.18</v>
      </c>
    </row>
    <row r="507" spans="1:70" ht="12.75" customHeight="1" x14ac:dyDescent="0.2">
      <c r="A507" s="107">
        <v>42597</v>
      </c>
      <c r="B507" s="109">
        <v>112.139999</v>
      </c>
      <c r="C507" s="109">
        <v>88.080001999999993</v>
      </c>
      <c r="D507" s="109">
        <v>93.93</v>
      </c>
      <c r="E507" s="109">
        <v>110.970001</v>
      </c>
      <c r="F507" s="109">
        <v>37.349997999999999</v>
      </c>
      <c r="G507" s="109">
        <v>38.340000000000003</v>
      </c>
      <c r="H507" s="109"/>
      <c r="I507" s="109"/>
      <c r="J507" s="148"/>
      <c r="K507" s="109"/>
      <c r="L507" s="156">
        <f>IF(int=Weekly,-$B$4,IF(int=Bi_Weekly,-$B$4,IF(int=Monthly,-$B$4,IF(int=Quarterly,0,IF(int=Yearly,0,IF(int=None,0,0))))))</f>
        <v>0</v>
      </c>
      <c r="M507" s="110">
        <f t="shared" si="361"/>
        <v>0</v>
      </c>
      <c r="N507" s="126">
        <f t="shared" si="362"/>
        <v>0</v>
      </c>
      <c r="O507" s="110">
        <f t="shared" si="363"/>
        <v>0</v>
      </c>
      <c r="P507" s="110">
        <f t="shared" si="364"/>
        <v>0</v>
      </c>
      <c r="Q507" s="110">
        <f t="shared" si="365"/>
        <v>0</v>
      </c>
      <c r="R507" s="110">
        <f t="shared" si="366"/>
        <v>0</v>
      </c>
      <c r="S507" s="110">
        <f t="shared" si="389"/>
        <v>46.826430142378108</v>
      </c>
      <c r="T507" s="110">
        <f t="shared" si="390"/>
        <v>55.827065747732917</v>
      </c>
      <c r="U507" s="110">
        <f t="shared" si="391"/>
        <v>18.758106820001821</v>
      </c>
      <c r="V507" s="110">
        <f t="shared" si="392"/>
        <v>13.343596531145476</v>
      </c>
      <c r="W507" s="110">
        <f t="shared" si="393"/>
        <v>214.81517871921355</v>
      </c>
      <c r="X507" s="110">
        <f t="shared" si="394"/>
        <v>63.254708154463316</v>
      </c>
      <c r="Y507" s="110"/>
      <c r="Z507" s="110"/>
      <c r="AA507" s="110"/>
      <c r="AB507" s="110"/>
      <c r="AC507" s="110"/>
      <c r="AE507" s="110">
        <f t="shared" si="377"/>
        <v>0</v>
      </c>
      <c r="AF507" s="110">
        <f t="shared" si="378"/>
        <v>0</v>
      </c>
      <c r="AG507" s="110">
        <f t="shared" si="379"/>
        <v>0</v>
      </c>
      <c r="AH507" s="110">
        <f t="shared" si="380"/>
        <v>0</v>
      </c>
      <c r="AI507" s="110">
        <f t="shared" si="381"/>
        <v>0</v>
      </c>
      <c r="AJ507" s="110">
        <f t="shared" si="382"/>
        <v>0</v>
      </c>
      <c r="AK507" s="110">
        <f t="shared" si="367"/>
        <v>0</v>
      </c>
      <c r="AL507" s="110">
        <f t="shared" si="368"/>
        <v>0</v>
      </c>
      <c r="AM507" s="110">
        <f t="shared" si="369"/>
        <v>0</v>
      </c>
      <c r="AN507" s="110">
        <f t="shared" si="370"/>
        <v>0</v>
      </c>
      <c r="AO507" s="110">
        <f t="shared" si="371"/>
        <v>0</v>
      </c>
      <c r="AP507" s="110">
        <f t="shared" si="372"/>
        <v>0</v>
      </c>
      <c r="AQ507" s="110">
        <f t="shared" si="395"/>
        <v>4.7610752710587008</v>
      </c>
      <c r="AR507" s="110">
        <f t="shared" si="395"/>
        <v>7.3904548958029919</v>
      </c>
      <c r="AS507" s="110">
        <f t="shared" si="396"/>
        <v>1.9980957395888317</v>
      </c>
      <c r="AT507" s="110">
        <f t="shared" si="397"/>
        <v>1.5001224090284033</v>
      </c>
      <c r="AU507" s="110">
        <f t="shared" si="398"/>
        <v>31.94663032593499</v>
      </c>
      <c r="AV507" s="110">
        <f t="shared" si="399"/>
        <v>7.5391550818085742</v>
      </c>
      <c r="AW507" s="110">
        <f t="shared" si="400"/>
        <v>51.587505413436809</v>
      </c>
      <c r="AX507" s="110">
        <f t="shared" si="401"/>
        <v>63.217520643535906</v>
      </c>
      <c r="AY507" s="110">
        <f t="shared" si="402"/>
        <v>20.756202559590651</v>
      </c>
      <c r="AZ507" s="110">
        <f t="shared" si="403"/>
        <v>14.843718940173879</v>
      </c>
      <c r="BA507" s="110">
        <f t="shared" si="404"/>
        <v>246.76180904514854</v>
      </c>
      <c r="BB507" s="110">
        <f t="shared" si="405"/>
        <v>70.793863236271889</v>
      </c>
      <c r="BC507" s="90">
        <f t="shared" si="383"/>
        <v>0</v>
      </c>
      <c r="BD507" s="90">
        <f t="shared" si="406"/>
        <v>-19000</v>
      </c>
      <c r="BE507" s="90">
        <f t="shared" si="373"/>
        <v>23859.583792236273</v>
      </c>
      <c r="BF507" s="89">
        <f t="shared" si="384"/>
        <v>0.25576756801243539</v>
      </c>
      <c r="BG507" s="109">
        <f t="shared" si="407"/>
        <v>2601.6388752889025</v>
      </c>
      <c r="BH507" s="108">
        <f t="shared" si="374"/>
        <v>26461.222667525177</v>
      </c>
      <c r="BI507" s="129">
        <f t="shared" si="385"/>
        <v>0.39269592986974611</v>
      </c>
      <c r="BJ507" s="90">
        <f t="shared" si="375"/>
        <v>3021.26576080522</v>
      </c>
      <c r="BK507" s="108">
        <f t="shared" si="376"/>
        <v>26880.849553041495</v>
      </c>
      <c r="BL507" s="89">
        <f t="shared" si="386"/>
        <v>0.41478155542323658</v>
      </c>
      <c r="BM507" s="109"/>
      <c r="BN507" s="109">
        <f t="shared" si="387"/>
        <v>19000</v>
      </c>
      <c r="BO507" s="109">
        <f t="shared" si="388"/>
        <v>26880.849553041488</v>
      </c>
      <c r="BQ507" s="108">
        <f t="shared" si="359"/>
        <v>112.139999</v>
      </c>
      <c r="BR507" s="108">
        <f t="shared" si="360"/>
        <v>38.340000000000003</v>
      </c>
    </row>
    <row r="508" spans="1:70" ht="12.75" customHeight="1" x14ac:dyDescent="0.2">
      <c r="A508" s="107">
        <v>42604</v>
      </c>
      <c r="B508" s="109">
        <v>111.540001</v>
      </c>
      <c r="C508" s="109">
        <v>87.599997999999999</v>
      </c>
      <c r="D508" s="109">
        <v>93.389999000000003</v>
      </c>
      <c r="E508" s="109">
        <v>110.639999</v>
      </c>
      <c r="F508" s="109">
        <v>37.049999</v>
      </c>
      <c r="G508" s="109">
        <v>37.470001000000003</v>
      </c>
      <c r="H508" s="109"/>
      <c r="I508" s="109"/>
      <c r="J508" s="148"/>
      <c r="K508" s="109"/>
      <c r="L508" s="156">
        <f>IF(int=Weekly,-$B$4,IF(int=Bi_Weekly,0,IF(int=Monthly,0,IF(int=Quarterly,0,IF(int=Yearly,0,IF(int=None,0,0))))))</f>
        <v>0</v>
      </c>
      <c r="M508" s="110">
        <f t="shared" si="361"/>
        <v>0</v>
      </c>
      <c r="N508" s="126">
        <f t="shared" si="362"/>
        <v>0</v>
      </c>
      <c r="O508" s="110">
        <f t="shared" si="363"/>
        <v>0</v>
      </c>
      <c r="P508" s="110">
        <f t="shared" si="364"/>
        <v>0</v>
      </c>
      <c r="Q508" s="110">
        <f t="shared" si="365"/>
        <v>0</v>
      </c>
      <c r="R508" s="110">
        <f t="shared" si="366"/>
        <v>0</v>
      </c>
      <c r="S508" s="110">
        <f t="shared" si="389"/>
        <v>46.826430142378108</v>
      </c>
      <c r="T508" s="110">
        <f t="shared" si="390"/>
        <v>55.827065747732917</v>
      </c>
      <c r="U508" s="110">
        <f t="shared" si="391"/>
        <v>18.758106820001821</v>
      </c>
      <c r="V508" s="110">
        <f t="shared" si="392"/>
        <v>13.343596531145476</v>
      </c>
      <c r="W508" s="110">
        <f t="shared" si="393"/>
        <v>214.81517871921355</v>
      </c>
      <c r="X508" s="110">
        <f t="shared" si="394"/>
        <v>63.254708154463316</v>
      </c>
      <c r="Y508" s="110"/>
      <c r="Z508" s="110"/>
      <c r="AA508" s="110"/>
      <c r="AB508" s="110"/>
      <c r="AC508" s="110"/>
      <c r="AE508" s="110">
        <f t="shared" si="377"/>
        <v>0</v>
      </c>
      <c r="AF508" s="110">
        <f t="shared" si="378"/>
        <v>0</v>
      </c>
      <c r="AG508" s="110">
        <f t="shared" si="379"/>
        <v>0</v>
      </c>
      <c r="AH508" s="110">
        <f t="shared" si="380"/>
        <v>0</v>
      </c>
      <c r="AI508" s="110">
        <f t="shared" si="381"/>
        <v>0</v>
      </c>
      <c r="AJ508" s="110">
        <f t="shared" si="382"/>
        <v>0</v>
      </c>
      <c r="AK508" s="110">
        <f t="shared" si="367"/>
        <v>0</v>
      </c>
      <c r="AL508" s="110">
        <f t="shared" si="368"/>
        <v>0</v>
      </c>
      <c r="AM508" s="110">
        <f t="shared" si="369"/>
        <v>0</v>
      </c>
      <c r="AN508" s="110">
        <f t="shared" si="370"/>
        <v>0</v>
      </c>
      <c r="AO508" s="110">
        <f t="shared" si="371"/>
        <v>0</v>
      </c>
      <c r="AP508" s="110">
        <f t="shared" si="372"/>
        <v>0</v>
      </c>
      <c r="AQ508" s="110">
        <f t="shared" si="395"/>
        <v>4.7610752710587008</v>
      </c>
      <c r="AR508" s="110">
        <f t="shared" si="395"/>
        <v>7.3904548958029919</v>
      </c>
      <c r="AS508" s="110">
        <f t="shared" si="396"/>
        <v>1.9980957395888317</v>
      </c>
      <c r="AT508" s="110">
        <f t="shared" si="397"/>
        <v>1.5001224090284033</v>
      </c>
      <c r="AU508" s="110">
        <f t="shared" si="398"/>
        <v>31.94663032593499</v>
      </c>
      <c r="AV508" s="110">
        <f t="shared" si="399"/>
        <v>7.5391550818085742</v>
      </c>
      <c r="AW508" s="110">
        <f t="shared" si="400"/>
        <v>51.587505413436809</v>
      </c>
      <c r="AX508" s="110">
        <f t="shared" si="401"/>
        <v>63.217520643535906</v>
      </c>
      <c r="AY508" s="110">
        <f t="shared" si="402"/>
        <v>20.756202559590651</v>
      </c>
      <c r="AZ508" s="110">
        <f t="shared" si="403"/>
        <v>14.843718940173879</v>
      </c>
      <c r="BA508" s="110">
        <f t="shared" si="404"/>
        <v>246.76180904514854</v>
      </c>
      <c r="BB508" s="110">
        <f t="shared" si="405"/>
        <v>70.793863236271889</v>
      </c>
      <c r="BC508" s="90">
        <f t="shared" si="383"/>
        <v>0</v>
      </c>
      <c r="BD508" s="90">
        <f t="shared" si="406"/>
        <v>-19000</v>
      </c>
      <c r="BE508" s="90">
        <f t="shared" si="373"/>
        <v>23670.682131312893</v>
      </c>
      <c r="BF508" s="89">
        <f t="shared" si="384"/>
        <v>0.24582537533225746</v>
      </c>
      <c r="BG508" s="109">
        <f t="shared" si="407"/>
        <v>2601.6388752889025</v>
      </c>
      <c r="BH508" s="108">
        <f t="shared" si="374"/>
        <v>26272.321006601796</v>
      </c>
      <c r="BI508" s="129">
        <f t="shared" si="385"/>
        <v>0.38275373718956818</v>
      </c>
      <c r="BJ508" s="90">
        <f t="shared" si="375"/>
        <v>2997.1446456270642</v>
      </c>
      <c r="BK508" s="108">
        <f t="shared" si="376"/>
        <v>26667.826776939957</v>
      </c>
      <c r="BL508" s="89">
        <f t="shared" si="386"/>
        <v>0.40356983036526084</v>
      </c>
      <c r="BM508" s="109"/>
      <c r="BN508" s="109">
        <f t="shared" si="387"/>
        <v>19000</v>
      </c>
      <c r="BO508" s="109">
        <f t="shared" si="388"/>
        <v>26667.826776939954</v>
      </c>
      <c r="BQ508" s="108">
        <f t="shared" si="359"/>
        <v>111.540001</v>
      </c>
      <c r="BR508" s="108">
        <f t="shared" si="360"/>
        <v>37.470001000000003</v>
      </c>
    </row>
    <row r="509" spans="1:70" ht="12.75" customHeight="1" x14ac:dyDescent="0.2">
      <c r="A509" s="107">
        <v>42611</v>
      </c>
      <c r="B509" s="109">
        <v>112.279999</v>
      </c>
      <c r="C509" s="109">
        <v>88.330001999999993</v>
      </c>
      <c r="D509" s="109">
        <v>94.300003000000004</v>
      </c>
      <c r="E509" s="109">
        <v>111.989998</v>
      </c>
      <c r="F509" s="109">
        <v>37.669998</v>
      </c>
      <c r="G509" s="109">
        <v>38.099997999999999</v>
      </c>
      <c r="H509" s="109"/>
      <c r="I509" s="109"/>
      <c r="J509" s="148"/>
      <c r="K509" s="109"/>
      <c r="L509" s="156">
        <f>IF(int=Weekly,-$B$4,IF(int=Bi_Weekly,-$B$4,IF(int=Monthly,0,IF(int=Quarterly,0,IF(int=Yearly,0,IF(int=None,0,0))))))</f>
        <v>0</v>
      </c>
      <c r="M509" s="110">
        <f t="shared" si="361"/>
        <v>0</v>
      </c>
      <c r="N509" s="126">
        <f t="shared" si="362"/>
        <v>0</v>
      </c>
      <c r="O509" s="110">
        <f t="shared" si="363"/>
        <v>0</v>
      </c>
      <c r="P509" s="110">
        <f t="shared" si="364"/>
        <v>0</v>
      </c>
      <c r="Q509" s="110">
        <f t="shared" si="365"/>
        <v>0</v>
      </c>
      <c r="R509" s="110">
        <f t="shared" si="366"/>
        <v>0</v>
      </c>
      <c r="S509" s="110">
        <f t="shared" si="389"/>
        <v>46.826430142378108</v>
      </c>
      <c r="T509" s="110">
        <f t="shared" si="390"/>
        <v>55.827065747732917</v>
      </c>
      <c r="U509" s="110">
        <f t="shared" si="391"/>
        <v>18.758106820001821</v>
      </c>
      <c r="V509" s="110">
        <f t="shared" si="392"/>
        <v>13.343596531145476</v>
      </c>
      <c r="W509" s="110">
        <f t="shared" si="393"/>
        <v>214.81517871921355</v>
      </c>
      <c r="X509" s="110">
        <f t="shared" si="394"/>
        <v>63.254708154463316</v>
      </c>
      <c r="Y509" s="110"/>
      <c r="Z509" s="110"/>
      <c r="AA509" s="110"/>
      <c r="AB509" s="110"/>
      <c r="AC509" s="110"/>
      <c r="AE509" s="110">
        <f t="shared" si="377"/>
        <v>0</v>
      </c>
      <c r="AF509" s="110">
        <f t="shared" si="378"/>
        <v>0</v>
      </c>
      <c r="AG509" s="110">
        <f t="shared" si="379"/>
        <v>0</v>
      </c>
      <c r="AH509" s="110">
        <f t="shared" si="380"/>
        <v>0</v>
      </c>
      <c r="AI509" s="110">
        <f t="shared" si="381"/>
        <v>0</v>
      </c>
      <c r="AJ509" s="110">
        <f t="shared" si="382"/>
        <v>0</v>
      </c>
      <c r="AK509" s="110">
        <f t="shared" si="367"/>
        <v>0</v>
      </c>
      <c r="AL509" s="110">
        <f t="shared" si="368"/>
        <v>0</v>
      </c>
      <c r="AM509" s="110">
        <f t="shared" si="369"/>
        <v>0</v>
      </c>
      <c r="AN509" s="110">
        <f t="shared" si="370"/>
        <v>0</v>
      </c>
      <c r="AO509" s="110">
        <f t="shared" si="371"/>
        <v>0</v>
      </c>
      <c r="AP509" s="110">
        <f t="shared" si="372"/>
        <v>0</v>
      </c>
      <c r="AQ509" s="110">
        <f t="shared" si="395"/>
        <v>4.7610752710587008</v>
      </c>
      <c r="AR509" s="110">
        <f t="shared" si="395"/>
        <v>7.3904548958029919</v>
      </c>
      <c r="AS509" s="110">
        <f t="shared" si="396"/>
        <v>1.9980957395888317</v>
      </c>
      <c r="AT509" s="110">
        <f t="shared" si="397"/>
        <v>1.5001224090284033</v>
      </c>
      <c r="AU509" s="110">
        <f t="shared" si="398"/>
        <v>31.94663032593499</v>
      </c>
      <c r="AV509" s="110">
        <f t="shared" si="399"/>
        <v>7.5391550818085742</v>
      </c>
      <c r="AW509" s="110">
        <f t="shared" si="400"/>
        <v>51.587505413436809</v>
      </c>
      <c r="AX509" s="110">
        <f t="shared" si="401"/>
        <v>63.217520643535906</v>
      </c>
      <c r="AY509" s="110">
        <f t="shared" si="402"/>
        <v>20.756202559590651</v>
      </c>
      <c r="AZ509" s="110">
        <f t="shared" si="403"/>
        <v>14.843718940173879</v>
      </c>
      <c r="BA509" s="110">
        <f t="shared" si="404"/>
        <v>246.76180904514854</v>
      </c>
      <c r="BB509" s="110">
        <f t="shared" si="405"/>
        <v>70.793863236271889</v>
      </c>
      <c r="BC509" s="90">
        <f t="shared" si="383"/>
        <v>0</v>
      </c>
      <c r="BD509" s="90">
        <f t="shared" si="406"/>
        <v>-19000</v>
      </c>
      <c r="BE509" s="90">
        <f t="shared" si="373"/>
        <v>23954.206843845499</v>
      </c>
      <c r="BF509" s="89">
        <f t="shared" si="384"/>
        <v>0.26074772862344742</v>
      </c>
      <c r="BG509" s="109">
        <f t="shared" si="407"/>
        <v>2601.6388752889025</v>
      </c>
      <c r="BH509" s="108">
        <f t="shared" si="374"/>
        <v>26555.845719134402</v>
      </c>
      <c r="BI509" s="129">
        <f t="shared" si="385"/>
        <v>0.39767609048075792</v>
      </c>
      <c r="BJ509" s="90">
        <f t="shared" si="375"/>
        <v>3034.4628562482503</v>
      </c>
      <c r="BK509" s="108">
        <f t="shared" si="376"/>
        <v>26988.669700093749</v>
      </c>
      <c r="BL509" s="89">
        <f t="shared" si="386"/>
        <v>0.42045630000493417</v>
      </c>
      <c r="BM509" s="109"/>
      <c r="BN509" s="109">
        <f t="shared" si="387"/>
        <v>19000</v>
      </c>
      <c r="BO509" s="109">
        <f t="shared" si="388"/>
        <v>26988.669700093749</v>
      </c>
      <c r="BQ509" s="108">
        <f t="shared" si="359"/>
        <v>112.279999</v>
      </c>
      <c r="BR509" s="108">
        <f t="shared" si="360"/>
        <v>38.099997999999999</v>
      </c>
    </row>
    <row r="510" spans="1:70" ht="12.75" customHeight="1" x14ac:dyDescent="0.2">
      <c r="A510" s="107">
        <v>42619</v>
      </c>
      <c r="B510" s="109">
        <v>109.660004</v>
      </c>
      <c r="C510" s="109">
        <v>86.489998</v>
      </c>
      <c r="D510" s="109">
        <v>91.82</v>
      </c>
      <c r="E510" s="109">
        <v>109.019997</v>
      </c>
      <c r="F510" s="109">
        <v>37.150002000000001</v>
      </c>
      <c r="G510" s="109">
        <v>37.409999999999997</v>
      </c>
      <c r="H510" s="109"/>
      <c r="I510" s="109"/>
      <c r="J510" s="148"/>
      <c r="K510" s="109"/>
      <c r="L510" s="156">
        <f>IF(int=Weekly,-$B$4,IF(int=Bi_Weekly,0,IF(int=Monthly,0,IF(int=Quarterly,0,IF(int=Yearly,0,IF(int=None,0,0))))))</f>
        <v>0</v>
      </c>
      <c r="M510" s="110">
        <f t="shared" si="361"/>
        <v>0</v>
      </c>
      <c r="N510" s="126">
        <f t="shared" si="362"/>
        <v>0</v>
      </c>
      <c r="O510" s="110">
        <f t="shared" si="363"/>
        <v>0</v>
      </c>
      <c r="P510" s="110">
        <f t="shared" si="364"/>
        <v>0</v>
      </c>
      <c r="Q510" s="110">
        <f t="shared" si="365"/>
        <v>0</v>
      </c>
      <c r="R510" s="110">
        <f t="shared" si="366"/>
        <v>0</v>
      </c>
      <c r="S510" s="110">
        <f t="shared" si="389"/>
        <v>46.826430142378108</v>
      </c>
      <c r="T510" s="110">
        <f t="shared" si="390"/>
        <v>55.827065747732917</v>
      </c>
      <c r="U510" s="110">
        <f t="shared" si="391"/>
        <v>18.758106820001821</v>
      </c>
      <c r="V510" s="110">
        <f t="shared" si="392"/>
        <v>13.343596531145476</v>
      </c>
      <c r="W510" s="110">
        <f t="shared" si="393"/>
        <v>214.81517871921355</v>
      </c>
      <c r="X510" s="110">
        <f t="shared" si="394"/>
        <v>63.254708154463316</v>
      </c>
      <c r="Y510" s="110"/>
      <c r="Z510" s="110"/>
      <c r="AA510" s="110"/>
      <c r="AB510" s="110"/>
      <c r="AC510" s="110"/>
      <c r="AE510" s="110">
        <f t="shared" si="377"/>
        <v>0</v>
      </c>
      <c r="AF510" s="110">
        <f t="shared" si="378"/>
        <v>0</v>
      </c>
      <c r="AG510" s="110">
        <f t="shared" si="379"/>
        <v>0</v>
      </c>
      <c r="AH510" s="110">
        <f t="shared" si="380"/>
        <v>0</v>
      </c>
      <c r="AI510" s="110">
        <f t="shared" si="381"/>
        <v>0</v>
      </c>
      <c r="AJ510" s="110">
        <f t="shared" si="382"/>
        <v>0</v>
      </c>
      <c r="AK510" s="110">
        <f t="shared" si="367"/>
        <v>0</v>
      </c>
      <c r="AL510" s="110">
        <f t="shared" si="368"/>
        <v>0</v>
      </c>
      <c r="AM510" s="110">
        <f t="shared" si="369"/>
        <v>0</v>
      </c>
      <c r="AN510" s="110">
        <f t="shared" si="370"/>
        <v>0</v>
      </c>
      <c r="AO510" s="110">
        <f t="shared" si="371"/>
        <v>0</v>
      </c>
      <c r="AP510" s="110">
        <f t="shared" si="372"/>
        <v>0</v>
      </c>
      <c r="AQ510" s="110">
        <f t="shared" si="395"/>
        <v>4.7610752710587008</v>
      </c>
      <c r="AR510" s="110">
        <f t="shared" si="395"/>
        <v>7.3904548958029919</v>
      </c>
      <c r="AS510" s="110">
        <f t="shared" si="396"/>
        <v>1.9980957395888317</v>
      </c>
      <c r="AT510" s="110">
        <f t="shared" si="397"/>
        <v>1.5001224090284033</v>
      </c>
      <c r="AU510" s="110">
        <f t="shared" si="398"/>
        <v>31.94663032593499</v>
      </c>
      <c r="AV510" s="110">
        <f t="shared" si="399"/>
        <v>7.5391550818085742</v>
      </c>
      <c r="AW510" s="110">
        <f t="shared" si="400"/>
        <v>51.587505413436809</v>
      </c>
      <c r="AX510" s="110">
        <f t="shared" si="401"/>
        <v>63.217520643535906</v>
      </c>
      <c r="AY510" s="110">
        <f t="shared" si="402"/>
        <v>20.756202559590651</v>
      </c>
      <c r="AZ510" s="110">
        <f t="shared" si="403"/>
        <v>14.843718940173879</v>
      </c>
      <c r="BA510" s="110">
        <f t="shared" si="404"/>
        <v>246.76180904514854</v>
      </c>
      <c r="BB510" s="110">
        <f t="shared" si="405"/>
        <v>70.793863236271889</v>
      </c>
      <c r="BC510" s="90">
        <f t="shared" si="383"/>
        <v>0</v>
      </c>
      <c r="BD510" s="90">
        <f t="shared" si="406"/>
        <v>-19000</v>
      </c>
      <c r="BE510" s="90">
        <f t="shared" si="373"/>
        <v>23487.300494701063</v>
      </c>
      <c r="BF510" s="89">
        <f t="shared" si="384"/>
        <v>0.2361737102474244</v>
      </c>
      <c r="BG510" s="109">
        <f t="shared" si="407"/>
        <v>2601.6388752889025</v>
      </c>
      <c r="BH510" s="108">
        <f t="shared" si="374"/>
        <v>26088.939369989967</v>
      </c>
      <c r="BI510" s="129">
        <f t="shared" si="385"/>
        <v>0.37310207210473512</v>
      </c>
      <c r="BJ510" s="90">
        <f t="shared" si="375"/>
        <v>2977.1656258788494</v>
      </c>
      <c r="BK510" s="108">
        <f t="shared" si="376"/>
        <v>26464.466120579913</v>
      </c>
      <c r="BL510" s="89">
        <f t="shared" si="386"/>
        <v>0.39286663792525855</v>
      </c>
      <c r="BM510" s="109"/>
      <c r="BN510" s="109">
        <f t="shared" si="387"/>
        <v>19000</v>
      </c>
      <c r="BO510" s="109">
        <f t="shared" si="388"/>
        <v>26464.466120579913</v>
      </c>
      <c r="BQ510" s="108">
        <f t="shared" si="359"/>
        <v>109.660004</v>
      </c>
      <c r="BR510" s="108">
        <f t="shared" si="360"/>
        <v>37.409999999999997</v>
      </c>
    </row>
    <row r="511" spans="1:70" ht="12.75" customHeight="1" x14ac:dyDescent="0.2">
      <c r="A511" s="107">
        <v>42625</v>
      </c>
      <c r="B511" s="109">
        <v>109.610001</v>
      </c>
      <c r="C511" s="109">
        <v>85.709998999999996</v>
      </c>
      <c r="D511" s="109">
        <v>91.900002000000001</v>
      </c>
      <c r="E511" s="109">
        <v>108.57</v>
      </c>
      <c r="F511" s="109">
        <v>36.330002</v>
      </c>
      <c r="G511" s="109">
        <v>36.799999</v>
      </c>
      <c r="H511" s="109"/>
      <c r="I511" s="109"/>
      <c r="J511" s="148"/>
      <c r="K511" s="109"/>
      <c r="L511" s="156">
        <f>IF(int=Weekly,-$B$4,IF(int=Bi_Weekly,-$B$4,IF(int=Monthly,-$B$4,IF(int=Quarterly,0,IF(int=Yearly,0,IF(int=None,0,0))))))</f>
        <v>0</v>
      </c>
      <c r="M511" s="110">
        <f t="shared" si="361"/>
        <v>0</v>
      </c>
      <c r="N511" s="126">
        <f t="shared" si="362"/>
        <v>0</v>
      </c>
      <c r="O511" s="110">
        <f t="shared" si="363"/>
        <v>0</v>
      </c>
      <c r="P511" s="110">
        <f t="shared" si="364"/>
        <v>0</v>
      </c>
      <c r="Q511" s="110">
        <f t="shared" si="365"/>
        <v>0</v>
      </c>
      <c r="R511" s="110">
        <f t="shared" si="366"/>
        <v>0</v>
      </c>
      <c r="S511" s="110">
        <f t="shared" si="389"/>
        <v>46.826430142378108</v>
      </c>
      <c r="T511" s="110">
        <f t="shared" si="390"/>
        <v>55.827065747732917</v>
      </c>
      <c r="U511" s="110">
        <f t="shared" si="391"/>
        <v>18.758106820001821</v>
      </c>
      <c r="V511" s="110">
        <f t="shared" si="392"/>
        <v>13.343596531145476</v>
      </c>
      <c r="W511" s="110">
        <f t="shared" si="393"/>
        <v>214.81517871921355</v>
      </c>
      <c r="X511" s="110">
        <f t="shared" si="394"/>
        <v>63.254708154463316</v>
      </c>
      <c r="Y511" s="110">
        <v>0.53900000000000003</v>
      </c>
      <c r="Z511" s="110">
        <v>0.55800000000000005</v>
      </c>
      <c r="AA511" s="110">
        <v>0.49299999999999999</v>
      </c>
      <c r="AB511" s="110">
        <v>0.65500000000000003</v>
      </c>
      <c r="AC511" s="110">
        <v>0.17500099999999999</v>
      </c>
      <c r="AD511" s="80">
        <v>0.45</v>
      </c>
      <c r="AE511" s="110">
        <f t="shared" si="377"/>
        <v>25.239445846741802</v>
      </c>
      <c r="AF511" s="110">
        <f t="shared" si="378"/>
        <v>31.15150268723497</v>
      </c>
      <c r="AG511" s="110">
        <f t="shared" si="379"/>
        <v>9.2477466622608979</v>
      </c>
      <c r="AH511" s="110">
        <f t="shared" si="380"/>
        <v>8.7400557279002875</v>
      </c>
      <c r="AI511" s="110">
        <f t="shared" si="381"/>
        <v>37.59287109104109</v>
      </c>
      <c r="AJ511" s="110">
        <f t="shared" si="382"/>
        <v>28.464618669508493</v>
      </c>
      <c r="AK511" s="110">
        <f t="shared" si="367"/>
        <v>0.23026590289641363</v>
      </c>
      <c r="AL511" s="110">
        <f t="shared" si="368"/>
        <v>0.36345237487676285</v>
      </c>
      <c r="AM511" s="110">
        <f t="shared" si="369"/>
        <v>0.10062836192605194</v>
      </c>
      <c r="AN511" s="110">
        <f t="shared" si="370"/>
        <v>8.0501572514509429E-2</v>
      </c>
      <c r="AO511" s="110">
        <f t="shared" si="371"/>
        <v>1.0347610520649322</v>
      </c>
      <c r="AP511" s="110">
        <f t="shared" si="372"/>
        <v>0.77349509355988011</v>
      </c>
      <c r="AQ511" s="110">
        <f t="shared" si="395"/>
        <v>4.9913411739551146</v>
      </c>
      <c r="AR511" s="110">
        <f t="shared" si="395"/>
        <v>7.7539072706797549</v>
      </c>
      <c r="AS511" s="110">
        <f t="shared" si="396"/>
        <v>2.0987241015148834</v>
      </c>
      <c r="AT511" s="110">
        <f t="shared" si="397"/>
        <v>1.5806239815429128</v>
      </c>
      <c r="AU511" s="110">
        <f t="shared" si="398"/>
        <v>32.98139137799992</v>
      </c>
      <c r="AV511" s="110">
        <f t="shared" si="399"/>
        <v>8.3126501753684536</v>
      </c>
      <c r="AW511" s="110">
        <f t="shared" si="400"/>
        <v>51.817771316333221</v>
      </c>
      <c r="AX511" s="110">
        <f t="shared" si="401"/>
        <v>63.580973018412671</v>
      </c>
      <c r="AY511" s="110">
        <f t="shared" si="402"/>
        <v>20.856830921516703</v>
      </c>
      <c r="AZ511" s="110">
        <f t="shared" si="403"/>
        <v>14.92422051268839</v>
      </c>
      <c r="BA511" s="110">
        <f t="shared" si="404"/>
        <v>247.79657009721348</v>
      </c>
      <c r="BB511" s="110">
        <f t="shared" si="405"/>
        <v>71.567358329831762</v>
      </c>
      <c r="BC511" s="90">
        <f t="shared" si="383"/>
        <v>140.43624068468753</v>
      </c>
      <c r="BD511" s="90">
        <f t="shared" si="406"/>
        <v>-19000</v>
      </c>
      <c r="BE511" s="90">
        <f t="shared" si="373"/>
        <v>23222.176203133389</v>
      </c>
      <c r="BF511" s="89">
        <f t="shared" si="384"/>
        <v>0.22221980016491516</v>
      </c>
      <c r="BG511" s="109">
        <f t="shared" si="407"/>
        <v>2742.0751159735901</v>
      </c>
      <c r="BH511" s="108">
        <f t="shared" si="374"/>
        <v>25964.251319106981</v>
      </c>
      <c r="BI511" s="129">
        <f t="shared" si="385"/>
        <v>0.36653954311089376</v>
      </c>
      <c r="BJ511" s="90">
        <f t="shared" si="375"/>
        <v>3080.2889231538243</v>
      </c>
      <c r="BK511" s="108">
        <f t="shared" si="376"/>
        <v>26302.465126287214</v>
      </c>
      <c r="BL511" s="89">
        <f t="shared" si="386"/>
        <v>0.38434026980459013</v>
      </c>
      <c r="BM511" s="109"/>
      <c r="BN511" s="109">
        <f t="shared" si="387"/>
        <v>19000</v>
      </c>
      <c r="BO511" s="109">
        <f t="shared" si="388"/>
        <v>26302.465126287214</v>
      </c>
      <c r="BQ511" s="108">
        <f t="shared" si="359"/>
        <v>109.610001</v>
      </c>
      <c r="BR511" s="108">
        <f t="shared" si="360"/>
        <v>36.799999</v>
      </c>
    </row>
    <row r="512" spans="1:70" ht="12.75" customHeight="1" x14ac:dyDescent="0.2">
      <c r="A512" s="107">
        <v>42632</v>
      </c>
      <c r="B512" s="109">
        <v>111.150002</v>
      </c>
      <c r="C512" s="109">
        <v>86.730002999999996</v>
      </c>
      <c r="D512" s="109">
        <v>93.139999000000003</v>
      </c>
      <c r="E512" s="109">
        <v>110.25</v>
      </c>
      <c r="F512" s="109">
        <v>37.439999</v>
      </c>
      <c r="G512" s="109">
        <v>37.689999</v>
      </c>
      <c r="H512" s="109"/>
      <c r="I512" s="109"/>
      <c r="J512" s="148"/>
      <c r="K512" s="109"/>
      <c r="L512" s="156">
        <f>IF(int=Weekly,-$B$4,IF(int=Bi_Weekly,0,IF(int=Monthly,0,IF(int=Quarterly,0,IF(int=Yearly,0,IF(int=None,0,0))))))</f>
        <v>0</v>
      </c>
      <c r="M512" s="110">
        <f t="shared" si="361"/>
        <v>0</v>
      </c>
      <c r="N512" s="126">
        <f t="shared" si="362"/>
        <v>0</v>
      </c>
      <c r="O512" s="110">
        <f t="shared" si="363"/>
        <v>0</v>
      </c>
      <c r="P512" s="110">
        <f t="shared" si="364"/>
        <v>0</v>
      </c>
      <c r="Q512" s="110">
        <f t="shared" si="365"/>
        <v>0</v>
      </c>
      <c r="R512" s="110">
        <f t="shared" si="366"/>
        <v>0</v>
      </c>
      <c r="S512" s="110">
        <f t="shared" si="389"/>
        <v>46.826430142378108</v>
      </c>
      <c r="T512" s="110">
        <f t="shared" si="390"/>
        <v>55.827065747732917</v>
      </c>
      <c r="U512" s="110">
        <f t="shared" si="391"/>
        <v>18.758106820001821</v>
      </c>
      <c r="V512" s="110">
        <f t="shared" si="392"/>
        <v>13.343596531145476</v>
      </c>
      <c r="W512" s="110">
        <f t="shared" si="393"/>
        <v>214.81517871921355</v>
      </c>
      <c r="X512" s="110">
        <f t="shared" si="394"/>
        <v>63.254708154463316</v>
      </c>
      <c r="Y512" s="110"/>
      <c r="Z512" s="110"/>
      <c r="AA512" s="110"/>
      <c r="AB512" s="110"/>
      <c r="AC512" s="110"/>
      <c r="AD512" s="110"/>
      <c r="AE512" s="110">
        <f t="shared" si="377"/>
        <v>0</v>
      </c>
      <c r="AF512" s="110">
        <f t="shared" si="378"/>
        <v>0</v>
      </c>
      <c r="AG512" s="110">
        <f t="shared" si="379"/>
        <v>0</v>
      </c>
      <c r="AH512" s="110">
        <f t="shared" si="380"/>
        <v>0</v>
      </c>
      <c r="AI512" s="110">
        <f t="shared" si="381"/>
        <v>0</v>
      </c>
      <c r="AJ512" s="110">
        <f t="shared" si="382"/>
        <v>0</v>
      </c>
      <c r="AK512" s="110">
        <f t="shared" si="367"/>
        <v>0</v>
      </c>
      <c r="AL512" s="110">
        <f t="shared" si="368"/>
        <v>0</v>
      </c>
      <c r="AM512" s="110">
        <f t="shared" si="369"/>
        <v>0</v>
      </c>
      <c r="AN512" s="110">
        <f t="shared" si="370"/>
        <v>0</v>
      </c>
      <c r="AO512" s="110">
        <f t="shared" si="371"/>
        <v>0</v>
      </c>
      <c r="AP512" s="110">
        <f t="shared" si="372"/>
        <v>0</v>
      </c>
      <c r="AQ512" s="110">
        <f t="shared" si="395"/>
        <v>4.9913411739551146</v>
      </c>
      <c r="AR512" s="110">
        <f t="shared" si="395"/>
        <v>7.7539072706797549</v>
      </c>
      <c r="AS512" s="110">
        <f t="shared" si="396"/>
        <v>2.0987241015148834</v>
      </c>
      <c r="AT512" s="110">
        <f t="shared" si="397"/>
        <v>1.5806239815429128</v>
      </c>
      <c r="AU512" s="110">
        <f t="shared" si="398"/>
        <v>32.98139137799992</v>
      </c>
      <c r="AV512" s="110">
        <f t="shared" si="399"/>
        <v>8.3126501753684536</v>
      </c>
      <c r="AW512" s="110">
        <f t="shared" si="400"/>
        <v>51.817771316333221</v>
      </c>
      <c r="AX512" s="110">
        <f t="shared" si="401"/>
        <v>63.580973018412671</v>
      </c>
      <c r="AY512" s="110">
        <f t="shared" si="402"/>
        <v>20.856830921516703</v>
      </c>
      <c r="AZ512" s="110">
        <f t="shared" si="403"/>
        <v>14.92422051268839</v>
      </c>
      <c r="BA512" s="110">
        <f t="shared" si="404"/>
        <v>247.79657009721348</v>
      </c>
      <c r="BB512" s="110">
        <f t="shared" si="405"/>
        <v>71.567358329831762</v>
      </c>
      <c r="BC512" s="90">
        <f t="shared" si="383"/>
        <v>0</v>
      </c>
      <c r="BD512" s="90">
        <f t="shared" si="406"/>
        <v>-19000</v>
      </c>
      <c r="BE512" s="90">
        <f t="shared" si="373"/>
        <v>23691.650915295104</v>
      </c>
      <c r="BF512" s="89">
        <f t="shared" si="384"/>
        <v>0.24692899554184766</v>
      </c>
      <c r="BG512" s="109">
        <f t="shared" si="407"/>
        <v>2742.0751159735901</v>
      </c>
      <c r="BH512" s="108">
        <f t="shared" si="374"/>
        <v>26433.726031268692</v>
      </c>
      <c r="BI512" s="129">
        <f t="shared" si="385"/>
        <v>0.39124873848782582</v>
      </c>
      <c r="BJ512" s="90">
        <f t="shared" si="375"/>
        <v>3145.1499740049608</v>
      </c>
      <c r="BK512" s="108">
        <f t="shared" si="376"/>
        <v>26836.800889300066</v>
      </c>
      <c r="BL512" s="89">
        <f t="shared" si="386"/>
        <v>0.41246320470000342</v>
      </c>
      <c r="BM512" s="109"/>
      <c r="BN512" s="109">
        <f t="shared" si="387"/>
        <v>19000</v>
      </c>
      <c r="BO512" s="109">
        <f t="shared" si="388"/>
        <v>26836.800889300062</v>
      </c>
      <c r="BQ512" s="108">
        <f t="shared" si="359"/>
        <v>111.150002</v>
      </c>
      <c r="BR512" s="108">
        <f t="shared" si="360"/>
        <v>37.689999</v>
      </c>
    </row>
    <row r="513" spans="1:70" ht="12.75" customHeight="1" x14ac:dyDescent="0.2">
      <c r="A513" s="107">
        <v>42639</v>
      </c>
      <c r="B513" s="109">
        <v>111.33000199999999</v>
      </c>
      <c r="C513" s="109">
        <v>87</v>
      </c>
      <c r="D513" s="109">
        <v>93.57</v>
      </c>
      <c r="E513" s="109">
        <v>110.660004</v>
      </c>
      <c r="F513" s="109">
        <v>37.409999999999997</v>
      </c>
      <c r="G513" s="109">
        <v>37.630001</v>
      </c>
      <c r="H513" s="109"/>
      <c r="I513" s="109"/>
      <c r="J513" s="148"/>
      <c r="K513" s="109"/>
      <c r="L513" s="156">
        <f>IF(int=Weekly,-$B$4,IF(int=Bi_Weekly,-$B$4,IF(int=Monthly,0,IF(int=Quarterly,0,IF(int=Yearly,0,IF(int=None,0,0))))))</f>
        <v>0</v>
      </c>
      <c r="M513" s="110">
        <f t="shared" si="361"/>
        <v>0</v>
      </c>
      <c r="N513" s="126">
        <f t="shared" si="362"/>
        <v>0</v>
      </c>
      <c r="O513" s="110">
        <f t="shared" si="363"/>
        <v>0</v>
      </c>
      <c r="P513" s="110">
        <f t="shared" si="364"/>
        <v>0</v>
      </c>
      <c r="Q513" s="110">
        <f t="shared" si="365"/>
        <v>0</v>
      </c>
      <c r="R513" s="110">
        <f t="shared" si="366"/>
        <v>0</v>
      </c>
      <c r="S513" s="110">
        <f t="shared" si="389"/>
        <v>46.826430142378108</v>
      </c>
      <c r="T513" s="110">
        <f t="shared" si="390"/>
        <v>55.827065747732917</v>
      </c>
      <c r="U513" s="110">
        <f t="shared" si="391"/>
        <v>18.758106820001821</v>
      </c>
      <c r="V513" s="110">
        <f t="shared" si="392"/>
        <v>13.343596531145476</v>
      </c>
      <c r="W513" s="110">
        <f t="shared" si="393"/>
        <v>214.81517871921355</v>
      </c>
      <c r="X513" s="110">
        <f t="shared" si="394"/>
        <v>63.254708154463316</v>
      </c>
      <c r="Y513" s="110"/>
      <c r="Z513" s="110"/>
      <c r="AA513" s="110"/>
      <c r="AB513" s="110"/>
      <c r="AC513" s="110"/>
      <c r="AD513" s="110"/>
      <c r="AE513" s="110">
        <f t="shared" si="377"/>
        <v>0</v>
      </c>
      <c r="AF513" s="110">
        <f t="shared" si="378"/>
        <v>0</v>
      </c>
      <c r="AG513" s="110">
        <f t="shared" si="379"/>
        <v>0</v>
      </c>
      <c r="AH513" s="110">
        <f t="shared" si="380"/>
        <v>0</v>
      </c>
      <c r="AI513" s="110">
        <f t="shared" si="381"/>
        <v>0</v>
      </c>
      <c r="AJ513" s="110">
        <f t="shared" si="382"/>
        <v>0</v>
      </c>
      <c r="AK513" s="110">
        <f t="shared" si="367"/>
        <v>0</v>
      </c>
      <c r="AL513" s="110">
        <f t="shared" si="368"/>
        <v>0</v>
      </c>
      <c r="AM513" s="110">
        <f t="shared" si="369"/>
        <v>0</v>
      </c>
      <c r="AN513" s="110">
        <f t="shared" si="370"/>
        <v>0</v>
      </c>
      <c r="AO513" s="110">
        <f t="shared" si="371"/>
        <v>0</v>
      </c>
      <c r="AP513" s="110">
        <f t="shared" si="372"/>
        <v>0</v>
      </c>
      <c r="AQ513" s="110">
        <f t="shared" si="395"/>
        <v>4.9913411739551146</v>
      </c>
      <c r="AR513" s="110">
        <f t="shared" si="395"/>
        <v>7.7539072706797549</v>
      </c>
      <c r="AS513" s="110">
        <f t="shared" si="396"/>
        <v>2.0987241015148834</v>
      </c>
      <c r="AT513" s="110">
        <f t="shared" si="397"/>
        <v>1.5806239815429128</v>
      </c>
      <c r="AU513" s="110">
        <f t="shared" si="398"/>
        <v>32.98139137799992</v>
      </c>
      <c r="AV513" s="110">
        <f t="shared" si="399"/>
        <v>8.3126501753684536</v>
      </c>
      <c r="AW513" s="110">
        <f t="shared" si="400"/>
        <v>51.817771316333221</v>
      </c>
      <c r="AX513" s="110">
        <f t="shared" si="401"/>
        <v>63.580973018412671</v>
      </c>
      <c r="AY513" s="110">
        <f t="shared" si="402"/>
        <v>20.856830921516703</v>
      </c>
      <c r="AZ513" s="110">
        <f t="shared" si="403"/>
        <v>14.92422051268839</v>
      </c>
      <c r="BA513" s="110">
        <f t="shared" si="404"/>
        <v>247.79657009721348</v>
      </c>
      <c r="BB513" s="110">
        <f t="shared" si="405"/>
        <v>71.567358329831762</v>
      </c>
      <c r="BC513" s="90">
        <f t="shared" si="383"/>
        <v>0</v>
      </c>
      <c r="BD513" s="90">
        <f t="shared" si="406"/>
        <v>-19000</v>
      </c>
      <c r="BE513" s="90">
        <f t="shared" si="373"/>
        <v>23718.450349108032</v>
      </c>
      <c r="BF513" s="89">
        <f t="shared" si="384"/>
        <v>0.24833949205831751</v>
      </c>
      <c r="BG513" s="109">
        <f t="shared" si="407"/>
        <v>2742.0751159735901</v>
      </c>
      <c r="BH513" s="108">
        <f t="shared" si="374"/>
        <v>26460.52546508162</v>
      </c>
      <c r="BI513" s="129">
        <f t="shared" si="385"/>
        <v>0.39265923500429589</v>
      </c>
      <c r="BJ513" s="90">
        <f t="shared" si="375"/>
        <v>3148.2043115897682</v>
      </c>
      <c r="BK513" s="108">
        <f t="shared" si="376"/>
        <v>26866.654660697801</v>
      </c>
      <c r="BL513" s="89">
        <f t="shared" si="386"/>
        <v>0.41403445582620013</v>
      </c>
      <c r="BM513" s="109"/>
      <c r="BN513" s="109">
        <f t="shared" si="387"/>
        <v>19000</v>
      </c>
      <c r="BO513" s="109">
        <f t="shared" si="388"/>
        <v>26866.654660697805</v>
      </c>
      <c r="BQ513" s="108">
        <f t="shared" si="359"/>
        <v>111.33000199999999</v>
      </c>
      <c r="BR513" s="108">
        <f t="shared" si="360"/>
        <v>37.630001</v>
      </c>
    </row>
    <row r="514" spans="1:70" ht="12.75" customHeight="1" x14ac:dyDescent="0.2">
      <c r="A514" s="107">
        <v>42646</v>
      </c>
      <c r="B514" s="109">
        <v>110.540001</v>
      </c>
      <c r="C514" s="109">
        <v>86.610000999999997</v>
      </c>
      <c r="D514" s="109">
        <v>92.550003000000004</v>
      </c>
      <c r="E514" s="109">
        <v>109.300003</v>
      </c>
      <c r="F514" s="109">
        <v>36.990001999999997</v>
      </c>
      <c r="G514" s="109">
        <v>37.939999</v>
      </c>
      <c r="H514" s="109"/>
      <c r="I514" s="109"/>
      <c r="J514" s="148"/>
      <c r="K514" s="109"/>
      <c r="L514" s="156">
        <f>IF(int=Weekly,-$B$4,IF(int=Bi_Weekly,0,IF(int=Monthly,0,IF(int=Quarterly,0,IF(int=Yearly,0,IF(int=None,0,0))))))</f>
        <v>0</v>
      </c>
      <c r="M514" s="110">
        <f t="shared" si="361"/>
        <v>0</v>
      </c>
      <c r="N514" s="126">
        <f t="shared" si="362"/>
        <v>0</v>
      </c>
      <c r="O514" s="110">
        <f t="shared" si="363"/>
        <v>0</v>
      </c>
      <c r="P514" s="110">
        <f t="shared" si="364"/>
        <v>0</v>
      </c>
      <c r="Q514" s="110">
        <f t="shared" si="365"/>
        <v>0</v>
      </c>
      <c r="R514" s="110">
        <f t="shared" si="366"/>
        <v>0</v>
      </c>
      <c r="S514" s="110">
        <f t="shared" si="389"/>
        <v>46.826430142378108</v>
      </c>
      <c r="T514" s="110">
        <f t="shared" si="390"/>
        <v>55.827065747732917</v>
      </c>
      <c r="U514" s="110">
        <f t="shared" si="391"/>
        <v>18.758106820001821</v>
      </c>
      <c r="V514" s="110">
        <f t="shared" si="392"/>
        <v>13.343596531145476</v>
      </c>
      <c r="W514" s="110">
        <f t="shared" si="393"/>
        <v>214.81517871921355</v>
      </c>
      <c r="X514" s="110">
        <f t="shared" si="394"/>
        <v>63.254708154463316</v>
      </c>
      <c r="Y514" s="110"/>
      <c r="Z514" s="110"/>
      <c r="AA514" s="110"/>
      <c r="AB514" s="110"/>
      <c r="AC514" s="110"/>
      <c r="AD514" s="110"/>
      <c r="AE514" s="110">
        <f t="shared" si="377"/>
        <v>0</v>
      </c>
      <c r="AF514" s="110">
        <f t="shared" si="378"/>
        <v>0</v>
      </c>
      <c r="AG514" s="110">
        <f t="shared" si="379"/>
        <v>0</v>
      </c>
      <c r="AH514" s="110">
        <f t="shared" si="380"/>
        <v>0</v>
      </c>
      <c r="AI514" s="110">
        <f t="shared" si="381"/>
        <v>0</v>
      </c>
      <c r="AJ514" s="110">
        <f t="shared" si="382"/>
        <v>0</v>
      </c>
      <c r="AK514" s="110">
        <f t="shared" si="367"/>
        <v>0</v>
      </c>
      <c r="AL514" s="110">
        <f t="shared" si="368"/>
        <v>0</v>
      </c>
      <c r="AM514" s="110">
        <f t="shared" si="369"/>
        <v>0</v>
      </c>
      <c r="AN514" s="110">
        <f t="shared" si="370"/>
        <v>0</v>
      </c>
      <c r="AO514" s="110">
        <f t="shared" si="371"/>
        <v>0</v>
      </c>
      <c r="AP514" s="110">
        <f t="shared" si="372"/>
        <v>0</v>
      </c>
      <c r="AQ514" s="110">
        <f t="shared" si="395"/>
        <v>4.9913411739551146</v>
      </c>
      <c r="AR514" s="110">
        <f t="shared" si="395"/>
        <v>7.7539072706797549</v>
      </c>
      <c r="AS514" s="110">
        <f t="shared" si="396"/>
        <v>2.0987241015148834</v>
      </c>
      <c r="AT514" s="110">
        <f t="shared" si="397"/>
        <v>1.5806239815429128</v>
      </c>
      <c r="AU514" s="110">
        <f t="shared" si="398"/>
        <v>32.98139137799992</v>
      </c>
      <c r="AV514" s="110">
        <f t="shared" si="399"/>
        <v>8.3126501753684536</v>
      </c>
      <c r="AW514" s="110">
        <f t="shared" si="400"/>
        <v>51.817771316333221</v>
      </c>
      <c r="AX514" s="110">
        <f t="shared" si="401"/>
        <v>63.580973018412671</v>
      </c>
      <c r="AY514" s="110">
        <f t="shared" si="402"/>
        <v>20.856830921516703</v>
      </c>
      <c r="AZ514" s="110">
        <f t="shared" si="403"/>
        <v>14.92422051268839</v>
      </c>
      <c r="BA514" s="110">
        <f t="shared" si="404"/>
        <v>247.79657009721348</v>
      </c>
      <c r="BB514" s="110">
        <f t="shared" si="405"/>
        <v>71.567358329831762</v>
      </c>
      <c r="BC514" s="90">
        <f t="shared" si="383"/>
        <v>0</v>
      </c>
      <c r="BD514" s="90">
        <f t="shared" si="406"/>
        <v>-19000</v>
      </c>
      <c r="BE514" s="90">
        <f t="shared" si="373"/>
        <v>23551.791292933296</v>
      </c>
      <c r="BF514" s="89">
        <f t="shared" si="384"/>
        <v>0.23956796278596304</v>
      </c>
      <c r="BG514" s="109">
        <f t="shared" si="407"/>
        <v>2742.0751159735901</v>
      </c>
      <c r="BH514" s="108">
        <f t="shared" si="374"/>
        <v>26293.866408906884</v>
      </c>
      <c r="BI514" s="129">
        <f t="shared" si="385"/>
        <v>0.3838877057319412</v>
      </c>
      <c r="BJ514" s="90">
        <f t="shared" si="375"/>
        <v>3125.6715750195358</v>
      </c>
      <c r="BK514" s="108">
        <f t="shared" si="376"/>
        <v>26677.462867952832</v>
      </c>
      <c r="BL514" s="89">
        <f t="shared" si="386"/>
        <v>0.4040769930501491</v>
      </c>
      <c r="BM514" s="109"/>
      <c r="BN514" s="109">
        <f t="shared" si="387"/>
        <v>19000</v>
      </c>
      <c r="BO514" s="109">
        <f t="shared" si="388"/>
        <v>26677.462867952825</v>
      </c>
      <c r="BQ514" s="108">
        <f t="shared" si="359"/>
        <v>110.540001</v>
      </c>
      <c r="BR514" s="108">
        <f t="shared" si="360"/>
        <v>37.939999</v>
      </c>
    </row>
    <row r="515" spans="1:70" ht="12.75" customHeight="1" x14ac:dyDescent="0.2">
      <c r="A515" s="107">
        <v>42653</v>
      </c>
      <c r="B515" s="109">
        <v>109.370003</v>
      </c>
      <c r="C515" s="109">
        <v>85.809997999999993</v>
      </c>
      <c r="D515" s="109">
        <v>91.160004000000001</v>
      </c>
      <c r="E515" s="109">
        <v>108.16999800000001</v>
      </c>
      <c r="F515" s="109">
        <v>36.479999999999997</v>
      </c>
      <c r="G515" s="109">
        <v>37.32</v>
      </c>
      <c r="H515" s="109"/>
      <c r="I515" s="109"/>
      <c r="J515" s="148"/>
      <c r="K515" s="109"/>
      <c r="L515" s="156">
        <f>IF(int=Weekly,-$B$4,IF(int=Bi_Weekly,-$B$4,IF(int=Monthly,-$B$4,IF(int=Quarterly,0,IF(int=Yearly,0,IF(int=None,0,0))))))</f>
        <v>0</v>
      </c>
      <c r="M515" s="110">
        <f t="shared" si="361"/>
        <v>0</v>
      </c>
      <c r="N515" s="126">
        <f t="shared" si="362"/>
        <v>0</v>
      </c>
      <c r="O515" s="110">
        <f t="shared" si="363"/>
        <v>0</v>
      </c>
      <c r="P515" s="110">
        <f t="shared" si="364"/>
        <v>0</v>
      </c>
      <c r="Q515" s="110">
        <f t="shared" si="365"/>
        <v>0</v>
      </c>
      <c r="R515" s="110">
        <f t="shared" si="366"/>
        <v>0</v>
      </c>
      <c r="S515" s="110">
        <f t="shared" si="389"/>
        <v>46.826430142378108</v>
      </c>
      <c r="T515" s="110">
        <f t="shared" si="390"/>
        <v>55.827065747732917</v>
      </c>
      <c r="U515" s="110">
        <f t="shared" si="391"/>
        <v>18.758106820001821</v>
      </c>
      <c r="V515" s="110">
        <f t="shared" si="392"/>
        <v>13.343596531145476</v>
      </c>
      <c r="W515" s="110">
        <f t="shared" si="393"/>
        <v>214.81517871921355</v>
      </c>
      <c r="X515" s="110">
        <f t="shared" si="394"/>
        <v>63.254708154463316</v>
      </c>
      <c r="Y515" s="110"/>
      <c r="Z515" s="110"/>
      <c r="AA515" s="110"/>
      <c r="AB515" s="110"/>
      <c r="AC515" s="110"/>
      <c r="AD515" s="110"/>
      <c r="AE515" s="110">
        <f t="shared" si="377"/>
        <v>0</v>
      </c>
      <c r="AF515" s="110">
        <f t="shared" si="378"/>
        <v>0</v>
      </c>
      <c r="AG515" s="110">
        <f t="shared" si="379"/>
        <v>0</v>
      </c>
      <c r="AH515" s="110">
        <f t="shared" si="380"/>
        <v>0</v>
      </c>
      <c r="AI515" s="110">
        <f t="shared" si="381"/>
        <v>0</v>
      </c>
      <c r="AJ515" s="110">
        <f t="shared" si="382"/>
        <v>0</v>
      </c>
      <c r="AK515" s="110">
        <f t="shared" si="367"/>
        <v>0</v>
      </c>
      <c r="AL515" s="110">
        <f t="shared" si="368"/>
        <v>0</v>
      </c>
      <c r="AM515" s="110">
        <f t="shared" si="369"/>
        <v>0</v>
      </c>
      <c r="AN515" s="110">
        <f t="shared" si="370"/>
        <v>0</v>
      </c>
      <c r="AO515" s="110">
        <f t="shared" si="371"/>
        <v>0</v>
      </c>
      <c r="AP515" s="110">
        <f t="shared" si="372"/>
        <v>0</v>
      </c>
      <c r="AQ515" s="110">
        <f t="shared" si="395"/>
        <v>4.9913411739551146</v>
      </c>
      <c r="AR515" s="110">
        <f t="shared" si="395"/>
        <v>7.7539072706797549</v>
      </c>
      <c r="AS515" s="110">
        <f t="shared" si="396"/>
        <v>2.0987241015148834</v>
      </c>
      <c r="AT515" s="110">
        <f t="shared" si="397"/>
        <v>1.5806239815429128</v>
      </c>
      <c r="AU515" s="110">
        <f t="shared" si="398"/>
        <v>32.98139137799992</v>
      </c>
      <c r="AV515" s="110">
        <f t="shared" si="399"/>
        <v>8.3126501753684536</v>
      </c>
      <c r="AW515" s="110">
        <f t="shared" si="400"/>
        <v>51.817771316333221</v>
      </c>
      <c r="AX515" s="110">
        <f t="shared" si="401"/>
        <v>63.580973018412671</v>
      </c>
      <c r="AY515" s="110">
        <f t="shared" si="402"/>
        <v>20.856830921516703</v>
      </c>
      <c r="AZ515" s="110">
        <f t="shared" si="403"/>
        <v>14.92422051268839</v>
      </c>
      <c r="BA515" s="110">
        <f t="shared" si="404"/>
        <v>247.79657009721348</v>
      </c>
      <c r="BB515" s="110">
        <f t="shared" si="405"/>
        <v>71.567358329831762</v>
      </c>
      <c r="BC515" s="90">
        <f t="shared" si="383"/>
        <v>0</v>
      </c>
      <c r="BD515" s="90">
        <f t="shared" si="406"/>
        <v>-19000</v>
      </c>
      <c r="BE515" s="90">
        <f t="shared" si="373"/>
        <v>23262.4165361421</v>
      </c>
      <c r="BF515" s="89">
        <f t="shared" si="384"/>
        <v>0.22433771242853151</v>
      </c>
      <c r="BG515" s="109">
        <f t="shared" si="407"/>
        <v>2742.0751159735901</v>
      </c>
      <c r="BH515" s="108">
        <f t="shared" si="374"/>
        <v>26004.491652115692</v>
      </c>
      <c r="BI515" s="129">
        <f t="shared" si="385"/>
        <v>0.36865745537451011</v>
      </c>
      <c r="BJ515" s="90">
        <f t="shared" si="375"/>
        <v>3086.950818984139</v>
      </c>
      <c r="BK515" s="108">
        <f t="shared" si="376"/>
        <v>26349.36735512624</v>
      </c>
      <c r="BL515" s="89">
        <f t="shared" si="386"/>
        <v>0.38680880816453889</v>
      </c>
      <c r="BM515" s="109"/>
      <c r="BN515" s="109">
        <f t="shared" si="387"/>
        <v>19000</v>
      </c>
      <c r="BO515" s="109">
        <f t="shared" si="388"/>
        <v>26349.367355126244</v>
      </c>
      <c r="BQ515" s="108">
        <f t="shared" si="359"/>
        <v>109.370003</v>
      </c>
      <c r="BR515" s="108">
        <f t="shared" si="360"/>
        <v>37.32</v>
      </c>
    </row>
    <row r="516" spans="1:70" ht="12.75" customHeight="1" x14ac:dyDescent="0.2">
      <c r="A516" s="107">
        <v>42660</v>
      </c>
      <c r="B516" s="109">
        <v>109.800003</v>
      </c>
      <c r="C516" s="109">
        <v>85.940002000000007</v>
      </c>
      <c r="D516" s="109">
        <v>91.75</v>
      </c>
      <c r="E516" s="109">
        <v>108.80999799999999</v>
      </c>
      <c r="F516" s="109">
        <v>36.860000999999997</v>
      </c>
      <c r="G516" s="109">
        <v>38.07</v>
      </c>
      <c r="H516" s="109"/>
      <c r="I516" s="109"/>
      <c r="J516" s="148"/>
      <c r="K516" s="109"/>
      <c r="L516" s="156">
        <f>IF(int=Weekly,-$B$4,IF(int=Bi_Weekly,0,IF(int=Monthly,0,IF(int=Quarterly,-$B$4,IF(int=Yearly,0,IF(int=None,0,0))))))</f>
        <v>-500</v>
      </c>
      <c r="M516" s="110">
        <f t="shared" si="361"/>
        <v>0.80145717300208086</v>
      </c>
      <c r="N516" s="126">
        <f t="shared" si="362"/>
        <v>1.0239701879457717</v>
      </c>
      <c r="O516" s="110">
        <f t="shared" si="363"/>
        <v>0.30517711171662126</v>
      </c>
      <c r="P516" s="110">
        <f t="shared" si="364"/>
        <v>0.22516313252758263</v>
      </c>
      <c r="Q516" s="110">
        <f t="shared" si="365"/>
        <v>5.5751490619872746</v>
      </c>
      <c r="R516" s="110">
        <f t="shared" si="366"/>
        <v>1.7336485421591805</v>
      </c>
      <c r="S516" s="110">
        <f t="shared" si="389"/>
        <v>47.627887315380185</v>
      </c>
      <c r="T516" s="110">
        <f t="shared" si="390"/>
        <v>56.851035935678688</v>
      </c>
      <c r="U516" s="110">
        <f t="shared" si="391"/>
        <v>19.063283931718441</v>
      </c>
      <c r="V516" s="110">
        <f t="shared" si="392"/>
        <v>13.568759663673058</v>
      </c>
      <c r="W516" s="110">
        <f t="shared" si="393"/>
        <v>220.39032778120082</v>
      </c>
      <c r="X516" s="110">
        <f t="shared" si="394"/>
        <v>64.988356696622503</v>
      </c>
      <c r="Y516" s="110"/>
      <c r="Z516" s="110"/>
      <c r="AA516" s="110"/>
      <c r="AB516" s="110"/>
      <c r="AC516" s="110"/>
      <c r="AD516" s="110"/>
      <c r="AE516" s="110">
        <f t="shared" si="377"/>
        <v>0</v>
      </c>
      <c r="AF516" s="110">
        <f t="shared" si="378"/>
        <v>0</v>
      </c>
      <c r="AG516" s="110">
        <f t="shared" si="379"/>
        <v>0</v>
      </c>
      <c r="AH516" s="110">
        <f t="shared" si="380"/>
        <v>0</v>
      </c>
      <c r="AI516" s="110">
        <f t="shared" si="381"/>
        <v>0</v>
      </c>
      <c r="AJ516" s="110">
        <f t="shared" si="382"/>
        <v>0</v>
      </c>
      <c r="AK516" s="110">
        <f t="shared" si="367"/>
        <v>0</v>
      </c>
      <c r="AL516" s="110">
        <f t="shared" si="368"/>
        <v>0</v>
      </c>
      <c r="AM516" s="110">
        <f t="shared" si="369"/>
        <v>0</v>
      </c>
      <c r="AN516" s="110">
        <f t="shared" si="370"/>
        <v>0</v>
      </c>
      <c r="AO516" s="110">
        <f t="shared" si="371"/>
        <v>0</v>
      </c>
      <c r="AP516" s="110">
        <f t="shared" si="372"/>
        <v>0</v>
      </c>
      <c r="AQ516" s="110">
        <f t="shared" si="395"/>
        <v>4.9913411739551146</v>
      </c>
      <c r="AR516" s="110">
        <f t="shared" si="395"/>
        <v>7.7539072706797549</v>
      </c>
      <c r="AS516" s="110">
        <f t="shared" si="396"/>
        <v>2.0987241015148834</v>
      </c>
      <c r="AT516" s="110">
        <f t="shared" si="397"/>
        <v>1.5806239815429128</v>
      </c>
      <c r="AU516" s="110">
        <f t="shared" si="398"/>
        <v>32.98139137799992</v>
      </c>
      <c r="AV516" s="110">
        <f t="shared" si="399"/>
        <v>8.3126501753684536</v>
      </c>
      <c r="AW516" s="110">
        <f t="shared" si="400"/>
        <v>52.619228489335299</v>
      </c>
      <c r="AX516" s="110">
        <f t="shared" si="401"/>
        <v>64.604943206358442</v>
      </c>
      <c r="AY516" s="110">
        <f t="shared" si="402"/>
        <v>21.162008033233324</v>
      </c>
      <c r="AZ516" s="110">
        <f t="shared" si="403"/>
        <v>15.14938364521597</v>
      </c>
      <c r="BA516" s="110">
        <f t="shared" si="404"/>
        <v>253.37171915920075</v>
      </c>
      <c r="BB516" s="110">
        <f t="shared" si="405"/>
        <v>73.30100687199095</v>
      </c>
      <c r="BC516" s="90">
        <f t="shared" si="383"/>
        <v>0</v>
      </c>
      <c r="BD516" s="90">
        <f t="shared" si="406"/>
        <v>-19500</v>
      </c>
      <c r="BE516" s="90">
        <f t="shared" si="373"/>
        <v>23938.487766574428</v>
      </c>
      <c r="BF516" s="89">
        <f t="shared" si="384"/>
        <v>0.22761475726022717</v>
      </c>
      <c r="BG516" s="109">
        <f t="shared" si="407"/>
        <v>2742.0751159735901</v>
      </c>
      <c r="BH516" s="108">
        <f t="shared" si="374"/>
        <v>26680.562882548016</v>
      </c>
      <c r="BI516" s="129">
        <f t="shared" si="385"/>
        <v>0.36823399397682133</v>
      </c>
      <c r="BJ516" s="90">
        <f t="shared" si="375"/>
        <v>3111.1224221595003</v>
      </c>
      <c r="BK516" s="108">
        <f t="shared" si="376"/>
        <v>27049.610188733928</v>
      </c>
      <c r="BL516" s="89">
        <f t="shared" si="386"/>
        <v>0.38715949685815021</v>
      </c>
      <c r="BM516" s="109"/>
      <c r="BN516" s="109">
        <f t="shared" si="387"/>
        <v>19500</v>
      </c>
      <c r="BO516" s="109">
        <f t="shared" si="388"/>
        <v>27049.610188733925</v>
      </c>
      <c r="BQ516" s="108">
        <f t="shared" si="359"/>
        <v>109.800003</v>
      </c>
      <c r="BR516" s="108">
        <f t="shared" si="360"/>
        <v>38.07</v>
      </c>
    </row>
    <row r="517" spans="1:70" ht="12.75" customHeight="1" x14ac:dyDescent="0.2">
      <c r="A517" s="107">
        <v>42667</v>
      </c>
      <c r="B517" s="109">
        <v>108.82</v>
      </c>
      <c r="C517" s="109">
        <v>85.970000999999996</v>
      </c>
      <c r="D517" s="109">
        <v>90.910004000000001</v>
      </c>
      <c r="E517" s="109">
        <v>106.760002</v>
      </c>
      <c r="F517" s="109">
        <v>36.540000999999997</v>
      </c>
      <c r="G517" s="109">
        <v>37.450001</v>
      </c>
      <c r="H517" s="109"/>
      <c r="I517" s="109"/>
      <c r="J517" s="148"/>
      <c r="K517" s="109"/>
      <c r="L517" s="156">
        <f>IF(int=Weekly,-$B$4,IF(int=Bi_Weekly,-$B$4,IF(int=Monthly,0,IF(int=Quarterly,0,IF(int=Yearly,0,IF(int=None,0,0))))))</f>
        <v>0</v>
      </c>
      <c r="M517" s="110">
        <f t="shared" si="361"/>
        <v>0</v>
      </c>
      <c r="N517" s="126">
        <f t="shared" si="362"/>
        <v>0</v>
      </c>
      <c r="O517" s="110">
        <f t="shared" si="363"/>
        <v>0</v>
      </c>
      <c r="P517" s="110">
        <f t="shared" si="364"/>
        <v>0</v>
      </c>
      <c r="Q517" s="110">
        <f t="shared" si="365"/>
        <v>0</v>
      </c>
      <c r="R517" s="110">
        <f t="shared" si="366"/>
        <v>0</v>
      </c>
      <c r="S517" s="110">
        <f t="shared" si="389"/>
        <v>47.627887315380185</v>
      </c>
      <c r="T517" s="110">
        <f t="shared" si="390"/>
        <v>56.851035935678688</v>
      </c>
      <c r="U517" s="110">
        <f t="shared" si="391"/>
        <v>19.063283931718441</v>
      </c>
      <c r="V517" s="110">
        <f t="shared" si="392"/>
        <v>13.568759663673058</v>
      </c>
      <c r="W517" s="110">
        <f t="shared" si="393"/>
        <v>220.39032778120082</v>
      </c>
      <c r="X517" s="110">
        <f t="shared" si="394"/>
        <v>64.988356696622503</v>
      </c>
      <c r="Y517" s="110"/>
      <c r="Z517" s="110"/>
      <c r="AA517" s="110"/>
      <c r="AB517" s="110"/>
      <c r="AC517" s="110"/>
      <c r="AD517" s="110"/>
      <c r="AE517" s="110">
        <f t="shared" si="377"/>
        <v>0</v>
      </c>
      <c r="AF517" s="110">
        <f t="shared" si="378"/>
        <v>0</v>
      </c>
      <c r="AG517" s="110">
        <f t="shared" si="379"/>
        <v>0</v>
      </c>
      <c r="AH517" s="110">
        <f t="shared" si="380"/>
        <v>0</v>
      </c>
      <c r="AI517" s="110">
        <f t="shared" si="381"/>
        <v>0</v>
      </c>
      <c r="AJ517" s="110">
        <f t="shared" si="382"/>
        <v>0</v>
      </c>
      <c r="AK517" s="110">
        <f t="shared" si="367"/>
        <v>0</v>
      </c>
      <c r="AL517" s="110">
        <f t="shared" si="368"/>
        <v>0</v>
      </c>
      <c r="AM517" s="110">
        <f t="shared" si="369"/>
        <v>0</v>
      </c>
      <c r="AN517" s="110">
        <f t="shared" si="370"/>
        <v>0</v>
      </c>
      <c r="AO517" s="110">
        <f t="shared" si="371"/>
        <v>0</v>
      </c>
      <c r="AP517" s="110">
        <f t="shared" si="372"/>
        <v>0</v>
      </c>
      <c r="AQ517" s="110">
        <f t="shared" si="395"/>
        <v>4.9913411739551146</v>
      </c>
      <c r="AR517" s="110">
        <f t="shared" si="395"/>
        <v>7.7539072706797549</v>
      </c>
      <c r="AS517" s="110">
        <f t="shared" si="396"/>
        <v>2.0987241015148834</v>
      </c>
      <c r="AT517" s="110">
        <f t="shared" si="397"/>
        <v>1.5806239815429128</v>
      </c>
      <c r="AU517" s="110">
        <f t="shared" si="398"/>
        <v>32.98139137799992</v>
      </c>
      <c r="AV517" s="110">
        <f t="shared" si="399"/>
        <v>8.3126501753684536</v>
      </c>
      <c r="AW517" s="110">
        <f t="shared" si="400"/>
        <v>52.619228489335299</v>
      </c>
      <c r="AX517" s="110">
        <f t="shared" si="401"/>
        <v>64.604943206358442</v>
      </c>
      <c r="AY517" s="110">
        <f t="shared" si="402"/>
        <v>21.162008033233324</v>
      </c>
      <c r="AZ517" s="110">
        <f t="shared" si="403"/>
        <v>15.14938364521597</v>
      </c>
      <c r="BA517" s="110">
        <f t="shared" si="404"/>
        <v>253.37171915920075</v>
      </c>
      <c r="BB517" s="110">
        <f t="shared" si="405"/>
        <v>73.30100687199095</v>
      </c>
      <c r="BC517" s="90">
        <f t="shared" si="383"/>
        <v>0</v>
      </c>
      <c r="BD517" s="90">
        <f t="shared" si="406"/>
        <v>-19500</v>
      </c>
      <c r="BE517" s="90">
        <f t="shared" si="373"/>
        <v>23738.871162010193</v>
      </c>
      <c r="BF517" s="89">
        <f t="shared" si="384"/>
        <v>0.21737800830821508</v>
      </c>
      <c r="BG517" s="109">
        <f t="shared" si="407"/>
        <v>2742.0751159735901</v>
      </c>
      <c r="BH517" s="108">
        <f t="shared" si="374"/>
        <v>26480.946277983785</v>
      </c>
      <c r="BI517" s="129">
        <f t="shared" si="385"/>
        <v>0.35799724502480945</v>
      </c>
      <c r="BJ517" s="90">
        <f t="shared" si="375"/>
        <v>3085.7524295721323</v>
      </c>
      <c r="BK517" s="108">
        <f t="shared" si="376"/>
        <v>26824.623591582327</v>
      </c>
      <c r="BL517" s="89">
        <f t="shared" si="386"/>
        <v>0.37562172264524762</v>
      </c>
      <c r="BM517" s="109"/>
      <c r="BN517" s="109">
        <f t="shared" si="387"/>
        <v>19500</v>
      </c>
      <c r="BO517" s="109">
        <f t="shared" si="388"/>
        <v>26824.623591582327</v>
      </c>
      <c r="BQ517" s="108">
        <f t="shared" si="359"/>
        <v>108.82</v>
      </c>
      <c r="BR517" s="108">
        <f t="shared" si="360"/>
        <v>37.450001</v>
      </c>
    </row>
    <row r="518" spans="1:70" ht="12.75" customHeight="1" x14ac:dyDescent="0.2">
      <c r="A518" s="107">
        <v>42674</v>
      </c>
      <c r="B518" s="109">
        <v>106.790001</v>
      </c>
      <c r="C518" s="109">
        <v>84.650002000000001</v>
      </c>
      <c r="D518" s="109">
        <v>89.5</v>
      </c>
      <c r="E518" s="109">
        <v>105.16999800000001</v>
      </c>
      <c r="F518" s="109">
        <v>35.82</v>
      </c>
      <c r="G518" s="109">
        <v>36.560001</v>
      </c>
      <c r="H518" s="109"/>
      <c r="I518" s="109"/>
      <c r="J518" s="148"/>
      <c r="K518" s="109"/>
      <c r="L518" s="156">
        <f>IF(int=Weekly,-$B$4,IF(int=Bi_Weekly,0,IF(int=Monthly,0,IF(int=Quarterly,0,IF(int=Yearly,0,IF(int=None,0,0))))))</f>
        <v>0</v>
      </c>
      <c r="M518" s="110">
        <f t="shared" si="361"/>
        <v>0</v>
      </c>
      <c r="N518" s="126">
        <f t="shared" si="362"/>
        <v>0</v>
      </c>
      <c r="O518" s="110">
        <f t="shared" si="363"/>
        <v>0</v>
      </c>
      <c r="P518" s="110">
        <f t="shared" si="364"/>
        <v>0</v>
      </c>
      <c r="Q518" s="110">
        <f t="shared" si="365"/>
        <v>0</v>
      </c>
      <c r="R518" s="110">
        <f t="shared" si="366"/>
        <v>0</v>
      </c>
      <c r="S518" s="110">
        <f t="shared" si="389"/>
        <v>47.627887315380185</v>
      </c>
      <c r="T518" s="110">
        <f t="shared" si="390"/>
        <v>56.851035935678688</v>
      </c>
      <c r="U518" s="110">
        <f t="shared" si="391"/>
        <v>19.063283931718441</v>
      </c>
      <c r="V518" s="110">
        <f t="shared" si="392"/>
        <v>13.568759663673058</v>
      </c>
      <c r="W518" s="110">
        <f t="shared" si="393"/>
        <v>220.39032778120082</v>
      </c>
      <c r="X518" s="110">
        <f t="shared" si="394"/>
        <v>64.988356696622503</v>
      </c>
      <c r="Y518" s="110"/>
      <c r="Z518" s="110"/>
      <c r="AA518" s="110"/>
      <c r="AB518" s="110"/>
      <c r="AC518" s="110"/>
      <c r="AD518" s="110"/>
      <c r="AE518" s="110">
        <f t="shared" si="377"/>
        <v>0</v>
      </c>
      <c r="AF518" s="110">
        <f t="shared" si="378"/>
        <v>0</v>
      </c>
      <c r="AG518" s="110">
        <f t="shared" si="379"/>
        <v>0</v>
      </c>
      <c r="AH518" s="110">
        <f t="shared" si="380"/>
        <v>0</v>
      </c>
      <c r="AI518" s="110">
        <f t="shared" si="381"/>
        <v>0</v>
      </c>
      <c r="AJ518" s="110">
        <f t="shared" si="382"/>
        <v>0</v>
      </c>
      <c r="AK518" s="110">
        <f t="shared" si="367"/>
        <v>0</v>
      </c>
      <c r="AL518" s="110">
        <f t="shared" si="368"/>
        <v>0</v>
      </c>
      <c r="AM518" s="110">
        <f t="shared" si="369"/>
        <v>0</v>
      </c>
      <c r="AN518" s="110">
        <f t="shared" si="370"/>
        <v>0</v>
      </c>
      <c r="AO518" s="110">
        <f t="shared" si="371"/>
        <v>0</v>
      </c>
      <c r="AP518" s="110">
        <f t="shared" si="372"/>
        <v>0</v>
      </c>
      <c r="AQ518" s="110">
        <f t="shared" si="395"/>
        <v>4.9913411739551146</v>
      </c>
      <c r="AR518" s="110">
        <f t="shared" si="395"/>
        <v>7.7539072706797549</v>
      </c>
      <c r="AS518" s="110">
        <f t="shared" si="396"/>
        <v>2.0987241015148834</v>
      </c>
      <c r="AT518" s="110">
        <f t="shared" si="397"/>
        <v>1.5806239815429128</v>
      </c>
      <c r="AU518" s="110">
        <f t="shared" si="398"/>
        <v>32.98139137799992</v>
      </c>
      <c r="AV518" s="110">
        <f t="shared" si="399"/>
        <v>8.3126501753684536</v>
      </c>
      <c r="AW518" s="110">
        <f t="shared" si="400"/>
        <v>52.619228489335299</v>
      </c>
      <c r="AX518" s="110">
        <f t="shared" si="401"/>
        <v>64.604943206358442</v>
      </c>
      <c r="AY518" s="110">
        <f t="shared" si="402"/>
        <v>21.162008033233324</v>
      </c>
      <c r="AZ518" s="110">
        <f t="shared" si="403"/>
        <v>15.14938364521597</v>
      </c>
      <c r="BA518" s="110">
        <f t="shared" si="404"/>
        <v>253.37171915920075</v>
      </c>
      <c r="BB518" s="110">
        <f t="shared" si="405"/>
        <v>73.30100687199095</v>
      </c>
      <c r="BC518" s="90">
        <f t="shared" si="383"/>
        <v>0</v>
      </c>
      <c r="BD518" s="90">
        <f t="shared" si="406"/>
        <v>-19500</v>
      </c>
      <c r="BE518" s="90">
        <f t="shared" si="373"/>
        <v>23302.168705213877</v>
      </c>
      <c r="BF518" s="89">
        <f t="shared" si="384"/>
        <v>0.19498301052378864</v>
      </c>
      <c r="BG518" s="109">
        <f t="shared" si="407"/>
        <v>2742.0751159735901</v>
      </c>
      <c r="BH518" s="108">
        <f t="shared" si="374"/>
        <v>26044.243821187469</v>
      </c>
      <c r="BI518" s="129">
        <f t="shared" si="385"/>
        <v>0.33560224724038301</v>
      </c>
      <c r="BJ518" s="90">
        <f t="shared" si="375"/>
        <v>3028.7675608761438</v>
      </c>
      <c r="BK518" s="108">
        <f t="shared" si="376"/>
        <v>26330.936266090022</v>
      </c>
      <c r="BL518" s="89">
        <f t="shared" si="386"/>
        <v>0.35030442390205252</v>
      </c>
      <c r="BM518" s="109"/>
      <c r="BN518" s="109">
        <f t="shared" si="387"/>
        <v>19500</v>
      </c>
      <c r="BO518" s="109">
        <f t="shared" si="388"/>
        <v>26330.936266090019</v>
      </c>
      <c r="BQ518" s="108">
        <f t="shared" si="359"/>
        <v>106.790001</v>
      </c>
      <c r="BR518" s="108">
        <f t="shared" si="360"/>
        <v>36.560001</v>
      </c>
    </row>
    <row r="519" spans="1:70" ht="12.75" customHeight="1" x14ac:dyDescent="0.2">
      <c r="A519" s="107">
        <v>42681</v>
      </c>
      <c r="B519" s="109">
        <v>111.410004</v>
      </c>
      <c r="C519" s="109">
        <v>88.989998</v>
      </c>
      <c r="D519" s="109">
        <v>93.580001999999993</v>
      </c>
      <c r="E519" s="109">
        <v>113.209999</v>
      </c>
      <c r="F519" s="109">
        <v>35.93</v>
      </c>
      <c r="G519" s="109">
        <v>35.25</v>
      </c>
      <c r="H519" s="109"/>
      <c r="I519" s="109"/>
      <c r="J519" s="148"/>
      <c r="K519" s="109"/>
      <c r="L519" s="156">
        <f>IF(int=Weekly,-$B$4,IF(int=Bi_Weekly,-$B$4,IF(int=Monthly,-$B$4,IF(int=Quarterly,0,IF(int=Yearly,0,IF(int=None,0,0))))))</f>
        <v>0</v>
      </c>
      <c r="M519" s="110">
        <f t="shared" si="361"/>
        <v>0</v>
      </c>
      <c r="N519" s="126">
        <f t="shared" si="362"/>
        <v>0</v>
      </c>
      <c r="O519" s="110">
        <f t="shared" si="363"/>
        <v>0</v>
      </c>
      <c r="P519" s="110">
        <f t="shared" si="364"/>
        <v>0</v>
      </c>
      <c r="Q519" s="110">
        <f t="shared" si="365"/>
        <v>0</v>
      </c>
      <c r="R519" s="110">
        <f t="shared" si="366"/>
        <v>0</v>
      </c>
      <c r="S519" s="110">
        <f t="shared" si="389"/>
        <v>47.627887315380185</v>
      </c>
      <c r="T519" s="110">
        <f t="shared" si="390"/>
        <v>56.851035935678688</v>
      </c>
      <c r="U519" s="110">
        <f t="shared" si="391"/>
        <v>19.063283931718441</v>
      </c>
      <c r="V519" s="110">
        <f t="shared" si="392"/>
        <v>13.568759663673058</v>
      </c>
      <c r="W519" s="110">
        <f t="shared" si="393"/>
        <v>220.39032778120082</v>
      </c>
      <c r="X519" s="110">
        <f t="shared" si="394"/>
        <v>64.988356696622503</v>
      </c>
      <c r="Y519" s="110"/>
      <c r="Z519" s="110"/>
      <c r="AA519" s="110"/>
      <c r="AB519" s="110"/>
      <c r="AC519" s="110"/>
      <c r="AD519" s="110"/>
      <c r="AE519" s="110">
        <f t="shared" si="377"/>
        <v>0</v>
      </c>
      <c r="AF519" s="110">
        <f t="shared" si="378"/>
        <v>0</v>
      </c>
      <c r="AG519" s="110">
        <f t="shared" si="379"/>
        <v>0</v>
      </c>
      <c r="AH519" s="110">
        <f t="shared" si="380"/>
        <v>0</v>
      </c>
      <c r="AI519" s="110">
        <f t="shared" si="381"/>
        <v>0</v>
      </c>
      <c r="AJ519" s="110">
        <f t="shared" si="382"/>
        <v>0</v>
      </c>
      <c r="AK519" s="110">
        <f t="shared" si="367"/>
        <v>0</v>
      </c>
      <c r="AL519" s="110">
        <f t="shared" si="368"/>
        <v>0</v>
      </c>
      <c r="AM519" s="110">
        <f t="shared" si="369"/>
        <v>0</v>
      </c>
      <c r="AN519" s="110">
        <f t="shared" si="370"/>
        <v>0</v>
      </c>
      <c r="AO519" s="110">
        <f t="shared" si="371"/>
        <v>0</v>
      </c>
      <c r="AP519" s="110">
        <f t="shared" si="372"/>
        <v>0</v>
      </c>
      <c r="AQ519" s="110">
        <f t="shared" si="395"/>
        <v>4.9913411739551146</v>
      </c>
      <c r="AR519" s="110">
        <f t="shared" si="395"/>
        <v>7.7539072706797549</v>
      </c>
      <c r="AS519" s="110">
        <f t="shared" si="396"/>
        <v>2.0987241015148834</v>
      </c>
      <c r="AT519" s="110">
        <f t="shared" si="397"/>
        <v>1.5806239815429128</v>
      </c>
      <c r="AU519" s="110">
        <f t="shared" si="398"/>
        <v>32.98139137799992</v>
      </c>
      <c r="AV519" s="110">
        <f t="shared" si="399"/>
        <v>8.3126501753684536</v>
      </c>
      <c r="AW519" s="110">
        <f t="shared" si="400"/>
        <v>52.619228489335299</v>
      </c>
      <c r="AX519" s="110">
        <f t="shared" si="401"/>
        <v>64.604943206358442</v>
      </c>
      <c r="AY519" s="110">
        <f t="shared" si="402"/>
        <v>21.162008033233324</v>
      </c>
      <c r="AZ519" s="110">
        <f t="shared" si="403"/>
        <v>15.14938364521597</v>
      </c>
      <c r="BA519" s="110">
        <f t="shared" si="404"/>
        <v>253.37171915920075</v>
      </c>
      <c r="BB519" s="110">
        <f t="shared" si="405"/>
        <v>73.30100687199095</v>
      </c>
      <c r="BC519" s="90">
        <f t="shared" si="383"/>
        <v>0</v>
      </c>
      <c r="BD519" s="90">
        <f t="shared" si="406"/>
        <v>-19500</v>
      </c>
      <c r="BE519" s="90">
        <f t="shared" si="373"/>
        <v>23894.922157678964</v>
      </c>
      <c r="BF519" s="89">
        <f t="shared" si="384"/>
        <v>0.22538062347071608</v>
      </c>
      <c r="BG519" s="109">
        <f t="shared" si="407"/>
        <v>2742.0751159735901</v>
      </c>
      <c r="BH519" s="108">
        <f t="shared" si="374"/>
        <v>26636.997273652552</v>
      </c>
      <c r="BI519" s="129">
        <f t="shared" si="385"/>
        <v>0.36599986018731046</v>
      </c>
      <c r="BJ519" s="90">
        <f t="shared" si="375"/>
        <v>3099.4888885460159</v>
      </c>
      <c r="BK519" s="108">
        <f t="shared" si="376"/>
        <v>26994.411046224981</v>
      </c>
      <c r="BL519" s="89">
        <f t="shared" si="386"/>
        <v>0.38432877160128109</v>
      </c>
      <c r="BM519" s="109"/>
      <c r="BN519" s="109">
        <f t="shared" si="387"/>
        <v>19500</v>
      </c>
      <c r="BO519" s="109">
        <f t="shared" si="388"/>
        <v>26994.411046224981</v>
      </c>
      <c r="BQ519" s="108">
        <f t="shared" si="359"/>
        <v>111.410004</v>
      </c>
      <c r="BR519" s="108">
        <f t="shared" si="360"/>
        <v>35.25</v>
      </c>
    </row>
    <row r="520" spans="1:70" ht="12.75" customHeight="1" x14ac:dyDescent="0.2">
      <c r="A520" s="107">
        <v>42688</v>
      </c>
      <c r="B520" s="109">
        <v>112.769997</v>
      </c>
      <c r="C520" s="109">
        <v>89.989998</v>
      </c>
      <c r="D520" s="109">
        <v>95.57</v>
      </c>
      <c r="E520" s="109">
        <v>116.389999</v>
      </c>
      <c r="F520" s="109">
        <v>35.580002</v>
      </c>
      <c r="G520" s="109">
        <v>35.380001</v>
      </c>
      <c r="H520" s="109"/>
      <c r="I520" s="109"/>
      <c r="J520" s="148"/>
      <c r="K520" s="109"/>
      <c r="L520" s="156">
        <f>IF(int=Weekly,-$B$4,IF(int=Bi_Weekly,0,IF(int=Monthly,0,IF(int=Quarterly,0,IF(int=Yearly,0,IF(int=None,0,0))))))</f>
        <v>0</v>
      </c>
      <c r="M520" s="110">
        <f t="shared" si="361"/>
        <v>0</v>
      </c>
      <c r="N520" s="126">
        <f t="shared" si="362"/>
        <v>0</v>
      </c>
      <c r="O520" s="110">
        <f t="shared" si="363"/>
        <v>0</v>
      </c>
      <c r="P520" s="110">
        <f t="shared" si="364"/>
        <v>0</v>
      </c>
      <c r="Q520" s="110">
        <f t="shared" si="365"/>
        <v>0</v>
      </c>
      <c r="R520" s="110">
        <f t="shared" si="366"/>
        <v>0</v>
      </c>
      <c r="S520" s="110">
        <f t="shared" si="389"/>
        <v>47.627887315380185</v>
      </c>
      <c r="T520" s="110">
        <f t="shared" si="390"/>
        <v>56.851035935678688</v>
      </c>
      <c r="U520" s="110">
        <f t="shared" si="391"/>
        <v>19.063283931718441</v>
      </c>
      <c r="V520" s="110">
        <f t="shared" si="392"/>
        <v>13.568759663673058</v>
      </c>
      <c r="W520" s="110">
        <f t="shared" si="393"/>
        <v>220.39032778120082</v>
      </c>
      <c r="X520" s="110">
        <f t="shared" si="394"/>
        <v>64.988356696622503</v>
      </c>
      <c r="Y520" s="110"/>
      <c r="Z520" s="110"/>
      <c r="AA520" s="110"/>
      <c r="AB520" s="110"/>
      <c r="AC520" s="110"/>
      <c r="AD520" s="110"/>
      <c r="AE520" s="110">
        <f t="shared" si="377"/>
        <v>0</v>
      </c>
      <c r="AF520" s="110">
        <f t="shared" si="378"/>
        <v>0</v>
      </c>
      <c r="AG520" s="110">
        <f t="shared" si="379"/>
        <v>0</v>
      </c>
      <c r="AH520" s="110">
        <f t="shared" si="380"/>
        <v>0</v>
      </c>
      <c r="AI520" s="110">
        <f t="shared" si="381"/>
        <v>0</v>
      </c>
      <c r="AJ520" s="110">
        <f t="shared" si="382"/>
        <v>0</v>
      </c>
      <c r="AK520" s="110">
        <f t="shared" si="367"/>
        <v>0</v>
      </c>
      <c r="AL520" s="110">
        <f t="shared" si="368"/>
        <v>0</v>
      </c>
      <c r="AM520" s="110">
        <f t="shared" si="369"/>
        <v>0</v>
      </c>
      <c r="AN520" s="110">
        <f t="shared" si="370"/>
        <v>0</v>
      </c>
      <c r="AO520" s="110">
        <f t="shared" si="371"/>
        <v>0</v>
      </c>
      <c r="AP520" s="110">
        <f t="shared" si="372"/>
        <v>0</v>
      </c>
      <c r="AQ520" s="110">
        <f t="shared" si="395"/>
        <v>4.9913411739551146</v>
      </c>
      <c r="AR520" s="110">
        <f t="shared" si="395"/>
        <v>7.7539072706797549</v>
      </c>
      <c r="AS520" s="110">
        <f t="shared" si="396"/>
        <v>2.0987241015148834</v>
      </c>
      <c r="AT520" s="110">
        <f t="shared" si="397"/>
        <v>1.5806239815429128</v>
      </c>
      <c r="AU520" s="110">
        <f t="shared" si="398"/>
        <v>32.98139137799992</v>
      </c>
      <c r="AV520" s="110">
        <f t="shared" si="399"/>
        <v>8.3126501753684536</v>
      </c>
      <c r="AW520" s="110">
        <f t="shared" si="400"/>
        <v>52.619228489335299</v>
      </c>
      <c r="AX520" s="110">
        <f t="shared" si="401"/>
        <v>64.604943206358442</v>
      </c>
      <c r="AY520" s="110">
        <f t="shared" si="402"/>
        <v>21.162008033233324</v>
      </c>
      <c r="AZ520" s="110">
        <f t="shared" si="403"/>
        <v>15.14938364521597</v>
      </c>
      <c r="BA520" s="110">
        <f t="shared" si="404"/>
        <v>253.37171915920075</v>
      </c>
      <c r="BB520" s="110">
        <f t="shared" si="405"/>
        <v>73.30100687199095</v>
      </c>
      <c r="BC520" s="90">
        <f t="shared" si="383"/>
        <v>0</v>
      </c>
      <c r="BD520" s="90">
        <f t="shared" si="406"/>
        <v>-19500</v>
      </c>
      <c r="BE520" s="90">
        <f t="shared" si="373"/>
        <v>24028.943717012535</v>
      </c>
      <c r="BF520" s="89">
        <f t="shared" si="384"/>
        <v>0.23225352394936083</v>
      </c>
      <c r="BG520" s="109">
        <f t="shared" si="407"/>
        <v>2742.0751159735901</v>
      </c>
      <c r="BH520" s="108">
        <f t="shared" si="374"/>
        <v>26771.018832986127</v>
      </c>
      <c r="BI520" s="129">
        <f t="shared" si="385"/>
        <v>0.37287276066595521</v>
      </c>
      <c r="BJ520" s="90">
        <f t="shared" si="375"/>
        <v>3112.7710577156904</v>
      </c>
      <c r="BK520" s="108">
        <f t="shared" si="376"/>
        <v>27141.714774728225</v>
      </c>
      <c r="BL520" s="89">
        <f t="shared" si="386"/>
        <v>0.39188280896042182</v>
      </c>
      <c r="BM520" s="109"/>
      <c r="BN520" s="109">
        <f t="shared" si="387"/>
        <v>19500</v>
      </c>
      <c r="BO520" s="109">
        <f t="shared" si="388"/>
        <v>27141.714774728229</v>
      </c>
      <c r="BQ520" s="108">
        <f t="shared" si="359"/>
        <v>112.769997</v>
      </c>
      <c r="BR520" s="108">
        <f t="shared" si="360"/>
        <v>35.380001</v>
      </c>
    </row>
    <row r="521" spans="1:70" ht="12.75" customHeight="1" x14ac:dyDescent="0.2">
      <c r="A521" s="107">
        <v>42695</v>
      </c>
      <c r="B521" s="109">
        <v>114.550003</v>
      </c>
      <c r="C521" s="109">
        <v>91.410004000000001</v>
      </c>
      <c r="D521" s="109">
        <v>97.360000999999997</v>
      </c>
      <c r="E521" s="109">
        <v>119.300003</v>
      </c>
      <c r="F521" s="109">
        <v>35.939999</v>
      </c>
      <c r="G521" s="109">
        <v>35.959999000000003</v>
      </c>
      <c r="H521" s="109"/>
      <c r="I521" s="109"/>
      <c r="J521" s="148"/>
      <c r="K521" s="109"/>
      <c r="L521" s="156">
        <f>IF(int=Weekly,-$B$4,IF(int=Bi_Weekly,-$B$4,IF(int=Monthly,0,IF(int=Quarterly,0,IF(int=Yearly,0,IF(int=None,0,0))))))</f>
        <v>0</v>
      </c>
      <c r="M521" s="110">
        <f t="shared" si="361"/>
        <v>0</v>
      </c>
      <c r="N521" s="126">
        <f t="shared" si="362"/>
        <v>0</v>
      </c>
      <c r="O521" s="110">
        <f t="shared" si="363"/>
        <v>0</v>
      </c>
      <c r="P521" s="110">
        <f t="shared" si="364"/>
        <v>0</v>
      </c>
      <c r="Q521" s="110">
        <f t="shared" si="365"/>
        <v>0</v>
      </c>
      <c r="R521" s="110">
        <f t="shared" si="366"/>
        <v>0</v>
      </c>
      <c r="S521" s="110">
        <f t="shared" si="389"/>
        <v>47.627887315380185</v>
      </c>
      <c r="T521" s="110">
        <f t="shared" si="390"/>
        <v>56.851035935678688</v>
      </c>
      <c r="U521" s="110">
        <f t="shared" si="391"/>
        <v>19.063283931718441</v>
      </c>
      <c r="V521" s="110">
        <f t="shared" si="392"/>
        <v>13.568759663673058</v>
      </c>
      <c r="W521" s="110">
        <f t="shared" si="393"/>
        <v>220.39032778120082</v>
      </c>
      <c r="X521" s="110">
        <f t="shared" si="394"/>
        <v>64.988356696622503</v>
      </c>
      <c r="Y521" s="110"/>
      <c r="Z521" s="110"/>
      <c r="AA521" s="110"/>
      <c r="AB521" s="110"/>
      <c r="AC521" s="110"/>
      <c r="AD521" s="110"/>
      <c r="AE521" s="110">
        <f t="shared" si="377"/>
        <v>0</v>
      </c>
      <c r="AF521" s="110">
        <f t="shared" si="378"/>
        <v>0</v>
      </c>
      <c r="AG521" s="110">
        <f t="shared" si="379"/>
        <v>0</v>
      </c>
      <c r="AH521" s="110">
        <f t="shared" si="380"/>
        <v>0</v>
      </c>
      <c r="AI521" s="110">
        <f t="shared" si="381"/>
        <v>0</v>
      </c>
      <c r="AJ521" s="110">
        <f t="shared" si="382"/>
        <v>0</v>
      </c>
      <c r="AK521" s="110">
        <f t="shared" si="367"/>
        <v>0</v>
      </c>
      <c r="AL521" s="110">
        <f t="shared" si="368"/>
        <v>0</v>
      </c>
      <c r="AM521" s="110">
        <f t="shared" si="369"/>
        <v>0</v>
      </c>
      <c r="AN521" s="110">
        <f t="shared" si="370"/>
        <v>0</v>
      </c>
      <c r="AO521" s="110">
        <f t="shared" si="371"/>
        <v>0</v>
      </c>
      <c r="AP521" s="110">
        <f t="shared" si="372"/>
        <v>0</v>
      </c>
      <c r="AQ521" s="110">
        <f t="shared" si="395"/>
        <v>4.9913411739551146</v>
      </c>
      <c r="AR521" s="110">
        <f t="shared" si="395"/>
        <v>7.7539072706797549</v>
      </c>
      <c r="AS521" s="110">
        <f t="shared" si="396"/>
        <v>2.0987241015148834</v>
      </c>
      <c r="AT521" s="110">
        <f t="shared" si="397"/>
        <v>1.5806239815429128</v>
      </c>
      <c r="AU521" s="110">
        <f t="shared" si="398"/>
        <v>32.98139137799992</v>
      </c>
      <c r="AV521" s="110">
        <f t="shared" si="399"/>
        <v>8.3126501753684536</v>
      </c>
      <c r="AW521" s="110">
        <f t="shared" si="400"/>
        <v>52.619228489335299</v>
      </c>
      <c r="AX521" s="110">
        <f t="shared" si="401"/>
        <v>64.604943206358442</v>
      </c>
      <c r="AY521" s="110">
        <f t="shared" si="402"/>
        <v>21.162008033233324</v>
      </c>
      <c r="AZ521" s="110">
        <f t="shared" si="403"/>
        <v>15.14938364521597</v>
      </c>
      <c r="BA521" s="110">
        <f t="shared" si="404"/>
        <v>253.37171915920075</v>
      </c>
      <c r="BB521" s="110">
        <f t="shared" si="405"/>
        <v>73.30100687199095</v>
      </c>
      <c r="BC521" s="90">
        <f t="shared" si="383"/>
        <v>0</v>
      </c>
      <c r="BD521" s="90">
        <f t="shared" si="406"/>
        <v>-19500</v>
      </c>
      <c r="BE521" s="90">
        <f t="shared" si="373"/>
        <v>24385.091870271081</v>
      </c>
      <c r="BF521" s="89">
        <f t="shared" si="384"/>
        <v>0.25051753180877334</v>
      </c>
      <c r="BG521" s="109">
        <f t="shared" si="407"/>
        <v>2742.0751159735901</v>
      </c>
      <c r="BH521" s="108">
        <f t="shared" si="374"/>
        <v>27127.166986244672</v>
      </c>
      <c r="BI521" s="129">
        <f t="shared" si="385"/>
        <v>0.39113676852536772</v>
      </c>
      <c r="BJ521" s="90">
        <f t="shared" si="375"/>
        <v>3157.7171325787267</v>
      </c>
      <c r="BK521" s="108">
        <f t="shared" si="376"/>
        <v>27542.809002849808</v>
      </c>
      <c r="BL521" s="89">
        <f t="shared" si="386"/>
        <v>0.41245174373588767</v>
      </c>
      <c r="BM521" s="109"/>
      <c r="BN521" s="109">
        <f t="shared" si="387"/>
        <v>19500</v>
      </c>
      <c r="BO521" s="109">
        <f t="shared" si="388"/>
        <v>27542.809002849805</v>
      </c>
      <c r="BQ521" s="108">
        <f t="shared" si="359"/>
        <v>114.550003</v>
      </c>
      <c r="BR521" s="108">
        <f t="shared" si="360"/>
        <v>35.959999000000003</v>
      </c>
    </row>
    <row r="522" spans="1:70" ht="12.75" customHeight="1" x14ac:dyDescent="0.2">
      <c r="A522" s="107">
        <v>42702</v>
      </c>
      <c r="B522" s="109">
        <v>113.30999799999999</v>
      </c>
      <c r="C522" s="109">
        <v>91.349997999999999</v>
      </c>
      <c r="D522" s="109">
        <v>96.68</v>
      </c>
      <c r="E522" s="109">
        <v>118.41999800000001</v>
      </c>
      <c r="F522" s="109">
        <v>35.970001000000003</v>
      </c>
      <c r="G522" s="109">
        <v>35.770000000000003</v>
      </c>
      <c r="H522" s="109"/>
      <c r="I522" s="109"/>
      <c r="J522" s="148"/>
      <c r="K522" s="109"/>
      <c r="L522" s="156">
        <f>IF(int=Weekly,-$B$4,IF(int=Bi_Weekly,0,IF(int=Monthly,0,IF(int=Quarterly,0,IF(int=Yearly,0,IF(int=None,0,0))))))</f>
        <v>0</v>
      </c>
      <c r="M522" s="110">
        <f t="shared" si="361"/>
        <v>0</v>
      </c>
      <c r="N522" s="126">
        <f t="shared" si="362"/>
        <v>0</v>
      </c>
      <c r="O522" s="110">
        <f t="shared" si="363"/>
        <v>0</v>
      </c>
      <c r="P522" s="110">
        <f t="shared" si="364"/>
        <v>0</v>
      </c>
      <c r="Q522" s="110">
        <f t="shared" si="365"/>
        <v>0</v>
      </c>
      <c r="R522" s="110">
        <f t="shared" si="366"/>
        <v>0</v>
      </c>
      <c r="S522" s="110">
        <f t="shared" si="389"/>
        <v>47.627887315380185</v>
      </c>
      <c r="T522" s="110">
        <f t="shared" si="390"/>
        <v>56.851035935678688</v>
      </c>
      <c r="U522" s="110">
        <f t="shared" si="391"/>
        <v>19.063283931718441</v>
      </c>
      <c r="V522" s="110">
        <f t="shared" si="392"/>
        <v>13.568759663673058</v>
      </c>
      <c r="W522" s="110">
        <f t="shared" si="393"/>
        <v>220.39032778120082</v>
      </c>
      <c r="X522" s="110">
        <f t="shared" si="394"/>
        <v>64.988356696622503</v>
      </c>
      <c r="Y522" s="110"/>
      <c r="Z522" s="110"/>
      <c r="AA522" s="110"/>
      <c r="AB522" s="110"/>
      <c r="AC522" s="110"/>
      <c r="AD522" s="110"/>
      <c r="AE522" s="110">
        <f t="shared" si="377"/>
        <v>0</v>
      </c>
      <c r="AF522" s="110">
        <f t="shared" si="378"/>
        <v>0</v>
      </c>
      <c r="AG522" s="110">
        <f t="shared" si="379"/>
        <v>0</v>
      </c>
      <c r="AH522" s="110">
        <f t="shared" si="380"/>
        <v>0</v>
      </c>
      <c r="AI522" s="110">
        <f t="shared" si="381"/>
        <v>0</v>
      </c>
      <c r="AJ522" s="110">
        <f t="shared" si="382"/>
        <v>0</v>
      </c>
      <c r="AK522" s="110">
        <f t="shared" si="367"/>
        <v>0</v>
      </c>
      <c r="AL522" s="110">
        <f t="shared" si="368"/>
        <v>0</v>
      </c>
      <c r="AM522" s="110">
        <f t="shared" si="369"/>
        <v>0</v>
      </c>
      <c r="AN522" s="110">
        <f t="shared" si="370"/>
        <v>0</v>
      </c>
      <c r="AO522" s="110">
        <f t="shared" si="371"/>
        <v>0</v>
      </c>
      <c r="AP522" s="110">
        <f t="shared" si="372"/>
        <v>0</v>
      </c>
      <c r="AQ522" s="110">
        <f t="shared" si="395"/>
        <v>4.9913411739551146</v>
      </c>
      <c r="AR522" s="110">
        <f t="shared" si="395"/>
        <v>7.7539072706797549</v>
      </c>
      <c r="AS522" s="110">
        <f t="shared" si="396"/>
        <v>2.0987241015148834</v>
      </c>
      <c r="AT522" s="110">
        <f t="shared" si="397"/>
        <v>1.5806239815429128</v>
      </c>
      <c r="AU522" s="110">
        <f t="shared" si="398"/>
        <v>32.98139137799992</v>
      </c>
      <c r="AV522" s="110">
        <f t="shared" si="399"/>
        <v>8.3126501753684536</v>
      </c>
      <c r="AW522" s="110">
        <f t="shared" si="400"/>
        <v>52.619228489335299</v>
      </c>
      <c r="AX522" s="110">
        <f t="shared" si="401"/>
        <v>64.604943206358442</v>
      </c>
      <c r="AY522" s="110">
        <f t="shared" si="402"/>
        <v>21.162008033233324</v>
      </c>
      <c r="AZ522" s="110">
        <f t="shared" si="403"/>
        <v>15.14938364521597</v>
      </c>
      <c r="BA522" s="110">
        <f t="shared" si="404"/>
        <v>253.37171915920075</v>
      </c>
      <c r="BB522" s="110">
        <f t="shared" si="405"/>
        <v>73.30100687199095</v>
      </c>
      <c r="BC522" s="90">
        <f t="shared" si="383"/>
        <v>0</v>
      </c>
      <c r="BD522" s="90">
        <f t="shared" si="406"/>
        <v>-19500</v>
      </c>
      <c r="BE522" s="90">
        <f t="shared" si="373"/>
        <v>24291.982447943621</v>
      </c>
      <c r="BF522" s="89">
        <f t="shared" si="384"/>
        <v>0.2457426896381345</v>
      </c>
      <c r="BG522" s="109">
        <f t="shared" si="407"/>
        <v>2742.0751159735901</v>
      </c>
      <c r="BH522" s="108">
        <f t="shared" si="374"/>
        <v>27034.057563917209</v>
      </c>
      <c r="BI522" s="129">
        <f t="shared" si="385"/>
        <v>0.38636192635472866</v>
      </c>
      <c r="BJ522" s="90">
        <f t="shared" si="375"/>
        <v>3147.6545845954533</v>
      </c>
      <c r="BK522" s="108">
        <f t="shared" si="376"/>
        <v>27439.637032539074</v>
      </c>
      <c r="BL522" s="89">
        <f t="shared" si="386"/>
        <v>0.40716087346354235</v>
      </c>
      <c r="BM522" s="109"/>
      <c r="BN522" s="109">
        <f t="shared" si="387"/>
        <v>19500</v>
      </c>
      <c r="BO522" s="109">
        <f t="shared" si="388"/>
        <v>27439.637032539078</v>
      </c>
      <c r="BQ522" s="108">
        <f t="shared" si="359"/>
        <v>113.30999799999999</v>
      </c>
      <c r="BR522" s="108">
        <f t="shared" si="360"/>
        <v>35.770000000000003</v>
      </c>
    </row>
    <row r="523" spans="1:70" ht="12.75" customHeight="1" x14ac:dyDescent="0.2">
      <c r="A523" s="107">
        <v>42709</v>
      </c>
      <c r="B523" s="109">
        <v>117.150002</v>
      </c>
      <c r="C523" s="109">
        <v>94.190002000000007</v>
      </c>
      <c r="D523" s="109">
        <v>100.25</v>
      </c>
      <c r="E523" s="109">
        <v>124.16999800000001</v>
      </c>
      <c r="F523" s="109">
        <v>37.119999</v>
      </c>
      <c r="G523" s="109">
        <v>36.700001</v>
      </c>
      <c r="H523" s="109"/>
      <c r="I523" s="109"/>
      <c r="J523" s="148"/>
      <c r="K523" s="109"/>
      <c r="L523" s="156">
        <f>IF(int=Weekly,-$B$4,IF(int=Bi_Weekly,-$B$4,IF(int=Monthly,-$B$4,IF(int=Quarterly,0,IF(int=Yearly,0,IF(int=None,0,0))))))</f>
        <v>0</v>
      </c>
      <c r="M523" s="110">
        <f t="shared" si="361"/>
        <v>0</v>
      </c>
      <c r="N523" s="126">
        <f t="shared" si="362"/>
        <v>0</v>
      </c>
      <c r="O523" s="110">
        <f t="shared" si="363"/>
        <v>0</v>
      </c>
      <c r="P523" s="110">
        <f t="shared" si="364"/>
        <v>0</v>
      </c>
      <c r="Q523" s="110">
        <f t="shared" si="365"/>
        <v>0</v>
      </c>
      <c r="R523" s="110">
        <f t="shared" si="366"/>
        <v>0</v>
      </c>
      <c r="S523" s="110">
        <f t="shared" si="389"/>
        <v>47.627887315380185</v>
      </c>
      <c r="T523" s="110">
        <f t="shared" si="390"/>
        <v>56.851035935678688</v>
      </c>
      <c r="U523" s="110">
        <f t="shared" si="391"/>
        <v>19.063283931718441</v>
      </c>
      <c r="V523" s="110">
        <f t="shared" si="392"/>
        <v>13.568759663673058</v>
      </c>
      <c r="W523" s="110">
        <f t="shared" si="393"/>
        <v>220.39032778120082</v>
      </c>
      <c r="X523" s="110">
        <f t="shared" si="394"/>
        <v>64.988356696622503</v>
      </c>
      <c r="Y523" s="110"/>
      <c r="Z523" s="110"/>
      <c r="AA523" s="110"/>
      <c r="AB523" s="110"/>
      <c r="AC523" s="110"/>
      <c r="AD523" s="110"/>
      <c r="AE523" s="110">
        <f t="shared" si="377"/>
        <v>0</v>
      </c>
      <c r="AF523" s="110">
        <f t="shared" si="378"/>
        <v>0</v>
      </c>
      <c r="AG523" s="110">
        <f t="shared" si="379"/>
        <v>0</v>
      </c>
      <c r="AH523" s="110">
        <f t="shared" si="380"/>
        <v>0</v>
      </c>
      <c r="AI523" s="110">
        <f t="shared" si="381"/>
        <v>0</v>
      </c>
      <c r="AJ523" s="110">
        <f t="shared" si="382"/>
        <v>0</v>
      </c>
      <c r="AK523" s="110">
        <f t="shared" si="367"/>
        <v>0</v>
      </c>
      <c r="AL523" s="110">
        <f t="shared" si="368"/>
        <v>0</v>
      </c>
      <c r="AM523" s="110">
        <f t="shared" si="369"/>
        <v>0</v>
      </c>
      <c r="AN523" s="110">
        <f t="shared" si="370"/>
        <v>0</v>
      </c>
      <c r="AO523" s="110">
        <f t="shared" si="371"/>
        <v>0</v>
      </c>
      <c r="AP523" s="110">
        <f t="shared" si="372"/>
        <v>0</v>
      </c>
      <c r="AQ523" s="110">
        <f t="shared" si="395"/>
        <v>4.9913411739551146</v>
      </c>
      <c r="AR523" s="110">
        <f t="shared" si="395"/>
        <v>7.7539072706797549</v>
      </c>
      <c r="AS523" s="110">
        <f t="shared" si="396"/>
        <v>2.0987241015148834</v>
      </c>
      <c r="AT523" s="110">
        <f t="shared" si="397"/>
        <v>1.5806239815429128</v>
      </c>
      <c r="AU523" s="110">
        <f t="shared" si="398"/>
        <v>32.98139137799992</v>
      </c>
      <c r="AV523" s="110">
        <f t="shared" si="399"/>
        <v>8.3126501753684536</v>
      </c>
      <c r="AW523" s="110">
        <f t="shared" si="400"/>
        <v>52.619228489335299</v>
      </c>
      <c r="AX523" s="110">
        <f t="shared" si="401"/>
        <v>64.604943206358442</v>
      </c>
      <c r="AY523" s="110">
        <f t="shared" si="402"/>
        <v>21.162008033233324</v>
      </c>
      <c r="AZ523" s="110">
        <f t="shared" si="403"/>
        <v>15.14938364521597</v>
      </c>
      <c r="BA523" s="110">
        <f t="shared" si="404"/>
        <v>253.37171915920075</v>
      </c>
      <c r="BB523" s="110">
        <f t="shared" si="405"/>
        <v>73.30100687199095</v>
      </c>
      <c r="BC523" s="90">
        <f t="shared" si="383"/>
        <v>0</v>
      </c>
      <c r="BD523" s="90">
        <f t="shared" si="406"/>
        <v>-19500</v>
      </c>
      <c r="BE523" s="90">
        <f t="shared" si="373"/>
        <v>25096.294859793998</v>
      </c>
      <c r="BF523" s="89">
        <f t="shared" si="384"/>
        <v>0.28698947998943569</v>
      </c>
      <c r="BG523" s="109">
        <f t="shared" si="407"/>
        <v>2742.0751159735901</v>
      </c>
      <c r="BH523" s="108">
        <f t="shared" si="374"/>
        <v>27838.369975767586</v>
      </c>
      <c r="BI523" s="129">
        <f t="shared" si="385"/>
        <v>0.42760871670603007</v>
      </c>
      <c r="BJ523" s="90">
        <f t="shared" si="375"/>
        <v>3251.0828223671056</v>
      </c>
      <c r="BK523" s="108">
        <f t="shared" si="376"/>
        <v>28347.377682161103</v>
      </c>
      <c r="BL523" s="89">
        <f t="shared" si="386"/>
        <v>0.45371167600826179</v>
      </c>
      <c r="BM523" s="109"/>
      <c r="BN523" s="109">
        <f t="shared" si="387"/>
        <v>19500</v>
      </c>
      <c r="BO523" s="109">
        <f t="shared" si="388"/>
        <v>28347.377682161106</v>
      </c>
      <c r="BQ523" s="108">
        <f t="shared" si="359"/>
        <v>117.150002</v>
      </c>
      <c r="BR523" s="108">
        <f t="shared" si="360"/>
        <v>36.700001</v>
      </c>
    </row>
    <row r="524" spans="1:70" ht="12.75" customHeight="1" x14ac:dyDescent="0.2">
      <c r="A524" s="107">
        <v>42716</v>
      </c>
      <c r="B524" s="109">
        <v>116.769997</v>
      </c>
      <c r="C524" s="109">
        <v>94.199996999999996</v>
      </c>
      <c r="D524" s="109">
        <v>98.660004000000001</v>
      </c>
      <c r="E524" s="109">
        <v>122.139999</v>
      </c>
      <c r="F524" s="109">
        <v>36.729999999999997</v>
      </c>
      <c r="G524" s="109">
        <v>35.650002000000001</v>
      </c>
      <c r="H524" s="109"/>
      <c r="I524" s="109"/>
      <c r="J524" s="148"/>
      <c r="K524" s="109"/>
      <c r="L524" s="156">
        <f>IF(int=Weekly,-$B$4,IF(int=Bi_Weekly,0,IF(int=Monthly,0,IF(int=Quarterly,0,IF(int=Yearly,0,IF(int=None,0,0))))))</f>
        <v>0</v>
      </c>
      <c r="M524" s="110">
        <f t="shared" si="361"/>
        <v>0</v>
      </c>
      <c r="N524" s="126">
        <f t="shared" si="362"/>
        <v>0</v>
      </c>
      <c r="O524" s="110">
        <f t="shared" si="363"/>
        <v>0</v>
      </c>
      <c r="P524" s="110">
        <f t="shared" si="364"/>
        <v>0</v>
      </c>
      <c r="Q524" s="110">
        <f t="shared" si="365"/>
        <v>0</v>
      </c>
      <c r="R524" s="110">
        <f t="shared" si="366"/>
        <v>0</v>
      </c>
      <c r="S524" s="110">
        <f t="shared" si="389"/>
        <v>47.627887315380185</v>
      </c>
      <c r="T524" s="110">
        <f t="shared" si="390"/>
        <v>56.851035935678688</v>
      </c>
      <c r="U524" s="110">
        <f t="shared" si="391"/>
        <v>19.063283931718441</v>
      </c>
      <c r="V524" s="110">
        <f t="shared" si="392"/>
        <v>13.568759663673058</v>
      </c>
      <c r="W524" s="110">
        <f t="shared" si="393"/>
        <v>220.39032778120082</v>
      </c>
      <c r="X524" s="110">
        <f t="shared" si="394"/>
        <v>64.988356696622503</v>
      </c>
      <c r="Y524" s="110"/>
      <c r="Z524" s="110"/>
      <c r="AA524" s="110"/>
      <c r="AB524" s="110"/>
      <c r="AC524" s="110"/>
      <c r="AD524" s="110"/>
      <c r="AE524" s="110">
        <f t="shared" si="377"/>
        <v>0</v>
      </c>
      <c r="AF524" s="110">
        <f t="shared" si="378"/>
        <v>0</v>
      </c>
      <c r="AG524" s="110">
        <f t="shared" si="379"/>
        <v>0</v>
      </c>
      <c r="AH524" s="110">
        <f t="shared" si="380"/>
        <v>0</v>
      </c>
      <c r="AI524" s="110">
        <f t="shared" si="381"/>
        <v>0</v>
      </c>
      <c r="AJ524" s="110">
        <f t="shared" si="382"/>
        <v>0</v>
      </c>
      <c r="AK524" s="110">
        <f t="shared" si="367"/>
        <v>0</v>
      </c>
      <c r="AL524" s="110">
        <f t="shared" si="368"/>
        <v>0</v>
      </c>
      <c r="AM524" s="110">
        <f t="shared" si="369"/>
        <v>0</v>
      </c>
      <c r="AN524" s="110">
        <f t="shared" si="370"/>
        <v>0</v>
      </c>
      <c r="AO524" s="110">
        <f t="shared" si="371"/>
        <v>0</v>
      </c>
      <c r="AP524" s="110">
        <f t="shared" si="372"/>
        <v>0</v>
      </c>
      <c r="AQ524" s="110">
        <f t="shared" si="395"/>
        <v>4.9913411739551146</v>
      </c>
      <c r="AR524" s="110">
        <f t="shared" si="395"/>
        <v>7.7539072706797549</v>
      </c>
      <c r="AS524" s="110">
        <f t="shared" si="396"/>
        <v>2.0987241015148834</v>
      </c>
      <c r="AT524" s="110">
        <f t="shared" si="397"/>
        <v>1.5806239815429128</v>
      </c>
      <c r="AU524" s="110">
        <f t="shared" si="398"/>
        <v>32.98139137799992</v>
      </c>
      <c r="AV524" s="110">
        <f t="shared" si="399"/>
        <v>8.3126501753684536</v>
      </c>
      <c r="AW524" s="110">
        <f t="shared" si="400"/>
        <v>52.619228489335299</v>
      </c>
      <c r="AX524" s="110">
        <f t="shared" si="401"/>
        <v>64.604943206358442</v>
      </c>
      <c r="AY524" s="110">
        <f t="shared" si="402"/>
        <v>21.162008033233324</v>
      </c>
      <c r="AZ524" s="110">
        <f t="shared" si="403"/>
        <v>15.14938364521597</v>
      </c>
      <c r="BA524" s="110">
        <f t="shared" si="404"/>
        <v>253.37171915920075</v>
      </c>
      <c r="BB524" s="110">
        <f t="shared" si="405"/>
        <v>73.30100687199095</v>
      </c>
      <c r="BC524" s="90">
        <f t="shared" si="383"/>
        <v>0</v>
      </c>
      <c r="BD524" s="90">
        <f t="shared" si="406"/>
        <v>-19500</v>
      </c>
      <c r="BE524" s="90">
        <f t="shared" si="373"/>
        <v>24866.719419844663</v>
      </c>
      <c r="BF524" s="89">
        <f t="shared" si="384"/>
        <v>0.27521638050485442</v>
      </c>
      <c r="BG524" s="109">
        <f t="shared" si="407"/>
        <v>2742.0751159735901</v>
      </c>
      <c r="BH524" s="108">
        <f t="shared" si="374"/>
        <v>27608.794535818255</v>
      </c>
      <c r="BI524" s="129">
        <f t="shared" si="385"/>
        <v>0.41583561722144902</v>
      </c>
      <c r="BJ524" s="90">
        <f t="shared" si="375"/>
        <v>3221.1269760115315</v>
      </c>
      <c r="BK524" s="108">
        <f t="shared" si="376"/>
        <v>28087.846395856195</v>
      </c>
      <c r="BL524" s="89">
        <f t="shared" si="386"/>
        <v>0.44040237927467674</v>
      </c>
      <c r="BM524" s="109"/>
      <c r="BN524" s="109">
        <f t="shared" si="387"/>
        <v>19500</v>
      </c>
      <c r="BO524" s="109">
        <f t="shared" si="388"/>
        <v>28087.846395856192</v>
      </c>
      <c r="BQ524" s="108">
        <f t="shared" si="359"/>
        <v>116.769997</v>
      </c>
      <c r="BR524" s="108">
        <f t="shared" si="360"/>
        <v>35.650002000000001</v>
      </c>
    </row>
    <row r="525" spans="1:70" ht="12.75" customHeight="1" x14ac:dyDescent="0.2">
      <c r="A525" s="107">
        <v>42723</v>
      </c>
      <c r="B525" s="109">
        <v>116.41999800000001</v>
      </c>
      <c r="C525" s="109">
        <v>93.889999000000003</v>
      </c>
      <c r="D525" s="109">
        <v>98.190002000000007</v>
      </c>
      <c r="E525" s="109">
        <v>122.18</v>
      </c>
      <c r="F525" s="109">
        <v>36.459999000000003</v>
      </c>
      <c r="G525" s="109">
        <v>35.029998999999997</v>
      </c>
      <c r="H525" s="109"/>
      <c r="I525" s="109"/>
      <c r="J525" s="148"/>
      <c r="K525" s="109"/>
      <c r="L525" s="156">
        <f>IF(int=Weekly,-$B$4,IF(int=Bi_Weekly,-$B$4,IF(int=Monthly,0,IF(int=Quarterly,0,IF(int=Yearly,0,IF(int=None,0,0))))))</f>
        <v>0</v>
      </c>
      <c r="M525" s="110">
        <f t="shared" si="361"/>
        <v>0</v>
      </c>
      <c r="N525" s="126">
        <f t="shared" si="362"/>
        <v>0</v>
      </c>
      <c r="O525" s="110">
        <f t="shared" si="363"/>
        <v>0</v>
      </c>
      <c r="P525" s="110">
        <f t="shared" si="364"/>
        <v>0</v>
      </c>
      <c r="Q525" s="110">
        <f t="shared" si="365"/>
        <v>0</v>
      </c>
      <c r="R525" s="110">
        <f t="shared" si="366"/>
        <v>0</v>
      </c>
      <c r="S525" s="110">
        <f t="shared" si="389"/>
        <v>47.627887315380185</v>
      </c>
      <c r="T525" s="110">
        <f t="shared" si="390"/>
        <v>56.851035935678688</v>
      </c>
      <c r="U525" s="110">
        <f t="shared" si="391"/>
        <v>19.063283931718441</v>
      </c>
      <c r="V525" s="110">
        <f t="shared" si="392"/>
        <v>13.568759663673058</v>
      </c>
      <c r="W525" s="110">
        <f t="shared" si="393"/>
        <v>220.39032778120082</v>
      </c>
      <c r="X525" s="110">
        <f t="shared" si="394"/>
        <v>64.988356696622503</v>
      </c>
      <c r="Y525" s="110">
        <v>0.72699999999999998</v>
      </c>
      <c r="Z525" s="110">
        <v>0.69499999999999995</v>
      </c>
      <c r="AA525" s="110">
        <v>0.61399999999999999</v>
      </c>
      <c r="AB525" s="110">
        <v>0.79600000000000004</v>
      </c>
      <c r="AC525" s="110">
        <v>0.3</v>
      </c>
      <c r="AD525" s="110">
        <v>0.17</v>
      </c>
      <c r="AE525" s="110">
        <f t="shared" si="377"/>
        <v>34.625474078281393</v>
      </c>
      <c r="AF525" s="110">
        <f t="shared" si="378"/>
        <v>39.511469975296684</v>
      </c>
      <c r="AG525" s="110">
        <f t="shared" si="379"/>
        <v>11.704856334075123</v>
      </c>
      <c r="AH525" s="110">
        <f t="shared" si="380"/>
        <v>10.800732692283754</v>
      </c>
      <c r="AI525" s="110">
        <f t="shared" si="381"/>
        <v>66.11709833436025</v>
      </c>
      <c r="AJ525" s="110">
        <f t="shared" si="382"/>
        <v>11.048020638425827</v>
      </c>
      <c r="AK525" s="110">
        <f t="shared" si="367"/>
        <v>0.2974186108324911</v>
      </c>
      <c r="AL525" s="110">
        <f t="shared" si="368"/>
        <v>0.42082724886701389</v>
      </c>
      <c r="AM525" s="110">
        <f t="shared" si="369"/>
        <v>0.1192061930508477</v>
      </c>
      <c r="AN525" s="110">
        <f t="shared" si="370"/>
        <v>8.8400169359009281E-2</v>
      </c>
      <c r="AO525" s="110">
        <f t="shared" si="371"/>
        <v>1.8134147050953084</v>
      </c>
      <c r="AP525" s="110">
        <f t="shared" si="372"/>
        <v>0.31538740947225913</v>
      </c>
      <c r="AQ525" s="110">
        <f t="shared" si="395"/>
        <v>5.2887597847876053</v>
      </c>
      <c r="AR525" s="110">
        <f t="shared" si="395"/>
        <v>8.1747345195467691</v>
      </c>
      <c r="AS525" s="110">
        <f t="shared" si="396"/>
        <v>2.2179302945657313</v>
      </c>
      <c r="AT525" s="110">
        <f t="shared" si="397"/>
        <v>1.6690241509019221</v>
      </c>
      <c r="AU525" s="110">
        <f t="shared" si="398"/>
        <v>34.794806083095231</v>
      </c>
      <c r="AV525" s="110">
        <f t="shared" si="399"/>
        <v>8.6280375848407136</v>
      </c>
      <c r="AW525" s="110">
        <f t="shared" si="400"/>
        <v>52.916647100167793</v>
      </c>
      <c r="AX525" s="110">
        <f t="shared" si="401"/>
        <v>65.025770455225455</v>
      </c>
      <c r="AY525" s="110">
        <f t="shared" si="402"/>
        <v>21.281214226284174</v>
      </c>
      <c r="AZ525" s="110">
        <f t="shared" si="403"/>
        <v>15.23778381457498</v>
      </c>
      <c r="BA525" s="110">
        <f t="shared" si="404"/>
        <v>255.18513386429606</v>
      </c>
      <c r="BB525" s="110">
        <f t="shared" si="405"/>
        <v>73.616394281463215</v>
      </c>
      <c r="BC525" s="90">
        <f t="shared" si="383"/>
        <v>173.80765205272303</v>
      </c>
      <c r="BD525" s="90">
        <f t="shared" si="406"/>
        <v>-19500</v>
      </c>
      <c r="BE525" s="90">
        <f t="shared" si="373"/>
        <v>24724.210396846782</v>
      </c>
      <c r="BF525" s="89">
        <f t="shared" si="384"/>
        <v>0.26790822547932214</v>
      </c>
      <c r="BG525" s="109">
        <f t="shared" si="407"/>
        <v>2915.882768026313</v>
      </c>
      <c r="BH525" s="108">
        <f t="shared" si="374"/>
        <v>27640.093164873095</v>
      </c>
      <c r="BI525" s="129">
        <f t="shared" si="385"/>
        <v>0.41744067512169725</v>
      </c>
      <c r="BJ525" s="90">
        <f t="shared" si="375"/>
        <v>3375.8019132132104</v>
      </c>
      <c r="BK525" s="108">
        <f t="shared" si="376"/>
        <v>28100.012310059992</v>
      </c>
      <c r="BL525" s="89">
        <f t="shared" si="386"/>
        <v>0.44102627231076874</v>
      </c>
      <c r="BM525" s="109"/>
      <c r="BN525" s="109">
        <f t="shared" si="387"/>
        <v>19500</v>
      </c>
      <c r="BO525" s="109">
        <f t="shared" si="388"/>
        <v>28100.012310059992</v>
      </c>
      <c r="BQ525" s="108">
        <f t="shared" si="359"/>
        <v>116.41999800000001</v>
      </c>
      <c r="BR525" s="108">
        <f t="shared" si="360"/>
        <v>35.029998999999997</v>
      </c>
    </row>
    <row r="526" spans="1:70" ht="12.75" customHeight="1" x14ac:dyDescent="0.2">
      <c r="A526" s="107">
        <v>42731</v>
      </c>
      <c r="B526" s="109">
        <v>115.32</v>
      </c>
      <c r="C526" s="109">
        <v>93.010002</v>
      </c>
      <c r="D526" s="109">
        <v>97.190002000000007</v>
      </c>
      <c r="E526" s="109">
        <v>121</v>
      </c>
      <c r="F526" s="109">
        <v>36.540000999999997</v>
      </c>
      <c r="G526" s="109">
        <v>35.779998999999997</v>
      </c>
      <c r="H526" s="109"/>
      <c r="I526" s="109"/>
      <c r="J526" s="148"/>
      <c r="K526" s="109"/>
      <c r="L526" s="156">
        <f>IF(int=Weekly,-$B$4,IF(int=Bi_Weekly,0,IF(int=Monthly,0,IF(int=Quarterly,0,IF(int=Yearly,0,IF(int=None,0,0))))))</f>
        <v>0</v>
      </c>
      <c r="M526" s="110">
        <f t="shared" si="361"/>
        <v>0</v>
      </c>
      <c r="N526" s="126">
        <f t="shared" si="362"/>
        <v>0</v>
      </c>
      <c r="O526" s="110">
        <f t="shared" si="363"/>
        <v>0</v>
      </c>
      <c r="P526" s="110">
        <f t="shared" si="364"/>
        <v>0</v>
      </c>
      <c r="Q526" s="110">
        <f t="shared" si="365"/>
        <v>0</v>
      </c>
      <c r="R526" s="110">
        <f t="shared" si="366"/>
        <v>0</v>
      </c>
      <c r="S526" s="110">
        <f>S525+M526</f>
        <v>47.627887315380185</v>
      </c>
      <c r="T526" s="110">
        <f t="shared" si="390"/>
        <v>56.851035935678688</v>
      </c>
      <c r="U526" s="110">
        <f t="shared" si="391"/>
        <v>19.063283931718441</v>
      </c>
      <c r="V526" s="110">
        <f t="shared" si="392"/>
        <v>13.568759663673058</v>
      </c>
      <c r="W526" s="110">
        <f t="shared" si="393"/>
        <v>220.39032778120082</v>
      </c>
      <c r="X526" s="110">
        <f t="shared" si="394"/>
        <v>64.988356696622503</v>
      </c>
      <c r="Y526" s="110"/>
      <c r="Z526" s="110"/>
      <c r="AA526" s="110"/>
      <c r="AB526" s="110"/>
      <c r="AC526" s="110"/>
      <c r="AD526" s="110"/>
      <c r="AE526" s="110">
        <f t="shared" si="377"/>
        <v>0</v>
      </c>
      <c r="AF526" s="110">
        <f t="shared" si="378"/>
        <v>0</v>
      </c>
      <c r="AG526" s="110">
        <f t="shared" si="379"/>
        <v>0</v>
      </c>
      <c r="AH526" s="110">
        <f t="shared" si="380"/>
        <v>0</v>
      </c>
      <c r="AI526" s="110">
        <f t="shared" si="381"/>
        <v>0</v>
      </c>
      <c r="AJ526" s="110">
        <f t="shared" si="382"/>
        <v>0</v>
      </c>
      <c r="AK526" s="110">
        <f t="shared" si="367"/>
        <v>0</v>
      </c>
      <c r="AL526" s="110">
        <f t="shared" si="368"/>
        <v>0</v>
      </c>
      <c r="AM526" s="110">
        <f t="shared" si="369"/>
        <v>0</v>
      </c>
      <c r="AN526" s="110">
        <f t="shared" si="370"/>
        <v>0</v>
      </c>
      <c r="AO526" s="110">
        <f t="shared" si="371"/>
        <v>0</v>
      </c>
      <c r="AP526" s="110">
        <f t="shared" si="372"/>
        <v>0</v>
      </c>
      <c r="AQ526" s="110">
        <f t="shared" si="395"/>
        <v>5.2887597847876053</v>
      </c>
      <c r="AR526" s="110">
        <f t="shared" si="395"/>
        <v>8.1747345195467691</v>
      </c>
      <c r="AS526" s="110">
        <f t="shared" si="396"/>
        <v>2.2179302945657313</v>
      </c>
      <c r="AT526" s="110">
        <f t="shared" si="397"/>
        <v>1.6690241509019221</v>
      </c>
      <c r="AU526" s="110">
        <f t="shared" si="398"/>
        <v>34.794806083095231</v>
      </c>
      <c r="AV526" s="110">
        <f t="shared" si="399"/>
        <v>8.6280375848407136</v>
      </c>
      <c r="AW526" s="110">
        <f t="shared" si="400"/>
        <v>52.916647100167793</v>
      </c>
      <c r="AX526" s="110">
        <f t="shared" si="401"/>
        <v>65.025770455225455</v>
      </c>
      <c r="AY526" s="110">
        <f t="shared" si="402"/>
        <v>21.281214226284174</v>
      </c>
      <c r="AZ526" s="110">
        <f t="shared" si="403"/>
        <v>15.23778381457498</v>
      </c>
      <c r="BA526" s="110">
        <f t="shared" si="404"/>
        <v>255.18513386429606</v>
      </c>
      <c r="BB526" s="110">
        <f t="shared" si="405"/>
        <v>73.616394281463215</v>
      </c>
      <c r="BC526" s="90">
        <f t="shared" si="383"/>
        <v>0</v>
      </c>
      <c r="BD526" s="90">
        <f t="shared" si="406"/>
        <v>-19500</v>
      </c>
      <c r="BE526" s="90">
        <f t="shared" si="373"/>
        <v>24653.08958917611</v>
      </c>
      <c r="BF526" s="89">
        <f t="shared" si="384"/>
        <v>0.26426100457313395</v>
      </c>
      <c r="BG526" s="109">
        <f t="shared" si="407"/>
        <v>2915.882768026313</v>
      </c>
      <c r="BH526" s="108">
        <f t="shared" si="374"/>
        <v>27568.972357202423</v>
      </c>
      <c r="BI526" s="129">
        <f t="shared" si="385"/>
        <v>0.41379345421550884</v>
      </c>
      <c r="BJ526" s="90">
        <f t="shared" si="375"/>
        <v>3367.8578496467258</v>
      </c>
      <c r="BK526" s="108">
        <f t="shared" si="376"/>
        <v>28020.947438822837</v>
      </c>
      <c r="BL526" s="89">
        <f t="shared" si="386"/>
        <v>0.43697166352937633</v>
      </c>
      <c r="BM526" s="109"/>
      <c r="BN526" s="109">
        <f t="shared" si="387"/>
        <v>19500</v>
      </c>
      <c r="BO526" s="109">
        <f t="shared" si="388"/>
        <v>28020.947438822837</v>
      </c>
      <c r="BQ526" s="108">
        <f t="shared" si="359"/>
        <v>115.32</v>
      </c>
      <c r="BR526" s="108">
        <f t="shared" si="360"/>
        <v>35.779998999999997</v>
      </c>
    </row>
  </sheetData>
  <dataConsolidate/>
  <mergeCells count="16">
    <mergeCell ref="F5:G5"/>
    <mergeCell ref="B2:C2"/>
    <mergeCell ref="B3:C3"/>
    <mergeCell ref="B4:C4"/>
    <mergeCell ref="F2:G2"/>
    <mergeCell ref="F3:G3"/>
    <mergeCell ref="F4:G4"/>
    <mergeCell ref="H9:I9"/>
    <mergeCell ref="H10:I10"/>
    <mergeCell ref="F6:G6"/>
    <mergeCell ref="F8:G8"/>
    <mergeCell ref="F9:G9"/>
    <mergeCell ref="F10:G10"/>
    <mergeCell ref="F7:G7"/>
    <mergeCell ref="H7:I7"/>
    <mergeCell ref="H8:I8"/>
  </mergeCells>
  <conditionalFormatting sqref="M29:R29">
    <cfRule type="cellIs" dxfId="7" priority="1" operator="greaterThan">
      <formula>0</formula>
    </cfRule>
    <cfRule type="cellIs" dxfId="6" priority="2" operator="lessThan">
      <formula>0</formula>
    </cfRule>
  </conditionalFormatting>
  <dataValidations count="2">
    <dataValidation type="list" allowBlank="1" showInputMessage="1" showErrorMessage="1" sqref="B5" xr:uid="{00000000-0002-0000-0100-000000000000}">
      <formula1>#REF!</formula1>
    </dataValidation>
    <dataValidation type="list" allowBlank="1" showInputMessage="1" showErrorMessage="1" sqref="B3" xr:uid="{00000000-0002-0000-0100-000001000000}">
      <formula1>$B$15:$B$20</formula1>
    </dataValidation>
  </dataValidations>
  <pageMargins left="0.7" right="0.7" top="0.75" bottom="0.75" header="0.3" footer="0.3"/>
  <pageSetup orientation="portrait" horizontalDpi="4294967293" verticalDpi="1200" r:id="rId1"/>
  <ignoredErrors>
    <ignoredError sqref="L37 L39 L525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043"/>
  <sheetViews>
    <sheetView zoomScaleNormal="100" workbookViewId="0"/>
  </sheetViews>
  <sheetFormatPr defaultColWidth="9.140625" defaultRowHeight="12.75" customHeight="1" outlineLevelCol="1" x14ac:dyDescent="0.2"/>
  <cols>
    <col min="1" max="1" width="15" style="82" customWidth="1"/>
    <col min="2" max="9" width="15" style="80" customWidth="1"/>
    <col min="10" max="10" width="15" style="169" customWidth="1"/>
    <col min="11" max="11" width="4.42578125" style="80" customWidth="1"/>
    <col min="12" max="12" width="22.140625" style="185" customWidth="1"/>
    <col min="13" max="18" width="9.28515625" style="80" customWidth="1"/>
    <col min="19" max="24" width="7.7109375" style="80" customWidth="1"/>
    <col min="25" max="60" width="7.7109375" style="80" hidden="1" customWidth="1" outlineLevel="1"/>
    <col min="61" max="61" width="15.42578125" style="80" customWidth="1" collapsed="1"/>
    <col min="62" max="63" width="15.42578125" style="80" customWidth="1"/>
    <col min="64" max="64" width="15.42578125" style="87" customWidth="1"/>
    <col min="65" max="66" width="15.42578125" style="80" customWidth="1"/>
    <col min="67" max="67" width="15.42578125" style="87" customWidth="1"/>
    <col min="68" max="70" width="15.42578125" style="80" customWidth="1"/>
    <col min="71" max="74" width="14.7109375" style="80" customWidth="1"/>
    <col min="75" max="75" width="8.42578125" style="80" customWidth="1"/>
    <col min="76" max="76" width="19.85546875" style="80" customWidth="1"/>
    <col min="77" max="80" width="8.42578125" style="80" customWidth="1"/>
    <col min="81" max="90" width="14.7109375" style="80" customWidth="1"/>
    <col min="91" max="93" width="11.85546875" style="80" customWidth="1"/>
    <col min="94" max="16384" width="9.140625" style="80"/>
  </cols>
  <sheetData>
    <row r="1" spans="1:19" ht="65.099999999999994" customHeight="1" x14ac:dyDescent="0.2">
      <c r="A1" s="170" t="s">
        <v>91</v>
      </c>
    </row>
    <row r="2" spans="1:19" ht="17.25" customHeight="1" x14ac:dyDescent="0.2">
      <c r="A2" s="177" t="s">
        <v>7</v>
      </c>
      <c r="B2" s="230">
        <v>5000</v>
      </c>
      <c r="C2" s="231"/>
      <c r="E2" s="180" t="s">
        <v>84</v>
      </c>
      <c r="F2" s="240">
        <f>AVERAGE((B31*B29)+(C31*C29)+(D31*D29)+(E31*E29)+(F31*F29)+(G31*G29))</f>
        <v>0.13730491657276803</v>
      </c>
      <c r="G2" s="241"/>
      <c r="I2" s="128"/>
      <c r="J2" s="190"/>
      <c r="O2" s="81"/>
      <c r="P2" s="81"/>
      <c r="Q2" s="81"/>
      <c r="R2" s="81"/>
      <c r="S2" s="81"/>
    </row>
    <row r="3" spans="1:19" ht="17.25" customHeight="1" x14ac:dyDescent="0.2">
      <c r="A3" s="177" t="s">
        <v>14</v>
      </c>
      <c r="B3" s="239" t="s">
        <v>31</v>
      </c>
      <c r="C3" s="239"/>
      <c r="E3" s="180" t="s">
        <v>79</v>
      </c>
      <c r="F3" s="242">
        <f>COUNT(A35:A526)/52</f>
        <v>9.4615384615384617</v>
      </c>
      <c r="G3" s="243"/>
      <c r="I3" s="128"/>
      <c r="J3" s="190"/>
      <c r="O3" s="81"/>
      <c r="P3" s="81"/>
      <c r="Q3" s="81"/>
      <c r="R3" s="81"/>
      <c r="S3" s="81"/>
    </row>
    <row r="4" spans="1:19" ht="17.25" customHeight="1" x14ac:dyDescent="0.2">
      <c r="A4" s="177" t="s">
        <v>11</v>
      </c>
      <c r="B4" s="230">
        <v>100</v>
      </c>
      <c r="C4" s="231"/>
      <c r="E4" s="181" t="s">
        <v>76</v>
      </c>
      <c r="F4" s="244">
        <f>BL33</f>
        <v>0.38670859219205056</v>
      </c>
      <c r="G4" s="245"/>
      <c r="I4" s="179"/>
      <c r="J4" s="191"/>
      <c r="O4" s="81"/>
      <c r="P4" s="81"/>
      <c r="Q4" s="81"/>
      <c r="R4" s="81"/>
      <c r="S4" s="81"/>
    </row>
    <row r="5" spans="1:19" ht="17.25" customHeight="1" x14ac:dyDescent="0.2">
      <c r="E5" s="180" t="s">
        <v>9</v>
      </c>
      <c r="F5" s="246">
        <f>BK33+BJ33</f>
        <v>4711.8925432410979</v>
      </c>
      <c r="G5" s="247"/>
      <c r="I5" s="128"/>
      <c r="J5" s="190"/>
      <c r="N5" s="81"/>
      <c r="O5" s="81"/>
      <c r="P5" s="81"/>
      <c r="Q5" s="81"/>
      <c r="R5" s="81"/>
      <c r="S5" s="81"/>
    </row>
    <row r="6" spans="1:19" ht="17.25" customHeight="1" x14ac:dyDescent="0.2">
      <c r="E6" s="180" t="s">
        <v>85</v>
      </c>
      <c r="F6" s="248">
        <f>((BK33/ABS(BJ33))^(1/F3))-1</f>
        <v>3.5157818165326926E-2</v>
      </c>
      <c r="G6" s="247"/>
      <c r="I6" s="178"/>
      <c r="J6" s="192"/>
      <c r="N6" s="81"/>
      <c r="O6" s="81"/>
      <c r="P6" s="81"/>
      <c r="Q6" s="81"/>
      <c r="R6" s="81"/>
      <c r="S6" s="81"/>
    </row>
    <row r="7" spans="1:19" ht="17.25" customHeight="1" x14ac:dyDescent="0.2">
      <c r="F7" s="236" t="s">
        <v>77</v>
      </c>
      <c r="G7" s="236"/>
      <c r="H7" s="237" t="s">
        <v>78</v>
      </c>
      <c r="I7" s="238"/>
      <c r="J7" s="193"/>
      <c r="N7" s="81"/>
      <c r="O7" s="81"/>
      <c r="P7" s="81"/>
      <c r="Q7" s="81"/>
      <c r="R7" s="81"/>
      <c r="S7" s="81"/>
    </row>
    <row r="8" spans="1:19" ht="17.25" customHeight="1" x14ac:dyDescent="0.2">
      <c r="D8" s="176"/>
      <c r="E8" s="176" t="s">
        <v>66</v>
      </c>
      <c r="F8" s="249">
        <f>BO33</f>
        <v>0.61906808893731946</v>
      </c>
      <c r="G8" s="249"/>
      <c r="H8" s="249">
        <f>BR33</f>
        <v>0.66905465462762392</v>
      </c>
      <c r="I8" s="249"/>
      <c r="J8" s="192"/>
      <c r="N8" s="81"/>
      <c r="O8" s="81"/>
      <c r="P8" s="81"/>
      <c r="Q8" s="81"/>
      <c r="R8" s="81"/>
      <c r="S8" s="81"/>
    </row>
    <row r="9" spans="1:19" ht="17.25" customHeight="1" x14ac:dyDescent="0.2">
      <c r="D9" s="176"/>
      <c r="E9" s="176" t="s">
        <v>9</v>
      </c>
      <c r="F9" s="250">
        <f>BN33+BJ33</f>
        <v>7543.1018883945944</v>
      </c>
      <c r="G9" s="250"/>
      <c r="H9" s="251">
        <f>BQ33+BJ33</f>
        <v>8152.1685884729959</v>
      </c>
      <c r="I9" s="251"/>
      <c r="J9" s="192"/>
      <c r="N9" s="81"/>
      <c r="O9" s="81"/>
      <c r="P9" s="81"/>
      <c r="Q9" s="81"/>
      <c r="R9" s="81"/>
      <c r="S9" s="81"/>
    </row>
    <row r="10" spans="1:19" ht="17.25" customHeight="1" x14ac:dyDescent="0.2">
      <c r="D10" s="176"/>
      <c r="E10" s="176" t="s">
        <v>80</v>
      </c>
      <c r="F10" s="249">
        <f>((BN33/ABS(BJ33))^(1/F3))-1</f>
        <v>5.2246405789693862E-2</v>
      </c>
      <c r="G10" s="249"/>
      <c r="H10" s="249">
        <f>((BQ33/ABS(BJ33))^(1/F3))-1</f>
        <v>5.5633462444317994E-2</v>
      </c>
      <c r="I10" s="249"/>
      <c r="J10" s="192"/>
      <c r="N10" s="81"/>
      <c r="O10" s="81"/>
      <c r="P10" s="81"/>
      <c r="Q10" s="81"/>
      <c r="R10" s="81"/>
      <c r="S10" s="81"/>
    </row>
    <row r="11" spans="1:19" ht="17.25" customHeight="1" x14ac:dyDescent="0.2">
      <c r="D11" s="176"/>
      <c r="E11" s="135"/>
      <c r="F11" s="81"/>
      <c r="G11" s="178"/>
      <c r="H11" s="178"/>
      <c r="I11" s="178"/>
      <c r="J11" s="192"/>
      <c r="N11" s="81"/>
      <c r="O11" s="81"/>
      <c r="P11" s="81"/>
      <c r="Q11" s="81"/>
      <c r="R11" s="81"/>
      <c r="S11" s="81"/>
    </row>
    <row r="12" spans="1:19" ht="17.25" customHeight="1" x14ac:dyDescent="0.2">
      <c r="E12" s="135"/>
      <c r="F12" s="81"/>
      <c r="G12" s="178"/>
      <c r="H12" s="178"/>
      <c r="I12" s="178"/>
      <c r="J12" s="192"/>
      <c r="N12" s="81"/>
      <c r="O12" s="81"/>
      <c r="P12" s="81"/>
      <c r="Q12" s="81"/>
      <c r="R12" s="81"/>
      <c r="S12" s="81"/>
    </row>
    <row r="13" spans="1:19" ht="17.25" customHeight="1" x14ac:dyDescent="0.2">
      <c r="E13" s="81"/>
      <c r="F13" s="81"/>
      <c r="N13" s="81"/>
      <c r="O13" s="81"/>
      <c r="P13" s="81"/>
      <c r="Q13" s="81"/>
      <c r="R13" s="81"/>
      <c r="S13" s="81"/>
    </row>
    <row r="14" spans="1:19" ht="17.25" customHeight="1" x14ac:dyDescent="0.2">
      <c r="E14" s="81"/>
      <c r="F14" s="81"/>
      <c r="N14" s="81"/>
      <c r="O14" s="81"/>
      <c r="P14" s="81"/>
      <c r="Q14" s="81"/>
      <c r="R14" s="81"/>
      <c r="S14" s="81"/>
    </row>
    <row r="15" spans="1:19" ht="17.25" customHeight="1" x14ac:dyDescent="0.2">
      <c r="B15" s="84" t="s">
        <v>30</v>
      </c>
    </row>
    <row r="16" spans="1:19" ht="17.25" customHeight="1" x14ac:dyDescent="0.2">
      <c r="B16" s="84" t="s">
        <v>35</v>
      </c>
    </row>
    <row r="17" spans="1:76" ht="17.25" customHeight="1" x14ac:dyDescent="0.2">
      <c r="B17" s="84" t="s">
        <v>31</v>
      </c>
    </row>
    <row r="18" spans="1:76" ht="17.25" customHeight="1" x14ac:dyDescent="0.2">
      <c r="B18" s="84" t="s">
        <v>32</v>
      </c>
    </row>
    <row r="19" spans="1:76" ht="17.25" customHeight="1" x14ac:dyDescent="0.2">
      <c r="B19" s="83" t="s">
        <v>34</v>
      </c>
    </row>
    <row r="20" spans="1:76" ht="17.25" customHeight="1" x14ac:dyDescent="0.2">
      <c r="B20" s="84" t="s">
        <v>33</v>
      </c>
    </row>
    <row r="21" spans="1:76" ht="17.25" customHeight="1" x14ac:dyDescent="0.2"/>
    <row r="22" spans="1:76" ht="17.25" customHeight="1" x14ac:dyDescent="0.2"/>
    <row r="23" spans="1:76" ht="17.25" customHeight="1" x14ac:dyDescent="0.2"/>
    <row r="24" spans="1:76" ht="17.25" customHeight="1" x14ac:dyDescent="0.2"/>
    <row r="25" spans="1:76" ht="17.25" customHeight="1" x14ac:dyDescent="0.2"/>
    <row r="26" spans="1:76" ht="17.25" customHeight="1" x14ac:dyDescent="0.2"/>
    <row r="27" spans="1:76" ht="17.25" customHeight="1" thickBot="1" x14ac:dyDescent="0.25">
      <c r="A27" s="157"/>
      <c r="B27" s="198"/>
      <c r="C27" s="158"/>
      <c r="D27" s="158"/>
      <c r="E27" s="158"/>
      <c r="F27" s="158"/>
      <c r="G27" s="158"/>
      <c r="H27" s="158"/>
      <c r="I27" s="158"/>
      <c r="J27" s="194"/>
    </row>
    <row r="28" spans="1:76" ht="23.25" customHeight="1" x14ac:dyDescent="0.2">
      <c r="A28" s="85" t="s">
        <v>86</v>
      </c>
      <c r="B28" s="86" t="s">
        <v>0</v>
      </c>
      <c r="C28" s="86" t="s">
        <v>1</v>
      </c>
      <c r="D28" s="86" t="s">
        <v>2</v>
      </c>
      <c r="E28" s="86" t="s">
        <v>3</v>
      </c>
      <c r="F28" s="86" t="s">
        <v>4</v>
      </c>
      <c r="G28" s="86" t="s">
        <v>5</v>
      </c>
      <c r="H28" s="86"/>
      <c r="I28" s="175"/>
      <c r="J28" s="195"/>
      <c r="K28" s="86"/>
      <c r="L28" s="186"/>
      <c r="M28" s="86" t="s">
        <v>0</v>
      </c>
      <c r="N28" s="86" t="s">
        <v>1</v>
      </c>
      <c r="O28" s="86" t="s">
        <v>2</v>
      </c>
      <c r="P28" s="86" t="s">
        <v>3</v>
      </c>
      <c r="Q28" s="86" t="s">
        <v>4</v>
      </c>
      <c r="R28" s="86" t="s">
        <v>5</v>
      </c>
      <c r="Y28" s="86"/>
      <c r="Z28" s="86"/>
      <c r="AA28" s="86"/>
      <c r="AB28" s="86"/>
      <c r="AC28" s="86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</row>
    <row r="29" spans="1:76" ht="14.25" customHeight="1" x14ac:dyDescent="0.2">
      <c r="A29" s="82" t="s">
        <v>27</v>
      </c>
      <c r="B29" s="182">
        <v>0.17599999999999999</v>
      </c>
      <c r="C29" s="182">
        <v>0.17599999999999999</v>
      </c>
      <c r="D29" s="182">
        <v>5.6000000000000001E-2</v>
      </c>
      <c r="E29" s="182">
        <v>4.9000000000000002E-2</v>
      </c>
      <c r="F29" s="182">
        <v>0.41099999999999998</v>
      </c>
      <c r="G29" s="182">
        <v>0.13200000000000001</v>
      </c>
      <c r="H29" s="199"/>
      <c r="I29" s="172"/>
      <c r="J29" s="171">
        <f>SUM(B29:G29)</f>
        <v>0.99999999999999989</v>
      </c>
      <c r="K29" s="89"/>
      <c r="L29" s="185" t="s">
        <v>18</v>
      </c>
      <c r="M29" s="90">
        <f t="shared" ref="M29:R29" si="0">M30-B30</f>
        <v>-2.316532525212196</v>
      </c>
      <c r="N29" s="90">
        <f t="shared" si="0"/>
        <v>-15.214073059354142</v>
      </c>
      <c r="O29" s="90">
        <f t="shared" si="0"/>
        <v>-27.734099888257866</v>
      </c>
      <c r="P29" s="90">
        <f t="shared" si="0"/>
        <v>-38.033652403534113</v>
      </c>
      <c r="Q29" s="90">
        <f t="shared" si="0"/>
        <v>-2.1631635434887642</v>
      </c>
      <c r="R29" s="90">
        <f t="shared" si="0"/>
        <v>-1.1371331990798481</v>
      </c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89"/>
      <c r="BX29" s="89"/>
    </row>
    <row r="30" spans="1:76" ht="14.25" customHeight="1" x14ac:dyDescent="0.2">
      <c r="A30" s="85" t="s">
        <v>16</v>
      </c>
      <c r="B30" s="91">
        <f>AVERAGE(BZ35:BZ80,B81:B526)</f>
        <v>77.831077252032472</v>
      </c>
      <c r="C30" s="91">
        <f>AVERAGE(C35:C526)</f>
        <v>63.830792623983747</v>
      </c>
      <c r="D30" s="91">
        <f>AVERAGE(D35:D526)</f>
        <v>63.394837406504067</v>
      </c>
      <c r="E30" s="91">
        <f>AVERAGE(E35:E526)</f>
        <v>76.877316902438963</v>
      </c>
      <c r="F30" s="91">
        <f>AVERAGE(F35:F526)</f>
        <v>36.556666648373955</v>
      </c>
      <c r="G30" s="91">
        <f>AVERAGE(CA35:CA80,G81:G526)</f>
        <v>40.316646361788585</v>
      </c>
      <c r="H30" s="172"/>
      <c r="I30" s="172"/>
      <c r="J30" s="196"/>
      <c r="K30" s="89"/>
      <c r="L30" s="185" t="s">
        <v>28</v>
      </c>
      <c r="M30" s="90">
        <f t="shared" ref="M30:R30" si="1">M32/M31</f>
        <v>75.514544726820276</v>
      </c>
      <c r="N30" s="90">
        <f t="shared" si="1"/>
        <v>48.616719564629605</v>
      </c>
      <c r="O30" s="90">
        <f t="shared" si="1"/>
        <v>35.660737518246201</v>
      </c>
      <c r="P30" s="90">
        <f t="shared" si="1"/>
        <v>38.84366449890485</v>
      </c>
      <c r="Q30" s="90">
        <f t="shared" si="1"/>
        <v>34.393503104885191</v>
      </c>
      <c r="R30" s="90">
        <f t="shared" si="1"/>
        <v>39.179513162708737</v>
      </c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89"/>
      <c r="BX30" s="89"/>
    </row>
    <row r="31" spans="1:76" ht="14.25" customHeight="1" x14ac:dyDescent="0.2">
      <c r="A31" s="85" t="s">
        <v>17</v>
      </c>
      <c r="B31" s="88">
        <f>(B526-($B$35/2))/($B$35/2)</f>
        <v>0.61989037716356288</v>
      </c>
      <c r="C31" s="88">
        <f>(C526-$C$35)/$C$35</f>
        <v>0.38407747250345869</v>
      </c>
      <c r="D31" s="88">
        <f>(D526-$D$35)/$D$35</f>
        <v>0.73895157879677187</v>
      </c>
      <c r="E31" s="88">
        <f>(E526-$E$35)/$E$35</f>
        <v>0.79845424789616881</v>
      </c>
      <c r="F31" s="88">
        <f>(F526-$F$35)/$F$35</f>
        <v>-0.22535504453487581</v>
      </c>
      <c r="G31" s="88">
        <f>(G526-($G$35/2))/($G$35/2)</f>
        <v>-0.20665188048731314</v>
      </c>
      <c r="H31" s="92"/>
      <c r="I31" s="92"/>
      <c r="J31" s="196"/>
      <c r="K31" s="89"/>
      <c r="L31" s="185" t="s">
        <v>19</v>
      </c>
      <c r="M31" s="93">
        <f t="shared" ref="M31:R31" si="2">AVERAGE(S35:S526)</f>
        <v>3.6592087464626548E-2</v>
      </c>
      <c r="N31" s="93">
        <f t="shared" si="2"/>
        <v>6.5323764707588425E-2</v>
      </c>
      <c r="O31" s="93">
        <f t="shared" si="2"/>
        <v>1.9528414735518928E-2</v>
      </c>
      <c r="P31" s="93">
        <f t="shared" si="2"/>
        <v>1.3795668500222581E-2</v>
      </c>
      <c r="Q31" s="93">
        <f t="shared" si="2"/>
        <v>0.38707686072208219</v>
      </c>
      <c r="R31" s="93">
        <f t="shared" si="2"/>
        <v>0.10927139113388222</v>
      </c>
      <c r="S31" s="90"/>
      <c r="T31" s="90"/>
      <c r="U31" s="90"/>
      <c r="V31" s="90"/>
      <c r="W31" s="90"/>
      <c r="X31" s="90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89"/>
      <c r="BX31" s="89"/>
    </row>
    <row r="32" spans="1:76" ht="14.25" customHeight="1" x14ac:dyDescent="0.2">
      <c r="H32" s="89"/>
      <c r="I32" s="89"/>
      <c r="J32" s="171"/>
      <c r="K32" s="120"/>
      <c r="L32" s="185" t="s">
        <v>20</v>
      </c>
      <c r="M32" s="94">
        <f>ABS((AVERAGE(M35:M526)))</f>
        <v>2.7632348254952612</v>
      </c>
      <c r="N32" s="94">
        <f t="shared" ref="N32:R32" si="3">ABS((AVERAGE(N35:N526)))</f>
        <v>3.1758271496946753</v>
      </c>
      <c r="O32" s="94">
        <f t="shared" si="3"/>
        <v>0.69639767203079184</v>
      </c>
      <c r="P32" s="94">
        <f t="shared" si="3"/>
        <v>0.53587431876075575</v>
      </c>
      <c r="Q32" s="94">
        <f t="shared" si="3"/>
        <v>13.312929211074147</v>
      </c>
      <c r="R32" s="94">
        <f t="shared" si="3"/>
        <v>4.2811999072374336</v>
      </c>
      <c r="Y32" s="95"/>
      <c r="Z32" s="95"/>
      <c r="AA32" s="95"/>
      <c r="AB32" s="95"/>
      <c r="AC32" s="95"/>
    </row>
    <row r="33" spans="1:79" s="102" customFormat="1" ht="18.75" customHeight="1" thickBot="1" x14ac:dyDescent="0.25">
      <c r="A33" s="96" t="s">
        <v>6</v>
      </c>
      <c r="B33" s="97" t="s">
        <v>54</v>
      </c>
      <c r="C33" s="97" t="s">
        <v>54</v>
      </c>
      <c r="D33" s="97" t="s">
        <v>54</v>
      </c>
      <c r="E33" s="97" t="s">
        <v>54</v>
      </c>
      <c r="F33" s="97" t="s">
        <v>54</v>
      </c>
      <c r="G33" s="97" t="s">
        <v>54</v>
      </c>
      <c r="H33" s="97"/>
      <c r="I33" s="97"/>
      <c r="J33" s="183"/>
      <c r="K33" s="120"/>
      <c r="L33" s="187" t="s">
        <v>10</v>
      </c>
      <c r="M33" s="98">
        <f t="shared" ref="M33:R33" si="4">ABS(SUM(M35:M526))</f>
        <v>1359.5115341436685</v>
      </c>
      <c r="N33" s="98">
        <f t="shared" si="4"/>
        <v>1562.5069576497801</v>
      </c>
      <c r="O33" s="98">
        <f t="shared" si="4"/>
        <v>342.62765463914957</v>
      </c>
      <c r="P33" s="98">
        <f t="shared" si="4"/>
        <v>263.65016483029183</v>
      </c>
      <c r="Q33" s="98">
        <f t="shared" si="4"/>
        <v>6549.9611718484803</v>
      </c>
      <c r="R33" s="98">
        <f t="shared" si="4"/>
        <v>2106.3503543608172</v>
      </c>
      <c r="S33" s="99">
        <f t="shared" ref="S33:X33" si="5">SUM(S35:S526)</f>
        <v>18.003307032596261</v>
      </c>
      <c r="T33" s="99">
        <f t="shared" si="5"/>
        <v>32.139292236133507</v>
      </c>
      <c r="U33" s="99">
        <f t="shared" si="5"/>
        <v>9.6079800498753123</v>
      </c>
      <c r="V33" s="99">
        <f t="shared" si="5"/>
        <v>6.7874689021095094</v>
      </c>
      <c r="W33" s="99">
        <f t="shared" si="5"/>
        <v>190.44181547526443</v>
      </c>
      <c r="X33" s="99">
        <f t="shared" si="5"/>
        <v>53.761524437870051</v>
      </c>
      <c r="Y33" s="100">
        <f t="shared" ref="Y33:AD33" si="6">Y526</f>
        <v>25.840375145704222</v>
      </c>
      <c r="Z33" s="100">
        <f t="shared" si="6"/>
        <v>32.139292236133507</v>
      </c>
      <c r="AA33" s="100">
        <f t="shared" si="6"/>
        <v>9.6079800498753123</v>
      </c>
      <c r="AB33" s="100">
        <f t="shared" si="6"/>
        <v>6.7874689021095094</v>
      </c>
      <c r="AC33" s="100">
        <f t="shared" si="6"/>
        <v>190.44181547526443</v>
      </c>
      <c r="AD33" s="100">
        <f t="shared" si="6"/>
        <v>61.863758532322656</v>
      </c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J33" s="101">
        <f>BJ526</f>
        <v>-12184.607837472191</v>
      </c>
      <c r="BK33" s="101">
        <f>BK526</f>
        <v>16896.500380713289</v>
      </c>
      <c r="BL33" s="127">
        <f>BL526</f>
        <v>0.38670859219205056</v>
      </c>
      <c r="BM33" s="101">
        <f>BM526</f>
        <v>2831.2093451534956</v>
      </c>
      <c r="BN33" s="101">
        <f t="shared" ref="BN33:BQ33" si="7">BN526</f>
        <v>19727.709725866785</v>
      </c>
      <c r="BO33" s="127">
        <f t="shared" si="7"/>
        <v>0.61906808893731946</v>
      </c>
      <c r="BP33" s="101">
        <f>BP526</f>
        <v>3440.2760452318976</v>
      </c>
      <c r="BQ33" s="101">
        <f t="shared" si="7"/>
        <v>20336.776425945187</v>
      </c>
      <c r="BR33" s="127">
        <f>BR526</f>
        <v>0.66905465462762392</v>
      </c>
      <c r="BT33" s="127"/>
      <c r="BU33" s="127"/>
      <c r="BV33" s="127"/>
    </row>
    <row r="34" spans="1:79" s="104" customFormat="1" ht="12.75" customHeight="1" x14ac:dyDescent="0.2">
      <c r="A34" s="103"/>
      <c r="J34" s="184"/>
      <c r="K34" s="80"/>
      <c r="L34" s="188" t="s">
        <v>15</v>
      </c>
      <c r="M34" s="106" t="s">
        <v>39</v>
      </c>
      <c r="N34" s="105"/>
      <c r="O34" s="105"/>
      <c r="P34" s="105"/>
      <c r="Q34" s="105"/>
      <c r="R34" s="105"/>
      <c r="S34" s="106" t="s">
        <v>37</v>
      </c>
      <c r="T34" s="105"/>
      <c r="U34" s="105"/>
      <c r="V34" s="105"/>
      <c r="W34" s="105"/>
      <c r="X34" s="105"/>
      <c r="Y34" s="106" t="s">
        <v>38</v>
      </c>
      <c r="Z34" s="105"/>
      <c r="AA34" s="105"/>
      <c r="AB34" s="105"/>
      <c r="AC34" s="105"/>
      <c r="AD34" s="105"/>
      <c r="AE34" s="106" t="s">
        <v>68</v>
      </c>
      <c r="AF34" s="106"/>
      <c r="AG34" s="106"/>
      <c r="AH34" s="106"/>
      <c r="AI34" s="106"/>
      <c r="AJ34" s="124"/>
      <c r="AK34" s="124" t="s">
        <v>61</v>
      </c>
      <c r="AL34" s="106"/>
      <c r="AM34" s="106"/>
      <c r="AN34" s="106"/>
      <c r="AO34" s="106"/>
      <c r="AP34" s="106"/>
      <c r="AQ34" s="106" t="s">
        <v>60</v>
      </c>
      <c r="AR34" s="106"/>
      <c r="AS34" s="106"/>
      <c r="AT34" s="106"/>
      <c r="AU34" s="106"/>
      <c r="AV34" s="106"/>
      <c r="AW34" s="104" t="s">
        <v>81</v>
      </c>
      <c r="AX34" s="106"/>
      <c r="AY34" s="106"/>
      <c r="AZ34" s="106"/>
      <c r="BA34" s="106"/>
      <c r="BB34" s="106"/>
      <c r="BC34" s="104" t="s">
        <v>62</v>
      </c>
      <c r="BD34" s="106"/>
      <c r="BE34" s="106"/>
      <c r="BF34" s="106"/>
      <c r="BG34" s="106"/>
      <c r="BH34" s="106"/>
      <c r="BI34" s="104" t="s">
        <v>74</v>
      </c>
      <c r="BJ34" s="136" t="s">
        <v>75</v>
      </c>
      <c r="BK34" s="136" t="s">
        <v>8</v>
      </c>
      <c r="BL34" s="136" t="s">
        <v>63</v>
      </c>
      <c r="BM34" s="137" t="s">
        <v>73</v>
      </c>
      <c r="BN34" s="137" t="s">
        <v>59</v>
      </c>
      <c r="BO34" s="137" t="s">
        <v>63</v>
      </c>
      <c r="BP34" s="200" t="s">
        <v>82</v>
      </c>
      <c r="BQ34" s="200" t="s">
        <v>59</v>
      </c>
      <c r="BR34" s="200" t="s">
        <v>63</v>
      </c>
      <c r="BT34" s="138"/>
      <c r="BU34" s="105" t="s">
        <v>75</v>
      </c>
      <c r="BV34" s="105" t="s">
        <v>8</v>
      </c>
      <c r="BX34" s="105" t="s">
        <v>24</v>
      </c>
      <c r="BY34" s="105" t="s">
        <v>29</v>
      </c>
      <c r="BZ34" s="105" t="s">
        <v>0</v>
      </c>
      <c r="CA34" s="105" t="s">
        <v>5</v>
      </c>
    </row>
    <row r="35" spans="1:79" ht="12.75" customHeight="1" x14ac:dyDescent="0.2">
      <c r="A35" s="107">
        <v>39293</v>
      </c>
      <c r="B35" s="108">
        <v>142.38000500000001</v>
      </c>
      <c r="C35" s="108">
        <v>67.199996999999996</v>
      </c>
      <c r="D35" s="108">
        <v>55.889999000000003</v>
      </c>
      <c r="E35" s="108">
        <v>67.279999000000004</v>
      </c>
      <c r="F35" s="108">
        <v>47.169998</v>
      </c>
      <c r="G35" s="108">
        <v>90.199996999999996</v>
      </c>
      <c r="L35" s="189">
        <f>B2</f>
        <v>5000</v>
      </c>
      <c r="M35" s="109">
        <f t="shared" ref="M35:R35" si="8">-$L$35*B29</f>
        <v>-880</v>
      </c>
      <c r="N35" s="109">
        <f t="shared" si="8"/>
        <v>-880</v>
      </c>
      <c r="O35" s="109">
        <f t="shared" si="8"/>
        <v>-280</v>
      </c>
      <c r="P35" s="109">
        <f t="shared" si="8"/>
        <v>-245</v>
      </c>
      <c r="Q35" s="109">
        <f t="shared" si="8"/>
        <v>-2055</v>
      </c>
      <c r="R35" s="109">
        <f t="shared" si="8"/>
        <v>-660</v>
      </c>
      <c r="S35" s="110">
        <f>-((M35)/B35)</f>
        <v>6.1806431317374928</v>
      </c>
      <c r="T35" s="110">
        <f>-((N35)/C35)</f>
        <v>13.095238679846966</v>
      </c>
      <c r="U35" s="110">
        <f t="shared" ref="U35:X36" si="9">-(O35)/D35</f>
        <v>5.0098408482705459</v>
      </c>
      <c r="V35" s="110">
        <f t="shared" si="9"/>
        <v>3.6414982705335652</v>
      </c>
      <c r="W35" s="110">
        <f t="shared" si="9"/>
        <v>43.565827583880754</v>
      </c>
      <c r="X35" s="110">
        <f t="shared" si="9"/>
        <v>7.3170734140933513</v>
      </c>
      <c r="Y35" s="110">
        <f t="shared" ref="Y35:AD35" si="10">S35</f>
        <v>6.1806431317374928</v>
      </c>
      <c r="Z35" s="110">
        <f t="shared" si="10"/>
        <v>13.095238679846966</v>
      </c>
      <c r="AA35" s="110">
        <f t="shared" si="10"/>
        <v>5.0098408482705459</v>
      </c>
      <c r="AB35" s="110">
        <f t="shared" si="10"/>
        <v>3.6414982705335652</v>
      </c>
      <c r="AC35" s="110">
        <f t="shared" si="10"/>
        <v>43.565827583880754</v>
      </c>
      <c r="AD35" s="110">
        <f t="shared" si="10"/>
        <v>7.3170734140933513</v>
      </c>
      <c r="AE35" s="110"/>
      <c r="AF35" s="110"/>
      <c r="AG35" s="110"/>
      <c r="AH35" s="110"/>
      <c r="AI35" s="110"/>
      <c r="AJ35" s="110"/>
      <c r="AK35" s="90">
        <f t="shared" ref="AK35:AK98" si="11">(Y35*AE35)</f>
        <v>0</v>
      </c>
      <c r="AL35" s="90">
        <f t="shared" ref="AL35:AL98" si="12">(Z35*AF35)</f>
        <v>0</v>
      </c>
      <c r="AM35" s="90">
        <f t="shared" ref="AM35:AM98" si="13">(AA35*AG35)</f>
        <v>0</v>
      </c>
      <c r="AN35" s="90">
        <f t="shared" ref="AN35:AN98" si="14">(AB35*AH35)</f>
        <v>0</v>
      </c>
      <c r="AO35" s="90">
        <f t="shared" ref="AO35:AO98" si="15">(AC35*AI35)</f>
        <v>0</v>
      </c>
      <c r="AP35" s="90">
        <f t="shared" ref="AP35:AP98" si="16">(AD35*AJ35)</f>
        <v>0</v>
      </c>
      <c r="AQ35" s="110">
        <f t="shared" ref="AQ35:AQ98" si="17">IF(AK35&gt;0,AK35/B35,0)</f>
        <v>0</v>
      </c>
      <c r="AR35" s="110">
        <f t="shared" ref="AR35:AR98" si="18">IF(AL35&gt;0,AL35/C35,0)</f>
        <v>0</v>
      </c>
      <c r="AS35" s="110">
        <f t="shared" ref="AS35:AS98" si="19">IF(AM35&gt;0,AM35/D35,0)</f>
        <v>0</v>
      </c>
      <c r="AT35" s="110">
        <f t="shared" ref="AT35:AT98" si="20">IF(AN35&gt;0,AN35/E35,0)</f>
        <v>0</v>
      </c>
      <c r="AU35" s="110">
        <f t="shared" ref="AU35:AU98" si="21">IF(AO35&gt;0,AO35/F35,0)</f>
        <v>0</v>
      </c>
      <c r="AV35" s="110">
        <f t="shared" ref="AV35:AV98" si="22">IF(AP35&gt;0,AP35/G35,0)</f>
        <v>0</v>
      </c>
      <c r="AW35" s="110">
        <f>AQ35</f>
        <v>0</v>
      </c>
      <c r="AX35" s="110">
        <f t="shared" ref="AX35:BB35" si="23">AR35</f>
        <v>0</v>
      </c>
      <c r="AY35" s="110">
        <f t="shared" si="23"/>
        <v>0</v>
      </c>
      <c r="AZ35" s="110">
        <f t="shared" si="23"/>
        <v>0</v>
      </c>
      <c r="BA35" s="110">
        <f t="shared" si="23"/>
        <v>0</v>
      </c>
      <c r="BB35" s="110">
        <f t="shared" si="23"/>
        <v>0</v>
      </c>
      <c r="BC35" s="110">
        <f t="shared" ref="BC35:BH35" si="24">Y35+AQ35</f>
        <v>6.1806431317374928</v>
      </c>
      <c r="BD35" s="110">
        <f t="shared" si="24"/>
        <v>13.095238679846966</v>
      </c>
      <c r="BE35" s="110">
        <f t="shared" si="24"/>
        <v>5.0098408482705459</v>
      </c>
      <c r="BF35" s="110">
        <f t="shared" si="24"/>
        <v>3.6414982705335652</v>
      </c>
      <c r="BG35" s="110">
        <f t="shared" si="24"/>
        <v>43.565827583880754</v>
      </c>
      <c r="BH35" s="110">
        <f t="shared" si="24"/>
        <v>7.3170734140933513</v>
      </c>
      <c r="BI35" s="108">
        <f>(AK35+AL35+AM35+AN35+AO35+AP35)</f>
        <v>0</v>
      </c>
      <c r="BJ35" s="109">
        <f>M35+N35+O35+P35+Q35+R35</f>
        <v>-5000</v>
      </c>
      <c r="BK35" s="109">
        <f t="shared" ref="BK35:BK98" si="25">(Y35*B35)+(Z35*C35)+(AA35*D35)+(AB35*E35)+(AC35*F35)+(AD35*G35)</f>
        <v>5000</v>
      </c>
      <c r="BL35" s="89">
        <f>BK35/ABS(BJ35)-1</f>
        <v>0</v>
      </c>
      <c r="BM35" s="109">
        <f>BI35</f>
        <v>0</v>
      </c>
      <c r="BN35" s="108">
        <f>BK35+BM35</f>
        <v>5000</v>
      </c>
      <c r="BO35" s="89">
        <f>BN35/ABS(BJ35)-1</f>
        <v>0</v>
      </c>
      <c r="BP35" s="108">
        <f t="shared" ref="BP35:BP98" si="26">(B35*AW35)+(C35*AX35)+(D35*AY35)+(E35*AZ35)+(F35*BA35)+(G35*BB35)</f>
        <v>0</v>
      </c>
      <c r="BQ35" s="108">
        <f>(B35*BC35)+(C35*BD35)+(D35*BE35)+(E35*BF35)+(F35*BG35)+(G35*BH35)</f>
        <v>5000</v>
      </c>
      <c r="BR35" s="89">
        <f t="shared" ref="BR35:BR98" si="27">(BQ35/ABS(BJ35))-1</f>
        <v>0</v>
      </c>
      <c r="BT35" s="108"/>
      <c r="BU35" s="109">
        <f>M35+N35+O35+P35+Q35+R35</f>
        <v>-5000</v>
      </c>
      <c r="BV35" s="109">
        <f t="shared" ref="BV35:BV98" si="28">(Y35*B35)+(Z35*C35)+(AA35*D35)+(AB35*E35)+(AC35*F35)+(AD35*G35)</f>
        <v>5000</v>
      </c>
      <c r="BX35" s="108">
        <f t="shared" ref="BX35:BX98" si="29">ABS(BJ35)</f>
        <v>5000</v>
      </c>
      <c r="BY35" s="111">
        <f t="shared" ref="BY35:BY98" si="30">IRR(BJ35:BK35)</f>
        <v>0</v>
      </c>
      <c r="BZ35" s="108">
        <f t="shared" ref="BZ35:BZ80" si="31">B35/2</f>
        <v>71.190002500000006</v>
      </c>
      <c r="CA35" s="108">
        <f t="shared" ref="CA35:CA80" si="32">G35/2</f>
        <v>45.099998499999998</v>
      </c>
    </row>
    <row r="36" spans="1:79" ht="12.75" customHeight="1" x14ac:dyDescent="0.2">
      <c r="A36" s="107">
        <v>39300</v>
      </c>
      <c r="B36" s="108">
        <v>143.720001</v>
      </c>
      <c r="C36" s="108">
        <v>68.300003000000004</v>
      </c>
      <c r="D36" s="108">
        <v>56.41</v>
      </c>
      <c r="E36" s="108">
        <v>69.680000000000007</v>
      </c>
      <c r="F36" s="108">
        <v>46.59</v>
      </c>
      <c r="G36" s="108">
        <v>90.449996999999996</v>
      </c>
      <c r="L36" s="189">
        <f>IF(inter=Weekly_2,L35+$B$4,IF(inter=Bi_weekly_2,0,IF(inter=Monthly_2,0,IF(inter=Quarterly_2,0,IF(inter=Yearly_2,0,IF(inter=None_2,0,0))))))</f>
        <v>0</v>
      </c>
      <c r="M36" s="109">
        <f>IF(L36=0,0,-((L36*$B$29)-(Y35*B36)))</f>
        <v>0</v>
      </c>
      <c r="N36" s="109">
        <f>IF(L36=0,0,-((L36*$C$29)-(Z35*C36)))</f>
        <v>0</v>
      </c>
      <c r="O36" s="109">
        <f>IF(L36=0,0,-((L36*$D$29)-(AA35*D36)))</f>
        <v>0</v>
      </c>
      <c r="P36" s="109">
        <f>IF(L36=0,0,-((L36*$E$29)-(AB35*E36)))</f>
        <v>0</v>
      </c>
      <c r="Q36" s="109">
        <f>IF(L36=0,0,-((L36*$F$29)-(AC35*F36)))</f>
        <v>0</v>
      </c>
      <c r="R36" s="109">
        <f>IF(L36=0,0,-((L36*$G$29)-(AD35*G36)))</f>
        <v>0</v>
      </c>
      <c r="S36" s="110">
        <f>-((M36)/B36)</f>
        <v>0</v>
      </c>
      <c r="T36" s="110">
        <f>-((N36)/C36)</f>
        <v>0</v>
      </c>
      <c r="U36" s="110">
        <f t="shared" si="9"/>
        <v>0</v>
      </c>
      <c r="V36" s="110">
        <f t="shared" si="9"/>
        <v>0</v>
      </c>
      <c r="W36" s="110">
        <f t="shared" si="9"/>
        <v>0</v>
      </c>
      <c r="X36" s="110">
        <f t="shared" si="9"/>
        <v>0</v>
      </c>
      <c r="Y36" s="110">
        <f t="shared" ref="Y36:AD36" si="33">Y35+S36</f>
        <v>6.1806431317374928</v>
      </c>
      <c r="Z36" s="110">
        <f t="shared" si="33"/>
        <v>13.095238679846966</v>
      </c>
      <c r="AA36" s="110">
        <f t="shared" si="33"/>
        <v>5.0098408482705459</v>
      </c>
      <c r="AB36" s="110">
        <f t="shared" si="33"/>
        <v>3.6414982705335652</v>
      </c>
      <c r="AC36" s="110">
        <f t="shared" si="33"/>
        <v>43.565827583880754</v>
      </c>
      <c r="AD36" s="110">
        <f t="shared" si="33"/>
        <v>7.3170734140933513</v>
      </c>
      <c r="AE36" s="110"/>
      <c r="AF36" s="110"/>
      <c r="AG36" s="110"/>
      <c r="AH36" s="110"/>
      <c r="AI36" s="110"/>
      <c r="AJ36" s="110"/>
      <c r="AK36" s="90">
        <f t="shared" si="11"/>
        <v>0</v>
      </c>
      <c r="AL36" s="90">
        <f t="shared" si="12"/>
        <v>0</v>
      </c>
      <c r="AM36" s="90">
        <f t="shared" si="13"/>
        <v>0</v>
      </c>
      <c r="AN36" s="90">
        <f t="shared" si="14"/>
        <v>0</v>
      </c>
      <c r="AO36" s="90">
        <f t="shared" si="15"/>
        <v>0</v>
      </c>
      <c r="AP36" s="90">
        <f t="shared" si="16"/>
        <v>0</v>
      </c>
      <c r="AQ36" s="110">
        <f t="shared" si="17"/>
        <v>0</v>
      </c>
      <c r="AR36" s="110">
        <f t="shared" si="18"/>
        <v>0</v>
      </c>
      <c r="AS36" s="110">
        <f t="shared" si="19"/>
        <v>0</v>
      </c>
      <c r="AT36" s="110">
        <f t="shared" si="20"/>
        <v>0</v>
      </c>
      <c r="AU36" s="110">
        <f t="shared" si="21"/>
        <v>0</v>
      </c>
      <c r="AV36" s="110">
        <f t="shared" si="22"/>
        <v>0</v>
      </c>
      <c r="AW36" s="110">
        <f>AQ36+AW35+IF(AQ36&lt;0,AQ36,0)</f>
        <v>0</v>
      </c>
      <c r="AX36" s="110">
        <f t="shared" ref="AX36:BA36" si="34">AR36+AX35+IF(AR36&lt;0,AR36,0)</f>
        <v>0</v>
      </c>
      <c r="AY36" s="110">
        <f t="shared" si="34"/>
        <v>0</v>
      </c>
      <c r="AZ36" s="110">
        <f t="shared" si="34"/>
        <v>0</v>
      </c>
      <c r="BA36" s="110">
        <f t="shared" si="34"/>
        <v>0</v>
      </c>
      <c r="BB36" s="110">
        <f>AV36+BB35+IF(AV36&lt;0,AV36,0)</f>
        <v>0</v>
      </c>
      <c r="BC36" s="110">
        <f t="shared" ref="BC36:BC99" si="35">Y36+AW36</f>
        <v>6.1806431317374928</v>
      </c>
      <c r="BD36" s="110">
        <f t="shared" ref="BD36:BD99" si="36">Z36+AX36</f>
        <v>13.095238679846966</v>
      </c>
      <c r="BE36" s="110">
        <f t="shared" ref="BE36:BE99" si="37">AA36+AY36</f>
        <v>5.0098408482705459</v>
      </c>
      <c r="BF36" s="110">
        <f t="shared" ref="BF36:BF99" si="38">AB36+AZ36</f>
        <v>3.6414982705335652</v>
      </c>
      <c r="BG36" s="110">
        <f t="shared" ref="BG36:BG99" si="39">AC36+BA36</f>
        <v>43.565827583880754</v>
      </c>
      <c r="BH36" s="110">
        <f t="shared" ref="BH36:BH99" si="40">AD36+BB36</f>
        <v>7.3170734140933513</v>
      </c>
      <c r="BI36" s="108">
        <f t="shared" ref="BI36:BI99" si="41">(AK36+AL36+AM36+AN36+AO36+AP36)</f>
        <v>0</v>
      </c>
      <c r="BJ36" s="109">
        <f t="shared" ref="BJ36:BJ99" si="42">BJ35+M36+N36+O36+P36+Q36+R36</f>
        <v>-5000</v>
      </c>
      <c r="BK36" s="109">
        <f t="shared" si="25"/>
        <v>5010.5927754214681</v>
      </c>
      <c r="BL36" s="89">
        <f t="shared" ref="BL36:BL99" si="43">BK36/ABS(BJ36)-1</f>
        <v>2.1185550842937051E-3</v>
      </c>
      <c r="BM36" s="109">
        <f>BM35+BI36</f>
        <v>0</v>
      </c>
      <c r="BN36" s="108">
        <f t="shared" ref="BN36:BN99" si="44">BK36+BM36</f>
        <v>5010.5927754214681</v>
      </c>
      <c r="BO36" s="89">
        <f t="shared" ref="BO36:BO99" si="45">BN36/ABS(BJ36)-1</f>
        <v>2.1185550842937051E-3</v>
      </c>
      <c r="BP36" s="108">
        <f t="shared" si="26"/>
        <v>0</v>
      </c>
      <c r="BQ36" s="108">
        <f t="shared" ref="BQ36:BQ99" si="46">(B36*BC36)+(C36*BD36)+(D36*BE36)+(E36*BF36)+(F36*BG36)+(G36*BH36)</f>
        <v>5010.5927754214681</v>
      </c>
      <c r="BR36" s="89">
        <f t="shared" si="27"/>
        <v>2.1185550842937051E-3</v>
      </c>
      <c r="BT36" s="108"/>
      <c r="BU36" s="109">
        <f t="shared" ref="BU36:BU99" si="47">BU35+M36+N36+O36+P36+Q36+R36</f>
        <v>-5000</v>
      </c>
      <c r="BV36" s="109">
        <f t="shared" si="28"/>
        <v>5010.5927754214681</v>
      </c>
      <c r="BX36" s="108">
        <f t="shared" si="29"/>
        <v>5000</v>
      </c>
      <c r="BY36" s="111">
        <f t="shared" si="30"/>
        <v>2.1185550842937051E-3</v>
      </c>
      <c r="BZ36" s="108">
        <f t="shared" si="31"/>
        <v>71.860000499999998</v>
      </c>
      <c r="CA36" s="108">
        <f t="shared" si="32"/>
        <v>45.224998499999998</v>
      </c>
    </row>
    <row r="37" spans="1:79" ht="12.75" customHeight="1" x14ac:dyDescent="0.2">
      <c r="A37" s="107">
        <v>39307</v>
      </c>
      <c r="B37" s="108">
        <v>143.05999800000001</v>
      </c>
      <c r="C37" s="108">
        <v>68.809997999999993</v>
      </c>
      <c r="D37" s="108">
        <v>55.959999000000003</v>
      </c>
      <c r="E37" s="108">
        <v>69.309997999999993</v>
      </c>
      <c r="F37" s="108">
        <v>45.400002000000001</v>
      </c>
      <c r="G37" s="108">
        <v>85.559997999999993</v>
      </c>
      <c r="L37" s="189">
        <f>IF(inter=Weekly_2,L36+$B$4,IF(inter=Bi_weekly_2,L35+$B$4,IF(inter=Monthly_2,0,IF(inter=Quarterly_2,0,IF(inter=Yearly_2,0,IF(inter=None_2,0,0))))))</f>
        <v>0</v>
      </c>
      <c r="M37" s="109">
        <f t="shared" ref="M37:M100" si="48">IF(L37=0,0,-((L37*$B$29)-(Y36*B37)))</f>
        <v>0</v>
      </c>
      <c r="N37" s="109">
        <f t="shared" ref="N37:N100" si="49">IF(L37=0,0,-((L37*$C$29)-(Z36*C37)))</f>
        <v>0</v>
      </c>
      <c r="O37" s="109">
        <f t="shared" ref="O37:O100" si="50">IF(L37=0,0,-((L37*$D$29)-(AA36*D37)))</f>
        <v>0</v>
      </c>
      <c r="P37" s="109">
        <f t="shared" ref="P37:P100" si="51">IF(L37=0,0,-((L37*$E$29)-(AB36*E37)))</f>
        <v>0</v>
      </c>
      <c r="Q37" s="109">
        <f t="shared" ref="Q37:Q100" si="52">IF(L37=0,0,-((L37*$F$29)-(AC36*F37)))</f>
        <v>0</v>
      </c>
      <c r="R37" s="109">
        <f t="shared" ref="R37:R100" si="53">IF(L37=0,0,-((L37*$G$29)-(AD36*G37)))</f>
        <v>0</v>
      </c>
      <c r="S37" s="110">
        <f t="shared" ref="S37:S100" si="54">-((M37)/B37)</f>
        <v>0</v>
      </c>
      <c r="T37" s="110">
        <f t="shared" ref="T37:T100" si="55">-((N37)/C37)</f>
        <v>0</v>
      </c>
      <c r="U37" s="110">
        <f t="shared" ref="U37:U100" si="56">-(O37)/D37</f>
        <v>0</v>
      </c>
      <c r="V37" s="110">
        <f t="shared" ref="V37:V100" si="57">-(P37)/E37</f>
        <v>0</v>
      </c>
      <c r="W37" s="110">
        <f t="shared" ref="W37:W100" si="58">-(Q37)/F37</f>
        <v>0</v>
      </c>
      <c r="X37" s="110">
        <f t="shared" ref="X37:X100" si="59">-(R37)/G37</f>
        <v>0</v>
      </c>
      <c r="Y37" s="110">
        <f t="shared" ref="Y37:Y100" si="60">Y36+S37</f>
        <v>6.1806431317374928</v>
      </c>
      <c r="Z37" s="110">
        <f t="shared" ref="Z37:Z100" si="61">Z36+T37</f>
        <v>13.095238679846966</v>
      </c>
      <c r="AA37" s="110">
        <f t="shared" ref="AA37:AA100" si="62">AA36+U37</f>
        <v>5.0098408482705459</v>
      </c>
      <c r="AB37" s="110">
        <f t="shared" ref="AB37:AB100" si="63">AB36+V37</f>
        <v>3.6414982705335652</v>
      </c>
      <c r="AC37" s="110">
        <f t="shared" ref="AC37:AC100" si="64">AC36+W37</f>
        <v>43.565827583880754</v>
      </c>
      <c r="AD37" s="110">
        <f t="shared" ref="AD37:AD100" si="65">AD36+X37</f>
        <v>7.3170734140933513</v>
      </c>
      <c r="AE37" s="110"/>
      <c r="AF37" s="110"/>
      <c r="AG37" s="110"/>
      <c r="AH37" s="110"/>
      <c r="AI37" s="110"/>
      <c r="AJ37" s="110"/>
      <c r="AK37" s="90">
        <f t="shared" si="11"/>
        <v>0</v>
      </c>
      <c r="AL37" s="90">
        <f t="shared" si="12"/>
        <v>0</v>
      </c>
      <c r="AM37" s="90">
        <f t="shared" si="13"/>
        <v>0</v>
      </c>
      <c r="AN37" s="90">
        <f t="shared" si="14"/>
        <v>0</v>
      </c>
      <c r="AO37" s="90">
        <f t="shared" si="15"/>
        <v>0</v>
      </c>
      <c r="AP37" s="90">
        <f t="shared" si="16"/>
        <v>0</v>
      </c>
      <c r="AQ37" s="110">
        <f t="shared" si="17"/>
        <v>0</v>
      </c>
      <c r="AR37" s="110">
        <f t="shared" si="18"/>
        <v>0</v>
      </c>
      <c r="AS37" s="110">
        <f t="shared" si="19"/>
        <v>0</v>
      </c>
      <c r="AT37" s="110">
        <f t="shared" si="20"/>
        <v>0</v>
      </c>
      <c r="AU37" s="110">
        <f t="shared" si="21"/>
        <v>0</v>
      </c>
      <c r="AV37" s="110">
        <f t="shared" si="22"/>
        <v>0</v>
      </c>
      <c r="AW37" s="110">
        <f t="shared" ref="AW37:AW100" si="66">AQ37+AW36+IF(AQ37&lt;0,AQ37,0)</f>
        <v>0</v>
      </c>
      <c r="AX37" s="110">
        <f t="shared" ref="AX37:AX100" si="67">AR37+AX36+IF(AR37&lt;0,AR37,0)</f>
        <v>0</v>
      </c>
      <c r="AY37" s="110">
        <f t="shared" ref="AY37:AY100" si="68">AS37+AY36+IF(AS37&lt;0,AS37,0)</f>
        <v>0</v>
      </c>
      <c r="AZ37" s="110">
        <f t="shared" ref="AZ37:AZ100" si="69">AT37+AZ36+IF(AT37&lt;0,AT37,0)</f>
        <v>0</v>
      </c>
      <c r="BA37" s="110">
        <f t="shared" ref="BA37:BA100" si="70">AU37+BA36+IF(AU37&lt;0,AU37,0)</f>
        <v>0</v>
      </c>
      <c r="BB37" s="110">
        <f t="shared" ref="BB37:BB100" si="71">AV37+BB36+IF(AV37&lt;0,AV37,0)</f>
        <v>0</v>
      </c>
      <c r="BC37" s="110">
        <f t="shared" si="35"/>
        <v>6.1806431317374928</v>
      </c>
      <c r="BD37" s="110">
        <f t="shared" si="36"/>
        <v>13.095238679846966</v>
      </c>
      <c r="BE37" s="110">
        <f t="shared" si="37"/>
        <v>5.0098408482705459</v>
      </c>
      <c r="BF37" s="110">
        <f t="shared" si="38"/>
        <v>3.6414982705335652</v>
      </c>
      <c r="BG37" s="110">
        <f t="shared" si="39"/>
        <v>43.565827583880754</v>
      </c>
      <c r="BH37" s="110">
        <f t="shared" si="40"/>
        <v>7.3170734140933513</v>
      </c>
      <c r="BI37" s="108">
        <f t="shared" si="41"/>
        <v>0</v>
      </c>
      <c r="BJ37" s="109">
        <f t="shared" si="42"/>
        <v>-5000</v>
      </c>
      <c r="BK37" s="109">
        <f t="shared" si="25"/>
        <v>4921.9665142574568</v>
      </c>
      <c r="BL37" s="89">
        <f t="shared" si="43"/>
        <v>-1.5606697148508597E-2</v>
      </c>
      <c r="BM37" s="109">
        <f t="shared" ref="BM37:BM100" si="72">BM36+BI37</f>
        <v>0</v>
      </c>
      <c r="BN37" s="108">
        <f t="shared" si="44"/>
        <v>4921.9665142574568</v>
      </c>
      <c r="BO37" s="89">
        <f t="shared" si="45"/>
        <v>-1.5606697148508597E-2</v>
      </c>
      <c r="BP37" s="108">
        <f t="shared" si="26"/>
        <v>0</v>
      </c>
      <c r="BQ37" s="108">
        <f t="shared" si="46"/>
        <v>4921.9665142574568</v>
      </c>
      <c r="BR37" s="89">
        <f t="shared" si="27"/>
        <v>-1.5606697148508597E-2</v>
      </c>
      <c r="BT37" s="108"/>
      <c r="BU37" s="109">
        <f t="shared" si="47"/>
        <v>-5000</v>
      </c>
      <c r="BV37" s="109">
        <f t="shared" si="28"/>
        <v>4921.9665142574568</v>
      </c>
      <c r="BX37" s="108">
        <f t="shared" si="29"/>
        <v>5000</v>
      </c>
      <c r="BY37" s="111">
        <f t="shared" si="30"/>
        <v>-1.5606697148508708E-2</v>
      </c>
      <c r="BZ37" s="108">
        <f t="shared" si="31"/>
        <v>71.529999000000004</v>
      </c>
      <c r="CA37" s="108">
        <f t="shared" si="32"/>
        <v>42.779998999999997</v>
      </c>
    </row>
    <row r="38" spans="1:79" ht="12.75" customHeight="1" x14ac:dyDescent="0.2">
      <c r="A38" s="107">
        <v>39314</v>
      </c>
      <c r="B38" s="108">
        <v>146.85000600000001</v>
      </c>
      <c r="C38" s="108">
        <v>70.290001000000004</v>
      </c>
      <c r="D38" s="108">
        <v>57.66</v>
      </c>
      <c r="E38" s="108">
        <v>70.949996999999996</v>
      </c>
      <c r="F38" s="108">
        <v>47.540000999999997</v>
      </c>
      <c r="G38" s="108">
        <v>91.620002999999997</v>
      </c>
      <c r="L38" s="189">
        <f>IF(inter=Weekly_2,L37+$B$4,IF(inter=Bi_weekly_2,0,IF(inter=Monthly_2,0,IF(inter=Quarterly_2,0,IF(inter=Yearly_2,0,IF(inter=None_2,0,0))))))</f>
        <v>0</v>
      </c>
      <c r="M38" s="109">
        <f t="shared" si="48"/>
        <v>0</v>
      </c>
      <c r="N38" s="109">
        <f t="shared" si="49"/>
        <v>0</v>
      </c>
      <c r="O38" s="109">
        <f t="shared" si="50"/>
        <v>0</v>
      </c>
      <c r="P38" s="109">
        <f t="shared" si="51"/>
        <v>0</v>
      </c>
      <c r="Q38" s="109">
        <f t="shared" si="52"/>
        <v>0</v>
      </c>
      <c r="R38" s="109">
        <f t="shared" si="53"/>
        <v>0</v>
      </c>
      <c r="S38" s="110">
        <f t="shared" si="54"/>
        <v>0</v>
      </c>
      <c r="T38" s="110">
        <f t="shared" si="55"/>
        <v>0</v>
      </c>
      <c r="U38" s="110">
        <f t="shared" si="56"/>
        <v>0</v>
      </c>
      <c r="V38" s="110">
        <f t="shared" si="57"/>
        <v>0</v>
      </c>
      <c r="W38" s="110">
        <f t="shared" si="58"/>
        <v>0</v>
      </c>
      <c r="X38" s="110">
        <f t="shared" si="59"/>
        <v>0</v>
      </c>
      <c r="Y38" s="110">
        <f t="shared" si="60"/>
        <v>6.1806431317374928</v>
      </c>
      <c r="Z38" s="110">
        <f t="shared" si="61"/>
        <v>13.095238679846966</v>
      </c>
      <c r="AA38" s="110">
        <f t="shared" si="62"/>
        <v>5.0098408482705459</v>
      </c>
      <c r="AB38" s="110">
        <f t="shared" si="63"/>
        <v>3.6414982705335652</v>
      </c>
      <c r="AC38" s="110">
        <f t="shared" si="64"/>
        <v>43.565827583880754</v>
      </c>
      <c r="AD38" s="110">
        <f t="shared" si="65"/>
        <v>7.3170734140933513</v>
      </c>
      <c r="AE38" s="110"/>
      <c r="AF38" s="110"/>
      <c r="AG38" s="110"/>
      <c r="AH38" s="110"/>
      <c r="AI38" s="110"/>
      <c r="AJ38" s="110"/>
      <c r="AK38" s="90">
        <f t="shared" si="11"/>
        <v>0</v>
      </c>
      <c r="AL38" s="90">
        <f t="shared" si="12"/>
        <v>0</v>
      </c>
      <c r="AM38" s="90">
        <f t="shared" si="13"/>
        <v>0</v>
      </c>
      <c r="AN38" s="90">
        <f t="shared" si="14"/>
        <v>0</v>
      </c>
      <c r="AO38" s="90">
        <f t="shared" si="15"/>
        <v>0</v>
      </c>
      <c r="AP38" s="90">
        <f t="shared" si="16"/>
        <v>0</v>
      </c>
      <c r="AQ38" s="110">
        <f t="shared" si="17"/>
        <v>0</v>
      </c>
      <c r="AR38" s="110">
        <f t="shared" si="18"/>
        <v>0</v>
      </c>
      <c r="AS38" s="110">
        <f t="shared" si="19"/>
        <v>0</v>
      </c>
      <c r="AT38" s="110">
        <f t="shared" si="20"/>
        <v>0</v>
      </c>
      <c r="AU38" s="110">
        <f t="shared" si="21"/>
        <v>0</v>
      </c>
      <c r="AV38" s="110">
        <f t="shared" si="22"/>
        <v>0</v>
      </c>
      <c r="AW38" s="110">
        <f t="shared" si="66"/>
        <v>0</v>
      </c>
      <c r="AX38" s="110">
        <f t="shared" si="67"/>
        <v>0</v>
      </c>
      <c r="AY38" s="110">
        <f t="shared" si="68"/>
        <v>0</v>
      </c>
      <c r="AZ38" s="110">
        <f t="shared" si="69"/>
        <v>0</v>
      </c>
      <c r="BA38" s="110">
        <f t="shared" si="70"/>
        <v>0</v>
      </c>
      <c r="BB38" s="110">
        <f t="shared" si="71"/>
        <v>0</v>
      </c>
      <c r="BC38" s="110">
        <f t="shared" si="35"/>
        <v>6.1806431317374928</v>
      </c>
      <c r="BD38" s="110">
        <f t="shared" si="36"/>
        <v>13.095238679846966</v>
      </c>
      <c r="BE38" s="110">
        <f t="shared" si="37"/>
        <v>5.0098408482705459</v>
      </c>
      <c r="BF38" s="110">
        <f t="shared" si="38"/>
        <v>3.6414982705335652</v>
      </c>
      <c r="BG38" s="110">
        <f t="shared" si="39"/>
        <v>43.565827583880754</v>
      </c>
      <c r="BH38" s="110">
        <f t="shared" si="40"/>
        <v>7.3170734140933513</v>
      </c>
      <c r="BI38" s="108">
        <f t="shared" si="41"/>
        <v>0</v>
      </c>
      <c r="BJ38" s="109">
        <f t="shared" si="42"/>
        <v>-5000</v>
      </c>
      <c r="BK38" s="109">
        <f t="shared" si="25"/>
        <v>5116.8333106163045</v>
      </c>
      <c r="BL38" s="89">
        <f t="shared" si="43"/>
        <v>2.3366662123260884E-2</v>
      </c>
      <c r="BM38" s="109">
        <f t="shared" si="72"/>
        <v>0</v>
      </c>
      <c r="BN38" s="108">
        <f t="shared" si="44"/>
        <v>5116.8333106163045</v>
      </c>
      <c r="BO38" s="89">
        <f t="shared" si="45"/>
        <v>2.3366662123260884E-2</v>
      </c>
      <c r="BP38" s="108">
        <f t="shared" si="26"/>
        <v>0</v>
      </c>
      <c r="BQ38" s="108">
        <f t="shared" si="46"/>
        <v>5116.8333106163045</v>
      </c>
      <c r="BR38" s="89">
        <f t="shared" si="27"/>
        <v>2.3366662123260884E-2</v>
      </c>
      <c r="BT38" s="108"/>
      <c r="BU38" s="109">
        <f t="shared" si="47"/>
        <v>-5000</v>
      </c>
      <c r="BV38" s="109">
        <f t="shared" si="28"/>
        <v>5116.8333106163045</v>
      </c>
      <c r="BX38" s="108">
        <f t="shared" si="29"/>
        <v>5000</v>
      </c>
      <c r="BY38" s="111">
        <f t="shared" si="30"/>
        <v>2.3366662123260884E-2</v>
      </c>
      <c r="BZ38" s="108">
        <f t="shared" si="31"/>
        <v>73.425003000000004</v>
      </c>
      <c r="CA38" s="108">
        <f t="shared" si="32"/>
        <v>45.810001499999998</v>
      </c>
    </row>
    <row r="39" spans="1:79" ht="12.75" customHeight="1" x14ac:dyDescent="0.2">
      <c r="A39" s="107">
        <v>39321</v>
      </c>
      <c r="B39" s="108">
        <v>146.220001</v>
      </c>
      <c r="C39" s="108">
        <v>69.5</v>
      </c>
      <c r="D39" s="108">
        <v>57.259998000000003</v>
      </c>
      <c r="E39" s="108">
        <v>70.220000999999996</v>
      </c>
      <c r="F39" s="108">
        <v>47.860000999999997</v>
      </c>
      <c r="G39" s="108">
        <v>94.489998</v>
      </c>
      <c r="L39" s="189">
        <f>IF(inter=Weekly_2,L38+$B$4,IF(inter=Bi_weekly_2,L37+$B$4,IF(inter=Monthly_2,L35+$B$4,IF(inter=Quarterly_2,0,IF(inter=Yearly_2,0,IF(inter=None_2,0,0))))))</f>
        <v>5100</v>
      </c>
      <c r="M39" s="109">
        <f t="shared" si="48"/>
        <v>6.1336449032993414</v>
      </c>
      <c r="N39" s="109">
        <f t="shared" si="49"/>
        <v>12.519088249364245</v>
      </c>
      <c r="O39" s="109">
        <f t="shared" si="50"/>
        <v>1.26347695228975</v>
      </c>
      <c r="P39" s="109">
        <f t="shared" si="51"/>
        <v>5.8060121983652095</v>
      </c>
      <c r="Q39" s="109">
        <f t="shared" si="52"/>
        <v>-11.039448269639706</v>
      </c>
      <c r="R39" s="109">
        <f t="shared" si="53"/>
        <v>18.190252263533921</v>
      </c>
      <c r="S39" s="110">
        <f t="shared" si="54"/>
        <v>-4.1948056773022054E-2</v>
      </c>
      <c r="T39" s="110">
        <f t="shared" si="55"/>
        <v>-0.1801307661779028</v>
      </c>
      <c r="U39" s="110">
        <f t="shared" si="56"/>
        <v>-2.2065612930858815E-2</v>
      </c>
      <c r="V39" s="110">
        <f t="shared" si="57"/>
        <v>-8.2683168836258064E-2</v>
      </c>
      <c r="W39" s="110">
        <f t="shared" si="58"/>
        <v>0.23066126282863444</v>
      </c>
      <c r="X39" s="110">
        <f t="shared" si="59"/>
        <v>-0.19250981742569115</v>
      </c>
      <c r="Y39" s="110">
        <f t="shared" si="60"/>
        <v>6.1386950749644704</v>
      </c>
      <c r="Z39" s="110">
        <f t="shared" si="61"/>
        <v>12.915107913669063</v>
      </c>
      <c r="AA39" s="110">
        <f t="shared" si="62"/>
        <v>4.9877752353396874</v>
      </c>
      <c r="AB39" s="110">
        <f t="shared" si="63"/>
        <v>3.5588151016973071</v>
      </c>
      <c r="AC39" s="110">
        <f t="shared" si="64"/>
        <v>43.796488846709387</v>
      </c>
      <c r="AD39" s="110">
        <f t="shared" si="65"/>
        <v>7.1245635966676604</v>
      </c>
      <c r="AE39" s="110"/>
      <c r="AF39" s="110"/>
      <c r="AG39" s="110"/>
      <c r="AH39" s="110"/>
      <c r="AI39" s="110"/>
      <c r="AJ39" s="110"/>
      <c r="AK39" s="90">
        <f t="shared" si="11"/>
        <v>0</v>
      </c>
      <c r="AL39" s="90">
        <f t="shared" si="12"/>
        <v>0</v>
      </c>
      <c r="AM39" s="90">
        <f t="shared" si="13"/>
        <v>0</v>
      </c>
      <c r="AN39" s="90">
        <f t="shared" si="14"/>
        <v>0</v>
      </c>
      <c r="AO39" s="90">
        <f t="shared" si="15"/>
        <v>0</v>
      </c>
      <c r="AP39" s="90">
        <f t="shared" si="16"/>
        <v>0</v>
      </c>
      <c r="AQ39" s="110">
        <f t="shared" si="17"/>
        <v>0</v>
      </c>
      <c r="AR39" s="110">
        <f t="shared" si="18"/>
        <v>0</v>
      </c>
      <c r="AS39" s="110">
        <f t="shared" si="19"/>
        <v>0</v>
      </c>
      <c r="AT39" s="110">
        <f t="shared" si="20"/>
        <v>0</v>
      </c>
      <c r="AU39" s="110">
        <f t="shared" si="21"/>
        <v>0</v>
      </c>
      <c r="AV39" s="110">
        <f t="shared" si="22"/>
        <v>0</v>
      </c>
      <c r="AW39" s="110">
        <f t="shared" si="66"/>
        <v>0</v>
      </c>
      <c r="AX39" s="110">
        <f t="shared" si="67"/>
        <v>0</v>
      </c>
      <c r="AY39" s="110">
        <f t="shared" si="68"/>
        <v>0</v>
      </c>
      <c r="AZ39" s="110">
        <f t="shared" si="69"/>
        <v>0</v>
      </c>
      <c r="BA39" s="110">
        <f t="shared" si="70"/>
        <v>0</v>
      </c>
      <c r="BB39" s="110">
        <f t="shared" si="71"/>
        <v>0</v>
      </c>
      <c r="BC39" s="110">
        <f t="shared" si="35"/>
        <v>6.1386950749644704</v>
      </c>
      <c r="BD39" s="110">
        <f t="shared" si="36"/>
        <v>12.915107913669063</v>
      </c>
      <c r="BE39" s="110">
        <f t="shared" si="37"/>
        <v>4.9877752353396874</v>
      </c>
      <c r="BF39" s="110">
        <f t="shared" si="38"/>
        <v>3.5588151016973071</v>
      </c>
      <c r="BG39" s="110">
        <f t="shared" si="39"/>
        <v>43.796488846709387</v>
      </c>
      <c r="BH39" s="110">
        <f t="shared" si="40"/>
        <v>7.1245635966676604</v>
      </c>
      <c r="BI39" s="108">
        <f t="shared" si="41"/>
        <v>0</v>
      </c>
      <c r="BJ39" s="109">
        <f t="shared" si="42"/>
        <v>-4967.1269737027869</v>
      </c>
      <c r="BK39" s="109">
        <f t="shared" si="25"/>
        <v>5099.9999999999991</v>
      </c>
      <c r="BL39" s="89">
        <f t="shared" si="43"/>
        <v>2.6750479100026148E-2</v>
      </c>
      <c r="BM39" s="109">
        <f t="shared" si="72"/>
        <v>0</v>
      </c>
      <c r="BN39" s="108">
        <f t="shared" si="44"/>
        <v>5099.9999999999991</v>
      </c>
      <c r="BO39" s="89">
        <f t="shared" si="45"/>
        <v>2.6750479100026148E-2</v>
      </c>
      <c r="BP39" s="108">
        <f t="shared" si="26"/>
        <v>0</v>
      </c>
      <c r="BQ39" s="108">
        <f t="shared" si="46"/>
        <v>5099.9999999999991</v>
      </c>
      <c r="BR39" s="89">
        <f t="shared" si="27"/>
        <v>2.6750479100026148E-2</v>
      </c>
      <c r="BT39" s="108"/>
      <c r="BU39" s="109">
        <f t="shared" si="47"/>
        <v>-4967.1269737027869</v>
      </c>
      <c r="BV39" s="109">
        <f t="shared" si="28"/>
        <v>5099.9999999999991</v>
      </c>
      <c r="BX39" s="108">
        <f t="shared" si="29"/>
        <v>4967.1269737027869</v>
      </c>
      <c r="BY39" s="111">
        <f t="shared" si="30"/>
        <v>2.6750479100026148E-2</v>
      </c>
      <c r="BZ39" s="108">
        <f t="shared" si="31"/>
        <v>73.110000499999998</v>
      </c>
      <c r="CA39" s="108">
        <f t="shared" si="32"/>
        <v>47.244999</v>
      </c>
    </row>
    <row r="40" spans="1:79" ht="12.75" customHeight="1" x14ac:dyDescent="0.2">
      <c r="A40" s="107">
        <v>39329</v>
      </c>
      <c r="B40" s="108">
        <v>144.929993</v>
      </c>
      <c r="C40" s="108">
        <v>68.589995999999999</v>
      </c>
      <c r="D40" s="108">
        <v>56.330002</v>
      </c>
      <c r="E40" s="108">
        <v>68.779999000000004</v>
      </c>
      <c r="F40" s="108">
        <v>46.880001</v>
      </c>
      <c r="G40" s="108">
        <v>93.110000999999997</v>
      </c>
      <c r="L40" s="189">
        <f>IF(inter=Weekly_2,L39+$B$4,IF(inter=Bi_weekly_2,0,IF(inter=Monthly_2,0,IF(inter=Quarterly_2,0,IF(inter=Yearly_2,0,IF(inter=None_2,0,0))))))</f>
        <v>0</v>
      </c>
      <c r="M40" s="109">
        <f t="shared" si="48"/>
        <v>0</v>
      </c>
      <c r="N40" s="109">
        <f t="shared" si="49"/>
        <v>0</v>
      </c>
      <c r="O40" s="109">
        <f t="shared" si="50"/>
        <v>0</v>
      </c>
      <c r="P40" s="109">
        <f t="shared" si="51"/>
        <v>0</v>
      </c>
      <c r="Q40" s="109">
        <f t="shared" si="52"/>
        <v>0</v>
      </c>
      <c r="R40" s="109">
        <f t="shared" si="53"/>
        <v>0</v>
      </c>
      <c r="S40" s="110">
        <f t="shared" si="54"/>
        <v>0</v>
      </c>
      <c r="T40" s="110">
        <f t="shared" si="55"/>
        <v>0</v>
      </c>
      <c r="U40" s="110">
        <f t="shared" si="56"/>
        <v>0</v>
      </c>
      <c r="V40" s="110">
        <f t="shared" si="57"/>
        <v>0</v>
      </c>
      <c r="W40" s="110">
        <f t="shared" si="58"/>
        <v>0</v>
      </c>
      <c r="X40" s="110">
        <f t="shared" si="59"/>
        <v>0</v>
      </c>
      <c r="Y40" s="110">
        <f t="shared" si="60"/>
        <v>6.1386950749644704</v>
      </c>
      <c r="Z40" s="110">
        <f t="shared" si="61"/>
        <v>12.915107913669063</v>
      </c>
      <c r="AA40" s="110">
        <f t="shared" si="62"/>
        <v>4.9877752353396874</v>
      </c>
      <c r="AB40" s="110">
        <f t="shared" si="63"/>
        <v>3.5588151016973071</v>
      </c>
      <c r="AC40" s="110">
        <f t="shared" si="64"/>
        <v>43.796488846709387</v>
      </c>
      <c r="AD40" s="110">
        <f t="shared" si="65"/>
        <v>7.1245635966676604</v>
      </c>
      <c r="AE40" s="110"/>
      <c r="AF40" s="110"/>
      <c r="AG40" s="110"/>
      <c r="AH40" s="110"/>
      <c r="AI40" s="110"/>
      <c r="AJ40" s="110"/>
      <c r="AK40" s="90">
        <f t="shared" si="11"/>
        <v>0</v>
      </c>
      <c r="AL40" s="90">
        <f t="shared" si="12"/>
        <v>0</v>
      </c>
      <c r="AM40" s="90">
        <f t="shared" si="13"/>
        <v>0</v>
      </c>
      <c r="AN40" s="90">
        <f t="shared" si="14"/>
        <v>0</v>
      </c>
      <c r="AO40" s="90">
        <f t="shared" si="15"/>
        <v>0</v>
      </c>
      <c r="AP40" s="90">
        <f t="shared" si="16"/>
        <v>0</v>
      </c>
      <c r="AQ40" s="110">
        <f t="shared" si="17"/>
        <v>0</v>
      </c>
      <c r="AR40" s="110">
        <f t="shared" si="18"/>
        <v>0</v>
      </c>
      <c r="AS40" s="110">
        <f t="shared" si="19"/>
        <v>0</v>
      </c>
      <c r="AT40" s="110">
        <f t="shared" si="20"/>
        <v>0</v>
      </c>
      <c r="AU40" s="110">
        <f t="shared" si="21"/>
        <v>0</v>
      </c>
      <c r="AV40" s="110">
        <f t="shared" si="22"/>
        <v>0</v>
      </c>
      <c r="AW40" s="110">
        <f t="shared" si="66"/>
        <v>0</v>
      </c>
      <c r="AX40" s="110">
        <f t="shared" si="67"/>
        <v>0</v>
      </c>
      <c r="AY40" s="110">
        <f t="shared" si="68"/>
        <v>0</v>
      </c>
      <c r="AZ40" s="110">
        <f t="shared" si="69"/>
        <v>0</v>
      </c>
      <c r="BA40" s="110">
        <f t="shared" si="70"/>
        <v>0</v>
      </c>
      <c r="BB40" s="110">
        <f t="shared" si="71"/>
        <v>0</v>
      </c>
      <c r="BC40" s="110">
        <f t="shared" si="35"/>
        <v>6.1386950749644704</v>
      </c>
      <c r="BD40" s="110">
        <f t="shared" si="36"/>
        <v>12.915107913669063</v>
      </c>
      <c r="BE40" s="110">
        <f t="shared" si="37"/>
        <v>4.9877752353396874</v>
      </c>
      <c r="BF40" s="110">
        <f t="shared" si="38"/>
        <v>3.5588151016973071</v>
      </c>
      <c r="BG40" s="110">
        <f t="shared" si="39"/>
        <v>43.796488846709387</v>
      </c>
      <c r="BH40" s="110">
        <f t="shared" si="40"/>
        <v>7.1245635966676604</v>
      </c>
      <c r="BI40" s="108">
        <f t="shared" si="41"/>
        <v>0</v>
      </c>
      <c r="BJ40" s="109">
        <f t="shared" si="42"/>
        <v>-4967.1269737027869</v>
      </c>
      <c r="BK40" s="109">
        <f t="shared" si="25"/>
        <v>5017.8124870405391</v>
      </c>
      <c r="BL40" s="89">
        <f t="shared" si="43"/>
        <v>1.0204191196660384E-2</v>
      </c>
      <c r="BM40" s="109">
        <f t="shared" si="72"/>
        <v>0</v>
      </c>
      <c r="BN40" s="108">
        <f t="shared" si="44"/>
        <v>5017.8124870405391</v>
      </c>
      <c r="BO40" s="89">
        <f t="shared" si="45"/>
        <v>1.0204191196660384E-2</v>
      </c>
      <c r="BP40" s="108">
        <f t="shared" si="26"/>
        <v>0</v>
      </c>
      <c r="BQ40" s="108">
        <f t="shared" si="46"/>
        <v>5017.8124870405391</v>
      </c>
      <c r="BR40" s="89">
        <f t="shared" si="27"/>
        <v>1.0204191196660384E-2</v>
      </c>
      <c r="BT40" s="108"/>
      <c r="BU40" s="109">
        <f t="shared" si="47"/>
        <v>-4967.1269737027869</v>
      </c>
      <c r="BV40" s="109">
        <f t="shared" si="28"/>
        <v>5017.8124870405391</v>
      </c>
      <c r="BX40" s="108">
        <f t="shared" si="29"/>
        <v>4967.1269737027869</v>
      </c>
      <c r="BY40" s="111">
        <f t="shared" si="30"/>
        <v>1.0204191196660384E-2</v>
      </c>
      <c r="BZ40" s="108">
        <f t="shared" si="31"/>
        <v>72.464996499999998</v>
      </c>
      <c r="CA40" s="108">
        <f t="shared" si="32"/>
        <v>46.555000499999998</v>
      </c>
    </row>
    <row r="41" spans="1:79" ht="12.75" customHeight="1" x14ac:dyDescent="0.2">
      <c r="A41" s="107">
        <v>39335</v>
      </c>
      <c r="B41" s="108">
        <v>147.38000500000001</v>
      </c>
      <c r="C41" s="108">
        <v>70.199996999999996</v>
      </c>
      <c r="D41" s="108">
        <v>56.91</v>
      </c>
      <c r="E41" s="108">
        <v>69.300003000000004</v>
      </c>
      <c r="F41" s="108">
        <v>47.529998999999997</v>
      </c>
      <c r="G41" s="108">
        <v>95.919998000000007</v>
      </c>
      <c r="L41" s="189">
        <f>IF(inter=Weekly_2,L40+$B$4,IF(inter=Bi_weekly_2,L39+$B$4,IF(inter=Monthly_2,0,IF(inter=Quarterly_2,0,IF(inter=Yearly_2,0,IF(inter=None_2,0,0))))))</f>
        <v>0</v>
      </c>
      <c r="M41" s="109">
        <f t="shared" si="48"/>
        <v>0</v>
      </c>
      <c r="N41" s="109">
        <f t="shared" si="49"/>
        <v>0</v>
      </c>
      <c r="O41" s="109">
        <f t="shared" si="50"/>
        <v>0</v>
      </c>
      <c r="P41" s="109">
        <f t="shared" si="51"/>
        <v>0</v>
      </c>
      <c r="Q41" s="109">
        <f t="shared" si="52"/>
        <v>0</v>
      </c>
      <c r="R41" s="109">
        <f t="shared" si="53"/>
        <v>0</v>
      </c>
      <c r="S41" s="110">
        <f t="shared" si="54"/>
        <v>0</v>
      </c>
      <c r="T41" s="110">
        <f t="shared" si="55"/>
        <v>0</v>
      </c>
      <c r="U41" s="110">
        <f t="shared" si="56"/>
        <v>0</v>
      </c>
      <c r="V41" s="110">
        <f t="shared" si="57"/>
        <v>0</v>
      </c>
      <c r="W41" s="110">
        <f t="shared" si="58"/>
        <v>0</v>
      </c>
      <c r="X41" s="110">
        <f t="shared" si="59"/>
        <v>0</v>
      </c>
      <c r="Y41" s="110">
        <f t="shared" si="60"/>
        <v>6.1386950749644704</v>
      </c>
      <c r="Z41" s="110">
        <f t="shared" si="61"/>
        <v>12.915107913669063</v>
      </c>
      <c r="AA41" s="110">
        <f t="shared" si="62"/>
        <v>4.9877752353396874</v>
      </c>
      <c r="AB41" s="110">
        <f t="shared" si="63"/>
        <v>3.5588151016973071</v>
      </c>
      <c r="AC41" s="110">
        <f t="shared" si="64"/>
        <v>43.796488846709387</v>
      </c>
      <c r="AD41" s="110">
        <f t="shared" si="65"/>
        <v>7.1245635966676604</v>
      </c>
      <c r="AE41" s="110"/>
      <c r="AF41" s="110"/>
      <c r="AG41" s="110"/>
      <c r="AH41" s="110"/>
      <c r="AI41" s="110"/>
      <c r="AJ41" s="110"/>
      <c r="AK41" s="90">
        <f t="shared" si="11"/>
        <v>0</v>
      </c>
      <c r="AL41" s="90">
        <f t="shared" si="12"/>
        <v>0</v>
      </c>
      <c r="AM41" s="90">
        <f t="shared" si="13"/>
        <v>0</v>
      </c>
      <c r="AN41" s="90">
        <f t="shared" si="14"/>
        <v>0</v>
      </c>
      <c r="AO41" s="90">
        <f t="shared" si="15"/>
        <v>0</v>
      </c>
      <c r="AP41" s="90">
        <f t="shared" si="16"/>
        <v>0</v>
      </c>
      <c r="AQ41" s="110">
        <f t="shared" si="17"/>
        <v>0</v>
      </c>
      <c r="AR41" s="110">
        <f t="shared" si="18"/>
        <v>0</v>
      </c>
      <c r="AS41" s="110">
        <f t="shared" si="19"/>
        <v>0</v>
      </c>
      <c r="AT41" s="110">
        <f t="shared" si="20"/>
        <v>0</v>
      </c>
      <c r="AU41" s="110">
        <f t="shared" si="21"/>
        <v>0</v>
      </c>
      <c r="AV41" s="110">
        <f t="shared" si="22"/>
        <v>0</v>
      </c>
      <c r="AW41" s="110">
        <f t="shared" si="66"/>
        <v>0</v>
      </c>
      <c r="AX41" s="110">
        <f t="shared" si="67"/>
        <v>0</v>
      </c>
      <c r="AY41" s="110">
        <f t="shared" si="68"/>
        <v>0</v>
      </c>
      <c r="AZ41" s="110">
        <f t="shared" si="69"/>
        <v>0</v>
      </c>
      <c r="BA41" s="110">
        <f t="shared" si="70"/>
        <v>0</v>
      </c>
      <c r="BB41" s="110">
        <f t="shared" si="71"/>
        <v>0</v>
      </c>
      <c r="BC41" s="110">
        <f t="shared" si="35"/>
        <v>6.1386950749644704</v>
      </c>
      <c r="BD41" s="110">
        <f t="shared" si="36"/>
        <v>12.915107913669063</v>
      </c>
      <c r="BE41" s="110">
        <f t="shared" si="37"/>
        <v>4.9877752353396874</v>
      </c>
      <c r="BF41" s="110">
        <f t="shared" si="38"/>
        <v>3.5588151016973071</v>
      </c>
      <c r="BG41" s="110">
        <f t="shared" si="39"/>
        <v>43.796488846709387</v>
      </c>
      <c r="BH41" s="110">
        <f t="shared" si="40"/>
        <v>7.1245635966676604</v>
      </c>
      <c r="BI41" s="108">
        <f t="shared" si="41"/>
        <v>0</v>
      </c>
      <c r="BJ41" s="109">
        <f t="shared" si="42"/>
        <v>-4967.1269737027869</v>
      </c>
      <c r="BK41" s="109">
        <f t="shared" si="25"/>
        <v>5106.8768305340764</v>
      </c>
      <c r="BL41" s="89">
        <f t="shared" si="43"/>
        <v>2.8134947540330746E-2</v>
      </c>
      <c r="BM41" s="109">
        <f t="shared" si="72"/>
        <v>0</v>
      </c>
      <c r="BN41" s="108">
        <f t="shared" si="44"/>
        <v>5106.8768305340764</v>
      </c>
      <c r="BO41" s="89">
        <f t="shared" si="45"/>
        <v>2.8134947540330746E-2</v>
      </c>
      <c r="BP41" s="108">
        <f t="shared" si="26"/>
        <v>0</v>
      </c>
      <c r="BQ41" s="108">
        <f t="shared" si="46"/>
        <v>5106.8768305340764</v>
      </c>
      <c r="BR41" s="89">
        <f t="shared" si="27"/>
        <v>2.8134947540330746E-2</v>
      </c>
      <c r="BT41" s="108"/>
      <c r="BU41" s="109">
        <f t="shared" si="47"/>
        <v>-4967.1269737027869</v>
      </c>
      <c r="BV41" s="109">
        <f t="shared" si="28"/>
        <v>5106.8768305340764</v>
      </c>
      <c r="BX41" s="108">
        <f t="shared" si="29"/>
        <v>4967.1269737027869</v>
      </c>
      <c r="BY41" s="111">
        <f t="shared" si="30"/>
        <v>2.8134947540330524E-2</v>
      </c>
      <c r="BZ41" s="108">
        <f t="shared" si="31"/>
        <v>73.690002500000006</v>
      </c>
      <c r="CA41" s="108">
        <f t="shared" si="32"/>
        <v>47.959999000000003</v>
      </c>
    </row>
    <row r="42" spans="1:79" ht="12.75" customHeight="1" x14ac:dyDescent="0.2">
      <c r="A42" s="107">
        <v>39342</v>
      </c>
      <c r="B42" s="108">
        <v>151.220001</v>
      </c>
      <c r="C42" s="108">
        <v>72.180000000000007</v>
      </c>
      <c r="D42" s="108">
        <v>58.23</v>
      </c>
      <c r="E42" s="108">
        <v>71.680000000000007</v>
      </c>
      <c r="F42" s="108">
        <v>49.110000999999997</v>
      </c>
      <c r="G42" s="108">
        <v>100.75</v>
      </c>
      <c r="L42" s="189">
        <f>IF(inter=Weekly_2,L41+$B$4,IF(inter=Bi_weekly_2,0,IF(inter=Monthly_2,0,IF(inter=Quarterly_2,0,IF(inter=Yearly_2,0,IF(inter=None_2,0,0))))))</f>
        <v>0</v>
      </c>
      <c r="M42" s="109">
        <f t="shared" si="48"/>
        <v>0</v>
      </c>
      <c r="N42" s="109">
        <f t="shared" si="49"/>
        <v>0</v>
      </c>
      <c r="O42" s="109">
        <f t="shared" si="50"/>
        <v>0</v>
      </c>
      <c r="P42" s="109">
        <f t="shared" si="51"/>
        <v>0</v>
      </c>
      <c r="Q42" s="109">
        <f t="shared" si="52"/>
        <v>0</v>
      </c>
      <c r="R42" s="109">
        <f t="shared" si="53"/>
        <v>0</v>
      </c>
      <c r="S42" s="110">
        <f t="shared" si="54"/>
        <v>0</v>
      </c>
      <c r="T42" s="110">
        <f t="shared" si="55"/>
        <v>0</v>
      </c>
      <c r="U42" s="110">
        <f t="shared" si="56"/>
        <v>0</v>
      </c>
      <c r="V42" s="110">
        <f t="shared" si="57"/>
        <v>0</v>
      </c>
      <c r="W42" s="110">
        <f t="shared" si="58"/>
        <v>0</v>
      </c>
      <c r="X42" s="110">
        <f t="shared" si="59"/>
        <v>0</v>
      </c>
      <c r="Y42" s="110">
        <f t="shared" si="60"/>
        <v>6.1386950749644704</v>
      </c>
      <c r="Z42" s="110">
        <f t="shared" si="61"/>
        <v>12.915107913669063</v>
      </c>
      <c r="AA42" s="110">
        <f t="shared" si="62"/>
        <v>4.9877752353396874</v>
      </c>
      <c r="AB42" s="110">
        <f t="shared" si="63"/>
        <v>3.5588151016973071</v>
      </c>
      <c r="AC42" s="110">
        <f t="shared" si="64"/>
        <v>43.796488846709387</v>
      </c>
      <c r="AD42" s="110">
        <f t="shared" si="65"/>
        <v>7.1245635966676604</v>
      </c>
      <c r="AE42" s="110"/>
      <c r="AF42" s="110"/>
      <c r="AG42" s="110"/>
      <c r="AH42" s="110"/>
      <c r="AI42" s="110"/>
      <c r="AJ42" s="110"/>
      <c r="AK42" s="90">
        <f t="shared" si="11"/>
        <v>0</v>
      </c>
      <c r="AL42" s="90">
        <f t="shared" si="12"/>
        <v>0</v>
      </c>
      <c r="AM42" s="90">
        <f t="shared" si="13"/>
        <v>0</v>
      </c>
      <c r="AN42" s="90">
        <f t="shared" si="14"/>
        <v>0</v>
      </c>
      <c r="AO42" s="90">
        <f t="shared" si="15"/>
        <v>0</v>
      </c>
      <c r="AP42" s="90">
        <f t="shared" si="16"/>
        <v>0</v>
      </c>
      <c r="AQ42" s="110">
        <f t="shared" si="17"/>
        <v>0</v>
      </c>
      <c r="AR42" s="110">
        <f t="shared" si="18"/>
        <v>0</v>
      </c>
      <c r="AS42" s="110">
        <f t="shared" si="19"/>
        <v>0</v>
      </c>
      <c r="AT42" s="110">
        <f t="shared" si="20"/>
        <v>0</v>
      </c>
      <c r="AU42" s="110">
        <f t="shared" si="21"/>
        <v>0</v>
      </c>
      <c r="AV42" s="110">
        <f t="shared" si="22"/>
        <v>0</v>
      </c>
      <c r="AW42" s="110">
        <f t="shared" si="66"/>
        <v>0</v>
      </c>
      <c r="AX42" s="110">
        <f t="shared" si="67"/>
        <v>0</v>
      </c>
      <c r="AY42" s="110">
        <f t="shared" si="68"/>
        <v>0</v>
      </c>
      <c r="AZ42" s="110">
        <f t="shared" si="69"/>
        <v>0</v>
      </c>
      <c r="BA42" s="110">
        <f t="shared" si="70"/>
        <v>0</v>
      </c>
      <c r="BB42" s="110">
        <f t="shared" si="71"/>
        <v>0</v>
      </c>
      <c r="BC42" s="110">
        <f t="shared" si="35"/>
        <v>6.1386950749644704</v>
      </c>
      <c r="BD42" s="110">
        <f t="shared" si="36"/>
        <v>12.915107913669063</v>
      </c>
      <c r="BE42" s="110">
        <f t="shared" si="37"/>
        <v>4.9877752353396874</v>
      </c>
      <c r="BF42" s="110">
        <f t="shared" si="38"/>
        <v>3.5588151016973071</v>
      </c>
      <c r="BG42" s="110">
        <f t="shared" si="39"/>
        <v>43.796488846709387</v>
      </c>
      <c r="BH42" s="110">
        <f t="shared" si="40"/>
        <v>7.1245635966676604</v>
      </c>
      <c r="BI42" s="108">
        <f t="shared" si="41"/>
        <v>0</v>
      </c>
      <c r="BJ42" s="109">
        <f t="shared" si="42"/>
        <v>-4967.1269737027869</v>
      </c>
      <c r="BK42" s="109">
        <f t="shared" si="25"/>
        <v>5274.6853764496027</v>
      </c>
      <c r="BL42" s="89">
        <f t="shared" si="43"/>
        <v>6.1918772033633607E-2</v>
      </c>
      <c r="BM42" s="109">
        <f t="shared" si="72"/>
        <v>0</v>
      </c>
      <c r="BN42" s="108">
        <f t="shared" si="44"/>
        <v>5274.6853764496027</v>
      </c>
      <c r="BO42" s="89">
        <f t="shared" si="45"/>
        <v>6.1918772033633607E-2</v>
      </c>
      <c r="BP42" s="108">
        <f t="shared" si="26"/>
        <v>0</v>
      </c>
      <c r="BQ42" s="108">
        <f t="shared" si="46"/>
        <v>5274.6853764496027</v>
      </c>
      <c r="BR42" s="89">
        <f t="shared" si="27"/>
        <v>6.1918772033633607E-2</v>
      </c>
      <c r="BT42" s="108"/>
      <c r="BU42" s="109">
        <f t="shared" si="47"/>
        <v>-4967.1269737027869</v>
      </c>
      <c r="BV42" s="109">
        <f t="shared" si="28"/>
        <v>5274.6853764496027</v>
      </c>
      <c r="BX42" s="108">
        <f t="shared" si="29"/>
        <v>4967.1269737027869</v>
      </c>
      <c r="BY42" s="111">
        <f t="shared" si="30"/>
        <v>6.1918772033633607E-2</v>
      </c>
      <c r="BZ42" s="108">
        <f t="shared" si="31"/>
        <v>75.610000499999998</v>
      </c>
      <c r="CA42" s="108">
        <f t="shared" si="32"/>
        <v>50.375</v>
      </c>
    </row>
    <row r="43" spans="1:79" ht="12.75" customHeight="1" x14ac:dyDescent="0.2">
      <c r="A43" s="107">
        <v>39349</v>
      </c>
      <c r="B43" s="108">
        <v>151.199997</v>
      </c>
      <c r="C43" s="108">
        <v>71.510002</v>
      </c>
      <c r="D43" s="108">
        <v>58.369999</v>
      </c>
      <c r="E43" s="108">
        <v>70.830001999999993</v>
      </c>
      <c r="F43" s="108">
        <v>50.139999000000003</v>
      </c>
      <c r="G43" s="108">
        <v>103.779999</v>
      </c>
      <c r="L43" s="189">
        <f>IF(inter=Weekly_2,L42+$B$4,IF(inter=Bi_weekly_2,L41+$B$4,IF(inter=Monthly_2,L39+$B$4,IF(inter=Quarterly_2,0,IF(inter=Yearly_2,0,IF(inter=None_2,0,0))))))</f>
        <v>5200</v>
      </c>
      <c r="M43" s="109">
        <f t="shared" si="48"/>
        <v>12.970676918542722</v>
      </c>
      <c r="N43" s="109">
        <f t="shared" si="49"/>
        <v>8.3593927366905518</v>
      </c>
      <c r="O43" s="109">
        <f t="shared" si="50"/>
        <v>-6.3564500997699724E-2</v>
      </c>
      <c r="P43" s="109">
        <f t="shared" si="51"/>
        <v>-2.7291192291495747</v>
      </c>
      <c r="Q43" s="109">
        <f t="shared" si="52"/>
        <v>58.755906977520226</v>
      </c>
      <c r="R43" s="109">
        <f t="shared" si="53"/>
        <v>52.987202937606298</v>
      </c>
      <c r="S43" s="110">
        <f t="shared" si="54"/>
        <v>-8.5784901956993578E-2</v>
      </c>
      <c r="T43" s="110">
        <f t="shared" si="55"/>
        <v>-0.11689823105711215</v>
      </c>
      <c r="U43" s="110">
        <f t="shared" si="56"/>
        <v>1.0889926689513858E-3</v>
      </c>
      <c r="V43" s="110">
        <f t="shared" si="57"/>
        <v>3.8530554173210031E-2</v>
      </c>
      <c r="W43" s="110">
        <f t="shared" si="58"/>
        <v>-1.1718370193330123</v>
      </c>
      <c r="X43" s="110">
        <f t="shared" si="59"/>
        <v>-0.51057239784330988</v>
      </c>
      <c r="Y43" s="110">
        <f t="shared" si="60"/>
        <v>6.0529101730074766</v>
      </c>
      <c r="Z43" s="110">
        <f t="shared" si="61"/>
        <v>12.798209682611951</v>
      </c>
      <c r="AA43" s="110">
        <f t="shared" si="62"/>
        <v>4.988864228008639</v>
      </c>
      <c r="AB43" s="110">
        <f t="shared" si="63"/>
        <v>3.5973456558705172</v>
      </c>
      <c r="AC43" s="110">
        <f t="shared" si="64"/>
        <v>42.624651827376375</v>
      </c>
      <c r="AD43" s="110">
        <f t="shared" si="65"/>
        <v>6.6139911988243503</v>
      </c>
      <c r="AE43" s="110">
        <v>0.32100000000000001</v>
      </c>
      <c r="AF43" s="110">
        <v>0.46</v>
      </c>
      <c r="AG43" s="110"/>
      <c r="AH43" s="110"/>
      <c r="AI43" s="110"/>
      <c r="AJ43" s="110"/>
      <c r="AK43" s="90">
        <f t="shared" si="11"/>
        <v>1.9429841655354001</v>
      </c>
      <c r="AL43" s="90">
        <f t="shared" si="12"/>
        <v>5.8871764540014979</v>
      </c>
      <c r="AM43" s="90">
        <f t="shared" si="13"/>
        <v>0</v>
      </c>
      <c r="AN43" s="90">
        <f t="shared" si="14"/>
        <v>0</v>
      </c>
      <c r="AO43" s="90">
        <f t="shared" si="15"/>
        <v>0</v>
      </c>
      <c r="AP43" s="90">
        <f t="shared" si="16"/>
        <v>0</v>
      </c>
      <c r="AQ43" s="110">
        <f t="shared" si="17"/>
        <v>1.285042463020287E-2</v>
      </c>
      <c r="AR43" s="110">
        <f t="shared" si="18"/>
        <v>8.2326615708967502E-2</v>
      </c>
      <c r="AS43" s="110">
        <f t="shared" si="19"/>
        <v>0</v>
      </c>
      <c r="AT43" s="110">
        <f t="shared" si="20"/>
        <v>0</v>
      </c>
      <c r="AU43" s="110">
        <f t="shared" si="21"/>
        <v>0</v>
      </c>
      <c r="AV43" s="110">
        <f t="shared" si="22"/>
        <v>0</v>
      </c>
      <c r="AW43" s="110">
        <f t="shared" si="66"/>
        <v>1.285042463020287E-2</v>
      </c>
      <c r="AX43" s="110">
        <f t="shared" si="67"/>
        <v>8.2326615708967502E-2</v>
      </c>
      <c r="AY43" s="110">
        <f t="shared" si="68"/>
        <v>0</v>
      </c>
      <c r="AZ43" s="110">
        <f t="shared" si="69"/>
        <v>0</v>
      </c>
      <c r="BA43" s="110">
        <f t="shared" si="70"/>
        <v>0</v>
      </c>
      <c r="BB43" s="110">
        <f t="shared" si="71"/>
        <v>0</v>
      </c>
      <c r="BC43" s="110">
        <f t="shared" si="35"/>
        <v>6.0657605976376798</v>
      </c>
      <c r="BD43" s="110">
        <f t="shared" si="36"/>
        <v>12.880536298320919</v>
      </c>
      <c r="BE43" s="110">
        <f t="shared" si="37"/>
        <v>4.988864228008639</v>
      </c>
      <c r="BF43" s="110">
        <f t="shared" si="38"/>
        <v>3.5973456558705172</v>
      </c>
      <c r="BG43" s="110">
        <f t="shared" si="39"/>
        <v>42.624651827376375</v>
      </c>
      <c r="BH43" s="110">
        <f t="shared" si="40"/>
        <v>6.6139911988243503</v>
      </c>
      <c r="BI43" s="108">
        <f t="shared" si="41"/>
        <v>7.8301606195368976</v>
      </c>
      <c r="BJ43" s="109">
        <f t="shared" si="42"/>
        <v>-4836.8464778625739</v>
      </c>
      <c r="BK43" s="109">
        <f t="shared" si="25"/>
        <v>5200</v>
      </c>
      <c r="BL43" s="89">
        <f t="shared" si="43"/>
        <v>7.5080638552312617E-2</v>
      </c>
      <c r="BM43" s="109">
        <f t="shared" si="72"/>
        <v>7.8301606195368976</v>
      </c>
      <c r="BN43" s="108">
        <f t="shared" si="44"/>
        <v>5207.8301606195373</v>
      </c>
      <c r="BO43" s="89">
        <f t="shared" si="45"/>
        <v>7.6699495105931659E-2</v>
      </c>
      <c r="BP43" s="108">
        <f t="shared" si="26"/>
        <v>7.8301606195368976</v>
      </c>
      <c r="BQ43" s="108">
        <f t="shared" si="46"/>
        <v>5207.8301606195364</v>
      </c>
      <c r="BR43" s="89">
        <f t="shared" si="27"/>
        <v>7.6699495105931437E-2</v>
      </c>
      <c r="BT43" s="108"/>
      <c r="BU43" s="109">
        <f t="shared" si="47"/>
        <v>-4836.8464778625739</v>
      </c>
      <c r="BV43" s="109">
        <f t="shared" si="28"/>
        <v>5200</v>
      </c>
      <c r="BX43" s="108">
        <f t="shared" si="29"/>
        <v>4836.8464778625739</v>
      </c>
      <c r="BY43" s="111">
        <f t="shared" si="30"/>
        <v>7.5080638552312395E-2</v>
      </c>
      <c r="BZ43" s="108">
        <f t="shared" si="31"/>
        <v>75.599998499999998</v>
      </c>
      <c r="CA43" s="108">
        <f t="shared" si="32"/>
        <v>51.889999500000002</v>
      </c>
    </row>
    <row r="44" spans="1:79" ht="12.75" customHeight="1" x14ac:dyDescent="0.2">
      <c r="A44" s="107">
        <v>39356</v>
      </c>
      <c r="B44" s="108">
        <v>154.61000100000001</v>
      </c>
      <c r="C44" s="108">
        <v>73.120002999999997</v>
      </c>
      <c r="D44" s="108">
        <v>60.119999</v>
      </c>
      <c r="E44" s="108">
        <v>73.699996999999996</v>
      </c>
      <c r="F44" s="108">
        <v>51.130001</v>
      </c>
      <c r="G44" s="108">
        <v>109.599998</v>
      </c>
      <c r="L44" s="189">
        <f>IF(inter=Weekly_2,L43+$B$4,IF(inter=Bi_weekly_2,0,IF(inter=Monthly_2,0,IF(inter=Quarterly_2,0,IF(inter=Yearly_2,0,IF(inter=None_2,0,0))))))</f>
        <v>0</v>
      </c>
      <c r="M44" s="109">
        <f t="shared" si="48"/>
        <v>0</v>
      </c>
      <c r="N44" s="109">
        <f t="shared" si="49"/>
        <v>0</v>
      </c>
      <c r="O44" s="109">
        <f t="shared" si="50"/>
        <v>0</v>
      </c>
      <c r="P44" s="109">
        <f t="shared" si="51"/>
        <v>0</v>
      </c>
      <c r="Q44" s="109">
        <f t="shared" si="52"/>
        <v>0</v>
      </c>
      <c r="R44" s="109">
        <f t="shared" si="53"/>
        <v>0</v>
      </c>
      <c r="S44" s="110">
        <f t="shared" si="54"/>
        <v>0</v>
      </c>
      <c r="T44" s="110">
        <f t="shared" si="55"/>
        <v>0</v>
      </c>
      <c r="U44" s="110">
        <f t="shared" si="56"/>
        <v>0</v>
      </c>
      <c r="V44" s="110">
        <f t="shared" si="57"/>
        <v>0</v>
      </c>
      <c r="W44" s="110">
        <f t="shared" si="58"/>
        <v>0</v>
      </c>
      <c r="X44" s="110">
        <f t="shared" si="59"/>
        <v>0</v>
      </c>
      <c r="Y44" s="110">
        <f t="shared" si="60"/>
        <v>6.0529101730074766</v>
      </c>
      <c r="Z44" s="110">
        <f t="shared" si="61"/>
        <v>12.798209682611951</v>
      </c>
      <c r="AA44" s="110">
        <f t="shared" si="62"/>
        <v>4.988864228008639</v>
      </c>
      <c r="AB44" s="110">
        <f t="shared" si="63"/>
        <v>3.5973456558705172</v>
      </c>
      <c r="AC44" s="110">
        <f t="shared" si="64"/>
        <v>42.624651827376375</v>
      </c>
      <c r="AD44" s="110">
        <f t="shared" si="65"/>
        <v>6.6139911988243503</v>
      </c>
      <c r="AE44" s="110"/>
      <c r="AF44" s="110"/>
      <c r="AG44" s="110"/>
      <c r="AH44" s="110"/>
      <c r="AI44" s="110"/>
      <c r="AJ44" s="110"/>
      <c r="AK44" s="90">
        <f t="shared" si="11"/>
        <v>0</v>
      </c>
      <c r="AL44" s="90">
        <f t="shared" si="12"/>
        <v>0</v>
      </c>
      <c r="AM44" s="90">
        <f t="shared" si="13"/>
        <v>0</v>
      </c>
      <c r="AN44" s="90">
        <f t="shared" si="14"/>
        <v>0</v>
      </c>
      <c r="AO44" s="90">
        <f t="shared" si="15"/>
        <v>0</v>
      </c>
      <c r="AP44" s="90">
        <f t="shared" si="16"/>
        <v>0</v>
      </c>
      <c r="AQ44" s="110">
        <f t="shared" si="17"/>
        <v>0</v>
      </c>
      <c r="AR44" s="110">
        <f t="shared" si="18"/>
        <v>0</v>
      </c>
      <c r="AS44" s="110">
        <f t="shared" si="19"/>
        <v>0</v>
      </c>
      <c r="AT44" s="110">
        <f t="shared" si="20"/>
        <v>0</v>
      </c>
      <c r="AU44" s="110">
        <f t="shared" si="21"/>
        <v>0</v>
      </c>
      <c r="AV44" s="110">
        <f t="shared" si="22"/>
        <v>0</v>
      </c>
      <c r="AW44" s="110">
        <f t="shared" si="66"/>
        <v>1.285042463020287E-2</v>
      </c>
      <c r="AX44" s="110">
        <f t="shared" si="67"/>
        <v>8.2326615708967502E-2</v>
      </c>
      <c r="AY44" s="110">
        <f t="shared" si="68"/>
        <v>0</v>
      </c>
      <c r="AZ44" s="110">
        <f t="shared" si="69"/>
        <v>0</v>
      </c>
      <c r="BA44" s="110">
        <f t="shared" si="70"/>
        <v>0</v>
      </c>
      <c r="BB44" s="110">
        <f t="shared" si="71"/>
        <v>0</v>
      </c>
      <c r="BC44" s="110">
        <f t="shared" si="35"/>
        <v>6.0657605976376798</v>
      </c>
      <c r="BD44" s="110">
        <f t="shared" si="36"/>
        <v>12.880536298320919</v>
      </c>
      <c r="BE44" s="110">
        <f t="shared" si="37"/>
        <v>4.988864228008639</v>
      </c>
      <c r="BF44" s="110">
        <f t="shared" si="38"/>
        <v>3.5973456558705172</v>
      </c>
      <c r="BG44" s="110">
        <f t="shared" si="39"/>
        <v>42.624651827376375</v>
      </c>
      <c r="BH44" s="110">
        <f t="shared" si="40"/>
        <v>6.6139911988243503</v>
      </c>
      <c r="BI44" s="108">
        <f t="shared" si="41"/>
        <v>0</v>
      </c>
      <c r="BJ44" s="109">
        <f t="shared" si="42"/>
        <v>-4836.8464778625739</v>
      </c>
      <c r="BK44" s="109">
        <f t="shared" si="25"/>
        <v>5340.9923674550182</v>
      </c>
      <c r="BL44" s="89">
        <f t="shared" si="43"/>
        <v>0.10423028555895542</v>
      </c>
      <c r="BM44" s="109">
        <f t="shared" si="72"/>
        <v>7.8301606195368976</v>
      </c>
      <c r="BN44" s="108">
        <f t="shared" si="44"/>
        <v>5348.8225280745555</v>
      </c>
      <c r="BO44" s="89">
        <f t="shared" si="45"/>
        <v>0.10584914211257468</v>
      </c>
      <c r="BP44" s="108">
        <f t="shared" si="26"/>
        <v>8.0065265525456404</v>
      </c>
      <c r="BQ44" s="108">
        <f t="shared" si="46"/>
        <v>5348.9988940075636</v>
      </c>
      <c r="BR44" s="89">
        <f t="shared" si="27"/>
        <v>0.10588560511255096</v>
      </c>
      <c r="BT44" s="108"/>
      <c r="BU44" s="109">
        <f t="shared" si="47"/>
        <v>-4836.8464778625739</v>
      </c>
      <c r="BV44" s="109">
        <f t="shared" si="28"/>
        <v>5340.9923674550182</v>
      </c>
      <c r="BX44" s="108">
        <f t="shared" si="29"/>
        <v>4836.8464778625739</v>
      </c>
      <c r="BY44" s="111">
        <f t="shared" si="30"/>
        <v>0.10423028555895564</v>
      </c>
      <c r="BZ44" s="108">
        <f t="shared" si="31"/>
        <v>77.305000500000006</v>
      </c>
      <c r="CA44" s="108">
        <f t="shared" si="32"/>
        <v>54.799999</v>
      </c>
    </row>
    <row r="45" spans="1:79" ht="12.75" customHeight="1" x14ac:dyDescent="0.2">
      <c r="A45" s="107">
        <v>39363</v>
      </c>
      <c r="B45" s="108">
        <v>155.08000200000001</v>
      </c>
      <c r="C45" s="108">
        <v>72.930000000000007</v>
      </c>
      <c r="D45" s="108">
        <v>59.84</v>
      </c>
      <c r="E45" s="108">
        <v>73.029999000000004</v>
      </c>
      <c r="F45" s="108">
        <v>51.52</v>
      </c>
      <c r="G45" s="108">
        <v>111.650002</v>
      </c>
      <c r="L45" s="189">
        <f>IF(inter=Weekly_2,L44+$B$4,IF(inter=Bi_weekly_2,L43+$B$4,IF(inter=Monthly_2,0,IF(inter=Quarterly_2,0,IF(inter=Yearly_2,0,IF(inter=None_2,0,0))))))</f>
        <v>0</v>
      </c>
      <c r="M45" s="109">
        <f t="shared" si="48"/>
        <v>0</v>
      </c>
      <c r="N45" s="109">
        <f t="shared" si="49"/>
        <v>0</v>
      </c>
      <c r="O45" s="109">
        <f t="shared" si="50"/>
        <v>0</v>
      </c>
      <c r="P45" s="109">
        <f t="shared" si="51"/>
        <v>0</v>
      </c>
      <c r="Q45" s="109">
        <f t="shared" si="52"/>
        <v>0</v>
      </c>
      <c r="R45" s="109">
        <f t="shared" si="53"/>
        <v>0</v>
      </c>
      <c r="S45" s="110">
        <f t="shared" si="54"/>
        <v>0</v>
      </c>
      <c r="T45" s="110">
        <f t="shared" si="55"/>
        <v>0</v>
      </c>
      <c r="U45" s="110">
        <f t="shared" si="56"/>
        <v>0</v>
      </c>
      <c r="V45" s="110">
        <f t="shared" si="57"/>
        <v>0</v>
      </c>
      <c r="W45" s="110">
        <f t="shared" si="58"/>
        <v>0</v>
      </c>
      <c r="X45" s="110">
        <f t="shared" si="59"/>
        <v>0</v>
      </c>
      <c r="Y45" s="110">
        <f t="shared" si="60"/>
        <v>6.0529101730074766</v>
      </c>
      <c r="Z45" s="110">
        <f t="shared" si="61"/>
        <v>12.798209682611951</v>
      </c>
      <c r="AA45" s="110">
        <f t="shared" si="62"/>
        <v>4.988864228008639</v>
      </c>
      <c r="AB45" s="110">
        <f t="shared" si="63"/>
        <v>3.5973456558705172</v>
      </c>
      <c r="AC45" s="110">
        <f t="shared" si="64"/>
        <v>42.624651827376375</v>
      </c>
      <c r="AD45" s="110">
        <f t="shared" si="65"/>
        <v>6.6139911988243503</v>
      </c>
      <c r="AE45" s="110"/>
      <c r="AF45" s="110"/>
      <c r="AG45" s="110"/>
      <c r="AH45" s="110"/>
      <c r="AI45" s="110"/>
      <c r="AJ45" s="110"/>
      <c r="AK45" s="90">
        <f t="shared" si="11"/>
        <v>0</v>
      </c>
      <c r="AL45" s="90">
        <f t="shared" si="12"/>
        <v>0</v>
      </c>
      <c r="AM45" s="90">
        <f t="shared" si="13"/>
        <v>0</v>
      </c>
      <c r="AN45" s="90">
        <f t="shared" si="14"/>
        <v>0</v>
      </c>
      <c r="AO45" s="90">
        <f t="shared" si="15"/>
        <v>0</v>
      </c>
      <c r="AP45" s="90">
        <f t="shared" si="16"/>
        <v>0</v>
      </c>
      <c r="AQ45" s="110">
        <f t="shared" si="17"/>
        <v>0</v>
      </c>
      <c r="AR45" s="110">
        <f t="shared" si="18"/>
        <v>0</v>
      </c>
      <c r="AS45" s="110">
        <f t="shared" si="19"/>
        <v>0</v>
      </c>
      <c r="AT45" s="110">
        <f t="shared" si="20"/>
        <v>0</v>
      </c>
      <c r="AU45" s="110">
        <f t="shared" si="21"/>
        <v>0</v>
      </c>
      <c r="AV45" s="110">
        <f t="shared" si="22"/>
        <v>0</v>
      </c>
      <c r="AW45" s="110">
        <f t="shared" si="66"/>
        <v>1.285042463020287E-2</v>
      </c>
      <c r="AX45" s="110">
        <f t="shared" si="67"/>
        <v>8.2326615708967502E-2</v>
      </c>
      <c r="AY45" s="110">
        <f t="shared" si="68"/>
        <v>0</v>
      </c>
      <c r="AZ45" s="110">
        <f t="shared" si="69"/>
        <v>0</v>
      </c>
      <c r="BA45" s="110">
        <f t="shared" si="70"/>
        <v>0</v>
      </c>
      <c r="BB45" s="110">
        <f t="shared" si="71"/>
        <v>0</v>
      </c>
      <c r="BC45" s="110">
        <f t="shared" si="35"/>
        <v>6.0657605976376798</v>
      </c>
      <c r="BD45" s="110">
        <f t="shared" si="36"/>
        <v>12.880536298320919</v>
      </c>
      <c r="BE45" s="110">
        <f t="shared" si="37"/>
        <v>4.988864228008639</v>
      </c>
      <c r="BF45" s="110">
        <f t="shared" si="38"/>
        <v>3.5973456558705172</v>
      </c>
      <c r="BG45" s="110">
        <f t="shared" si="39"/>
        <v>42.624651827376375</v>
      </c>
      <c r="BH45" s="110">
        <f t="shared" si="40"/>
        <v>6.6139911988243503</v>
      </c>
      <c r="BI45" s="108">
        <f t="shared" si="41"/>
        <v>0</v>
      </c>
      <c r="BJ45" s="109">
        <f t="shared" si="42"/>
        <v>-4836.8464778625739</v>
      </c>
      <c r="BK45" s="109">
        <f t="shared" si="25"/>
        <v>5367.7807316667768</v>
      </c>
      <c r="BL45" s="89">
        <f t="shared" si="43"/>
        <v>0.10976868011713803</v>
      </c>
      <c r="BM45" s="109">
        <f t="shared" si="72"/>
        <v>7.8301606195368976</v>
      </c>
      <c r="BN45" s="108">
        <f t="shared" si="44"/>
        <v>5375.6108922863141</v>
      </c>
      <c r="BO45" s="89">
        <f t="shared" si="45"/>
        <v>0.11138753667075707</v>
      </c>
      <c r="BP45" s="108">
        <f t="shared" si="26"/>
        <v>7.9969239610077105</v>
      </c>
      <c r="BQ45" s="108">
        <f t="shared" si="46"/>
        <v>5375.777655627785</v>
      </c>
      <c r="BR45" s="89">
        <f t="shared" si="27"/>
        <v>0.11142201437068722</v>
      </c>
      <c r="BT45" s="108"/>
      <c r="BU45" s="109">
        <f t="shared" si="47"/>
        <v>-4836.8464778625739</v>
      </c>
      <c r="BV45" s="109">
        <f t="shared" si="28"/>
        <v>5367.7807316667768</v>
      </c>
      <c r="BX45" s="108">
        <f t="shared" si="29"/>
        <v>4836.8464778625739</v>
      </c>
      <c r="BY45" s="111">
        <f t="shared" si="30"/>
        <v>0.10976868011713803</v>
      </c>
      <c r="BZ45" s="108">
        <f t="shared" si="31"/>
        <v>77.540001000000004</v>
      </c>
      <c r="CA45" s="108">
        <f t="shared" si="32"/>
        <v>55.825001</v>
      </c>
    </row>
    <row r="46" spans="1:79" ht="12.75" customHeight="1" x14ac:dyDescent="0.2">
      <c r="A46" s="107">
        <v>39370</v>
      </c>
      <c r="B46" s="108">
        <v>149</v>
      </c>
      <c r="C46" s="108">
        <v>69.580001999999993</v>
      </c>
      <c r="D46" s="108">
        <v>57.220001000000003</v>
      </c>
      <c r="E46" s="108">
        <v>69.029999000000004</v>
      </c>
      <c r="F46" s="108">
        <v>49.950001</v>
      </c>
      <c r="G46" s="108">
        <v>106.589996</v>
      </c>
      <c r="L46" s="189">
        <f>IF(inter=Weekly_2,L45+$B$4,IF(inter=Bi_weekly_2,0,IF(inter=Monthly_2,0,IF(inter=Quarterly_2,0,IF(inter=Yearly_2,0,IF(inter=None_2,0,0))))))</f>
        <v>0</v>
      </c>
      <c r="M46" s="109">
        <f t="shared" si="48"/>
        <v>0</v>
      </c>
      <c r="N46" s="109">
        <f t="shared" si="49"/>
        <v>0</v>
      </c>
      <c r="O46" s="109">
        <f t="shared" si="50"/>
        <v>0</v>
      </c>
      <c r="P46" s="109">
        <f t="shared" si="51"/>
        <v>0</v>
      </c>
      <c r="Q46" s="109">
        <f t="shared" si="52"/>
        <v>0</v>
      </c>
      <c r="R46" s="109">
        <f t="shared" si="53"/>
        <v>0</v>
      </c>
      <c r="S46" s="110">
        <f t="shared" si="54"/>
        <v>0</v>
      </c>
      <c r="T46" s="110">
        <f t="shared" si="55"/>
        <v>0</v>
      </c>
      <c r="U46" s="110">
        <f t="shared" si="56"/>
        <v>0</v>
      </c>
      <c r="V46" s="110">
        <f t="shared" si="57"/>
        <v>0</v>
      </c>
      <c r="W46" s="110">
        <f t="shared" si="58"/>
        <v>0</v>
      </c>
      <c r="X46" s="110">
        <f t="shared" si="59"/>
        <v>0</v>
      </c>
      <c r="Y46" s="110">
        <f t="shared" si="60"/>
        <v>6.0529101730074766</v>
      </c>
      <c r="Z46" s="110">
        <f t="shared" si="61"/>
        <v>12.798209682611951</v>
      </c>
      <c r="AA46" s="110">
        <f t="shared" si="62"/>
        <v>4.988864228008639</v>
      </c>
      <c r="AB46" s="110">
        <f t="shared" si="63"/>
        <v>3.5973456558705172</v>
      </c>
      <c r="AC46" s="110">
        <f t="shared" si="64"/>
        <v>42.624651827376375</v>
      </c>
      <c r="AD46" s="110">
        <f t="shared" si="65"/>
        <v>6.6139911988243503</v>
      </c>
      <c r="AE46" s="110"/>
      <c r="AF46" s="110"/>
      <c r="AG46" s="110"/>
      <c r="AH46" s="110"/>
      <c r="AI46" s="110"/>
      <c r="AJ46" s="110"/>
      <c r="AK46" s="90">
        <f t="shared" si="11"/>
        <v>0</v>
      </c>
      <c r="AL46" s="90">
        <f t="shared" si="12"/>
        <v>0</v>
      </c>
      <c r="AM46" s="90">
        <f t="shared" si="13"/>
        <v>0</v>
      </c>
      <c r="AN46" s="90">
        <f t="shared" si="14"/>
        <v>0</v>
      </c>
      <c r="AO46" s="90">
        <f t="shared" si="15"/>
        <v>0</v>
      </c>
      <c r="AP46" s="90">
        <f t="shared" si="16"/>
        <v>0</v>
      </c>
      <c r="AQ46" s="110">
        <f t="shared" si="17"/>
        <v>0</v>
      </c>
      <c r="AR46" s="110">
        <f t="shared" si="18"/>
        <v>0</v>
      </c>
      <c r="AS46" s="110">
        <f t="shared" si="19"/>
        <v>0</v>
      </c>
      <c r="AT46" s="110">
        <f t="shared" si="20"/>
        <v>0</v>
      </c>
      <c r="AU46" s="110">
        <f t="shared" si="21"/>
        <v>0</v>
      </c>
      <c r="AV46" s="110">
        <f t="shared" si="22"/>
        <v>0</v>
      </c>
      <c r="AW46" s="110">
        <f t="shared" si="66"/>
        <v>1.285042463020287E-2</v>
      </c>
      <c r="AX46" s="110">
        <f t="shared" si="67"/>
        <v>8.2326615708967502E-2</v>
      </c>
      <c r="AY46" s="110">
        <f t="shared" si="68"/>
        <v>0</v>
      </c>
      <c r="AZ46" s="110">
        <f t="shared" si="69"/>
        <v>0</v>
      </c>
      <c r="BA46" s="110">
        <f t="shared" si="70"/>
        <v>0</v>
      </c>
      <c r="BB46" s="110">
        <f t="shared" si="71"/>
        <v>0</v>
      </c>
      <c r="BC46" s="110">
        <f t="shared" si="35"/>
        <v>6.0657605976376798</v>
      </c>
      <c r="BD46" s="110">
        <f t="shared" si="36"/>
        <v>12.880536298320919</v>
      </c>
      <c r="BE46" s="110">
        <f t="shared" si="37"/>
        <v>4.988864228008639</v>
      </c>
      <c r="BF46" s="110">
        <f t="shared" si="38"/>
        <v>3.5973456558705172</v>
      </c>
      <c r="BG46" s="110">
        <f t="shared" si="39"/>
        <v>42.624651827376375</v>
      </c>
      <c r="BH46" s="110">
        <f t="shared" si="40"/>
        <v>6.6139911988243503</v>
      </c>
      <c r="BI46" s="108">
        <f t="shared" si="41"/>
        <v>0</v>
      </c>
      <c r="BJ46" s="109">
        <f t="shared" si="42"/>
        <v>-4836.8464778625739</v>
      </c>
      <c r="BK46" s="109">
        <f t="shared" si="25"/>
        <v>5160.2573510624115</v>
      </c>
      <c r="BL46" s="89">
        <f t="shared" si="43"/>
        <v>6.6863993860469595E-2</v>
      </c>
      <c r="BM46" s="109">
        <f t="shared" si="72"/>
        <v>7.8301606195368976</v>
      </c>
      <c r="BN46" s="108">
        <f t="shared" si="44"/>
        <v>5168.0875116819489</v>
      </c>
      <c r="BO46" s="89">
        <f t="shared" si="45"/>
        <v>6.8482850414088858E-2</v>
      </c>
      <c r="BP46" s="108">
        <f t="shared" si="26"/>
        <v>7.6429993555834166</v>
      </c>
      <c r="BQ46" s="108">
        <f t="shared" si="46"/>
        <v>5167.9003504179955</v>
      </c>
      <c r="BR46" s="89">
        <f t="shared" si="27"/>
        <v>6.8444155519634231E-2</v>
      </c>
      <c r="BT46" s="108"/>
      <c r="BU46" s="109">
        <f t="shared" si="47"/>
        <v>-4836.8464778625739</v>
      </c>
      <c r="BV46" s="109">
        <f t="shared" si="28"/>
        <v>5160.2573510624115</v>
      </c>
      <c r="BX46" s="108">
        <f t="shared" si="29"/>
        <v>4836.8464778625739</v>
      </c>
      <c r="BY46" s="111">
        <f t="shared" si="30"/>
        <v>6.6863993860469595E-2</v>
      </c>
      <c r="BZ46" s="108">
        <f t="shared" si="31"/>
        <v>74.5</v>
      </c>
      <c r="CA46" s="108">
        <f t="shared" si="32"/>
        <v>53.294998</v>
      </c>
    </row>
    <row r="47" spans="1:79" ht="12.75" customHeight="1" x14ac:dyDescent="0.2">
      <c r="A47" s="107">
        <v>39377</v>
      </c>
      <c r="B47" s="108">
        <v>152.41000399999999</v>
      </c>
      <c r="C47" s="108">
        <v>71.180000000000007</v>
      </c>
      <c r="D47" s="108">
        <v>58.040000999999997</v>
      </c>
      <c r="E47" s="108">
        <v>71.360000999999997</v>
      </c>
      <c r="F47" s="108">
        <v>51.57</v>
      </c>
      <c r="G47" s="108">
        <v>115.139999</v>
      </c>
      <c r="L47" s="189">
        <f>IF(inter=Weekly_2,L46+$B$4,IF(inter=Bi_weekly_2,L45+$B$4,IF(inter=Monthly_2,L43+$B$4,IF(inter=Quarterly_2,0,IF(inter=Yearly_2,0,IF(inter=None_2,0,0))))))</f>
        <v>5300</v>
      </c>
      <c r="M47" s="109">
        <f t="shared" si="48"/>
        <v>-10.275936320289816</v>
      </c>
      <c r="N47" s="109">
        <f t="shared" si="49"/>
        <v>-21.823434791681166</v>
      </c>
      <c r="O47" s="109">
        <f t="shared" si="50"/>
        <v>-7.2463152175143932</v>
      </c>
      <c r="P47" s="109">
        <f t="shared" si="51"/>
        <v>-2.9934103997342163</v>
      </c>
      <c r="Q47" s="109">
        <f t="shared" si="52"/>
        <v>19.853294737799843</v>
      </c>
      <c r="R47" s="109">
        <f t="shared" si="53"/>
        <v>61.934940018644511</v>
      </c>
      <c r="S47" s="110">
        <f t="shared" si="54"/>
        <v>6.7422977826900501E-2</v>
      </c>
      <c r="T47" s="110">
        <f t="shared" si="55"/>
        <v>0.30659503781513298</v>
      </c>
      <c r="U47" s="110">
        <f t="shared" si="56"/>
        <v>0.1248503634159895</v>
      </c>
      <c r="V47" s="110">
        <f t="shared" si="57"/>
        <v>4.1948015103506181E-2</v>
      </c>
      <c r="W47" s="110">
        <f t="shared" si="58"/>
        <v>-0.38497759817335353</v>
      </c>
      <c r="X47" s="110">
        <f t="shared" si="59"/>
        <v>-0.53790985371334343</v>
      </c>
      <c r="Y47" s="110">
        <f t="shared" si="60"/>
        <v>6.1203331508343775</v>
      </c>
      <c r="Z47" s="110">
        <f t="shared" si="61"/>
        <v>13.104804720427083</v>
      </c>
      <c r="AA47" s="110">
        <f t="shared" si="62"/>
        <v>5.1137145914246283</v>
      </c>
      <c r="AB47" s="110">
        <f t="shared" si="63"/>
        <v>3.6392936709740233</v>
      </c>
      <c r="AC47" s="110">
        <f t="shared" si="64"/>
        <v>42.239674229203025</v>
      </c>
      <c r="AD47" s="110">
        <f t="shared" si="65"/>
        <v>6.0760813451110067</v>
      </c>
      <c r="AE47" s="110"/>
      <c r="AF47" s="110"/>
      <c r="AG47" s="110"/>
      <c r="AH47" s="110"/>
      <c r="AI47" s="110"/>
      <c r="AJ47" s="110"/>
      <c r="AK47" s="90">
        <f t="shared" si="11"/>
        <v>0</v>
      </c>
      <c r="AL47" s="90">
        <f t="shared" si="12"/>
        <v>0</v>
      </c>
      <c r="AM47" s="90">
        <f t="shared" si="13"/>
        <v>0</v>
      </c>
      <c r="AN47" s="90">
        <f t="shared" si="14"/>
        <v>0</v>
      </c>
      <c r="AO47" s="90">
        <f t="shared" si="15"/>
        <v>0</v>
      </c>
      <c r="AP47" s="90">
        <f t="shared" si="16"/>
        <v>0</v>
      </c>
      <c r="AQ47" s="110">
        <f t="shared" si="17"/>
        <v>0</v>
      </c>
      <c r="AR47" s="110">
        <f t="shared" si="18"/>
        <v>0</v>
      </c>
      <c r="AS47" s="110">
        <f t="shared" si="19"/>
        <v>0</v>
      </c>
      <c r="AT47" s="110">
        <f t="shared" si="20"/>
        <v>0</v>
      </c>
      <c r="AU47" s="110">
        <f t="shared" si="21"/>
        <v>0</v>
      </c>
      <c r="AV47" s="110">
        <f t="shared" si="22"/>
        <v>0</v>
      </c>
      <c r="AW47" s="110">
        <f t="shared" si="66"/>
        <v>1.285042463020287E-2</v>
      </c>
      <c r="AX47" s="110">
        <f t="shared" si="67"/>
        <v>8.2326615708967502E-2</v>
      </c>
      <c r="AY47" s="110">
        <f t="shared" si="68"/>
        <v>0</v>
      </c>
      <c r="AZ47" s="110">
        <f t="shared" si="69"/>
        <v>0</v>
      </c>
      <c r="BA47" s="110">
        <f t="shared" si="70"/>
        <v>0</v>
      </c>
      <c r="BB47" s="110">
        <f t="shared" si="71"/>
        <v>0</v>
      </c>
      <c r="BC47" s="110">
        <f t="shared" si="35"/>
        <v>6.1331835754645807</v>
      </c>
      <c r="BD47" s="110">
        <f t="shared" si="36"/>
        <v>13.187131336136051</v>
      </c>
      <c r="BE47" s="110">
        <f t="shared" si="37"/>
        <v>5.1137145914246283</v>
      </c>
      <c r="BF47" s="110">
        <f t="shared" si="38"/>
        <v>3.6392936709740233</v>
      </c>
      <c r="BG47" s="110">
        <f t="shared" si="39"/>
        <v>42.239674229203025</v>
      </c>
      <c r="BH47" s="110">
        <f t="shared" si="40"/>
        <v>6.0760813451110067</v>
      </c>
      <c r="BI47" s="108">
        <f t="shared" si="41"/>
        <v>0</v>
      </c>
      <c r="BJ47" s="109">
        <f t="shared" si="42"/>
        <v>-4797.3973398353482</v>
      </c>
      <c r="BK47" s="109">
        <f t="shared" si="25"/>
        <v>5300</v>
      </c>
      <c r="BL47" s="89">
        <f t="shared" si="43"/>
        <v>0.10476569367962796</v>
      </c>
      <c r="BM47" s="109">
        <f t="shared" si="72"/>
        <v>7.8301606195368976</v>
      </c>
      <c r="BN47" s="108">
        <f t="shared" si="44"/>
        <v>5307.8301606195373</v>
      </c>
      <c r="BO47" s="89">
        <f t="shared" si="45"/>
        <v>0.10639786213782898</v>
      </c>
      <c r="BP47" s="108">
        <f t="shared" si="26"/>
        <v>7.8185417754552251</v>
      </c>
      <c r="BQ47" s="108">
        <f t="shared" si="46"/>
        <v>5307.8185417754557</v>
      </c>
      <c r="BR47" s="89">
        <f t="shared" si="27"/>
        <v>0.10639544023210412</v>
      </c>
      <c r="BT47" s="108"/>
      <c r="BU47" s="109">
        <f t="shared" si="47"/>
        <v>-4797.3973398353482</v>
      </c>
      <c r="BV47" s="109">
        <f t="shared" si="28"/>
        <v>5300</v>
      </c>
      <c r="BX47" s="108">
        <f t="shared" si="29"/>
        <v>4797.3973398353482</v>
      </c>
      <c r="BY47" s="111">
        <f t="shared" si="30"/>
        <v>0.10476569367962796</v>
      </c>
      <c r="BZ47" s="108">
        <f t="shared" si="31"/>
        <v>76.205001999999993</v>
      </c>
      <c r="CA47" s="108">
        <f t="shared" si="32"/>
        <v>57.569999500000002</v>
      </c>
    </row>
    <row r="48" spans="1:79" ht="12.75" customHeight="1" x14ac:dyDescent="0.2">
      <c r="A48" s="107">
        <v>39384</v>
      </c>
      <c r="B48" s="108">
        <v>149.979996</v>
      </c>
      <c r="C48" s="108">
        <v>69.260002</v>
      </c>
      <c r="D48" s="108">
        <v>56.75</v>
      </c>
      <c r="E48" s="108">
        <v>69.069999999999993</v>
      </c>
      <c r="F48" s="108">
        <v>51.349997999999999</v>
      </c>
      <c r="G48" s="108">
        <v>113.75</v>
      </c>
      <c r="L48" s="189">
        <f>IF(inter=Weekly_2,L47+$B$4,IF(inter=Bi_weekly_2,0,IF(inter=Monthly_2,0,IF(inter=Quarterly_2,L35+$B$4,IF(inter=Yearly_2,0,IF(inter=None_2,0,0))))))</f>
        <v>0</v>
      </c>
      <c r="M48" s="109">
        <f t="shared" si="48"/>
        <v>0</v>
      </c>
      <c r="N48" s="109">
        <f t="shared" si="49"/>
        <v>0</v>
      </c>
      <c r="O48" s="109">
        <f t="shared" si="50"/>
        <v>0</v>
      </c>
      <c r="P48" s="109">
        <f t="shared" si="51"/>
        <v>0</v>
      </c>
      <c r="Q48" s="109">
        <f t="shared" si="52"/>
        <v>0</v>
      </c>
      <c r="R48" s="109">
        <f t="shared" si="53"/>
        <v>0</v>
      </c>
      <c r="S48" s="110">
        <f t="shared" si="54"/>
        <v>0</v>
      </c>
      <c r="T48" s="110">
        <f t="shared" si="55"/>
        <v>0</v>
      </c>
      <c r="U48" s="110">
        <f t="shared" si="56"/>
        <v>0</v>
      </c>
      <c r="V48" s="110">
        <f t="shared" si="57"/>
        <v>0</v>
      </c>
      <c r="W48" s="110">
        <f t="shared" si="58"/>
        <v>0</v>
      </c>
      <c r="X48" s="110">
        <f t="shared" si="59"/>
        <v>0</v>
      </c>
      <c r="Y48" s="110">
        <f t="shared" si="60"/>
        <v>6.1203331508343775</v>
      </c>
      <c r="Z48" s="110">
        <f t="shared" si="61"/>
        <v>13.104804720427083</v>
      </c>
      <c r="AA48" s="110">
        <f t="shared" si="62"/>
        <v>5.1137145914246283</v>
      </c>
      <c r="AB48" s="110">
        <f t="shared" si="63"/>
        <v>3.6392936709740233</v>
      </c>
      <c r="AC48" s="110">
        <f t="shared" si="64"/>
        <v>42.239674229203025</v>
      </c>
      <c r="AD48" s="110">
        <f t="shared" si="65"/>
        <v>6.0760813451110067</v>
      </c>
      <c r="AE48" s="110"/>
      <c r="AF48" s="110"/>
      <c r="AG48" s="110"/>
      <c r="AH48" s="110"/>
      <c r="AI48" s="110"/>
      <c r="AJ48" s="110"/>
      <c r="AK48" s="90">
        <f t="shared" si="11"/>
        <v>0</v>
      </c>
      <c r="AL48" s="90">
        <f t="shared" si="12"/>
        <v>0</v>
      </c>
      <c r="AM48" s="90">
        <f t="shared" si="13"/>
        <v>0</v>
      </c>
      <c r="AN48" s="90">
        <f t="shared" si="14"/>
        <v>0</v>
      </c>
      <c r="AO48" s="90">
        <f t="shared" si="15"/>
        <v>0</v>
      </c>
      <c r="AP48" s="90">
        <f t="shared" si="16"/>
        <v>0</v>
      </c>
      <c r="AQ48" s="110">
        <f t="shared" si="17"/>
        <v>0</v>
      </c>
      <c r="AR48" s="110">
        <f t="shared" si="18"/>
        <v>0</v>
      </c>
      <c r="AS48" s="110">
        <f t="shared" si="19"/>
        <v>0</v>
      </c>
      <c r="AT48" s="110">
        <f t="shared" si="20"/>
        <v>0</v>
      </c>
      <c r="AU48" s="110">
        <f t="shared" si="21"/>
        <v>0</v>
      </c>
      <c r="AV48" s="110">
        <f t="shared" si="22"/>
        <v>0</v>
      </c>
      <c r="AW48" s="110">
        <f t="shared" si="66"/>
        <v>1.285042463020287E-2</v>
      </c>
      <c r="AX48" s="110">
        <f t="shared" si="67"/>
        <v>8.2326615708967502E-2</v>
      </c>
      <c r="AY48" s="110">
        <f t="shared" si="68"/>
        <v>0</v>
      </c>
      <c r="AZ48" s="110">
        <f t="shared" si="69"/>
        <v>0</v>
      </c>
      <c r="BA48" s="110">
        <f t="shared" si="70"/>
        <v>0</v>
      </c>
      <c r="BB48" s="110">
        <f t="shared" si="71"/>
        <v>0</v>
      </c>
      <c r="BC48" s="110">
        <f t="shared" si="35"/>
        <v>6.1331835754645807</v>
      </c>
      <c r="BD48" s="110">
        <f t="shared" si="36"/>
        <v>13.187131336136051</v>
      </c>
      <c r="BE48" s="110">
        <f t="shared" si="37"/>
        <v>5.1137145914246283</v>
      </c>
      <c r="BF48" s="110">
        <f t="shared" si="38"/>
        <v>3.6392936709740233</v>
      </c>
      <c r="BG48" s="110">
        <f t="shared" si="39"/>
        <v>42.239674229203025</v>
      </c>
      <c r="BH48" s="110">
        <f t="shared" si="40"/>
        <v>6.0760813451110067</v>
      </c>
      <c r="BI48" s="108">
        <f t="shared" si="41"/>
        <v>0</v>
      </c>
      <c r="BJ48" s="109">
        <f t="shared" si="42"/>
        <v>-4797.3973398353482</v>
      </c>
      <c r="BK48" s="109">
        <f t="shared" si="25"/>
        <v>5227.297099741324</v>
      </c>
      <c r="BL48" s="89">
        <f t="shared" si="43"/>
        <v>8.9611038955703881E-2</v>
      </c>
      <c r="BM48" s="109">
        <f t="shared" si="72"/>
        <v>7.8301606195368976</v>
      </c>
      <c r="BN48" s="108">
        <f t="shared" si="44"/>
        <v>5235.1272603608613</v>
      </c>
      <c r="BO48" s="89">
        <f t="shared" si="45"/>
        <v>9.1243207413905125E-2</v>
      </c>
      <c r="BP48" s="108">
        <f t="shared" si="26"/>
        <v>7.6292482032924482</v>
      </c>
      <c r="BQ48" s="108">
        <f t="shared" si="46"/>
        <v>5234.9263479446163</v>
      </c>
      <c r="BR48" s="89">
        <f t="shared" si="27"/>
        <v>9.120132795260294E-2</v>
      </c>
      <c r="BT48" s="108"/>
      <c r="BU48" s="109">
        <f t="shared" si="47"/>
        <v>-4797.3973398353482</v>
      </c>
      <c r="BV48" s="109">
        <f t="shared" si="28"/>
        <v>5227.297099741324</v>
      </c>
      <c r="BX48" s="108">
        <f t="shared" si="29"/>
        <v>4797.3973398353482</v>
      </c>
      <c r="BY48" s="111">
        <f t="shared" si="30"/>
        <v>8.9611038955704103E-2</v>
      </c>
      <c r="BZ48" s="108">
        <f t="shared" si="31"/>
        <v>74.989998</v>
      </c>
      <c r="CA48" s="108">
        <f t="shared" si="32"/>
        <v>56.875</v>
      </c>
    </row>
    <row r="49" spans="1:79" ht="12.75" customHeight="1" x14ac:dyDescent="0.2">
      <c r="A49" s="107">
        <v>39391</v>
      </c>
      <c r="B49" s="108">
        <v>144.58000200000001</v>
      </c>
      <c r="C49" s="108">
        <v>67.029999000000004</v>
      </c>
      <c r="D49" s="108">
        <v>55.459999000000003</v>
      </c>
      <c r="E49" s="108">
        <v>67.510002</v>
      </c>
      <c r="F49" s="108">
        <v>49.639999000000003</v>
      </c>
      <c r="G49" s="108">
        <v>108.639999</v>
      </c>
      <c r="L49" s="189">
        <f>IF(inter=Weekly_2,L48+$B$4,IF(inter=Bi_weekly_2,L47+$B$4,IF(inter=Monthly_2,0,IF(inter=Quarterly_2,0,IF(inter=Yearly_2,0,IF(inter=None_2,0,0))))))</f>
        <v>0</v>
      </c>
      <c r="M49" s="109">
        <f t="shared" si="48"/>
        <v>0</v>
      </c>
      <c r="N49" s="109">
        <f t="shared" si="49"/>
        <v>0</v>
      </c>
      <c r="O49" s="109">
        <f t="shared" si="50"/>
        <v>0</v>
      </c>
      <c r="P49" s="109">
        <f t="shared" si="51"/>
        <v>0</v>
      </c>
      <c r="Q49" s="109">
        <f t="shared" si="52"/>
        <v>0</v>
      </c>
      <c r="R49" s="109">
        <f t="shared" si="53"/>
        <v>0</v>
      </c>
      <c r="S49" s="110">
        <f t="shared" si="54"/>
        <v>0</v>
      </c>
      <c r="T49" s="110">
        <f t="shared" si="55"/>
        <v>0</v>
      </c>
      <c r="U49" s="110">
        <f t="shared" si="56"/>
        <v>0</v>
      </c>
      <c r="V49" s="110">
        <f t="shared" si="57"/>
        <v>0</v>
      </c>
      <c r="W49" s="110">
        <f t="shared" si="58"/>
        <v>0</v>
      </c>
      <c r="X49" s="110">
        <f t="shared" si="59"/>
        <v>0</v>
      </c>
      <c r="Y49" s="110">
        <f t="shared" si="60"/>
        <v>6.1203331508343775</v>
      </c>
      <c r="Z49" s="110">
        <f t="shared" si="61"/>
        <v>13.104804720427083</v>
      </c>
      <c r="AA49" s="110">
        <f t="shared" si="62"/>
        <v>5.1137145914246283</v>
      </c>
      <c r="AB49" s="110">
        <f t="shared" si="63"/>
        <v>3.6392936709740233</v>
      </c>
      <c r="AC49" s="110">
        <f t="shared" si="64"/>
        <v>42.239674229203025</v>
      </c>
      <c r="AD49" s="110">
        <f t="shared" si="65"/>
        <v>6.0760813451110067</v>
      </c>
      <c r="AE49" s="110"/>
      <c r="AF49" s="110"/>
      <c r="AG49" s="110"/>
      <c r="AH49" s="110"/>
      <c r="AI49" s="110"/>
      <c r="AJ49" s="110"/>
      <c r="AK49" s="90">
        <f t="shared" si="11"/>
        <v>0</v>
      </c>
      <c r="AL49" s="90">
        <f t="shared" si="12"/>
        <v>0</v>
      </c>
      <c r="AM49" s="90">
        <f t="shared" si="13"/>
        <v>0</v>
      </c>
      <c r="AN49" s="90">
        <f t="shared" si="14"/>
        <v>0</v>
      </c>
      <c r="AO49" s="90">
        <f t="shared" si="15"/>
        <v>0</v>
      </c>
      <c r="AP49" s="90">
        <f t="shared" si="16"/>
        <v>0</v>
      </c>
      <c r="AQ49" s="110">
        <f t="shared" si="17"/>
        <v>0</v>
      </c>
      <c r="AR49" s="110">
        <f t="shared" si="18"/>
        <v>0</v>
      </c>
      <c r="AS49" s="110">
        <f t="shared" si="19"/>
        <v>0</v>
      </c>
      <c r="AT49" s="110">
        <f t="shared" si="20"/>
        <v>0</v>
      </c>
      <c r="AU49" s="110">
        <f t="shared" si="21"/>
        <v>0</v>
      </c>
      <c r="AV49" s="110">
        <f t="shared" si="22"/>
        <v>0</v>
      </c>
      <c r="AW49" s="110">
        <f t="shared" si="66"/>
        <v>1.285042463020287E-2</v>
      </c>
      <c r="AX49" s="110">
        <f t="shared" si="67"/>
        <v>8.2326615708967502E-2</v>
      </c>
      <c r="AY49" s="110">
        <f t="shared" si="68"/>
        <v>0</v>
      </c>
      <c r="AZ49" s="110">
        <f t="shared" si="69"/>
        <v>0</v>
      </c>
      <c r="BA49" s="110">
        <f t="shared" si="70"/>
        <v>0</v>
      </c>
      <c r="BB49" s="110">
        <f t="shared" si="71"/>
        <v>0</v>
      </c>
      <c r="BC49" s="110">
        <f t="shared" si="35"/>
        <v>6.1331835754645807</v>
      </c>
      <c r="BD49" s="110">
        <f t="shared" si="36"/>
        <v>13.187131336136051</v>
      </c>
      <c r="BE49" s="110">
        <f t="shared" si="37"/>
        <v>5.1137145914246283</v>
      </c>
      <c r="BF49" s="110">
        <f t="shared" si="38"/>
        <v>3.6392936709740233</v>
      </c>
      <c r="BG49" s="110">
        <f t="shared" si="39"/>
        <v>42.239674229203025</v>
      </c>
      <c r="BH49" s="110">
        <f t="shared" si="40"/>
        <v>6.0760813451110067</v>
      </c>
      <c r="BI49" s="108">
        <f t="shared" si="41"/>
        <v>0</v>
      </c>
      <c r="BJ49" s="109">
        <f t="shared" si="42"/>
        <v>-4797.3973398353482</v>
      </c>
      <c r="BK49" s="109">
        <f t="shared" si="25"/>
        <v>5049.471013381205</v>
      </c>
      <c r="BL49" s="89">
        <f t="shared" si="43"/>
        <v>5.2543839021369942E-2</v>
      </c>
      <c r="BM49" s="109">
        <f t="shared" si="72"/>
        <v>7.8301606195368976</v>
      </c>
      <c r="BN49" s="108">
        <f t="shared" si="44"/>
        <v>5057.3011740007423</v>
      </c>
      <c r="BO49" s="89">
        <f t="shared" si="45"/>
        <v>5.4176007479570965E-2</v>
      </c>
      <c r="BP49" s="108">
        <f t="shared" si="26"/>
        <v>7.3762673873810565</v>
      </c>
      <c r="BQ49" s="108">
        <f t="shared" si="46"/>
        <v>5056.8472807685866</v>
      </c>
      <c r="BR49" s="89">
        <f t="shared" si="27"/>
        <v>5.4081395088726003E-2</v>
      </c>
      <c r="BT49" s="108"/>
      <c r="BU49" s="109">
        <f t="shared" si="47"/>
        <v>-4797.3973398353482</v>
      </c>
      <c r="BV49" s="109">
        <f t="shared" si="28"/>
        <v>5049.471013381205</v>
      </c>
      <c r="BX49" s="108">
        <f t="shared" si="29"/>
        <v>4797.3973398353482</v>
      </c>
      <c r="BY49" s="111">
        <f t="shared" si="30"/>
        <v>5.2543839021369942E-2</v>
      </c>
      <c r="BZ49" s="108">
        <f t="shared" si="31"/>
        <v>72.290001000000004</v>
      </c>
      <c r="CA49" s="108">
        <f t="shared" si="32"/>
        <v>54.319999500000002</v>
      </c>
    </row>
    <row r="50" spans="1:79" ht="12.75" customHeight="1" x14ac:dyDescent="0.2">
      <c r="A50" s="107">
        <v>39398</v>
      </c>
      <c r="B50" s="108">
        <v>144.820007</v>
      </c>
      <c r="C50" s="108">
        <v>66.970000999999996</v>
      </c>
      <c r="D50" s="108">
        <v>55.07</v>
      </c>
      <c r="E50" s="108">
        <v>67.089995999999999</v>
      </c>
      <c r="F50" s="108">
        <v>49.389999000000003</v>
      </c>
      <c r="G50" s="108">
        <v>107.980003</v>
      </c>
      <c r="L50" s="189">
        <f>IF(inter=Weekly_2,L49+$B$4,IF(inter=Bi_weekly_2,0,IF(inter=Monthly_2,0,IF(inter=Quarterly_2,0,IF(inter=Yearly_2,0,IF(inter=None_2,0,0))))))</f>
        <v>0</v>
      </c>
      <c r="M50" s="109">
        <f t="shared" si="48"/>
        <v>0</v>
      </c>
      <c r="N50" s="109">
        <f t="shared" si="49"/>
        <v>0</v>
      </c>
      <c r="O50" s="109">
        <f t="shared" si="50"/>
        <v>0</v>
      </c>
      <c r="P50" s="109">
        <f t="shared" si="51"/>
        <v>0</v>
      </c>
      <c r="Q50" s="109">
        <f t="shared" si="52"/>
        <v>0</v>
      </c>
      <c r="R50" s="109">
        <f t="shared" si="53"/>
        <v>0</v>
      </c>
      <c r="S50" s="110">
        <f t="shared" si="54"/>
        <v>0</v>
      </c>
      <c r="T50" s="110">
        <f t="shared" si="55"/>
        <v>0</v>
      </c>
      <c r="U50" s="110">
        <f t="shared" si="56"/>
        <v>0</v>
      </c>
      <c r="V50" s="110">
        <f t="shared" si="57"/>
        <v>0</v>
      </c>
      <c r="W50" s="110">
        <f t="shared" si="58"/>
        <v>0</v>
      </c>
      <c r="X50" s="110">
        <f t="shared" si="59"/>
        <v>0</v>
      </c>
      <c r="Y50" s="110">
        <f t="shared" si="60"/>
        <v>6.1203331508343775</v>
      </c>
      <c r="Z50" s="110">
        <f t="shared" si="61"/>
        <v>13.104804720427083</v>
      </c>
      <c r="AA50" s="110">
        <f t="shared" si="62"/>
        <v>5.1137145914246283</v>
      </c>
      <c r="AB50" s="110">
        <f t="shared" si="63"/>
        <v>3.6392936709740233</v>
      </c>
      <c r="AC50" s="110">
        <f t="shared" si="64"/>
        <v>42.239674229203025</v>
      </c>
      <c r="AD50" s="110">
        <f t="shared" si="65"/>
        <v>6.0760813451110067</v>
      </c>
      <c r="AE50" s="110"/>
      <c r="AF50" s="110"/>
      <c r="AG50" s="110"/>
      <c r="AH50" s="110"/>
      <c r="AI50" s="110"/>
      <c r="AJ50" s="110"/>
      <c r="AK50" s="90">
        <f t="shared" si="11"/>
        <v>0</v>
      </c>
      <c r="AL50" s="90">
        <f t="shared" si="12"/>
        <v>0</v>
      </c>
      <c r="AM50" s="90">
        <f t="shared" si="13"/>
        <v>0</v>
      </c>
      <c r="AN50" s="90">
        <f t="shared" si="14"/>
        <v>0</v>
      </c>
      <c r="AO50" s="90">
        <f t="shared" si="15"/>
        <v>0</v>
      </c>
      <c r="AP50" s="90">
        <f t="shared" si="16"/>
        <v>0</v>
      </c>
      <c r="AQ50" s="110">
        <f t="shared" si="17"/>
        <v>0</v>
      </c>
      <c r="AR50" s="110">
        <f t="shared" si="18"/>
        <v>0</v>
      </c>
      <c r="AS50" s="110">
        <f t="shared" si="19"/>
        <v>0</v>
      </c>
      <c r="AT50" s="110">
        <f t="shared" si="20"/>
        <v>0</v>
      </c>
      <c r="AU50" s="110">
        <f t="shared" si="21"/>
        <v>0</v>
      </c>
      <c r="AV50" s="110">
        <f t="shared" si="22"/>
        <v>0</v>
      </c>
      <c r="AW50" s="110">
        <f t="shared" si="66"/>
        <v>1.285042463020287E-2</v>
      </c>
      <c r="AX50" s="110">
        <f t="shared" si="67"/>
        <v>8.2326615708967502E-2</v>
      </c>
      <c r="AY50" s="110">
        <f t="shared" si="68"/>
        <v>0</v>
      </c>
      <c r="AZ50" s="110">
        <f t="shared" si="69"/>
        <v>0</v>
      </c>
      <c r="BA50" s="110">
        <f t="shared" si="70"/>
        <v>0</v>
      </c>
      <c r="BB50" s="110">
        <f t="shared" si="71"/>
        <v>0</v>
      </c>
      <c r="BC50" s="110">
        <f t="shared" si="35"/>
        <v>6.1331835754645807</v>
      </c>
      <c r="BD50" s="110">
        <f t="shared" si="36"/>
        <v>13.187131336136051</v>
      </c>
      <c r="BE50" s="110">
        <f t="shared" si="37"/>
        <v>5.1137145914246283</v>
      </c>
      <c r="BF50" s="110">
        <f t="shared" si="38"/>
        <v>3.6392936709740233</v>
      </c>
      <c r="BG50" s="110">
        <f t="shared" si="39"/>
        <v>42.239674229203025</v>
      </c>
      <c r="BH50" s="110">
        <f t="shared" si="40"/>
        <v>6.0760813451110067</v>
      </c>
      <c r="BI50" s="108">
        <f t="shared" si="41"/>
        <v>0</v>
      </c>
      <c r="BJ50" s="109">
        <f t="shared" si="42"/>
        <v>-4797.3973398353482</v>
      </c>
      <c r="BK50" s="109">
        <f t="shared" si="25"/>
        <v>5032.0606851701932</v>
      </c>
      <c r="BL50" s="89">
        <f t="shared" si="43"/>
        <v>4.8914719526421235E-2</v>
      </c>
      <c r="BM50" s="109">
        <f t="shared" si="72"/>
        <v>7.8301606195368976</v>
      </c>
      <c r="BN50" s="108">
        <f t="shared" si="44"/>
        <v>5039.8908457897305</v>
      </c>
      <c r="BO50" s="89">
        <f t="shared" si="45"/>
        <v>5.0546887984622257E-2</v>
      </c>
      <c r="BP50" s="108">
        <f t="shared" si="26"/>
        <v>7.374412121255121</v>
      </c>
      <c r="BQ50" s="108">
        <f t="shared" si="46"/>
        <v>5039.435097291449</v>
      </c>
      <c r="BR50" s="89">
        <f t="shared" si="27"/>
        <v>5.0451888870311379E-2</v>
      </c>
      <c r="BT50" s="108"/>
      <c r="BU50" s="109">
        <f t="shared" si="47"/>
        <v>-4797.3973398353482</v>
      </c>
      <c r="BV50" s="109">
        <f t="shared" si="28"/>
        <v>5032.0606851701932</v>
      </c>
      <c r="BX50" s="108">
        <f t="shared" si="29"/>
        <v>4797.3973398353482</v>
      </c>
      <c r="BY50" s="111">
        <f t="shared" si="30"/>
        <v>4.8914719526421235E-2</v>
      </c>
      <c r="BZ50" s="108">
        <f t="shared" si="31"/>
        <v>72.410003500000002</v>
      </c>
      <c r="CA50" s="108">
        <f t="shared" si="32"/>
        <v>53.990001499999998</v>
      </c>
    </row>
    <row r="51" spans="1:79" ht="12.75" customHeight="1" x14ac:dyDescent="0.2">
      <c r="A51" s="107">
        <v>39405</v>
      </c>
      <c r="B51" s="108">
        <v>142.60000600000001</v>
      </c>
      <c r="C51" s="108">
        <v>65.839995999999999</v>
      </c>
      <c r="D51" s="108">
        <v>53.970001000000003</v>
      </c>
      <c r="E51" s="108">
        <v>65.930000000000007</v>
      </c>
      <c r="F51" s="108">
        <v>49.18</v>
      </c>
      <c r="G51" s="108">
        <v>103.260002</v>
      </c>
      <c r="L51" s="189">
        <f>IF(inter=Weekly_2,L50+$B$4,IF(inter=Bi_weekly_2,L49+$B$4,IF(inter=Monthly_2,L47+$B$4,IF(inter=Quarterly_2,0,IF(inter=Yearly_2,0,IF(inter=None_2,0,0))))))</f>
        <v>5400</v>
      </c>
      <c r="M51" s="109">
        <f t="shared" si="48"/>
        <v>-77.640455969018831</v>
      </c>
      <c r="N51" s="109">
        <f t="shared" si="49"/>
        <v>-87.579709626299746</v>
      </c>
      <c r="O51" s="109">
        <f t="shared" si="50"/>
        <v>-26.412818387098241</v>
      </c>
      <c r="P51" s="109">
        <f t="shared" si="51"/>
        <v>-24.661368272682637</v>
      </c>
      <c r="Q51" s="109">
        <f t="shared" si="52"/>
        <v>-142.05282140779536</v>
      </c>
      <c r="R51" s="109">
        <f t="shared" si="53"/>
        <v>-85.383828151674834</v>
      </c>
      <c r="S51" s="110">
        <f t="shared" si="54"/>
        <v>0.54446320268050219</v>
      </c>
      <c r="T51" s="110">
        <f t="shared" si="55"/>
        <v>1.3301900812129415</v>
      </c>
      <c r="U51" s="110">
        <f t="shared" si="56"/>
        <v>0.48939814522327396</v>
      </c>
      <c r="V51" s="110">
        <f t="shared" si="57"/>
        <v>0.37405381878784522</v>
      </c>
      <c r="W51" s="110">
        <f t="shared" si="58"/>
        <v>2.8884266248026709</v>
      </c>
      <c r="X51" s="110">
        <f t="shared" si="59"/>
        <v>0.82688191456431348</v>
      </c>
      <c r="Y51" s="110">
        <f t="shared" si="60"/>
        <v>6.6647963535148795</v>
      </c>
      <c r="Z51" s="110">
        <f t="shared" si="61"/>
        <v>14.434994801640025</v>
      </c>
      <c r="AA51" s="110">
        <f t="shared" si="62"/>
        <v>5.6031127366479021</v>
      </c>
      <c r="AB51" s="110">
        <f t="shared" si="63"/>
        <v>4.0133474897618688</v>
      </c>
      <c r="AC51" s="110">
        <f t="shared" si="64"/>
        <v>45.128100854005694</v>
      </c>
      <c r="AD51" s="110">
        <f t="shared" si="65"/>
        <v>6.9029632596753201</v>
      </c>
      <c r="AE51" s="110"/>
      <c r="AF51" s="110"/>
      <c r="AG51" s="110"/>
      <c r="AH51" s="110"/>
      <c r="AI51" s="110"/>
      <c r="AJ51" s="110"/>
      <c r="AK51" s="90">
        <f t="shared" si="11"/>
        <v>0</v>
      </c>
      <c r="AL51" s="90">
        <f t="shared" si="12"/>
        <v>0</v>
      </c>
      <c r="AM51" s="90">
        <f t="shared" si="13"/>
        <v>0</v>
      </c>
      <c r="AN51" s="90">
        <f t="shared" si="14"/>
        <v>0</v>
      </c>
      <c r="AO51" s="90">
        <f t="shared" si="15"/>
        <v>0</v>
      </c>
      <c r="AP51" s="90">
        <f t="shared" si="16"/>
        <v>0</v>
      </c>
      <c r="AQ51" s="110">
        <f t="shared" si="17"/>
        <v>0</v>
      </c>
      <c r="AR51" s="110">
        <f t="shared" si="18"/>
        <v>0</v>
      </c>
      <c r="AS51" s="110">
        <f t="shared" si="19"/>
        <v>0</v>
      </c>
      <c r="AT51" s="110">
        <f t="shared" si="20"/>
        <v>0</v>
      </c>
      <c r="AU51" s="110">
        <f t="shared" si="21"/>
        <v>0</v>
      </c>
      <c r="AV51" s="110">
        <f t="shared" si="22"/>
        <v>0</v>
      </c>
      <c r="AW51" s="110">
        <f t="shared" si="66"/>
        <v>1.285042463020287E-2</v>
      </c>
      <c r="AX51" s="110">
        <f t="shared" si="67"/>
        <v>8.2326615708967502E-2</v>
      </c>
      <c r="AY51" s="110">
        <f t="shared" si="68"/>
        <v>0</v>
      </c>
      <c r="AZ51" s="110">
        <f t="shared" si="69"/>
        <v>0</v>
      </c>
      <c r="BA51" s="110">
        <f t="shared" si="70"/>
        <v>0</v>
      </c>
      <c r="BB51" s="110">
        <f t="shared" si="71"/>
        <v>0</v>
      </c>
      <c r="BC51" s="110">
        <f t="shared" si="35"/>
        <v>6.6776467781450828</v>
      </c>
      <c r="BD51" s="110">
        <f t="shared" si="36"/>
        <v>14.517321417348994</v>
      </c>
      <c r="BE51" s="110">
        <f t="shared" si="37"/>
        <v>5.6031127366479021</v>
      </c>
      <c r="BF51" s="110">
        <f t="shared" si="38"/>
        <v>4.0133474897618688</v>
      </c>
      <c r="BG51" s="110">
        <f t="shared" si="39"/>
        <v>45.128100854005694</v>
      </c>
      <c r="BH51" s="110">
        <f t="shared" si="40"/>
        <v>6.9029632596753201</v>
      </c>
      <c r="BI51" s="108">
        <f t="shared" si="41"/>
        <v>0</v>
      </c>
      <c r="BJ51" s="109">
        <f t="shared" si="42"/>
        <v>-5241.1283416499173</v>
      </c>
      <c r="BK51" s="109">
        <f t="shared" si="25"/>
        <v>5400.0000000000009</v>
      </c>
      <c r="BL51" s="89">
        <f t="shared" si="43"/>
        <v>3.0312491508282857E-2</v>
      </c>
      <c r="BM51" s="109">
        <f t="shared" si="72"/>
        <v>7.8301606195368976</v>
      </c>
      <c r="BN51" s="108">
        <f t="shared" si="44"/>
        <v>5407.8301606195382</v>
      </c>
      <c r="BO51" s="89">
        <f t="shared" si="45"/>
        <v>3.1806475266954237E-2</v>
      </c>
      <c r="BP51" s="108">
        <f t="shared" si="26"/>
        <v>7.2528546783414347</v>
      </c>
      <c r="BQ51" s="108">
        <f t="shared" si="46"/>
        <v>5407.2528546783424</v>
      </c>
      <c r="BR51" s="89">
        <f t="shared" si="27"/>
        <v>3.1696326096095628E-2</v>
      </c>
      <c r="BT51" s="108"/>
      <c r="BU51" s="109">
        <f t="shared" si="47"/>
        <v>-5241.1283416499173</v>
      </c>
      <c r="BV51" s="109">
        <f t="shared" si="28"/>
        <v>5400.0000000000009</v>
      </c>
      <c r="BX51" s="108">
        <f t="shared" si="29"/>
        <v>5241.1283416499173</v>
      </c>
      <c r="BY51" s="111">
        <f t="shared" si="30"/>
        <v>3.0312491508282857E-2</v>
      </c>
      <c r="BZ51" s="108">
        <f t="shared" si="31"/>
        <v>71.300003000000004</v>
      </c>
      <c r="CA51" s="108">
        <f t="shared" si="32"/>
        <v>51.630001</v>
      </c>
    </row>
    <row r="52" spans="1:79" ht="12.75" customHeight="1" x14ac:dyDescent="0.2">
      <c r="A52" s="107">
        <v>39412</v>
      </c>
      <c r="B52" s="108">
        <v>146.949997</v>
      </c>
      <c r="C52" s="108">
        <v>68.010002</v>
      </c>
      <c r="D52" s="108">
        <v>55.169998</v>
      </c>
      <c r="E52" s="108">
        <v>67.019997000000004</v>
      </c>
      <c r="F52" s="108">
        <v>50.389999000000003</v>
      </c>
      <c r="G52" s="108">
        <v>107.279999</v>
      </c>
      <c r="L52" s="189">
        <f>IF(inter=Weekly_2,L51+$B$4,IF(inter=Bi_weekly_2,0,IF(inter=Monthly_2,0,IF(inter=Quarterly_2,0,IF(inter=Yearly_2,0,IF(inter=None_2,0,0))))))</f>
        <v>0</v>
      </c>
      <c r="M52" s="109">
        <f t="shared" si="48"/>
        <v>0</v>
      </c>
      <c r="N52" s="109">
        <f t="shared" si="49"/>
        <v>0</v>
      </c>
      <c r="O52" s="109">
        <f t="shared" si="50"/>
        <v>0</v>
      </c>
      <c r="P52" s="109">
        <f t="shared" si="51"/>
        <v>0</v>
      </c>
      <c r="Q52" s="109">
        <f t="shared" si="52"/>
        <v>0</v>
      </c>
      <c r="R52" s="109">
        <f t="shared" si="53"/>
        <v>0</v>
      </c>
      <c r="S52" s="110">
        <f t="shared" si="54"/>
        <v>0</v>
      </c>
      <c r="T52" s="110">
        <f t="shared" si="55"/>
        <v>0</v>
      </c>
      <c r="U52" s="110">
        <f t="shared" si="56"/>
        <v>0</v>
      </c>
      <c r="V52" s="110">
        <f t="shared" si="57"/>
        <v>0</v>
      </c>
      <c r="W52" s="110">
        <f t="shared" si="58"/>
        <v>0</v>
      </c>
      <c r="X52" s="110">
        <f t="shared" si="59"/>
        <v>0</v>
      </c>
      <c r="Y52" s="110">
        <f t="shared" si="60"/>
        <v>6.6647963535148795</v>
      </c>
      <c r="Z52" s="110">
        <f t="shared" si="61"/>
        <v>14.434994801640025</v>
      </c>
      <c r="AA52" s="110">
        <f t="shared" si="62"/>
        <v>5.6031127366479021</v>
      </c>
      <c r="AB52" s="110">
        <f t="shared" si="63"/>
        <v>4.0133474897618688</v>
      </c>
      <c r="AC52" s="110">
        <f t="shared" si="64"/>
        <v>45.128100854005694</v>
      </c>
      <c r="AD52" s="110">
        <f t="shared" si="65"/>
        <v>6.9029632596753201</v>
      </c>
      <c r="AE52" s="110"/>
      <c r="AF52" s="110"/>
      <c r="AG52" s="110"/>
      <c r="AH52" s="110"/>
      <c r="AI52" s="110"/>
      <c r="AJ52" s="110"/>
      <c r="AK52" s="90">
        <f t="shared" si="11"/>
        <v>0</v>
      </c>
      <c r="AL52" s="90">
        <f t="shared" si="12"/>
        <v>0</v>
      </c>
      <c r="AM52" s="90">
        <f t="shared" si="13"/>
        <v>0</v>
      </c>
      <c r="AN52" s="90">
        <f t="shared" si="14"/>
        <v>0</v>
      </c>
      <c r="AO52" s="90">
        <f t="shared" si="15"/>
        <v>0</v>
      </c>
      <c r="AP52" s="90">
        <f t="shared" si="16"/>
        <v>0</v>
      </c>
      <c r="AQ52" s="110">
        <f t="shared" si="17"/>
        <v>0</v>
      </c>
      <c r="AR52" s="110">
        <f t="shared" si="18"/>
        <v>0</v>
      </c>
      <c r="AS52" s="110">
        <f t="shared" si="19"/>
        <v>0</v>
      </c>
      <c r="AT52" s="110">
        <f t="shared" si="20"/>
        <v>0</v>
      </c>
      <c r="AU52" s="110">
        <f t="shared" si="21"/>
        <v>0</v>
      </c>
      <c r="AV52" s="110">
        <f t="shared" si="22"/>
        <v>0</v>
      </c>
      <c r="AW52" s="110">
        <f t="shared" si="66"/>
        <v>1.285042463020287E-2</v>
      </c>
      <c r="AX52" s="110">
        <f t="shared" si="67"/>
        <v>8.2326615708967502E-2</v>
      </c>
      <c r="AY52" s="110">
        <f t="shared" si="68"/>
        <v>0</v>
      </c>
      <c r="AZ52" s="110">
        <f t="shared" si="69"/>
        <v>0</v>
      </c>
      <c r="BA52" s="110">
        <f t="shared" si="70"/>
        <v>0</v>
      </c>
      <c r="BB52" s="110">
        <f t="shared" si="71"/>
        <v>0</v>
      </c>
      <c r="BC52" s="110">
        <f t="shared" si="35"/>
        <v>6.6776467781450828</v>
      </c>
      <c r="BD52" s="110">
        <f t="shared" si="36"/>
        <v>14.517321417348994</v>
      </c>
      <c r="BE52" s="110">
        <f t="shared" si="37"/>
        <v>5.6031127366479021</v>
      </c>
      <c r="BF52" s="110">
        <f t="shared" si="38"/>
        <v>4.0133474897618688</v>
      </c>
      <c r="BG52" s="110">
        <f t="shared" si="39"/>
        <v>45.128100854005694</v>
      </c>
      <c r="BH52" s="110">
        <f t="shared" si="40"/>
        <v>6.9029632596753201</v>
      </c>
      <c r="BI52" s="108">
        <f t="shared" si="41"/>
        <v>0</v>
      </c>
      <c r="BJ52" s="109">
        <f t="shared" si="42"/>
        <v>-5241.1283416499173</v>
      </c>
      <c r="BK52" s="109">
        <f t="shared" si="25"/>
        <v>5553.7689331828387</v>
      </c>
      <c r="BL52" s="89">
        <f t="shared" si="43"/>
        <v>5.9651390149797701E-2</v>
      </c>
      <c r="BM52" s="109">
        <f t="shared" si="72"/>
        <v>7.8301606195368976</v>
      </c>
      <c r="BN52" s="108">
        <f t="shared" si="44"/>
        <v>5561.599093802376</v>
      </c>
      <c r="BO52" s="89">
        <f t="shared" si="45"/>
        <v>6.1145373908469081E-2</v>
      </c>
      <c r="BP52" s="108">
        <f t="shared" si="26"/>
        <v>7.4874031598771493</v>
      </c>
      <c r="BQ52" s="108">
        <f t="shared" si="46"/>
        <v>5561.2563363427162</v>
      </c>
      <c r="BR52" s="89">
        <f t="shared" si="27"/>
        <v>6.1079976261757096E-2</v>
      </c>
      <c r="BT52" s="108"/>
      <c r="BU52" s="109">
        <f t="shared" si="47"/>
        <v>-5241.1283416499173</v>
      </c>
      <c r="BV52" s="109">
        <f t="shared" si="28"/>
        <v>5553.7689331828387</v>
      </c>
      <c r="BX52" s="108">
        <f t="shared" si="29"/>
        <v>5241.1283416499173</v>
      </c>
      <c r="BY52" s="111">
        <f t="shared" si="30"/>
        <v>5.9651390149797701E-2</v>
      </c>
      <c r="BZ52" s="108">
        <f t="shared" si="31"/>
        <v>73.474998499999998</v>
      </c>
      <c r="CA52" s="108">
        <f t="shared" si="32"/>
        <v>53.639999500000002</v>
      </c>
    </row>
    <row r="53" spans="1:79" ht="12.75" customHeight="1" x14ac:dyDescent="0.2">
      <c r="A53" s="107">
        <v>39419</v>
      </c>
      <c r="B53" s="108">
        <v>149.60000600000001</v>
      </c>
      <c r="C53" s="108">
        <v>69.099997999999999</v>
      </c>
      <c r="D53" s="108">
        <v>56.48</v>
      </c>
      <c r="E53" s="108">
        <v>68.809997999999993</v>
      </c>
      <c r="F53" s="108">
        <v>50.82</v>
      </c>
      <c r="G53" s="108">
        <v>111.66999800000001</v>
      </c>
      <c r="L53" s="189">
        <f>IF(inter=Weekly_2,L52+$B$4,IF(inter=Bi_weekly_2,L51+$B$4,IF(inter=Monthly_2,0,IF(inter=Quarterly_2,0,IF(inter=Yearly_2,0,IF(inter=None_2,0,0))))))</f>
        <v>0</v>
      </c>
      <c r="M53" s="109">
        <f t="shared" si="48"/>
        <v>0</v>
      </c>
      <c r="N53" s="109">
        <f t="shared" si="49"/>
        <v>0</v>
      </c>
      <c r="O53" s="109">
        <f t="shared" si="50"/>
        <v>0</v>
      </c>
      <c r="P53" s="109">
        <f t="shared" si="51"/>
        <v>0</v>
      </c>
      <c r="Q53" s="109">
        <f t="shared" si="52"/>
        <v>0</v>
      </c>
      <c r="R53" s="109">
        <f t="shared" si="53"/>
        <v>0</v>
      </c>
      <c r="S53" s="110">
        <f t="shared" si="54"/>
        <v>0</v>
      </c>
      <c r="T53" s="110">
        <f t="shared" si="55"/>
        <v>0</v>
      </c>
      <c r="U53" s="110">
        <f t="shared" si="56"/>
        <v>0</v>
      </c>
      <c r="V53" s="110">
        <f t="shared" si="57"/>
        <v>0</v>
      </c>
      <c r="W53" s="110">
        <f t="shared" si="58"/>
        <v>0</v>
      </c>
      <c r="X53" s="110">
        <f t="shared" si="59"/>
        <v>0</v>
      </c>
      <c r="Y53" s="110">
        <f t="shared" si="60"/>
        <v>6.6647963535148795</v>
      </c>
      <c r="Z53" s="110">
        <f t="shared" si="61"/>
        <v>14.434994801640025</v>
      </c>
      <c r="AA53" s="110">
        <f t="shared" si="62"/>
        <v>5.6031127366479021</v>
      </c>
      <c r="AB53" s="110">
        <f t="shared" si="63"/>
        <v>4.0133474897618688</v>
      </c>
      <c r="AC53" s="110">
        <f t="shared" si="64"/>
        <v>45.128100854005694</v>
      </c>
      <c r="AD53" s="110">
        <f t="shared" si="65"/>
        <v>6.9029632596753201</v>
      </c>
      <c r="AE53" s="110"/>
      <c r="AF53" s="110"/>
      <c r="AG53" s="110"/>
      <c r="AH53" s="110"/>
      <c r="AI53" s="110"/>
      <c r="AJ53" s="110"/>
      <c r="AK53" s="90">
        <f t="shared" si="11"/>
        <v>0</v>
      </c>
      <c r="AL53" s="90">
        <f t="shared" si="12"/>
        <v>0</v>
      </c>
      <c r="AM53" s="90">
        <f t="shared" si="13"/>
        <v>0</v>
      </c>
      <c r="AN53" s="90">
        <f t="shared" si="14"/>
        <v>0</v>
      </c>
      <c r="AO53" s="90">
        <f t="shared" si="15"/>
        <v>0</v>
      </c>
      <c r="AP53" s="90">
        <f t="shared" si="16"/>
        <v>0</v>
      </c>
      <c r="AQ53" s="110">
        <f t="shared" si="17"/>
        <v>0</v>
      </c>
      <c r="AR53" s="110">
        <f t="shared" si="18"/>
        <v>0</v>
      </c>
      <c r="AS53" s="110">
        <f t="shared" si="19"/>
        <v>0</v>
      </c>
      <c r="AT53" s="110">
        <f t="shared" si="20"/>
        <v>0</v>
      </c>
      <c r="AU53" s="110">
        <f t="shared" si="21"/>
        <v>0</v>
      </c>
      <c r="AV53" s="110">
        <f t="shared" si="22"/>
        <v>0</v>
      </c>
      <c r="AW53" s="110">
        <f t="shared" si="66"/>
        <v>1.285042463020287E-2</v>
      </c>
      <c r="AX53" s="110">
        <f t="shared" si="67"/>
        <v>8.2326615708967502E-2</v>
      </c>
      <c r="AY53" s="110">
        <f t="shared" si="68"/>
        <v>0</v>
      </c>
      <c r="AZ53" s="110">
        <f t="shared" si="69"/>
        <v>0</v>
      </c>
      <c r="BA53" s="110">
        <f t="shared" si="70"/>
        <v>0</v>
      </c>
      <c r="BB53" s="110">
        <f t="shared" si="71"/>
        <v>0</v>
      </c>
      <c r="BC53" s="110">
        <f t="shared" si="35"/>
        <v>6.6776467781450828</v>
      </c>
      <c r="BD53" s="110">
        <f t="shared" si="36"/>
        <v>14.517321417348994</v>
      </c>
      <c r="BE53" s="110">
        <f t="shared" si="37"/>
        <v>5.6031127366479021</v>
      </c>
      <c r="BF53" s="110">
        <f t="shared" si="38"/>
        <v>4.0133474897618688</v>
      </c>
      <c r="BG53" s="110">
        <f t="shared" si="39"/>
        <v>45.128100854005694</v>
      </c>
      <c r="BH53" s="110">
        <f t="shared" si="40"/>
        <v>6.9029632596753201</v>
      </c>
      <c r="BI53" s="108">
        <f t="shared" si="41"/>
        <v>0</v>
      </c>
      <c r="BJ53" s="109">
        <f t="shared" si="42"/>
        <v>-5241.1283416499173</v>
      </c>
      <c r="BK53" s="109">
        <f t="shared" si="25"/>
        <v>5651.3979053102175</v>
      </c>
      <c r="BL53" s="89">
        <f t="shared" si="43"/>
        <v>7.8278862282381567E-2</v>
      </c>
      <c r="BM53" s="109">
        <f t="shared" si="72"/>
        <v>7.8301606195368976</v>
      </c>
      <c r="BN53" s="108">
        <f t="shared" si="44"/>
        <v>5659.2280659297548</v>
      </c>
      <c r="BO53" s="89">
        <f t="shared" si="45"/>
        <v>7.9772846041052947E-2</v>
      </c>
      <c r="BP53" s="108">
        <f t="shared" si="26"/>
        <v>7.6111925826173206</v>
      </c>
      <c r="BQ53" s="108">
        <f t="shared" si="46"/>
        <v>5659.0090978928356</v>
      </c>
      <c r="BR53" s="89">
        <f t="shared" si="27"/>
        <v>7.9731067244075193E-2</v>
      </c>
      <c r="BT53" s="108"/>
      <c r="BU53" s="109">
        <f t="shared" si="47"/>
        <v>-5241.1283416499173</v>
      </c>
      <c r="BV53" s="109">
        <f t="shared" si="28"/>
        <v>5651.3979053102175</v>
      </c>
      <c r="BX53" s="108">
        <f t="shared" si="29"/>
        <v>5241.1283416499173</v>
      </c>
      <c r="BY53" s="111">
        <f t="shared" si="30"/>
        <v>7.8278862282381345E-2</v>
      </c>
      <c r="BZ53" s="108">
        <f t="shared" si="31"/>
        <v>74.800003000000004</v>
      </c>
      <c r="CA53" s="108">
        <f t="shared" si="32"/>
        <v>55.834999000000003</v>
      </c>
    </row>
    <row r="54" spans="1:79" ht="12.75" customHeight="1" x14ac:dyDescent="0.2">
      <c r="A54" s="107">
        <v>39426</v>
      </c>
      <c r="B54" s="108">
        <v>145.699997</v>
      </c>
      <c r="C54" s="108">
        <v>67.160004000000001</v>
      </c>
      <c r="D54" s="108">
        <v>54.299999</v>
      </c>
      <c r="E54" s="108">
        <v>65.680000000000007</v>
      </c>
      <c r="F54" s="108">
        <v>48.639999000000003</v>
      </c>
      <c r="G54" s="108">
        <v>105.040001</v>
      </c>
      <c r="L54" s="189">
        <f>IF(inter=Weekly_2,L53+$B$4,IF(inter=Bi_weekly_2,0,IF(inter=Monthly_2,0,IF(inter=Quarterly_2,0,IF(inter=Yearly_2,0,IF(inter=None_2,0,0))))))</f>
        <v>0</v>
      </c>
      <c r="M54" s="109">
        <f t="shared" si="48"/>
        <v>0</v>
      </c>
      <c r="N54" s="109">
        <f t="shared" si="49"/>
        <v>0</v>
      </c>
      <c r="O54" s="109">
        <f t="shared" si="50"/>
        <v>0</v>
      </c>
      <c r="P54" s="109">
        <f t="shared" si="51"/>
        <v>0</v>
      </c>
      <c r="Q54" s="109">
        <f t="shared" si="52"/>
        <v>0</v>
      </c>
      <c r="R54" s="109">
        <f t="shared" si="53"/>
        <v>0</v>
      </c>
      <c r="S54" s="110">
        <f t="shared" si="54"/>
        <v>0</v>
      </c>
      <c r="T54" s="110">
        <f t="shared" si="55"/>
        <v>0</v>
      </c>
      <c r="U54" s="110">
        <f t="shared" si="56"/>
        <v>0</v>
      </c>
      <c r="V54" s="110">
        <f t="shared" si="57"/>
        <v>0</v>
      </c>
      <c r="W54" s="110">
        <f t="shared" si="58"/>
        <v>0</v>
      </c>
      <c r="X54" s="110">
        <f t="shared" si="59"/>
        <v>0</v>
      </c>
      <c r="Y54" s="110">
        <f t="shared" si="60"/>
        <v>6.6647963535148795</v>
      </c>
      <c r="Z54" s="110">
        <f t="shared" si="61"/>
        <v>14.434994801640025</v>
      </c>
      <c r="AA54" s="110">
        <f t="shared" si="62"/>
        <v>5.6031127366479021</v>
      </c>
      <c r="AB54" s="110">
        <f t="shared" si="63"/>
        <v>4.0133474897618688</v>
      </c>
      <c r="AC54" s="110">
        <f t="shared" si="64"/>
        <v>45.128100854005694</v>
      </c>
      <c r="AD54" s="110">
        <f t="shared" si="65"/>
        <v>6.9029632596753201</v>
      </c>
      <c r="AE54" s="110"/>
      <c r="AF54" s="110"/>
      <c r="AG54" s="110"/>
      <c r="AH54" s="110"/>
      <c r="AI54" s="110"/>
      <c r="AJ54" s="110"/>
      <c r="AK54" s="90">
        <f t="shared" si="11"/>
        <v>0</v>
      </c>
      <c r="AL54" s="90">
        <f t="shared" si="12"/>
        <v>0</v>
      </c>
      <c r="AM54" s="90">
        <f t="shared" si="13"/>
        <v>0</v>
      </c>
      <c r="AN54" s="90">
        <f t="shared" si="14"/>
        <v>0</v>
      </c>
      <c r="AO54" s="90">
        <f t="shared" si="15"/>
        <v>0</v>
      </c>
      <c r="AP54" s="90">
        <f t="shared" si="16"/>
        <v>0</v>
      </c>
      <c r="AQ54" s="110">
        <f t="shared" si="17"/>
        <v>0</v>
      </c>
      <c r="AR54" s="110">
        <f t="shared" si="18"/>
        <v>0</v>
      </c>
      <c r="AS54" s="110">
        <f t="shared" si="19"/>
        <v>0</v>
      </c>
      <c r="AT54" s="110">
        <f t="shared" si="20"/>
        <v>0</v>
      </c>
      <c r="AU54" s="110">
        <f t="shared" si="21"/>
        <v>0</v>
      </c>
      <c r="AV54" s="110">
        <f t="shared" si="22"/>
        <v>0</v>
      </c>
      <c r="AW54" s="110">
        <f t="shared" si="66"/>
        <v>1.285042463020287E-2</v>
      </c>
      <c r="AX54" s="110">
        <f t="shared" si="67"/>
        <v>8.2326615708967502E-2</v>
      </c>
      <c r="AY54" s="110">
        <f t="shared" si="68"/>
        <v>0</v>
      </c>
      <c r="AZ54" s="110">
        <f t="shared" si="69"/>
        <v>0</v>
      </c>
      <c r="BA54" s="110">
        <f t="shared" si="70"/>
        <v>0</v>
      </c>
      <c r="BB54" s="110">
        <f t="shared" si="71"/>
        <v>0</v>
      </c>
      <c r="BC54" s="110">
        <f t="shared" si="35"/>
        <v>6.6776467781450828</v>
      </c>
      <c r="BD54" s="110">
        <f t="shared" si="36"/>
        <v>14.517321417348994</v>
      </c>
      <c r="BE54" s="110">
        <f t="shared" si="37"/>
        <v>5.6031127366479021</v>
      </c>
      <c r="BF54" s="110">
        <f t="shared" si="38"/>
        <v>4.0133474897618688</v>
      </c>
      <c r="BG54" s="110">
        <f t="shared" si="39"/>
        <v>45.128100854005694</v>
      </c>
      <c r="BH54" s="110">
        <f t="shared" si="40"/>
        <v>6.9029632596753201</v>
      </c>
      <c r="BI54" s="108">
        <f t="shared" si="41"/>
        <v>0</v>
      </c>
      <c r="BJ54" s="109">
        <f t="shared" si="42"/>
        <v>-5241.1283416499173</v>
      </c>
      <c r="BK54" s="109">
        <f t="shared" si="25"/>
        <v>5428.4788445652748</v>
      </c>
      <c r="BL54" s="89">
        <f t="shared" si="43"/>
        <v>3.5746215452602259E-2</v>
      </c>
      <c r="BM54" s="109">
        <f t="shared" si="72"/>
        <v>7.8301606195368976</v>
      </c>
      <c r="BN54" s="108">
        <f t="shared" si="44"/>
        <v>5436.3090051848121</v>
      </c>
      <c r="BO54" s="89">
        <f t="shared" si="45"/>
        <v>3.7240199211273639E-2</v>
      </c>
      <c r="BP54" s="108">
        <f t="shared" si="26"/>
        <v>7.4013626703900046</v>
      </c>
      <c r="BQ54" s="108">
        <f t="shared" si="46"/>
        <v>5435.8802072356648</v>
      </c>
      <c r="BR54" s="89">
        <f t="shared" si="27"/>
        <v>3.715838515880332E-2</v>
      </c>
      <c r="BT54" s="108"/>
      <c r="BU54" s="109">
        <f t="shared" si="47"/>
        <v>-5241.1283416499173</v>
      </c>
      <c r="BV54" s="109">
        <f t="shared" si="28"/>
        <v>5428.4788445652748</v>
      </c>
      <c r="BX54" s="108">
        <f t="shared" si="29"/>
        <v>5241.1283416499173</v>
      </c>
      <c r="BY54" s="111">
        <f t="shared" si="30"/>
        <v>3.5746215452602259E-2</v>
      </c>
      <c r="BZ54" s="108">
        <f t="shared" si="31"/>
        <v>72.849998499999998</v>
      </c>
      <c r="CA54" s="108">
        <f t="shared" si="32"/>
        <v>52.520000500000002</v>
      </c>
    </row>
    <row r="55" spans="1:79" ht="12.75" customHeight="1" x14ac:dyDescent="0.2">
      <c r="A55" s="107">
        <v>39433</v>
      </c>
      <c r="B55" s="108">
        <v>146.80999800000001</v>
      </c>
      <c r="C55" s="108">
        <v>67</v>
      </c>
      <c r="D55" s="108">
        <v>53.790000999999997</v>
      </c>
      <c r="E55" s="108">
        <v>66.099997999999999</v>
      </c>
      <c r="F55" s="108">
        <v>48.73</v>
      </c>
      <c r="G55" s="108">
        <v>106.449997</v>
      </c>
      <c r="L55" s="189">
        <f>IF(inter=Weekly_2,L54+$B$4,IF(inter=Bi_weekly_2,L53+$B$4,IF(inter=Monthly_2,L51+$B$4,IF(inter=Quarterly_2,0,IF(inter=Yearly_2,0,IF(inter=None_2,0,0))))))</f>
        <v>5500</v>
      </c>
      <c r="M55" s="109">
        <f t="shared" si="48"/>
        <v>10.458739329926857</v>
      </c>
      <c r="N55" s="109">
        <f t="shared" si="49"/>
        <v>-0.85534829011828606</v>
      </c>
      <c r="O55" s="109">
        <f t="shared" si="50"/>
        <v>-6.6085602925966214</v>
      </c>
      <c r="P55" s="109">
        <f t="shared" si="51"/>
        <v>-4.2177389534354575</v>
      </c>
      <c r="Q55" s="109">
        <f t="shared" si="52"/>
        <v>-61.407645384302668</v>
      </c>
      <c r="R55" s="109">
        <f t="shared" si="53"/>
        <v>8.8204182835480651</v>
      </c>
      <c r="S55" s="110">
        <f t="shared" si="54"/>
        <v>-7.1239966435575161E-2</v>
      </c>
      <c r="T55" s="110">
        <f t="shared" si="55"/>
        <v>1.2766392389825165E-2</v>
      </c>
      <c r="U55" s="110">
        <f t="shared" si="56"/>
        <v>0.12285852704476845</v>
      </c>
      <c r="V55" s="110">
        <f t="shared" si="57"/>
        <v>6.3808458109718205E-2</v>
      </c>
      <c r="W55" s="110">
        <f t="shared" si="58"/>
        <v>1.2601609970101102</v>
      </c>
      <c r="X55" s="110">
        <f t="shared" si="59"/>
        <v>-8.2859732570476879E-2</v>
      </c>
      <c r="Y55" s="110">
        <f t="shared" si="60"/>
        <v>6.5935563870793041</v>
      </c>
      <c r="Z55" s="110">
        <f t="shared" si="61"/>
        <v>14.44776119402985</v>
      </c>
      <c r="AA55" s="110">
        <f t="shared" si="62"/>
        <v>5.7259712636926707</v>
      </c>
      <c r="AB55" s="110">
        <f t="shared" si="63"/>
        <v>4.0771559478715869</v>
      </c>
      <c r="AC55" s="110">
        <f t="shared" si="64"/>
        <v>46.388261851015805</v>
      </c>
      <c r="AD55" s="110">
        <f t="shared" si="65"/>
        <v>6.8201035271048429</v>
      </c>
      <c r="AE55" s="110"/>
      <c r="AF55" s="110"/>
      <c r="AG55" s="110"/>
      <c r="AH55" s="110"/>
      <c r="AI55" s="110"/>
      <c r="AJ55" s="110"/>
      <c r="AK55" s="90">
        <f t="shared" si="11"/>
        <v>0</v>
      </c>
      <c r="AL55" s="90">
        <f t="shared" si="12"/>
        <v>0</v>
      </c>
      <c r="AM55" s="90">
        <f t="shared" si="13"/>
        <v>0</v>
      </c>
      <c r="AN55" s="90">
        <f t="shared" si="14"/>
        <v>0</v>
      </c>
      <c r="AO55" s="90">
        <f t="shared" si="15"/>
        <v>0</v>
      </c>
      <c r="AP55" s="90">
        <f t="shared" si="16"/>
        <v>0</v>
      </c>
      <c r="AQ55" s="110">
        <f t="shared" si="17"/>
        <v>0</v>
      </c>
      <c r="AR55" s="110">
        <f t="shared" si="18"/>
        <v>0</v>
      </c>
      <c r="AS55" s="110">
        <f t="shared" si="19"/>
        <v>0</v>
      </c>
      <c r="AT55" s="110">
        <f t="shared" si="20"/>
        <v>0</v>
      </c>
      <c r="AU55" s="110">
        <f t="shared" si="21"/>
        <v>0</v>
      </c>
      <c r="AV55" s="110">
        <f t="shared" si="22"/>
        <v>0</v>
      </c>
      <c r="AW55" s="110">
        <f t="shared" si="66"/>
        <v>1.285042463020287E-2</v>
      </c>
      <c r="AX55" s="110">
        <f t="shared" si="67"/>
        <v>8.2326615708967502E-2</v>
      </c>
      <c r="AY55" s="110">
        <f t="shared" si="68"/>
        <v>0</v>
      </c>
      <c r="AZ55" s="110">
        <f t="shared" si="69"/>
        <v>0</v>
      </c>
      <c r="BA55" s="110">
        <f t="shared" si="70"/>
        <v>0</v>
      </c>
      <c r="BB55" s="110">
        <f t="shared" si="71"/>
        <v>0</v>
      </c>
      <c r="BC55" s="110">
        <f t="shared" si="35"/>
        <v>6.6064068117095074</v>
      </c>
      <c r="BD55" s="110">
        <f t="shared" si="36"/>
        <v>14.530087809738818</v>
      </c>
      <c r="BE55" s="110">
        <f t="shared" si="37"/>
        <v>5.7259712636926707</v>
      </c>
      <c r="BF55" s="110">
        <f t="shared" si="38"/>
        <v>4.0771559478715869</v>
      </c>
      <c r="BG55" s="110">
        <f t="shared" si="39"/>
        <v>46.388261851015805</v>
      </c>
      <c r="BH55" s="110">
        <f t="shared" si="40"/>
        <v>6.8201035271048429</v>
      </c>
      <c r="BI55" s="108">
        <f t="shared" si="41"/>
        <v>0</v>
      </c>
      <c r="BJ55" s="109">
        <f t="shared" si="42"/>
        <v>-5294.9384769568951</v>
      </c>
      <c r="BK55" s="109">
        <f t="shared" si="25"/>
        <v>5500</v>
      </c>
      <c r="BL55" s="89">
        <f t="shared" si="43"/>
        <v>3.8727838658657587E-2</v>
      </c>
      <c r="BM55" s="109">
        <f t="shared" si="72"/>
        <v>7.8301606195368976</v>
      </c>
      <c r="BN55" s="108">
        <f t="shared" si="44"/>
        <v>5507.8301606195373</v>
      </c>
      <c r="BO55" s="89">
        <f t="shared" si="45"/>
        <v>4.020663971623617E-2</v>
      </c>
      <c r="BP55" s="108">
        <f t="shared" si="26"/>
        <v>7.4024540667600567</v>
      </c>
      <c r="BQ55" s="108">
        <f t="shared" si="46"/>
        <v>5507.4024540667597</v>
      </c>
      <c r="BR55" s="89">
        <f t="shared" si="27"/>
        <v>4.0125863224754976E-2</v>
      </c>
      <c r="BT55" s="108"/>
      <c r="BU55" s="109">
        <f t="shared" si="47"/>
        <v>-5294.9384769568951</v>
      </c>
      <c r="BV55" s="109">
        <f t="shared" si="28"/>
        <v>5500</v>
      </c>
      <c r="BX55" s="108">
        <f t="shared" si="29"/>
        <v>5294.9384769568951</v>
      </c>
      <c r="BY55" s="111">
        <f t="shared" si="30"/>
        <v>3.8727838658657587E-2</v>
      </c>
      <c r="BZ55" s="108">
        <f t="shared" si="31"/>
        <v>73.404999000000004</v>
      </c>
      <c r="CA55" s="108">
        <f t="shared" si="32"/>
        <v>53.224998499999998</v>
      </c>
    </row>
    <row r="56" spans="1:79" ht="12.75" customHeight="1" x14ac:dyDescent="0.2">
      <c r="A56" s="107">
        <v>39440</v>
      </c>
      <c r="B56" s="108">
        <v>145.88000500000001</v>
      </c>
      <c r="C56" s="108">
        <v>66.800003000000004</v>
      </c>
      <c r="D56" s="108">
        <v>53.41</v>
      </c>
      <c r="E56" s="108">
        <v>64.839995999999999</v>
      </c>
      <c r="F56" s="108">
        <v>48.290000999999997</v>
      </c>
      <c r="G56" s="108">
        <v>105.41999800000001</v>
      </c>
      <c r="L56" s="189">
        <f>IF(inter=Weekly_2,L55+$B$4,IF(inter=Bi_weekly_2,0,IF(inter=Monthly_2,0,IF(inter=Quarterly_2,0,IF(inter=Yearly_2,0,IF(inter=None_2,0,0))))))</f>
        <v>0</v>
      </c>
      <c r="M56" s="109">
        <f t="shared" si="48"/>
        <v>0</v>
      </c>
      <c r="N56" s="109">
        <f t="shared" si="49"/>
        <v>0</v>
      </c>
      <c r="O56" s="109">
        <f t="shared" si="50"/>
        <v>0</v>
      </c>
      <c r="P56" s="109">
        <f t="shared" si="51"/>
        <v>0</v>
      </c>
      <c r="Q56" s="109">
        <f t="shared" si="52"/>
        <v>0</v>
      </c>
      <c r="R56" s="109">
        <f t="shared" si="53"/>
        <v>0</v>
      </c>
      <c r="S56" s="110">
        <f t="shared" si="54"/>
        <v>0</v>
      </c>
      <c r="T56" s="110">
        <f t="shared" si="55"/>
        <v>0</v>
      </c>
      <c r="U56" s="110">
        <f t="shared" si="56"/>
        <v>0</v>
      </c>
      <c r="V56" s="110">
        <f t="shared" si="57"/>
        <v>0</v>
      </c>
      <c r="W56" s="110">
        <f t="shared" si="58"/>
        <v>0</v>
      </c>
      <c r="X56" s="110">
        <f t="shared" si="59"/>
        <v>0</v>
      </c>
      <c r="Y56" s="110">
        <f t="shared" si="60"/>
        <v>6.5935563870793041</v>
      </c>
      <c r="Z56" s="110">
        <f t="shared" si="61"/>
        <v>14.44776119402985</v>
      </c>
      <c r="AA56" s="110">
        <f t="shared" si="62"/>
        <v>5.7259712636926707</v>
      </c>
      <c r="AB56" s="110">
        <f t="shared" si="63"/>
        <v>4.0771559478715869</v>
      </c>
      <c r="AC56" s="110">
        <f t="shared" si="64"/>
        <v>46.388261851015805</v>
      </c>
      <c r="AD56" s="110">
        <f t="shared" si="65"/>
        <v>6.8201035271048429</v>
      </c>
      <c r="AE56" s="110">
        <v>0.38550000000000001</v>
      </c>
      <c r="AF56" s="110">
        <v>0.55500000000000005</v>
      </c>
      <c r="AG56" s="110">
        <v>1.08</v>
      </c>
      <c r="AH56" s="110">
        <v>1.5089999999999999</v>
      </c>
      <c r="AI56" s="110">
        <v>1.0549999999999999</v>
      </c>
      <c r="AJ56" s="110">
        <v>0.98450000000000004</v>
      </c>
      <c r="AK56" s="90">
        <f t="shared" si="11"/>
        <v>2.541815987219072</v>
      </c>
      <c r="AL56" s="90">
        <f t="shared" si="12"/>
        <v>8.0185074626865678</v>
      </c>
      <c r="AM56" s="90">
        <f t="shared" si="13"/>
        <v>6.1840489647880847</v>
      </c>
      <c r="AN56" s="90">
        <f t="shared" si="14"/>
        <v>6.1524283253382244</v>
      </c>
      <c r="AO56" s="90">
        <f t="shared" si="15"/>
        <v>48.939616252821672</v>
      </c>
      <c r="AP56" s="90">
        <f t="shared" si="16"/>
        <v>6.7143919224347179</v>
      </c>
      <c r="AQ56" s="110">
        <f t="shared" si="17"/>
        <v>1.742401905743746E-2</v>
      </c>
      <c r="AR56" s="110">
        <f t="shared" si="18"/>
        <v>0.12003753147565828</v>
      </c>
      <c r="AS56" s="110">
        <f t="shared" si="19"/>
        <v>0.11578447790279134</v>
      </c>
      <c r="AT56" s="110">
        <f t="shared" si="20"/>
        <v>9.4886315621275252E-2</v>
      </c>
      <c r="AU56" s="110">
        <f t="shared" si="21"/>
        <v>1.0134523760482357</v>
      </c>
      <c r="AV56" s="110">
        <f t="shared" si="22"/>
        <v>6.3691823656026991E-2</v>
      </c>
      <c r="AW56" s="110">
        <f t="shared" si="66"/>
        <v>3.0274443687640332E-2</v>
      </c>
      <c r="AX56" s="110">
        <f t="shared" si="67"/>
        <v>0.20236414718462578</v>
      </c>
      <c r="AY56" s="110">
        <f t="shared" si="68"/>
        <v>0.11578447790279134</v>
      </c>
      <c r="AZ56" s="110">
        <f t="shared" si="69"/>
        <v>9.4886315621275252E-2</v>
      </c>
      <c r="BA56" s="110">
        <f t="shared" si="70"/>
        <v>1.0134523760482357</v>
      </c>
      <c r="BB56" s="110">
        <f t="shared" si="71"/>
        <v>6.3691823656026991E-2</v>
      </c>
      <c r="BC56" s="110">
        <f t="shared" si="35"/>
        <v>6.6238308307669449</v>
      </c>
      <c r="BD56" s="110">
        <f t="shared" si="36"/>
        <v>14.650125341214476</v>
      </c>
      <c r="BE56" s="110">
        <f t="shared" si="37"/>
        <v>5.8417557415954624</v>
      </c>
      <c r="BF56" s="110">
        <f t="shared" si="38"/>
        <v>4.1720422634928624</v>
      </c>
      <c r="BG56" s="110">
        <f t="shared" si="39"/>
        <v>47.401714227064041</v>
      </c>
      <c r="BH56" s="110">
        <f t="shared" si="40"/>
        <v>6.8837953507608702</v>
      </c>
      <c r="BI56" s="108">
        <f t="shared" si="41"/>
        <v>78.550808915288343</v>
      </c>
      <c r="BJ56" s="109">
        <f t="shared" si="42"/>
        <v>-5294.9384769568951</v>
      </c>
      <c r="BK56" s="109">
        <f t="shared" si="25"/>
        <v>5456.2299417255845</v>
      </c>
      <c r="BL56" s="89">
        <f t="shared" si="43"/>
        <v>3.0461442653321846E-2</v>
      </c>
      <c r="BM56" s="109">
        <f t="shared" si="72"/>
        <v>86.38096953482524</v>
      </c>
      <c r="BN56" s="108">
        <f t="shared" si="44"/>
        <v>5542.6109112604099</v>
      </c>
      <c r="BO56" s="89">
        <f t="shared" si="45"/>
        <v>4.6775318614439731E-2</v>
      </c>
      <c r="BP56" s="108">
        <f t="shared" si="26"/>
        <v>85.924847100933334</v>
      </c>
      <c r="BQ56" s="108">
        <f t="shared" si="46"/>
        <v>5542.1547888265186</v>
      </c>
      <c r="BR56" s="89">
        <f t="shared" si="27"/>
        <v>4.668917551081786E-2</v>
      </c>
      <c r="BT56" s="108"/>
      <c r="BU56" s="109">
        <f t="shared" si="47"/>
        <v>-5294.9384769568951</v>
      </c>
      <c r="BV56" s="109">
        <f t="shared" si="28"/>
        <v>5456.2299417255845</v>
      </c>
      <c r="BX56" s="108">
        <f t="shared" si="29"/>
        <v>5294.9384769568951</v>
      </c>
      <c r="BY56" s="111">
        <f t="shared" si="30"/>
        <v>3.0461442653321624E-2</v>
      </c>
      <c r="BZ56" s="108">
        <f t="shared" si="31"/>
        <v>72.940002500000006</v>
      </c>
      <c r="CA56" s="108">
        <f t="shared" si="32"/>
        <v>52.709999000000003</v>
      </c>
    </row>
    <row r="57" spans="1:79" ht="12.75" customHeight="1" x14ac:dyDescent="0.2">
      <c r="A57" s="107">
        <v>39447</v>
      </c>
      <c r="B57" s="108">
        <v>139.429993</v>
      </c>
      <c r="C57" s="108">
        <v>64.269997000000004</v>
      </c>
      <c r="D57" s="108">
        <v>50.360000999999997</v>
      </c>
      <c r="E57" s="108">
        <v>60.849997999999999</v>
      </c>
      <c r="F57" s="108">
        <v>46.84</v>
      </c>
      <c r="G57" s="108">
        <v>101.529999</v>
      </c>
      <c r="L57" s="189">
        <f>IF(inter=Weekly_2,L56+$B$4,IF(inter=Bi_weekly_2,L55+$B$4,IF(inter=Monthly_2,0,IF(inter=Quarterly_2,0,IF(inter=Yearly_2,0,IF(inter=None_2,0,0))))))</f>
        <v>0</v>
      </c>
      <c r="M57" s="109">
        <f t="shared" si="48"/>
        <v>0</v>
      </c>
      <c r="N57" s="109">
        <f t="shared" si="49"/>
        <v>0</v>
      </c>
      <c r="O57" s="109">
        <f t="shared" si="50"/>
        <v>0</v>
      </c>
      <c r="P57" s="109">
        <f t="shared" si="51"/>
        <v>0</v>
      </c>
      <c r="Q57" s="109">
        <f t="shared" si="52"/>
        <v>0</v>
      </c>
      <c r="R57" s="109">
        <f t="shared" si="53"/>
        <v>0</v>
      </c>
      <c r="S57" s="110">
        <f t="shared" si="54"/>
        <v>0</v>
      </c>
      <c r="T57" s="110">
        <f t="shared" si="55"/>
        <v>0</v>
      </c>
      <c r="U57" s="110">
        <f t="shared" si="56"/>
        <v>0</v>
      </c>
      <c r="V57" s="110">
        <f t="shared" si="57"/>
        <v>0</v>
      </c>
      <c r="W57" s="110">
        <f t="shared" si="58"/>
        <v>0</v>
      </c>
      <c r="X57" s="110">
        <f t="shared" si="59"/>
        <v>0</v>
      </c>
      <c r="Y57" s="110">
        <f t="shared" si="60"/>
        <v>6.5935563870793041</v>
      </c>
      <c r="Z57" s="110">
        <f t="shared" si="61"/>
        <v>14.44776119402985</v>
      </c>
      <c r="AA57" s="110">
        <f t="shared" si="62"/>
        <v>5.7259712636926707</v>
      </c>
      <c r="AB57" s="110">
        <f t="shared" si="63"/>
        <v>4.0771559478715869</v>
      </c>
      <c r="AC57" s="110">
        <f t="shared" si="64"/>
        <v>46.388261851015805</v>
      </c>
      <c r="AD57" s="110">
        <f t="shared" si="65"/>
        <v>6.8201035271048429</v>
      </c>
      <c r="AE57" s="110"/>
      <c r="AF57" s="110"/>
      <c r="AG57" s="110"/>
      <c r="AH57" s="110"/>
      <c r="AI57" s="110"/>
      <c r="AJ57" s="110"/>
      <c r="AK57" s="90">
        <f t="shared" si="11"/>
        <v>0</v>
      </c>
      <c r="AL57" s="90">
        <f t="shared" si="12"/>
        <v>0</v>
      </c>
      <c r="AM57" s="90">
        <f t="shared" si="13"/>
        <v>0</v>
      </c>
      <c r="AN57" s="90">
        <f t="shared" si="14"/>
        <v>0</v>
      </c>
      <c r="AO57" s="90">
        <f t="shared" si="15"/>
        <v>0</v>
      </c>
      <c r="AP57" s="90">
        <f t="shared" si="16"/>
        <v>0</v>
      </c>
      <c r="AQ57" s="110">
        <f t="shared" si="17"/>
        <v>0</v>
      </c>
      <c r="AR57" s="110">
        <f t="shared" si="18"/>
        <v>0</v>
      </c>
      <c r="AS57" s="110">
        <f t="shared" si="19"/>
        <v>0</v>
      </c>
      <c r="AT57" s="110">
        <f t="shared" si="20"/>
        <v>0</v>
      </c>
      <c r="AU57" s="110">
        <f t="shared" si="21"/>
        <v>0</v>
      </c>
      <c r="AV57" s="110">
        <f t="shared" si="22"/>
        <v>0</v>
      </c>
      <c r="AW57" s="110">
        <f t="shared" si="66"/>
        <v>3.0274443687640332E-2</v>
      </c>
      <c r="AX57" s="110">
        <f t="shared" si="67"/>
        <v>0.20236414718462578</v>
      </c>
      <c r="AY57" s="110">
        <f t="shared" si="68"/>
        <v>0.11578447790279134</v>
      </c>
      <c r="AZ57" s="110">
        <f t="shared" si="69"/>
        <v>9.4886315621275252E-2</v>
      </c>
      <c r="BA57" s="110">
        <f t="shared" si="70"/>
        <v>1.0134523760482357</v>
      </c>
      <c r="BB57" s="110">
        <f t="shared" si="71"/>
        <v>6.3691823656026991E-2</v>
      </c>
      <c r="BC57" s="110">
        <f t="shared" si="35"/>
        <v>6.6238308307669449</v>
      </c>
      <c r="BD57" s="110">
        <f t="shared" si="36"/>
        <v>14.650125341214476</v>
      </c>
      <c r="BE57" s="110">
        <f t="shared" si="37"/>
        <v>5.8417557415954624</v>
      </c>
      <c r="BF57" s="110">
        <f t="shared" si="38"/>
        <v>4.1720422634928624</v>
      </c>
      <c r="BG57" s="110">
        <f t="shared" si="39"/>
        <v>47.401714227064041</v>
      </c>
      <c r="BH57" s="110">
        <f t="shared" si="40"/>
        <v>6.8837953507608702</v>
      </c>
      <c r="BI57" s="108">
        <f t="shared" si="41"/>
        <v>0</v>
      </c>
      <c r="BJ57" s="109">
        <f t="shared" si="42"/>
        <v>-5294.9384769568951</v>
      </c>
      <c r="BK57" s="109">
        <f t="shared" si="25"/>
        <v>5249.6232287202274</v>
      </c>
      <c r="BL57" s="89">
        <f t="shared" si="43"/>
        <v>-8.5582199743916565E-3</v>
      </c>
      <c r="BM57" s="109">
        <f t="shared" si="72"/>
        <v>86.38096953482524</v>
      </c>
      <c r="BN57" s="108">
        <f t="shared" si="44"/>
        <v>5336.0041982550529</v>
      </c>
      <c r="BO57" s="89">
        <f t="shared" si="45"/>
        <v>7.7556559867262287E-3</v>
      </c>
      <c r="BP57" s="108">
        <f t="shared" si="26"/>
        <v>82.76858722886503</v>
      </c>
      <c r="BQ57" s="108">
        <f t="shared" si="46"/>
        <v>5332.3918159490922</v>
      </c>
      <c r="BR57" s="89">
        <f t="shared" si="27"/>
        <v>7.0734228839846036E-3</v>
      </c>
      <c r="BT57" s="108"/>
      <c r="BU57" s="109">
        <f t="shared" si="47"/>
        <v>-5294.9384769568951</v>
      </c>
      <c r="BV57" s="109">
        <f t="shared" si="28"/>
        <v>5249.6232287202274</v>
      </c>
      <c r="BX57" s="108">
        <f t="shared" si="29"/>
        <v>5294.9384769568951</v>
      </c>
      <c r="BY57" s="111">
        <f t="shared" si="30"/>
        <v>-8.5582199743918785E-3</v>
      </c>
      <c r="BZ57" s="108">
        <f t="shared" si="31"/>
        <v>69.714996499999998</v>
      </c>
      <c r="CA57" s="108">
        <f t="shared" si="32"/>
        <v>50.764999500000002</v>
      </c>
    </row>
    <row r="58" spans="1:79" ht="12.75" customHeight="1" x14ac:dyDescent="0.2">
      <c r="A58" s="107">
        <v>39454</v>
      </c>
      <c r="B58" s="108">
        <v>138.050003</v>
      </c>
      <c r="C58" s="108">
        <v>64.129997000000003</v>
      </c>
      <c r="D58" s="108">
        <v>49.810001</v>
      </c>
      <c r="E58" s="108">
        <v>59.57</v>
      </c>
      <c r="F58" s="108">
        <v>45.959999000000003</v>
      </c>
      <c r="G58" s="108">
        <v>103.199997</v>
      </c>
      <c r="L58" s="189">
        <f>IF(inter=Weekly_2,L57+$B$4,IF(inter=Bi_weekly_2,0,IF(inter=Monthly_2,0,IF(inter=Quarterly_2,0,IF(inter=Yearly_2,0,IF(inter=None_2,0,0))))))</f>
        <v>0</v>
      </c>
      <c r="M58" s="109">
        <f t="shared" si="48"/>
        <v>0</v>
      </c>
      <c r="N58" s="109">
        <f t="shared" si="49"/>
        <v>0</v>
      </c>
      <c r="O58" s="109">
        <f t="shared" si="50"/>
        <v>0</v>
      </c>
      <c r="P58" s="109">
        <f t="shared" si="51"/>
        <v>0</v>
      </c>
      <c r="Q58" s="109">
        <f t="shared" si="52"/>
        <v>0</v>
      </c>
      <c r="R58" s="109">
        <f t="shared" si="53"/>
        <v>0</v>
      </c>
      <c r="S58" s="110">
        <f t="shared" si="54"/>
        <v>0</v>
      </c>
      <c r="T58" s="110">
        <f t="shared" si="55"/>
        <v>0</v>
      </c>
      <c r="U58" s="110">
        <f t="shared" si="56"/>
        <v>0</v>
      </c>
      <c r="V58" s="110">
        <f t="shared" si="57"/>
        <v>0</v>
      </c>
      <c r="W58" s="110">
        <f t="shared" si="58"/>
        <v>0</v>
      </c>
      <c r="X58" s="110">
        <f t="shared" si="59"/>
        <v>0</v>
      </c>
      <c r="Y58" s="110">
        <f t="shared" si="60"/>
        <v>6.5935563870793041</v>
      </c>
      <c r="Z58" s="110">
        <f t="shared" si="61"/>
        <v>14.44776119402985</v>
      </c>
      <c r="AA58" s="110">
        <f t="shared" si="62"/>
        <v>5.7259712636926707</v>
      </c>
      <c r="AB58" s="110">
        <f t="shared" si="63"/>
        <v>4.0771559478715869</v>
      </c>
      <c r="AC58" s="110">
        <f t="shared" si="64"/>
        <v>46.388261851015805</v>
      </c>
      <c r="AD58" s="110">
        <f t="shared" si="65"/>
        <v>6.8201035271048429</v>
      </c>
      <c r="AE58" s="110"/>
      <c r="AF58" s="110"/>
      <c r="AG58" s="110"/>
      <c r="AH58" s="110"/>
      <c r="AI58" s="110"/>
      <c r="AJ58" s="110"/>
      <c r="AK58" s="90">
        <f t="shared" si="11"/>
        <v>0</v>
      </c>
      <c r="AL58" s="90">
        <f t="shared" si="12"/>
        <v>0</v>
      </c>
      <c r="AM58" s="90">
        <f t="shared" si="13"/>
        <v>0</v>
      </c>
      <c r="AN58" s="90">
        <f t="shared" si="14"/>
        <v>0</v>
      </c>
      <c r="AO58" s="90">
        <f t="shared" si="15"/>
        <v>0</v>
      </c>
      <c r="AP58" s="90">
        <f t="shared" si="16"/>
        <v>0</v>
      </c>
      <c r="AQ58" s="110">
        <f t="shared" si="17"/>
        <v>0</v>
      </c>
      <c r="AR58" s="110">
        <f t="shared" si="18"/>
        <v>0</v>
      </c>
      <c r="AS58" s="110">
        <f t="shared" si="19"/>
        <v>0</v>
      </c>
      <c r="AT58" s="110">
        <f t="shared" si="20"/>
        <v>0</v>
      </c>
      <c r="AU58" s="110">
        <f t="shared" si="21"/>
        <v>0</v>
      </c>
      <c r="AV58" s="110">
        <f t="shared" si="22"/>
        <v>0</v>
      </c>
      <c r="AW58" s="110">
        <f t="shared" si="66"/>
        <v>3.0274443687640332E-2</v>
      </c>
      <c r="AX58" s="110">
        <f t="shared" si="67"/>
        <v>0.20236414718462578</v>
      </c>
      <c r="AY58" s="110">
        <f t="shared" si="68"/>
        <v>0.11578447790279134</v>
      </c>
      <c r="AZ58" s="110">
        <f t="shared" si="69"/>
        <v>9.4886315621275252E-2</v>
      </c>
      <c r="BA58" s="110">
        <f t="shared" si="70"/>
        <v>1.0134523760482357</v>
      </c>
      <c r="BB58" s="110">
        <f t="shared" si="71"/>
        <v>6.3691823656026991E-2</v>
      </c>
      <c r="BC58" s="110">
        <f t="shared" si="35"/>
        <v>6.6238308307669449</v>
      </c>
      <c r="BD58" s="110">
        <f t="shared" si="36"/>
        <v>14.650125341214476</v>
      </c>
      <c r="BE58" s="110">
        <f t="shared" si="37"/>
        <v>5.8417557415954624</v>
      </c>
      <c r="BF58" s="110">
        <f t="shared" si="38"/>
        <v>4.1720422634928624</v>
      </c>
      <c r="BG58" s="110">
        <f t="shared" si="39"/>
        <v>47.401714227064041</v>
      </c>
      <c r="BH58" s="110">
        <f t="shared" si="40"/>
        <v>6.8837953507608702</v>
      </c>
      <c r="BI58" s="108">
        <f t="shared" si="41"/>
        <v>0</v>
      </c>
      <c r="BJ58" s="109">
        <f t="shared" si="42"/>
        <v>-5294.9384769568951</v>
      </c>
      <c r="BK58" s="109">
        <f t="shared" si="25"/>
        <v>5200.7013070533649</v>
      </c>
      <c r="BL58" s="89">
        <f t="shared" si="43"/>
        <v>-1.7797594875491374E-2</v>
      </c>
      <c r="BM58" s="109">
        <f t="shared" si="72"/>
        <v>86.38096953482524</v>
      </c>
      <c r="BN58" s="108">
        <f t="shared" si="44"/>
        <v>5287.0822765881903</v>
      </c>
      <c r="BO58" s="89">
        <f t="shared" si="45"/>
        <v>-1.4837189143734886E-3</v>
      </c>
      <c r="BP58" s="108">
        <f t="shared" si="26"/>
        <v>81.727868175392629</v>
      </c>
      <c r="BQ58" s="108">
        <f t="shared" si="46"/>
        <v>5282.4291752287581</v>
      </c>
      <c r="BR58" s="89">
        <f t="shared" si="27"/>
        <v>-2.3625018085812188E-3</v>
      </c>
      <c r="BT58" s="108"/>
      <c r="BU58" s="109">
        <f t="shared" si="47"/>
        <v>-5294.9384769568951</v>
      </c>
      <c r="BV58" s="109">
        <f t="shared" si="28"/>
        <v>5200.7013070533649</v>
      </c>
      <c r="BX58" s="108">
        <f t="shared" si="29"/>
        <v>5294.9384769568951</v>
      </c>
      <c r="BY58" s="111">
        <f t="shared" si="30"/>
        <v>-1.7797594875491263E-2</v>
      </c>
      <c r="BZ58" s="108">
        <f t="shared" si="31"/>
        <v>69.025001500000002</v>
      </c>
      <c r="CA58" s="108">
        <f t="shared" si="32"/>
        <v>51.599998499999998</v>
      </c>
    </row>
    <row r="59" spans="1:79" ht="12.75" customHeight="1" x14ac:dyDescent="0.2">
      <c r="A59" s="107">
        <v>39461</v>
      </c>
      <c r="B59" s="108">
        <v>130.570007</v>
      </c>
      <c r="C59" s="108">
        <v>60.299999</v>
      </c>
      <c r="D59" s="108">
        <v>47.349997999999999</v>
      </c>
      <c r="E59" s="108">
        <v>56.900002000000001</v>
      </c>
      <c r="F59" s="108">
        <v>43.709999000000003</v>
      </c>
      <c r="G59" s="108">
        <v>95.360000999999997</v>
      </c>
      <c r="L59" s="189">
        <f>IF(inter=Weekly_2,L58+$B$4,IF(inter=Bi_weekly_2,L57+$B$4,IF(inter=Monthly_2,L55+$B$4,IF(inter=Quarterly_2,0,IF(inter=Yearly_2,0,IF(inter=None_2,0,0))))))</f>
        <v>5600</v>
      </c>
      <c r="M59" s="109">
        <f t="shared" si="48"/>
        <v>-124.67929638416047</v>
      </c>
      <c r="N59" s="109">
        <f t="shared" si="49"/>
        <v>-114.40001444776112</v>
      </c>
      <c r="O59" s="109">
        <f t="shared" si="50"/>
        <v>-42.475272116094573</v>
      </c>
      <c r="P59" s="109">
        <f t="shared" si="51"/>
        <v>-42.409818411794845</v>
      </c>
      <c r="Q59" s="109">
        <f t="shared" si="52"/>
        <v>-273.96912088036083</v>
      </c>
      <c r="R59" s="109">
        <f t="shared" si="53"/>
        <v>-88.834920835178764</v>
      </c>
      <c r="S59" s="110">
        <f t="shared" si="54"/>
        <v>0.95488465727171523</v>
      </c>
      <c r="T59" s="110">
        <f t="shared" si="55"/>
        <v>1.8971810339128052</v>
      </c>
      <c r="U59" s="110">
        <f t="shared" si="56"/>
        <v>0.89704907941272927</v>
      </c>
      <c r="V59" s="110">
        <f t="shared" si="57"/>
        <v>0.74533948894755475</v>
      </c>
      <c r="W59" s="110">
        <f t="shared" si="58"/>
        <v>6.2678821127486373</v>
      </c>
      <c r="X59" s="110">
        <f t="shared" si="59"/>
        <v>0.9315742439555843</v>
      </c>
      <c r="Y59" s="110">
        <f t="shared" si="60"/>
        <v>7.5484410443510193</v>
      </c>
      <c r="Z59" s="110">
        <f t="shared" si="61"/>
        <v>16.344942227942656</v>
      </c>
      <c r="AA59" s="110">
        <f t="shared" si="62"/>
        <v>6.6230203431054004</v>
      </c>
      <c r="AB59" s="110">
        <f t="shared" si="63"/>
        <v>4.8224954368191417</v>
      </c>
      <c r="AC59" s="110">
        <f t="shared" si="64"/>
        <v>52.656143963764443</v>
      </c>
      <c r="AD59" s="110">
        <f t="shared" si="65"/>
        <v>7.751677771060427</v>
      </c>
      <c r="AE59" s="110"/>
      <c r="AF59" s="110"/>
      <c r="AG59" s="110"/>
      <c r="AH59" s="110"/>
      <c r="AI59" s="110"/>
      <c r="AJ59" s="110"/>
      <c r="AK59" s="90">
        <f t="shared" si="11"/>
        <v>0</v>
      </c>
      <c r="AL59" s="90">
        <f t="shared" si="12"/>
        <v>0</v>
      </c>
      <c r="AM59" s="90">
        <f t="shared" si="13"/>
        <v>0</v>
      </c>
      <c r="AN59" s="90">
        <f t="shared" si="14"/>
        <v>0</v>
      </c>
      <c r="AO59" s="90">
        <f t="shared" si="15"/>
        <v>0</v>
      </c>
      <c r="AP59" s="90">
        <f t="shared" si="16"/>
        <v>0</v>
      </c>
      <c r="AQ59" s="110">
        <f t="shared" si="17"/>
        <v>0</v>
      </c>
      <c r="AR59" s="110">
        <f t="shared" si="18"/>
        <v>0</v>
      </c>
      <c r="AS59" s="110">
        <f t="shared" si="19"/>
        <v>0</v>
      </c>
      <c r="AT59" s="110">
        <f t="shared" si="20"/>
        <v>0</v>
      </c>
      <c r="AU59" s="110">
        <f t="shared" si="21"/>
        <v>0</v>
      </c>
      <c r="AV59" s="110">
        <f t="shared" si="22"/>
        <v>0</v>
      </c>
      <c r="AW59" s="110">
        <f t="shared" si="66"/>
        <v>3.0274443687640332E-2</v>
      </c>
      <c r="AX59" s="110">
        <f t="shared" si="67"/>
        <v>0.20236414718462578</v>
      </c>
      <c r="AY59" s="110">
        <f t="shared" si="68"/>
        <v>0.11578447790279134</v>
      </c>
      <c r="AZ59" s="110">
        <f t="shared" si="69"/>
        <v>9.4886315621275252E-2</v>
      </c>
      <c r="BA59" s="110">
        <f t="shared" si="70"/>
        <v>1.0134523760482357</v>
      </c>
      <c r="BB59" s="110">
        <f t="shared" si="71"/>
        <v>6.3691823656026991E-2</v>
      </c>
      <c r="BC59" s="110">
        <f t="shared" si="35"/>
        <v>7.57871548803866</v>
      </c>
      <c r="BD59" s="110">
        <f t="shared" si="36"/>
        <v>16.547306375127281</v>
      </c>
      <c r="BE59" s="110">
        <f t="shared" si="37"/>
        <v>6.7388048210081921</v>
      </c>
      <c r="BF59" s="110">
        <f t="shared" si="38"/>
        <v>4.9173817524404173</v>
      </c>
      <c r="BG59" s="110">
        <f t="shared" si="39"/>
        <v>53.669596339812678</v>
      </c>
      <c r="BH59" s="110">
        <f t="shared" si="40"/>
        <v>7.8153695947164543</v>
      </c>
      <c r="BI59" s="108">
        <f t="shared" si="41"/>
        <v>0</v>
      </c>
      <c r="BJ59" s="109">
        <f t="shared" si="42"/>
        <v>-5981.7069200322458</v>
      </c>
      <c r="BK59" s="109">
        <f t="shared" si="25"/>
        <v>5599.9999999999991</v>
      </c>
      <c r="BL59" s="89">
        <f t="shared" si="43"/>
        <v>-6.3812374149248563E-2</v>
      </c>
      <c r="BM59" s="109">
        <f t="shared" si="72"/>
        <v>86.38096953482524</v>
      </c>
      <c r="BN59" s="108">
        <f t="shared" si="44"/>
        <v>5686.3809695348245</v>
      </c>
      <c r="BO59" s="89">
        <f t="shared" si="45"/>
        <v>-4.9371517937195963E-2</v>
      </c>
      <c r="BP59" s="108">
        <f t="shared" si="26"/>
        <v>77.408573253983064</v>
      </c>
      <c r="BQ59" s="108">
        <f t="shared" si="46"/>
        <v>5677.4085732539825</v>
      </c>
      <c r="BR59" s="89">
        <f t="shared" si="27"/>
        <v>-5.0871490503687666E-2</v>
      </c>
      <c r="BT59" s="108"/>
      <c r="BU59" s="109">
        <f t="shared" si="47"/>
        <v>-5981.7069200322458</v>
      </c>
      <c r="BV59" s="109">
        <f t="shared" si="28"/>
        <v>5599.9999999999991</v>
      </c>
      <c r="BX59" s="108">
        <f t="shared" si="29"/>
        <v>5981.7069200322458</v>
      </c>
      <c r="BY59" s="111">
        <f t="shared" si="30"/>
        <v>-6.3812374149248563E-2</v>
      </c>
      <c r="BZ59" s="108">
        <f t="shared" si="31"/>
        <v>65.285003500000002</v>
      </c>
      <c r="CA59" s="108">
        <f t="shared" si="32"/>
        <v>47.680000499999998</v>
      </c>
    </row>
    <row r="60" spans="1:79" ht="12.75" customHeight="1" x14ac:dyDescent="0.2">
      <c r="A60" s="107">
        <v>39469</v>
      </c>
      <c r="B60" s="108">
        <v>131.41000399999999</v>
      </c>
      <c r="C60" s="108">
        <v>61.049999</v>
      </c>
      <c r="D60" s="108">
        <v>48.950001</v>
      </c>
      <c r="E60" s="108">
        <v>59.119999</v>
      </c>
      <c r="F60" s="108">
        <v>43.369999</v>
      </c>
      <c r="G60" s="108">
        <v>91.900002000000001</v>
      </c>
      <c r="L60" s="189">
        <f>IF(inter=Weekly_2,L59+$B$4,IF(inter=Bi_weekly_2,0,IF(inter=Monthly_2,0,IF(inter=Quarterly_2,0,IF(inter=Yearly_2,0,IF(inter=None_2,0,0))))))</f>
        <v>0</v>
      </c>
      <c r="M60" s="109">
        <f t="shared" si="48"/>
        <v>0</v>
      </c>
      <c r="N60" s="109">
        <f t="shared" si="49"/>
        <v>0</v>
      </c>
      <c r="O60" s="109">
        <f t="shared" si="50"/>
        <v>0</v>
      </c>
      <c r="P60" s="109">
        <f t="shared" si="51"/>
        <v>0</v>
      </c>
      <c r="Q60" s="109">
        <f t="shared" si="52"/>
        <v>0</v>
      </c>
      <c r="R60" s="109">
        <f t="shared" si="53"/>
        <v>0</v>
      </c>
      <c r="S60" s="110">
        <f t="shared" si="54"/>
        <v>0</v>
      </c>
      <c r="T60" s="110">
        <f t="shared" si="55"/>
        <v>0</v>
      </c>
      <c r="U60" s="110">
        <f t="shared" si="56"/>
        <v>0</v>
      </c>
      <c r="V60" s="110">
        <f t="shared" si="57"/>
        <v>0</v>
      </c>
      <c r="W60" s="110">
        <f t="shared" si="58"/>
        <v>0</v>
      </c>
      <c r="X60" s="110">
        <f t="shared" si="59"/>
        <v>0</v>
      </c>
      <c r="Y60" s="110">
        <f t="shared" si="60"/>
        <v>7.5484410443510193</v>
      </c>
      <c r="Z60" s="110">
        <f t="shared" si="61"/>
        <v>16.344942227942656</v>
      </c>
      <c r="AA60" s="110">
        <f t="shared" si="62"/>
        <v>6.6230203431054004</v>
      </c>
      <c r="AB60" s="110">
        <f t="shared" si="63"/>
        <v>4.8224954368191417</v>
      </c>
      <c r="AC60" s="110">
        <f t="shared" si="64"/>
        <v>52.656143963764443</v>
      </c>
      <c r="AD60" s="110">
        <f t="shared" si="65"/>
        <v>7.751677771060427</v>
      </c>
      <c r="AE60" s="110"/>
      <c r="AF60" s="110"/>
      <c r="AG60" s="110"/>
      <c r="AH60" s="110"/>
      <c r="AI60" s="110"/>
      <c r="AJ60" s="110"/>
      <c r="AK60" s="90">
        <f t="shared" si="11"/>
        <v>0</v>
      </c>
      <c r="AL60" s="90">
        <f t="shared" si="12"/>
        <v>0</v>
      </c>
      <c r="AM60" s="90">
        <f t="shared" si="13"/>
        <v>0</v>
      </c>
      <c r="AN60" s="90">
        <f t="shared" si="14"/>
        <v>0</v>
      </c>
      <c r="AO60" s="90">
        <f t="shared" si="15"/>
        <v>0</v>
      </c>
      <c r="AP60" s="90">
        <f t="shared" si="16"/>
        <v>0</v>
      </c>
      <c r="AQ60" s="110">
        <f t="shared" si="17"/>
        <v>0</v>
      </c>
      <c r="AR60" s="110">
        <f t="shared" si="18"/>
        <v>0</v>
      </c>
      <c r="AS60" s="110">
        <f t="shared" si="19"/>
        <v>0</v>
      </c>
      <c r="AT60" s="110">
        <f t="shared" si="20"/>
        <v>0</v>
      </c>
      <c r="AU60" s="110">
        <f t="shared" si="21"/>
        <v>0</v>
      </c>
      <c r="AV60" s="110">
        <f t="shared" si="22"/>
        <v>0</v>
      </c>
      <c r="AW60" s="110">
        <f t="shared" si="66"/>
        <v>3.0274443687640332E-2</v>
      </c>
      <c r="AX60" s="110">
        <f t="shared" si="67"/>
        <v>0.20236414718462578</v>
      </c>
      <c r="AY60" s="110">
        <f t="shared" si="68"/>
        <v>0.11578447790279134</v>
      </c>
      <c r="AZ60" s="110">
        <f t="shared" si="69"/>
        <v>9.4886315621275252E-2</v>
      </c>
      <c r="BA60" s="110">
        <f t="shared" si="70"/>
        <v>1.0134523760482357</v>
      </c>
      <c r="BB60" s="110">
        <f t="shared" si="71"/>
        <v>6.3691823656026991E-2</v>
      </c>
      <c r="BC60" s="110">
        <f t="shared" si="35"/>
        <v>7.57871548803866</v>
      </c>
      <c r="BD60" s="110">
        <f t="shared" si="36"/>
        <v>16.547306375127281</v>
      </c>
      <c r="BE60" s="110">
        <f t="shared" si="37"/>
        <v>6.7388048210081921</v>
      </c>
      <c r="BF60" s="110">
        <f t="shared" si="38"/>
        <v>4.9173817524404173</v>
      </c>
      <c r="BG60" s="110">
        <f t="shared" si="39"/>
        <v>53.669596339812678</v>
      </c>
      <c r="BH60" s="110">
        <f t="shared" si="40"/>
        <v>7.8153695947164543</v>
      </c>
      <c r="BI60" s="108">
        <f t="shared" si="41"/>
        <v>0</v>
      </c>
      <c r="BJ60" s="109">
        <f t="shared" si="42"/>
        <v>-5981.7069200322458</v>
      </c>
      <c r="BK60" s="109">
        <f t="shared" si="25"/>
        <v>5595.1782660392992</v>
      </c>
      <c r="BL60" s="89">
        <f t="shared" si="43"/>
        <v>-6.461845409016842E-2</v>
      </c>
      <c r="BM60" s="109">
        <f t="shared" si="72"/>
        <v>86.38096953482524</v>
      </c>
      <c r="BN60" s="108">
        <f t="shared" si="44"/>
        <v>5681.5592355741246</v>
      </c>
      <c r="BO60" s="89">
        <f t="shared" si="45"/>
        <v>-5.0177597878115932E-2</v>
      </c>
      <c r="BP60" s="108">
        <f t="shared" si="26"/>
        <v>77.416732200249584</v>
      </c>
      <c r="BQ60" s="108">
        <f t="shared" si="46"/>
        <v>5672.5949982395487</v>
      </c>
      <c r="BR60" s="89">
        <f t="shared" si="27"/>
        <v>-5.167620646165505E-2</v>
      </c>
      <c r="BT60" s="108"/>
      <c r="BU60" s="109">
        <f t="shared" si="47"/>
        <v>-5981.7069200322458</v>
      </c>
      <c r="BV60" s="109">
        <f t="shared" si="28"/>
        <v>5595.1782660392992</v>
      </c>
      <c r="BX60" s="108">
        <f t="shared" si="29"/>
        <v>5981.7069200322458</v>
      </c>
      <c r="BY60" s="111">
        <f t="shared" si="30"/>
        <v>-6.4618454090168531E-2</v>
      </c>
      <c r="BZ60" s="108">
        <f t="shared" si="31"/>
        <v>65.705001999999993</v>
      </c>
      <c r="CA60" s="108">
        <f t="shared" si="32"/>
        <v>45.950001</v>
      </c>
    </row>
    <row r="61" spans="1:79" ht="12.75" customHeight="1" x14ac:dyDescent="0.2">
      <c r="A61" s="107">
        <v>39475</v>
      </c>
      <c r="B61" s="108">
        <v>138.39999399999999</v>
      </c>
      <c r="C61" s="108">
        <v>64.599997999999999</v>
      </c>
      <c r="D61" s="108">
        <v>52.310001</v>
      </c>
      <c r="E61" s="108">
        <v>63.599997999999999</v>
      </c>
      <c r="F61" s="108">
        <v>45</v>
      </c>
      <c r="G61" s="108">
        <v>97.190002000000007</v>
      </c>
      <c r="L61" s="189">
        <f>IF(inter=Weekly_2,L60+$B$4,IF(inter=Bi_weekly_2,L59+$B$4,IF(inter=Monthly_2,0,IF(inter=Quarterly_2,L48+$B$4,IF(inter=Yearly_2,0,IF(inter=None_2,0,0))))))</f>
        <v>0</v>
      </c>
      <c r="M61" s="109">
        <f t="shared" si="48"/>
        <v>0</v>
      </c>
      <c r="N61" s="109">
        <f t="shared" si="49"/>
        <v>0</v>
      </c>
      <c r="O61" s="109">
        <f t="shared" si="50"/>
        <v>0</v>
      </c>
      <c r="P61" s="109">
        <f t="shared" si="51"/>
        <v>0</v>
      </c>
      <c r="Q61" s="109">
        <f t="shared" si="52"/>
        <v>0</v>
      </c>
      <c r="R61" s="109">
        <f t="shared" si="53"/>
        <v>0</v>
      </c>
      <c r="S61" s="110">
        <f t="shared" si="54"/>
        <v>0</v>
      </c>
      <c r="T61" s="110">
        <f t="shared" si="55"/>
        <v>0</v>
      </c>
      <c r="U61" s="110">
        <f t="shared" si="56"/>
        <v>0</v>
      </c>
      <c r="V61" s="110">
        <f t="shared" si="57"/>
        <v>0</v>
      </c>
      <c r="W61" s="110">
        <f t="shared" si="58"/>
        <v>0</v>
      </c>
      <c r="X61" s="110">
        <f t="shared" si="59"/>
        <v>0</v>
      </c>
      <c r="Y61" s="110">
        <f t="shared" si="60"/>
        <v>7.5484410443510193</v>
      </c>
      <c r="Z61" s="110">
        <f t="shared" si="61"/>
        <v>16.344942227942656</v>
      </c>
      <c r="AA61" s="110">
        <f t="shared" si="62"/>
        <v>6.6230203431054004</v>
      </c>
      <c r="AB61" s="110">
        <f t="shared" si="63"/>
        <v>4.8224954368191417</v>
      </c>
      <c r="AC61" s="110">
        <f t="shared" si="64"/>
        <v>52.656143963764443</v>
      </c>
      <c r="AD61" s="110">
        <f t="shared" si="65"/>
        <v>7.751677771060427</v>
      </c>
      <c r="AE61" s="110"/>
      <c r="AF61" s="110"/>
      <c r="AG61" s="110"/>
      <c r="AH61" s="110"/>
      <c r="AI61" s="110"/>
      <c r="AJ61" s="110"/>
      <c r="AK61" s="90">
        <f t="shared" si="11"/>
        <v>0</v>
      </c>
      <c r="AL61" s="90">
        <f t="shared" si="12"/>
        <v>0</v>
      </c>
      <c r="AM61" s="90">
        <f t="shared" si="13"/>
        <v>0</v>
      </c>
      <c r="AN61" s="90">
        <f t="shared" si="14"/>
        <v>0</v>
      </c>
      <c r="AO61" s="90">
        <f t="shared" si="15"/>
        <v>0</v>
      </c>
      <c r="AP61" s="90">
        <f t="shared" si="16"/>
        <v>0</v>
      </c>
      <c r="AQ61" s="110">
        <f t="shared" si="17"/>
        <v>0</v>
      </c>
      <c r="AR61" s="110">
        <f t="shared" si="18"/>
        <v>0</v>
      </c>
      <c r="AS61" s="110">
        <f t="shared" si="19"/>
        <v>0</v>
      </c>
      <c r="AT61" s="110">
        <f t="shared" si="20"/>
        <v>0</v>
      </c>
      <c r="AU61" s="110">
        <f t="shared" si="21"/>
        <v>0</v>
      </c>
      <c r="AV61" s="110">
        <f t="shared" si="22"/>
        <v>0</v>
      </c>
      <c r="AW61" s="110">
        <f t="shared" si="66"/>
        <v>3.0274443687640332E-2</v>
      </c>
      <c r="AX61" s="110">
        <f t="shared" si="67"/>
        <v>0.20236414718462578</v>
      </c>
      <c r="AY61" s="110">
        <f t="shared" si="68"/>
        <v>0.11578447790279134</v>
      </c>
      <c r="AZ61" s="110">
        <f t="shared" si="69"/>
        <v>9.4886315621275252E-2</v>
      </c>
      <c r="BA61" s="110">
        <f t="shared" si="70"/>
        <v>1.0134523760482357</v>
      </c>
      <c r="BB61" s="110">
        <f t="shared" si="71"/>
        <v>6.3691823656026991E-2</v>
      </c>
      <c r="BC61" s="110">
        <f t="shared" si="35"/>
        <v>7.57871548803866</v>
      </c>
      <c r="BD61" s="110">
        <f t="shared" si="36"/>
        <v>16.547306375127281</v>
      </c>
      <c r="BE61" s="110">
        <f t="shared" si="37"/>
        <v>6.7388048210081921</v>
      </c>
      <c r="BF61" s="110">
        <f t="shared" si="38"/>
        <v>4.9173817524404173</v>
      </c>
      <c r="BG61" s="110">
        <f t="shared" si="39"/>
        <v>53.669596339812678</v>
      </c>
      <c r="BH61" s="110">
        <f t="shared" si="40"/>
        <v>7.8153695947164543</v>
      </c>
      <c r="BI61" s="108">
        <f t="shared" si="41"/>
        <v>0</v>
      </c>
      <c r="BJ61" s="109">
        <f t="shared" si="42"/>
        <v>-5981.7069200322458</v>
      </c>
      <c r="BK61" s="109">
        <f t="shared" si="25"/>
        <v>5876.6603878324349</v>
      </c>
      <c r="BL61" s="89">
        <f t="shared" si="43"/>
        <v>-1.7561297068570569E-2</v>
      </c>
      <c r="BM61" s="109">
        <f t="shared" si="72"/>
        <v>86.38096953482524</v>
      </c>
      <c r="BN61" s="108">
        <f t="shared" si="44"/>
        <v>5963.0413573672604</v>
      </c>
      <c r="BO61" s="89">
        <f t="shared" si="45"/>
        <v>-3.1204408565180808E-3</v>
      </c>
      <c r="BP61" s="108">
        <f t="shared" si="26"/>
        <v>81.14972735742478</v>
      </c>
      <c r="BQ61" s="108">
        <f t="shared" si="46"/>
        <v>5957.81011518986</v>
      </c>
      <c r="BR61" s="89">
        <f t="shared" si="27"/>
        <v>-3.9949808912164153E-3</v>
      </c>
      <c r="BT61" s="108"/>
      <c r="BU61" s="109">
        <f t="shared" si="47"/>
        <v>-5981.7069200322458</v>
      </c>
      <c r="BV61" s="109">
        <f t="shared" si="28"/>
        <v>5876.6603878324349</v>
      </c>
      <c r="BX61" s="108">
        <f t="shared" si="29"/>
        <v>5981.7069200322458</v>
      </c>
      <c r="BY61" s="111">
        <f t="shared" si="30"/>
        <v>-1.7561297068570569E-2</v>
      </c>
      <c r="BZ61" s="108">
        <f t="shared" si="31"/>
        <v>69.199996999999996</v>
      </c>
      <c r="CA61" s="108">
        <f t="shared" si="32"/>
        <v>48.595001000000003</v>
      </c>
    </row>
    <row r="62" spans="1:79" ht="12.75" customHeight="1" x14ac:dyDescent="0.2">
      <c r="A62" s="107">
        <v>39482</v>
      </c>
      <c r="B62" s="108">
        <v>132.300003</v>
      </c>
      <c r="C62" s="108">
        <v>61.279998999999997</v>
      </c>
      <c r="D62" s="108">
        <v>49.919998</v>
      </c>
      <c r="E62" s="108">
        <v>61.389999000000003</v>
      </c>
      <c r="F62" s="108">
        <v>41.939999</v>
      </c>
      <c r="G62" s="108">
        <v>92.489998</v>
      </c>
      <c r="L62" s="189">
        <f>IF(inter=Weekly_2,L61+$B$4,IF(inter=Bi_weekly_2,0,IF(inter=Monthly_2,0,IF(inter=Quarterly_2,0,IF(inter=Yearly_2,0,IF(inter=None_2,0,0))))))</f>
        <v>0</v>
      </c>
      <c r="M62" s="109">
        <f t="shared" si="48"/>
        <v>0</v>
      </c>
      <c r="N62" s="109">
        <f t="shared" si="49"/>
        <v>0</v>
      </c>
      <c r="O62" s="109">
        <f t="shared" si="50"/>
        <v>0</v>
      </c>
      <c r="P62" s="109">
        <f t="shared" si="51"/>
        <v>0</v>
      </c>
      <c r="Q62" s="109">
        <f t="shared" si="52"/>
        <v>0</v>
      </c>
      <c r="R62" s="109">
        <f t="shared" si="53"/>
        <v>0</v>
      </c>
      <c r="S62" s="110">
        <f t="shared" si="54"/>
        <v>0</v>
      </c>
      <c r="T62" s="110">
        <f t="shared" si="55"/>
        <v>0</v>
      </c>
      <c r="U62" s="110">
        <f t="shared" si="56"/>
        <v>0</v>
      </c>
      <c r="V62" s="110">
        <f t="shared" si="57"/>
        <v>0</v>
      </c>
      <c r="W62" s="110">
        <f t="shared" si="58"/>
        <v>0</v>
      </c>
      <c r="X62" s="110">
        <f t="shared" si="59"/>
        <v>0</v>
      </c>
      <c r="Y62" s="110">
        <f t="shared" si="60"/>
        <v>7.5484410443510193</v>
      </c>
      <c r="Z62" s="110">
        <f t="shared" si="61"/>
        <v>16.344942227942656</v>
      </c>
      <c r="AA62" s="110">
        <f t="shared" si="62"/>
        <v>6.6230203431054004</v>
      </c>
      <c r="AB62" s="110">
        <f t="shared" si="63"/>
        <v>4.8224954368191417</v>
      </c>
      <c r="AC62" s="110">
        <f t="shared" si="64"/>
        <v>52.656143963764443</v>
      </c>
      <c r="AD62" s="110">
        <f t="shared" si="65"/>
        <v>7.751677771060427</v>
      </c>
      <c r="AE62" s="110"/>
      <c r="AF62" s="110"/>
      <c r="AG62" s="110"/>
      <c r="AH62" s="110"/>
      <c r="AI62" s="110"/>
      <c r="AJ62" s="110"/>
      <c r="AK62" s="90">
        <f t="shared" si="11"/>
        <v>0</v>
      </c>
      <c r="AL62" s="90">
        <f t="shared" si="12"/>
        <v>0</v>
      </c>
      <c r="AM62" s="90">
        <f t="shared" si="13"/>
        <v>0</v>
      </c>
      <c r="AN62" s="90">
        <f t="shared" si="14"/>
        <v>0</v>
      </c>
      <c r="AO62" s="90">
        <f t="shared" si="15"/>
        <v>0</v>
      </c>
      <c r="AP62" s="90">
        <f t="shared" si="16"/>
        <v>0</v>
      </c>
      <c r="AQ62" s="110">
        <f t="shared" si="17"/>
        <v>0</v>
      </c>
      <c r="AR62" s="110">
        <f t="shared" si="18"/>
        <v>0</v>
      </c>
      <c r="AS62" s="110">
        <f t="shared" si="19"/>
        <v>0</v>
      </c>
      <c r="AT62" s="110">
        <f t="shared" si="20"/>
        <v>0</v>
      </c>
      <c r="AU62" s="110">
        <f t="shared" si="21"/>
        <v>0</v>
      </c>
      <c r="AV62" s="110">
        <f t="shared" si="22"/>
        <v>0</v>
      </c>
      <c r="AW62" s="110">
        <f t="shared" si="66"/>
        <v>3.0274443687640332E-2</v>
      </c>
      <c r="AX62" s="110">
        <f t="shared" si="67"/>
        <v>0.20236414718462578</v>
      </c>
      <c r="AY62" s="110">
        <f t="shared" si="68"/>
        <v>0.11578447790279134</v>
      </c>
      <c r="AZ62" s="110">
        <f t="shared" si="69"/>
        <v>9.4886315621275252E-2</v>
      </c>
      <c r="BA62" s="110">
        <f t="shared" si="70"/>
        <v>1.0134523760482357</v>
      </c>
      <c r="BB62" s="110">
        <f t="shared" si="71"/>
        <v>6.3691823656026991E-2</v>
      </c>
      <c r="BC62" s="110">
        <f t="shared" si="35"/>
        <v>7.57871548803866</v>
      </c>
      <c r="BD62" s="110">
        <f t="shared" si="36"/>
        <v>16.547306375127281</v>
      </c>
      <c r="BE62" s="110">
        <f t="shared" si="37"/>
        <v>6.7388048210081921</v>
      </c>
      <c r="BF62" s="110">
        <f t="shared" si="38"/>
        <v>4.9173817524404173</v>
      </c>
      <c r="BG62" s="110">
        <f t="shared" si="39"/>
        <v>53.669596339812678</v>
      </c>
      <c r="BH62" s="110">
        <f t="shared" si="40"/>
        <v>7.8153695947164543</v>
      </c>
      <c r="BI62" s="108">
        <f t="shared" si="41"/>
        <v>0</v>
      </c>
      <c r="BJ62" s="109">
        <f t="shared" si="42"/>
        <v>-5981.7069200322458</v>
      </c>
      <c r="BK62" s="109">
        <f t="shared" si="25"/>
        <v>5552.3022552481198</v>
      </c>
      <c r="BL62" s="89">
        <f t="shared" si="43"/>
        <v>-7.178630958098009E-2</v>
      </c>
      <c r="BM62" s="109">
        <f>BM61+BI62</f>
        <v>86.38096953482524</v>
      </c>
      <c r="BN62" s="108">
        <f t="shared" si="44"/>
        <v>5638.6832247829452</v>
      </c>
      <c r="BO62" s="89">
        <f t="shared" si="45"/>
        <v>-5.7345453368927601E-2</v>
      </c>
      <c r="BP62" s="108">
        <f t="shared" si="26"/>
        <v>76.406263734822943</v>
      </c>
      <c r="BQ62" s="108">
        <f t="shared" si="46"/>
        <v>5628.7085189829413</v>
      </c>
      <c r="BR62" s="89">
        <f t="shared" si="27"/>
        <v>-5.9012988394189225E-2</v>
      </c>
      <c r="BT62" s="108"/>
      <c r="BU62" s="109">
        <f t="shared" si="47"/>
        <v>-5981.7069200322458</v>
      </c>
      <c r="BV62" s="109">
        <f t="shared" si="28"/>
        <v>5552.3022552481198</v>
      </c>
      <c r="BX62" s="108">
        <f t="shared" si="29"/>
        <v>5981.7069200322458</v>
      </c>
      <c r="BY62" s="111">
        <f t="shared" si="30"/>
        <v>-7.1786309580980312E-2</v>
      </c>
      <c r="BZ62" s="108">
        <f t="shared" si="31"/>
        <v>66.150001500000002</v>
      </c>
      <c r="CA62" s="108">
        <f t="shared" si="32"/>
        <v>46.244999</v>
      </c>
    </row>
    <row r="63" spans="1:79" ht="12.75" customHeight="1" x14ac:dyDescent="0.2">
      <c r="A63" s="107">
        <v>39489</v>
      </c>
      <c r="B63" s="108">
        <v>134.10000600000001</v>
      </c>
      <c r="C63" s="108">
        <v>62.029998999999997</v>
      </c>
      <c r="D63" s="108">
        <v>50.110000999999997</v>
      </c>
      <c r="E63" s="108">
        <v>61.509998000000003</v>
      </c>
      <c r="F63" s="108">
        <v>43.18</v>
      </c>
      <c r="G63" s="108">
        <v>96.449996999999996</v>
      </c>
      <c r="L63" s="189">
        <f>IF(inter=Weekly_2,L62+$B$4,IF(inter=Bi_weekly_2,L61+$B$4,IF(inter=Monthly_2,L59+$B$4,IF(inter=Quarterly_2,0,IF(inter=Yearly_2,0,IF(inter=None_2,0,0))))))</f>
        <v>5700</v>
      </c>
      <c r="M63" s="109">
        <f t="shared" si="48"/>
        <v>9.0459893381180336</v>
      </c>
      <c r="N63" s="109">
        <f t="shared" si="49"/>
        <v>10.6767500543408</v>
      </c>
      <c r="O63" s="109">
        <f t="shared" si="50"/>
        <v>12.679556016031938</v>
      </c>
      <c r="P63" s="109">
        <f t="shared" si="51"/>
        <v>17.331684673754523</v>
      </c>
      <c r="Q63" s="109">
        <f t="shared" si="52"/>
        <v>-69.007703644650974</v>
      </c>
      <c r="R63" s="109">
        <f t="shared" si="53"/>
        <v>-4.7507022362552789</v>
      </c>
      <c r="S63" s="110">
        <f t="shared" si="54"/>
        <v>-6.7457039025919457E-2</v>
      </c>
      <c r="T63" s="110">
        <f t="shared" si="55"/>
        <v>-0.17212236379918047</v>
      </c>
      <c r="U63" s="110">
        <f t="shared" si="56"/>
        <v>-0.25303443949306526</v>
      </c>
      <c r="V63" s="110">
        <f t="shared" si="57"/>
        <v>-0.28177020382531182</v>
      </c>
      <c r="W63" s="110">
        <f t="shared" si="58"/>
        <v>1.5981404271572712</v>
      </c>
      <c r="X63" s="110">
        <f t="shared" si="59"/>
        <v>4.9255597553365178E-2</v>
      </c>
      <c r="Y63" s="110">
        <f t="shared" si="60"/>
        <v>7.4809840053250998</v>
      </c>
      <c r="Z63" s="110">
        <f t="shared" si="61"/>
        <v>16.172819864143477</v>
      </c>
      <c r="AA63" s="110">
        <f t="shared" si="62"/>
        <v>6.369985903612335</v>
      </c>
      <c r="AB63" s="110">
        <f t="shared" si="63"/>
        <v>4.5407252329938297</v>
      </c>
      <c r="AC63" s="110">
        <f t="shared" si="64"/>
        <v>54.254284390921711</v>
      </c>
      <c r="AD63" s="110">
        <f t="shared" si="65"/>
        <v>7.8009333686137925</v>
      </c>
      <c r="AE63" s="110"/>
      <c r="AF63" s="110"/>
      <c r="AG63" s="110"/>
      <c r="AH63" s="110"/>
      <c r="AI63" s="110"/>
      <c r="AJ63" s="110"/>
      <c r="AK63" s="90">
        <f t="shared" si="11"/>
        <v>0</v>
      </c>
      <c r="AL63" s="90">
        <f t="shared" si="12"/>
        <v>0</v>
      </c>
      <c r="AM63" s="90">
        <f t="shared" si="13"/>
        <v>0</v>
      </c>
      <c r="AN63" s="90">
        <f t="shared" si="14"/>
        <v>0</v>
      </c>
      <c r="AO63" s="90">
        <f t="shared" si="15"/>
        <v>0</v>
      </c>
      <c r="AP63" s="90">
        <f t="shared" si="16"/>
        <v>0</v>
      </c>
      <c r="AQ63" s="110">
        <f t="shared" si="17"/>
        <v>0</v>
      </c>
      <c r="AR63" s="110">
        <f t="shared" si="18"/>
        <v>0</v>
      </c>
      <c r="AS63" s="110">
        <f t="shared" si="19"/>
        <v>0</v>
      </c>
      <c r="AT63" s="110">
        <f t="shared" si="20"/>
        <v>0</v>
      </c>
      <c r="AU63" s="110">
        <f t="shared" si="21"/>
        <v>0</v>
      </c>
      <c r="AV63" s="110">
        <f t="shared" si="22"/>
        <v>0</v>
      </c>
      <c r="AW63" s="110">
        <f t="shared" si="66"/>
        <v>3.0274443687640332E-2</v>
      </c>
      <c r="AX63" s="110">
        <f t="shared" si="67"/>
        <v>0.20236414718462578</v>
      </c>
      <c r="AY63" s="110">
        <f t="shared" si="68"/>
        <v>0.11578447790279134</v>
      </c>
      <c r="AZ63" s="110">
        <f t="shared" si="69"/>
        <v>9.4886315621275252E-2</v>
      </c>
      <c r="BA63" s="110">
        <f t="shared" si="70"/>
        <v>1.0134523760482357</v>
      </c>
      <c r="BB63" s="110">
        <f t="shared" si="71"/>
        <v>6.3691823656026991E-2</v>
      </c>
      <c r="BC63" s="110">
        <f t="shared" si="35"/>
        <v>7.5112584490127405</v>
      </c>
      <c r="BD63" s="110">
        <f t="shared" si="36"/>
        <v>16.375184011328102</v>
      </c>
      <c r="BE63" s="110">
        <f t="shared" si="37"/>
        <v>6.4857703815151266</v>
      </c>
      <c r="BF63" s="110">
        <f t="shared" si="38"/>
        <v>4.6356115486151053</v>
      </c>
      <c r="BG63" s="110">
        <f t="shared" si="39"/>
        <v>55.267736766969946</v>
      </c>
      <c r="BH63" s="110">
        <f t="shared" si="40"/>
        <v>7.8646251922698198</v>
      </c>
      <c r="BI63" s="108">
        <f t="shared" si="41"/>
        <v>0</v>
      </c>
      <c r="BJ63" s="109">
        <f t="shared" si="42"/>
        <v>-6005.7313458309072</v>
      </c>
      <c r="BK63" s="109">
        <f t="shared" si="25"/>
        <v>5700</v>
      </c>
      <c r="BL63" s="89">
        <f t="shared" si="43"/>
        <v>-5.0906597086321836E-2</v>
      </c>
      <c r="BM63" s="109">
        <f t="shared" si="72"/>
        <v>86.38096953482524</v>
      </c>
      <c r="BN63" s="108">
        <f t="shared" si="44"/>
        <v>5786.3809695348255</v>
      </c>
      <c r="BO63" s="89">
        <f t="shared" si="45"/>
        <v>-3.6523507906884967E-2</v>
      </c>
      <c r="BP63" s="108">
        <f t="shared" si="26"/>
        <v>78.154818113553944</v>
      </c>
      <c r="BQ63" s="108">
        <f t="shared" si="46"/>
        <v>5778.1548181135531</v>
      </c>
      <c r="BR63" s="89">
        <f t="shared" si="27"/>
        <v>-3.7893224756937349E-2</v>
      </c>
      <c r="BT63" s="108"/>
      <c r="BU63" s="109">
        <f t="shared" si="47"/>
        <v>-6005.7313458309072</v>
      </c>
      <c r="BV63" s="109">
        <f t="shared" si="28"/>
        <v>5700</v>
      </c>
      <c r="BX63" s="108">
        <f t="shared" si="29"/>
        <v>6005.7313458309072</v>
      </c>
      <c r="BY63" s="111">
        <f t="shared" si="30"/>
        <v>-5.0906597086321725E-2</v>
      </c>
      <c r="BZ63" s="108">
        <f t="shared" si="31"/>
        <v>67.050003000000004</v>
      </c>
      <c r="CA63" s="108">
        <f t="shared" si="32"/>
        <v>48.224998499999998</v>
      </c>
    </row>
    <row r="64" spans="1:79" ht="12.75" customHeight="1" x14ac:dyDescent="0.2">
      <c r="A64" s="107">
        <v>39497</v>
      </c>
      <c r="B64" s="108">
        <v>134.270004</v>
      </c>
      <c r="C64" s="108">
        <v>62.23</v>
      </c>
      <c r="D64" s="108">
        <v>50.310001</v>
      </c>
      <c r="E64" s="108">
        <v>62.200001</v>
      </c>
      <c r="F64" s="108">
        <v>43.919998</v>
      </c>
      <c r="G64" s="108">
        <v>98.300003000000004</v>
      </c>
      <c r="L64" s="189">
        <f>IF(inter=Weekly_2,L63+$B$4,IF(inter=Bi_weekly_2,0,IF(inter=Monthly_2,0,IF(inter=Quarterly_2,0,IF(inter=Yearly_2,0,IF(inter=None_2,0,0))))))</f>
        <v>0</v>
      </c>
      <c r="M64" s="109">
        <f t="shared" si="48"/>
        <v>0</v>
      </c>
      <c r="N64" s="109">
        <f t="shared" si="49"/>
        <v>0</v>
      </c>
      <c r="O64" s="109">
        <f t="shared" si="50"/>
        <v>0</v>
      </c>
      <c r="P64" s="109">
        <f t="shared" si="51"/>
        <v>0</v>
      </c>
      <c r="Q64" s="109">
        <f t="shared" si="52"/>
        <v>0</v>
      </c>
      <c r="R64" s="109">
        <f t="shared" si="53"/>
        <v>0</v>
      </c>
      <c r="S64" s="110">
        <f t="shared" si="54"/>
        <v>0</v>
      </c>
      <c r="T64" s="110">
        <f t="shared" si="55"/>
        <v>0</v>
      </c>
      <c r="U64" s="110">
        <f t="shared" si="56"/>
        <v>0</v>
      </c>
      <c r="V64" s="110">
        <f t="shared" si="57"/>
        <v>0</v>
      </c>
      <c r="W64" s="110">
        <f t="shared" si="58"/>
        <v>0</v>
      </c>
      <c r="X64" s="110">
        <f t="shared" si="59"/>
        <v>0</v>
      </c>
      <c r="Y64" s="110">
        <f t="shared" si="60"/>
        <v>7.4809840053250998</v>
      </c>
      <c r="Z64" s="110">
        <f t="shared" si="61"/>
        <v>16.172819864143477</v>
      </c>
      <c r="AA64" s="110">
        <f t="shared" si="62"/>
        <v>6.369985903612335</v>
      </c>
      <c r="AB64" s="110">
        <f t="shared" si="63"/>
        <v>4.5407252329938297</v>
      </c>
      <c r="AC64" s="110">
        <f t="shared" si="64"/>
        <v>54.254284390921711</v>
      </c>
      <c r="AD64" s="110">
        <f t="shared" si="65"/>
        <v>7.8009333686137925</v>
      </c>
      <c r="AE64" s="110"/>
      <c r="AF64" s="110"/>
      <c r="AG64" s="110"/>
      <c r="AH64" s="110"/>
      <c r="AI64" s="110"/>
      <c r="AJ64" s="110"/>
      <c r="AK64" s="90">
        <f t="shared" si="11"/>
        <v>0</v>
      </c>
      <c r="AL64" s="90">
        <f t="shared" si="12"/>
        <v>0</v>
      </c>
      <c r="AM64" s="90">
        <f t="shared" si="13"/>
        <v>0</v>
      </c>
      <c r="AN64" s="90">
        <f t="shared" si="14"/>
        <v>0</v>
      </c>
      <c r="AO64" s="90">
        <f t="shared" si="15"/>
        <v>0</v>
      </c>
      <c r="AP64" s="90">
        <f t="shared" si="16"/>
        <v>0</v>
      </c>
      <c r="AQ64" s="110">
        <f t="shared" si="17"/>
        <v>0</v>
      </c>
      <c r="AR64" s="110">
        <f t="shared" si="18"/>
        <v>0</v>
      </c>
      <c r="AS64" s="110">
        <f t="shared" si="19"/>
        <v>0</v>
      </c>
      <c r="AT64" s="110">
        <f t="shared" si="20"/>
        <v>0</v>
      </c>
      <c r="AU64" s="110">
        <f t="shared" si="21"/>
        <v>0</v>
      </c>
      <c r="AV64" s="110">
        <f t="shared" si="22"/>
        <v>0</v>
      </c>
      <c r="AW64" s="110">
        <f t="shared" si="66"/>
        <v>3.0274443687640332E-2</v>
      </c>
      <c r="AX64" s="110">
        <f t="shared" si="67"/>
        <v>0.20236414718462578</v>
      </c>
      <c r="AY64" s="110">
        <f t="shared" si="68"/>
        <v>0.11578447790279134</v>
      </c>
      <c r="AZ64" s="110">
        <f t="shared" si="69"/>
        <v>9.4886315621275252E-2</v>
      </c>
      <c r="BA64" s="110">
        <f t="shared" si="70"/>
        <v>1.0134523760482357</v>
      </c>
      <c r="BB64" s="110">
        <f t="shared" si="71"/>
        <v>6.3691823656026991E-2</v>
      </c>
      <c r="BC64" s="110">
        <f t="shared" si="35"/>
        <v>7.5112584490127405</v>
      </c>
      <c r="BD64" s="110">
        <f t="shared" si="36"/>
        <v>16.375184011328102</v>
      </c>
      <c r="BE64" s="110">
        <f t="shared" si="37"/>
        <v>6.4857703815151266</v>
      </c>
      <c r="BF64" s="110">
        <f t="shared" si="38"/>
        <v>4.6356115486151053</v>
      </c>
      <c r="BG64" s="110">
        <f t="shared" si="39"/>
        <v>55.267736766969946</v>
      </c>
      <c r="BH64" s="110">
        <f t="shared" si="40"/>
        <v>7.8646251922698198</v>
      </c>
      <c r="BI64" s="108">
        <f t="shared" si="41"/>
        <v>0</v>
      </c>
      <c r="BJ64" s="109">
        <f t="shared" si="42"/>
        <v>-6005.7313458309072</v>
      </c>
      <c r="BK64" s="109">
        <f t="shared" si="25"/>
        <v>5763.4932791564979</v>
      </c>
      <c r="BL64" s="89">
        <f t="shared" si="43"/>
        <v>-4.0334482634253654E-2</v>
      </c>
      <c r="BM64" s="109">
        <f t="shared" si="72"/>
        <v>86.38096953482524</v>
      </c>
      <c r="BN64" s="108">
        <f t="shared" si="44"/>
        <v>5849.8742486913234</v>
      </c>
      <c r="BO64" s="89">
        <f t="shared" si="45"/>
        <v>-2.5951393454816674E-2</v>
      </c>
      <c r="BP64" s="108">
        <f t="shared" si="26"/>
        <v>79.156849465536723</v>
      </c>
      <c r="BQ64" s="108">
        <f t="shared" si="46"/>
        <v>5842.6501286220355</v>
      </c>
      <c r="BR64" s="89">
        <f t="shared" si="27"/>
        <v>-2.7154264454749666E-2</v>
      </c>
      <c r="BT64" s="108"/>
      <c r="BU64" s="109">
        <f t="shared" si="47"/>
        <v>-6005.7313458309072</v>
      </c>
      <c r="BV64" s="109">
        <f t="shared" si="28"/>
        <v>5763.4932791564979</v>
      </c>
      <c r="BX64" s="108">
        <f t="shared" si="29"/>
        <v>6005.7313458309072</v>
      </c>
      <c r="BY64" s="111">
        <f t="shared" si="30"/>
        <v>-4.0334482634253765E-2</v>
      </c>
      <c r="BZ64" s="108">
        <f t="shared" si="31"/>
        <v>67.135002</v>
      </c>
      <c r="CA64" s="108">
        <f t="shared" si="32"/>
        <v>49.150001500000002</v>
      </c>
    </row>
    <row r="65" spans="1:79" ht="12.75" customHeight="1" x14ac:dyDescent="0.2">
      <c r="A65" s="107">
        <v>39503</v>
      </c>
      <c r="B65" s="108">
        <v>132.800003</v>
      </c>
      <c r="C65" s="108">
        <v>60.779998999999997</v>
      </c>
      <c r="D65" s="108">
        <v>49.23</v>
      </c>
      <c r="E65" s="108">
        <v>60.5</v>
      </c>
      <c r="F65" s="108">
        <v>43.93</v>
      </c>
      <c r="G65" s="108">
        <v>97.620002999999997</v>
      </c>
      <c r="L65" s="189">
        <f>IF(inter=Weekly_2,L64+$B$4,IF(inter=Bi_weekly_2,L63+$B$4,IF(inter=Monthly_2,0,IF(inter=Quarterly_2,0,IF(inter=Yearly_2,0,IF(inter=None_2,0,0))))))</f>
        <v>0</v>
      </c>
      <c r="M65" s="109">
        <f t="shared" si="48"/>
        <v>0</v>
      </c>
      <c r="N65" s="109">
        <f t="shared" si="49"/>
        <v>0</v>
      </c>
      <c r="O65" s="109">
        <f t="shared" si="50"/>
        <v>0</v>
      </c>
      <c r="P65" s="109">
        <f t="shared" si="51"/>
        <v>0</v>
      </c>
      <c r="Q65" s="109">
        <f t="shared" si="52"/>
        <v>0</v>
      </c>
      <c r="R65" s="109">
        <f t="shared" si="53"/>
        <v>0</v>
      </c>
      <c r="S65" s="110">
        <f t="shared" si="54"/>
        <v>0</v>
      </c>
      <c r="T65" s="110">
        <f t="shared" si="55"/>
        <v>0</v>
      </c>
      <c r="U65" s="110">
        <f t="shared" si="56"/>
        <v>0</v>
      </c>
      <c r="V65" s="110">
        <f t="shared" si="57"/>
        <v>0</v>
      </c>
      <c r="W65" s="110">
        <f t="shared" si="58"/>
        <v>0</v>
      </c>
      <c r="X65" s="110">
        <f t="shared" si="59"/>
        <v>0</v>
      </c>
      <c r="Y65" s="110">
        <f t="shared" si="60"/>
        <v>7.4809840053250998</v>
      </c>
      <c r="Z65" s="110">
        <f t="shared" si="61"/>
        <v>16.172819864143477</v>
      </c>
      <c r="AA65" s="110">
        <f t="shared" si="62"/>
        <v>6.369985903612335</v>
      </c>
      <c r="AB65" s="110">
        <f t="shared" si="63"/>
        <v>4.5407252329938297</v>
      </c>
      <c r="AC65" s="110">
        <f t="shared" si="64"/>
        <v>54.254284390921711</v>
      </c>
      <c r="AD65" s="110">
        <f t="shared" si="65"/>
        <v>7.8009333686137925</v>
      </c>
      <c r="AE65" s="110"/>
      <c r="AF65" s="110"/>
      <c r="AG65" s="110"/>
      <c r="AH65" s="110"/>
      <c r="AI65" s="110"/>
      <c r="AJ65" s="110"/>
      <c r="AK65" s="90">
        <f t="shared" si="11"/>
        <v>0</v>
      </c>
      <c r="AL65" s="90">
        <f t="shared" si="12"/>
        <v>0</v>
      </c>
      <c r="AM65" s="90">
        <f t="shared" si="13"/>
        <v>0</v>
      </c>
      <c r="AN65" s="90">
        <f t="shared" si="14"/>
        <v>0</v>
      </c>
      <c r="AO65" s="90">
        <f t="shared" si="15"/>
        <v>0</v>
      </c>
      <c r="AP65" s="90">
        <f t="shared" si="16"/>
        <v>0</v>
      </c>
      <c r="AQ65" s="110">
        <f t="shared" si="17"/>
        <v>0</v>
      </c>
      <c r="AR65" s="110">
        <f t="shared" si="18"/>
        <v>0</v>
      </c>
      <c r="AS65" s="110">
        <f t="shared" si="19"/>
        <v>0</v>
      </c>
      <c r="AT65" s="110">
        <f t="shared" si="20"/>
        <v>0</v>
      </c>
      <c r="AU65" s="110">
        <f t="shared" si="21"/>
        <v>0</v>
      </c>
      <c r="AV65" s="110">
        <f t="shared" si="22"/>
        <v>0</v>
      </c>
      <c r="AW65" s="110">
        <f t="shared" si="66"/>
        <v>3.0274443687640332E-2</v>
      </c>
      <c r="AX65" s="110">
        <f t="shared" si="67"/>
        <v>0.20236414718462578</v>
      </c>
      <c r="AY65" s="110">
        <f t="shared" si="68"/>
        <v>0.11578447790279134</v>
      </c>
      <c r="AZ65" s="110">
        <f t="shared" si="69"/>
        <v>9.4886315621275252E-2</v>
      </c>
      <c r="BA65" s="110">
        <f t="shared" si="70"/>
        <v>1.0134523760482357</v>
      </c>
      <c r="BB65" s="110">
        <f t="shared" si="71"/>
        <v>6.3691823656026991E-2</v>
      </c>
      <c r="BC65" s="110">
        <f t="shared" si="35"/>
        <v>7.5112584490127405</v>
      </c>
      <c r="BD65" s="110">
        <f t="shared" si="36"/>
        <v>16.375184011328102</v>
      </c>
      <c r="BE65" s="110">
        <f t="shared" si="37"/>
        <v>6.4857703815151266</v>
      </c>
      <c r="BF65" s="110">
        <f t="shared" si="38"/>
        <v>4.6356115486151053</v>
      </c>
      <c r="BG65" s="110">
        <f t="shared" si="39"/>
        <v>55.267736766969946</v>
      </c>
      <c r="BH65" s="110">
        <f t="shared" si="40"/>
        <v>7.8646251922698198</v>
      </c>
      <c r="BI65" s="108">
        <f t="shared" si="41"/>
        <v>0</v>
      </c>
      <c r="BJ65" s="109">
        <f t="shared" si="42"/>
        <v>-6005.7313458309072</v>
      </c>
      <c r="BK65" s="109">
        <f t="shared" si="25"/>
        <v>5709.6848082909773</v>
      </c>
      <c r="BL65" s="89">
        <f t="shared" si="43"/>
        <v>-4.929400276045337E-2</v>
      </c>
      <c r="BM65" s="109">
        <f t="shared" si="72"/>
        <v>86.38096953482524</v>
      </c>
      <c r="BN65" s="108">
        <f t="shared" si="44"/>
        <v>5796.0657778258028</v>
      </c>
      <c r="BO65" s="89">
        <f t="shared" si="45"/>
        <v>-3.4910913581016501E-2</v>
      </c>
      <c r="BP65" s="108">
        <f t="shared" si="26"/>
        <v>78.499389714476763</v>
      </c>
      <c r="BQ65" s="108">
        <f t="shared" si="46"/>
        <v>5788.1841980054542</v>
      </c>
      <c r="BR65" s="89">
        <f t="shared" si="27"/>
        <v>-3.6223256635758649E-2</v>
      </c>
      <c r="BT65" s="108"/>
      <c r="BU65" s="109">
        <f t="shared" si="47"/>
        <v>-6005.7313458309072</v>
      </c>
      <c r="BV65" s="109">
        <f t="shared" si="28"/>
        <v>5709.6848082909773</v>
      </c>
      <c r="BX65" s="108">
        <f t="shared" si="29"/>
        <v>6005.7313458309072</v>
      </c>
      <c r="BY65" s="111">
        <f t="shared" si="30"/>
        <v>-4.9294002760453259E-2</v>
      </c>
      <c r="BZ65" s="108">
        <f t="shared" si="31"/>
        <v>66.400001500000002</v>
      </c>
      <c r="CA65" s="108">
        <f t="shared" si="32"/>
        <v>48.810001499999998</v>
      </c>
    </row>
    <row r="66" spans="1:79" ht="12.75" customHeight="1" x14ac:dyDescent="0.2">
      <c r="A66" s="107">
        <v>39510</v>
      </c>
      <c r="B66" s="108">
        <v>128.5</v>
      </c>
      <c r="C66" s="108">
        <v>58.700001</v>
      </c>
      <c r="D66" s="108">
        <v>47.77</v>
      </c>
      <c r="E66" s="108">
        <v>58.360000999999997</v>
      </c>
      <c r="F66" s="108">
        <v>42.779998999999997</v>
      </c>
      <c r="G66" s="108">
        <v>94.199996999999996</v>
      </c>
      <c r="L66" s="189">
        <f>IF(inter=Weekly_2,L65+$B$4,IF(inter=Bi_weekly_2,0,IF(inter=Monthly_2,0,IF(inter=Quarterly_2,0,IF(inter=Yearly_2,0,IF(inter=None_2,0,0))))))</f>
        <v>0</v>
      </c>
      <c r="M66" s="109">
        <f t="shared" si="48"/>
        <v>0</v>
      </c>
      <c r="N66" s="109">
        <f t="shared" si="49"/>
        <v>0</v>
      </c>
      <c r="O66" s="109">
        <f t="shared" si="50"/>
        <v>0</v>
      </c>
      <c r="P66" s="109">
        <f t="shared" si="51"/>
        <v>0</v>
      </c>
      <c r="Q66" s="109">
        <f t="shared" si="52"/>
        <v>0</v>
      </c>
      <c r="R66" s="109">
        <f t="shared" si="53"/>
        <v>0</v>
      </c>
      <c r="S66" s="110">
        <f t="shared" si="54"/>
        <v>0</v>
      </c>
      <c r="T66" s="110">
        <f t="shared" si="55"/>
        <v>0</v>
      </c>
      <c r="U66" s="110">
        <f t="shared" si="56"/>
        <v>0</v>
      </c>
      <c r="V66" s="110">
        <f t="shared" si="57"/>
        <v>0</v>
      </c>
      <c r="W66" s="110">
        <f t="shared" si="58"/>
        <v>0</v>
      </c>
      <c r="X66" s="110">
        <f t="shared" si="59"/>
        <v>0</v>
      </c>
      <c r="Y66" s="110">
        <f t="shared" si="60"/>
        <v>7.4809840053250998</v>
      </c>
      <c r="Z66" s="110">
        <f t="shared" si="61"/>
        <v>16.172819864143477</v>
      </c>
      <c r="AA66" s="110">
        <f t="shared" si="62"/>
        <v>6.369985903612335</v>
      </c>
      <c r="AB66" s="110">
        <f t="shared" si="63"/>
        <v>4.5407252329938297</v>
      </c>
      <c r="AC66" s="110">
        <f t="shared" si="64"/>
        <v>54.254284390921711</v>
      </c>
      <c r="AD66" s="110">
        <f t="shared" si="65"/>
        <v>7.8009333686137925</v>
      </c>
      <c r="AE66" s="110"/>
      <c r="AF66" s="110"/>
      <c r="AG66" s="110"/>
      <c r="AH66" s="110"/>
      <c r="AI66" s="110"/>
      <c r="AJ66" s="110"/>
      <c r="AK66" s="90">
        <f t="shared" si="11"/>
        <v>0</v>
      </c>
      <c r="AL66" s="90">
        <f t="shared" si="12"/>
        <v>0</v>
      </c>
      <c r="AM66" s="90">
        <f t="shared" si="13"/>
        <v>0</v>
      </c>
      <c r="AN66" s="90">
        <f t="shared" si="14"/>
        <v>0</v>
      </c>
      <c r="AO66" s="90">
        <f t="shared" si="15"/>
        <v>0</v>
      </c>
      <c r="AP66" s="90">
        <f t="shared" si="16"/>
        <v>0</v>
      </c>
      <c r="AQ66" s="110">
        <f t="shared" si="17"/>
        <v>0</v>
      </c>
      <c r="AR66" s="110">
        <f t="shared" si="18"/>
        <v>0</v>
      </c>
      <c r="AS66" s="110">
        <f t="shared" si="19"/>
        <v>0</v>
      </c>
      <c r="AT66" s="110">
        <f t="shared" si="20"/>
        <v>0</v>
      </c>
      <c r="AU66" s="110">
        <f t="shared" si="21"/>
        <v>0</v>
      </c>
      <c r="AV66" s="110">
        <f t="shared" si="22"/>
        <v>0</v>
      </c>
      <c r="AW66" s="110">
        <f t="shared" si="66"/>
        <v>3.0274443687640332E-2</v>
      </c>
      <c r="AX66" s="110">
        <f t="shared" si="67"/>
        <v>0.20236414718462578</v>
      </c>
      <c r="AY66" s="110">
        <f t="shared" si="68"/>
        <v>0.11578447790279134</v>
      </c>
      <c r="AZ66" s="110">
        <f t="shared" si="69"/>
        <v>9.4886315621275252E-2</v>
      </c>
      <c r="BA66" s="110">
        <f t="shared" si="70"/>
        <v>1.0134523760482357</v>
      </c>
      <c r="BB66" s="110">
        <f t="shared" si="71"/>
        <v>6.3691823656026991E-2</v>
      </c>
      <c r="BC66" s="110">
        <f t="shared" si="35"/>
        <v>7.5112584490127405</v>
      </c>
      <c r="BD66" s="110">
        <f t="shared" si="36"/>
        <v>16.375184011328102</v>
      </c>
      <c r="BE66" s="110">
        <f t="shared" si="37"/>
        <v>6.4857703815151266</v>
      </c>
      <c r="BF66" s="110">
        <f t="shared" si="38"/>
        <v>4.6356115486151053</v>
      </c>
      <c r="BG66" s="110">
        <f t="shared" si="39"/>
        <v>55.267736766969946</v>
      </c>
      <c r="BH66" s="110">
        <f t="shared" si="40"/>
        <v>7.8646251922698198</v>
      </c>
      <c r="BI66" s="108">
        <f t="shared" si="41"/>
        <v>0</v>
      </c>
      <c r="BJ66" s="109">
        <f t="shared" si="42"/>
        <v>-6005.7313458309072</v>
      </c>
      <c r="BK66" s="109">
        <f t="shared" si="25"/>
        <v>5535.7880745460889</v>
      </c>
      <c r="BL66" s="89">
        <f t="shared" si="43"/>
        <v>-7.8249133073700738E-2</v>
      </c>
      <c r="BM66" s="109">
        <f t="shared" si="72"/>
        <v>86.38096953482524</v>
      </c>
      <c r="BN66" s="108">
        <f t="shared" si="44"/>
        <v>5622.1690440809143</v>
      </c>
      <c r="BO66" s="89">
        <f t="shared" si="45"/>
        <v>-6.3866043894263869E-2</v>
      </c>
      <c r="BP66" s="108">
        <f t="shared" si="26"/>
        <v>76.192892871137161</v>
      </c>
      <c r="BQ66" s="108">
        <f t="shared" si="46"/>
        <v>5611.9809674172266</v>
      </c>
      <c r="BR66" s="89">
        <f t="shared" si="27"/>
        <v>-6.5562436236348942E-2</v>
      </c>
      <c r="BT66" s="108"/>
      <c r="BU66" s="109">
        <f t="shared" si="47"/>
        <v>-6005.7313458309072</v>
      </c>
      <c r="BV66" s="109">
        <f t="shared" si="28"/>
        <v>5535.7880745460889</v>
      </c>
      <c r="BX66" s="108">
        <f t="shared" si="29"/>
        <v>6005.7313458309072</v>
      </c>
      <c r="BY66" s="111">
        <f t="shared" si="30"/>
        <v>-7.824913307370096E-2</v>
      </c>
      <c r="BZ66" s="108">
        <f t="shared" si="31"/>
        <v>64.25</v>
      </c>
      <c r="CA66" s="108">
        <f t="shared" si="32"/>
        <v>47.099998499999998</v>
      </c>
    </row>
    <row r="67" spans="1:79" ht="12.75" customHeight="1" x14ac:dyDescent="0.2">
      <c r="A67" s="107">
        <v>39517</v>
      </c>
      <c r="B67" s="108">
        <v>128.21000699999999</v>
      </c>
      <c r="C67" s="108">
        <v>58.689999</v>
      </c>
      <c r="D67" s="108">
        <v>47.75</v>
      </c>
      <c r="E67" s="108">
        <v>58.639999000000003</v>
      </c>
      <c r="F67" s="108">
        <v>42.830002</v>
      </c>
      <c r="G67" s="108">
        <v>91.779999000000004</v>
      </c>
      <c r="L67" s="189">
        <f>IF(inter=Weekly_2,L66+$B$4,IF(inter=Bi_weekly_2,L65+$B$4,IF(inter=Monthly_2,L63+$B$4,IF(inter=Quarterly_2,0,IF(inter=Yearly_2,0,IF(inter=None_2,0,0))))))</f>
        <v>5800</v>
      </c>
      <c r="M67" s="109">
        <f t="shared" si="48"/>
        <v>-61.662988310380911</v>
      </c>
      <c r="N67" s="109">
        <f t="shared" si="49"/>
        <v>-71.617218346239156</v>
      </c>
      <c r="O67" s="109">
        <f t="shared" si="50"/>
        <v>-20.633173102511023</v>
      </c>
      <c r="P67" s="109">
        <f t="shared" si="51"/>
        <v>-17.931876877967056</v>
      </c>
      <c r="Q67" s="109">
        <f t="shared" si="52"/>
        <v>-60.088891028254238</v>
      </c>
      <c r="R67" s="109">
        <f t="shared" si="53"/>
        <v>-49.630343229559458</v>
      </c>
      <c r="S67" s="110">
        <f t="shared" si="54"/>
        <v>0.4809530063466958</v>
      </c>
      <c r="T67" s="110">
        <f t="shared" si="55"/>
        <v>1.2202627290254198</v>
      </c>
      <c r="U67" s="110">
        <f t="shared" si="56"/>
        <v>0.43210833722536174</v>
      </c>
      <c r="V67" s="110">
        <f t="shared" si="57"/>
        <v>0.30579599563033855</v>
      </c>
      <c r="W67" s="110">
        <f t="shared" si="58"/>
        <v>1.4029626015019621</v>
      </c>
      <c r="X67" s="110">
        <f t="shared" si="59"/>
        <v>0.54075336424398368</v>
      </c>
      <c r="Y67" s="110">
        <f t="shared" si="60"/>
        <v>7.9619370116717958</v>
      </c>
      <c r="Z67" s="110">
        <f t="shared" si="61"/>
        <v>17.393082593168899</v>
      </c>
      <c r="AA67" s="110">
        <f t="shared" si="62"/>
        <v>6.8020942408376968</v>
      </c>
      <c r="AB67" s="110">
        <f t="shared" si="63"/>
        <v>4.8465212286241686</v>
      </c>
      <c r="AC67" s="110">
        <f t="shared" si="64"/>
        <v>55.657246992423673</v>
      </c>
      <c r="AD67" s="110">
        <f t="shared" si="65"/>
        <v>8.3416867328577755</v>
      </c>
      <c r="AE67" s="110"/>
      <c r="AF67" s="110"/>
      <c r="AG67" s="110"/>
      <c r="AH67" s="110"/>
      <c r="AI67" s="110"/>
      <c r="AJ67" s="110"/>
      <c r="AK67" s="90">
        <f t="shared" si="11"/>
        <v>0</v>
      </c>
      <c r="AL67" s="90">
        <f t="shared" si="12"/>
        <v>0</v>
      </c>
      <c r="AM67" s="90">
        <f t="shared" si="13"/>
        <v>0</v>
      </c>
      <c r="AN67" s="90">
        <f t="shared" si="14"/>
        <v>0</v>
      </c>
      <c r="AO67" s="90">
        <f t="shared" si="15"/>
        <v>0</v>
      </c>
      <c r="AP67" s="90">
        <f t="shared" si="16"/>
        <v>0</v>
      </c>
      <c r="AQ67" s="110">
        <f t="shared" si="17"/>
        <v>0</v>
      </c>
      <c r="AR67" s="110">
        <f t="shared" si="18"/>
        <v>0</v>
      </c>
      <c r="AS67" s="110">
        <f t="shared" si="19"/>
        <v>0</v>
      </c>
      <c r="AT67" s="110">
        <f t="shared" si="20"/>
        <v>0</v>
      </c>
      <c r="AU67" s="110">
        <f t="shared" si="21"/>
        <v>0</v>
      </c>
      <c r="AV67" s="110">
        <f t="shared" si="22"/>
        <v>0</v>
      </c>
      <c r="AW67" s="110">
        <f t="shared" si="66"/>
        <v>3.0274443687640332E-2</v>
      </c>
      <c r="AX67" s="110">
        <f t="shared" si="67"/>
        <v>0.20236414718462578</v>
      </c>
      <c r="AY67" s="110">
        <f t="shared" si="68"/>
        <v>0.11578447790279134</v>
      </c>
      <c r="AZ67" s="110">
        <f t="shared" si="69"/>
        <v>9.4886315621275252E-2</v>
      </c>
      <c r="BA67" s="110">
        <f t="shared" si="70"/>
        <v>1.0134523760482357</v>
      </c>
      <c r="BB67" s="110">
        <f t="shared" si="71"/>
        <v>6.3691823656026991E-2</v>
      </c>
      <c r="BC67" s="110">
        <f t="shared" si="35"/>
        <v>7.9922114553594366</v>
      </c>
      <c r="BD67" s="110">
        <f t="shared" si="36"/>
        <v>17.595446740353523</v>
      </c>
      <c r="BE67" s="110">
        <f t="shared" si="37"/>
        <v>6.9178787187404884</v>
      </c>
      <c r="BF67" s="110">
        <f t="shared" si="38"/>
        <v>4.9414075442454442</v>
      </c>
      <c r="BG67" s="110">
        <f t="shared" si="39"/>
        <v>56.670699368471908</v>
      </c>
      <c r="BH67" s="110">
        <f t="shared" si="40"/>
        <v>8.4053785565138028</v>
      </c>
      <c r="BI67" s="108">
        <f t="shared" si="41"/>
        <v>0</v>
      </c>
      <c r="BJ67" s="109">
        <f t="shared" si="42"/>
        <v>-6287.2958367258179</v>
      </c>
      <c r="BK67" s="109">
        <f t="shared" si="25"/>
        <v>5800</v>
      </c>
      <c r="BL67" s="89">
        <f t="shared" si="43"/>
        <v>-7.7504836638891628E-2</v>
      </c>
      <c r="BM67" s="109">
        <f t="shared" si="72"/>
        <v>86.38096953482524</v>
      </c>
      <c r="BN67" s="108">
        <f t="shared" si="44"/>
        <v>5886.3809695348255</v>
      </c>
      <c r="BO67" s="89">
        <f t="shared" si="45"/>
        <v>-6.3765866535043347E-2</v>
      </c>
      <c r="BP67" s="108">
        <f t="shared" si="26"/>
        <v>76.102883310527588</v>
      </c>
      <c r="BQ67" s="108">
        <f t="shared" si="46"/>
        <v>5876.1028833105274</v>
      </c>
      <c r="BR67" s="89">
        <f t="shared" si="27"/>
        <v>-6.5400605298926773E-2</v>
      </c>
      <c r="BT67" s="108"/>
      <c r="BU67" s="109">
        <f t="shared" si="47"/>
        <v>-6287.2958367258179</v>
      </c>
      <c r="BV67" s="109">
        <f t="shared" si="28"/>
        <v>5800</v>
      </c>
      <c r="BX67" s="108">
        <f t="shared" si="29"/>
        <v>6287.2958367258179</v>
      </c>
      <c r="BY67" s="111">
        <f t="shared" si="30"/>
        <v>-7.7504836638891517E-2</v>
      </c>
      <c r="BZ67" s="108">
        <f t="shared" si="31"/>
        <v>64.105003499999995</v>
      </c>
      <c r="CA67" s="108">
        <f t="shared" si="32"/>
        <v>45.889999500000002</v>
      </c>
    </row>
    <row r="68" spans="1:79" ht="12.75" customHeight="1" x14ac:dyDescent="0.2">
      <c r="A68" s="107">
        <v>39524</v>
      </c>
      <c r="B68" s="108">
        <v>131.16000399999999</v>
      </c>
      <c r="C68" s="108">
        <v>61.150002000000001</v>
      </c>
      <c r="D68" s="108">
        <v>48.919998</v>
      </c>
      <c r="E68" s="108">
        <v>60.18</v>
      </c>
      <c r="F68" s="108">
        <v>42.279998999999997</v>
      </c>
      <c r="G68" s="108">
        <v>89.959998999999996</v>
      </c>
      <c r="L68" s="189">
        <f>IF(inter=Weekly_2,L67+$B$4,IF(inter=Bi_weekly_2,0,IF(inter=Monthly_2,0,IF(inter=Quarterly_2,0,IF(inter=Yearly_2,0,IF(inter=None_2,0,0))))))</f>
        <v>0</v>
      </c>
      <c r="M68" s="109">
        <f t="shared" si="48"/>
        <v>0</v>
      </c>
      <c r="N68" s="109">
        <f t="shared" si="49"/>
        <v>0</v>
      </c>
      <c r="O68" s="109">
        <f t="shared" si="50"/>
        <v>0</v>
      </c>
      <c r="P68" s="109">
        <f t="shared" si="51"/>
        <v>0</v>
      </c>
      <c r="Q68" s="109">
        <f t="shared" si="52"/>
        <v>0</v>
      </c>
      <c r="R68" s="109">
        <f t="shared" si="53"/>
        <v>0</v>
      </c>
      <c r="S68" s="110">
        <f t="shared" si="54"/>
        <v>0</v>
      </c>
      <c r="T68" s="110">
        <f t="shared" si="55"/>
        <v>0</v>
      </c>
      <c r="U68" s="110">
        <f t="shared" si="56"/>
        <v>0</v>
      </c>
      <c r="V68" s="110">
        <f t="shared" si="57"/>
        <v>0</v>
      </c>
      <c r="W68" s="110">
        <f t="shared" si="58"/>
        <v>0</v>
      </c>
      <c r="X68" s="110">
        <f t="shared" si="59"/>
        <v>0</v>
      </c>
      <c r="Y68" s="110">
        <f t="shared" si="60"/>
        <v>7.9619370116717958</v>
      </c>
      <c r="Z68" s="110">
        <f t="shared" si="61"/>
        <v>17.393082593168899</v>
      </c>
      <c r="AA68" s="110">
        <f t="shared" si="62"/>
        <v>6.8020942408376968</v>
      </c>
      <c r="AB68" s="110">
        <f t="shared" si="63"/>
        <v>4.8465212286241686</v>
      </c>
      <c r="AC68" s="110">
        <f t="shared" si="64"/>
        <v>55.657246992423673</v>
      </c>
      <c r="AD68" s="110">
        <f t="shared" si="65"/>
        <v>8.3416867328577755</v>
      </c>
      <c r="AE68" s="110"/>
      <c r="AF68" s="110"/>
      <c r="AG68" s="110"/>
      <c r="AH68" s="110"/>
      <c r="AI68" s="110"/>
      <c r="AJ68" s="110"/>
      <c r="AK68" s="90">
        <f t="shared" si="11"/>
        <v>0</v>
      </c>
      <c r="AL68" s="90">
        <f t="shared" si="12"/>
        <v>0</v>
      </c>
      <c r="AM68" s="90">
        <f t="shared" si="13"/>
        <v>0</v>
      </c>
      <c r="AN68" s="90">
        <f t="shared" si="14"/>
        <v>0</v>
      </c>
      <c r="AO68" s="90">
        <f t="shared" si="15"/>
        <v>0</v>
      </c>
      <c r="AP68" s="90">
        <f t="shared" si="16"/>
        <v>0</v>
      </c>
      <c r="AQ68" s="110">
        <f t="shared" si="17"/>
        <v>0</v>
      </c>
      <c r="AR68" s="110">
        <f t="shared" si="18"/>
        <v>0</v>
      </c>
      <c r="AS68" s="110">
        <f t="shared" si="19"/>
        <v>0</v>
      </c>
      <c r="AT68" s="110">
        <f t="shared" si="20"/>
        <v>0</v>
      </c>
      <c r="AU68" s="110">
        <f t="shared" si="21"/>
        <v>0</v>
      </c>
      <c r="AV68" s="110">
        <f t="shared" si="22"/>
        <v>0</v>
      </c>
      <c r="AW68" s="110">
        <f t="shared" si="66"/>
        <v>3.0274443687640332E-2</v>
      </c>
      <c r="AX68" s="110">
        <f t="shared" si="67"/>
        <v>0.20236414718462578</v>
      </c>
      <c r="AY68" s="110">
        <f t="shared" si="68"/>
        <v>0.11578447790279134</v>
      </c>
      <c r="AZ68" s="110">
        <f t="shared" si="69"/>
        <v>9.4886315621275252E-2</v>
      </c>
      <c r="BA68" s="110">
        <f t="shared" si="70"/>
        <v>1.0134523760482357</v>
      </c>
      <c r="BB68" s="110">
        <f t="shared" si="71"/>
        <v>6.3691823656026991E-2</v>
      </c>
      <c r="BC68" s="110">
        <f t="shared" si="35"/>
        <v>7.9922114553594366</v>
      </c>
      <c r="BD68" s="110">
        <f t="shared" si="36"/>
        <v>17.595446740353523</v>
      </c>
      <c r="BE68" s="110">
        <f t="shared" si="37"/>
        <v>6.9178787187404884</v>
      </c>
      <c r="BF68" s="110">
        <f t="shared" si="38"/>
        <v>4.9414075442454442</v>
      </c>
      <c r="BG68" s="110">
        <f t="shared" si="39"/>
        <v>56.670699368471908</v>
      </c>
      <c r="BH68" s="110">
        <f t="shared" si="40"/>
        <v>8.4053785565138028</v>
      </c>
      <c r="BI68" s="108">
        <f t="shared" si="41"/>
        <v>0</v>
      </c>
      <c r="BJ68" s="109">
        <f t="shared" si="42"/>
        <v>-6287.2958367258179</v>
      </c>
      <c r="BK68" s="109">
        <f t="shared" si="25"/>
        <v>5835.9032871818827</v>
      </c>
      <c r="BL68" s="89">
        <f t="shared" si="43"/>
        <v>-7.1794386850262071E-2</v>
      </c>
      <c r="BM68" s="109">
        <f t="shared" si="72"/>
        <v>86.38096953482524</v>
      </c>
      <c r="BN68" s="108">
        <f t="shared" si="44"/>
        <v>5922.2842567167081</v>
      </c>
      <c r="BO68" s="89">
        <f t="shared" si="45"/>
        <v>-5.805541674641379E-2</v>
      </c>
      <c r="BP68" s="108">
        <f t="shared" si="26"/>
        <v>76.298280900032168</v>
      </c>
      <c r="BQ68" s="108">
        <f t="shared" si="46"/>
        <v>5912.201568081915</v>
      </c>
      <c r="BR68" s="89">
        <f t="shared" si="27"/>
        <v>-5.9659077349736633E-2</v>
      </c>
      <c r="BT68" s="108"/>
      <c r="BU68" s="109">
        <f t="shared" si="47"/>
        <v>-6287.2958367258179</v>
      </c>
      <c r="BV68" s="109">
        <f t="shared" si="28"/>
        <v>5835.9032871818827</v>
      </c>
      <c r="BX68" s="108">
        <f t="shared" si="29"/>
        <v>6287.2958367258179</v>
      </c>
      <c r="BY68" s="111">
        <f t="shared" si="30"/>
        <v>-7.1794386850262182E-2</v>
      </c>
      <c r="BZ68" s="108">
        <f t="shared" si="31"/>
        <v>65.580001999999993</v>
      </c>
      <c r="CA68" s="108">
        <f t="shared" si="32"/>
        <v>44.979999499999998</v>
      </c>
    </row>
    <row r="69" spans="1:79" ht="12.75" customHeight="1" x14ac:dyDescent="0.2">
      <c r="A69" s="107">
        <v>39531</v>
      </c>
      <c r="B69" s="108">
        <v>130.33999600000001</v>
      </c>
      <c r="C69" s="108">
        <v>59.77</v>
      </c>
      <c r="D69" s="108">
        <v>48.439999</v>
      </c>
      <c r="E69" s="108">
        <v>59.950001</v>
      </c>
      <c r="F69" s="108">
        <v>43.810001</v>
      </c>
      <c r="G69" s="108">
        <v>93.480002999999996</v>
      </c>
      <c r="L69" s="189">
        <f>IF(inter=Weekly_2,L68+$B$4,IF(inter=Bi_weekly_2,L67+$B$4,IF(inter=Monthly_2,0,IF(inter=Quarterly_2,0,IF(inter=Yearly_2,0,IF(inter=None_2,0,0))))))</f>
        <v>0</v>
      </c>
      <c r="M69" s="109">
        <f t="shared" si="48"/>
        <v>0</v>
      </c>
      <c r="N69" s="109">
        <f t="shared" si="49"/>
        <v>0</v>
      </c>
      <c r="O69" s="109">
        <f t="shared" si="50"/>
        <v>0</v>
      </c>
      <c r="P69" s="109">
        <f t="shared" si="51"/>
        <v>0</v>
      </c>
      <c r="Q69" s="109">
        <f t="shared" si="52"/>
        <v>0</v>
      </c>
      <c r="R69" s="109">
        <f t="shared" si="53"/>
        <v>0</v>
      </c>
      <c r="S69" s="110">
        <f t="shared" si="54"/>
        <v>0</v>
      </c>
      <c r="T69" s="110">
        <f t="shared" si="55"/>
        <v>0</v>
      </c>
      <c r="U69" s="110">
        <f t="shared" si="56"/>
        <v>0</v>
      </c>
      <c r="V69" s="110">
        <f t="shared" si="57"/>
        <v>0</v>
      </c>
      <c r="W69" s="110">
        <f t="shared" si="58"/>
        <v>0</v>
      </c>
      <c r="X69" s="110">
        <f t="shared" si="59"/>
        <v>0</v>
      </c>
      <c r="Y69" s="110">
        <f t="shared" si="60"/>
        <v>7.9619370116717958</v>
      </c>
      <c r="Z69" s="110">
        <f t="shared" si="61"/>
        <v>17.393082593168899</v>
      </c>
      <c r="AA69" s="110">
        <f t="shared" si="62"/>
        <v>6.8020942408376968</v>
      </c>
      <c r="AB69" s="110">
        <f t="shared" si="63"/>
        <v>4.8465212286241686</v>
      </c>
      <c r="AC69" s="110">
        <f t="shared" si="64"/>
        <v>55.657246992423673</v>
      </c>
      <c r="AD69" s="110">
        <f t="shared" si="65"/>
        <v>8.3416867328577755</v>
      </c>
      <c r="AE69" s="110"/>
      <c r="AF69" s="110"/>
      <c r="AG69" s="110"/>
      <c r="AH69" s="110"/>
      <c r="AI69" s="110"/>
      <c r="AJ69" s="110"/>
      <c r="AK69" s="90">
        <f t="shared" si="11"/>
        <v>0</v>
      </c>
      <c r="AL69" s="90">
        <f t="shared" si="12"/>
        <v>0</v>
      </c>
      <c r="AM69" s="90">
        <f t="shared" si="13"/>
        <v>0</v>
      </c>
      <c r="AN69" s="90">
        <f t="shared" si="14"/>
        <v>0</v>
      </c>
      <c r="AO69" s="90">
        <f t="shared" si="15"/>
        <v>0</v>
      </c>
      <c r="AP69" s="90">
        <f t="shared" si="16"/>
        <v>0</v>
      </c>
      <c r="AQ69" s="110">
        <f t="shared" si="17"/>
        <v>0</v>
      </c>
      <c r="AR69" s="110">
        <f t="shared" si="18"/>
        <v>0</v>
      </c>
      <c r="AS69" s="110">
        <f t="shared" si="19"/>
        <v>0</v>
      </c>
      <c r="AT69" s="110">
        <f t="shared" si="20"/>
        <v>0</v>
      </c>
      <c r="AU69" s="110">
        <f t="shared" si="21"/>
        <v>0</v>
      </c>
      <c r="AV69" s="110">
        <f t="shared" si="22"/>
        <v>0</v>
      </c>
      <c r="AW69" s="110">
        <f t="shared" si="66"/>
        <v>3.0274443687640332E-2</v>
      </c>
      <c r="AX69" s="110">
        <f t="shared" si="67"/>
        <v>0.20236414718462578</v>
      </c>
      <c r="AY69" s="110">
        <f t="shared" si="68"/>
        <v>0.11578447790279134</v>
      </c>
      <c r="AZ69" s="110">
        <f t="shared" si="69"/>
        <v>9.4886315621275252E-2</v>
      </c>
      <c r="BA69" s="110">
        <f t="shared" si="70"/>
        <v>1.0134523760482357</v>
      </c>
      <c r="BB69" s="110">
        <f t="shared" si="71"/>
        <v>6.3691823656026991E-2</v>
      </c>
      <c r="BC69" s="110">
        <f t="shared" si="35"/>
        <v>7.9922114553594366</v>
      </c>
      <c r="BD69" s="110">
        <f t="shared" si="36"/>
        <v>17.595446740353523</v>
      </c>
      <c r="BE69" s="110">
        <f t="shared" si="37"/>
        <v>6.9178787187404884</v>
      </c>
      <c r="BF69" s="110">
        <f t="shared" si="38"/>
        <v>4.9414075442454442</v>
      </c>
      <c r="BG69" s="110">
        <f t="shared" si="39"/>
        <v>56.670699368471908</v>
      </c>
      <c r="BH69" s="110">
        <f t="shared" si="40"/>
        <v>8.4053785565138028</v>
      </c>
      <c r="BI69" s="108">
        <f t="shared" si="41"/>
        <v>0</v>
      </c>
      <c r="BJ69" s="109">
        <f t="shared" si="42"/>
        <v>-6287.2958367258179</v>
      </c>
      <c r="BK69" s="109">
        <f t="shared" si="25"/>
        <v>5915.5107227818162</v>
      </c>
      <c r="BL69" s="89">
        <f t="shared" si="43"/>
        <v>-5.9132753348793088E-2</v>
      </c>
      <c r="BM69" s="109">
        <f t="shared" si="72"/>
        <v>86.38096953482524</v>
      </c>
      <c r="BN69" s="108">
        <f t="shared" si="44"/>
        <v>6001.8916923166416</v>
      </c>
      <c r="BO69" s="89">
        <f t="shared" si="45"/>
        <v>-4.5393783244944919E-2</v>
      </c>
      <c r="BP69" s="108">
        <f t="shared" si="26"/>
        <v>77.691572131149314</v>
      </c>
      <c r="BQ69" s="108">
        <f t="shared" si="46"/>
        <v>5993.202294912965</v>
      </c>
      <c r="BR69" s="89">
        <f t="shared" si="27"/>
        <v>-4.6775839637602568E-2</v>
      </c>
      <c r="BT69" s="108"/>
      <c r="BU69" s="109">
        <f t="shared" si="47"/>
        <v>-6287.2958367258179</v>
      </c>
      <c r="BV69" s="109">
        <f t="shared" si="28"/>
        <v>5915.5107227818162</v>
      </c>
      <c r="BX69" s="108">
        <f t="shared" si="29"/>
        <v>6287.2958367258179</v>
      </c>
      <c r="BY69" s="111">
        <f t="shared" si="30"/>
        <v>-5.9132753348793088E-2</v>
      </c>
      <c r="BZ69" s="108">
        <f t="shared" si="31"/>
        <v>65.169998000000007</v>
      </c>
      <c r="CA69" s="108">
        <f t="shared" si="32"/>
        <v>46.740001499999998</v>
      </c>
    </row>
    <row r="70" spans="1:79" ht="12.75" customHeight="1" x14ac:dyDescent="0.2">
      <c r="A70" s="107">
        <v>39538</v>
      </c>
      <c r="B70" s="108">
        <v>135.770004</v>
      </c>
      <c r="C70" s="108">
        <v>62.349997999999999</v>
      </c>
      <c r="D70" s="108">
        <v>50.970001000000003</v>
      </c>
      <c r="E70" s="108">
        <v>62.599997999999999</v>
      </c>
      <c r="F70" s="108">
        <v>45.84</v>
      </c>
      <c r="G70" s="108">
        <v>97.629997000000003</v>
      </c>
      <c r="L70" s="189">
        <f>IF(inter=Weekly_2,L69+$B$4,IF(inter=Bi_weekly_2,0,IF(inter=Monthly_2,0,IF(inter=Quarterly_2,0,IF(inter=Yearly_2,0,IF(inter=None_2,0,0))))))</f>
        <v>0</v>
      </c>
      <c r="M70" s="109">
        <f t="shared" si="48"/>
        <v>0</v>
      </c>
      <c r="N70" s="109">
        <f t="shared" si="49"/>
        <v>0</v>
      </c>
      <c r="O70" s="109">
        <f t="shared" si="50"/>
        <v>0</v>
      </c>
      <c r="P70" s="109">
        <f t="shared" si="51"/>
        <v>0</v>
      </c>
      <c r="Q70" s="109">
        <f t="shared" si="52"/>
        <v>0</v>
      </c>
      <c r="R70" s="109">
        <f t="shared" si="53"/>
        <v>0</v>
      </c>
      <c r="S70" s="110">
        <f t="shared" si="54"/>
        <v>0</v>
      </c>
      <c r="T70" s="110">
        <f t="shared" si="55"/>
        <v>0</v>
      </c>
      <c r="U70" s="110">
        <f t="shared" si="56"/>
        <v>0</v>
      </c>
      <c r="V70" s="110">
        <f t="shared" si="57"/>
        <v>0</v>
      </c>
      <c r="W70" s="110">
        <f t="shared" si="58"/>
        <v>0</v>
      </c>
      <c r="X70" s="110">
        <f t="shared" si="59"/>
        <v>0</v>
      </c>
      <c r="Y70" s="110">
        <f t="shared" si="60"/>
        <v>7.9619370116717958</v>
      </c>
      <c r="Z70" s="110">
        <f t="shared" si="61"/>
        <v>17.393082593168899</v>
      </c>
      <c r="AA70" s="110">
        <f t="shared" si="62"/>
        <v>6.8020942408376968</v>
      </c>
      <c r="AB70" s="110">
        <f t="shared" si="63"/>
        <v>4.8465212286241686</v>
      </c>
      <c r="AC70" s="110">
        <f t="shared" si="64"/>
        <v>55.657246992423673</v>
      </c>
      <c r="AD70" s="110">
        <f t="shared" si="65"/>
        <v>8.3416867328577755</v>
      </c>
      <c r="AE70" s="110"/>
      <c r="AF70" s="110"/>
      <c r="AG70" s="110"/>
      <c r="AH70" s="110"/>
      <c r="AI70" s="110"/>
      <c r="AJ70" s="110"/>
      <c r="AK70" s="90">
        <f t="shared" si="11"/>
        <v>0</v>
      </c>
      <c r="AL70" s="90">
        <f t="shared" si="12"/>
        <v>0</v>
      </c>
      <c r="AM70" s="90">
        <f t="shared" si="13"/>
        <v>0</v>
      </c>
      <c r="AN70" s="90">
        <f t="shared" si="14"/>
        <v>0</v>
      </c>
      <c r="AO70" s="90">
        <f t="shared" si="15"/>
        <v>0</v>
      </c>
      <c r="AP70" s="90">
        <f t="shared" si="16"/>
        <v>0</v>
      </c>
      <c r="AQ70" s="110">
        <f t="shared" si="17"/>
        <v>0</v>
      </c>
      <c r="AR70" s="110">
        <f t="shared" si="18"/>
        <v>0</v>
      </c>
      <c r="AS70" s="110">
        <f t="shared" si="19"/>
        <v>0</v>
      </c>
      <c r="AT70" s="110">
        <f t="shared" si="20"/>
        <v>0</v>
      </c>
      <c r="AU70" s="110">
        <f t="shared" si="21"/>
        <v>0</v>
      </c>
      <c r="AV70" s="110">
        <f t="shared" si="22"/>
        <v>0</v>
      </c>
      <c r="AW70" s="110">
        <f t="shared" si="66"/>
        <v>3.0274443687640332E-2</v>
      </c>
      <c r="AX70" s="110">
        <f t="shared" si="67"/>
        <v>0.20236414718462578</v>
      </c>
      <c r="AY70" s="110">
        <f t="shared" si="68"/>
        <v>0.11578447790279134</v>
      </c>
      <c r="AZ70" s="110">
        <f t="shared" si="69"/>
        <v>9.4886315621275252E-2</v>
      </c>
      <c r="BA70" s="110">
        <f t="shared" si="70"/>
        <v>1.0134523760482357</v>
      </c>
      <c r="BB70" s="110">
        <f t="shared" si="71"/>
        <v>6.3691823656026991E-2</v>
      </c>
      <c r="BC70" s="110">
        <f t="shared" si="35"/>
        <v>7.9922114553594366</v>
      </c>
      <c r="BD70" s="110">
        <f t="shared" si="36"/>
        <v>17.595446740353523</v>
      </c>
      <c r="BE70" s="110">
        <f t="shared" si="37"/>
        <v>6.9178787187404884</v>
      </c>
      <c r="BF70" s="110">
        <f t="shared" si="38"/>
        <v>4.9414075442454442</v>
      </c>
      <c r="BG70" s="110">
        <f t="shared" si="39"/>
        <v>56.670699368471908</v>
      </c>
      <c r="BH70" s="110">
        <f t="shared" si="40"/>
        <v>8.4053785565138028</v>
      </c>
      <c r="BI70" s="108">
        <f t="shared" si="41"/>
        <v>0</v>
      </c>
      <c r="BJ70" s="109">
        <f t="shared" si="42"/>
        <v>-6287.2958367258179</v>
      </c>
      <c r="BK70" s="109">
        <f t="shared" si="25"/>
        <v>6181.2729071333115</v>
      </c>
      <c r="BL70" s="89">
        <f t="shared" si="43"/>
        <v>-1.6863041336976248E-2</v>
      </c>
      <c r="BM70" s="109">
        <f t="shared" si="72"/>
        <v>86.38096953482524</v>
      </c>
      <c r="BN70" s="108">
        <f t="shared" si="44"/>
        <v>6267.6538766681369</v>
      </c>
      <c r="BO70" s="89">
        <f t="shared" si="45"/>
        <v>-3.1240712331280784E-3</v>
      </c>
      <c r="BP70" s="108">
        <f t="shared" si="26"/>
        <v>81.244073105924343</v>
      </c>
      <c r="BQ70" s="108">
        <f t="shared" si="46"/>
        <v>6262.5169802392347</v>
      </c>
      <c r="BR70" s="89">
        <f t="shared" si="27"/>
        <v>-3.9410991831883013E-3</v>
      </c>
      <c r="BT70" s="108"/>
      <c r="BU70" s="109">
        <f t="shared" si="47"/>
        <v>-6287.2958367258179</v>
      </c>
      <c r="BV70" s="109">
        <f t="shared" si="28"/>
        <v>6181.2729071333115</v>
      </c>
      <c r="BX70" s="108">
        <f t="shared" si="29"/>
        <v>6287.2958367258179</v>
      </c>
      <c r="BY70" s="111">
        <f t="shared" si="30"/>
        <v>-1.6863041336976248E-2</v>
      </c>
      <c r="BZ70" s="108">
        <f t="shared" si="31"/>
        <v>67.885002</v>
      </c>
      <c r="CA70" s="108">
        <f t="shared" si="32"/>
        <v>48.814998500000002</v>
      </c>
    </row>
    <row r="71" spans="1:79" ht="12.75" customHeight="1" x14ac:dyDescent="0.2">
      <c r="A71" s="107">
        <v>39545</v>
      </c>
      <c r="B71" s="108">
        <v>132.28999300000001</v>
      </c>
      <c r="C71" s="108">
        <v>60.43</v>
      </c>
      <c r="D71" s="108">
        <v>49.68</v>
      </c>
      <c r="E71" s="108">
        <v>60.48</v>
      </c>
      <c r="F71" s="108">
        <v>44.549999</v>
      </c>
      <c r="G71" s="108">
        <v>97.010002</v>
      </c>
      <c r="L71" s="189">
        <f>IF(inter=Weekly_2,L70+$B$4,IF(inter=Bi_weekly_2,L69+$B$4,IF(inter=Monthly_2,L67+$B$4,IF(inter=Quarterly_2,0,IF(inter=Yearly_2,0,IF(inter=None_2,0,0))))))</f>
        <v>5900</v>
      </c>
      <c r="M71" s="109">
        <f t="shared" si="48"/>
        <v>14.884591540502925</v>
      </c>
      <c r="N71" s="109">
        <f t="shared" si="49"/>
        <v>12.663981105196626</v>
      </c>
      <c r="O71" s="109">
        <f t="shared" si="50"/>
        <v>7.5280418848167301</v>
      </c>
      <c r="P71" s="109">
        <f t="shared" si="51"/>
        <v>4.0176039071896525</v>
      </c>
      <c r="Q71" s="109">
        <f t="shared" si="52"/>
        <v>54.630297855228036</v>
      </c>
      <c r="R71" s="109">
        <f t="shared" si="53"/>
        <v>30.427046637906187</v>
      </c>
      <c r="S71" s="110">
        <f t="shared" si="54"/>
        <v>-0.11251487132895172</v>
      </c>
      <c r="T71" s="110">
        <f t="shared" si="55"/>
        <v>-0.20956447302989617</v>
      </c>
      <c r="U71" s="110">
        <f t="shared" si="56"/>
        <v>-0.15153063375234965</v>
      </c>
      <c r="V71" s="110">
        <f t="shared" si="57"/>
        <v>-6.642863603157495E-2</v>
      </c>
      <c r="W71" s="110">
        <f t="shared" si="58"/>
        <v>-1.2262693396520175</v>
      </c>
      <c r="X71" s="110">
        <f t="shared" si="59"/>
        <v>-0.31364855180506218</v>
      </c>
      <c r="Y71" s="110">
        <f t="shared" si="60"/>
        <v>7.8494221403428437</v>
      </c>
      <c r="Z71" s="110">
        <f t="shared" si="61"/>
        <v>17.183518120139002</v>
      </c>
      <c r="AA71" s="110">
        <f t="shared" si="62"/>
        <v>6.6505636070853473</v>
      </c>
      <c r="AB71" s="110">
        <f t="shared" si="63"/>
        <v>4.7800925925925934</v>
      </c>
      <c r="AC71" s="110">
        <f t="shared" si="64"/>
        <v>54.430977652771652</v>
      </c>
      <c r="AD71" s="110">
        <f t="shared" si="65"/>
        <v>8.0280381810527128</v>
      </c>
      <c r="AE71" s="110">
        <v>0.3115</v>
      </c>
      <c r="AF71" s="110">
        <v>0.439</v>
      </c>
      <c r="AG71" s="110">
        <v>4.8000000000000001E-2</v>
      </c>
      <c r="AH71" s="110">
        <v>4.5999999999999999E-2</v>
      </c>
      <c r="AI71" s="110">
        <v>1.6E-2</v>
      </c>
      <c r="AJ71" s="110"/>
      <c r="AK71" s="90">
        <f t="shared" si="11"/>
        <v>2.4450949967167959</v>
      </c>
      <c r="AL71" s="90">
        <f t="shared" si="12"/>
        <v>7.5435644547410217</v>
      </c>
      <c r="AM71" s="90">
        <f t="shared" si="13"/>
        <v>0.31922705314009669</v>
      </c>
      <c r="AN71" s="90">
        <f t="shared" si="14"/>
        <v>0.21988425925925931</v>
      </c>
      <c r="AO71" s="90">
        <f t="shared" si="15"/>
        <v>0.87089564244434647</v>
      </c>
      <c r="AP71" s="90">
        <f t="shared" si="16"/>
        <v>0</v>
      </c>
      <c r="AQ71" s="110">
        <f t="shared" si="17"/>
        <v>1.8482841681885912E-2</v>
      </c>
      <c r="AR71" s="110">
        <f t="shared" si="18"/>
        <v>0.12483144886217147</v>
      </c>
      <c r="AS71" s="110">
        <f t="shared" si="19"/>
        <v>6.4256653208554088E-3</v>
      </c>
      <c r="AT71" s="110">
        <f t="shared" si="20"/>
        <v>3.6356524348422508E-3</v>
      </c>
      <c r="AU71" s="110">
        <f t="shared" si="21"/>
        <v>1.9548724174928634E-2</v>
      </c>
      <c r="AV71" s="110">
        <f t="shared" si="22"/>
        <v>0</v>
      </c>
      <c r="AW71" s="110">
        <f t="shared" si="66"/>
        <v>4.875728536952624E-2</v>
      </c>
      <c r="AX71" s="110">
        <f t="shared" si="67"/>
        <v>0.32719559604679727</v>
      </c>
      <c r="AY71" s="110">
        <f t="shared" si="68"/>
        <v>0.12221014322364675</v>
      </c>
      <c r="AZ71" s="110">
        <f t="shared" si="69"/>
        <v>9.8521968056117501E-2</v>
      </c>
      <c r="BA71" s="110">
        <f t="shared" si="70"/>
        <v>1.0330011002231643</v>
      </c>
      <c r="BB71" s="110">
        <f t="shared" si="71"/>
        <v>6.3691823656026991E-2</v>
      </c>
      <c r="BC71" s="110">
        <f t="shared" si="35"/>
        <v>7.8981794257123701</v>
      </c>
      <c r="BD71" s="110">
        <f t="shared" si="36"/>
        <v>17.510713716185798</v>
      </c>
      <c r="BE71" s="110">
        <f t="shared" si="37"/>
        <v>6.7727737503089944</v>
      </c>
      <c r="BF71" s="110">
        <f t="shared" si="38"/>
        <v>4.8786145606487112</v>
      </c>
      <c r="BG71" s="110">
        <f t="shared" si="39"/>
        <v>55.463978752994819</v>
      </c>
      <c r="BH71" s="110">
        <f t="shared" si="40"/>
        <v>8.0917300047087402</v>
      </c>
      <c r="BI71" s="108">
        <f t="shared" si="41"/>
        <v>11.398666406301519</v>
      </c>
      <c r="BJ71" s="109">
        <f t="shared" si="42"/>
        <v>-6163.1442737949783</v>
      </c>
      <c r="BK71" s="109">
        <f t="shared" si="25"/>
        <v>5899.9999999999991</v>
      </c>
      <c r="BL71" s="89">
        <f t="shared" si="43"/>
        <v>-4.2696432552104979E-2</v>
      </c>
      <c r="BM71" s="109">
        <f t="shared" si="72"/>
        <v>97.779635941126756</v>
      </c>
      <c r="BN71" s="108">
        <f t="shared" si="44"/>
        <v>5997.7796359411259</v>
      </c>
      <c r="BO71" s="89">
        <f t="shared" si="45"/>
        <v>-2.6831213177495261E-2</v>
      </c>
      <c r="BP71" s="108">
        <f t="shared" si="26"/>
        <v>90.451481274922031</v>
      </c>
      <c r="BQ71" s="108">
        <f t="shared" si="46"/>
        <v>5990.4514812749221</v>
      </c>
      <c r="BR71" s="89">
        <f t="shared" si="27"/>
        <v>-2.8020241754574404E-2</v>
      </c>
      <c r="BT71" s="108"/>
      <c r="BU71" s="109">
        <f t="shared" si="47"/>
        <v>-6163.1442737949783</v>
      </c>
      <c r="BV71" s="109">
        <f t="shared" si="28"/>
        <v>5899.9999999999991</v>
      </c>
      <c r="BX71" s="108">
        <f t="shared" si="29"/>
        <v>6163.1442737949783</v>
      </c>
      <c r="BY71" s="111">
        <f t="shared" si="30"/>
        <v>-4.2696432552104868E-2</v>
      </c>
      <c r="BZ71" s="108">
        <f t="shared" si="31"/>
        <v>66.144996500000005</v>
      </c>
      <c r="CA71" s="108">
        <f t="shared" si="32"/>
        <v>48.505001</v>
      </c>
    </row>
    <row r="72" spans="1:79" ht="12.75" customHeight="1" x14ac:dyDescent="0.2">
      <c r="A72" s="107">
        <v>39552</v>
      </c>
      <c r="B72" s="108">
        <v>137.78999300000001</v>
      </c>
      <c r="C72" s="108">
        <v>62.740001999999997</v>
      </c>
      <c r="D72" s="108">
        <v>51.73</v>
      </c>
      <c r="E72" s="108">
        <v>63.080002</v>
      </c>
      <c r="F72" s="108">
        <v>46.169998</v>
      </c>
      <c r="G72" s="108">
        <v>101.25</v>
      </c>
      <c r="L72" s="189">
        <f>IF(inter=Weekly_2,L71+$B$4,IF(inter=Bi_weekly_2,0,IF(inter=Monthly_2,0,IF(inter=Quarterly_2,0,IF(inter=Yearly_2,0,IF(inter=None_2,0,0))))))</f>
        <v>0</v>
      </c>
      <c r="M72" s="109">
        <f t="shared" si="48"/>
        <v>0</v>
      </c>
      <c r="N72" s="109">
        <f t="shared" si="49"/>
        <v>0</v>
      </c>
      <c r="O72" s="109">
        <f t="shared" si="50"/>
        <v>0</v>
      </c>
      <c r="P72" s="109">
        <f t="shared" si="51"/>
        <v>0</v>
      </c>
      <c r="Q72" s="109">
        <f t="shared" si="52"/>
        <v>0</v>
      </c>
      <c r="R72" s="109">
        <f t="shared" si="53"/>
        <v>0</v>
      </c>
      <c r="S72" s="110">
        <f t="shared" si="54"/>
        <v>0</v>
      </c>
      <c r="T72" s="110">
        <f t="shared" si="55"/>
        <v>0</v>
      </c>
      <c r="U72" s="110">
        <f t="shared" si="56"/>
        <v>0</v>
      </c>
      <c r="V72" s="110">
        <f t="shared" si="57"/>
        <v>0</v>
      </c>
      <c r="W72" s="110">
        <f t="shared" si="58"/>
        <v>0</v>
      </c>
      <c r="X72" s="110">
        <f t="shared" si="59"/>
        <v>0</v>
      </c>
      <c r="Y72" s="110">
        <f t="shared" si="60"/>
        <v>7.8494221403428437</v>
      </c>
      <c r="Z72" s="110">
        <f t="shared" si="61"/>
        <v>17.183518120139002</v>
      </c>
      <c r="AA72" s="110">
        <f t="shared" si="62"/>
        <v>6.6505636070853473</v>
      </c>
      <c r="AB72" s="110">
        <f t="shared" si="63"/>
        <v>4.7800925925925934</v>
      </c>
      <c r="AC72" s="110">
        <f t="shared" si="64"/>
        <v>54.430977652771652</v>
      </c>
      <c r="AD72" s="110">
        <f t="shared" si="65"/>
        <v>8.0280381810527128</v>
      </c>
      <c r="AE72" s="110"/>
      <c r="AF72" s="110"/>
      <c r="AG72" s="110"/>
      <c r="AH72" s="110"/>
      <c r="AI72" s="110"/>
      <c r="AJ72" s="110"/>
      <c r="AK72" s="90">
        <f t="shared" si="11"/>
        <v>0</v>
      </c>
      <c r="AL72" s="90">
        <f t="shared" si="12"/>
        <v>0</v>
      </c>
      <c r="AM72" s="90">
        <f t="shared" si="13"/>
        <v>0</v>
      </c>
      <c r="AN72" s="90">
        <f t="shared" si="14"/>
        <v>0</v>
      </c>
      <c r="AO72" s="90">
        <f t="shared" si="15"/>
        <v>0</v>
      </c>
      <c r="AP72" s="90">
        <f t="shared" si="16"/>
        <v>0</v>
      </c>
      <c r="AQ72" s="110">
        <f t="shared" si="17"/>
        <v>0</v>
      </c>
      <c r="AR72" s="110">
        <f t="shared" si="18"/>
        <v>0</v>
      </c>
      <c r="AS72" s="110">
        <f t="shared" si="19"/>
        <v>0</v>
      </c>
      <c r="AT72" s="110">
        <f t="shared" si="20"/>
        <v>0</v>
      </c>
      <c r="AU72" s="110">
        <f t="shared" si="21"/>
        <v>0</v>
      </c>
      <c r="AV72" s="110">
        <f t="shared" si="22"/>
        <v>0</v>
      </c>
      <c r="AW72" s="110">
        <f t="shared" si="66"/>
        <v>4.875728536952624E-2</v>
      </c>
      <c r="AX72" s="110">
        <f t="shared" si="67"/>
        <v>0.32719559604679727</v>
      </c>
      <c r="AY72" s="110">
        <f t="shared" si="68"/>
        <v>0.12221014322364675</v>
      </c>
      <c r="AZ72" s="110">
        <f t="shared" si="69"/>
        <v>9.8521968056117501E-2</v>
      </c>
      <c r="BA72" s="110">
        <f t="shared" si="70"/>
        <v>1.0330011002231643</v>
      </c>
      <c r="BB72" s="110">
        <f t="shared" si="71"/>
        <v>6.3691823656026991E-2</v>
      </c>
      <c r="BC72" s="110">
        <f t="shared" si="35"/>
        <v>7.8981794257123701</v>
      </c>
      <c r="BD72" s="110">
        <f t="shared" si="36"/>
        <v>17.510713716185798</v>
      </c>
      <c r="BE72" s="110">
        <f t="shared" si="37"/>
        <v>6.7727737503089944</v>
      </c>
      <c r="BF72" s="110">
        <f t="shared" si="38"/>
        <v>4.8786145606487112</v>
      </c>
      <c r="BG72" s="110">
        <f t="shared" si="39"/>
        <v>55.463978752994819</v>
      </c>
      <c r="BH72" s="110">
        <f t="shared" si="40"/>
        <v>8.0917300047087402</v>
      </c>
      <c r="BI72" s="108">
        <f t="shared" si="41"/>
        <v>0</v>
      </c>
      <c r="BJ72" s="109">
        <f t="shared" si="42"/>
        <v>-6163.1442737949783</v>
      </c>
      <c r="BK72" s="109">
        <f t="shared" si="25"/>
        <v>6131.1446838899919</v>
      </c>
      <c r="BL72" s="89">
        <f t="shared" si="43"/>
        <v>-5.1920884021886549E-3</v>
      </c>
      <c r="BM72" s="109">
        <f t="shared" si="72"/>
        <v>97.779635941126756</v>
      </c>
      <c r="BN72" s="108">
        <f t="shared" si="44"/>
        <v>6228.9243198311187</v>
      </c>
      <c r="BO72" s="89">
        <f t="shared" si="45"/>
        <v>1.0673130972421063E-2</v>
      </c>
      <c r="BP72" s="108">
        <f t="shared" si="26"/>
        <v>93.925670887590371</v>
      </c>
      <c r="BQ72" s="108">
        <f t="shared" si="46"/>
        <v>6225.0703547775829</v>
      </c>
      <c r="BR72" s="89">
        <f t="shared" si="27"/>
        <v>1.0047806481816135E-2</v>
      </c>
      <c r="BT72" s="108"/>
      <c r="BU72" s="109">
        <f t="shared" si="47"/>
        <v>-6163.1442737949783</v>
      </c>
      <c r="BV72" s="109">
        <f t="shared" si="28"/>
        <v>6131.1446838899919</v>
      </c>
      <c r="BX72" s="108">
        <f t="shared" si="29"/>
        <v>6163.1442737949783</v>
      </c>
      <c r="BY72" s="111">
        <f t="shared" si="30"/>
        <v>-5.1920884021885438E-3</v>
      </c>
      <c r="BZ72" s="108">
        <f t="shared" si="31"/>
        <v>68.894996500000005</v>
      </c>
      <c r="CA72" s="108">
        <f t="shared" si="32"/>
        <v>50.625</v>
      </c>
    </row>
    <row r="73" spans="1:79" ht="12.75" customHeight="1" x14ac:dyDescent="0.2">
      <c r="A73" s="107">
        <v>39559</v>
      </c>
      <c r="B73" s="108">
        <v>138.58999600000001</v>
      </c>
      <c r="C73" s="108">
        <v>63.23</v>
      </c>
      <c r="D73" s="108">
        <v>51.919998</v>
      </c>
      <c r="E73" s="108">
        <v>63.41</v>
      </c>
      <c r="F73" s="108">
        <v>46.470001000000003</v>
      </c>
      <c r="G73" s="108">
        <v>102.970001</v>
      </c>
      <c r="L73" s="189">
        <f>IF(inter=Weekly_2,L72+$B$4,IF(inter=Bi_weekly_2,L71+$B$4,IF(inter=Monthly_2,0,IF(inter=Quarterly_2,0,IF(inter=Yearly_2,0,IF(inter=None_2,0,0))))))</f>
        <v>0</v>
      </c>
      <c r="M73" s="109">
        <f t="shared" si="48"/>
        <v>0</v>
      </c>
      <c r="N73" s="109">
        <f t="shared" si="49"/>
        <v>0</v>
      </c>
      <c r="O73" s="109">
        <f t="shared" si="50"/>
        <v>0</v>
      </c>
      <c r="P73" s="109">
        <f t="shared" si="51"/>
        <v>0</v>
      </c>
      <c r="Q73" s="109">
        <f t="shared" si="52"/>
        <v>0</v>
      </c>
      <c r="R73" s="109">
        <f t="shared" si="53"/>
        <v>0</v>
      </c>
      <c r="S73" s="110">
        <f t="shared" si="54"/>
        <v>0</v>
      </c>
      <c r="T73" s="110">
        <f t="shared" si="55"/>
        <v>0</v>
      </c>
      <c r="U73" s="110">
        <f t="shared" si="56"/>
        <v>0</v>
      </c>
      <c r="V73" s="110">
        <f t="shared" si="57"/>
        <v>0</v>
      </c>
      <c r="W73" s="110">
        <f t="shared" si="58"/>
        <v>0</v>
      </c>
      <c r="X73" s="110">
        <f t="shared" si="59"/>
        <v>0</v>
      </c>
      <c r="Y73" s="110">
        <f t="shared" si="60"/>
        <v>7.8494221403428437</v>
      </c>
      <c r="Z73" s="110">
        <f t="shared" si="61"/>
        <v>17.183518120139002</v>
      </c>
      <c r="AA73" s="110">
        <f t="shared" si="62"/>
        <v>6.6505636070853473</v>
      </c>
      <c r="AB73" s="110">
        <f t="shared" si="63"/>
        <v>4.7800925925925934</v>
      </c>
      <c r="AC73" s="110">
        <f t="shared" si="64"/>
        <v>54.430977652771652</v>
      </c>
      <c r="AD73" s="110">
        <f t="shared" si="65"/>
        <v>8.0280381810527128</v>
      </c>
      <c r="AE73" s="110"/>
      <c r="AF73" s="110"/>
      <c r="AG73" s="110"/>
      <c r="AH73" s="110"/>
      <c r="AI73" s="110"/>
      <c r="AJ73" s="110"/>
      <c r="AK73" s="90">
        <f t="shared" si="11"/>
        <v>0</v>
      </c>
      <c r="AL73" s="90">
        <f t="shared" si="12"/>
        <v>0</v>
      </c>
      <c r="AM73" s="90">
        <f t="shared" si="13"/>
        <v>0</v>
      </c>
      <c r="AN73" s="90">
        <f t="shared" si="14"/>
        <v>0</v>
      </c>
      <c r="AO73" s="90">
        <f t="shared" si="15"/>
        <v>0</v>
      </c>
      <c r="AP73" s="90">
        <f t="shared" si="16"/>
        <v>0</v>
      </c>
      <c r="AQ73" s="110">
        <f t="shared" si="17"/>
        <v>0</v>
      </c>
      <c r="AR73" s="110">
        <f t="shared" si="18"/>
        <v>0</v>
      </c>
      <c r="AS73" s="110">
        <f t="shared" si="19"/>
        <v>0</v>
      </c>
      <c r="AT73" s="110">
        <f t="shared" si="20"/>
        <v>0</v>
      </c>
      <c r="AU73" s="110">
        <f t="shared" si="21"/>
        <v>0</v>
      </c>
      <c r="AV73" s="110">
        <f t="shared" si="22"/>
        <v>0</v>
      </c>
      <c r="AW73" s="110">
        <f t="shared" si="66"/>
        <v>4.875728536952624E-2</v>
      </c>
      <c r="AX73" s="110">
        <f t="shared" si="67"/>
        <v>0.32719559604679727</v>
      </c>
      <c r="AY73" s="110">
        <f t="shared" si="68"/>
        <v>0.12221014322364675</v>
      </c>
      <c r="AZ73" s="110">
        <f t="shared" si="69"/>
        <v>9.8521968056117501E-2</v>
      </c>
      <c r="BA73" s="110">
        <f t="shared" si="70"/>
        <v>1.0330011002231643</v>
      </c>
      <c r="BB73" s="110">
        <f t="shared" si="71"/>
        <v>6.3691823656026991E-2</v>
      </c>
      <c r="BC73" s="110">
        <f t="shared" si="35"/>
        <v>7.8981794257123701</v>
      </c>
      <c r="BD73" s="110">
        <f t="shared" si="36"/>
        <v>17.510713716185798</v>
      </c>
      <c r="BE73" s="110">
        <f t="shared" si="37"/>
        <v>6.7727737503089944</v>
      </c>
      <c r="BF73" s="110">
        <f t="shared" si="38"/>
        <v>4.8786145606487112</v>
      </c>
      <c r="BG73" s="110">
        <f t="shared" si="39"/>
        <v>55.463978752994819</v>
      </c>
      <c r="BH73" s="110">
        <f t="shared" si="40"/>
        <v>8.0917300047087402</v>
      </c>
      <c r="BI73" s="108">
        <f t="shared" si="41"/>
        <v>0</v>
      </c>
      <c r="BJ73" s="109">
        <f t="shared" si="42"/>
        <v>-6163.1442737949783</v>
      </c>
      <c r="BK73" s="109">
        <f t="shared" si="25"/>
        <v>6178.8228397301682</v>
      </c>
      <c r="BL73" s="89">
        <f t="shared" si="43"/>
        <v>2.5439232376651688E-3</v>
      </c>
      <c r="BM73" s="109">
        <f t="shared" si="72"/>
        <v>97.779635941126756</v>
      </c>
      <c r="BN73" s="108">
        <f t="shared" si="44"/>
        <v>6276.602475671295</v>
      </c>
      <c r="BO73" s="89">
        <f t="shared" si="45"/>
        <v>1.8409142612274776E-2</v>
      </c>
      <c r="BP73" s="108">
        <f t="shared" si="26"/>
        <v>94.600187214486837</v>
      </c>
      <c r="BQ73" s="108">
        <f t="shared" si="46"/>
        <v>6273.4230269446562</v>
      </c>
      <c r="BR73" s="89">
        <f t="shared" si="27"/>
        <v>1.7893261661676707E-2</v>
      </c>
      <c r="BT73" s="108"/>
      <c r="BU73" s="109">
        <f t="shared" si="47"/>
        <v>-6163.1442737949783</v>
      </c>
      <c r="BV73" s="109">
        <f t="shared" si="28"/>
        <v>6178.8228397301682</v>
      </c>
      <c r="BX73" s="108">
        <f t="shared" si="29"/>
        <v>6163.1442737949783</v>
      </c>
      <c r="BY73" s="111">
        <f t="shared" si="30"/>
        <v>2.5439232376651688E-3</v>
      </c>
      <c r="BZ73" s="108">
        <f t="shared" si="31"/>
        <v>69.294998000000007</v>
      </c>
      <c r="CA73" s="108">
        <f t="shared" si="32"/>
        <v>51.485000499999998</v>
      </c>
    </row>
    <row r="74" spans="1:79" ht="12.75" customHeight="1" x14ac:dyDescent="0.2">
      <c r="A74" s="107">
        <v>39566</v>
      </c>
      <c r="B74" s="108">
        <v>140.220001</v>
      </c>
      <c r="C74" s="108">
        <v>63.91</v>
      </c>
      <c r="D74" s="108">
        <v>52.400002000000001</v>
      </c>
      <c r="E74" s="108">
        <v>64.319999999999993</v>
      </c>
      <c r="F74" s="108">
        <v>46.939999</v>
      </c>
      <c r="G74" s="108">
        <v>104.129997</v>
      </c>
      <c r="L74" s="189">
        <f>IF(inter=Weekly_2,L73+$B$4,IF(inter=Bi_weekly_2,0,IF(inter=Monthly_2,0,IF(inter=Quarterly_2,L61+$B$4,IF(inter=Yearly_2,0,IF(inter=None_2,0,0))))))</f>
        <v>0</v>
      </c>
      <c r="M74" s="109">
        <f t="shared" si="48"/>
        <v>0</v>
      </c>
      <c r="N74" s="109">
        <f t="shared" si="49"/>
        <v>0</v>
      </c>
      <c r="O74" s="109">
        <f t="shared" si="50"/>
        <v>0</v>
      </c>
      <c r="P74" s="109">
        <f t="shared" si="51"/>
        <v>0</v>
      </c>
      <c r="Q74" s="109">
        <f t="shared" si="52"/>
        <v>0</v>
      </c>
      <c r="R74" s="109">
        <f t="shared" si="53"/>
        <v>0</v>
      </c>
      <c r="S74" s="110">
        <f t="shared" si="54"/>
        <v>0</v>
      </c>
      <c r="T74" s="110">
        <f t="shared" si="55"/>
        <v>0</v>
      </c>
      <c r="U74" s="110">
        <f t="shared" si="56"/>
        <v>0</v>
      </c>
      <c r="V74" s="110">
        <f t="shared" si="57"/>
        <v>0</v>
      </c>
      <c r="W74" s="110">
        <f t="shared" si="58"/>
        <v>0</v>
      </c>
      <c r="X74" s="110">
        <f t="shared" si="59"/>
        <v>0</v>
      </c>
      <c r="Y74" s="110">
        <f t="shared" si="60"/>
        <v>7.8494221403428437</v>
      </c>
      <c r="Z74" s="110">
        <f t="shared" si="61"/>
        <v>17.183518120139002</v>
      </c>
      <c r="AA74" s="110">
        <f t="shared" si="62"/>
        <v>6.6505636070853473</v>
      </c>
      <c r="AB74" s="110">
        <f t="shared" si="63"/>
        <v>4.7800925925925934</v>
      </c>
      <c r="AC74" s="110">
        <f t="shared" si="64"/>
        <v>54.430977652771652</v>
      </c>
      <c r="AD74" s="110">
        <f t="shared" si="65"/>
        <v>8.0280381810527128</v>
      </c>
      <c r="AE74" s="110"/>
      <c r="AF74" s="110"/>
      <c r="AG74" s="110"/>
      <c r="AH74" s="110"/>
      <c r="AI74" s="110"/>
      <c r="AJ74" s="110"/>
      <c r="AK74" s="90">
        <f t="shared" si="11"/>
        <v>0</v>
      </c>
      <c r="AL74" s="90">
        <f t="shared" si="12"/>
        <v>0</v>
      </c>
      <c r="AM74" s="90">
        <f t="shared" si="13"/>
        <v>0</v>
      </c>
      <c r="AN74" s="90">
        <f t="shared" si="14"/>
        <v>0</v>
      </c>
      <c r="AO74" s="90">
        <f t="shared" si="15"/>
        <v>0</v>
      </c>
      <c r="AP74" s="90">
        <f t="shared" si="16"/>
        <v>0</v>
      </c>
      <c r="AQ74" s="110">
        <f t="shared" si="17"/>
        <v>0</v>
      </c>
      <c r="AR74" s="110">
        <f t="shared" si="18"/>
        <v>0</v>
      </c>
      <c r="AS74" s="110">
        <f t="shared" si="19"/>
        <v>0</v>
      </c>
      <c r="AT74" s="110">
        <f t="shared" si="20"/>
        <v>0</v>
      </c>
      <c r="AU74" s="110">
        <f t="shared" si="21"/>
        <v>0</v>
      </c>
      <c r="AV74" s="110">
        <f t="shared" si="22"/>
        <v>0</v>
      </c>
      <c r="AW74" s="110">
        <f t="shared" si="66"/>
        <v>4.875728536952624E-2</v>
      </c>
      <c r="AX74" s="110">
        <f t="shared" si="67"/>
        <v>0.32719559604679727</v>
      </c>
      <c r="AY74" s="110">
        <f t="shared" si="68"/>
        <v>0.12221014322364675</v>
      </c>
      <c r="AZ74" s="110">
        <f t="shared" si="69"/>
        <v>9.8521968056117501E-2</v>
      </c>
      <c r="BA74" s="110">
        <f t="shared" si="70"/>
        <v>1.0330011002231643</v>
      </c>
      <c r="BB74" s="110">
        <f t="shared" si="71"/>
        <v>6.3691823656026991E-2</v>
      </c>
      <c r="BC74" s="110">
        <f t="shared" si="35"/>
        <v>7.8981794257123701</v>
      </c>
      <c r="BD74" s="110">
        <f t="shared" si="36"/>
        <v>17.510713716185798</v>
      </c>
      <c r="BE74" s="110">
        <f t="shared" si="37"/>
        <v>6.7727737503089944</v>
      </c>
      <c r="BF74" s="110">
        <f t="shared" si="38"/>
        <v>4.8786145606487112</v>
      </c>
      <c r="BG74" s="110">
        <f t="shared" si="39"/>
        <v>55.463978752994819</v>
      </c>
      <c r="BH74" s="110">
        <f t="shared" si="40"/>
        <v>8.0917300047087402</v>
      </c>
      <c r="BI74" s="108">
        <f t="shared" si="41"/>
        <v>0</v>
      </c>
      <c r="BJ74" s="109">
        <f t="shared" si="42"/>
        <v>-6163.1442737949783</v>
      </c>
      <c r="BK74" s="109">
        <f t="shared" si="25"/>
        <v>6245.7393535933625</v>
      </c>
      <c r="BL74" s="89">
        <f t="shared" si="43"/>
        <v>1.3401451617734983E-2</v>
      </c>
      <c r="BM74" s="109">
        <f t="shared" si="72"/>
        <v>97.779635941126756</v>
      </c>
      <c r="BN74" s="108">
        <f t="shared" si="44"/>
        <v>6343.5189895344893</v>
      </c>
      <c r="BO74" s="89">
        <f t="shared" si="45"/>
        <v>2.9266670992344812E-2</v>
      </c>
      <c r="BP74" s="108">
        <f t="shared" si="26"/>
        <v>95.609861899032765</v>
      </c>
      <c r="BQ74" s="108">
        <f t="shared" si="46"/>
        <v>6341.3492154923952</v>
      </c>
      <c r="BR74" s="89">
        <f t="shared" si="27"/>
        <v>2.8914614648098524E-2</v>
      </c>
      <c r="BT74" s="108"/>
      <c r="BU74" s="109">
        <f t="shared" si="47"/>
        <v>-6163.1442737949783</v>
      </c>
      <c r="BV74" s="109">
        <f t="shared" si="28"/>
        <v>6245.7393535933625</v>
      </c>
      <c r="BX74" s="108">
        <f t="shared" si="29"/>
        <v>6163.1442737949783</v>
      </c>
      <c r="BY74" s="111">
        <f t="shared" si="30"/>
        <v>1.3401451617735205E-2</v>
      </c>
      <c r="BZ74" s="108">
        <f t="shared" si="31"/>
        <v>70.110000499999998</v>
      </c>
      <c r="CA74" s="108">
        <f t="shared" si="32"/>
        <v>52.064998500000002</v>
      </c>
    </row>
    <row r="75" spans="1:79" ht="12.75" customHeight="1" x14ac:dyDescent="0.2">
      <c r="A75" s="107">
        <v>39573</v>
      </c>
      <c r="B75" s="108">
        <v>138.35000600000001</v>
      </c>
      <c r="C75" s="108">
        <v>62.330002</v>
      </c>
      <c r="D75" s="108">
        <v>51.970001000000003</v>
      </c>
      <c r="E75" s="108">
        <v>63.549999</v>
      </c>
      <c r="F75" s="108">
        <v>46.560001</v>
      </c>
      <c r="G75" s="108">
        <v>102.110001</v>
      </c>
      <c r="L75" s="189">
        <f>IF(inter=Weekly_2,L74+$B$4,IF(inter=Bi_weekly_2,L73+$B$4,IF(inter=Monthly_2,L71+$B$4,IF(inter=Quarterly_2,0,IF(inter=Yearly_2,0,IF(inter=None_2,0,0))))))</f>
        <v>6000</v>
      </c>
      <c r="M75" s="109">
        <f t="shared" si="48"/>
        <v>29.967600212965408</v>
      </c>
      <c r="N75" s="109">
        <f t="shared" si="49"/>
        <v>15.048718795300147</v>
      </c>
      <c r="O75" s="109">
        <f t="shared" si="50"/>
        <v>9.6297973107891153</v>
      </c>
      <c r="P75" s="109">
        <f t="shared" si="51"/>
        <v>9.7748794791667137</v>
      </c>
      <c r="Q75" s="109">
        <f t="shared" si="52"/>
        <v>68.306373944025836</v>
      </c>
      <c r="R75" s="109">
        <f t="shared" si="53"/>
        <v>27.742986695330615</v>
      </c>
      <c r="S75" s="110">
        <f t="shared" si="54"/>
        <v>-0.2166071479098122</v>
      </c>
      <c r="T75" s="110">
        <f t="shared" si="55"/>
        <v>-0.24143619946137893</v>
      </c>
      <c r="U75" s="110">
        <f t="shared" si="56"/>
        <v>-0.18529530739837996</v>
      </c>
      <c r="V75" s="110">
        <f t="shared" si="57"/>
        <v>-0.15381399894540854</v>
      </c>
      <c r="W75" s="110">
        <f t="shared" si="58"/>
        <v>-1.467061264539617</v>
      </c>
      <c r="X75" s="110">
        <f t="shared" si="59"/>
        <v>-0.27169705634740532</v>
      </c>
      <c r="Y75" s="110">
        <f t="shared" si="60"/>
        <v>7.6328149924330315</v>
      </c>
      <c r="Z75" s="110">
        <f t="shared" si="61"/>
        <v>16.942081920677623</v>
      </c>
      <c r="AA75" s="110">
        <f t="shared" si="62"/>
        <v>6.4652682996869677</v>
      </c>
      <c r="AB75" s="110">
        <f t="shared" si="63"/>
        <v>4.6262785936471849</v>
      </c>
      <c r="AC75" s="110">
        <f t="shared" si="64"/>
        <v>52.963916388232036</v>
      </c>
      <c r="AD75" s="110">
        <f t="shared" si="65"/>
        <v>7.7563411247053073</v>
      </c>
      <c r="AE75" s="110"/>
      <c r="AF75" s="110"/>
      <c r="AG75" s="110"/>
      <c r="AH75" s="110"/>
      <c r="AI75" s="110"/>
      <c r="AJ75" s="110"/>
      <c r="AK75" s="90">
        <f t="shared" si="11"/>
        <v>0</v>
      </c>
      <c r="AL75" s="90">
        <f t="shared" si="12"/>
        <v>0</v>
      </c>
      <c r="AM75" s="90">
        <f t="shared" si="13"/>
        <v>0</v>
      </c>
      <c r="AN75" s="90">
        <f t="shared" si="14"/>
        <v>0</v>
      </c>
      <c r="AO75" s="90">
        <f t="shared" si="15"/>
        <v>0</v>
      </c>
      <c r="AP75" s="90">
        <f t="shared" si="16"/>
        <v>0</v>
      </c>
      <c r="AQ75" s="110">
        <f t="shared" si="17"/>
        <v>0</v>
      </c>
      <c r="AR75" s="110">
        <f t="shared" si="18"/>
        <v>0</v>
      </c>
      <c r="AS75" s="110">
        <f t="shared" si="19"/>
        <v>0</v>
      </c>
      <c r="AT75" s="110">
        <f t="shared" si="20"/>
        <v>0</v>
      </c>
      <c r="AU75" s="110">
        <f t="shared" si="21"/>
        <v>0</v>
      </c>
      <c r="AV75" s="110">
        <f t="shared" si="22"/>
        <v>0</v>
      </c>
      <c r="AW75" s="110">
        <f t="shared" si="66"/>
        <v>4.875728536952624E-2</v>
      </c>
      <c r="AX75" s="110">
        <f t="shared" si="67"/>
        <v>0.32719559604679727</v>
      </c>
      <c r="AY75" s="110">
        <f t="shared" si="68"/>
        <v>0.12221014322364675</v>
      </c>
      <c r="AZ75" s="110">
        <f t="shared" si="69"/>
        <v>9.8521968056117501E-2</v>
      </c>
      <c r="BA75" s="110">
        <f t="shared" si="70"/>
        <v>1.0330011002231643</v>
      </c>
      <c r="BB75" s="110">
        <f t="shared" si="71"/>
        <v>6.3691823656026991E-2</v>
      </c>
      <c r="BC75" s="110">
        <f t="shared" si="35"/>
        <v>7.6815722778025579</v>
      </c>
      <c r="BD75" s="110">
        <f t="shared" si="36"/>
        <v>17.269277516724419</v>
      </c>
      <c r="BE75" s="110">
        <f t="shared" si="37"/>
        <v>6.5874784429106148</v>
      </c>
      <c r="BF75" s="110">
        <f t="shared" si="38"/>
        <v>4.7248005617033026</v>
      </c>
      <c r="BG75" s="110">
        <f t="shared" si="39"/>
        <v>53.996917488455203</v>
      </c>
      <c r="BH75" s="110">
        <f t="shared" si="40"/>
        <v>7.8200329483613347</v>
      </c>
      <c r="BI75" s="108">
        <f t="shared" si="41"/>
        <v>0</v>
      </c>
      <c r="BJ75" s="109">
        <f t="shared" si="42"/>
        <v>-6002.6739173573997</v>
      </c>
      <c r="BK75" s="109">
        <f t="shared" si="25"/>
        <v>6000</v>
      </c>
      <c r="BL75" s="89">
        <f t="shared" si="43"/>
        <v>-4.4545437486909201E-4</v>
      </c>
      <c r="BM75" s="109">
        <f t="shared" si="72"/>
        <v>97.779635941126756</v>
      </c>
      <c r="BN75" s="108">
        <f t="shared" si="44"/>
        <v>6097.7796359411268</v>
      </c>
      <c r="BO75" s="89">
        <f t="shared" si="45"/>
        <v>1.5843892220884781E-2</v>
      </c>
      <c r="BP75" s="108">
        <f t="shared" si="26"/>
        <v>94.352109552993468</v>
      </c>
      <c r="BQ75" s="108">
        <f t="shared" si="46"/>
        <v>6094.3521095529941</v>
      </c>
      <c r="BR75" s="89">
        <f t="shared" si="27"/>
        <v>1.5272892290633555E-2</v>
      </c>
      <c r="BT75" s="108"/>
      <c r="BU75" s="109">
        <f t="shared" si="47"/>
        <v>-6002.6739173573997</v>
      </c>
      <c r="BV75" s="109">
        <f t="shared" si="28"/>
        <v>6000</v>
      </c>
      <c r="BX75" s="108">
        <f t="shared" si="29"/>
        <v>6002.6739173573997</v>
      </c>
      <c r="BY75" s="111">
        <f t="shared" si="30"/>
        <v>-4.4545437486898098E-4</v>
      </c>
      <c r="BZ75" s="108">
        <f t="shared" si="31"/>
        <v>69.175003000000004</v>
      </c>
      <c r="CA75" s="108">
        <f t="shared" si="32"/>
        <v>51.055000499999998</v>
      </c>
    </row>
    <row r="76" spans="1:79" ht="12.75" customHeight="1" x14ac:dyDescent="0.2">
      <c r="A76" s="107">
        <v>39580</v>
      </c>
      <c r="B76" s="108">
        <v>142.11999499999999</v>
      </c>
      <c r="C76" s="108">
        <v>63.900002000000001</v>
      </c>
      <c r="D76" s="108">
        <v>53.889999000000003</v>
      </c>
      <c r="E76" s="108">
        <v>65.589995999999999</v>
      </c>
      <c r="F76" s="108">
        <v>48.130001</v>
      </c>
      <c r="G76" s="108">
        <v>106.760002</v>
      </c>
      <c r="L76" s="189">
        <f>IF(inter=Weekly_2,L75+$B$4,IF(inter=Bi_weekly_2,0,IF(inter=Monthly_2,0,IF(inter=Quarterly_2,0,IF(inter=Yearly_2,0,IF(inter=None_2,0,0))))))</f>
        <v>0</v>
      </c>
      <c r="M76" s="109">
        <f t="shared" si="48"/>
        <v>0</v>
      </c>
      <c r="N76" s="109">
        <f t="shared" si="49"/>
        <v>0</v>
      </c>
      <c r="O76" s="109">
        <f t="shared" si="50"/>
        <v>0</v>
      </c>
      <c r="P76" s="109">
        <f t="shared" si="51"/>
        <v>0</v>
      </c>
      <c r="Q76" s="109">
        <f t="shared" si="52"/>
        <v>0</v>
      </c>
      <c r="R76" s="109">
        <f t="shared" si="53"/>
        <v>0</v>
      </c>
      <c r="S76" s="110">
        <f t="shared" si="54"/>
        <v>0</v>
      </c>
      <c r="T76" s="110">
        <f t="shared" si="55"/>
        <v>0</v>
      </c>
      <c r="U76" s="110">
        <f t="shared" si="56"/>
        <v>0</v>
      </c>
      <c r="V76" s="110">
        <f t="shared" si="57"/>
        <v>0</v>
      </c>
      <c r="W76" s="110">
        <f t="shared" si="58"/>
        <v>0</v>
      </c>
      <c r="X76" s="110">
        <f t="shared" si="59"/>
        <v>0</v>
      </c>
      <c r="Y76" s="110">
        <f t="shared" si="60"/>
        <v>7.6328149924330315</v>
      </c>
      <c r="Z76" s="110">
        <f t="shared" si="61"/>
        <v>16.942081920677623</v>
      </c>
      <c r="AA76" s="110">
        <f t="shared" si="62"/>
        <v>6.4652682996869677</v>
      </c>
      <c r="AB76" s="110">
        <f t="shared" si="63"/>
        <v>4.6262785936471849</v>
      </c>
      <c r="AC76" s="110">
        <f t="shared" si="64"/>
        <v>52.963916388232036</v>
      </c>
      <c r="AD76" s="110">
        <f t="shared" si="65"/>
        <v>7.7563411247053073</v>
      </c>
      <c r="AE76" s="110"/>
      <c r="AF76" s="110"/>
      <c r="AG76" s="110"/>
      <c r="AH76" s="110"/>
      <c r="AI76" s="110"/>
      <c r="AJ76" s="110"/>
      <c r="AK76" s="90">
        <f t="shared" si="11"/>
        <v>0</v>
      </c>
      <c r="AL76" s="90">
        <f t="shared" si="12"/>
        <v>0</v>
      </c>
      <c r="AM76" s="90">
        <f t="shared" si="13"/>
        <v>0</v>
      </c>
      <c r="AN76" s="90">
        <f t="shared" si="14"/>
        <v>0</v>
      </c>
      <c r="AO76" s="90">
        <f t="shared" si="15"/>
        <v>0</v>
      </c>
      <c r="AP76" s="90">
        <f t="shared" si="16"/>
        <v>0</v>
      </c>
      <c r="AQ76" s="110">
        <f t="shared" si="17"/>
        <v>0</v>
      </c>
      <c r="AR76" s="110">
        <f t="shared" si="18"/>
        <v>0</v>
      </c>
      <c r="AS76" s="110">
        <f t="shared" si="19"/>
        <v>0</v>
      </c>
      <c r="AT76" s="110">
        <f t="shared" si="20"/>
        <v>0</v>
      </c>
      <c r="AU76" s="110">
        <f t="shared" si="21"/>
        <v>0</v>
      </c>
      <c r="AV76" s="110">
        <f t="shared" si="22"/>
        <v>0</v>
      </c>
      <c r="AW76" s="110">
        <f t="shared" si="66"/>
        <v>4.875728536952624E-2</v>
      </c>
      <c r="AX76" s="110">
        <f t="shared" si="67"/>
        <v>0.32719559604679727</v>
      </c>
      <c r="AY76" s="110">
        <f t="shared" si="68"/>
        <v>0.12221014322364675</v>
      </c>
      <c r="AZ76" s="110">
        <f t="shared" si="69"/>
        <v>9.8521968056117501E-2</v>
      </c>
      <c r="BA76" s="110">
        <f t="shared" si="70"/>
        <v>1.0330011002231643</v>
      </c>
      <c r="BB76" s="110">
        <f t="shared" si="71"/>
        <v>6.3691823656026991E-2</v>
      </c>
      <c r="BC76" s="110">
        <f t="shared" si="35"/>
        <v>7.6815722778025579</v>
      </c>
      <c r="BD76" s="110">
        <f t="shared" si="36"/>
        <v>17.269277516724419</v>
      </c>
      <c r="BE76" s="110">
        <f t="shared" si="37"/>
        <v>6.5874784429106148</v>
      </c>
      <c r="BF76" s="110">
        <f t="shared" si="38"/>
        <v>4.7248005617033026</v>
      </c>
      <c r="BG76" s="110">
        <f t="shared" si="39"/>
        <v>53.996917488455203</v>
      </c>
      <c r="BH76" s="110">
        <f t="shared" si="40"/>
        <v>7.8200329483613347</v>
      </c>
      <c r="BI76" s="108">
        <f t="shared" si="41"/>
        <v>0</v>
      </c>
      <c r="BJ76" s="109">
        <f t="shared" si="42"/>
        <v>-6002.6739173573997</v>
      </c>
      <c r="BK76" s="109">
        <f t="shared" si="25"/>
        <v>6196.4459365487828</v>
      </c>
      <c r="BL76" s="89">
        <f t="shared" si="43"/>
        <v>3.2280950432951094E-2</v>
      </c>
      <c r="BM76" s="109">
        <f t="shared" si="72"/>
        <v>97.779635941126756</v>
      </c>
      <c r="BN76" s="108">
        <f t="shared" si="44"/>
        <v>6294.2255724899096</v>
      </c>
      <c r="BO76" s="89">
        <f t="shared" si="45"/>
        <v>4.8570297028705189E-2</v>
      </c>
      <c r="BP76" s="108">
        <f t="shared" si="26"/>
        <v>97.403227589180318</v>
      </c>
      <c r="BQ76" s="108">
        <f t="shared" si="46"/>
        <v>6293.8491641379633</v>
      </c>
      <c r="BR76" s="89">
        <f t="shared" si="27"/>
        <v>4.850759024883855E-2</v>
      </c>
      <c r="BT76" s="108"/>
      <c r="BU76" s="109">
        <f t="shared" si="47"/>
        <v>-6002.6739173573997</v>
      </c>
      <c r="BV76" s="109">
        <f t="shared" si="28"/>
        <v>6196.4459365487828</v>
      </c>
      <c r="BX76" s="108">
        <f t="shared" si="29"/>
        <v>6002.6739173573997</v>
      </c>
      <c r="BY76" s="111">
        <f t="shared" si="30"/>
        <v>3.2280950432951316E-2</v>
      </c>
      <c r="BZ76" s="108">
        <f t="shared" si="31"/>
        <v>71.059997499999994</v>
      </c>
      <c r="CA76" s="108">
        <f t="shared" si="32"/>
        <v>53.380001</v>
      </c>
    </row>
    <row r="77" spans="1:79" ht="12.75" customHeight="1" x14ac:dyDescent="0.2">
      <c r="A77" s="107">
        <v>39587</v>
      </c>
      <c r="B77" s="108">
        <v>137.259995</v>
      </c>
      <c r="C77" s="108">
        <v>61.610000999999997</v>
      </c>
      <c r="D77" s="108">
        <v>52.27</v>
      </c>
      <c r="E77" s="108">
        <v>64.089995999999999</v>
      </c>
      <c r="F77" s="108">
        <v>46.900002000000001</v>
      </c>
      <c r="G77" s="108">
        <v>102.360001</v>
      </c>
      <c r="L77" s="189">
        <f>IF(inter=Weekly_2,L76+$B$4,IF(inter=Bi_weekly_2,L75+$B$4,IF(inter=Monthly_2,0,IF(inter=Quarterly_2,0,IF(inter=Yearly_2,0,IF(inter=None_2,0,0))))))</f>
        <v>0</v>
      </c>
      <c r="M77" s="109">
        <f t="shared" si="48"/>
        <v>0</v>
      </c>
      <c r="N77" s="109">
        <f t="shared" si="49"/>
        <v>0</v>
      </c>
      <c r="O77" s="109">
        <f t="shared" si="50"/>
        <v>0</v>
      </c>
      <c r="P77" s="109">
        <f t="shared" si="51"/>
        <v>0</v>
      </c>
      <c r="Q77" s="109">
        <f t="shared" si="52"/>
        <v>0</v>
      </c>
      <c r="R77" s="109">
        <f t="shared" si="53"/>
        <v>0</v>
      </c>
      <c r="S77" s="110">
        <f t="shared" si="54"/>
        <v>0</v>
      </c>
      <c r="T77" s="110">
        <f t="shared" si="55"/>
        <v>0</v>
      </c>
      <c r="U77" s="110">
        <f t="shared" si="56"/>
        <v>0</v>
      </c>
      <c r="V77" s="110">
        <f t="shared" si="57"/>
        <v>0</v>
      </c>
      <c r="W77" s="110">
        <f t="shared" si="58"/>
        <v>0</v>
      </c>
      <c r="X77" s="110">
        <f t="shared" si="59"/>
        <v>0</v>
      </c>
      <c r="Y77" s="110">
        <f t="shared" si="60"/>
        <v>7.6328149924330315</v>
      </c>
      <c r="Z77" s="110">
        <f t="shared" si="61"/>
        <v>16.942081920677623</v>
      </c>
      <c r="AA77" s="110">
        <f t="shared" si="62"/>
        <v>6.4652682996869677</v>
      </c>
      <c r="AB77" s="110">
        <f t="shared" si="63"/>
        <v>4.6262785936471849</v>
      </c>
      <c r="AC77" s="110">
        <f t="shared" si="64"/>
        <v>52.963916388232036</v>
      </c>
      <c r="AD77" s="110">
        <f t="shared" si="65"/>
        <v>7.7563411247053073</v>
      </c>
      <c r="AE77" s="110"/>
      <c r="AF77" s="110"/>
      <c r="AG77" s="110"/>
      <c r="AH77" s="110"/>
      <c r="AI77" s="110"/>
      <c r="AJ77" s="110"/>
      <c r="AK77" s="90">
        <f t="shared" si="11"/>
        <v>0</v>
      </c>
      <c r="AL77" s="90">
        <f t="shared" si="12"/>
        <v>0</v>
      </c>
      <c r="AM77" s="90">
        <f t="shared" si="13"/>
        <v>0</v>
      </c>
      <c r="AN77" s="90">
        <f t="shared" si="14"/>
        <v>0</v>
      </c>
      <c r="AO77" s="90">
        <f t="shared" si="15"/>
        <v>0</v>
      </c>
      <c r="AP77" s="90">
        <f t="shared" si="16"/>
        <v>0</v>
      </c>
      <c r="AQ77" s="110">
        <f t="shared" si="17"/>
        <v>0</v>
      </c>
      <c r="AR77" s="110">
        <f t="shared" si="18"/>
        <v>0</v>
      </c>
      <c r="AS77" s="110">
        <f t="shared" si="19"/>
        <v>0</v>
      </c>
      <c r="AT77" s="110">
        <f t="shared" si="20"/>
        <v>0</v>
      </c>
      <c r="AU77" s="110">
        <f t="shared" si="21"/>
        <v>0</v>
      </c>
      <c r="AV77" s="110">
        <f t="shared" si="22"/>
        <v>0</v>
      </c>
      <c r="AW77" s="110">
        <f t="shared" si="66"/>
        <v>4.875728536952624E-2</v>
      </c>
      <c r="AX77" s="110">
        <f t="shared" si="67"/>
        <v>0.32719559604679727</v>
      </c>
      <c r="AY77" s="110">
        <f t="shared" si="68"/>
        <v>0.12221014322364675</v>
      </c>
      <c r="AZ77" s="110">
        <f t="shared" si="69"/>
        <v>9.8521968056117501E-2</v>
      </c>
      <c r="BA77" s="110">
        <f t="shared" si="70"/>
        <v>1.0330011002231643</v>
      </c>
      <c r="BB77" s="110">
        <f t="shared" si="71"/>
        <v>6.3691823656026991E-2</v>
      </c>
      <c r="BC77" s="110">
        <f t="shared" si="35"/>
        <v>7.6815722778025579</v>
      </c>
      <c r="BD77" s="110">
        <f t="shared" si="36"/>
        <v>17.269277516724419</v>
      </c>
      <c r="BE77" s="110">
        <f t="shared" si="37"/>
        <v>6.5874784429106148</v>
      </c>
      <c r="BF77" s="110">
        <f t="shared" si="38"/>
        <v>4.7248005617033026</v>
      </c>
      <c r="BG77" s="110">
        <f t="shared" si="39"/>
        <v>53.996917488455203</v>
      </c>
      <c r="BH77" s="110">
        <f t="shared" si="40"/>
        <v>7.8200329483613347</v>
      </c>
      <c r="BI77" s="108">
        <f t="shared" si="41"/>
        <v>0</v>
      </c>
      <c r="BJ77" s="109">
        <f t="shared" si="42"/>
        <v>-6002.6739173573997</v>
      </c>
      <c r="BK77" s="109">
        <f t="shared" si="25"/>
        <v>6003.8664521757755</v>
      </c>
      <c r="BL77" s="89">
        <f t="shared" si="43"/>
        <v>1.9866726642070454E-4</v>
      </c>
      <c r="BM77" s="109">
        <f t="shared" si="72"/>
        <v>97.779635941126756</v>
      </c>
      <c r="BN77" s="108">
        <f t="shared" si="44"/>
        <v>6101.6460881169023</v>
      </c>
      <c r="BO77" s="89">
        <f t="shared" si="45"/>
        <v>1.6488013862174578E-2</v>
      </c>
      <c r="BP77" s="108">
        <f t="shared" si="26"/>
        <v>94.520391270193585</v>
      </c>
      <c r="BQ77" s="108">
        <f t="shared" si="46"/>
        <v>6098.38684344597</v>
      </c>
      <c r="BR77" s="89">
        <f t="shared" si="27"/>
        <v>1.5945048391152072E-2</v>
      </c>
      <c r="BT77" s="108"/>
      <c r="BU77" s="109">
        <f t="shared" si="47"/>
        <v>-6002.6739173573997</v>
      </c>
      <c r="BV77" s="109">
        <f t="shared" si="28"/>
        <v>6003.8664521757755</v>
      </c>
      <c r="BX77" s="108">
        <f t="shared" si="29"/>
        <v>6002.6739173573997</v>
      </c>
      <c r="BY77" s="111">
        <f t="shared" si="30"/>
        <v>1.9866726642048249E-4</v>
      </c>
      <c r="BZ77" s="108">
        <f t="shared" si="31"/>
        <v>68.629997500000002</v>
      </c>
      <c r="CA77" s="108">
        <f t="shared" si="32"/>
        <v>51.180000499999998</v>
      </c>
    </row>
    <row r="78" spans="1:79" ht="12.75" customHeight="1" x14ac:dyDescent="0.2">
      <c r="A78" s="107">
        <v>39595</v>
      </c>
      <c r="B78" s="108">
        <v>140.16999799999999</v>
      </c>
      <c r="C78" s="108">
        <v>62.290000999999997</v>
      </c>
      <c r="D78" s="108">
        <v>53.240001999999997</v>
      </c>
      <c r="E78" s="108">
        <v>65.650002000000001</v>
      </c>
      <c r="F78" s="108">
        <v>47.009998000000003</v>
      </c>
      <c r="G78" s="108">
        <v>103.779999</v>
      </c>
      <c r="L78" s="189">
        <f>IF(inter=Weekly_2,L77+$B$4,IF(inter=Bi_weekly_2,0,IF(inter=Monthly_2,0,IF(inter=Quarterly_2,0,IF(inter=Yearly_2,0,IF(inter=None_2,0,0))))))</f>
        <v>0</v>
      </c>
      <c r="M78" s="109">
        <f t="shared" si="48"/>
        <v>0</v>
      </c>
      <c r="N78" s="109">
        <f t="shared" si="49"/>
        <v>0</v>
      </c>
      <c r="O78" s="109">
        <f t="shared" si="50"/>
        <v>0</v>
      </c>
      <c r="P78" s="109">
        <f t="shared" si="51"/>
        <v>0</v>
      </c>
      <c r="Q78" s="109">
        <f t="shared" si="52"/>
        <v>0</v>
      </c>
      <c r="R78" s="109">
        <f t="shared" si="53"/>
        <v>0</v>
      </c>
      <c r="S78" s="110">
        <f t="shared" si="54"/>
        <v>0</v>
      </c>
      <c r="T78" s="110">
        <f t="shared" si="55"/>
        <v>0</v>
      </c>
      <c r="U78" s="110">
        <f t="shared" si="56"/>
        <v>0</v>
      </c>
      <c r="V78" s="110">
        <f t="shared" si="57"/>
        <v>0</v>
      </c>
      <c r="W78" s="110">
        <f t="shared" si="58"/>
        <v>0</v>
      </c>
      <c r="X78" s="110">
        <f t="shared" si="59"/>
        <v>0</v>
      </c>
      <c r="Y78" s="110">
        <f t="shared" si="60"/>
        <v>7.6328149924330315</v>
      </c>
      <c r="Z78" s="110">
        <f t="shared" si="61"/>
        <v>16.942081920677623</v>
      </c>
      <c r="AA78" s="110">
        <f t="shared" si="62"/>
        <v>6.4652682996869677</v>
      </c>
      <c r="AB78" s="110">
        <f t="shared" si="63"/>
        <v>4.6262785936471849</v>
      </c>
      <c r="AC78" s="110">
        <f t="shared" si="64"/>
        <v>52.963916388232036</v>
      </c>
      <c r="AD78" s="110">
        <f t="shared" si="65"/>
        <v>7.7563411247053073</v>
      </c>
      <c r="AE78" s="110"/>
      <c r="AF78" s="110"/>
      <c r="AG78" s="110"/>
      <c r="AH78" s="110"/>
      <c r="AI78" s="110"/>
      <c r="AJ78" s="110"/>
      <c r="AK78" s="90">
        <f t="shared" si="11"/>
        <v>0</v>
      </c>
      <c r="AL78" s="90">
        <f t="shared" si="12"/>
        <v>0</v>
      </c>
      <c r="AM78" s="90">
        <f t="shared" si="13"/>
        <v>0</v>
      </c>
      <c r="AN78" s="90">
        <f t="shared" si="14"/>
        <v>0</v>
      </c>
      <c r="AO78" s="90">
        <f t="shared" si="15"/>
        <v>0</v>
      </c>
      <c r="AP78" s="90">
        <f t="shared" si="16"/>
        <v>0</v>
      </c>
      <c r="AQ78" s="110">
        <f t="shared" si="17"/>
        <v>0</v>
      </c>
      <c r="AR78" s="110">
        <f t="shared" si="18"/>
        <v>0</v>
      </c>
      <c r="AS78" s="110">
        <f t="shared" si="19"/>
        <v>0</v>
      </c>
      <c r="AT78" s="110">
        <f t="shared" si="20"/>
        <v>0</v>
      </c>
      <c r="AU78" s="110">
        <f t="shared" si="21"/>
        <v>0</v>
      </c>
      <c r="AV78" s="110">
        <f t="shared" si="22"/>
        <v>0</v>
      </c>
      <c r="AW78" s="110">
        <f t="shared" si="66"/>
        <v>4.875728536952624E-2</v>
      </c>
      <c r="AX78" s="110">
        <f t="shared" si="67"/>
        <v>0.32719559604679727</v>
      </c>
      <c r="AY78" s="110">
        <f t="shared" si="68"/>
        <v>0.12221014322364675</v>
      </c>
      <c r="AZ78" s="110">
        <f t="shared" si="69"/>
        <v>9.8521968056117501E-2</v>
      </c>
      <c r="BA78" s="110">
        <f t="shared" si="70"/>
        <v>1.0330011002231643</v>
      </c>
      <c r="BB78" s="110">
        <f t="shared" si="71"/>
        <v>6.3691823656026991E-2</v>
      </c>
      <c r="BC78" s="110">
        <f t="shared" si="35"/>
        <v>7.6815722778025579</v>
      </c>
      <c r="BD78" s="110">
        <f t="shared" si="36"/>
        <v>17.269277516724419</v>
      </c>
      <c r="BE78" s="110">
        <f t="shared" si="37"/>
        <v>6.5874784429106148</v>
      </c>
      <c r="BF78" s="110">
        <f t="shared" si="38"/>
        <v>4.7248005617033026</v>
      </c>
      <c r="BG78" s="110">
        <f t="shared" si="39"/>
        <v>53.996917488455203</v>
      </c>
      <c r="BH78" s="110">
        <f t="shared" si="40"/>
        <v>7.8200329483613347</v>
      </c>
      <c r="BI78" s="108">
        <f t="shared" si="41"/>
        <v>0</v>
      </c>
      <c r="BJ78" s="109">
        <f t="shared" si="42"/>
        <v>-6002.6739173573997</v>
      </c>
      <c r="BK78" s="109">
        <f t="shared" si="25"/>
        <v>6067.9267357846957</v>
      </c>
      <c r="BL78" s="89">
        <f t="shared" si="43"/>
        <v>1.0870625212309193E-2</v>
      </c>
      <c r="BM78" s="109">
        <f t="shared" si="72"/>
        <v>97.779635941126756</v>
      </c>
      <c r="BN78" s="108">
        <f t="shared" si="44"/>
        <v>6165.7063717258225</v>
      </c>
      <c r="BO78" s="89">
        <f t="shared" si="45"/>
        <v>2.7159971808063066E-2</v>
      </c>
      <c r="BP78" s="108">
        <f t="shared" si="26"/>
        <v>95.361075318077226</v>
      </c>
      <c r="BQ78" s="108">
        <f t="shared" si="46"/>
        <v>6163.287811102773</v>
      </c>
      <c r="BR78" s="89">
        <f t="shared" si="27"/>
        <v>2.6757057930623329E-2</v>
      </c>
      <c r="BT78" s="108"/>
      <c r="BU78" s="109">
        <f t="shared" si="47"/>
        <v>-6002.6739173573997</v>
      </c>
      <c r="BV78" s="109">
        <f t="shared" si="28"/>
        <v>6067.9267357846957</v>
      </c>
      <c r="BX78" s="108">
        <f t="shared" si="29"/>
        <v>6002.6739173573997</v>
      </c>
      <c r="BY78" s="111">
        <f t="shared" si="30"/>
        <v>1.0870625212309193E-2</v>
      </c>
      <c r="BZ78" s="108">
        <f t="shared" si="31"/>
        <v>70.084998999999996</v>
      </c>
      <c r="CA78" s="108">
        <f t="shared" si="32"/>
        <v>51.889999500000002</v>
      </c>
    </row>
    <row r="79" spans="1:79" ht="12.75" customHeight="1" x14ac:dyDescent="0.2">
      <c r="A79" s="107">
        <v>39601</v>
      </c>
      <c r="B79" s="108">
        <v>136.990005</v>
      </c>
      <c r="C79" s="108">
        <v>60.299999</v>
      </c>
      <c r="D79" s="108">
        <v>52</v>
      </c>
      <c r="E79" s="108">
        <v>64.389999000000003</v>
      </c>
      <c r="F79" s="108">
        <v>45.580002</v>
      </c>
      <c r="G79" s="108">
        <v>99.379997000000003</v>
      </c>
      <c r="L79" s="189">
        <f>IF(inter=Weekly_2,L78+$B$4,IF(inter=Bi_weekly_2,L77+$B$4,IF(inter=Monthly_2,L75+$B$4,IF(inter=Quarterly_2,0,IF(inter=Yearly_2,0,IF(inter=None_2,0,0))))))</f>
        <v>6100</v>
      </c>
      <c r="M79" s="109">
        <f t="shared" si="48"/>
        <v>-27.980636022524095</v>
      </c>
      <c r="N79" s="109">
        <f t="shared" si="49"/>
        <v>-51.992477125221171</v>
      </c>
      <c r="O79" s="109">
        <f t="shared" si="50"/>
        <v>-5.4060484162777129</v>
      </c>
      <c r="P79" s="109">
        <f t="shared" si="51"/>
        <v>-1.0139259813363992</v>
      </c>
      <c r="Q79" s="109">
        <f t="shared" si="52"/>
        <v>-93.004585096550727</v>
      </c>
      <c r="R79" s="109">
        <f t="shared" si="53"/>
        <v>-34.374842295809913</v>
      </c>
      <c r="S79" s="110">
        <f t="shared" si="54"/>
        <v>0.20425312067492876</v>
      </c>
      <c r="T79" s="110">
        <f t="shared" si="55"/>
        <v>0.86223014904562723</v>
      </c>
      <c r="U79" s="110">
        <f t="shared" si="56"/>
        <v>0.10396246954380217</v>
      </c>
      <c r="V79" s="110">
        <f t="shared" si="57"/>
        <v>1.5746637631356371E-2</v>
      </c>
      <c r="W79" s="110">
        <f t="shared" si="58"/>
        <v>2.0404690876615303</v>
      </c>
      <c r="X79" s="110">
        <f t="shared" si="59"/>
        <v>0.34589296974732159</v>
      </c>
      <c r="Y79" s="110">
        <f t="shared" si="60"/>
        <v>7.8370681131079607</v>
      </c>
      <c r="Z79" s="110">
        <f t="shared" si="61"/>
        <v>17.804312069723249</v>
      </c>
      <c r="AA79" s="110">
        <f t="shared" si="62"/>
        <v>6.5692307692307699</v>
      </c>
      <c r="AB79" s="110">
        <f t="shared" si="63"/>
        <v>4.6420252312785415</v>
      </c>
      <c r="AC79" s="110">
        <f t="shared" si="64"/>
        <v>55.004385475893564</v>
      </c>
      <c r="AD79" s="110">
        <f t="shared" si="65"/>
        <v>8.1022340944526281</v>
      </c>
      <c r="AE79" s="110"/>
      <c r="AF79" s="110"/>
      <c r="AG79" s="110"/>
      <c r="AH79" s="110"/>
      <c r="AI79" s="110"/>
      <c r="AJ79" s="110"/>
      <c r="AK79" s="90">
        <f t="shared" si="11"/>
        <v>0</v>
      </c>
      <c r="AL79" s="90">
        <f t="shared" si="12"/>
        <v>0</v>
      </c>
      <c r="AM79" s="90">
        <f t="shared" si="13"/>
        <v>0</v>
      </c>
      <c r="AN79" s="90">
        <f t="shared" si="14"/>
        <v>0</v>
      </c>
      <c r="AO79" s="90">
        <f t="shared" si="15"/>
        <v>0</v>
      </c>
      <c r="AP79" s="90">
        <f t="shared" si="16"/>
        <v>0</v>
      </c>
      <c r="AQ79" s="110">
        <f t="shared" si="17"/>
        <v>0</v>
      </c>
      <c r="AR79" s="110">
        <f t="shared" si="18"/>
        <v>0</v>
      </c>
      <c r="AS79" s="110">
        <f t="shared" si="19"/>
        <v>0</v>
      </c>
      <c r="AT79" s="110">
        <f t="shared" si="20"/>
        <v>0</v>
      </c>
      <c r="AU79" s="110">
        <f t="shared" si="21"/>
        <v>0</v>
      </c>
      <c r="AV79" s="110">
        <f t="shared" si="22"/>
        <v>0</v>
      </c>
      <c r="AW79" s="110">
        <f t="shared" si="66"/>
        <v>4.875728536952624E-2</v>
      </c>
      <c r="AX79" s="110">
        <f t="shared" si="67"/>
        <v>0.32719559604679727</v>
      </c>
      <c r="AY79" s="110">
        <f t="shared" si="68"/>
        <v>0.12221014322364675</v>
      </c>
      <c r="AZ79" s="110">
        <f t="shared" si="69"/>
        <v>9.8521968056117501E-2</v>
      </c>
      <c r="BA79" s="110">
        <f t="shared" si="70"/>
        <v>1.0330011002231643</v>
      </c>
      <c r="BB79" s="110">
        <f t="shared" si="71"/>
        <v>6.3691823656026991E-2</v>
      </c>
      <c r="BC79" s="110">
        <f t="shared" si="35"/>
        <v>7.8858253984774871</v>
      </c>
      <c r="BD79" s="110">
        <f t="shared" si="36"/>
        <v>18.131507665770044</v>
      </c>
      <c r="BE79" s="110">
        <f t="shared" si="37"/>
        <v>6.691440912454417</v>
      </c>
      <c r="BF79" s="110">
        <f t="shared" si="38"/>
        <v>4.7405471993346593</v>
      </c>
      <c r="BG79" s="110">
        <f t="shared" si="39"/>
        <v>56.037386576116731</v>
      </c>
      <c r="BH79" s="110">
        <f t="shared" si="40"/>
        <v>8.1659259181086554</v>
      </c>
      <c r="BI79" s="108">
        <f t="shared" si="41"/>
        <v>0</v>
      </c>
      <c r="BJ79" s="109">
        <f t="shared" si="42"/>
        <v>-6216.4464322951189</v>
      </c>
      <c r="BK79" s="109">
        <f t="shared" si="25"/>
        <v>6099.9999999999991</v>
      </c>
      <c r="BL79" s="89">
        <f t="shared" si="43"/>
        <v>-1.8731993199550101E-2</v>
      </c>
      <c r="BM79" s="109">
        <f t="shared" si="72"/>
        <v>97.779635941126756</v>
      </c>
      <c r="BN79" s="108">
        <f t="shared" si="44"/>
        <v>6197.7796359411259</v>
      </c>
      <c r="BO79" s="89">
        <f t="shared" si="45"/>
        <v>-3.0028082051857252E-3</v>
      </c>
      <c r="BP79" s="108">
        <f t="shared" si="26"/>
        <v>92.521797211259695</v>
      </c>
      <c r="BQ79" s="108">
        <f t="shared" si="46"/>
        <v>6192.5217972112596</v>
      </c>
      <c r="BR79" s="89">
        <f t="shared" si="27"/>
        <v>-3.8486031118306618E-3</v>
      </c>
      <c r="BT79" s="108"/>
      <c r="BU79" s="109">
        <f t="shared" si="47"/>
        <v>-6216.4464322951189</v>
      </c>
      <c r="BV79" s="109">
        <f t="shared" si="28"/>
        <v>6099.9999999999991</v>
      </c>
      <c r="BX79" s="108">
        <f t="shared" si="29"/>
        <v>6216.4464322951189</v>
      </c>
      <c r="BY79" s="111">
        <f t="shared" si="30"/>
        <v>-1.873199319954999E-2</v>
      </c>
      <c r="BZ79" s="108">
        <f t="shared" si="31"/>
        <v>68.495002499999998</v>
      </c>
      <c r="CA79" s="108">
        <f t="shared" si="32"/>
        <v>49.689998500000002</v>
      </c>
    </row>
    <row r="80" spans="1:79" ht="12.75" customHeight="1" x14ac:dyDescent="0.2">
      <c r="A80" s="107">
        <v>39608</v>
      </c>
      <c r="B80" s="112">
        <v>136.75</v>
      </c>
      <c r="C80" s="108">
        <v>60.009998000000003</v>
      </c>
      <c r="D80" s="108">
        <v>51.529998999999997</v>
      </c>
      <c r="E80" s="108">
        <v>63.310001</v>
      </c>
      <c r="F80" s="108">
        <v>44.299999</v>
      </c>
      <c r="G80" s="112">
        <v>97.150002000000001</v>
      </c>
      <c r="L80" s="189">
        <f>IF(inter=Weekly_2,L79+$B$4,IF(inter=Bi_weekly_2,0,IF(inter=Monthly_2,0,IF(inter=Quarterly_2,0,IF(inter=Yearly_2,0,IF(inter=None_2,0,0))))))</f>
        <v>0</v>
      </c>
      <c r="M80" s="109">
        <f t="shared" si="48"/>
        <v>0</v>
      </c>
      <c r="N80" s="109">
        <f t="shared" si="49"/>
        <v>0</v>
      </c>
      <c r="O80" s="109">
        <f t="shared" si="50"/>
        <v>0</v>
      </c>
      <c r="P80" s="109">
        <f t="shared" si="51"/>
        <v>0</v>
      </c>
      <c r="Q80" s="109">
        <f t="shared" si="52"/>
        <v>0</v>
      </c>
      <c r="R80" s="109">
        <f t="shared" si="53"/>
        <v>0</v>
      </c>
      <c r="S80" s="110">
        <f t="shared" si="54"/>
        <v>0</v>
      </c>
      <c r="T80" s="110">
        <f t="shared" si="55"/>
        <v>0</v>
      </c>
      <c r="U80" s="110">
        <f t="shared" si="56"/>
        <v>0</v>
      </c>
      <c r="V80" s="110">
        <f t="shared" si="57"/>
        <v>0</v>
      </c>
      <c r="W80" s="110">
        <f t="shared" si="58"/>
        <v>0</v>
      </c>
      <c r="X80" s="110">
        <f t="shared" si="59"/>
        <v>0</v>
      </c>
      <c r="Y80" s="110">
        <f t="shared" si="60"/>
        <v>7.8370681131079607</v>
      </c>
      <c r="Z80" s="110">
        <f t="shared" si="61"/>
        <v>17.804312069723249</v>
      </c>
      <c r="AA80" s="110">
        <f t="shared" si="62"/>
        <v>6.5692307692307699</v>
      </c>
      <c r="AB80" s="110">
        <f t="shared" si="63"/>
        <v>4.6420252312785415</v>
      </c>
      <c r="AC80" s="110">
        <f t="shared" si="64"/>
        <v>55.004385475893564</v>
      </c>
      <c r="AD80" s="110">
        <f t="shared" si="65"/>
        <v>8.1022340944526281</v>
      </c>
      <c r="AE80" s="110"/>
      <c r="AF80" s="110"/>
      <c r="AG80" s="110"/>
      <c r="AH80" s="110"/>
      <c r="AI80" s="110"/>
      <c r="AJ80" s="110"/>
      <c r="AK80" s="90">
        <f t="shared" si="11"/>
        <v>0</v>
      </c>
      <c r="AL80" s="90">
        <f t="shared" si="12"/>
        <v>0</v>
      </c>
      <c r="AM80" s="90">
        <f t="shared" si="13"/>
        <v>0</v>
      </c>
      <c r="AN80" s="90">
        <f t="shared" si="14"/>
        <v>0</v>
      </c>
      <c r="AO80" s="90">
        <f t="shared" si="15"/>
        <v>0</v>
      </c>
      <c r="AP80" s="90">
        <f t="shared" si="16"/>
        <v>0</v>
      </c>
      <c r="AQ80" s="110">
        <f t="shared" si="17"/>
        <v>0</v>
      </c>
      <c r="AR80" s="110">
        <f t="shared" si="18"/>
        <v>0</v>
      </c>
      <c r="AS80" s="110">
        <f t="shared" si="19"/>
        <v>0</v>
      </c>
      <c r="AT80" s="110">
        <f t="shared" si="20"/>
        <v>0</v>
      </c>
      <c r="AU80" s="110">
        <f t="shared" si="21"/>
        <v>0</v>
      </c>
      <c r="AV80" s="110">
        <f t="shared" si="22"/>
        <v>0</v>
      </c>
      <c r="AW80" s="110">
        <f t="shared" si="66"/>
        <v>4.875728536952624E-2</v>
      </c>
      <c r="AX80" s="110">
        <f t="shared" si="67"/>
        <v>0.32719559604679727</v>
      </c>
      <c r="AY80" s="110">
        <f t="shared" si="68"/>
        <v>0.12221014322364675</v>
      </c>
      <c r="AZ80" s="110">
        <f t="shared" si="69"/>
        <v>9.8521968056117501E-2</v>
      </c>
      <c r="BA80" s="110">
        <f t="shared" si="70"/>
        <v>1.0330011002231643</v>
      </c>
      <c r="BB80" s="110">
        <f t="shared" si="71"/>
        <v>6.3691823656026991E-2</v>
      </c>
      <c r="BC80" s="110">
        <f t="shared" si="35"/>
        <v>7.8858253984774871</v>
      </c>
      <c r="BD80" s="110">
        <f t="shared" si="36"/>
        <v>18.131507665770044</v>
      </c>
      <c r="BE80" s="110">
        <f t="shared" si="37"/>
        <v>6.691440912454417</v>
      </c>
      <c r="BF80" s="110">
        <f t="shared" si="38"/>
        <v>4.7405471993346593</v>
      </c>
      <c r="BG80" s="110">
        <f t="shared" si="39"/>
        <v>56.037386576116731</v>
      </c>
      <c r="BH80" s="110">
        <f t="shared" si="40"/>
        <v>8.1659259181086554</v>
      </c>
      <c r="BI80" s="108">
        <f t="shared" si="41"/>
        <v>0</v>
      </c>
      <c r="BJ80" s="109">
        <f t="shared" si="42"/>
        <v>-6216.4464322951189</v>
      </c>
      <c r="BK80" s="109">
        <f t="shared" si="25"/>
        <v>5996.3811532247228</v>
      </c>
      <c r="BL80" s="89">
        <f t="shared" si="43"/>
        <v>-3.5400494714654451E-2</v>
      </c>
      <c r="BM80" s="109">
        <f t="shared" si="72"/>
        <v>97.779635941126756</v>
      </c>
      <c r="BN80" s="108">
        <f t="shared" si="44"/>
        <v>6094.1607891658496</v>
      </c>
      <c r="BO80" s="89">
        <f t="shared" si="45"/>
        <v>-1.9671309720290076E-2</v>
      </c>
      <c r="BP80" s="108">
        <f t="shared" si="26"/>
        <v>90.787088795370721</v>
      </c>
      <c r="BQ80" s="108">
        <f t="shared" si="46"/>
        <v>6087.1682420200941</v>
      </c>
      <c r="BR80" s="89">
        <f t="shared" si="27"/>
        <v>-2.0796156080974293E-2</v>
      </c>
      <c r="BT80" s="108"/>
      <c r="BU80" s="109">
        <f t="shared" si="47"/>
        <v>-6216.4464322951189</v>
      </c>
      <c r="BV80" s="109">
        <f t="shared" si="28"/>
        <v>5996.3811532247228</v>
      </c>
      <c r="BX80" s="108">
        <f t="shared" si="29"/>
        <v>6216.4464322951189</v>
      </c>
      <c r="BY80" s="111">
        <f t="shared" si="30"/>
        <v>-3.5400494714654451E-2</v>
      </c>
      <c r="BZ80" s="108">
        <f t="shared" si="31"/>
        <v>68.375</v>
      </c>
      <c r="CA80" s="108">
        <f t="shared" si="32"/>
        <v>48.575001</v>
      </c>
    </row>
    <row r="81" spans="1:79" ht="12.75" customHeight="1" x14ac:dyDescent="0.2">
      <c r="A81" s="107">
        <v>39615</v>
      </c>
      <c r="B81" s="112">
        <v>66.599997999999999</v>
      </c>
      <c r="C81" s="108">
        <v>58</v>
      </c>
      <c r="D81" s="108">
        <v>50</v>
      </c>
      <c r="E81" s="108">
        <v>61.900002000000001</v>
      </c>
      <c r="F81" s="108">
        <v>43.220001000000003</v>
      </c>
      <c r="G81" s="112">
        <v>46.900002000000001</v>
      </c>
      <c r="L81" s="189">
        <f>IF(inter=Weekly_2,L80+$B$4,IF(inter=Bi_weekly_2,L79+$B$4,IF(inter=Monthly_2,0,IF(inter=Quarterly_2,0,IF(inter=Yearly_2,0,IF(inter=None_2,0,0))))))</f>
        <v>0</v>
      </c>
      <c r="M81" s="109">
        <f>IF(L81=0,0,-((L81*$B$29)-(Y80*B81)))</f>
        <v>0</v>
      </c>
      <c r="N81" s="109">
        <f t="shared" si="49"/>
        <v>0</v>
      </c>
      <c r="O81" s="109">
        <f t="shared" si="50"/>
        <v>0</v>
      </c>
      <c r="P81" s="109">
        <f t="shared" si="51"/>
        <v>0</v>
      </c>
      <c r="Q81" s="109">
        <f t="shared" si="52"/>
        <v>0</v>
      </c>
      <c r="R81" s="109">
        <f t="shared" si="53"/>
        <v>0</v>
      </c>
      <c r="S81" s="110">
        <f>-((M81)/B81)</f>
        <v>0</v>
      </c>
      <c r="T81" s="110">
        <f t="shared" si="55"/>
        <v>0</v>
      </c>
      <c r="U81" s="110">
        <f t="shared" si="56"/>
        <v>0</v>
      </c>
      <c r="V81" s="110">
        <f t="shared" si="57"/>
        <v>0</v>
      </c>
      <c r="W81" s="110">
        <f t="shared" si="58"/>
        <v>0</v>
      </c>
      <c r="X81" s="110">
        <f t="shared" si="59"/>
        <v>0</v>
      </c>
      <c r="Y81" s="110">
        <f>(2*Y80)+S81</f>
        <v>15.674136226215921</v>
      </c>
      <c r="Z81" s="110">
        <f t="shared" si="61"/>
        <v>17.804312069723249</v>
      </c>
      <c r="AA81" s="110">
        <f t="shared" si="62"/>
        <v>6.5692307692307699</v>
      </c>
      <c r="AB81" s="110">
        <f t="shared" si="63"/>
        <v>4.6420252312785415</v>
      </c>
      <c r="AC81" s="110">
        <f t="shared" si="64"/>
        <v>55.004385475893564</v>
      </c>
      <c r="AD81" s="110">
        <f>(2*AD80)+X81</f>
        <v>16.204468188905256</v>
      </c>
      <c r="AE81" s="110"/>
      <c r="AF81" s="110"/>
      <c r="AG81" s="110"/>
      <c r="AH81" s="110"/>
      <c r="AI81" s="110"/>
      <c r="AJ81" s="110"/>
      <c r="AK81" s="90">
        <f t="shared" si="11"/>
        <v>0</v>
      </c>
      <c r="AL81" s="90">
        <f t="shared" si="12"/>
        <v>0</v>
      </c>
      <c r="AM81" s="90">
        <f t="shared" si="13"/>
        <v>0</v>
      </c>
      <c r="AN81" s="90">
        <f t="shared" si="14"/>
        <v>0</v>
      </c>
      <c r="AO81" s="90">
        <f t="shared" si="15"/>
        <v>0</v>
      </c>
      <c r="AP81" s="90">
        <f t="shared" si="16"/>
        <v>0</v>
      </c>
      <c r="AQ81" s="110">
        <f t="shared" si="17"/>
        <v>0</v>
      </c>
      <c r="AR81" s="110">
        <f t="shared" si="18"/>
        <v>0</v>
      </c>
      <c r="AS81" s="110">
        <f t="shared" si="19"/>
        <v>0</v>
      </c>
      <c r="AT81" s="110">
        <f t="shared" si="20"/>
        <v>0</v>
      </c>
      <c r="AU81" s="110">
        <f t="shared" si="21"/>
        <v>0</v>
      </c>
      <c r="AV81" s="110">
        <f t="shared" si="22"/>
        <v>0</v>
      </c>
      <c r="AW81" s="110">
        <f t="shared" si="66"/>
        <v>4.875728536952624E-2</v>
      </c>
      <c r="AX81" s="110">
        <f t="shared" si="67"/>
        <v>0.32719559604679727</v>
      </c>
      <c r="AY81" s="110">
        <f t="shared" si="68"/>
        <v>0.12221014322364675</v>
      </c>
      <c r="AZ81" s="110">
        <f t="shared" si="69"/>
        <v>9.8521968056117501E-2</v>
      </c>
      <c r="BA81" s="110">
        <f t="shared" si="70"/>
        <v>1.0330011002231643</v>
      </c>
      <c r="BB81" s="110">
        <f t="shared" si="71"/>
        <v>6.3691823656026991E-2</v>
      </c>
      <c r="BC81" s="110">
        <f t="shared" si="35"/>
        <v>15.722893511585447</v>
      </c>
      <c r="BD81" s="110">
        <f t="shared" si="36"/>
        <v>18.131507665770044</v>
      </c>
      <c r="BE81" s="110">
        <f t="shared" si="37"/>
        <v>6.691440912454417</v>
      </c>
      <c r="BF81" s="110">
        <f t="shared" si="38"/>
        <v>4.7405471993346593</v>
      </c>
      <c r="BG81" s="110">
        <f t="shared" si="39"/>
        <v>56.037386576116731</v>
      </c>
      <c r="BH81" s="110">
        <f t="shared" si="40"/>
        <v>16.268160012561282</v>
      </c>
      <c r="BI81" s="108">
        <f t="shared" si="41"/>
        <v>0</v>
      </c>
      <c r="BJ81" s="109">
        <f t="shared" si="42"/>
        <v>-6216.4464322951189</v>
      </c>
      <c r="BK81" s="109">
        <f t="shared" si="25"/>
        <v>5829.6296366644856</v>
      </c>
      <c r="BL81" s="89">
        <f t="shared" si="43"/>
        <v>-6.2224745253345648E-2</v>
      </c>
      <c r="BM81" s="109">
        <f t="shared" si="72"/>
        <v>97.779635941126756</v>
      </c>
      <c r="BN81" s="108">
        <f t="shared" si="44"/>
        <v>5927.4092726056124</v>
      </c>
      <c r="BO81" s="89">
        <f t="shared" si="45"/>
        <v>-4.6495560258981272E-2</v>
      </c>
      <c r="BP81" s="108">
        <f t="shared" si="26"/>
        <v>82.067052101207636</v>
      </c>
      <c r="BQ81" s="108">
        <f t="shared" si="46"/>
        <v>5911.6966887656927</v>
      </c>
      <c r="BR81" s="89">
        <f t="shared" si="27"/>
        <v>-4.9023143181322726E-2</v>
      </c>
      <c r="BT81" s="108"/>
      <c r="BU81" s="109">
        <f t="shared" si="47"/>
        <v>-6216.4464322951189</v>
      </c>
      <c r="BV81" s="109">
        <f t="shared" si="28"/>
        <v>5829.6296366644856</v>
      </c>
      <c r="BX81" s="108">
        <f t="shared" si="29"/>
        <v>6216.4464322951189</v>
      </c>
      <c r="BY81" s="111">
        <f t="shared" si="30"/>
        <v>-6.2224745253345759E-2</v>
      </c>
      <c r="BZ81" s="108">
        <f t="shared" ref="BZ81:BZ144" si="73">B81</f>
        <v>66.599997999999999</v>
      </c>
      <c r="CA81" s="108">
        <f t="shared" ref="CA81:CA144" si="74">G81</f>
        <v>46.900002000000001</v>
      </c>
    </row>
    <row r="82" spans="1:79" ht="12.75" customHeight="1" x14ac:dyDescent="0.2">
      <c r="A82" s="107">
        <v>39622</v>
      </c>
      <c r="B82" s="108">
        <v>64.220000999999996</v>
      </c>
      <c r="C82" s="108">
        <v>55.849997999999999</v>
      </c>
      <c r="D82" s="108">
        <v>48.060001</v>
      </c>
      <c r="E82" s="108">
        <v>58.82</v>
      </c>
      <c r="F82" s="108">
        <v>42.66</v>
      </c>
      <c r="G82" s="108">
        <v>46.59</v>
      </c>
      <c r="L82" s="189">
        <f>IF(inter=Weekly_2,L81+$B$4,IF(inter=Bi_weekly_2,0,IF(inter=Monthly_2,0,IF(inter=Quarterly_2,0,IF(inter=Yearly_2,0,IF(inter=None_2,0,0))))))</f>
        <v>0</v>
      </c>
      <c r="M82" s="109">
        <f t="shared" si="48"/>
        <v>0</v>
      </c>
      <c r="N82" s="109">
        <f t="shared" si="49"/>
        <v>0</v>
      </c>
      <c r="O82" s="109">
        <f t="shared" si="50"/>
        <v>0</v>
      </c>
      <c r="P82" s="109">
        <f t="shared" si="51"/>
        <v>0</v>
      </c>
      <c r="Q82" s="109">
        <f t="shared" si="52"/>
        <v>0</v>
      </c>
      <c r="R82" s="109">
        <f t="shared" si="53"/>
        <v>0</v>
      </c>
      <c r="S82" s="110">
        <f t="shared" si="54"/>
        <v>0</v>
      </c>
      <c r="T82" s="110">
        <f t="shared" si="55"/>
        <v>0</v>
      </c>
      <c r="U82" s="110">
        <f t="shared" si="56"/>
        <v>0</v>
      </c>
      <c r="V82" s="110">
        <f t="shared" si="57"/>
        <v>0</v>
      </c>
      <c r="W82" s="110">
        <f t="shared" si="58"/>
        <v>0</v>
      </c>
      <c r="X82" s="110">
        <f t="shared" si="59"/>
        <v>0</v>
      </c>
      <c r="Y82" s="110">
        <f t="shared" si="60"/>
        <v>15.674136226215921</v>
      </c>
      <c r="Z82" s="110">
        <f t="shared" si="61"/>
        <v>17.804312069723249</v>
      </c>
      <c r="AA82" s="110">
        <f t="shared" si="62"/>
        <v>6.5692307692307699</v>
      </c>
      <c r="AB82" s="110">
        <f t="shared" si="63"/>
        <v>4.6420252312785415</v>
      </c>
      <c r="AC82" s="110">
        <f t="shared" si="64"/>
        <v>55.004385475893564</v>
      </c>
      <c r="AD82" s="110">
        <f t="shared" si="65"/>
        <v>16.204468188905256</v>
      </c>
      <c r="AE82" s="110">
        <v>0.313</v>
      </c>
      <c r="AF82" s="110">
        <v>0.41599999999999998</v>
      </c>
      <c r="AG82" s="110"/>
      <c r="AH82" s="110"/>
      <c r="AI82" s="110"/>
      <c r="AJ82" s="110"/>
      <c r="AK82" s="90">
        <f t="shared" si="11"/>
        <v>4.9060046388055838</v>
      </c>
      <c r="AL82" s="90">
        <f t="shared" si="12"/>
        <v>7.4065938210048712</v>
      </c>
      <c r="AM82" s="90">
        <f t="shared" si="13"/>
        <v>0</v>
      </c>
      <c r="AN82" s="90">
        <f t="shared" si="14"/>
        <v>0</v>
      </c>
      <c r="AO82" s="90">
        <f t="shared" si="15"/>
        <v>0</v>
      </c>
      <c r="AP82" s="90">
        <f t="shared" si="16"/>
        <v>0</v>
      </c>
      <c r="AQ82" s="110">
        <f t="shared" si="17"/>
        <v>7.6393717882464435E-2</v>
      </c>
      <c r="AR82" s="110">
        <f t="shared" si="18"/>
        <v>0.13261582965508559</v>
      </c>
      <c r="AS82" s="110">
        <f t="shared" si="19"/>
        <v>0</v>
      </c>
      <c r="AT82" s="110">
        <f t="shared" si="20"/>
        <v>0</v>
      </c>
      <c r="AU82" s="110">
        <f t="shared" si="21"/>
        <v>0</v>
      </c>
      <c r="AV82" s="110">
        <f t="shared" si="22"/>
        <v>0</v>
      </c>
      <c r="AW82" s="110">
        <f t="shared" si="66"/>
        <v>0.12515100325199069</v>
      </c>
      <c r="AX82" s="110">
        <f t="shared" si="67"/>
        <v>0.45981142570188283</v>
      </c>
      <c r="AY82" s="110">
        <f t="shared" si="68"/>
        <v>0.12221014322364675</v>
      </c>
      <c r="AZ82" s="110">
        <f t="shared" si="69"/>
        <v>9.8521968056117501E-2</v>
      </c>
      <c r="BA82" s="110">
        <f t="shared" si="70"/>
        <v>1.0330011002231643</v>
      </c>
      <c r="BB82" s="110">
        <f t="shared" si="71"/>
        <v>6.3691823656026991E-2</v>
      </c>
      <c r="BC82" s="110">
        <f t="shared" si="35"/>
        <v>15.799287229467913</v>
      </c>
      <c r="BD82" s="110">
        <f t="shared" si="36"/>
        <v>18.264123495425132</v>
      </c>
      <c r="BE82" s="110">
        <f t="shared" si="37"/>
        <v>6.691440912454417</v>
      </c>
      <c r="BF82" s="110">
        <f t="shared" si="38"/>
        <v>4.7405471993346593</v>
      </c>
      <c r="BG82" s="110">
        <f t="shared" si="39"/>
        <v>56.037386576116731</v>
      </c>
      <c r="BH82" s="110">
        <f t="shared" si="40"/>
        <v>16.268160012561282</v>
      </c>
      <c r="BI82" s="108">
        <f t="shared" si="41"/>
        <v>12.312598459810456</v>
      </c>
      <c r="BJ82" s="109">
        <f t="shared" si="42"/>
        <v>-6216.4464322951189</v>
      </c>
      <c r="BK82" s="109">
        <f t="shared" si="25"/>
        <v>5691.1782563721217</v>
      </c>
      <c r="BL82" s="89">
        <f t="shared" si="43"/>
        <v>-8.4496533774371718E-2</v>
      </c>
      <c r="BM82" s="109">
        <f t="shared" si="72"/>
        <v>110.09223440093722</v>
      </c>
      <c r="BN82" s="108">
        <f t="shared" si="44"/>
        <v>5801.2704907730586</v>
      </c>
      <c r="BO82" s="89">
        <f t="shared" si="45"/>
        <v>-6.6786699771942959E-2</v>
      </c>
      <c r="BP82" s="108">
        <f t="shared" si="26"/>
        <v>92.421375526075082</v>
      </c>
      <c r="BQ82" s="108">
        <f t="shared" si="46"/>
        <v>5783.599631898197</v>
      </c>
      <c r="BR82" s="89">
        <f t="shared" si="27"/>
        <v>-6.9629297881219632E-2</v>
      </c>
      <c r="BT82" s="108"/>
      <c r="BU82" s="109">
        <f t="shared" si="47"/>
        <v>-6216.4464322951189</v>
      </c>
      <c r="BV82" s="109">
        <f t="shared" si="28"/>
        <v>5691.1782563721217</v>
      </c>
      <c r="BX82" s="108">
        <f t="shared" si="29"/>
        <v>6216.4464322951189</v>
      </c>
      <c r="BY82" s="111">
        <f t="shared" si="30"/>
        <v>-8.4496533774371718E-2</v>
      </c>
      <c r="BZ82" s="108">
        <f t="shared" si="73"/>
        <v>64.220000999999996</v>
      </c>
      <c r="CA82" s="108">
        <f t="shared" si="74"/>
        <v>46.59</v>
      </c>
    </row>
    <row r="83" spans="1:79" ht="12.75" customHeight="1" x14ac:dyDescent="0.2">
      <c r="A83" s="107">
        <v>39629</v>
      </c>
      <c r="B83" s="108">
        <v>63.009998000000003</v>
      </c>
      <c r="C83" s="108">
        <v>55.310001</v>
      </c>
      <c r="D83" s="108">
        <v>46.650002000000001</v>
      </c>
      <c r="E83" s="108">
        <v>56.099997999999999</v>
      </c>
      <c r="F83" s="108">
        <v>42.029998999999997</v>
      </c>
      <c r="G83" s="108">
        <v>44.48</v>
      </c>
      <c r="L83" s="189">
        <f>IF(inter=Weekly_2,L82+$B$4,IF(inter=Bi_weekly_2,L81+$B$4,IF(inter=Monthly_2,L79+$B$4,IF(inter=Quarterly_2,0,IF(inter=Yearly_2,0,IF(inter=None_2,0,0))))))</f>
        <v>6200</v>
      </c>
      <c r="M83" s="109">
        <f t="shared" si="48"/>
        <v>-103.57270773440723</v>
      </c>
      <c r="N83" s="109">
        <f t="shared" si="49"/>
        <v>-106.44348161929508</v>
      </c>
      <c r="O83" s="109">
        <f t="shared" si="50"/>
        <v>-40.745371476923026</v>
      </c>
      <c r="P83" s="109">
        <f t="shared" si="51"/>
        <v>-43.382393809324299</v>
      </c>
      <c r="Q83" s="109">
        <f t="shared" si="52"/>
        <v>-236.36573345257921</v>
      </c>
      <c r="R83" s="109">
        <f t="shared" si="53"/>
        <v>-97.625254957494349</v>
      </c>
      <c r="S83" s="110">
        <f t="shared" si="54"/>
        <v>1.6437503733043639</v>
      </c>
      <c r="T83" s="110">
        <f t="shared" si="55"/>
        <v>1.9244888753354947</v>
      </c>
      <c r="U83" s="110">
        <f t="shared" si="56"/>
        <v>0.87342700386000038</v>
      </c>
      <c r="V83" s="110">
        <f t="shared" si="57"/>
        <v>0.77330473005229516</v>
      </c>
      <c r="W83" s="110">
        <f t="shared" si="58"/>
        <v>5.6237387360532471</v>
      </c>
      <c r="X83" s="110">
        <f t="shared" si="59"/>
        <v>2.1948123866343154</v>
      </c>
      <c r="Y83" s="110">
        <f t="shared" si="60"/>
        <v>17.317886599520286</v>
      </c>
      <c r="Z83" s="110">
        <f t="shared" si="61"/>
        <v>19.728800945058744</v>
      </c>
      <c r="AA83" s="110">
        <f t="shared" si="62"/>
        <v>7.4426577730907706</v>
      </c>
      <c r="AB83" s="110">
        <f t="shared" si="63"/>
        <v>5.415329961330837</v>
      </c>
      <c r="AC83" s="110">
        <f t="shared" si="64"/>
        <v>60.628124211946812</v>
      </c>
      <c r="AD83" s="110">
        <f t="shared" si="65"/>
        <v>18.399280575539571</v>
      </c>
      <c r="AE83" s="110"/>
      <c r="AF83" s="110"/>
      <c r="AG83" s="110"/>
      <c r="AH83" s="110"/>
      <c r="AI83" s="110"/>
      <c r="AJ83" s="110"/>
      <c r="AK83" s="90">
        <f t="shared" si="11"/>
        <v>0</v>
      </c>
      <c r="AL83" s="90">
        <f t="shared" si="12"/>
        <v>0</v>
      </c>
      <c r="AM83" s="90">
        <f t="shared" si="13"/>
        <v>0</v>
      </c>
      <c r="AN83" s="90">
        <f t="shared" si="14"/>
        <v>0</v>
      </c>
      <c r="AO83" s="90">
        <f t="shared" si="15"/>
        <v>0</v>
      </c>
      <c r="AP83" s="90">
        <f t="shared" si="16"/>
        <v>0</v>
      </c>
      <c r="AQ83" s="110">
        <f t="shared" si="17"/>
        <v>0</v>
      </c>
      <c r="AR83" s="110">
        <f t="shared" si="18"/>
        <v>0</v>
      </c>
      <c r="AS83" s="110">
        <f t="shared" si="19"/>
        <v>0</v>
      </c>
      <c r="AT83" s="110">
        <f t="shared" si="20"/>
        <v>0</v>
      </c>
      <c r="AU83" s="110">
        <f t="shared" si="21"/>
        <v>0</v>
      </c>
      <c r="AV83" s="110">
        <f t="shared" si="22"/>
        <v>0</v>
      </c>
      <c r="AW83" s="110">
        <f t="shared" si="66"/>
        <v>0.12515100325199069</v>
      </c>
      <c r="AX83" s="110">
        <f t="shared" si="67"/>
        <v>0.45981142570188283</v>
      </c>
      <c r="AY83" s="110">
        <f t="shared" si="68"/>
        <v>0.12221014322364675</v>
      </c>
      <c r="AZ83" s="110">
        <f t="shared" si="69"/>
        <v>9.8521968056117501E-2</v>
      </c>
      <c r="BA83" s="110">
        <f t="shared" si="70"/>
        <v>1.0330011002231643</v>
      </c>
      <c r="BB83" s="110">
        <f t="shared" si="71"/>
        <v>6.3691823656026991E-2</v>
      </c>
      <c r="BC83" s="110">
        <f t="shared" si="35"/>
        <v>17.443037602772275</v>
      </c>
      <c r="BD83" s="110">
        <f t="shared" si="36"/>
        <v>20.188612370760627</v>
      </c>
      <c r="BE83" s="110">
        <f t="shared" si="37"/>
        <v>7.5648679163144177</v>
      </c>
      <c r="BF83" s="110">
        <f t="shared" si="38"/>
        <v>5.5138519293869548</v>
      </c>
      <c r="BG83" s="110">
        <f t="shared" si="39"/>
        <v>61.661125312169979</v>
      </c>
      <c r="BH83" s="110">
        <f t="shared" si="40"/>
        <v>18.462972399195596</v>
      </c>
      <c r="BI83" s="108">
        <f t="shared" si="41"/>
        <v>0</v>
      </c>
      <c r="BJ83" s="109">
        <f t="shared" si="42"/>
        <v>-6844.5813753451421</v>
      </c>
      <c r="BK83" s="109">
        <f t="shared" si="25"/>
        <v>6200</v>
      </c>
      <c r="BL83" s="89">
        <f t="shared" si="43"/>
        <v>-9.4173966236560158E-2</v>
      </c>
      <c r="BM83" s="109">
        <f t="shared" si="72"/>
        <v>110.09223440093722</v>
      </c>
      <c r="BN83" s="108">
        <f t="shared" si="44"/>
        <v>6310.0922344009368</v>
      </c>
      <c r="BO83" s="89">
        <f t="shared" si="45"/>
        <v>-7.8089383650180255E-2</v>
      </c>
      <c r="BP83" s="108">
        <f t="shared" si="26"/>
        <v>90.796168042294724</v>
      </c>
      <c r="BQ83" s="108">
        <f t="shared" si="46"/>
        <v>6290.796168042295</v>
      </c>
      <c r="BR83" s="89">
        <f t="shared" si="27"/>
        <v>-8.0908557723871288E-2</v>
      </c>
      <c r="BT83" s="108"/>
      <c r="BU83" s="109">
        <f t="shared" si="47"/>
        <v>-6844.5813753451421</v>
      </c>
      <c r="BV83" s="109">
        <f t="shared" si="28"/>
        <v>6200</v>
      </c>
      <c r="BX83" s="108">
        <f t="shared" si="29"/>
        <v>6844.5813753451421</v>
      </c>
      <c r="BY83" s="111">
        <f t="shared" si="30"/>
        <v>-9.417396623656038E-2</v>
      </c>
      <c r="BZ83" s="108">
        <f t="shared" si="73"/>
        <v>63.009998000000003</v>
      </c>
      <c r="CA83" s="108">
        <f t="shared" si="74"/>
        <v>44.48</v>
      </c>
    </row>
    <row r="84" spans="1:79" ht="12.75" customHeight="1" x14ac:dyDescent="0.2">
      <c r="A84" s="107">
        <v>39636</v>
      </c>
      <c r="B84" s="108">
        <v>62.099997999999999</v>
      </c>
      <c r="C84" s="108">
        <v>54.18</v>
      </c>
      <c r="D84" s="108">
        <v>45.880001</v>
      </c>
      <c r="E84" s="108">
        <v>56.509998000000003</v>
      </c>
      <c r="F84" s="108">
        <v>40.98</v>
      </c>
      <c r="G84" s="108">
        <v>44.27</v>
      </c>
      <c r="L84" s="189">
        <f>IF(inter=Weekly_2,L83+$B$4,IF(inter=Bi_weekly_2,0,IF(inter=Monthly_2,0,IF(inter=Quarterly_2,0,IF(inter=Yearly_2,0,IF(inter=None_2,0,0))))))</f>
        <v>0</v>
      </c>
      <c r="M84" s="109">
        <f t="shared" si="48"/>
        <v>0</v>
      </c>
      <c r="N84" s="109">
        <f t="shared" si="49"/>
        <v>0</v>
      </c>
      <c r="O84" s="109">
        <f t="shared" si="50"/>
        <v>0</v>
      </c>
      <c r="P84" s="109">
        <f t="shared" si="51"/>
        <v>0</v>
      </c>
      <c r="Q84" s="109">
        <f t="shared" si="52"/>
        <v>0</v>
      </c>
      <c r="R84" s="109">
        <f t="shared" si="53"/>
        <v>0</v>
      </c>
      <c r="S84" s="110">
        <f t="shared" si="54"/>
        <v>0</v>
      </c>
      <c r="T84" s="110">
        <f t="shared" si="55"/>
        <v>0</v>
      </c>
      <c r="U84" s="110">
        <f t="shared" si="56"/>
        <v>0</v>
      </c>
      <c r="V84" s="110">
        <f t="shared" si="57"/>
        <v>0</v>
      </c>
      <c r="W84" s="110">
        <f t="shared" si="58"/>
        <v>0</v>
      </c>
      <c r="X84" s="110">
        <f t="shared" si="59"/>
        <v>0</v>
      </c>
      <c r="Y84" s="110">
        <f t="shared" si="60"/>
        <v>17.317886599520286</v>
      </c>
      <c r="Z84" s="110">
        <f t="shared" si="61"/>
        <v>19.728800945058744</v>
      </c>
      <c r="AA84" s="110">
        <f t="shared" si="62"/>
        <v>7.4426577730907706</v>
      </c>
      <c r="AB84" s="110">
        <f t="shared" si="63"/>
        <v>5.415329961330837</v>
      </c>
      <c r="AC84" s="110">
        <f t="shared" si="64"/>
        <v>60.628124211946812</v>
      </c>
      <c r="AD84" s="110">
        <f t="shared" si="65"/>
        <v>18.399280575539571</v>
      </c>
      <c r="AE84" s="110"/>
      <c r="AF84" s="110"/>
      <c r="AG84" s="110"/>
      <c r="AH84" s="110"/>
      <c r="AI84" s="110"/>
      <c r="AJ84" s="110"/>
      <c r="AK84" s="90">
        <f t="shared" si="11"/>
        <v>0</v>
      </c>
      <c r="AL84" s="90">
        <f t="shared" si="12"/>
        <v>0</v>
      </c>
      <c r="AM84" s="90">
        <f t="shared" si="13"/>
        <v>0</v>
      </c>
      <c r="AN84" s="90">
        <f t="shared" si="14"/>
        <v>0</v>
      </c>
      <c r="AO84" s="90">
        <f t="shared" si="15"/>
        <v>0</v>
      </c>
      <c r="AP84" s="90">
        <f t="shared" si="16"/>
        <v>0</v>
      </c>
      <c r="AQ84" s="110">
        <f t="shared" si="17"/>
        <v>0</v>
      </c>
      <c r="AR84" s="110">
        <f t="shared" si="18"/>
        <v>0</v>
      </c>
      <c r="AS84" s="110">
        <f t="shared" si="19"/>
        <v>0</v>
      </c>
      <c r="AT84" s="110">
        <f t="shared" si="20"/>
        <v>0</v>
      </c>
      <c r="AU84" s="110">
        <f t="shared" si="21"/>
        <v>0</v>
      </c>
      <c r="AV84" s="110">
        <f t="shared" si="22"/>
        <v>0</v>
      </c>
      <c r="AW84" s="110">
        <f t="shared" si="66"/>
        <v>0.12515100325199069</v>
      </c>
      <c r="AX84" s="110">
        <f t="shared" si="67"/>
        <v>0.45981142570188283</v>
      </c>
      <c r="AY84" s="110">
        <f t="shared" si="68"/>
        <v>0.12221014322364675</v>
      </c>
      <c r="AZ84" s="110">
        <f t="shared" si="69"/>
        <v>9.8521968056117501E-2</v>
      </c>
      <c r="BA84" s="110">
        <f t="shared" si="70"/>
        <v>1.0330011002231643</v>
      </c>
      <c r="BB84" s="110">
        <f t="shared" si="71"/>
        <v>6.3691823656026991E-2</v>
      </c>
      <c r="BC84" s="110">
        <f t="shared" si="35"/>
        <v>17.443037602772275</v>
      </c>
      <c r="BD84" s="110">
        <f t="shared" si="36"/>
        <v>20.188612370760627</v>
      </c>
      <c r="BE84" s="110">
        <f t="shared" si="37"/>
        <v>7.5648679163144177</v>
      </c>
      <c r="BF84" s="110">
        <f t="shared" si="38"/>
        <v>5.5138519293869548</v>
      </c>
      <c r="BG84" s="110">
        <f t="shared" si="39"/>
        <v>61.661125312169979</v>
      </c>
      <c r="BH84" s="110">
        <f t="shared" si="40"/>
        <v>18.462972399195596</v>
      </c>
      <c r="BI84" s="108">
        <f t="shared" si="41"/>
        <v>0</v>
      </c>
      <c r="BJ84" s="109">
        <f t="shared" si="42"/>
        <v>-6844.5813753451421</v>
      </c>
      <c r="BK84" s="109">
        <f t="shared" si="25"/>
        <v>6090.9132710386439</v>
      </c>
      <c r="BL84" s="89">
        <f t="shared" si="43"/>
        <v>-0.11011164349967184</v>
      </c>
      <c r="BM84" s="109">
        <f t="shared" si="72"/>
        <v>110.09223440093722</v>
      </c>
      <c r="BN84" s="108">
        <f t="shared" si="44"/>
        <v>6201.0055054395807</v>
      </c>
      <c r="BO84" s="89">
        <f t="shared" si="45"/>
        <v>-9.4027060913291938E-2</v>
      </c>
      <c r="BP84" s="108">
        <f t="shared" si="26"/>
        <v>89.010959927690521</v>
      </c>
      <c r="BQ84" s="108">
        <f t="shared" si="46"/>
        <v>6179.924230966335</v>
      </c>
      <c r="BR84" s="89">
        <f t="shared" si="27"/>
        <v>-9.710705562986921E-2</v>
      </c>
      <c r="BT84" s="108"/>
      <c r="BU84" s="109">
        <f t="shared" si="47"/>
        <v>-6844.5813753451421</v>
      </c>
      <c r="BV84" s="109">
        <f t="shared" si="28"/>
        <v>6090.9132710386439</v>
      </c>
      <c r="BX84" s="108">
        <f t="shared" si="29"/>
        <v>6844.5813753451421</v>
      </c>
      <c r="BY84" s="111">
        <f t="shared" si="30"/>
        <v>-0.11011164349967195</v>
      </c>
      <c r="BZ84" s="108">
        <f t="shared" si="73"/>
        <v>62.099997999999999</v>
      </c>
      <c r="CA84" s="108">
        <f t="shared" si="74"/>
        <v>44.27</v>
      </c>
    </row>
    <row r="85" spans="1:79" ht="12.75" customHeight="1" x14ac:dyDescent="0.2">
      <c r="A85" s="107">
        <v>39643</v>
      </c>
      <c r="B85" s="108">
        <v>63.099997999999999</v>
      </c>
      <c r="C85" s="108">
        <v>55.549999</v>
      </c>
      <c r="D85" s="108">
        <v>47.240001999999997</v>
      </c>
      <c r="E85" s="108">
        <v>58.400002000000001</v>
      </c>
      <c r="F85" s="108">
        <v>41.919998</v>
      </c>
      <c r="G85" s="108">
        <v>45</v>
      </c>
      <c r="L85" s="189">
        <f>IF(inter=Weekly_2,L84+$B$4,IF(inter=Bi_weekly_2,L83+$B$4,IF(inter=Monthly_2,0,IF(inter=Quarterly_2,0,IF(inter=Yearly_2,0,IF(inter=None_2,0,0))))))</f>
        <v>0</v>
      </c>
      <c r="M85" s="109">
        <f t="shared" si="48"/>
        <v>0</v>
      </c>
      <c r="N85" s="109">
        <f t="shared" si="49"/>
        <v>0</v>
      </c>
      <c r="O85" s="109">
        <f t="shared" si="50"/>
        <v>0</v>
      </c>
      <c r="P85" s="109">
        <f t="shared" si="51"/>
        <v>0</v>
      </c>
      <c r="Q85" s="109">
        <f t="shared" si="52"/>
        <v>0</v>
      </c>
      <c r="R85" s="109">
        <f t="shared" si="53"/>
        <v>0</v>
      </c>
      <c r="S85" s="110">
        <f t="shared" si="54"/>
        <v>0</v>
      </c>
      <c r="T85" s="110">
        <f t="shared" si="55"/>
        <v>0</v>
      </c>
      <c r="U85" s="110">
        <f t="shared" si="56"/>
        <v>0</v>
      </c>
      <c r="V85" s="110">
        <f t="shared" si="57"/>
        <v>0</v>
      </c>
      <c r="W85" s="110">
        <f t="shared" si="58"/>
        <v>0</v>
      </c>
      <c r="X85" s="110">
        <f t="shared" si="59"/>
        <v>0</v>
      </c>
      <c r="Y85" s="110">
        <f t="shared" si="60"/>
        <v>17.317886599520286</v>
      </c>
      <c r="Z85" s="110">
        <f t="shared" si="61"/>
        <v>19.728800945058744</v>
      </c>
      <c r="AA85" s="110">
        <f t="shared" si="62"/>
        <v>7.4426577730907706</v>
      </c>
      <c r="AB85" s="110">
        <f t="shared" si="63"/>
        <v>5.415329961330837</v>
      </c>
      <c r="AC85" s="110">
        <f t="shared" si="64"/>
        <v>60.628124211946812</v>
      </c>
      <c r="AD85" s="110">
        <f t="shared" si="65"/>
        <v>18.399280575539571</v>
      </c>
      <c r="AE85" s="110"/>
      <c r="AF85" s="110"/>
      <c r="AG85" s="110"/>
      <c r="AH85" s="110"/>
      <c r="AI85" s="110"/>
      <c r="AJ85" s="110"/>
      <c r="AK85" s="90">
        <f t="shared" si="11"/>
        <v>0</v>
      </c>
      <c r="AL85" s="90">
        <f t="shared" si="12"/>
        <v>0</v>
      </c>
      <c r="AM85" s="90">
        <f t="shared" si="13"/>
        <v>0</v>
      </c>
      <c r="AN85" s="90">
        <f t="shared" si="14"/>
        <v>0</v>
      </c>
      <c r="AO85" s="90">
        <f t="shared" si="15"/>
        <v>0</v>
      </c>
      <c r="AP85" s="90">
        <f t="shared" si="16"/>
        <v>0</v>
      </c>
      <c r="AQ85" s="110">
        <f t="shared" si="17"/>
        <v>0</v>
      </c>
      <c r="AR85" s="110">
        <f t="shared" si="18"/>
        <v>0</v>
      </c>
      <c r="AS85" s="110">
        <f t="shared" si="19"/>
        <v>0</v>
      </c>
      <c r="AT85" s="110">
        <f t="shared" si="20"/>
        <v>0</v>
      </c>
      <c r="AU85" s="110">
        <f t="shared" si="21"/>
        <v>0</v>
      </c>
      <c r="AV85" s="110">
        <f t="shared" si="22"/>
        <v>0</v>
      </c>
      <c r="AW85" s="110">
        <f t="shared" si="66"/>
        <v>0.12515100325199069</v>
      </c>
      <c r="AX85" s="110">
        <f t="shared" si="67"/>
        <v>0.45981142570188283</v>
      </c>
      <c r="AY85" s="110">
        <f t="shared" si="68"/>
        <v>0.12221014322364675</v>
      </c>
      <c r="AZ85" s="110">
        <f t="shared" si="69"/>
        <v>9.8521968056117501E-2</v>
      </c>
      <c r="BA85" s="110">
        <f t="shared" si="70"/>
        <v>1.0330011002231643</v>
      </c>
      <c r="BB85" s="110">
        <f t="shared" si="71"/>
        <v>6.3691823656026991E-2</v>
      </c>
      <c r="BC85" s="110">
        <f t="shared" si="35"/>
        <v>17.443037602772275</v>
      </c>
      <c r="BD85" s="110">
        <f t="shared" si="36"/>
        <v>20.188612370760627</v>
      </c>
      <c r="BE85" s="110">
        <f t="shared" si="37"/>
        <v>7.5648679163144177</v>
      </c>
      <c r="BF85" s="110">
        <f t="shared" si="38"/>
        <v>5.5138519293869548</v>
      </c>
      <c r="BG85" s="110">
        <f t="shared" si="39"/>
        <v>61.661125312169979</v>
      </c>
      <c r="BH85" s="110">
        <f t="shared" si="40"/>
        <v>18.462972399195596</v>
      </c>
      <c r="BI85" s="108">
        <f t="shared" si="41"/>
        <v>0</v>
      </c>
      <c r="BJ85" s="109">
        <f t="shared" si="42"/>
        <v>-6844.5813753451421</v>
      </c>
      <c r="BK85" s="109">
        <f t="shared" si="25"/>
        <v>6226.0384028295157</v>
      </c>
      <c r="BL85" s="89">
        <f t="shared" si="43"/>
        <v>-9.0369730242915836E-2</v>
      </c>
      <c r="BM85" s="109">
        <f t="shared" si="72"/>
        <v>110.09223440093722</v>
      </c>
      <c r="BN85" s="108">
        <f t="shared" si="44"/>
        <v>6336.1306372304525</v>
      </c>
      <c r="BO85" s="89">
        <f t="shared" si="45"/>
        <v>-7.4285147656535933E-2</v>
      </c>
      <c r="BP85" s="108">
        <f t="shared" si="26"/>
        <v>91.135978954527388</v>
      </c>
      <c r="BQ85" s="108">
        <f t="shared" si="46"/>
        <v>6317.1743817840434</v>
      </c>
      <c r="BR85" s="89">
        <f t="shared" si="27"/>
        <v>-7.7054675025249986E-2</v>
      </c>
      <c r="BT85" s="108"/>
      <c r="BU85" s="109">
        <f t="shared" si="47"/>
        <v>-6844.5813753451421</v>
      </c>
      <c r="BV85" s="109">
        <f t="shared" si="28"/>
        <v>6226.0384028295157</v>
      </c>
      <c r="BX85" s="108">
        <f t="shared" si="29"/>
        <v>6844.5813753451421</v>
      </c>
      <c r="BY85" s="111">
        <f t="shared" si="30"/>
        <v>-9.0369730242915947E-2</v>
      </c>
      <c r="BZ85" s="108">
        <f t="shared" si="73"/>
        <v>63.099997999999999</v>
      </c>
      <c r="CA85" s="108">
        <f t="shared" si="74"/>
        <v>45</v>
      </c>
    </row>
    <row r="86" spans="1:79" ht="12.75" customHeight="1" x14ac:dyDescent="0.2">
      <c r="A86" s="107">
        <v>39650</v>
      </c>
      <c r="B86" s="108">
        <v>63.099997999999999</v>
      </c>
      <c r="C86" s="108">
        <v>55.279998999999997</v>
      </c>
      <c r="D86" s="108">
        <v>46.740001999999997</v>
      </c>
      <c r="E86" s="108">
        <v>59.790000999999997</v>
      </c>
      <c r="F86" s="108">
        <v>41.740001999999997</v>
      </c>
      <c r="G86" s="108">
        <v>44.220001000000003</v>
      </c>
      <c r="L86" s="189">
        <f>IF(inter=Weekly_2,L85+$B$4,IF(inter=Bi_weekly_2,0,IF(inter=Monthly_2,0,IF(inter=Quarterly_2,0,IF(inter=Yearly_2,0,IF(inter=None_2,0,0))))))</f>
        <v>0</v>
      </c>
      <c r="M86" s="109">
        <f t="shared" si="48"/>
        <v>0</v>
      </c>
      <c r="N86" s="109">
        <f t="shared" si="49"/>
        <v>0</v>
      </c>
      <c r="O86" s="109">
        <f t="shared" si="50"/>
        <v>0</v>
      </c>
      <c r="P86" s="109">
        <f t="shared" si="51"/>
        <v>0</v>
      </c>
      <c r="Q86" s="109">
        <f t="shared" si="52"/>
        <v>0</v>
      </c>
      <c r="R86" s="109">
        <f t="shared" si="53"/>
        <v>0</v>
      </c>
      <c r="S86" s="110">
        <f t="shared" si="54"/>
        <v>0</v>
      </c>
      <c r="T86" s="110">
        <f t="shared" si="55"/>
        <v>0</v>
      </c>
      <c r="U86" s="110">
        <f t="shared" si="56"/>
        <v>0</v>
      </c>
      <c r="V86" s="110">
        <f t="shared" si="57"/>
        <v>0</v>
      </c>
      <c r="W86" s="110">
        <f t="shared" si="58"/>
        <v>0</v>
      </c>
      <c r="X86" s="110">
        <f t="shared" si="59"/>
        <v>0</v>
      </c>
      <c r="Y86" s="110">
        <f t="shared" si="60"/>
        <v>17.317886599520286</v>
      </c>
      <c r="Z86" s="110">
        <f t="shared" si="61"/>
        <v>19.728800945058744</v>
      </c>
      <c r="AA86" s="110">
        <f t="shared" si="62"/>
        <v>7.4426577730907706</v>
      </c>
      <c r="AB86" s="110">
        <f t="shared" si="63"/>
        <v>5.415329961330837</v>
      </c>
      <c r="AC86" s="110">
        <f t="shared" si="64"/>
        <v>60.628124211946812</v>
      </c>
      <c r="AD86" s="110">
        <f t="shared" si="65"/>
        <v>18.399280575539571</v>
      </c>
      <c r="AE86" s="110"/>
      <c r="AF86" s="110"/>
      <c r="AG86" s="110"/>
      <c r="AH86" s="110"/>
      <c r="AI86" s="110"/>
      <c r="AJ86" s="110"/>
      <c r="AK86" s="90">
        <f t="shared" si="11"/>
        <v>0</v>
      </c>
      <c r="AL86" s="90">
        <f t="shared" si="12"/>
        <v>0</v>
      </c>
      <c r="AM86" s="90">
        <f t="shared" si="13"/>
        <v>0</v>
      </c>
      <c r="AN86" s="90">
        <f t="shared" si="14"/>
        <v>0</v>
      </c>
      <c r="AO86" s="90">
        <f t="shared" si="15"/>
        <v>0</v>
      </c>
      <c r="AP86" s="90">
        <f t="shared" si="16"/>
        <v>0</v>
      </c>
      <c r="AQ86" s="110">
        <f t="shared" si="17"/>
        <v>0</v>
      </c>
      <c r="AR86" s="110">
        <f t="shared" si="18"/>
        <v>0</v>
      </c>
      <c r="AS86" s="110">
        <f t="shared" si="19"/>
        <v>0</v>
      </c>
      <c r="AT86" s="110">
        <f t="shared" si="20"/>
        <v>0</v>
      </c>
      <c r="AU86" s="110">
        <f t="shared" si="21"/>
        <v>0</v>
      </c>
      <c r="AV86" s="110">
        <f t="shared" si="22"/>
        <v>0</v>
      </c>
      <c r="AW86" s="110">
        <f t="shared" si="66"/>
        <v>0.12515100325199069</v>
      </c>
      <c r="AX86" s="110">
        <f t="shared" si="67"/>
        <v>0.45981142570188283</v>
      </c>
      <c r="AY86" s="110">
        <f t="shared" si="68"/>
        <v>0.12221014322364675</v>
      </c>
      <c r="AZ86" s="110">
        <f t="shared" si="69"/>
        <v>9.8521968056117501E-2</v>
      </c>
      <c r="BA86" s="110">
        <f t="shared" si="70"/>
        <v>1.0330011002231643</v>
      </c>
      <c r="BB86" s="110">
        <f t="shared" si="71"/>
        <v>6.3691823656026991E-2</v>
      </c>
      <c r="BC86" s="110">
        <f t="shared" si="35"/>
        <v>17.443037602772275</v>
      </c>
      <c r="BD86" s="110">
        <f t="shared" si="36"/>
        <v>20.188612370760627</v>
      </c>
      <c r="BE86" s="110">
        <f t="shared" si="37"/>
        <v>7.5648679163144177</v>
      </c>
      <c r="BF86" s="110">
        <f t="shared" si="38"/>
        <v>5.5138519293869548</v>
      </c>
      <c r="BG86" s="110">
        <f t="shared" si="39"/>
        <v>61.661125312169979</v>
      </c>
      <c r="BH86" s="110">
        <f t="shared" si="40"/>
        <v>18.462972399195596</v>
      </c>
      <c r="BI86" s="108">
        <f t="shared" si="41"/>
        <v>0</v>
      </c>
      <c r="BJ86" s="109">
        <f t="shared" si="42"/>
        <v>-6844.5813753451421</v>
      </c>
      <c r="BK86" s="109">
        <f t="shared" si="25"/>
        <v>6199.253360623431</v>
      </c>
      <c r="BL86" s="89">
        <f t="shared" si="43"/>
        <v>-9.4283050976097127E-2</v>
      </c>
      <c r="BM86" s="109">
        <f t="shared" si="72"/>
        <v>110.09223440093722</v>
      </c>
      <c r="BN86" s="108">
        <f t="shared" si="44"/>
        <v>6309.3455950243679</v>
      </c>
      <c r="BO86" s="89">
        <f t="shared" si="45"/>
        <v>-7.8198468389717224E-2</v>
      </c>
      <c r="BP86" s="108">
        <f t="shared" si="26"/>
        <v>90.852054610256431</v>
      </c>
      <c r="BQ86" s="108">
        <f t="shared" si="46"/>
        <v>6290.1054152336874</v>
      </c>
      <c r="BR86" s="89">
        <f t="shared" si="27"/>
        <v>-8.1009477381441042E-2</v>
      </c>
      <c r="BT86" s="108"/>
      <c r="BU86" s="109">
        <f t="shared" si="47"/>
        <v>-6844.5813753451421</v>
      </c>
      <c r="BV86" s="109">
        <f t="shared" si="28"/>
        <v>6199.253360623431</v>
      </c>
      <c r="BX86" s="108">
        <f t="shared" si="29"/>
        <v>6844.5813753451421</v>
      </c>
      <c r="BY86" s="111">
        <f t="shared" si="30"/>
        <v>-9.4283050976097238E-2</v>
      </c>
      <c r="BZ86" s="108">
        <f t="shared" si="73"/>
        <v>63.099997999999999</v>
      </c>
      <c r="CA86" s="108">
        <f t="shared" si="74"/>
        <v>44.220001000000003</v>
      </c>
    </row>
    <row r="87" spans="1:79" ht="12.75" customHeight="1" x14ac:dyDescent="0.2">
      <c r="A87" s="107">
        <v>39657</v>
      </c>
      <c r="B87" s="108">
        <v>63.41</v>
      </c>
      <c r="C87" s="108">
        <v>55.740001999999997</v>
      </c>
      <c r="D87" s="108">
        <v>47.209999000000003</v>
      </c>
      <c r="E87" s="108">
        <v>60.790000999999997</v>
      </c>
      <c r="F87" s="108">
        <v>40.900002000000001</v>
      </c>
      <c r="G87" s="108">
        <v>44.490001999999997</v>
      </c>
      <c r="L87" s="189">
        <f>IF(inter=Weekly_2,L86+$B$4,IF(inter=Bi_weekly_2,L85+$B$4,IF(inter=Monthly_2,L83+$B$4,IF(inter=Quarterly_2,L74+$B$4,IF(inter=Yearly_2,L35+$B$4,IF(inter=None_2,0,0))))))</f>
        <v>6300</v>
      </c>
      <c r="M87" s="109">
        <f t="shared" si="48"/>
        <v>-10.672810724418696</v>
      </c>
      <c r="N87" s="109">
        <f t="shared" si="49"/>
        <v>-9.1165958648236938</v>
      </c>
      <c r="O87" s="109">
        <f t="shared" si="50"/>
        <v>-1.4321339750424613</v>
      </c>
      <c r="P87" s="109">
        <f t="shared" si="51"/>
        <v>20.497913764631562</v>
      </c>
      <c r="Q87" s="109">
        <f t="shared" si="52"/>
        <v>-109.60959847512686</v>
      </c>
      <c r="R87" s="109">
        <f t="shared" si="53"/>
        <v>-13.015970395683439</v>
      </c>
      <c r="S87" s="110">
        <f t="shared" si="54"/>
        <v>0.16831431516194129</v>
      </c>
      <c r="T87" s="110">
        <f t="shared" si="55"/>
        <v>0.16355571470599686</v>
      </c>
      <c r="U87" s="110">
        <f t="shared" si="56"/>
        <v>3.0335395157336506E-2</v>
      </c>
      <c r="V87" s="110">
        <f t="shared" si="57"/>
        <v>-0.33719219324624722</v>
      </c>
      <c r="W87" s="110">
        <f t="shared" si="58"/>
        <v>2.6799411519619696</v>
      </c>
      <c r="X87" s="110">
        <f t="shared" si="59"/>
        <v>0.29255944730421546</v>
      </c>
      <c r="Y87" s="110">
        <f t="shared" si="60"/>
        <v>17.486200914682225</v>
      </c>
      <c r="Z87" s="110">
        <f t="shared" si="61"/>
        <v>19.89235665976474</v>
      </c>
      <c r="AA87" s="110">
        <f t="shared" si="62"/>
        <v>7.4729931682481068</v>
      </c>
      <c r="AB87" s="110">
        <f t="shared" si="63"/>
        <v>5.0781377680845896</v>
      </c>
      <c r="AC87" s="110">
        <f t="shared" si="64"/>
        <v>63.308065363908781</v>
      </c>
      <c r="AD87" s="110">
        <f t="shared" si="65"/>
        <v>18.691840022843785</v>
      </c>
      <c r="AE87" s="110"/>
      <c r="AF87" s="110"/>
      <c r="AG87" s="110"/>
      <c r="AH87" s="110"/>
      <c r="AI87" s="110"/>
      <c r="AJ87" s="110"/>
      <c r="AK87" s="90">
        <f t="shared" si="11"/>
        <v>0</v>
      </c>
      <c r="AL87" s="90">
        <f t="shared" si="12"/>
        <v>0</v>
      </c>
      <c r="AM87" s="90">
        <f t="shared" si="13"/>
        <v>0</v>
      </c>
      <c r="AN87" s="90">
        <f t="shared" si="14"/>
        <v>0</v>
      </c>
      <c r="AO87" s="90">
        <f t="shared" si="15"/>
        <v>0</v>
      </c>
      <c r="AP87" s="90">
        <f t="shared" si="16"/>
        <v>0</v>
      </c>
      <c r="AQ87" s="110">
        <f t="shared" si="17"/>
        <v>0</v>
      </c>
      <c r="AR87" s="110">
        <f t="shared" si="18"/>
        <v>0</v>
      </c>
      <c r="AS87" s="110">
        <f t="shared" si="19"/>
        <v>0</v>
      </c>
      <c r="AT87" s="110">
        <f t="shared" si="20"/>
        <v>0</v>
      </c>
      <c r="AU87" s="110">
        <f t="shared" si="21"/>
        <v>0</v>
      </c>
      <c r="AV87" s="110">
        <f t="shared" si="22"/>
        <v>0</v>
      </c>
      <c r="AW87" s="110">
        <f t="shared" si="66"/>
        <v>0.12515100325199069</v>
      </c>
      <c r="AX87" s="110">
        <f t="shared" si="67"/>
        <v>0.45981142570188283</v>
      </c>
      <c r="AY87" s="110">
        <f t="shared" si="68"/>
        <v>0.12221014322364675</v>
      </c>
      <c r="AZ87" s="110">
        <f t="shared" si="69"/>
        <v>9.8521968056117501E-2</v>
      </c>
      <c r="BA87" s="110">
        <f t="shared" si="70"/>
        <v>1.0330011002231643</v>
      </c>
      <c r="BB87" s="110">
        <f t="shared" si="71"/>
        <v>6.3691823656026991E-2</v>
      </c>
      <c r="BC87" s="110">
        <f t="shared" si="35"/>
        <v>17.611351917934215</v>
      </c>
      <c r="BD87" s="110">
        <f t="shared" si="36"/>
        <v>20.352168085466623</v>
      </c>
      <c r="BE87" s="110">
        <f t="shared" si="37"/>
        <v>7.5952033114717539</v>
      </c>
      <c r="BF87" s="110">
        <f t="shared" si="38"/>
        <v>5.1766597361407074</v>
      </c>
      <c r="BG87" s="110">
        <f t="shared" si="39"/>
        <v>64.341066464131941</v>
      </c>
      <c r="BH87" s="110">
        <f t="shared" si="40"/>
        <v>18.75553184649981</v>
      </c>
      <c r="BI87" s="108">
        <f t="shared" si="41"/>
        <v>0</v>
      </c>
      <c r="BJ87" s="109">
        <f t="shared" si="42"/>
        <v>-6967.9305710156059</v>
      </c>
      <c r="BK87" s="109">
        <f t="shared" si="25"/>
        <v>6300</v>
      </c>
      <c r="BL87" s="89">
        <f t="shared" si="43"/>
        <v>-9.5857810896392448E-2</v>
      </c>
      <c r="BM87" s="109">
        <f t="shared" si="72"/>
        <v>110.09223440093722</v>
      </c>
      <c r="BN87" s="108">
        <f t="shared" si="44"/>
        <v>6410.0922344009368</v>
      </c>
      <c r="BO87" s="89">
        <f t="shared" si="45"/>
        <v>-8.0057964259159009E-2</v>
      </c>
      <c r="BP87" s="108">
        <f t="shared" si="26"/>
        <v>90.407802607456006</v>
      </c>
      <c r="BQ87" s="108">
        <f t="shared" si="46"/>
        <v>6390.4078026074558</v>
      </c>
      <c r="BR87" s="89">
        <f t="shared" si="27"/>
        <v>-8.2882968267574686E-2</v>
      </c>
      <c r="BT87" s="108"/>
      <c r="BU87" s="109">
        <f t="shared" si="47"/>
        <v>-6967.9305710156059</v>
      </c>
      <c r="BV87" s="109">
        <f t="shared" si="28"/>
        <v>6300</v>
      </c>
      <c r="BX87" s="108">
        <f t="shared" si="29"/>
        <v>6967.9305710156059</v>
      </c>
      <c r="BY87" s="111">
        <f t="shared" si="30"/>
        <v>-9.5857810896392559E-2</v>
      </c>
      <c r="BZ87" s="108">
        <f t="shared" si="73"/>
        <v>63.41</v>
      </c>
      <c r="CA87" s="108">
        <f t="shared" si="74"/>
        <v>44.490001999999997</v>
      </c>
    </row>
    <row r="88" spans="1:79" ht="12.75" customHeight="1" x14ac:dyDescent="0.2">
      <c r="A88" s="107">
        <v>39664</v>
      </c>
      <c r="B88" s="108">
        <v>65</v>
      </c>
      <c r="C88" s="108">
        <v>57.110000999999997</v>
      </c>
      <c r="D88" s="108">
        <v>48.560001</v>
      </c>
      <c r="E88" s="108">
        <v>62.209999000000003</v>
      </c>
      <c r="F88" s="108">
        <v>40.849997999999999</v>
      </c>
      <c r="G88" s="108">
        <v>43.060001</v>
      </c>
      <c r="L88" s="189">
        <f>IF(inter=Weekly_2,L87+$B$4,IF(inter=Bi_weekly_2,0,IF(inter=Monthly_2,0,IF(inter=Quarterly_2,0,IF(inter=Yearly_2,0,IF(inter=None_2,0,0))))))</f>
        <v>0</v>
      </c>
      <c r="M88" s="109">
        <f t="shared" si="48"/>
        <v>0</v>
      </c>
      <c r="N88" s="109">
        <f t="shared" si="49"/>
        <v>0</v>
      </c>
      <c r="O88" s="109">
        <f t="shared" si="50"/>
        <v>0</v>
      </c>
      <c r="P88" s="109">
        <f t="shared" si="51"/>
        <v>0</v>
      </c>
      <c r="Q88" s="109">
        <f t="shared" si="52"/>
        <v>0</v>
      </c>
      <c r="R88" s="109">
        <f t="shared" si="53"/>
        <v>0</v>
      </c>
      <c r="S88" s="110">
        <f t="shared" si="54"/>
        <v>0</v>
      </c>
      <c r="T88" s="110">
        <f t="shared" si="55"/>
        <v>0</v>
      </c>
      <c r="U88" s="110">
        <f t="shared" si="56"/>
        <v>0</v>
      </c>
      <c r="V88" s="110">
        <f t="shared" si="57"/>
        <v>0</v>
      </c>
      <c r="W88" s="110">
        <f t="shared" si="58"/>
        <v>0</v>
      </c>
      <c r="X88" s="110">
        <f t="shared" si="59"/>
        <v>0</v>
      </c>
      <c r="Y88" s="110">
        <f t="shared" si="60"/>
        <v>17.486200914682225</v>
      </c>
      <c r="Z88" s="110">
        <f t="shared" si="61"/>
        <v>19.89235665976474</v>
      </c>
      <c r="AA88" s="110">
        <f t="shared" si="62"/>
        <v>7.4729931682481068</v>
      </c>
      <c r="AB88" s="110">
        <f t="shared" si="63"/>
        <v>5.0781377680845896</v>
      </c>
      <c r="AC88" s="110">
        <f t="shared" si="64"/>
        <v>63.308065363908781</v>
      </c>
      <c r="AD88" s="110">
        <f t="shared" si="65"/>
        <v>18.691840022843785</v>
      </c>
      <c r="AE88" s="110"/>
      <c r="AF88" s="110"/>
      <c r="AG88" s="110"/>
      <c r="AH88" s="110"/>
      <c r="AI88" s="110"/>
      <c r="AJ88" s="110"/>
      <c r="AK88" s="90">
        <f t="shared" si="11"/>
        <v>0</v>
      </c>
      <c r="AL88" s="90">
        <f t="shared" si="12"/>
        <v>0</v>
      </c>
      <c r="AM88" s="90">
        <f t="shared" si="13"/>
        <v>0</v>
      </c>
      <c r="AN88" s="90">
        <f t="shared" si="14"/>
        <v>0</v>
      </c>
      <c r="AO88" s="90">
        <f t="shared" si="15"/>
        <v>0</v>
      </c>
      <c r="AP88" s="90">
        <f t="shared" si="16"/>
        <v>0</v>
      </c>
      <c r="AQ88" s="110">
        <f t="shared" si="17"/>
        <v>0</v>
      </c>
      <c r="AR88" s="110">
        <f t="shared" si="18"/>
        <v>0</v>
      </c>
      <c r="AS88" s="110">
        <f t="shared" si="19"/>
        <v>0</v>
      </c>
      <c r="AT88" s="110">
        <f t="shared" si="20"/>
        <v>0</v>
      </c>
      <c r="AU88" s="110">
        <f t="shared" si="21"/>
        <v>0</v>
      </c>
      <c r="AV88" s="110">
        <f t="shared" si="22"/>
        <v>0</v>
      </c>
      <c r="AW88" s="110">
        <f t="shared" si="66"/>
        <v>0.12515100325199069</v>
      </c>
      <c r="AX88" s="110">
        <f t="shared" si="67"/>
        <v>0.45981142570188283</v>
      </c>
      <c r="AY88" s="110">
        <f t="shared" si="68"/>
        <v>0.12221014322364675</v>
      </c>
      <c r="AZ88" s="110">
        <f t="shared" si="69"/>
        <v>9.8521968056117501E-2</v>
      </c>
      <c r="BA88" s="110">
        <f t="shared" si="70"/>
        <v>1.0330011002231643</v>
      </c>
      <c r="BB88" s="110">
        <f t="shared" si="71"/>
        <v>6.3691823656026991E-2</v>
      </c>
      <c r="BC88" s="110">
        <f t="shared" si="35"/>
        <v>17.611351917934215</v>
      </c>
      <c r="BD88" s="110">
        <f t="shared" si="36"/>
        <v>20.352168085466623</v>
      </c>
      <c r="BE88" s="110">
        <f t="shared" si="37"/>
        <v>7.5952033114717539</v>
      </c>
      <c r="BF88" s="110">
        <f t="shared" si="38"/>
        <v>5.1766597361407074</v>
      </c>
      <c r="BG88" s="110">
        <f t="shared" si="39"/>
        <v>64.341066464131941</v>
      </c>
      <c r="BH88" s="110">
        <f t="shared" si="40"/>
        <v>18.75553184649981</v>
      </c>
      <c r="BI88" s="108">
        <f t="shared" si="41"/>
        <v>0</v>
      </c>
      <c r="BJ88" s="109">
        <f t="shared" si="42"/>
        <v>-6967.9305710156059</v>
      </c>
      <c r="BK88" s="109">
        <f t="shared" si="25"/>
        <v>6342.4600629584265</v>
      </c>
      <c r="BL88" s="89">
        <f t="shared" si="43"/>
        <v>-8.9764170535645005E-2</v>
      </c>
      <c r="BM88" s="109">
        <f t="shared" si="72"/>
        <v>110.09223440093722</v>
      </c>
      <c r="BN88" s="108">
        <f t="shared" si="44"/>
        <v>6452.5522973593634</v>
      </c>
      <c r="BO88" s="89">
        <f t="shared" si="45"/>
        <v>-7.3964323898411677E-2</v>
      </c>
      <c r="BP88" s="108">
        <f t="shared" si="26"/>
        <v>91.398885272859289</v>
      </c>
      <c r="BQ88" s="108">
        <f t="shared" si="46"/>
        <v>6433.8589482312873</v>
      </c>
      <c r="BR88" s="89">
        <f t="shared" si="27"/>
        <v>-7.6647093041639636E-2</v>
      </c>
      <c r="BT88" s="108"/>
      <c r="BU88" s="109">
        <f t="shared" si="47"/>
        <v>-6967.9305710156059</v>
      </c>
      <c r="BV88" s="109">
        <f t="shared" si="28"/>
        <v>6342.4600629584265</v>
      </c>
      <c r="BX88" s="108">
        <f t="shared" si="29"/>
        <v>6967.9305710156059</v>
      </c>
      <c r="BY88" s="111">
        <f t="shared" si="30"/>
        <v>-8.9764170535645116E-2</v>
      </c>
      <c r="BZ88" s="108">
        <f t="shared" si="73"/>
        <v>65</v>
      </c>
      <c r="CA88" s="108">
        <f t="shared" si="74"/>
        <v>43.060001</v>
      </c>
    </row>
    <row r="89" spans="1:79" ht="12.75" customHeight="1" x14ac:dyDescent="0.2">
      <c r="A89" s="107">
        <v>39671</v>
      </c>
      <c r="B89" s="108">
        <v>65.5</v>
      </c>
      <c r="C89" s="108">
        <v>56.98</v>
      </c>
      <c r="D89" s="108">
        <v>49.130001</v>
      </c>
      <c r="E89" s="108">
        <v>63.869999</v>
      </c>
      <c r="F89" s="108">
        <v>39.5</v>
      </c>
      <c r="G89" s="108">
        <v>41.970001000000003</v>
      </c>
      <c r="L89" s="189">
        <f>IF(inter=Weekly_2,L88+$B$4,IF(inter=Bi_weekly_2,L87+$B$4,IF(inter=Monthly_2,0,IF(inter=Quarterly_2,0,IF(inter=Yearly_2,0,IF(inter=None_2,0,0))))))</f>
        <v>0</v>
      </c>
      <c r="M89" s="109">
        <f t="shared" si="48"/>
        <v>0</v>
      </c>
      <c r="N89" s="109">
        <f t="shared" si="49"/>
        <v>0</v>
      </c>
      <c r="O89" s="109">
        <f t="shared" si="50"/>
        <v>0</v>
      </c>
      <c r="P89" s="109">
        <f t="shared" si="51"/>
        <v>0</v>
      </c>
      <c r="Q89" s="109">
        <f t="shared" si="52"/>
        <v>0</v>
      </c>
      <c r="R89" s="109">
        <f t="shared" si="53"/>
        <v>0</v>
      </c>
      <c r="S89" s="110">
        <f t="shared" si="54"/>
        <v>0</v>
      </c>
      <c r="T89" s="110">
        <f t="shared" si="55"/>
        <v>0</v>
      </c>
      <c r="U89" s="110">
        <f t="shared" si="56"/>
        <v>0</v>
      </c>
      <c r="V89" s="110">
        <f t="shared" si="57"/>
        <v>0</v>
      </c>
      <c r="W89" s="110">
        <f t="shared" si="58"/>
        <v>0</v>
      </c>
      <c r="X89" s="110">
        <f t="shared" si="59"/>
        <v>0</v>
      </c>
      <c r="Y89" s="110">
        <f t="shared" si="60"/>
        <v>17.486200914682225</v>
      </c>
      <c r="Z89" s="110">
        <f t="shared" si="61"/>
        <v>19.89235665976474</v>
      </c>
      <c r="AA89" s="110">
        <f t="shared" si="62"/>
        <v>7.4729931682481068</v>
      </c>
      <c r="AB89" s="110">
        <f t="shared" si="63"/>
        <v>5.0781377680845896</v>
      </c>
      <c r="AC89" s="110">
        <f t="shared" si="64"/>
        <v>63.308065363908781</v>
      </c>
      <c r="AD89" s="110">
        <f t="shared" si="65"/>
        <v>18.691840022843785</v>
      </c>
      <c r="AE89" s="110"/>
      <c r="AF89" s="110"/>
      <c r="AG89" s="110"/>
      <c r="AH89" s="110"/>
      <c r="AI89" s="110"/>
      <c r="AJ89" s="110"/>
      <c r="AK89" s="90">
        <f t="shared" si="11"/>
        <v>0</v>
      </c>
      <c r="AL89" s="90">
        <f t="shared" si="12"/>
        <v>0</v>
      </c>
      <c r="AM89" s="90">
        <f t="shared" si="13"/>
        <v>0</v>
      </c>
      <c r="AN89" s="90">
        <f t="shared" si="14"/>
        <v>0</v>
      </c>
      <c r="AO89" s="90">
        <f t="shared" si="15"/>
        <v>0</v>
      </c>
      <c r="AP89" s="90">
        <f t="shared" si="16"/>
        <v>0</v>
      </c>
      <c r="AQ89" s="110">
        <f t="shared" si="17"/>
        <v>0</v>
      </c>
      <c r="AR89" s="110">
        <f t="shared" si="18"/>
        <v>0</v>
      </c>
      <c r="AS89" s="110">
        <f t="shared" si="19"/>
        <v>0</v>
      </c>
      <c r="AT89" s="110">
        <f t="shared" si="20"/>
        <v>0</v>
      </c>
      <c r="AU89" s="110">
        <f t="shared" si="21"/>
        <v>0</v>
      </c>
      <c r="AV89" s="110">
        <f t="shared" si="22"/>
        <v>0</v>
      </c>
      <c r="AW89" s="110">
        <f t="shared" si="66"/>
        <v>0.12515100325199069</v>
      </c>
      <c r="AX89" s="110">
        <f t="shared" si="67"/>
        <v>0.45981142570188283</v>
      </c>
      <c r="AY89" s="110">
        <f t="shared" si="68"/>
        <v>0.12221014322364675</v>
      </c>
      <c r="AZ89" s="110">
        <f t="shared" si="69"/>
        <v>9.8521968056117501E-2</v>
      </c>
      <c r="BA89" s="110">
        <f t="shared" si="70"/>
        <v>1.0330011002231643</v>
      </c>
      <c r="BB89" s="110">
        <f t="shared" si="71"/>
        <v>6.3691823656026991E-2</v>
      </c>
      <c r="BC89" s="110">
        <f t="shared" si="35"/>
        <v>17.611351917934215</v>
      </c>
      <c r="BD89" s="110">
        <f t="shared" si="36"/>
        <v>20.352168085466623</v>
      </c>
      <c r="BE89" s="110">
        <f t="shared" si="37"/>
        <v>7.5952033114717539</v>
      </c>
      <c r="BF89" s="110">
        <f t="shared" si="38"/>
        <v>5.1766597361407074</v>
      </c>
      <c r="BG89" s="110">
        <f t="shared" si="39"/>
        <v>64.341066464131941</v>
      </c>
      <c r="BH89" s="110">
        <f t="shared" si="40"/>
        <v>18.75553184649981</v>
      </c>
      <c r="BI89" s="108">
        <f t="shared" si="41"/>
        <v>0</v>
      </c>
      <c r="BJ89" s="109">
        <f t="shared" si="42"/>
        <v>-6967.9305710156059</v>
      </c>
      <c r="BK89" s="109">
        <f t="shared" si="25"/>
        <v>6255.4665847085198</v>
      </c>
      <c r="BL89" s="89">
        <f t="shared" si="43"/>
        <v>-0.10224900765669387</v>
      </c>
      <c r="BM89" s="109">
        <f t="shared" si="72"/>
        <v>110.09223440093722</v>
      </c>
      <c r="BN89" s="108">
        <f t="shared" si="44"/>
        <v>6365.5588191094566</v>
      </c>
      <c r="BO89" s="89">
        <f t="shared" si="45"/>
        <v>-8.644916101946043E-2</v>
      </c>
      <c r="BP89" s="108">
        <f t="shared" si="26"/>
        <v>90.170917570859103</v>
      </c>
      <c r="BQ89" s="108">
        <f t="shared" si="46"/>
        <v>6345.6375022793782</v>
      </c>
      <c r="BR89" s="89">
        <f t="shared" si="27"/>
        <v>-8.9308161497011818E-2</v>
      </c>
      <c r="BT89" s="108"/>
      <c r="BU89" s="109">
        <f t="shared" si="47"/>
        <v>-6967.9305710156059</v>
      </c>
      <c r="BV89" s="109">
        <f t="shared" si="28"/>
        <v>6255.4665847085198</v>
      </c>
      <c r="BX89" s="108">
        <f t="shared" si="29"/>
        <v>6967.9305710156059</v>
      </c>
      <c r="BY89" s="111">
        <f t="shared" si="30"/>
        <v>-0.10224900765669387</v>
      </c>
      <c r="BZ89" s="108">
        <f t="shared" si="73"/>
        <v>65.5</v>
      </c>
      <c r="CA89" s="108">
        <f t="shared" si="74"/>
        <v>41.970001000000003</v>
      </c>
    </row>
    <row r="90" spans="1:79" ht="12.75" customHeight="1" x14ac:dyDescent="0.2">
      <c r="A90" s="107">
        <v>39678</v>
      </c>
      <c r="B90" s="108">
        <v>65.160004000000001</v>
      </c>
      <c r="C90" s="108">
        <v>56.580002</v>
      </c>
      <c r="D90" s="108">
        <v>48.580002</v>
      </c>
      <c r="E90" s="108">
        <v>62.400002000000001</v>
      </c>
      <c r="F90" s="108">
        <v>39.459999000000003</v>
      </c>
      <c r="G90" s="108">
        <v>41.84</v>
      </c>
      <c r="L90" s="189">
        <f>IF(inter=Weekly_2,L89+$B$4,IF(inter=Bi_weekly_2,0,IF(inter=Monthly_2,0,IF(inter=Quarterly_2,0,IF(inter=Yearly_2,0,IF(inter=None_2,0,0))))))</f>
        <v>0</v>
      </c>
      <c r="M90" s="109">
        <f t="shared" si="48"/>
        <v>0</v>
      </c>
      <c r="N90" s="109">
        <f t="shared" si="49"/>
        <v>0</v>
      </c>
      <c r="O90" s="109">
        <f t="shared" si="50"/>
        <v>0</v>
      </c>
      <c r="P90" s="109">
        <f t="shared" si="51"/>
        <v>0</v>
      </c>
      <c r="Q90" s="109">
        <f t="shared" si="52"/>
        <v>0</v>
      </c>
      <c r="R90" s="109">
        <f t="shared" si="53"/>
        <v>0</v>
      </c>
      <c r="S90" s="110">
        <f t="shared" si="54"/>
        <v>0</v>
      </c>
      <c r="T90" s="110">
        <f t="shared" si="55"/>
        <v>0</v>
      </c>
      <c r="U90" s="110">
        <f t="shared" si="56"/>
        <v>0</v>
      </c>
      <c r="V90" s="110">
        <f t="shared" si="57"/>
        <v>0</v>
      </c>
      <c r="W90" s="110">
        <f t="shared" si="58"/>
        <v>0</v>
      </c>
      <c r="X90" s="110">
        <f t="shared" si="59"/>
        <v>0</v>
      </c>
      <c r="Y90" s="110">
        <f t="shared" si="60"/>
        <v>17.486200914682225</v>
      </c>
      <c r="Z90" s="110">
        <f t="shared" si="61"/>
        <v>19.89235665976474</v>
      </c>
      <c r="AA90" s="110">
        <f t="shared" si="62"/>
        <v>7.4729931682481068</v>
      </c>
      <c r="AB90" s="110">
        <f t="shared" si="63"/>
        <v>5.0781377680845896</v>
      </c>
      <c r="AC90" s="110">
        <f t="shared" si="64"/>
        <v>63.308065363908781</v>
      </c>
      <c r="AD90" s="110">
        <f t="shared" si="65"/>
        <v>18.691840022843785</v>
      </c>
      <c r="AE90" s="110"/>
      <c r="AF90" s="110"/>
      <c r="AG90" s="110"/>
      <c r="AH90" s="110"/>
      <c r="AI90" s="110"/>
      <c r="AJ90" s="110"/>
      <c r="AK90" s="90">
        <f t="shared" si="11"/>
        <v>0</v>
      </c>
      <c r="AL90" s="90">
        <f t="shared" si="12"/>
        <v>0</v>
      </c>
      <c r="AM90" s="90">
        <f t="shared" si="13"/>
        <v>0</v>
      </c>
      <c r="AN90" s="90">
        <f t="shared" si="14"/>
        <v>0</v>
      </c>
      <c r="AO90" s="90">
        <f t="shared" si="15"/>
        <v>0</v>
      </c>
      <c r="AP90" s="90">
        <f t="shared" si="16"/>
        <v>0</v>
      </c>
      <c r="AQ90" s="110">
        <f t="shared" si="17"/>
        <v>0</v>
      </c>
      <c r="AR90" s="110">
        <f t="shared" si="18"/>
        <v>0</v>
      </c>
      <c r="AS90" s="110">
        <f t="shared" si="19"/>
        <v>0</v>
      </c>
      <c r="AT90" s="110">
        <f t="shared" si="20"/>
        <v>0</v>
      </c>
      <c r="AU90" s="110">
        <f t="shared" si="21"/>
        <v>0</v>
      </c>
      <c r="AV90" s="110">
        <f t="shared" si="22"/>
        <v>0</v>
      </c>
      <c r="AW90" s="110">
        <f t="shared" si="66"/>
        <v>0.12515100325199069</v>
      </c>
      <c r="AX90" s="110">
        <f t="shared" si="67"/>
        <v>0.45981142570188283</v>
      </c>
      <c r="AY90" s="110">
        <f t="shared" si="68"/>
        <v>0.12221014322364675</v>
      </c>
      <c r="AZ90" s="110">
        <f t="shared" si="69"/>
        <v>9.8521968056117501E-2</v>
      </c>
      <c r="BA90" s="110">
        <f t="shared" si="70"/>
        <v>1.0330011002231643</v>
      </c>
      <c r="BB90" s="110">
        <f t="shared" si="71"/>
        <v>6.3691823656026991E-2</v>
      </c>
      <c r="BC90" s="110">
        <f t="shared" si="35"/>
        <v>17.611351917934215</v>
      </c>
      <c r="BD90" s="110">
        <f t="shared" si="36"/>
        <v>20.352168085466623</v>
      </c>
      <c r="BE90" s="110">
        <f t="shared" si="37"/>
        <v>7.5952033114717539</v>
      </c>
      <c r="BF90" s="110">
        <f t="shared" si="38"/>
        <v>5.1766597361407074</v>
      </c>
      <c r="BG90" s="110">
        <f t="shared" si="39"/>
        <v>64.341066464131941</v>
      </c>
      <c r="BH90" s="110">
        <f t="shared" si="40"/>
        <v>18.75553184649981</v>
      </c>
      <c r="BI90" s="108">
        <f t="shared" si="41"/>
        <v>0</v>
      </c>
      <c r="BJ90" s="109">
        <f t="shared" si="42"/>
        <v>-6967.9305710156059</v>
      </c>
      <c r="BK90" s="109">
        <f t="shared" si="25"/>
        <v>6225.0271135914918</v>
      </c>
      <c r="BL90" s="89">
        <f t="shared" si="43"/>
        <v>-0.1066175171885837</v>
      </c>
      <c r="BM90" s="109">
        <f t="shared" si="72"/>
        <v>110.09223440093722</v>
      </c>
      <c r="BN90" s="108">
        <f t="shared" si="44"/>
        <v>6335.1193479924286</v>
      </c>
      <c r="BO90" s="89">
        <f t="shared" si="45"/>
        <v>-9.081767055135026E-2</v>
      </c>
      <c r="BP90" s="108">
        <f t="shared" si="26"/>
        <v>89.682799547882951</v>
      </c>
      <c r="BQ90" s="108">
        <f t="shared" si="46"/>
        <v>6314.7099131393752</v>
      </c>
      <c r="BR90" s="89">
        <f t="shared" si="27"/>
        <v>-9.3746723107922869E-2</v>
      </c>
      <c r="BT90" s="108"/>
      <c r="BU90" s="109">
        <f t="shared" si="47"/>
        <v>-6967.9305710156059</v>
      </c>
      <c r="BV90" s="109">
        <f t="shared" si="28"/>
        <v>6225.0271135914918</v>
      </c>
      <c r="BX90" s="108">
        <f t="shared" si="29"/>
        <v>6967.9305710156059</v>
      </c>
      <c r="BY90" s="111">
        <f t="shared" si="30"/>
        <v>-0.10661751718858381</v>
      </c>
      <c r="BZ90" s="108">
        <f t="shared" si="73"/>
        <v>65.160004000000001</v>
      </c>
      <c r="CA90" s="108">
        <f t="shared" si="74"/>
        <v>41.84</v>
      </c>
    </row>
    <row r="91" spans="1:79" ht="12.75" customHeight="1" x14ac:dyDescent="0.2">
      <c r="A91" s="107">
        <v>39685</v>
      </c>
      <c r="B91" s="108">
        <v>64.620002999999997</v>
      </c>
      <c r="C91" s="108">
        <v>56.759998000000003</v>
      </c>
      <c r="D91" s="108">
        <v>48.779998999999997</v>
      </c>
      <c r="E91" s="108">
        <v>62.73</v>
      </c>
      <c r="F91" s="108">
        <v>39.779998999999997</v>
      </c>
      <c r="G91" s="108">
        <v>41.060001</v>
      </c>
      <c r="L91" s="189">
        <f>IF(inter=Weekly_2,L90+$B$4,IF(inter=Bi_weekly_2,L89+$B$4,IF(inter=Monthly_2,L87+$B$4,IF(inter=Quarterly_2,0,IF(inter=Yearly_2,0,IF(inter=None_2,0,0))))))</f>
        <v>6400</v>
      </c>
      <c r="M91" s="109">
        <f t="shared" si="48"/>
        <v>3.5583555653681742</v>
      </c>
      <c r="N91" s="109">
        <f t="shared" si="49"/>
        <v>2.6901242235335303</v>
      </c>
      <c r="O91" s="109">
        <f t="shared" si="50"/>
        <v>6.1325992741494133</v>
      </c>
      <c r="P91" s="109">
        <f t="shared" si="51"/>
        <v>4.9515821919462724</v>
      </c>
      <c r="Q91" s="109">
        <f t="shared" si="52"/>
        <v>-112.00522313177407</v>
      </c>
      <c r="R91" s="109">
        <f t="shared" si="53"/>
        <v>-77.313029970194293</v>
      </c>
      <c r="S91" s="110">
        <f t="shared" si="54"/>
        <v>-5.5065852679830024E-2</v>
      </c>
      <c r="T91" s="110">
        <f t="shared" si="55"/>
        <v>-4.7394720195964947E-2</v>
      </c>
      <c r="U91" s="110">
        <f t="shared" si="56"/>
        <v>-0.12571954489276257</v>
      </c>
      <c r="V91" s="110">
        <f t="shared" si="57"/>
        <v>-7.8934834878786428E-2</v>
      </c>
      <c r="W91" s="110">
        <f t="shared" si="58"/>
        <v>2.8156165396528561</v>
      </c>
      <c r="X91" s="110">
        <f t="shared" si="59"/>
        <v>1.8829281073372184</v>
      </c>
      <c r="Y91" s="110">
        <f t="shared" si="60"/>
        <v>17.431135062002394</v>
      </c>
      <c r="Z91" s="110">
        <f t="shared" si="61"/>
        <v>19.844961939568776</v>
      </c>
      <c r="AA91" s="110">
        <f t="shared" si="62"/>
        <v>7.3472736233553446</v>
      </c>
      <c r="AB91" s="110">
        <f t="shared" si="63"/>
        <v>4.9992029332058028</v>
      </c>
      <c r="AC91" s="110">
        <f t="shared" si="64"/>
        <v>66.123681903561632</v>
      </c>
      <c r="AD91" s="110">
        <f t="shared" si="65"/>
        <v>20.574768130181003</v>
      </c>
      <c r="AE91" s="110"/>
      <c r="AF91" s="110"/>
      <c r="AG91" s="110"/>
      <c r="AH91" s="110"/>
      <c r="AI91" s="110"/>
      <c r="AJ91" s="110"/>
      <c r="AK91" s="90">
        <f t="shared" si="11"/>
        <v>0</v>
      </c>
      <c r="AL91" s="90">
        <f t="shared" si="12"/>
        <v>0</v>
      </c>
      <c r="AM91" s="90">
        <f t="shared" si="13"/>
        <v>0</v>
      </c>
      <c r="AN91" s="90">
        <f t="shared" si="14"/>
        <v>0</v>
      </c>
      <c r="AO91" s="90">
        <f t="shared" si="15"/>
        <v>0</v>
      </c>
      <c r="AP91" s="90">
        <f t="shared" si="16"/>
        <v>0</v>
      </c>
      <c r="AQ91" s="110">
        <f t="shared" si="17"/>
        <v>0</v>
      </c>
      <c r="AR91" s="110">
        <f t="shared" si="18"/>
        <v>0</v>
      </c>
      <c r="AS91" s="110">
        <f t="shared" si="19"/>
        <v>0</v>
      </c>
      <c r="AT91" s="110">
        <f t="shared" si="20"/>
        <v>0</v>
      </c>
      <c r="AU91" s="110">
        <f t="shared" si="21"/>
        <v>0</v>
      </c>
      <c r="AV91" s="110">
        <f t="shared" si="22"/>
        <v>0</v>
      </c>
      <c r="AW91" s="110">
        <f t="shared" si="66"/>
        <v>0.12515100325199069</v>
      </c>
      <c r="AX91" s="110">
        <f t="shared" si="67"/>
        <v>0.45981142570188283</v>
      </c>
      <c r="AY91" s="110">
        <f t="shared" si="68"/>
        <v>0.12221014322364675</v>
      </c>
      <c r="AZ91" s="110">
        <f t="shared" si="69"/>
        <v>9.8521968056117501E-2</v>
      </c>
      <c r="BA91" s="110">
        <f t="shared" si="70"/>
        <v>1.0330011002231643</v>
      </c>
      <c r="BB91" s="110">
        <f t="shared" si="71"/>
        <v>6.3691823656026991E-2</v>
      </c>
      <c r="BC91" s="110">
        <f t="shared" si="35"/>
        <v>17.556286065254383</v>
      </c>
      <c r="BD91" s="110">
        <f t="shared" si="36"/>
        <v>20.304773365270659</v>
      </c>
      <c r="BE91" s="110">
        <f t="shared" si="37"/>
        <v>7.4694837665789917</v>
      </c>
      <c r="BF91" s="110">
        <f t="shared" si="38"/>
        <v>5.0977249012619206</v>
      </c>
      <c r="BG91" s="110">
        <f t="shared" si="39"/>
        <v>67.156683003784792</v>
      </c>
      <c r="BH91" s="110">
        <f t="shared" si="40"/>
        <v>20.638459953837028</v>
      </c>
      <c r="BI91" s="108">
        <f t="shared" si="41"/>
        <v>0</v>
      </c>
      <c r="BJ91" s="109">
        <f t="shared" si="42"/>
        <v>-7139.916162862577</v>
      </c>
      <c r="BK91" s="109">
        <f t="shared" si="25"/>
        <v>6399.9999999999991</v>
      </c>
      <c r="BL91" s="89">
        <f t="shared" si="43"/>
        <v>-0.10363093151025549</v>
      </c>
      <c r="BM91" s="109">
        <f t="shared" si="72"/>
        <v>110.09223440093722</v>
      </c>
      <c r="BN91" s="108">
        <f t="shared" si="44"/>
        <v>6510.0922344009359</v>
      </c>
      <c r="BO91" s="89">
        <f t="shared" si="45"/>
        <v>-8.8211670010580168E-2</v>
      </c>
      <c r="BP91" s="108">
        <f t="shared" si="26"/>
        <v>90.035816606096915</v>
      </c>
      <c r="BQ91" s="108">
        <f t="shared" si="46"/>
        <v>6490.035816606096</v>
      </c>
      <c r="BR91" s="89">
        <f t="shared" si="27"/>
        <v>-9.1020725094330457E-2</v>
      </c>
      <c r="BT91" s="108"/>
      <c r="BU91" s="109">
        <f t="shared" si="47"/>
        <v>-7139.916162862577</v>
      </c>
      <c r="BV91" s="109">
        <f t="shared" si="28"/>
        <v>6399.9999999999991</v>
      </c>
      <c r="BX91" s="108">
        <f t="shared" si="29"/>
        <v>7139.916162862577</v>
      </c>
      <c r="BY91" s="111">
        <f t="shared" si="30"/>
        <v>-0.10363093151025549</v>
      </c>
      <c r="BZ91" s="108">
        <f t="shared" si="73"/>
        <v>64.620002999999997</v>
      </c>
      <c r="CA91" s="108">
        <f t="shared" si="74"/>
        <v>41.060001</v>
      </c>
    </row>
    <row r="92" spans="1:79" ht="12.75" customHeight="1" x14ac:dyDescent="0.2">
      <c r="A92" s="107">
        <v>39693</v>
      </c>
      <c r="B92" s="108">
        <v>62.630001</v>
      </c>
      <c r="C92" s="108">
        <v>55.73</v>
      </c>
      <c r="D92" s="108">
        <v>47.73</v>
      </c>
      <c r="E92" s="108">
        <v>61.860000999999997</v>
      </c>
      <c r="F92" s="108">
        <v>37.229999999999997</v>
      </c>
      <c r="G92" s="108">
        <v>37.900002000000001</v>
      </c>
      <c r="L92" s="189">
        <f>IF(inter=Weekly_2,L91+$B$4,IF(inter=Bi_weekly_2,0,IF(inter=Monthly_2,0,IF(inter=Quarterly_2,0,IF(inter=Yearly_2,0,IF(inter=None_2,0,0))))))</f>
        <v>0</v>
      </c>
      <c r="M92" s="109">
        <f t="shared" si="48"/>
        <v>0</v>
      </c>
      <c r="N92" s="109">
        <f t="shared" si="49"/>
        <v>0</v>
      </c>
      <c r="O92" s="109">
        <f t="shared" si="50"/>
        <v>0</v>
      </c>
      <c r="P92" s="109">
        <f t="shared" si="51"/>
        <v>0</v>
      </c>
      <c r="Q92" s="109">
        <f t="shared" si="52"/>
        <v>0</v>
      </c>
      <c r="R92" s="109">
        <f t="shared" si="53"/>
        <v>0</v>
      </c>
      <c r="S92" s="110">
        <f t="shared" si="54"/>
        <v>0</v>
      </c>
      <c r="T92" s="110">
        <f t="shared" si="55"/>
        <v>0</v>
      </c>
      <c r="U92" s="110">
        <f t="shared" si="56"/>
        <v>0</v>
      </c>
      <c r="V92" s="110">
        <f t="shared" si="57"/>
        <v>0</v>
      </c>
      <c r="W92" s="110">
        <f t="shared" si="58"/>
        <v>0</v>
      </c>
      <c r="X92" s="110">
        <f t="shared" si="59"/>
        <v>0</v>
      </c>
      <c r="Y92" s="110">
        <f t="shared" si="60"/>
        <v>17.431135062002394</v>
      </c>
      <c r="Z92" s="110">
        <f t="shared" si="61"/>
        <v>19.844961939568776</v>
      </c>
      <c r="AA92" s="110">
        <f t="shared" si="62"/>
        <v>7.3472736233553446</v>
      </c>
      <c r="AB92" s="110">
        <f t="shared" si="63"/>
        <v>4.9992029332058028</v>
      </c>
      <c r="AC92" s="110">
        <f t="shared" si="64"/>
        <v>66.123681903561632</v>
      </c>
      <c r="AD92" s="110">
        <f t="shared" si="65"/>
        <v>20.574768130181003</v>
      </c>
      <c r="AE92" s="110"/>
      <c r="AF92" s="110"/>
      <c r="AG92" s="110"/>
      <c r="AH92" s="110"/>
      <c r="AI92" s="110"/>
      <c r="AJ92" s="110"/>
      <c r="AK92" s="90">
        <f t="shared" si="11"/>
        <v>0</v>
      </c>
      <c r="AL92" s="90">
        <f t="shared" si="12"/>
        <v>0</v>
      </c>
      <c r="AM92" s="90">
        <f t="shared" si="13"/>
        <v>0</v>
      </c>
      <c r="AN92" s="90">
        <f t="shared" si="14"/>
        <v>0</v>
      </c>
      <c r="AO92" s="90">
        <f t="shared" si="15"/>
        <v>0</v>
      </c>
      <c r="AP92" s="90">
        <f t="shared" si="16"/>
        <v>0</v>
      </c>
      <c r="AQ92" s="110">
        <f t="shared" si="17"/>
        <v>0</v>
      </c>
      <c r="AR92" s="110">
        <f t="shared" si="18"/>
        <v>0</v>
      </c>
      <c r="AS92" s="110">
        <f t="shared" si="19"/>
        <v>0</v>
      </c>
      <c r="AT92" s="110">
        <f t="shared" si="20"/>
        <v>0</v>
      </c>
      <c r="AU92" s="110">
        <f t="shared" si="21"/>
        <v>0</v>
      </c>
      <c r="AV92" s="110">
        <f t="shared" si="22"/>
        <v>0</v>
      </c>
      <c r="AW92" s="110">
        <f t="shared" si="66"/>
        <v>0.12515100325199069</v>
      </c>
      <c r="AX92" s="110">
        <f t="shared" si="67"/>
        <v>0.45981142570188283</v>
      </c>
      <c r="AY92" s="110">
        <f t="shared" si="68"/>
        <v>0.12221014322364675</v>
      </c>
      <c r="AZ92" s="110">
        <f t="shared" si="69"/>
        <v>9.8521968056117501E-2</v>
      </c>
      <c r="BA92" s="110">
        <f t="shared" si="70"/>
        <v>1.0330011002231643</v>
      </c>
      <c r="BB92" s="110">
        <f t="shared" si="71"/>
        <v>6.3691823656026991E-2</v>
      </c>
      <c r="BC92" s="110">
        <f t="shared" si="35"/>
        <v>17.556286065254383</v>
      </c>
      <c r="BD92" s="110">
        <f t="shared" si="36"/>
        <v>20.304773365270659</v>
      </c>
      <c r="BE92" s="110">
        <f t="shared" si="37"/>
        <v>7.4694837665789917</v>
      </c>
      <c r="BF92" s="110">
        <f t="shared" si="38"/>
        <v>5.0977249012619206</v>
      </c>
      <c r="BG92" s="110">
        <f t="shared" si="39"/>
        <v>67.156683003784792</v>
      </c>
      <c r="BH92" s="110">
        <f t="shared" si="40"/>
        <v>20.638459953837028</v>
      </c>
      <c r="BI92" s="108">
        <f t="shared" si="41"/>
        <v>0</v>
      </c>
      <c r="BJ92" s="109">
        <f t="shared" si="42"/>
        <v>-7139.916162862577</v>
      </c>
      <c r="BK92" s="109">
        <f t="shared" si="25"/>
        <v>6099.1762342995735</v>
      </c>
      <c r="BL92" s="89">
        <f t="shared" si="43"/>
        <v>-0.14576360629782859</v>
      </c>
      <c r="BM92" s="109">
        <f t="shared" si="72"/>
        <v>110.09223440093722</v>
      </c>
      <c r="BN92" s="108">
        <f t="shared" si="44"/>
        <v>6209.2684687005103</v>
      </c>
      <c r="BO92" s="89">
        <f t="shared" si="45"/>
        <v>-0.13034434479815316</v>
      </c>
      <c r="BP92" s="108">
        <f t="shared" si="26"/>
        <v>86.263708596982639</v>
      </c>
      <c r="BQ92" s="108">
        <f t="shared" si="46"/>
        <v>6185.4399428965553</v>
      </c>
      <c r="BR92" s="89">
        <f t="shared" si="27"/>
        <v>-0.13368171252914929</v>
      </c>
      <c r="BT92" s="108"/>
      <c r="BU92" s="109">
        <f t="shared" si="47"/>
        <v>-7139.916162862577</v>
      </c>
      <c r="BV92" s="109">
        <f t="shared" si="28"/>
        <v>6099.1762342995735</v>
      </c>
      <c r="BX92" s="108">
        <f t="shared" si="29"/>
        <v>7139.916162862577</v>
      </c>
      <c r="BY92" s="111">
        <f t="shared" si="30"/>
        <v>-0.14576360629782859</v>
      </c>
      <c r="BZ92" s="108">
        <f t="shared" si="73"/>
        <v>62.630001</v>
      </c>
      <c r="CA92" s="108">
        <f t="shared" si="74"/>
        <v>37.900002000000001</v>
      </c>
    </row>
    <row r="93" spans="1:79" ht="12.75" customHeight="1" x14ac:dyDescent="0.2">
      <c r="A93" s="107">
        <v>39699</v>
      </c>
      <c r="B93" s="108">
        <v>63.41</v>
      </c>
      <c r="C93" s="108">
        <v>55.900002000000001</v>
      </c>
      <c r="D93" s="108">
        <v>48.330002</v>
      </c>
      <c r="E93" s="108">
        <v>62.650002000000001</v>
      </c>
      <c r="F93" s="108">
        <v>37.729999999999997</v>
      </c>
      <c r="G93" s="108">
        <v>37.470001000000003</v>
      </c>
      <c r="L93" s="189">
        <f>IF(inter=Weekly_2,L92+$B$4,IF(inter=Bi_weekly_2,L91+$B$4,IF(inter=Monthly_2,0,IF(inter=Quarterly_2,0,IF(inter=Yearly_2,0,IF(inter=None_2,0,0))))))</f>
        <v>0</v>
      </c>
      <c r="M93" s="109">
        <f t="shared" si="48"/>
        <v>0</v>
      </c>
      <c r="N93" s="109">
        <f t="shared" si="49"/>
        <v>0</v>
      </c>
      <c r="O93" s="109">
        <f t="shared" si="50"/>
        <v>0</v>
      </c>
      <c r="P93" s="109">
        <f t="shared" si="51"/>
        <v>0</v>
      </c>
      <c r="Q93" s="109">
        <f t="shared" si="52"/>
        <v>0</v>
      </c>
      <c r="R93" s="109">
        <f t="shared" si="53"/>
        <v>0</v>
      </c>
      <c r="S93" s="110">
        <f t="shared" si="54"/>
        <v>0</v>
      </c>
      <c r="T93" s="110">
        <f t="shared" si="55"/>
        <v>0</v>
      </c>
      <c r="U93" s="110">
        <f t="shared" si="56"/>
        <v>0</v>
      </c>
      <c r="V93" s="110">
        <f t="shared" si="57"/>
        <v>0</v>
      </c>
      <c r="W93" s="110">
        <f t="shared" si="58"/>
        <v>0</v>
      </c>
      <c r="X93" s="110">
        <f t="shared" si="59"/>
        <v>0</v>
      </c>
      <c r="Y93" s="110">
        <f t="shared" si="60"/>
        <v>17.431135062002394</v>
      </c>
      <c r="Z93" s="110">
        <f t="shared" si="61"/>
        <v>19.844961939568776</v>
      </c>
      <c r="AA93" s="110">
        <f t="shared" si="62"/>
        <v>7.3472736233553446</v>
      </c>
      <c r="AB93" s="110">
        <f t="shared" si="63"/>
        <v>4.9992029332058028</v>
      </c>
      <c r="AC93" s="110">
        <f t="shared" si="64"/>
        <v>66.123681903561632</v>
      </c>
      <c r="AD93" s="110">
        <f t="shared" si="65"/>
        <v>20.574768130181003</v>
      </c>
      <c r="AE93" s="110"/>
      <c r="AF93" s="110"/>
      <c r="AG93" s="110"/>
      <c r="AH93" s="110"/>
      <c r="AI93" s="110"/>
      <c r="AJ93" s="110"/>
      <c r="AK93" s="90">
        <f t="shared" si="11"/>
        <v>0</v>
      </c>
      <c r="AL93" s="90">
        <f t="shared" si="12"/>
        <v>0</v>
      </c>
      <c r="AM93" s="90">
        <f t="shared" si="13"/>
        <v>0</v>
      </c>
      <c r="AN93" s="90">
        <f t="shared" si="14"/>
        <v>0</v>
      </c>
      <c r="AO93" s="90">
        <f t="shared" si="15"/>
        <v>0</v>
      </c>
      <c r="AP93" s="90">
        <f t="shared" si="16"/>
        <v>0</v>
      </c>
      <c r="AQ93" s="110">
        <f t="shared" si="17"/>
        <v>0</v>
      </c>
      <c r="AR93" s="110">
        <f t="shared" si="18"/>
        <v>0</v>
      </c>
      <c r="AS93" s="110">
        <f t="shared" si="19"/>
        <v>0</v>
      </c>
      <c r="AT93" s="110">
        <f t="shared" si="20"/>
        <v>0</v>
      </c>
      <c r="AU93" s="110">
        <f t="shared" si="21"/>
        <v>0</v>
      </c>
      <c r="AV93" s="110">
        <f t="shared" si="22"/>
        <v>0</v>
      </c>
      <c r="AW93" s="110">
        <f t="shared" si="66"/>
        <v>0.12515100325199069</v>
      </c>
      <c r="AX93" s="110">
        <f t="shared" si="67"/>
        <v>0.45981142570188283</v>
      </c>
      <c r="AY93" s="110">
        <f t="shared" si="68"/>
        <v>0.12221014322364675</v>
      </c>
      <c r="AZ93" s="110">
        <f t="shared" si="69"/>
        <v>9.8521968056117501E-2</v>
      </c>
      <c r="BA93" s="110">
        <f t="shared" si="70"/>
        <v>1.0330011002231643</v>
      </c>
      <c r="BB93" s="110">
        <f t="shared" si="71"/>
        <v>6.3691823656026991E-2</v>
      </c>
      <c r="BC93" s="110">
        <f t="shared" si="35"/>
        <v>17.556286065254383</v>
      </c>
      <c r="BD93" s="110">
        <f t="shared" si="36"/>
        <v>20.304773365270659</v>
      </c>
      <c r="BE93" s="110">
        <f t="shared" si="37"/>
        <v>7.4694837665789917</v>
      </c>
      <c r="BF93" s="110">
        <f t="shared" si="38"/>
        <v>5.0977249012619206</v>
      </c>
      <c r="BG93" s="110">
        <f t="shared" si="39"/>
        <v>67.156683003784792</v>
      </c>
      <c r="BH93" s="110">
        <f t="shared" si="40"/>
        <v>20.638459953837028</v>
      </c>
      <c r="BI93" s="108">
        <f t="shared" si="41"/>
        <v>0</v>
      </c>
      <c r="BJ93" s="109">
        <f t="shared" si="42"/>
        <v>-7139.916162862577</v>
      </c>
      <c r="BK93" s="109">
        <f t="shared" si="25"/>
        <v>6148.7186097024824</v>
      </c>
      <c r="BL93" s="89">
        <f t="shared" si="43"/>
        <v>-0.13882481678366065</v>
      </c>
      <c r="BM93" s="109">
        <f t="shared" si="72"/>
        <v>110.09223440093722</v>
      </c>
      <c r="BN93" s="108">
        <f t="shared" si="44"/>
        <v>6258.8108441034192</v>
      </c>
      <c r="BO93" s="89">
        <f t="shared" si="45"/>
        <v>-0.12340555528398534</v>
      </c>
      <c r="BP93" s="108">
        <f t="shared" si="26"/>
        <v>87.079766902248792</v>
      </c>
      <c r="BQ93" s="108">
        <f t="shared" si="46"/>
        <v>6235.7983766047291</v>
      </c>
      <c r="BR93" s="89">
        <f t="shared" si="27"/>
        <v>-0.12662862779264961</v>
      </c>
      <c r="BT93" s="108"/>
      <c r="BU93" s="109">
        <f t="shared" si="47"/>
        <v>-7139.916162862577</v>
      </c>
      <c r="BV93" s="109">
        <f t="shared" si="28"/>
        <v>6148.7186097024824</v>
      </c>
      <c r="BX93" s="108">
        <f t="shared" si="29"/>
        <v>7139.916162862577</v>
      </c>
      <c r="BY93" s="111">
        <f t="shared" si="30"/>
        <v>-0.13882481678366065</v>
      </c>
      <c r="BZ93" s="108">
        <f t="shared" si="73"/>
        <v>63.41</v>
      </c>
      <c r="CA93" s="108">
        <f t="shared" si="74"/>
        <v>37.470001000000003</v>
      </c>
    </row>
    <row r="94" spans="1:79" ht="12.75" customHeight="1" x14ac:dyDescent="0.2">
      <c r="A94" s="107">
        <v>39706</v>
      </c>
      <c r="B94" s="108">
        <v>63.419998</v>
      </c>
      <c r="C94" s="108">
        <v>56.57</v>
      </c>
      <c r="D94" s="108">
        <v>48.779998999999997</v>
      </c>
      <c r="E94" s="108">
        <v>65.019997000000004</v>
      </c>
      <c r="F94" s="108">
        <v>38.389999000000003</v>
      </c>
      <c r="G94" s="108">
        <v>38.970001000000003</v>
      </c>
      <c r="L94" s="189">
        <f>IF(inter=Weekly_2,L93+$B$4,IF(inter=Bi_weekly_2,0,IF(inter=Monthly_2,0,IF(inter=Quarterly_2,0,IF(inter=Yearly_2,0,IF(inter=None_2,0,0))))))</f>
        <v>0</v>
      </c>
      <c r="M94" s="109">
        <f t="shared" si="48"/>
        <v>0</v>
      </c>
      <c r="N94" s="109">
        <f t="shared" si="49"/>
        <v>0</v>
      </c>
      <c r="O94" s="109">
        <f t="shared" si="50"/>
        <v>0</v>
      </c>
      <c r="P94" s="109">
        <f t="shared" si="51"/>
        <v>0</v>
      </c>
      <c r="Q94" s="109">
        <f t="shared" si="52"/>
        <v>0</v>
      </c>
      <c r="R94" s="109">
        <f t="shared" si="53"/>
        <v>0</v>
      </c>
      <c r="S94" s="110">
        <f t="shared" si="54"/>
        <v>0</v>
      </c>
      <c r="T94" s="110">
        <f t="shared" si="55"/>
        <v>0</v>
      </c>
      <c r="U94" s="110">
        <f t="shared" si="56"/>
        <v>0</v>
      </c>
      <c r="V94" s="110">
        <f t="shared" si="57"/>
        <v>0</v>
      </c>
      <c r="W94" s="110">
        <f t="shared" si="58"/>
        <v>0</v>
      </c>
      <c r="X94" s="110">
        <f t="shared" si="59"/>
        <v>0</v>
      </c>
      <c r="Y94" s="110">
        <f t="shared" si="60"/>
        <v>17.431135062002394</v>
      </c>
      <c r="Z94" s="110">
        <f t="shared" si="61"/>
        <v>19.844961939568776</v>
      </c>
      <c r="AA94" s="110">
        <f t="shared" si="62"/>
        <v>7.3472736233553446</v>
      </c>
      <c r="AB94" s="110">
        <f t="shared" si="63"/>
        <v>4.9992029332058028</v>
      </c>
      <c r="AC94" s="110">
        <f t="shared" si="64"/>
        <v>66.123681903561632</v>
      </c>
      <c r="AD94" s="110">
        <f t="shared" si="65"/>
        <v>20.574768130181003</v>
      </c>
      <c r="AE94" s="110"/>
      <c r="AF94" s="110"/>
      <c r="AG94" s="110"/>
      <c r="AH94" s="110"/>
      <c r="AI94" s="110"/>
      <c r="AJ94" s="110"/>
      <c r="AK94" s="90">
        <f t="shared" si="11"/>
        <v>0</v>
      </c>
      <c r="AL94" s="90">
        <f t="shared" si="12"/>
        <v>0</v>
      </c>
      <c r="AM94" s="90">
        <f t="shared" si="13"/>
        <v>0</v>
      </c>
      <c r="AN94" s="90">
        <f t="shared" si="14"/>
        <v>0</v>
      </c>
      <c r="AO94" s="90">
        <f t="shared" si="15"/>
        <v>0</v>
      </c>
      <c r="AP94" s="90">
        <f t="shared" si="16"/>
        <v>0</v>
      </c>
      <c r="AQ94" s="110">
        <f t="shared" si="17"/>
        <v>0</v>
      </c>
      <c r="AR94" s="110">
        <f t="shared" si="18"/>
        <v>0</v>
      </c>
      <c r="AS94" s="110">
        <f t="shared" si="19"/>
        <v>0</v>
      </c>
      <c r="AT94" s="110">
        <f t="shared" si="20"/>
        <v>0</v>
      </c>
      <c r="AU94" s="110">
        <f t="shared" si="21"/>
        <v>0</v>
      </c>
      <c r="AV94" s="110">
        <f t="shared" si="22"/>
        <v>0</v>
      </c>
      <c r="AW94" s="110">
        <f t="shared" si="66"/>
        <v>0.12515100325199069</v>
      </c>
      <c r="AX94" s="110">
        <f t="shared" si="67"/>
        <v>0.45981142570188283</v>
      </c>
      <c r="AY94" s="110">
        <f t="shared" si="68"/>
        <v>0.12221014322364675</v>
      </c>
      <c r="AZ94" s="110">
        <f t="shared" si="69"/>
        <v>9.8521968056117501E-2</v>
      </c>
      <c r="BA94" s="110">
        <f t="shared" si="70"/>
        <v>1.0330011002231643</v>
      </c>
      <c r="BB94" s="110">
        <f t="shared" si="71"/>
        <v>6.3691823656026991E-2</v>
      </c>
      <c r="BC94" s="110">
        <f t="shared" si="35"/>
        <v>17.556286065254383</v>
      </c>
      <c r="BD94" s="110">
        <f t="shared" si="36"/>
        <v>20.304773365270659</v>
      </c>
      <c r="BE94" s="110">
        <f t="shared" si="37"/>
        <v>7.4694837665789917</v>
      </c>
      <c r="BF94" s="110">
        <f t="shared" si="38"/>
        <v>5.0977249012619206</v>
      </c>
      <c r="BG94" s="110">
        <f t="shared" si="39"/>
        <v>67.156683003784792</v>
      </c>
      <c r="BH94" s="110">
        <f t="shared" si="40"/>
        <v>20.638459953837028</v>
      </c>
      <c r="BI94" s="108">
        <f t="shared" si="41"/>
        <v>0</v>
      </c>
      <c r="BJ94" s="109">
        <f t="shared" si="42"/>
        <v>-7139.916162862577</v>
      </c>
      <c r="BK94" s="109">
        <f t="shared" si="25"/>
        <v>6251.8470241727309</v>
      </c>
      <c r="BL94" s="89">
        <f t="shared" si="43"/>
        <v>-0.12438089165654798</v>
      </c>
      <c r="BM94" s="109">
        <f t="shared" si="72"/>
        <v>110.09223440093722</v>
      </c>
      <c r="BN94" s="108">
        <f t="shared" si="44"/>
        <v>6361.9392585736678</v>
      </c>
      <c r="BO94" s="89">
        <f t="shared" si="45"/>
        <v>-0.10896163015687266</v>
      </c>
      <c r="BP94" s="108">
        <f t="shared" si="26"/>
        <v>88.454899095710331</v>
      </c>
      <c r="BQ94" s="108">
        <f t="shared" si="46"/>
        <v>6340.301923268441</v>
      </c>
      <c r="BR94" s="89">
        <f t="shared" si="27"/>
        <v>-0.11199210485877054</v>
      </c>
      <c r="BT94" s="108"/>
      <c r="BU94" s="109">
        <f t="shared" si="47"/>
        <v>-7139.916162862577</v>
      </c>
      <c r="BV94" s="109">
        <f t="shared" si="28"/>
        <v>6251.8470241727309</v>
      </c>
      <c r="BX94" s="108">
        <f t="shared" si="29"/>
        <v>7139.916162862577</v>
      </c>
      <c r="BY94" s="111">
        <f t="shared" si="30"/>
        <v>-0.12438089165654809</v>
      </c>
      <c r="BZ94" s="108">
        <f t="shared" si="73"/>
        <v>63.419998</v>
      </c>
      <c r="CA94" s="108">
        <f t="shared" si="74"/>
        <v>38.970001000000003</v>
      </c>
    </row>
    <row r="95" spans="1:79" ht="12.75" customHeight="1" x14ac:dyDescent="0.2">
      <c r="A95" s="107">
        <v>39713</v>
      </c>
      <c r="B95" s="108">
        <v>60.860000999999997</v>
      </c>
      <c r="C95" s="108">
        <v>54.43</v>
      </c>
      <c r="D95" s="108">
        <v>46.27</v>
      </c>
      <c r="E95" s="108">
        <v>61.169998</v>
      </c>
      <c r="F95" s="108">
        <v>37.400002000000001</v>
      </c>
      <c r="G95" s="108">
        <v>36.07</v>
      </c>
      <c r="L95" s="189">
        <f>IF(inter=Weekly_2,L94+$B$4,IF(inter=Bi_weekly_2,L93+$B$4,IF(inter=Monthly_2,L91+$B$4,IF(inter=Quarterly_2,0,IF(inter=Yearly_2,0,IF(inter=None_2,0,0))))))</f>
        <v>6500</v>
      </c>
      <c r="M95" s="109">
        <f t="shared" si="48"/>
        <v>-83.14110269539924</v>
      </c>
      <c r="N95" s="109">
        <f t="shared" si="49"/>
        <v>-63.838721629271504</v>
      </c>
      <c r="O95" s="109">
        <f t="shared" si="50"/>
        <v>-24.041649447348163</v>
      </c>
      <c r="P95" s="109">
        <f t="shared" si="51"/>
        <v>-12.6987665742069</v>
      </c>
      <c r="Q95" s="109">
        <f t="shared" si="52"/>
        <v>-198.4741645594313</v>
      </c>
      <c r="R95" s="109">
        <f t="shared" si="53"/>
        <v>-115.86811354437123</v>
      </c>
      <c r="S95" s="110">
        <f t="shared" si="54"/>
        <v>1.3661041953548316</v>
      </c>
      <c r="T95" s="110">
        <f t="shared" si="55"/>
        <v>1.1728591149967207</v>
      </c>
      <c r="U95" s="110">
        <f t="shared" si="56"/>
        <v>0.51959475788519904</v>
      </c>
      <c r="V95" s="110">
        <f t="shared" si="57"/>
        <v>0.20759795634138978</v>
      </c>
      <c r="W95" s="110">
        <f t="shared" si="58"/>
        <v>5.3067955600492027</v>
      </c>
      <c r="X95" s="110">
        <f t="shared" si="59"/>
        <v>3.2123125462814315</v>
      </c>
      <c r="Y95" s="110">
        <f t="shared" si="60"/>
        <v>18.797239257357226</v>
      </c>
      <c r="Z95" s="110">
        <f t="shared" si="61"/>
        <v>21.017821054565498</v>
      </c>
      <c r="AA95" s="110">
        <f t="shared" si="62"/>
        <v>7.8668683812405433</v>
      </c>
      <c r="AB95" s="110">
        <f t="shared" si="63"/>
        <v>5.2068008895471927</v>
      </c>
      <c r="AC95" s="110">
        <f t="shared" si="64"/>
        <v>71.430477463610828</v>
      </c>
      <c r="AD95" s="110">
        <f t="shared" si="65"/>
        <v>23.787080676462434</v>
      </c>
      <c r="AE95" s="110">
        <v>0.29599999999999999</v>
      </c>
      <c r="AF95" s="110">
        <v>0.45700000000000002</v>
      </c>
      <c r="AG95" s="110"/>
      <c r="AH95" s="110"/>
      <c r="AI95" s="110"/>
      <c r="AJ95" s="110"/>
      <c r="AK95" s="90">
        <f t="shared" si="11"/>
        <v>5.5639828201777384</v>
      </c>
      <c r="AL95" s="90">
        <f t="shared" si="12"/>
        <v>9.6051442219364329</v>
      </c>
      <c r="AM95" s="90">
        <f t="shared" si="13"/>
        <v>0</v>
      </c>
      <c r="AN95" s="90">
        <f t="shared" si="14"/>
        <v>0</v>
      </c>
      <c r="AO95" s="90">
        <f t="shared" si="15"/>
        <v>0</v>
      </c>
      <c r="AP95" s="90">
        <f t="shared" si="16"/>
        <v>0</v>
      </c>
      <c r="AQ95" s="110">
        <f t="shared" si="17"/>
        <v>9.1422654103764128E-2</v>
      </c>
      <c r="AR95" s="110">
        <f t="shared" si="18"/>
        <v>0.17646783431814134</v>
      </c>
      <c r="AS95" s="110">
        <f t="shared" si="19"/>
        <v>0</v>
      </c>
      <c r="AT95" s="110">
        <f t="shared" si="20"/>
        <v>0</v>
      </c>
      <c r="AU95" s="110">
        <f t="shared" si="21"/>
        <v>0</v>
      </c>
      <c r="AV95" s="110">
        <f t="shared" si="22"/>
        <v>0</v>
      </c>
      <c r="AW95" s="110">
        <f t="shared" si="66"/>
        <v>0.21657365735575482</v>
      </c>
      <c r="AX95" s="110">
        <f t="shared" si="67"/>
        <v>0.63627926002002422</v>
      </c>
      <c r="AY95" s="110">
        <f t="shared" si="68"/>
        <v>0.12221014322364675</v>
      </c>
      <c r="AZ95" s="110">
        <f t="shared" si="69"/>
        <v>9.8521968056117501E-2</v>
      </c>
      <c r="BA95" s="110">
        <f t="shared" si="70"/>
        <v>1.0330011002231643</v>
      </c>
      <c r="BB95" s="110">
        <f t="shared" si="71"/>
        <v>6.3691823656026991E-2</v>
      </c>
      <c r="BC95" s="110">
        <f t="shared" si="35"/>
        <v>19.013812914712982</v>
      </c>
      <c r="BD95" s="110">
        <f t="shared" si="36"/>
        <v>21.654100314585524</v>
      </c>
      <c r="BE95" s="110">
        <f t="shared" si="37"/>
        <v>7.9890785244641904</v>
      </c>
      <c r="BF95" s="110">
        <f t="shared" si="38"/>
        <v>5.3053228576033105</v>
      </c>
      <c r="BG95" s="110">
        <f t="shared" si="39"/>
        <v>72.463478563833988</v>
      </c>
      <c r="BH95" s="110">
        <f t="shared" si="40"/>
        <v>23.85077250011846</v>
      </c>
      <c r="BI95" s="108">
        <f t="shared" si="41"/>
        <v>15.169127042114171</v>
      </c>
      <c r="BJ95" s="109">
        <f t="shared" si="42"/>
        <v>-7637.9786813126057</v>
      </c>
      <c r="BK95" s="109">
        <f t="shared" si="25"/>
        <v>6500</v>
      </c>
      <c r="BL95" s="89">
        <f t="shared" si="43"/>
        <v>-0.14898950740682626</v>
      </c>
      <c r="BM95" s="109">
        <f t="shared" si="72"/>
        <v>125.26136144305138</v>
      </c>
      <c r="BN95" s="108">
        <f t="shared" si="44"/>
        <v>6625.2613614430511</v>
      </c>
      <c r="BO95" s="89">
        <f t="shared" si="45"/>
        <v>-0.132589702344589</v>
      </c>
      <c r="BP95" s="108">
        <f t="shared" si="26"/>
        <v>100.42621233566315</v>
      </c>
      <c r="BQ95" s="108">
        <f t="shared" si="46"/>
        <v>6600.426212335663</v>
      </c>
      <c r="BR95" s="89">
        <f t="shared" si="27"/>
        <v>-0.13584123657158953</v>
      </c>
      <c r="BT95" s="108"/>
      <c r="BU95" s="109">
        <f t="shared" si="47"/>
        <v>-7637.9786813126057</v>
      </c>
      <c r="BV95" s="109">
        <f t="shared" si="28"/>
        <v>6500</v>
      </c>
      <c r="BX95" s="108">
        <f t="shared" si="29"/>
        <v>7637.9786813126057</v>
      </c>
      <c r="BY95" s="111">
        <f t="shared" si="30"/>
        <v>-0.14898950740682626</v>
      </c>
      <c r="BZ95" s="108">
        <f t="shared" si="73"/>
        <v>60.860000999999997</v>
      </c>
      <c r="CA95" s="108">
        <f t="shared" si="74"/>
        <v>36.07</v>
      </c>
    </row>
    <row r="96" spans="1:79" ht="12.75" customHeight="1" x14ac:dyDescent="0.2">
      <c r="A96" s="107">
        <v>39720</v>
      </c>
      <c r="B96" s="108">
        <v>54.82</v>
      </c>
      <c r="C96" s="108">
        <v>50</v>
      </c>
      <c r="D96" s="108">
        <v>41.16</v>
      </c>
      <c r="E96" s="108">
        <v>54.48</v>
      </c>
      <c r="F96" s="108">
        <v>33.400002000000001</v>
      </c>
      <c r="G96" s="108">
        <v>31.200001</v>
      </c>
      <c r="L96" s="189">
        <f>IF(inter=Weekly_2,L95+$B$4,IF(inter=Bi_weekly_2,0,IF(inter=Monthly_2,0,IF(inter=Quarterly_2,0,IF(inter=Yearly_2,0,IF(inter=None_2,0,0))))))</f>
        <v>0</v>
      </c>
      <c r="M96" s="109">
        <f t="shared" si="48"/>
        <v>0</v>
      </c>
      <c r="N96" s="109">
        <f t="shared" si="49"/>
        <v>0</v>
      </c>
      <c r="O96" s="109">
        <f t="shared" si="50"/>
        <v>0</v>
      </c>
      <c r="P96" s="109">
        <f t="shared" si="51"/>
        <v>0</v>
      </c>
      <c r="Q96" s="109">
        <f t="shared" si="52"/>
        <v>0</v>
      </c>
      <c r="R96" s="109">
        <f t="shared" si="53"/>
        <v>0</v>
      </c>
      <c r="S96" s="110">
        <f t="shared" si="54"/>
        <v>0</v>
      </c>
      <c r="T96" s="110">
        <f t="shared" si="55"/>
        <v>0</v>
      </c>
      <c r="U96" s="110">
        <f t="shared" si="56"/>
        <v>0</v>
      </c>
      <c r="V96" s="110">
        <f t="shared" si="57"/>
        <v>0</v>
      </c>
      <c r="W96" s="110">
        <f t="shared" si="58"/>
        <v>0</v>
      </c>
      <c r="X96" s="110">
        <f t="shared" si="59"/>
        <v>0</v>
      </c>
      <c r="Y96" s="110">
        <f t="shared" si="60"/>
        <v>18.797239257357226</v>
      </c>
      <c r="Z96" s="110">
        <f t="shared" si="61"/>
        <v>21.017821054565498</v>
      </c>
      <c r="AA96" s="110">
        <f t="shared" si="62"/>
        <v>7.8668683812405433</v>
      </c>
      <c r="AB96" s="110">
        <f t="shared" si="63"/>
        <v>5.2068008895471927</v>
      </c>
      <c r="AC96" s="110">
        <f t="shared" si="64"/>
        <v>71.430477463610828</v>
      </c>
      <c r="AD96" s="110">
        <f t="shared" si="65"/>
        <v>23.787080676462434</v>
      </c>
      <c r="AE96" s="110"/>
      <c r="AF96" s="110"/>
      <c r="AG96" s="110"/>
      <c r="AH96" s="110"/>
      <c r="AI96" s="110"/>
      <c r="AJ96" s="110"/>
      <c r="AK96" s="90">
        <f t="shared" si="11"/>
        <v>0</v>
      </c>
      <c r="AL96" s="90">
        <f t="shared" si="12"/>
        <v>0</v>
      </c>
      <c r="AM96" s="90">
        <f t="shared" si="13"/>
        <v>0</v>
      </c>
      <c r="AN96" s="90">
        <f t="shared" si="14"/>
        <v>0</v>
      </c>
      <c r="AO96" s="90">
        <f t="shared" si="15"/>
        <v>0</v>
      </c>
      <c r="AP96" s="90">
        <f t="shared" si="16"/>
        <v>0</v>
      </c>
      <c r="AQ96" s="110">
        <f t="shared" si="17"/>
        <v>0</v>
      </c>
      <c r="AR96" s="110">
        <f t="shared" si="18"/>
        <v>0</v>
      </c>
      <c r="AS96" s="110">
        <f t="shared" si="19"/>
        <v>0</v>
      </c>
      <c r="AT96" s="110">
        <f t="shared" si="20"/>
        <v>0</v>
      </c>
      <c r="AU96" s="110">
        <f t="shared" si="21"/>
        <v>0</v>
      </c>
      <c r="AV96" s="110">
        <f t="shared" si="22"/>
        <v>0</v>
      </c>
      <c r="AW96" s="110">
        <f t="shared" si="66"/>
        <v>0.21657365735575482</v>
      </c>
      <c r="AX96" s="110">
        <f t="shared" si="67"/>
        <v>0.63627926002002422</v>
      </c>
      <c r="AY96" s="110">
        <f t="shared" si="68"/>
        <v>0.12221014322364675</v>
      </c>
      <c r="AZ96" s="110">
        <f t="shared" si="69"/>
        <v>9.8521968056117501E-2</v>
      </c>
      <c r="BA96" s="110">
        <f t="shared" si="70"/>
        <v>1.0330011002231643</v>
      </c>
      <c r="BB96" s="110">
        <f t="shared" si="71"/>
        <v>6.3691823656026991E-2</v>
      </c>
      <c r="BC96" s="110">
        <f t="shared" si="35"/>
        <v>19.013812914712982</v>
      </c>
      <c r="BD96" s="110">
        <f t="shared" si="36"/>
        <v>21.654100314585524</v>
      </c>
      <c r="BE96" s="110">
        <f t="shared" si="37"/>
        <v>7.9890785244641904</v>
      </c>
      <c r="BF96" s="110">
        <f t="shared" si="38"/>
        <v>5.3053228576033105</v>
      </c>
      <c r="BG96" s="110">
        <f t="shared" si="39"/>
        <v>72.463478563833988</v>
      </c>
      <c r="BH96" s="110">
        <f t="shared" si="40"/>
        <v>23.85077250011846</v>
      </c>
      <c r="BI96" s="108">
        <f t="shared" si="41"/>
        <v>0</v>
      </c>
      <c r="BJ96" s="109">
        <f t="shared" si="42"/>
        <v>-7637.9786813126057</v>
      </c>
      <c r="BK96" s="109">
        <f t="shared" si="25"/>
        <v>5816.7575548892555</v>
      </c>
      <c r="BL96" s="89">
        <f t="shared" si="43"/>
        <v>-0.2384428135259431</v>
      </c>
      <c r="BM96" s="109">
        <f t="shared" si="72"/>
        <v>125.26136144305138</v>
      </c>
      <c r="BN96" s="108">
        <f t="shared" si="44"/>
        <v>5942.0189163323066</v>
      </c>
      <c r="BO96" s="89">
        <f t="shared" si="45"/>
        <v>-0.22204300846370573</v>
      </c>
      <c r="BP96" s="108">
        <f t="shared" si="26"/>
        <v>90.573600987242017</v>
      </c>
      <c r="BQ96" s="108">
        <f t="shared" si="46"/>
        <v>5907.3311558764972</v>
      </c>
      <c r="BR96" s="89">
        <f t="shared" si="27"/>
        <v>-0.22658449278869841</v>
      </c>
      <c r="BT96" s="108"/>
      <c r="BU96" s="109">
        <f t="shared" si="47"/>
        <v>-7637.9786813126057</v>
      </c>
      <c r="BV96" s="109">
        <f t="shared" si="28"/>
        <v>5816.7575548892555</v>
      </c>
      <c r="BX96" s="108">
        <f t="shared" si="29"/>
        <v>7637.9786813126057</v>
      </c>
      <c r="BY96" s="111">
        <f t="shared" si="30"/>
        <v>-0.2384428135259431</v>
      </c>
      <c r="BZ96" s="108">
        <f t="shared" si="73"/>
        <v>54.82</v>
      </c>
      <c r="CA96" s="108">
        <f t="shared" si="74"/>
        <v>31.200001</v>
      </c>
    </row>
    <row r="97" spans="1:79" ht="12.75" customHeight="1" x14ac:dyDescent="0.2">
      <c r="A97" s="107">
        <v>39727</v>
      </c>
      <c r="B97" s="108">
        <v>44.349997999999999</v>
      </c>
      <c r="C97" s="108">
        <v>41.09</v>
      </c>
      <c r="D97" s="108">
        <v>33.090000000000003</v>
      </c>
      <c r="E97" s="108">
        <v>45.549999</v>
      </c>
      <c r="F97" s="108">
        <v>26.74</v>
      </c>
      <c r="G97" s="108">
        <v>24.799999</v>
      </c>
      <c r="L97" s="189">
        <f>IF(inter=Weekly_2,L96+$B$4,IF(inter=Bi_weekly_2,L95+$B$4,IF(inter=Monthly_2,0,IF(inter=Quarterly_2,0,IF(inter=Yearly_2,0,IF(inter=None_2,0,0))))))</f>
        <v>0</v>
      </c>
      <c r="M97" s="109">
        <f t="shared" si="48"/>
        <v>0</v>
      </c>
      <c r="N97" s="109">
        <f t="shared" si="49"/>
        <v>0</v>
      </c>
      <c r="O97" s="109">
        <f t="shared" si="50"/>
        <v>0</v>
      </c>
      <c r="P97" s="109">
        <f t="shared" si="51"/>
        <v>0</v>
      </c>
      <c r="Q97" s="109">
        <f t="shared" si="52"/>
        <v>0</v>
      </c>
      <c r="R97" s="109">
        <f t="shared" si="53"/>
        <v>0</v>
      </c>
      <c r="S97" s="110">
        <f t="shared" si="54"/>
        <v>0</v>
      </c>
      <c r="T97" s="110">
        <f t="shared" si="55"/>
        <v>0</v>
      </c>
      <c r="U97" s="110">
        <f t="shared" si="56"/>
        <v>0</v>
      </c>
      <c r="V97" s="110">
        <f t="shared" si="57"/>
        <v>0</v>
      </c>
      <c r="W97" s="110">
        <f t="shared" si="58"/>
        <v>0</v>
      </c>
      <c r="X97" s="110">
        <f t="shared" si="59"/>
        <v>0</v>
      </c>
      <c r="Y97" s="110">
        <f t="shared" si="60"/>
        <v>18.797239257357226</v>
      </c>
      <c r="Z97" s="110">
        <f t="shared" si="61"/>
        <v>21.017821054565498</v>
      </c>
      <c r="AA97" s="110">
        <f t="shared" si="62"/>
        <v>7.8668683812405433</v>
      </c>
      <c r="AB97" s="110">
        <f t="shared" si="63"/>
        <v>5.2068008895471927</v>
      </c>
      <c r="AC97" s="110">
        <f t="shared" si="64"/>
        <v>71.430477463610828</v>
      </c>
      <c r="AD97" s="110">
        <f t="shared" si="65"/>
        <v>23.787080676462434</v>
      </c>
      <c r="AE97" s="110"/>
      <c r="AF97" s="110"/>
      <c r="AG97" s="110"/>
      <c r="AH97" s="110"/>
      <c r="AI97" s="110"/>
      <c r="AJ97" s="110"/>
      <c r="AK97" s="90">
        <f t="shared" si="11"/>
        <v>0</v>
      </c>
      <c r="AL97" s="90">
        <f t="shared" si="12"/>
        <v>0</v>
      </c>
      <c r="AM97" s="90">
        <f t="shared" si="13"/>
        <v>0</v>
      </c>
      <c r="AN97" s="90">
        <f t="shared" si="14"/>
        <v>0</v>
      </c>
      <c r="AO97" s="90">
        <f t="shared" si="15"/>
        <v>0</v>
      </c>
      <c r="AP97" s="90">
        <f t="shared" si="16"/>
        <v>0</v>
      </c>
      <c r="AQ97" s="110">
        <f t="shared" si="17"/>
        <v>0</v>
      </c>
      <c r="AR97" s="110">
        <f t="shared" si="18"/>
        <v>0</v>
      </c>
      <c r="AS97" s="110">
        <f t="shared" si="19"/>
        <v>0</v>
      </c>
      <c r="AT97" s="110">
        <f t="shared" si="20"/>
        <v>0</v>
      </c>
      <c r="AU97" s="110">
        <f t="shared" si="21"/>
        <v>0</v>
      </c>
      <c r="AV97" s="110">
        <f t="shared" si="22"/>
        <v>0</v>
      </c>
      <c r="AW97" s="110">
        <f t="shared" si="66"/>
        <v>0.21657365735575482</v>
      </c>
      <c r="AX97" s="110">
        <f t="shared" si="67"/>
        <v>0.63627926002002422</v>
      </c>
      <c r="AY97" s="110">
        <f t="shared" si="68"/>
        <v>0.12221014322364675</v>
      </c>
      <c r="AZ97" s="110">
        <f t="shared" si="69"/>
        <v>9.8521968056117501E-2</v>
      </c>
      <c r="BA97" s="110">
        <f t="shared" si="70"/>
        <v>1.0330011002231643</v>
      </c>
      <c r="BB97" s="110">
        <f t="shared" si="71"/>
        <v>6.3691823656026991E-2</v>
      </c>
      <c r="BC97" s="110">
        <f t="shared" si="35"/>
        <v>19.013812914712982</v>
      </c>
      <c r="BD97" s="110">
        <f t="shared" si="36"/>
        <v>21.654100314585524</v>
      </c>
      <c r="BE97" s="110">
        <f t="shared" si="37"/>
        <v>7.9890785244641904</v>
      </c>
      <c r="BF97" s="110">
        <f t="shared" si="38"/>
        <v>5.3053228576033105</v>
      </c>
      <c r="BG97" s="110">
        <f t="shared" si="39"/>
        <v>72.463478563833988</v>
      </c>
      <c r="BH97" s="110">
        <f t="shared" si="40"/>
        <v>23.85077250011846</v>
      </c>
      <c r="BI97" s="108">
        <f t="shared" si="41"/>
        <v>0</v>
      </c>
      <c r="BJ97" s="109">
        <f t="shared" si="42"/>
        <v>-7637.9786813126057</v>
      </c>
      <c r="BK97" s="109">
        <f t="shared" si="25"/>
        <v>4694.7347850148753</v>
      </c>
      <c r="BL97" s="89">
        <f t="shared" si="43"/>
        <v>-0.38534329815541279</v>
      </c>
      <c r="BM97" s="109">
        <f t="shared" si="72"/>
        <v>125.26136144305138</v>
      </c>
      <c r="BN97" s="108">
        <f t="shared" si="44"/>
        <v>4819.9961464579264</v>
      </c>
      <c r="BO97" s="89">
        <f t="shared" si="45"/>
        <v>-0.36894349309317553</v>
      </c>
      <c r="BP97" s="108">
        <f t="shared" si="26"/>
        <v>73.483371833452921</v>
      </c>
      <c r="BQ97" s="108">
        <f t="shared" si="46"/>
        <v>4768.2181568483284</v>
      </c>
      <c r="BR97" s="89">
        <f t="shared" si="27"/>
        <v>-0.37572251039212146</v>
      </c>
      <c r="BT97" s="108"/>
      <c r="BU97" s="109">
        <f t="shared" si="47"/>
        <v>-7637.9786813126057</v>
      </c>
      <c r="BV97" s="109">
        <f t="shared" si="28"/>
        <v>4694.7347850148753</v>
      </c>
      <c r="BX97" s="108">
        <f t="shared" si="29"/>
        <v>7637.9786813126057</v>
      </c>
      <c r="BY97" s="111">
        <f t="shared" si="30"/>
        <v>-0.38534329815541279</v>
      </c>
      <c r="BZ97" s="108">
        <f t="shared" si="73"/>
        <v>44.349997999999999</v>
      </c>
      <c r="CA97" s="108">
        <f t="shared" si="74"/>
        <v>24.799999</v>
      </c>
    </row>
    <row r="98" spans="1:79" ht="12.75" customHeight="1" x14ac:dyDescent="0.2">
      <c r="A98" s="107">
        <v>39734</v>
      </c>
      <c r="B98" s="108">
        <v>46.599997999999999</v>
      </c>
      <c r="C98" s="108">
        <v>42.27</v>
      </c>
      <c r="D98" s="108">
        <v>34.139999000000003</v>
      </c>
      <c r="E98" s="108">
        <v>45.509998000000003</v>
      </c>
      <c r="F98" s="108">
        <v>27.799999</v>
      </c>
      <c r="G98" s="108">
        <v>25.1</v>
      </c>
      <c r="L98" s="189">
        <f>IF(inter=Weekly_2,L97+$B$4,IF(inter=Bi_weekly_2,0,IF(inter=Monthly_2,0,IF(inter=Quarterly_2,0,IF(inter=Yearly_2,0,IF(inter=None_2,0,0))))))</f>
        <v>0</v>
      </c>
      <c r="M98" s="109">
        <f t="shared" si="48"/>
        <v>0</v>
      </c>
      <c r="N98" s="109">
        <f t="shared" si="49"/>
        <v>0</v>
      </c>
      <c r="O98" s="109">
        <f t="shared" si="50"/>
        <v>0</v>
      </c>
      <c r="P98" s="109">
        <f t="shared" si="51"/>
        <v>0</v>
      </c>
      <c r="Q98" s="109">
        <f t="shared" si="52"/>
        <v>0</v>
      </c>
      <c r="R98" s="109">
        <f t="shared" si="53"/>
        <v>0</v>
      </c>
      <c r="S98" s="110">
        <f t="shared" si="54"/>
        <v>0</v>
      </c>
      <c r="T98" s="110">
        <f t="shared" si="55"/>
        <v>0</v>
      </c>
      <c r="U98" s="110">
        <f t="shared" si="56"/>
        <v>0</v>
      </c>
      <c r="V98" s="110">
        <f t="shared" si="57"/>
        <v>0</v>
      </c>
      <c r="W98" s="110">
        <f t="shared" si="58"/>
        <v>0</v>
      </c>
      <c r="X98" s="110">
        <f t="shared" si="59"/>
        <v>0</v>
      </c>
      <c r="Y98" s="110">
        <f t="shared" si="60"/>
        <v>18.797239257357226</v>
      </c>
      <c r="Z98" s="110">
        <f t="shared" si="61"/>
        <v>21.017821054565498</v>
      </c>
      <c r="AA98" s="110">
        <f t="shared" si="62"/>
        <v>7.8668683812405433</v>
      </c>
      <c r="AB98" s="110">
        <f t="shared" si="63"/>
        <v>5.2068008895471927</v>
      </c>
      <c r="AC98" s="110">
        <f t="shared" si="64"/>
        <v>71.430477463610828</v>
      </c>
      <c r="AD98" s="110">
        <f t="shared" si="65"/>
        <v>23.787080676462434</v>
      </c>
      <c r="AE98" s="110"/>
      <c r="AF98" s="110"/>
      <c r="AG98" s="110"/>
      <c r="AH98" s="110"/>
      <c r="AI98" s="110"/>
      <c r="AJ98" s="110"/>
      <c r="AK98" s="90">
        <f t="shared" si="11"/>
        <v>0</v>
      </c>
      <c r="AL98" s="90">
        <f t="shared" si="12"/>
        <v>0</v>
      </c>
      <c r="AM98" s="90">
        <f t="shared" si="13"/>
        <v>0</v>
      </c>
      <c r="AN98" s="90">
        <f t="shared" si="14"/>
        <v>0</v>
      </c>
      <c r="AO98" s="90">
        <f t="shared" si="15"/>
        <v>0</v>
      </c>
      <c r="AP98" s="90">
        <f t="shared" si="16"/>
        <v>0</v>
      </c>
      <c r="AQ98" s="110">
        <f t="shared" si="17"/>
        <v>0</v>
      </c>
      <c r="AR98" s="110">
        <f t="shared" si="18"/>
        <v>0</v>
      </c>
      <c r="AS98" s="110">
        <f t="shared" si="19"/>
        <v>0</v>
      </c>
      <c r="AT98" s="110">
        <f t="shared" si="20"/>
        <v>0</v>
      </c>
      <c r="AU98" s="110">
        <f t="shared" si="21"/>
        <v>0</v>
      </c>
      <c r="AV98" s="110">
        <f t="shared" si="22"/>
        <v>0</v>
      </c>
      <c r="AW98" s="110">
        <f t="shared" si="66"/>
        <v>0.21657365735575482</v>
      </c>
      <c r="AX98" s="110">
        <f t="shared" si="67"/>
        <v>0.63627926002002422</v>
      </c>
      <c r="AY98" s="110">
        <f t="shared" si="68"/>
        <v>0.12221014322364675</v>
      </c>
      <c r="AZ98" s="110">
        <f t="shared" si="69"/>
        <v>9.8521968056117501E-2</v>
      </c>
      <c r="BA98" s="110">
        <f t="shared" si="70"/>
        <v>1.0330011002231643</v>
      </c>
      <c r="BB98" s="110">
        <f t="shared" si="71"/>
        <v>6.3691823656026991E-2</v>
      </c>
      <c r="BC98" s="110">
        <f t="shared" si="35"/>
        <v>19.013812914712982</v>
      </c>
      <c r="BD98" s="110">
        <f t="shared" si="36"/>
        <v>21.654100314585524</v>
      </c>
      <c r="BE98" s="110">
        <f t="shared" si="37"/>
        <v>7.9890785244641904</v>
      </c>
      <c r="BF98" s="110">
        <f t="shared" si="38"/>
        <v>5.3053228576033105</v>
      </c>
      <c r="BG98" s="110">
        <f t="shared" si="39"/>
        <v>72.463478563833988</v>
      </c>
      <c r="BH98" s="110">
        <f t="shared" si="40"/>
        <v>23.85077250011846</v>
      </c>
      <c r="BI98" s="108">
        <f t="shared" si="41"/>
        <v>0</v>
      </c>
      <c r="BJ98" s="109">
        <f t="shared" si="42"/>
        <v>-7637.9786813126057</v>
      </c>
      <c r="BK98" s="109">
        <f t="shared" si="25"/>
        <v>4852.7339115503373</v>
      </c>
      <c r="BL98" s="89">
        <f t="shared" si="43"/>
        <v>-0.36465731130891521</v>
      </c>
      <c r="BM98" s="109">
        <f t="shared" si="72"/>
        <v>125.26136144305138</v>
      </c>
      <c r="BN98" s="108">
        <f t="shared" si="44"/>
        <v>4977.9952729933884</v>
      </c>
      <c r="BO98" s="89">
        <f t="shared" si="45"/>
        <v>-0.34825750624667784</v>
      </c>
      <c r="BP98" s="108">
        <f t="shared" si="26"/>
        <v>75.959939384281554</v>
      </c>
      <c r="BQ98" s="108">
        <f t="shared" si="46"/>
        <v>4928.6938509346191</v>
      </c>
      <c r="BR98" s="89">
        <f t="shared" si="27"/>
        <v>-0.35471227970387442</v>
      </c>
      <c r="BT98" s="108"/>
      <c r="BU98" s="109">
        <f t="shared" si="47"/>
        <v>-7637.9786813126057</v>
      </c>
      <c r="BV98" s="109">
        <f t="shared" si="28"/>
        <v>4852.7339115503373</v>
      </c>
      <c r="BX98" s="108">
        <f t="shared" si="29"/>
        <v>7637.9786813126057</v>
      </c>
      <c r="BY98" s="111">
        <f t="shared" si="30"/>
        <v>-0.36465731130891521</v>
      </c>
      <c r="BZ98" s="108">
        <f t="shared" si="73"/>
        <v>46.599997999999999</v>
      </c>
      <c r="CA98" s="108">
        <f t="shared" si="74"/>
        <v>25.1</v>
      </c>
    </row>
    <row r="99" spans="1:79" ht="12.75" customHeight="1" x14ac:dyDescent="0.2">
      <c r="A99" s="107">
        <v>39741</v>
      </c>
      <c r="B99" s="108">
        <v>43.240001999999997</v>
      </c>
      <c r="C99" s="108">
        <v>39.82</v>
      </c>
      <c r="D99" s="108">
        <v>31.01</v>
      </c>
      <c r="E99" s="108">
        <v>41.029998999999997</v>
      </c>
      <c r="F99" s="108">
        <v>24.75</v>
      </c>
      <c r="G99" s="108">
        <v>20.450001</v>
      </c>
      <c r="L99" s="189">
        <f>IF(inter=Weekly_2,L98+$B$4,IF(inter=Bi_weekly_2,L97+$B$4,IF(inter=Monthly_2,L95+$B$4,IF(inter=Quarterly_2,0,IF(inter=Yearly_2,0,IF(inter=None_2,0,0))))))</f>
        <v>6600</v>
      </c>
      <c r="M99" s="109">
        <f t="shared" si="48"/>
        <v>-348.80733691739499</v>
      </c>
      <c r="N99" s="109">
        <f t="shared" si="49"/>
        <v>-324.6703656072018</v>
      </c>
      <c r="O99" s="109">
        <f t="shared" si="50"/>
        <v>-125.64841149773076</v>
      </c>
      <c r="P99" s="109">
        <f t="shared" si="51"/>
        <v>-109.76496470867963</v>
      </c>
      <c r="Q99" s="109">
        <f t="shared" si="52"/>
        <v>-944.69568277563189</v>
      </c>
      <c r="R99" s="109">
        <f t="shared" si="53"/>
        <v>-384.75417637926256</v>
      </c>
      <c r="S99" s="110">
        <f t="shared" si="54"/>
        <v>8.0667743011990378</v>
      </c>
      <c r="T99" s="110">
        <f t="shared" si="55"/>
        <v>8.1534496636665441</v>
      </c>
      <c r="U99" s="110">
        <f t="shared" si="56"/>
        <v>4.0518675104073125</v>
      </c>
      <c r="V99" s="110">
        <f t="shared" si="57"/>
        <v>2.6752368360691317</v>
      </c>
      <c r="W99" s="110">
        <f t="shared" si="58"/>
        <v>38.169522536389167</v>
      </c>
      <c r="X99" s="110">
        <f t="shared" si="59"/>
        <v>18.814384233001384</v>
      </c>
      <c r="Y99" s="110">
        <f t="shared" si="60"/>
        <v>26.864013558556266</v>
      </c>
      <c r="Z99" s="110">
        <f t="shared" si="61"/>
        <v>29.171270718232044</v>
      </c>
      <c r="AA99" s="110">
        <f t="shared" si="62"/>
        <v>11.918735891647856</v>
      </c>
      <c r="AB99" s="110">
        <f t="shared" si="63"/>
        <v>7.8820377256163248</v>
      </c>
      <c r="AC99" s="110">
        <f t="shared" si="64"/>
        <v>109.6</v>
      </c>
      <c r="AD99" s="110">
        <f t="shared" si="65"/>
        <v>42.601464909463814</v>
      </c>
      <c r="AE99" s="110"/>
      <c r="AF99" s="110"/>
      <c r="AG99" s="110"/>
      <c r="AH99" s="110"/>
      <c r="AI99" s="110"/>
      <c r="AJ99" s="110"/>
      <c r="AK99" s="90">
        <f t="shared" ref="AK99:AK162" si="75">(Y99*AE99)</f>
        <v>0</v>
      </c>
      <c r="AL99" s="90">
        <f t="shared" ref="AL99:AL162" si="76">(Z99*AF99)</f>
        <v>0</v>
      </c>
      <c r="AM99" s="90">
        <f t="shared" ref="AM99:AM162" si="77">(AA99*AG99)</f>
        <v>0</v>
      </c>
      <c r="AN99" s="90">
        <f t="shared" ref="AN99:AN162" si="78">(AB99*AH99)</f>
        <v>0</v>
      </c>
      <c r="AO99" s="90">
        <f t="shared" ref="AO99:AO162" si="79">(AC99*AI99)</f>
        <v>0</v>
      </c>
      <c r="AP99" s="90">
        <f t="shared" ref="AP99:AP162" si="80">(AD99*AJ99)</f>
        <v>0</v>
      </c>
      <c r="AQ99" s="110">
        <f t="shared" ref="AQ99:AQ162" si="81">IF(AK99&gt;0,AK99/B99,0)</f>
        <v>0</v>
      </c>
      <c r="AR99" s="110">
        <f t="shared" ref="AR99:AR162" si="82">IF(AL99&gt;0,AL99/C99,0)</f>
        <v>0</v>
      </c>
      <c r="AS99" s="110">
        <f t="shared" ref="AS99:AS162" si="83">IF(AM99&gt;0,AM99/D99,0)</f>
        <v>0</v>
      </c>
      <c r="AT99" s="110">
        <f t="shared" ref="AT99:AT162" si="84">IF(AN99&gt;0,AN99/E99,0)</f>
        <v>0</v>
      </c>
      <c r="AU99" s="110">
        <f t="shared" ref="AU99:AU162" si="85">IF(AO99&gt;0,AO99/F99,0)</f>
        <v>0</v>
      </c>
      <c r="AV99" s="110">
        <f t="shared" ref="AV99:AV162" si="86">IF(AP99&gt;0,AP99/G99,0)</f>
        <v>0</v>
      </c>
      <c r="AW99" s="110">
        <f t="shared" si="66"/>
        <v>0.21657365735575482</v>
      </c>
      <c r="AX99" s="110">
        <f t="shared" si="67"/>
        <v>0.63627926002002422</v>
      </c>
      <c r="AY99" s="110">
        <f t="shared" si="68"/>
        <v>0.12221014322364675</v>
      </c>
      <c r="AZ99" s="110">
        <f t="shared" si="69"/>
        <v>9.8521968056117501E-2</v>
      </c>
      <c r="BA99" s="110">
        <f t="shared" si="70"/>
        <v>1.0330011002231643</v>
      </c>
      <c r="BB99" s="110">
        <f t="shared" si="71"/>
        <v>6.3691823656026991E-2</v>
      </c>
      <c r="BC99" s="110">
        <f t="shared" si="35"/>
        <v>27.080587215912022</v>
      </c>
      <c r="BD99" s="110">
        <f t="shared" si="36"/>
        <v>29.807549978252069</v>
      </c>
      <c r="BE99" s="110">
        <f t="shared" si="37"/>
        <v>12.040946034871503</v>
      </c>
      <c r="BF99" s="110">
        <f t="shared" si="38"/>
        <v>7.9805596936724426</v>
      </c>
      <c r="BG99" s="110">
        <f t="shared" si="39"/>
        <v>110.63300110022315</v>
      </c>
      <c r="BH99" s="110">
        <f t="shared" si="40"/>
        <v>42.665156733119844</v>
      </c>
      <c r="BI99" s="108">
        <f t="shared" si="41"/>
        <v>0</v>
      </c>
      <c r="BJ99" s="109">
        <f t="shared" si="42"/>
        <v>-9876.319619198508</v>
      </c>
      <c r="BK99" s="109">
        <f t="shared" ref="BK99:BK162" si="87">(Y99*B99)+(Z99*C99)+(AA99*D99)+(AB99*E99)+(AC99*F99)+(AD99*G99)</f>
        <v>6599.9999999999991</v>
      </c>
      <c r="BL99" s="89">
        <f t="shared" si="43"/>
        <v>-0.33173487144236347</v>
      </c>
      <c r="BM99" s="109">
        <f t="shared" si="72"/>
        <v>125.26136144305138</v>
      </c>
      <c r="BN99" s="108">
        <f t="shared" si="44"/>
        <v>6725.2613614430502</v>
      </c>
      <c r="BO99" s="89">
        <f t="shared" si="45"/>
        <v>-0.31905187147144753</v>
      </c>
      <c r="BP99" s="108">
        <f t="shared" ref="BP99:BP162" si="88">(B99*AW99)+(C99*AX99)+(D99*AY99)+(E99*AZ99)+(F99*BA99)+(G99*BB99)</f>
        <v>69.40265339137423</v>
      </c>
      <c r="BQ99" s="108">
        <f t="shared" si="46"/>
        <v>6669.4026533913739</v>
      </c>
      <c r="BR99" s="89">
        <f t="shared" ref="BR99:BR162" si="89">(BQ99/ABS(BJ99))-1</f>
        <v>-0.3247076937013289</v>
      </c>
      <c r="BT99" s="108"/>
      <c r="BU99" s="109">
        <f t="shared" si="47"/>
        <v>-9876.319619198508</v>
      </c>
      <c r="BV99" s="109">
        <f t="shared" ref="BV99:BV162" si="90">(Y99*B99)+(Z99*C99)+(AA99*D99)+(AB99*E99)+(AC99*F99)+(AD99*G99)</f>
        <v>6599.9999999999991</v>
      </c>
      <c r="BX99" s="108">
        <f t="shared" ref="BX99:BX162" si="91">ABS(BJ99)</f>
        <v>9876.319619198508</v>
      </c>
      <c r="BY99" s="111">
        <f t="shared" ref="BY99:BY162" si="92">IRR(BJ99:BK99)</f>
        <v>-0.33173487144236347</v>
      </c>
      <c r="BZ99" s="108">
        <f t="shared" si="73"/>
        <v>43.240001999999997</v>
      </c>
      <c r="CA99" s="108">
        <f t="shared" si="74"/>
        <v>20.450001</v>
      </c>
    </row>
    <row r="100" spans="1:79" ht="12.75" customHeight="1" x14ac:dyDescent="0.2">
      <c r="A100" s="107">
        <v>39748</v>
      </c>
      <c r="B100" s="108">
        <v>48.16</v>
      </c>
      <c r="C100" s="108">
        <v>43.91</v>
      </c>
      <c r="D100" s="108">
        <v>34.490001999999997</v>
      </c>
      <c r="E100" s="108">
        <v>46.349997999999999</v>
      </c>
      <c r="F100" s="108">
        <v>27.940000999999999</v>
      </c>
      <c r="G100" s="108">
        <v>25.209999</v>
      </c>
      <c r="L100" s="189">
        <f>IF(inter=Weekly_2,L99+$B$4,IF(inter=Bi_weekly_2,0,IF(inter=Monthly_2,0,IF(inter=Quarterly_2,L87+$B$4,IF(inter=Yearly_2,0,IF(inter=None_2,0,0))))))</f>
        <v>0</v>
      </c>
      <c r="M100" s="109">
        <f t="shared" si="48"/>
        <v>0</v>
      </c>
      <c r="N100" s="109">
        <f t="shared" si="49"/>
        <v>0</v>
      </c>
      <c r="O100" s="109">
        <f t="shared" si="50"/>
        <v>0</v>
      </c>
      <c r="P100" s="109">
        <f t="shared" si="51"/>
        <v>0</v>
      </c>
      <c r="Q100" s="109">
        <f t="shared" si="52"/>
        <v>0</v>
      </c>
      <c r="R100" s="109">
        <f t="shared" si="53"/>
        <v>0</v>
      </c>
      <c r="S100" s="110">
        <f t="shared" si="54"/>
        <v>0</v>
      </c>
      <c r="T100" s="110">
        <f t="shared" si="55"/>
        <v>0</v>
      </c>
      <c r="U100" s="110">
        <f t="shared" si="56"/>
        <v>0</v>
      </c>
      <c r="V100" s="110">
        <f t="shared" si="57"/>
        <v>0</v>
      </c>
      <c r="W100" s="110">
        <f t="shared" si="58"/>
        <v>0</v>
      </c>
      <c r="X100" s="110">
        <f t="shared" si="59"/>
        <v>0</v>
      </c>
      <c r="Y100" s="110">
        <f t="shared" si="60"/>
        <v>26.864013558556266</v>
      </c>
      <c r="Z100" s="110">
        <f t="shared" si="61"/>
        <v>29.171270718232044</v>
      </c>
      <c r="AA100" s="110">
        <f t="shared" si="62"/>
        <v>11.918735891647856</v>
      </c>
      <c r="AB100" s="110">
        <f t="shared" si="63"/>
        <v>7.8820377256163248</v>
      </c>
      <c r="AC100" s="110">
        <f t="shared" si="64"/>
        <v>109.6</v>
      </c>
      <c r="AD100" s="110">
        <f t="shared" si="65"/>
        <v>42.601464909463814</v>
      </c>
      <c r="AE100" s="110"/>
      <c r="AF100" s="110"/>
      <c r="AG100" s="110"/>
      <c r="AH100" s="110"/>
      <c r="AI100" s="110"/>
      <c r="AJ100" s="110"/>
      <c r="AK100" s="90">
        <f t="shared" si="75"/>
        <v>0</v>
      </c>
      <c r="AL100" s="90">
        <f t="shared" si="76"/>
        <v>0</v>
      </c>
      <c r="AM100" s="90">
        <f t="shared" si="77"/>
        <v>0</v>
      </c>
      <c r="AN100" s="90">
        <f t="shared" si="78"/>
        <v>0</v>
      </c>
      <c r="AO100" s="90">
        <f t="shared" si="79"/>
        <v>0</v>
      </c>
      <c r="AP100" s="90">
        <f t="shared" si="80"/>
        <v>0</v>
      </c>
      <c r="AQ100" s="110">
        <f t="shared" si="81"/>
        <v>0</v>
      </c>
      <c r="AR100" s="110">
        <f t="shared" si="82"/>
        <v>0</v>
      </c>
      <c r="AS100" s="110">
        <f t="shared" si="83"/>
        <v>0</v>
      </c>
      <c r="AT100" s="110">
        <f t="shared" si="84"/>
        <v>0</v>
      </c>
      <c r="AU100" s="110">
        <f t="shared" si="85"/>
        <v>0</v>
      </c>
      <c r="AV100" s="110">
        <f t="shared" si="86"/>
        <v>0</v>
      </c>
      <c r="AW100" s="110">
        <f t="shared" si="66"/>
        <v>0.21657365735575482</v>
      </c>
      <c r="AX100" s="110">
        <f t="shared" si="67"/>
        <v>0.63627926002002422</v>
      </c>
      <c r="AY100" s="110">
        <f t="shared" si="68"/>
        <v>0.12221014322364675</v>
      </c>
      <c r="AZ100" s="110">
        <f t="shared" si="69"/>
        <v>9.8521968056117501E-2</v>
      </c>
      <c r="BA100" s="110">
        <f t="shared" si="70"/>
        <v>1.0330011002231643</v>
      </c>
      <c r="BB100" s="110">
        <f t="shared" si="71"/>
        <v>6.3691823656026991E-2</v>
      </c>
      <c r="BC100" s="110">
        <f t="shared" ref="BC100:BC163" si="93">Y100+AW100</f>
        <v>27.080587215912022</v>
      </c>
      <c r="BD100" s="110">
        <f t="shared" ref="BD100:BD163" si="94">Z100+AX100</f>
        <v>29.807549978252069</v>
      </c>
      <c r="BE100" s="110">
        <f t="shared" ref="BE100:BE163" si="95">AA100+AY100</f>
        <v>12.040946034871503</v>
      </c>
      <c r="BF100" s="110">
        <f t="shared" ref="BF100:BF163" si="96">AB100+AZ100</f>
        <v>7.9805596936724426</v>
      </c>
      <c r="BG100" s="110">
        <f t="shared" ref="BG100:BG163" si="97">AC100+BA100</f>
        <v>110.63300110022315</v>
      </c>
      <c r="BH100" s="110">
        <f t="shared" ref="BH100:BH163" si="98">AD100+BB100</f>
        <v>42.665156733119844</v>
      </c>
      <c r="BI100" s="108">
        <f t="shared" ref="BI100:BI163" si="99">(AK100+AL100+AM100+AN100+AO100+AP100)</f>
        <v>0</v>
      </c>
      <c r="BJ100" s="109">
        <f t="shared" ref="BJ100:BJ163" si="100">BJ99+M100+N100+O100+P100+Q100+R100</f>
        <v>-9876.319619198508</v>
      </c>
      <c r="BK100" s="109">
        <f t="shared" si="87"/>
        <v>7487.2980451424037</v>
      </c>
      <c r="BL100" s="89">
        <f t="shared" ref="BL100:BL163" si="101">BK100/ABS(BJ100)-1</f>
        <v>-0.24189391050205611</v>
      </c>
      <c r="BM100" s="109">
        <f t="shared" si="72"/>
        <v>125.26136144305138</v>
      </c>
      <c r="BN100" s="108">
        <f t="shared" ref="BN100:BN163" si="102">BK100+BM100</f>
        <v>7612.5594065854548</v>
      </c>
      <c r="BO100" s="89">
        <f t="shared" ref="BO100:BO163" si="103">BN100/ABS(BJ100)-1</f>
        <v>-0.22921091053114018</v>
      </c>
      <c r="BP100" s="108">
        <f t="shared" si="88"/>
        <v>77.618453336206315</v>
      </c>
      <c r="BQ100" s="108">
        <f t="shared" ref="BQ100:BQ163" si="104">(B100*BC100)+(C100*BD100)+(D100*BE100)+(E100*BF100)+(F100*BG100)+(G100*BH100)</f>
        <v>7564.9164984786103</v>
      </c>
      <c r="BR100" s="89">
        <f t="shared" si="89"/>
        <v>-0.23403486418430375</v>
      </c>
      <c r="BT100" s="108"/>
      <c r="BU100" s="109">
        <f t="shared" ref="BU100:BU163" si="105">BU99+M100+N100+O100+P100+Q100+R100</f>
        <v>-9876.319619198508</v>
      </c>
      <c r="BV100" s="109">
        <f t="shared" si="90"/>
        <v>7487.2980451424037</v>
      </c>
      <c r="BX100" s="108">
        <f t="shared" si="91"/>
        <v>9876.319619198508</v>
      </c>
      <c r="BY100" s="111">
        <f t="shared" si="92"/>
        <v>-0.241893910502056</v>
      </c>
      <c r="BZ100" s="108">
        <f t="shared" si="73"/>
        <v>48.16</v>
      </c>
      <c r="CA100" s="108">
        <f t="shared" si="74"/>
        <v>25.209999</v>
      </c>
    </row>
    <row r="101" spans="1:79" ht="12.75" customHeight="1" x14ac:dyDescent="0.2">
      <c r="A101" s="107">
        <v>39755</v>
      </c>
      <c r="B101" s="108">
        <v>46.110000999999997</v>
      </c>
      <c r="C101" s="108">
        <v>42.150002000000001</v>
      </c>
      <c r="D101" s="108">
        <v>33.240001999999997</v>
      </c>
      <c r="E101" s="108">
        <v>43.939999</v>
      </c>
      <c r="F101" s="108">
        <v>27.959999</v>
      </c>
      <c r="G101" s="108">
        <v>24.870000999999998</v>
      </c>
      <c r="L101" s="189">
        <f>IF(inter=Weekly_2,L100+$B$4,IF(inter=Bi_weekly_2,L99+$B$4,IF(inter=Monthly_2,0,IF(inter=Quarterly_2,0,IF(inter=Yearly_2,0,IF(inter=None_2,0,0))))))</f>
        <v>0</v>
      </c>
      <c r="M101" s="109">
        <f t="shared" ref="M101:M164" si="106">IF(L101=0,0,-((L101*$B$29)-(Y100*B101)))</f>
        <v>0</v>
      </c>
      <c r="N101" s="109">
        <f t="shared" ref="N101:N164" si="107">IF(L101=0,0,-((L101*$C$29)-(Z100*C101)))</f>
        <v>0</v>
      </c>
      <c r="O101" s="109">
        <f t="shared" ref="O101:O164" si="108">IF(L101=0,0,-((L101*$D$29)-(AA100*D101)))</f>
        <v>0</v>
      </c>
      <c r="P101" s="109">
        <f t="shared" ref="P101:P164" si="109">IF(L101=0,0,-((L101*$E$29)-(AB100*E101)))</f>
        <v>0</v>
      </c>
      <c r="Q101" s="109">
        <f t="shared" ref="Q101:Q164" si="110">IF(L101=0,0,-((L101*$F$29)-(AC100*F101)))</f>
        <v>0</v>
      </c>
      <c r="R101" s="109">
        <f t="shared" ref="R101:R164" si="111">IF(L101=0,0,-((L101*$G$29)-(AD100*G101)))</f>
        <v>0</v>
      </c>
      <c r="S101" s="110">
        <f t="shared" ref="S101:S164" si="112">-((M101)/B101)</f>
        <v>0</v>
      </c>
      <c r="T101" s="110">
        <f t="shared" ref="T101:T164" si="113">-((N101)/C101)</f>
        <v>0</v>
      </c>
      <c r="U101" s="110">
        <f t="shared" ref="U101:U164" si="114">-(O101)/D101</f>
        <v>0</v>
      </c>
      <c r="V101" s="110">
        <f t="shared" ref="V101:V164" si="115">-(P101)/E101</f>
        <v>0</v>
      </c>
      <c r="W101" s="110">
        <f t="shared" ref="W101:W164" si="116">-(Q101)/F101</f>
        <v>0</v>
      </c>
      <c r="X101" s="110">
        <f t="shared" ref="X101:X164" si="117">-(R101)/G101</f>
        <v>0</v>
      </c>
      <c r="Y101" s="110">
        <f t="shared" ref="Y101:Y164" si="118">Y100+S101</f>
        <v>26.864013558556266</v>
      </c>
      <c r="Z101" s="110">
        <f t="shared" ref="Z101:Z164" si="119">Z100+T101</f>
        <v>29.171270718232044</v>
      </c>
      <c r="AA101" s="110">
        <f t="shared" ref="AA101:AA164" si="120">AA100+U101</f>
        <v>11.918735891647856</v>
      </c>
      <c r="AB101" s="110">
        <f t="shared" ref="AB101:AB164" si="121">AB100+V101</f>
        <v>7.8820377256163248</v>
      </c>
      <c r="AC101" s="110">
        <f t="shared" ref="AC101:AC164" si="122">AC100+W101</f>
        <v>109.6</v>
      </c>
      <c r="AD101" s="110">
        <f t="shared" ref="AD101:AD164" si="123">AD100+X101</f>
        <v>42.601464909463814</v>
      </c>
      <c r="AE101" s="110"/>
      <c r="AF101" s="110"/>
      <c r="AG101" s="110"/>
      <c r="AH101" s="110"/>
      <c r="AI101" s="110"/>
      <c r="AJ101" s="110"/>
      <c r="AK101" s="90">
        <f t="shared" si="75"/>
        <v>0</v>
      </c>
      <c r="AL101" s="90">
        <f t="shared" si="76"/>
        <v>0</v>
      </c>
      <c r="AM101" s="90">
        <f t="shared" si="77"/>
        <v>0</v>
      </c>
      <c r="AN101" s="90">
        <f t="shared" si="78"/>
        <v>0</v>
      </c>
      <c r="AO101" s="90">
        <f t="shared" si="79"/>
        <v>0</v>
      </c>
      <c r="AP101" s="90">
        <f t="shared" si="80"/>
        <v>0</v>
      </c>
      <c r="AQ101" s="110">
        <f t="shared" si="81"/>
        <v>0</v>
      </c>
      <c r="AR101" s="110">
        <f t="shared" si="82"/>
        <v>0</v>
      </c>
      <c r="AS101" s="110">
        <f t="shared" si="83"/>
        <v>0</v>
      </c>
      <c r="AT101" s="110">
        <f t="shared" si="84"/>
        <v>0</v>
      </c>
      <c r="AU101" s="110">
        <f t="shared" si="85"/>
        <v>0</v>
      </c>
      <c r="AV101" s="110">
        <f t="shared" si="86"/>
        <v>0</v>
      </c>
      <c r="AW101" s="110">
        <f t="shared" ref="AW101:AW164" si="124">AQ101+AW100+IF(AQ101&lt;0,AQ101,0)</f>
        <v>0.21657365735575482</v>
      </c>
      <c r="AX101" s="110">
        <f t="shared" ref="AX101:AX164" si="125">AR101+AX100+IF(AR101&lt;0,AR101,0)</f>
        <v>0.63627926002002422</v>
      </c>
      <c r="AY101" s="110">
        <f t="shared" ref="AY101:AY164" si="126">AS101+AY100+IF(AS101&lt;0,AS101,0)</f>
        <v>0.12221014322364675</v>
      </c>
      <c r="AZ101" s="110">
        <f t="shared" ref="AZ101:AZ164" si="127">AT101+AZ100+IF(AT101&lt;0,AT101,0)</f>
        <v>9.8521968056117501E-2</v>
      </c>
      <c r="BA101" s="110">
        <f t="shared" ref="BA101:BA164" si="128">AU101+BA100+IF(AU101&lt;0,AU101,0)</f>
        <v>1.0330011002231643</v>
      </c>
      <c r="BB101" s="110">
        <f t="shared" ref="BB101:BB164" si="129">AV101+BB100+IF(AV101&lt;0,AV101,0)</f>
        <v>6.3691823656026991E-2</v>
      </c>
      <c r="BC101" s="110">
        <f t="shared" si="93"/>
        <v>27.080587215912022</v>
      </c>
      <c r="BD101" s="110">
        <f t="shared" si="94"/>
        <v>29.807549978252069</v>
      </c>
      <c r="BE101" s="110">
        <f t="shared" si="95"/>
        <v>12.040946034871503</v>
      </c>
      <c r="BF101" s="110">
        <f t="shared" si="96"/>
        <v>7.9805596936724426</v>
      </c>
      <c r="BG101" s="110">
        <f t="shared" si="97"/>
        <v>110.63300110022315</v>
      </c>
      <c r="BH101" s="110">
        <f t="shared" si="98"/>
        <v>42.665156733119844</v>
      </c>
      <c r="BI101" s="108">
        <f t="shared" si="99"/>
        <v>0</v>
      </c>
      <c r="BJ101" s="109">
        <f t="shared" si="100"/>
        <v>-9876.319619198508</v>
      </c>
      <c r="BK101" s="109">
        <f t="shared" si="87"/>
        <v>7334.6987111222843</v>
      </c>
      <c r="BL101" s="89">
        <f t="shared" si="101"/>
        <v>-0.25734494286065679</v>
      </c>
      <c r="BM101" s="109">
        <f t="shared" ref="BM101:BM164" si="130">BM100+BI101</f>
        <v>125.26136144305138</v>
      </c>
      <c r="BN101" s="108">
        <f t="shared" si="102"/>
        <v>7459.9600725653354</v>
      </c>
      <c r="BO101" s="89">
        <f t="shared" si="103"/>
        <v>-0.24466194288974086</v>
      </c>
      <c r="BP101" s="108">
        <f t="shared" si="88"/>
        <v>75.66342966994398</v>
      </c>
      <c r="BQ101" s="108">
        <f t="shared" si="104"/>
        <v>7410.3621407922292</v>
      </c>
      <c r="BR101" s="89">
        <f t="shared" si="89"/>
        <v>-0.24968384717042991</v>
      </c>
      <c r="BT101" s="108"/>
      <c r="BU101" s="109">
        <f t="shared" si="105"/>
        <v>-9876.319619198508</v>
      </c>
      <c r="BV101" s="109">
        <f t="shared" si="90"/>
        <v>7334.6987111222843</v>
      </c>
      <c r="BX101" s="108">
        <f t="shared" si="91"/>
        <v>9876.319619198508</v>
      </c>
      <c r="BY101" s="111">
        <f t="shared" si="92"/>
        <v>-0.2573449428606569</v>
      </c>
      <c r="BZ101" s="108">
        <f t="shared" si="73"/>
        <v>46.110000999999997</v>
      </c>
      <c r="CA101" s="108">
        <f t="shared" si="74"/>
        <v>24.870000999999998</v>
      </c>
    </row>
    <row r="102" spans="1:79" ht="12.75" customHeight="1" x14ac:dyDescent="0.2">
      <c r="A102" s="107">
        <v>39762</v>
      </c>
      <c r="B102" s="108">
        <v>43.150002000000001</v>
      </c>
      <c r="C102" s="108">
        <v>39.580002</v>
      </c>
      <c r="D102" s="108">
        <v>30.799999</v>
      </c>
      <c r="E102" s="108">
        <v>39.979999999999997</v>
      </c>
      <c r="F102" s="108">
        <v>25.68</v>
      </c>
      <c r="G102" s="108">
        <v>22.469999000000001</v>
      </c>
      <c r="L102" s="189">
        <f>IF(inter=Weekly_2,L101+$B$4,IF(inter=Bi_weekly_2,0,IF(inter=Monthly_2,0,IF(inter=Quarterly_2,0,IF(inter=Yearly_2,0,IF(inter=None_2,0,0))))))</f>
        <v>0</v>
      </c>
      <c r="M102" s="109">
        <f t="shared" si="106"/>
        <v>0</v>
      </c>
      <c r="N102" s="109">
        <f t="shared" si="107"/>
        <v>0</v>
      </c>
      <c r="O102" s="109">
        <f t="shared" si="108"/>
        <v>0</v>
      </c>
      <c r="P102" s="109">
        <f t="shared" si="109"/>
        <v>0</v>
      </c>
      <c r="Q102" s="109">
        <f t="shared" si="110"/>
        <v>0</v>
      </c>
      <c r="R102" s="109">
        <f t="shared" si="111"/>
        <v>0</v>
      </c>
      <c r="S102" s="110">
        <f t="shared" si="112"/>
        <v>0</v>
      </c>
      <c r="T102" s="110">
        <f t="shared" si="113"/>
        <v>0</v>
      </c>
      <c r="U102" s="110">
        <f t="shared" si="114"/>
        <v>0</v>
      </c>
      <c r="V102" s="110">
        <f t="shared" si="115"/>
        <v>0</v>
      </c>
      <c r="W102" s="110">
        <f t="shared" si="116"/>
        <v>0</v>
      </c>
      <c r="X102" s="110">
        <f t="shared" si="117"/>
        <v>0</v>
      </c>
      <c r="Y102" s="110">
        <f t="shared" si="118"/>
        <v>26.864013558556266</v>
      </c>
      <c r="Z102" s="110">
        <f t="shared" si="119"/>
        <v>29.171270718232044</v>
      </c>
      <c r="AA102" s="110">
        <f t="shared" si="120"/>
        <v>11.918735891647856</v>
      </c>
      <c r="AB102" s="110">
        <f t="shared" si="121"/>
        <v>7.8820377256163248</v>
      </c>
      <c r="AC102" s="110">
        <f t="shared" si="122"/>
        <v>109.6</v>
      </c>
      <c r="AD102" s="110">
        <f t="shared" si="123"/>
        <v>42.601464909463814</v>
      </c>
      <c r="AE102" s="110"/>
      <c r="AF102" s="110"/>
      <c r="AG102" s="110"/>
      <c r="AH102" s="110"/>
      <c r="AI102" s="110"/>
      <c r="AJ102" s="110"/>
      <c r="AK102" s="90">
        <f t="shared" si="75"/>
        <v>0</v>
      </c>
      <c r="AL102" s="90">
        <f t="shared" si="76"/>
        <v>0</v>
      </c>
      <c r="AM102" s="90">
        <f t="shared" si="77"/>
        <v>0</v>
      </c>
      <c r="AN102" s="90">
        <f t="shared" si="78"/>
        <v>0</v>
      </c>
      <c r="AO102" s="90">
        <f t="shared" si="79"/>
        <v>0</v>
      </c>
      <c r="AP102" s="90">
        <f t="shared" si="80"/>
        <v>0</v>
      </c>
      <c r="AQ102" s="110">
        <f t="shared" si="81"/>
        <v>0</v>
      </c>
      <c r="AR102" s="110">
        <f t="shared" si="82"/>
        <v>0</v>
      </c>
      <c r="AS102" s="110">
        <f t="shared" si="83"/>
        <v>0</v>
      </c>
      <c r="AT102" s="110">
        <f t="shared" si="84"/>
        <v>0</v>
      </c>
      <c r="AU102" s="110">
        <f t="shared" si="85"/>
        <v>0</v>
      </c>
      <c r="AV102" s="110">
        <f t="shared" si="86"/>
        <v>0</v>
      </c>
      <c r="AW102" s="110">
        <f t="shared" si="124"/>
        <v>0.21657365735575482</v>
      </c>
      <c r="AX102" s="110">
        <f t="shared" si="125"/>
        <v>0.63627926002002422</v>
      </c>
      <c r="AY102" s="110">
        <f t="shared" si="126"/>
        <v>0.12221014322364675</v>
      </c>
      <c r="AZ102" s="110">
        <f t="shared" si="127"/>
        <v>9.8521968056117501E-2</v>
      </c>
      <c r="BA102" s="110">
        <f t="shared" si="128"/>
        <v>1.0330011002231643</v>
      </c>
      <c r="BB102" s="110">
        <f t="shared" si="129"/>
        <v>6.3691823656026991E-2</v>
      </c>
      <c r="BC102" s="110">
        <f t="shared" si="93"/>
        <v>27.080587215912022</v>
      </c>
      <c r="BD102" s="110">
        <f t="shared" si="94"/>
        <v>29.807549978252069</v>
      </c>
      <c r="BE102" s="110">
        <f t="shared" si="95"/>
        <v>12.040946034871503</v>
      </c>
      <c r="BF102" s="110">
        <f t="shared" si="96"/>
        <v>7.9805596936724426</v>
      </c>
      <c r="BG102" s="110">
        <f t="shared" si="97"/>
        <v>110.63300110022315</v>
      </c>
      <c r="BH102" s="110">
        <f t="shared" si="98"/>
        <v>42.665156733119844</v>
      </c>
      <c r="BI102" s="108">
        <f t="shared" si="99"/>
        <v>0</v>
      </c>
      <c r="BJ102" s="109">
        <f t="shared" si="100"/>
        <v>-9876.319619198508</v>
      </c>
      <c r="BK102" s="109">
        <f t="shared" si="87"/>
        <v>6767.7849878782417</v>
      </c>
      <c r="BL102" s="89">
        <f t="shared" si="101"/>
        <v>-0.31474625682198532</v>
      </c>
      <c r="BM102" s="109">
        <f t="shared" si="130"/>
        <v>125.26136144305138</v>
      </c>
      <c r="BN102" s="108">
        <f t="shared" si="102"/>
        <v>6893.0463493212928</v>
      </c>
      <c r="BO102" s="89">
        <f t="shared" si="103"/>
        <v>-0.30206325685106938</v>
      </c>
      <c r="BP102" s="108">
        <f t="shared" si="88"/>
        <v>70.190692171750925</v>
      </c>
      <c r="BQ102" s="108">
        <f t="shared" si="104"/>
        <v>6837.9756800499927</v>
      </c>
      <c r="BR102" s="89">
        <f t="shared" si="89"/>
        <v>-0.30763928834809073</v>
      </c>
      <c r="BT102" s="108"/>
      <c r="BU102" s="109">
        <f t="shared" si="105"/>
        <v>-9876.319619198508</v>
      </c>
      <c r="BV102" s="109">
        <f t="shared" si="90"/>
        <v>6767.7849878782417</v>
      </c>
      <c r="BX102" s="108">
        <f t="shared" si="91"/>
        <v>9876.319619198508</v>
      </c>
      <c r="BY102" s="111">
        <f t="shared" si="92"/>
        <v>-0.31474625682198543</v>
      </c>
      <c r="BZ102" s="108">
        <f t="shared" si="73"/>
        <v>43.150002000000001</v>
      </c>
      <c r="CA102" s="108">
        <f t="shared" si="74"/>
        <v>22.469999000000001</v>
      </c>
    </row>
    <row r="103" spans="1:79" ht="12.75" customHeight="1" x14ac:dyDescent="0.2">
      <c r="A103" s="107">
        <v>39769</v>
      </c>
      <c r="B103" s="108">
        <v>39.290000999999997</v>
      </c>
      <c r="C103" s="108">
        <v>36.009998000000003</v>
      </c>
      <c r="D103" s="108">
        <v>27.23</v>
      </c>
      <c r="E103" s="108">
        <v>35.520000000000003</v>
      </c>
      <c r="F103" s="108">
        <v>23.719999000000001</v>
      </c>
      <c r="G103" s="108">
        <v>21</v>
      </c>
      <c r="L103" s="189">
        <f>IF(inter=Weekly_2,L102+$B$4,IF(inter=Bi_weekly_2,L101+$B$4,IF(inter=Monthly_2,L99+$B$4,IF(inter=Quarterly_2,0,IF(inter=Yearly_2,0,IF(inter=None_2,0,0))))))</f>
        <v>6700</v>
      </c>
      <c r="M103" s="109">
        <f t="shared" si="106"/>
        <v>-123.71288042031074</v>
      </c>
      <c r="N103" s="109">
        <f t="shared" si="107"/>
        <v>-128.74259977900533</v>
      </c>
      <c r="O103" s="109">
        <f t="shared" si="108"/>
        <v>-50.652821670428864</v>
      </c>
      <c r="P103" s="109">
        <f t="shared" si="109"/>
        <v>-48.330019986108141</v>
      </c>
      <c r="Q103" s="109">
        <f t="shared" si="110"/>
        <v>-153.98810959999992</v>
      </c>
      <c r="R103" s="109">
        <f t="shared" si="111"/>
        <v>10.230763098739999</v>
      </c>
      <c r="S103" s="110">
        <f t="shared" si="112"/>
        <v>3.1487115620157593</v>
      </c>
      <c r="T103" s="110">
        <f t="shared" si="113"/>
        <v>3.5751904173670135</v>
      </c>
      <c r="U103" s="110">
        <f t="shared" si="114"/>
        <v>1.8601844168354338</v>
      </c>
      <c r="V103" s="110">
        <f t="shared" si="115"/>
        <v>1.3606424545638551</v>
      </c>
      <c r="W103" s="110">
        <f t="shared" si="116"/>
        <v>6.4919104591867773</v>
      </c>
      <c r="X103" s="110">
        <f t="shared" si="117"/>
        <v>-0.48717919517809516</v>
      </c>
      <c r="Y103" s="110">
        <f t="shared" si="118"/>
        <v>30.012725120572025</v>
      </c>
      <c r="Z103" s="110">
        <f t="shared" si="119"/>
        <v>32.746461135599056</v>
      </c>
      <c r="AA103" s="110">
        <f t="shared" si="120"/>
        <v>13.77892030848329</v>
      </c>
      <c r="AB103" s="110">
        <f t="shared" si="121"/>
        <v>9.2426801801801801</v>
      </c>
      <c r="AC103" s="110">
        <f t="shared" si="122"/>
        <v>116.09191045918678</v>
      </c>
      <c r="AD103" s="110">
        <f t="shared" si="123"/>
        <v>42.114285714285721</v>
      </c>
      <c r="AE103" s="110"/>
      <c r="AF103" s="110"/>
      <c r="AG103" s="110"/>
      <c r="AH103" s="110"/>
      <c r="AI103" s="110"/>
      <c r="AJ103" s="110"/>
      <c r="AK103" s="90">
        <f t="shared" si="75"/>
        <v>0</v>
      </c>
      <c r="AL103" s="90">
        <f t="shared" si="76"/>
        <v>0</v>
      </c>
      <c r="AM103" s="90">
        <f t="shared" si="77"/>
        <v>0</v>
      </c>
      <c r="AN103" s="90">
        <f t="shared" si="78"/>
        <v>0</v>
      </c>
      <c r="AO103" s="90">
        <f t="shared" si="79"/>
        <v>0</v>
      </c>
      <c r="AP103" s="90">
        <f t="shared" si="80"/>
        <v>0</v>
      </c>
      <c r="AQ103" s="110">
        <f t="shared" si="81"/>
        <v>0</v>
      </c>
      <c r="AR103" s="110">
        <f t="shared" si="82"/>
        <v>0</v>
      </c>
      <c r="AS103" s="110">
        <f t="shared" si="83"/>
        <v>0</v>
      </c>
      <c r="AT103" s="110">
        <f t="shared" si="84"/>
        <v>0</v>
      </c>
      <c r="AU103" s="110">
        <f t="shared" si="85"/>
        <v>0</v>
      </c>
      <c r="AV103" s="110">
        <f t="shared" si="86"/>
        <v>0</v>
      </c>
      <c r="AW103" s="110">
        <f t="shared" si="124"/>
        <v>0.21657365735575482</v>
      </c>
      <c r="AX103" s="110">
        <f t="shared" si="125"/>
        <v>0.63627926002002422</v>
      </c>
      <c r="AY103" s="110">
        <f t="shared" si="126"/>
        <v>0.12221014322364675</v>
      </c>
      <c r="AZ103" s="110">
        <f t="shared" si="127"/>
        <v>9.8521968056117501E-2</v>
      </c>
      <c r="BA103" s="110">
        <f t="shared" si="128"/>
        <v>1.0330011002231643</v>
      </c>
      <c r="BB103" s="110">
        <f t="shared" si="129"/>
        <v>6.3691823656026991E-2</v>
      </c>
      <c r="BC103" s="110">
        <f t="shared" si="93"/>
        <v>30.229298777927781</v>
      </c>
      <c r="BD103" s="110">
        <f t="shared" si="94"/>
        <v>33.382740395619081</v>
      </c>
      <c r="BE103" s="110">
        <f t="shared" si="95"/>
        <v>13.901130451706937</v>
      </c>
      <c r="BF103" s="110">
        <f t="shared" si="96"/>
        <v>9.341202148236297</v>
      </c>
      <c r="BG103" s="110">
        <f t="shared" si="97"/>
        <v>117.12491155940994</v>
      </c>
      <c r="BH103" s="110">
        <f t="shared" si="98"/>
        <v>42.17797753794175</v>
      </c>
      <c r="BI103" s="108">
        <f t="shared" si="99"/>
        <v>0</v>
      </c>
      <c r="BJ103" s="109">
        <f t="shared" si="100"/>
        <v>-10371.515287555621</v>
      </c>
      <c r="BK103" s="109">
        <f t="shared" si="87"/>
        <v>6700</v>
      </c>
      <c r="BL103" s="89">
        <f t="shared" si="101"/>
        <v>-0.3539998916032</v>
      </c>
      <c r="BM103" s="109">
        <f t="shared" si="130"/>
        <v>125.26136144305138</v>
      </c>
      <c r="BN103" s="108">
        <f t="shared" si="102"/>
        <v>6825.2613614430511</v>
      </c>
      <c r="BO103" s="89">
        <f t="shared" si="103"/>
        <v>-0.34192245084646244</v>
      </c>
      <c r="BP103" s="108">
        <f t="shared" si="88"/>
        <v>64.089189961245935</v>
      </c>
      <c r="BQ103" s="108">
        <f t="shared" si="104"/>
        <v>6764.0891899612452</v>
      </c>
      <c r="BR103" s="89">
        <f t="shared" si="89"/>
        <v>-0.34782054478797197</v>
      </c>
      <c r="BT103" s="108"/>
      <c r="BU103" s="109">
        <f t="shared" si="105"/>
        <v>-10371.515287555621</v>
      </c>
      <c r="BV103" s="109">
        <f t="shared" si="90"/>
        <v>6700</v>
      </c>
      <c r="BX103" s="108">
        <f t="shared" si="91"/>
        <v>10371.515287555621</v>
      </c>
      <c r="BY103" s="111">
        <f t="shared" si="92"/>
        <v>-0.35399989160320011</v>
      </c>
      <c r="BZ103" s="108">
        <f t="shared" si="73"/>
        <v>39.290000999999997</v>
      </c>
      <c r="CA103" s="108">
        <f t="shared" si="74"/>
        <v>21</v>
      </c>
    </row>
    <row r="104" spans="1:79" ht="12.75" customHeight="1" x14ac:dyDescent="0.2">
      <c r="A104" s="107">
        <v>39776</v>
      </c>
      <c r="B104" s="108">
        <v>44.299999</v>
      </c>
      <c r="C104" s="108">
        <v>40.990001999999997</v>
      </c>
      <c r="D104" s="108">
        <v>31.83</v>
      </c>
      <c r="E104" s="108">
        <v>41.919998</v>
      </c>
      <c r="F104" s="108">
        <v>26.09</v>
      </c>
      <c r="G104" s="108">
        <v>23.030000999999999</v>
      </c>
      <c r="L104" s="189">
        <f>IF(inter=Weekly_2,L103+$B$4,IF(inter=Bi_weekly_2,0,IF(inter=Monthly_2,0,IF(inter=Quarterly_2,0,IF(inter=Yearly_2,0,IF(inter=None_2,0,0))))))</f>
        <v>0</v>
      </c>
      <c r="M104" s="109">
        <f t="shared" si="106"/>
        <v>0</v>
      </c>
      <c r="N104" s="109">
        <f t="shared" si="107"/>
        <v>0</v>
      </c>
      <c r="O104" s="109">
        <f t="shared" si="108"/>
        <v>0</v>
      </c>
      <c r="P104" s="109">
        <f t="shared" si="109"/>
        <v>0</v>
      </c>
      <c r="Q104" s="109">
        <f t="shared" si="110"/>
        <v>0</v>
      </c>
      <c r="R104" s="109">
        <f t="shared" si="111"/>
        <v>0</v>
      </c>
      <c r="S104" s="110">
        <f t="shared" si="112"/>
        <v>0</v>
      </c>
      <c r="T104" s="110">
        <f t="shared" si="113"/>
        <v>0</v>
      </c>
      <c r="U104" s="110">
        <f t="shared" si="114"/>
        <v>0</v>
      </c>
      <c r="V104" s="110">
        <f t="shared" si="115"/>
        <v>0</v>
      </c>
      <c r="W104" s="110">
        <f t="shared" si="116"/>
        <v>0</v>
      </c>
      <c r="X104" s="110">
        <f t="shared" si="117"/>
        <v>0</v>
      </c>
      <c r="Y104" s="110">
        <f t="shared" si="118"/>
        <v>30.012725120572025</v>
      </c>
      <c r="Z104" s="110">
        <f t="shared" si="119"/>
        <v>32.746461135599056</v>
      </c>
      <c r="AA104" s="110">
        <f t="shared" si="120"/>
        <v>13.77892030848329</v>
      </c>
      <c r="AB104" s="110">
        <f t="shared" si="121"/>
        <v>9.2426801801801801</v>
      </c>
      <c r="AC104" s="110">
        <f t="shared" si="122"/>
        <v>116.09191045918678</v>
      </c>
      <c r="AD104" s="110">
        <f t="shared" si="123"/>
        <v>42.114285714285721</v>
      </c>
      <c r="AE104" s="110"/>
      <c r="AF104" s="110"/>
      <c r="AG104" s="110"/>
      <c r="AH104" s="110"/>
      <c r="AI104" s="110"/>
      <c r="AJ104" s="110"/>
      <c r="AK104" s="90">
        <f t="shared" si="75"/>
        <v>0</v>
      </c>
      <c r="AL104" s="90">
        <f t="shared" si="76"/>
        <v>0</v>
      </c>
      <c r="AM104" s="90">
        <f t="shared" si="77"/>
        <v>0</v>
      </c>
      <c r="AN104" s="90">
        <f t="shared" si="78"/>
        <v>0</v>
      </c>
      <c r="AO104" s="90">
        <f t="shared" si="79"/>
        <v>0</v>
      </c>
      <c r="AP104" s="90">
        <f t="shared" si="80"/>
        <v>0</v>
      </c>
      <c r="AQ104" s="110">
        <f t="shared" si="81"/>
        <v>0</v>
      </c>
      <c r="AR104" s="110">
        <f t="shared" si="82"/>
        <v>0</v>
      </c>
      <c r="AS104" s="110">
        <f t="shared" si="83"/>
        <v>0</v>
      </c>
      <c r="AT104" s="110">
        <f t="shared" si="84"/>
        <v>0</v>
      </c>
      <c r="AU104" s="110">
        <f t="shared" si="85"/>
        <v>0</v>
      </c>
      <c r="AV104" s="110">
        <f t="shared" si="86"/>
        <v>0</v>
      </c>
      <c r="AW104" s="110">
        <f t="shared" si="124"/>
        <v>0.21657365735575482</v>
      </c>
      <c r="AX104" s="110">
        <f t="shared" si="125"/>
        <v>0.63627926002002422</v>
      </c>
      <c r="AY104" s="110">
        <f t="shared" si="126"/>
        <v>0.12221014322364675</v>
      </c>
      <c r="AZ104" s="110">
        <f t="shared" si="127"/>
        <v>9.8521968056117501E-2</v>
      </c>
      <c r="BA104" s="110">
        <f t="shared" si="128"/>
        <v>1.0330011002231643</v>
      </c>
      <c r="BB104" s="110">
        <f t="shared" si="129"/>
        <v>6.3691823656026991E-2</v>
      </c>
      <c r="BC104" s="110">
        <f t="shared" si="93"/>
        <v>30.229298777927781</v>
      </c>
      <c r="BD104" s="110">
        <f t="shared" si="94"/>
        <v>33.382740395619081</v>
      </c>
      <c r="BE104" s="110">
        <f t="shared" si="95"/>
        <v>13.901130451706937</v>
      </c>
      <c r="BF104" s="110">
        <f t="shared" si="96"/>
        <v>9.341202148236297</v>
      </c>
      <c r="BG104" s="110">
        <f t="shared" si="97"/>
        <v>117.12491155940994</v>
      </c>
      <c r="BH104" s="110">
        <f t="shared" si="98"/>
        <v>42.17797753794175</v>
      </c>
      <c r="BI104" s="108">
        <f t="shared" si="99"/>
        <v>0</v>
      </c>
      <c r="BJ104" s="109">
        <f t="shared" si="100"/>
        <v>-10371.515287555621</v>
      </c>
      <c r="BK104" s="109">
        <f t="shared" si="87"/>
        <v>7496.6073543510274</v>
      </c>
      <c r="BL104" s="89">
        <f t="shared" si="101"/>
        <v>-0.27719266216134153</v>
      </c>
      <c r="BM104" s="109">
        <f t="shared" si="130"/>
        <v>125.26136144305138</v>
      </c>
      <c r="BN104" s="108">
        <f t="shared" si="102"/>
        <v>7621.8687157940785</v>
      </c>
      <c r="BO104" s="89">
        <f t="shared" si="103"/>
        <v>-0.26511522140460397</v>
      </c>
      <c r="BP104" s="108">
        <f t="shared" si="88"/>
        <v>72.113111975055261</v>
      </c>
      <c r="BQ104" s="108">
        <f t="shared" si="104"/>
        <v>7568.7204663260836</v>
      </c>
      <c r="BR104" s="89">
        <f t="shared" si="89"/>
        <v>-0.27023966542213007</v>
      </c>
      <c r="BT104" s="108"/>
      <c r="BU104" s="109">
        <f t="shared" si="105"/>
        <v>-10371.515287555621</v>
      </c>
      <c r="BV104" s="109">
        <f t="shared" si="90"/>
        <v>7496.6073543510274</v>
      </c>
      <c r="BX104" s="108">
        <f t="shared" si="91"/>
        <v>10371.515287555621</v>
      </c>
      <c r="BY104" s="111">
        <f t="shared" si="92"/>
        <v>-0.27719266216134153</v>
      </c>
      <c r="BZ104" s="108">
        <f t="shared" si="73"/>
        <v>44.299999</v>
      </c>
      <c r="CA104" s="108">
        <f t="shared" si="74"/>
        <v>23.030000999999999</v>
      </c>
    </row>
    <row r="105" spans="1:79" ht="12.75" customHeight="1" x14ac:dyDescent="0.2">
      <c r="A105" s="107">
        <v>39783</v>
      </c>
      <c r="B105" s="108">
        <v>43.209999000000003</v>
      </c>
      <c r="C105" s="108">
        <v>40.369999</v>
      </c>
      <c r="D105" s="108">
        <v>31.139999</v>
      </c>
      <c r="E105" s="108">
        <v>40.549999</v>
      </c>
      <c r="F105" s="108">
        <v>25.26</v>
      </c>
      <c r="G105" s="108">
        <v>22.58</v>
      </c>
      <c r="L105" s="189">
        <f>IF(inter=Weekly_2,L104+$B$4,IF(inter=Bi_weekly_2,L103+$B$4,IF(inter=Monthly_2,0,IF(inter=Quarterly_2,0,IF(inter=Yearly_2,0,IF(inter=None_2,0,0))))))</f>
        <v>0</v>
      </c>
      <c r="M105" s="109">
        <f t="shared" si="106"/>
        <v>0</v>
      </c>
      <c r="N105" s="109">
        <f t="shared" si="107"/>
        <v>0</v>
      </c>
      <c r="O105" s="109">
        <f t="shared" si="108"/>
        <v>0</v>
      </c>
      <c r="P105" s="109">
        <f t="shared" si="109"/>
        <v>0</v>
      </c>
      <c r="Q105" s="109">
        <f t="shared" si="110"/>
        <v>0</v>
      </c>
      <c r="R105" s="109">
        <f t="shared" si="111"/>
        <v>0</v>
      </c>
      <c r="S105" s="110">
        <f t="shared" si="112"/>
        <v>0</v>
      </c>
      <c r="T105" s="110">
        <f t="shared" si="113"/>
        <v>0</v>
      </c>
      <c r="U105" s="110">
        <f t="shared" si="114"/>
        <v>0</v>
      </c>
      <c r="V105" s="110">
        <f t="shared" si="115"/>
        <v>0</v>
      </c>
      <c r="W105" s="110">
        <f t="shared" si="116"/>
        <v>0</v>
      </c>
      <c r="X105" s="110">
        <f t="shared" si="117"/>
        <v>0</v>
      </c>
      <c r="Y105" s="110">
        <f t="shared" si="118"/>
        <v>30.012725120572025</v>
      </c>
      <c r="Z105" s="110">
        <f t="shared" si="119"/>
        <v>32.746461135599056</v>
      </c>
      <c r="AA105" s="110">
        <f t="shared" si="120"/>
        <v>13.77892030848329</v>
      </c>
      <c r="AB105" s="110">
        <f t="shared" si="121"/>
        <v>9.2426801801801801</v>
      </c>
      <c r="AC105" s="110">
        <f t="shared" si="122"/>
        <v>116.09191045918678</v>
      </c>
      <c r="AD105" s="110">
        <f t="shared" si="123"/>
        <v>42.114285714285721</v>
      </c>
      <c r="AE105" s="110"/>
      <c r="AF105" s="110"/>
      <c r="AG105" s="110"/>
      <c r="AH105" s="110"/>
      <c r="AI105" s="110"/>
      <c r="AJ105" s="110"/>
      <c r="AK105" s="90">
        <f t="shared" si="75"/>
        <v>0</v>
      </c>
      <c r="AL105" s="90">
        <f t="shared" si="76"/>
        <v>0</v>
      </c>
      <c r="AM105" s="90">
        <f t="shared" si="77"/>
        <v>0</v>
      </c>
      <c r="AN105" s="90">
        <f t="shared" si="78"/>
        <v>0</v>
      </c>
      <c r="AO105" s="90">
        <f t="shared" si="79"/>
        <v>0</v>
      </c>
      <c r="AP105" s="90">
        <f t="shared" si="80"/>
        <v>0</v>
      </c>
      <c r="AQ105" s="110">
        <f t="shared" si="81"/>
        <v>0</v>
      </c>
      <c r="AR105" s="110">
        <f t="shared" si="82"/>
        <v>0</v>
      </c>
      <c r="AS105" s="110">
        <f t="shared" si="83"/>
        <v>0</v>
      </c>
      <c r="AT105" s="110">
        <f t="shared" si="84"/>
        <v>0</v>
      </c>
      <c r="AU105" s="110">
        <f t="shared" si="85"/>
        <v>0</v>
      </c>
      <c r="AV105" s="110">
        <f t="shared" si="86"/>
        <v>0</v>
      </c>
      <c r="AW105" s="110">
        <f t="shared" si="124"/>
        <v>0.21657365735575482</v>
      </c>
      <c r="AX105" s="110">
        <f t="shared" si="125"/>
        <v>0.63627926002002422</v>
      </c>
      <c r="AY105" s="110">
        <f t="shared" si="126"/>
        <v>0.12221014322364675</v>
      </c>
      <c r="AZ105" s="110">
        <f t="shared" si="127"/>
        <v>9.8521968056117501E-2</v>
      </c>
      <c r="BA105" s="110">
        <f t="shared" si="128"/>
        <v>1.0330011002231643</v>
      </c>
      <c r="BB105" s="110">
        <f t="shared" si="129"/>
        <v>6.3691823656026991E-2</v>
      </c>
      <c r="BC105" s="110">
        <f t="shared" si="93"/>
        <v>30.229298777927781</v>
      </c>
      <c r="BD105" s="110">
        <f t="shared" si="94"/>
        <v>33.382740395619081</v>
      </c>
      <c r="BE105" s="110">
        <f t="shared" si="95"/>
        <v>13.901130451706937</v>
      </c>
      <c r="BF105" s="110">
        <f t="shared" si="96"/>
        <v>9.341202148236297</v>
      </c>
      <c r="BG105" s="110">
        <f t="shared" si="97"/>
        <v>117.12491155940994</v>
      </c>
      <c r="BH105" s="110">
        <f t="shared" si="98"/>
        <v>42.17797753794175</v>
      </c>
      <c r="BI105" s="108">
        <f t="shared" si="99"/>
        <v>0</v>
      </c>
      <c r="BJ105" s="109">
        <f t="shared" si="100"/>
        <v>-10371.515287555621</v>
      </c>
      <c r="BK105" s="109">
        <f t="shared" si="87"/>
        <v>7306.1128920633691</v>
      </c>
      <c r="BL105" s="89">
        <f t="shared" si="101"/>
        <v>-0.2955597432489262</v>
      </c>
      <c r="BM105" s="109">
        <f t="shared" si="130"/>
        <v>125.26136144305138</v>
      </c>
      <c r="BN105" s="108">
        <f t="shared" si="102"/>
        <v>7431.3742535064202</v>
      </c>
      <c r="BO105" s="89">
        <f t="shared" si="103"/>
        <v>-0.28348230249218864</v>
      </c>
      <c r="BP105" s="108">
        <f t="shared" si="88"/>
        <v>70.377199222215651</v>
      </c>
      <c r="BQ105" s="108">
        <f t="shared" si="104"/>
        <v>7376.4900912855865</v>
      </c>
      <c r="BR105" s="89">
        <f t="shared" si="89"/>
        <v>-0.2887741196181477</v>
      </c>
      <c r="BT105" s="108"/>
      <c r="BU105" s="109">
        <f t="shared" si="105"/>
        <v>-10371.515287555621</v>
      </c>
      <c r="BV105" s="109">
        <f t="shared" si="90"/>
        <v>7306.1128920633691</v>
      </c>
      <c r="BX105" s="108">
        <f t="shared" si="91"/>
        <v>10371.515287555621</v>
      </c>
      <c r="BY105" s="111">
        <f t="shared" si="92"/>
        <v>-0.29555974324892609</v>
      </c>
      <c r="BZ105" s="108">
        <f t="shared" si="73"/>
        <v>43.209999000000003</v>
      </c>
      <c r="CA105" s="108">
        <f t="shared" si="74"/>
        <v>22.58</v>
      </c>
    </row>
    <row r="106" spans="1:79" ht="12.75" customHeight="1" x14ac:dyDescent="0.2">
      <c r="A106" s="107">
        <v>39790</v>
      </c>
      <c r="B106" s="108">
        <v>43.720001000000003</v>
      </c>
      <c r="C106" s="108">
        <v>40.540000999999997</v>
      </c>
      <c r="D106" s="108">
        <v>31.74</v>
      </c>
      <c r="E106" s="108">
        <v>41.02</v>
      </c>
      <c r="F106" s="108">
        <v>26.879999000000002</v>
      </c>
      <c r="G106" s="108">
        <v>24.57</v>
      </c>
      <c r="L106" s="189">
        <f>IF(inter=Weekly_2,L105+$B$4,IF(inter=Bi_weekly_2,0,IF(inter=Monthly_2,0,IF(inter=Quarterly_2,0,IF(inter=Yearly_2,0,IF(inter=None_2,0,0))))))</f>
        <v>0</v>
      </c>
      <c r="M106" s="109">
        <f t="shared" si="106"/>
        <v>0</v>
      </c>
      <c r="N106" s="109">
        <f t="shared" si="107"/>
        <v>0</v>
      </c>
      <c r="O106" s="109">
        <f t="shared" si="108"/>
        <v>0</v>
      </c>
      <c r="P106" s="109">
        <f t="shared" si="109"/>
        <v>0</v>
      </c>
      <c r="Q106" s="109">
        <f t="shared" si="110"/>
        <v>0</v>
      </c>
      <c r="R106" s="109">
        <f t="shared" si="111"/>
        <v>0</v>
      </c>
      <c r="S106" s="110">
        <f t="shared" si="112"/>
        <v>0</v>
      </c>
      <c r="T106" s="110">
        <f t="shared" si="113"/>
        <v>0</v>
      </c>
      <c r="U106" s="110">
        <f t="shared" si="114"/>
        <v>0</v>
      </c>
      <c r="V106" s="110">
        <f t="shared" si="115"/>
        <v>0</v>
      </c>
      <c r="W106" s="110">
        <f t="shared" si="116"/>
        <v>0</v>
      </c>
      <c r="X106" s="110">
        <f t="shared" si="117"/>
        <v>0</v>
      </c>
      <c r="Y106" s="110">
        <f t="shared" si="118"/>
        <v>30.012725120572025</v>
      </c>
      <c r="Z106" s="110">
        <f t="shared" si="119"/>
        <v>32.746461135599056</v>
      </c>
      <c r="AA106" s="110">
        <f t="shared" si="120"/>
        <v>13.77892030848329</v>
      </c>
      <c r="AB106" s="110">
        <f t="shared" si="121"/>
        <v>9.2426801801801801</v>
      </c>
      <c r="AC106" s="110">
        <f t="shared" si="122"/>
        <v>116.09191045918678</v>
      </c>
      <c r="AD106" s="110">
        <f t="shared" si="123"/>
        <v>42.114285714285721</v>
      </c>
      <c r="AE106" s="110"/>
      <c r="AF106" s="110"/>
      <c r="AG106" s="110"/>
      <c r="AH106" s="110"/>
      <c r="AI106" s="110"/>
      <c r="AJ106" s="110"/>
      <c r="AK106" s="90">
        <f t="shared" si="75"/>
        <v>0</v>
      </c>
      <c r="AL106" s="90">
        <f t="shared" si="76"/>
        <v>0</v>
      </c>
      <c r="AM106" s="90">
        <f t="shared" si="77"/>
        <v>0</v>
      </c>
      <c r="AN106" s="90">
        <f t="shared" si="78"/>
        <v>0</v>
      </c>
      <c r="AO106" s="90">
        <f t="shared" si="79"/>
        <v>0</v>
      </c>
      <c r="AP106" s="90">
        <f t="shared" si="80"/>
        <v>0</v>
      </c>
      <c r="AQ106" s="110">
        <f t="shared" si="81"/>
        <v>0</v>
      </c>
      <c r="AR106" s="110">
        <f t="shared" si="82"/>
        <v>0</v>
      </c>
      <c r="AS106" s="110">
        <f t="shared" si="83"/>
        <v>0</v>
      </c>
      <c r="AT106" s="110">
        <f t="shared" si="84"/>
        <v>0</v>
      </c>
      <c r="AU106" s="110">
        <f t="shared" si="85"/>
        <v>0</v>
      </c>
      <c r="AV106" s="110">
        <f t="shared" si="86"/>
        <v>0</v>
      </c>
      <c r="AW106" s="110">
        <f t="shared" si="124"/>
        <v>0.21657365735575482</v>
      </c>
      <c r="AX106" s="110">
        <f t="shared" si="125"/>
        <v>0.63627926002002422</v>
      </c>
      <c r="AY106" s="110">
        <f t="shared" si="126"/>
        <v>0.12221014322364675</v>
      </c>
      <c r="AZ106" s="110">
        <f t="shared" si="127"/>
        <v>9.8521968056117501E-2</v>
      </c>
      <c r="BA106" s="110">
        <f t="shared" si="128"/>
        <v>1.0330011002231643</v>
      </c>
      <c r="BB106" s="110">
        <f t="shared" si="129"/>
        <v>6.3691823656026991E-2</v>
      </c>
      <c r="BC106" s="110">
        <f t="shared" si="93"/>
        <v>30.229298777927781</v>
      </c>
      <c r="BD106" s="110">
        <f t="shared" si="94"/>
        <v>33.382740395619081</v>
      </c>
      <c r="BE106" s="110">
        <f t="shared" si="95"/>
        <v>13.901130451706937</v>
      </c>
      <c r="BF106" s="110">
        <f t="shared" si="96"/>
        <v>9.341202148236297</v>
      </c>
      <c r="BG106" s="110">
        <f t="shared" si="97"/>
        <v>117.12491155940994</v>
      </c>
      <c r="BH106" s="110">
        <f t="shared" si="98"/>
        <v>42.17797753794175</v>
      </c>
      <c r="BI106" s="108">
        <f t="shared" si="99"/>
        <v>0</v>
      </c>
      <c r="BJ106" s="109">
        <f t="shared" si="100"/>
        <v>-10371.515287555621</v>
      </c>
      <c r="BK106" s="109">
        <f t="shared" si="87"/>
        <v>7611.4740481010622</v>
      </c>
      <c r="BL106" s="89">
        <f t="shared" si="101"/>
        <v>-0.26611745371153483</v>
      </c>
      <c r="BM106" s="109">
        <f t="shared" si="130"/>
        <v>125.26136144305138</v>
      </c>
      <c r="BN106" s="108">
        <f t="shared" si="102"/>
        <v>7736.7354095441133</v>
      </c>
      <c r="BO106" s="89">
        <f t="shared" si="103"/>
        <v>-0.25404001295479728</v>
      </c>
      <c r="BP106" s="108">
        <f t="shared" si="88"/>
        <v>72.515660077464943</v>
      </c>
      <c r="BQ106" s="108">
        <f t="shared" si="104"/>
        <v>7683.9897081785275</v>
      </c>
      <c r="BR106" s="89">
        <f t="shared" si="89"/>
        <v>-0.25912564411892169</v>
      </c>
      <c r="BT106" s="108"/>
      <c r="BU106" s="109">
        <f t="shared" si="105"/>
        <v>-10371.515287555621</v>
      </c>
      <c r="BV106" s="109">
        <f t="shared" si="90"/>
        <v>7611.4740481010622</v>
      </c>
      <c r="BX106" s="108">
        <f t="shared" si="91"/>
        <v>10371.515287555621</v>
      </c>
      <c r="BY106" s="111">
        <f t="shared" si="92"/>
        <v>-0.26611745371153483</v>
      </c>
      <c r="BZ106" s="108">
        <f t="shared" si="73"/>
        <v>43.720001000000003</v>
      </c>
      <c r="CA106" s="108">
        <f t="shared" si="74"/>
        <v>24.57</v>
      </c>
    </row>
    <row r="107" spans="1:79" ht="12.75" customHeight="1" x14ac:dyDescent="0.2">
      <c r="A107" s="107">
        <v>39797</v>
      </c>
      <c r="B107" s="108">
        <v>44.110000999999997</v>
      </c>
      <c r="C107" s="108">
        <v>40.520000000000003</v>
      </c>
      <c r="D107" s="108">
        <v>32.720001000000003</v>
      </c>
      <c r="E107" s="108">
        <v>42.529998999999997</v>
      </c>
      <c r="F107" s="108">
        <v>27.09</v>
      </c>
      <c r="G107" s="108">
        <v>25.040001</v>
      </c>
      <c r="L107" s="189">
        <f>IF(inter=Weekly_2,L106+$B$4,IF(inter=Bi_weekly_2,L105+$B$4,IF(inter=Monthly_2,L103+$B$4,IF(inter=Quarterly_2,0,IF(inter=Yearly_2,0,IF(inter=None_2,0,0))))))</f>
        <v>6800</v>
      </c>
      <c r="M107" s="109">
        <f t="shared" si="106"/>
        <v>127.06133508115704</v>
      </c>
      <c r="N107" s="109">
        <f t="shared" si="107"/>
        <v>130.08660521447382</v>
      </c>
      <c r="O107" s="109">
        <f t="shared" si="108"/>
        <v>70.046286272493603</v>
      </c>
      <c r="P107" s="109">
        <f t="shared" si="109"/>
        <v>59.891178820382834</v>
      </c>
      <c r="Q107" s="109">
        <f t="shared" si="110"/>
        <v>350.12985433937001</v>
      </c>
      <c r="R107" s="109">
        <f t="shared" si="111"/>
        <v>156.94175640000014</v>
      </c>
      <c r="S107" s="110">
        <f t="shared" si="112"/>
        <v>-2.8805561596146201</v>
      </c>
      <c r="T107" s="110">
        <f t="shared" si="113"/>
        <v>-3.2104295462604595</v>
      </c>
      <c r="U107" s="110">
        <f t="shared" si="114"/>
        <v>-2.1407788548812574</v>
      </c>
      <c r="V107" s="110">
        <f t="shared" si="115"/>
        <v>-1.408210209936352</v>
      </c>
      <c r="W107" s="110">
        <f t="shared" si="116"/>
        <v>-12.924690082664084</v>
      </c>
      <c r="X107" s="110">
        <f t="shared" si="117"/>
        <v>-6.2676417784488168</v>
      </c>
      <c r="Y107" s="110">
        <f t="shared" si="118"/>
        <v>27.132168960957404</v>
      </c>
      <c r="Z107" s="110">
        <f t="shared" si="119"/>
        <v>29.536031589338595</v>
      </c>
      <c r="AA107" s="110">
        <f t="shared" si="120"/>
        <v>11.638141453602032</v>
      </c>
      <c r="AB107" s="110">
        <f t="shared" si="121"/>
        <v>7.8344699702438279</v>
      </c>
      <c r="AC107" s="110">
        <f t="shared" si="122"/>
        <v>103.16722037652269</v>
      </c>
      <c r="AD107" s="110">
        <f t="shared" si="123"/>
        <v>35.846643935836902</v>
      </c>
      <c r="AE107" s="110"/>
      <c r="AF107" s="110"/>
      <c r="AG107" s="110"/>
      <c r="AH107" s="110"/>
      <c r="AI107" s="110"/>
      <c r="AJ107" s="110"/>
      <c r="AK107" s="90">
        <f t="shared" si="75"/>
        <v>0</v>
      </c>
      <c r="AL107" s="90">
        <f t="shared" si="76"/>
        <v>0</v>
      </c>
      <c r="AM107" s="90">
        <f t="shared" si="77"/>
        <v>0</v>
      </c>
      <c r="AN107" s="90">
        <f t="shared" si="78"/>
        <v>0</v>
      </c>
      <c r="AO107" s="90">
        <f t="shared" si="79"/>
        <v>0</v>
      </c>
      <c r="AP107" s="90">
        <f t="shared" si="80"/>
        <v>0</v>
      </c>
      <c r="AQ107" s="110">
        <f t="shared" si="81"/>
        <v>0</v>
      </c>
      <c r="AR107" s="110">
        <f t="shared" si="82"/>
        <v>0</v>
      </c>
      <c r="AS107" s="110">
        <f t="shared" si="83"/>
        <v>0</v>
      </c>
      <c r="AT107" s="110">
        <f t="shared" si="84"/>
        <v>0</v>
      </c>
      <c r="AU107" s="110">
        <f t="shared" si="85"/>
        <v>0</v>
      </c>
      <c r="AV107" s="110">
        <f t="shared" si="86"/>
        <v>0</v>
      </c>
      <c r="AW107" s="110">
        <f t="shared" si="124"/>
        <v>0.21657365735575482</v>
      </c>
      <c r="AX107" s="110">
        <f t="shared" si="125"/>
        <v>0.63627926002002422</v>
      </c>
      <c r="AY107" s="110">
        <f t="shared" si="126"/>
        <v>0.12221014322364675</v>
      </c>
      <c r="AZ107" s="110">
        <f t="shared" si="127"/>
        <v>9.8521968056117501E-2</v>
      </c>
      <c r="BA107" s="110">
        <f t="shared" si="128"/>
        <v>1.0330011002231643</v>
      </c>
      <c r="BB107" s="110">
        <f t="shared" si="129"/>
        <v>6.3691823656026991E-2</v>
      </c>
      <c r="BC107" s="110">
        <f t="shared" si="93"/>
        <v>27.34874261831316</v>
      </c>
      <c r="BD107" s="110">
        <f t="shared" si="94"/>
        <v>30.17231084935862</v>
      </c>
      <c r="BE107" s="110">
        <f t="shared" si="95"/>
        <v>11.760351596825679</v>
      </c>
      <c r="BF107" s="110">
        <f t="shared" si="96"/>
        <v>7.9329919382999456</v>
      </c>
      <c r="BG107" s="110">
        <f t="shared" si="97"/>
        <v>104.20022147674585</v>
      </c>
      <c r="BH107" s="110">
        <f t="shared" si="98"/>
        <v>35.910335759492931</v>
      </c>
      <c r="BI107" s="108">
        <f t="shared" si="99"/>
        <v>0</v>
      </c>
      <c r="BJ107" s="109">
        <f t="shared" si="100"/>
        <v>-9477.3582714277454</v>
      </c>
      <c r="BK107" s="109">
        <f t="shared" si="87"/>
        <v>6800</v>
      </c>
      <c r="BL107" s="89">
        <f t="shared" si="101"/>
        <v>-0.28250048112029502</v>
      </c>
      <c r="BM107" s="109">
        <f t="shared" si="130"/>
        <v>125.26136144305138</v>
      </c>
      <c r="BN107" s="108">
        <f t="shared" si="102"/>
        <v>6925.2613614430511</v>
      </c>
      <c r="BO107" s="89">
        <f t="shared" si="103"/>
        <v>-0.26928357427182348</v>
      </c>
      <c r="BP107" s="108">
        <f t="shared" si="88"/>
        <v>73.102798203024221</v>
      </c>
      <c r="BQ107" s="108">
        <f t="shared" si="104"/>
        <v>6873.1027982030237</v>
      </c>
      <c r="BR107" s="89">
        <f t="shared" si="89"/>
        <v>-0.27478706604096714</v>
      </c>
      <c r="BT107" s="108"/>
      <c r="BU107" s="109">
        <f t="shared" si="105"/>
        <v>-9477.3582714277454</v>
      </c>
      <c r="BV107" s="109">
        <f t="shared" si="90"/>
        <v>6800</v>
      </c>
      <c r="BX107" s="108">
        <f t="shared" si="91"/>
        <v>9477.3582714277454</v>
      </c>
      <c r="BY107" s="111">
        <f t="shared" si="92"/>
        <v>-0.28250048112029513</v>
      </c>
      <c r="BZ107" s="108">
        <f t="shared" si="73"/>
        <v>44.110000999999997</v>
      </c>
      <c r="CA107" s="108">
        <f t="shared" si="74"/>
        <v>25.040001</v>
      </c>
    </row>
    <row r="108" spans="1:79" ht="12.75" customHeight="1" x14ac:dyDescent="0.2">
      <c r="A108" s="107">
        <v>39804</v>
      </c>
      <c r="B108" s="108">
        <v>43.32</v>
      </c>
      <c r="C108" s="108">
        <v>39.599997999999999</v>
      </c>
      <c r="D108" s="108">
        <v>31.41</v>
      </c>
      <c r="E108" s="108">
        <v>40.459999000000003</v>
      </c>
      <c r="F108" s="108">
        <v>26.24</v>
      </c>
      <c r="G108" s="108">
        <v>22.969999000000001</v>
      </c>
      <c r="L108" s="189">
        <f>IF(inter=Weekly_2,L107+$B$4,IF(inter=Bi_weekly_2,0,IF(inter=Monthly_2,0,IF(inter=Quarterly_2,0,IF(inter=Yearly_2,0,IF(inter=None_2,0,0))))))</f>
        <v>0</v>
      </c>
      <c r="M108" s="109">
        <f t="shared" si="106"/>
        <v>0</v>
      </c>
      <c r="N108" s="109">
        <f t="shared" si="107"/>
        <v>0</v>
      </c>
      <c r="O108" s="109">
        <f t="shared" si="108"/>
        <v>0</v>
      </c>
      <c r="P108" s="109">
        <f t="shared" si="109"/>
        <v>0</v>
      </c>
      <c r="Q108" s="109">
        <f t="shared" si="110"/>
        <v>0</v>
      </c>
      <c r="R108" s="109">
        <f t="shared" si="111"/>
        <v>0</v>
      </c>
      <c r="S108" s="110">
        <f t="shared" si="112"/>
        <v>0</v>
      </c>
      <c r="T108" s="110">
        <f t="shared" si="113"/>
        <v>0</v>
      </c>
      <c r="U108" s="110">
        <f t="shared" si="114"/>
        <v>0</v>
      </c>
      <c r="V108" s="110">
        <f t="shared" si="115"/>
        <v>0</v>
      </c>
      <c r="W108" s="110">
        <f t="shared" si="116"/>
        <v>0</v>
      </c>
      <c r="X108" s="110">
        <f t="shared" si="117"/>
        <v>0</v>
      </c>
      <c r="Y108" s="110">
        <f t="shared" si="118"/>
        <v>27.132168960957404</v>
      </c>
      <c r="Z108" s="110">
        <f t="shared" si="119"/>
        <v>29.536031589338595</v>
      </c>
      <c r="AA108" s="110">
        <f t="shared" si="120"/>
        <v>11.638141453602032</v>
      </c>
      <c r="AB108" s="110">
        <f t="shared" si="121"/>
        <v>7.8344699702438279</v>
      </c>
      <c r="AC108" s="110">
        <f t="shared" si="122"/>
        <v>103.16722037652269</v>
      </c>
      <c r="AD108" s="110">
        <f t="shared" si="123"/>
        <v>35.846643935836902</v>
      </c>
      <c r="AE108" s="110">
        <v>0.33500000000000002</v>
      </c>
      <c r="AF108" s="110">
        <v>0.43099999999999999</v>
      </c>
      <c r="AG108" s="110">
        <v>0.85699999999999998</v>
      </c>
      <c r="AH108" s="110">
        <v>1.2669999999999999</v>
      </c>
      <c r="AI108" s="110">
        <v>0.91400000000000003</v>
      </c>
      <c r="AJ108" s="110">
        <v>1.1779999999999999</v>
      </c>
      <c r="AK108" s="90">
        <f t="shared" si="75"/>
        <v>9.0892766019207318</v>
      </c>
      <c r="AL108" s="90">
        <f t="shared" si="76"/>
        <v>12.730029615004934</v>
      </c>
      <c r="AM108" s="90">
        <f t="shared" si="77"/>
        <v>9.9738872257369415</v>
      </c>
      <c r="AN108" s="90">
        <f t="shared" si="78"/>
        <v>9.9262734522989291</v>
      </c>
      <c r="AO108" s="90">
        <f t="shared" si="79"/>
        <v>94.294839424141742</v>
      </c>
      <c r="AP108" s="90">
        <f t="shared" si="80"/>
        <v>42.227346556415867</v>
      </c>
      <c r="AQ108" s="110">
        <f t="shared" si="81"/>
        <v>0.20981709607388577</v>
      </c>
      <c r="AR108" s="110">
        <f t="shared" si="82"/>
        <v>0.32146541055393324</v>
      </c>
      <c r="AS108" s="110">
        <f t="shared" si="83"/>
        <v>0.3175385936242261</v>
      </c>
      <c r="AT108" s="110">
        <f t="shared" si="84"/>
        <v>0.24533548437059843</v>
      </c>
      <c r="AU108" s="110">
        <f t="shared" si="85"/>
        <v>3.5935533317127191</v>
      </c>
      <c r="AV108" s="110">
        <f t="shared" si="86"/>
        <v>1.8383695426550024</v>
      </c>
      <c r="AW108" s="110">
        <f t="shared" si="124"/>
        <v>0.42639075342964061</v>
      </c>
      <c r="AX108" s="110">
        <f t="shared" si="125"/>
        <v>0.9577446705739574</v>
      </c>
      <c r="AY108" s="110">
        <f t="shared" si="126"/>
        <v>0.43974873684787286</v>
      </c>
      <c r="AZ108" s="110">
        <f t="shared" si="127"/>
        <v>0.34385745242671595</v>
      </c>
      <c r="BA108" s="110">
        <f t="shared" si="128"/>
        <v>4.6265544319358831</v>
      </c>
      <c r="BB108" s="110">
        <f t="shared" si="129"/>
        <v>1.9020613663110293</v>
      </c>
      <c r="BC108" s="110">
        <f t="shared" si="93"/>
        <v>27.558559714387044</v>
      </c>
      <c r="BD108" s="110">
        <f t="shared" si="94"/>
        <v>30.493776259912554</v>
      </c>
      <c r="BE108" s="110">
        <f t="shared" si="95"/>
        <v>12.077890190449905</v>
      </c>
      <c r="BF108" s="110">
        <f t="shared" si="96"/>
        <v>8.1783274226705434</v>
      </c>
      <c r="BG108" s="110">
        <f t="shared" si="97"/>
        <v>107.79377480845858</v>
      </c>
      <c r="BH108" s="110">
        <f t="shared" si="98"/>
        <v>37.748705302147933</v>
      </c>
      <c r="BI108" s="108">
        <f t="shared" si="99"/>
        <v>178.24165287551915</v>
      </c>
      <c r="BJ108" s="109">
        <f t="shared" si="100"/>
        <v>-9477.3582714277454</v>
      </c>
      <c r="BK108" s="109">
        <f t="shared" si="87"/>
        <v>6558.0342595131406</v>
      </c>
      <c r="BL108" s="89">
        <f t="shared" si="101"/>
        <v>-0.30803140794157335</v>
      </c>
      <c r="BM108" s="109">
        <f t="shared" si="130"/>
        <v>303.50301431857054</v>
      </c>
      <c r="BN108" s="108">
        <f t="shared" si="102"/>
        <v>6861.537273831711</v>
      </c>
      <c r="BO108" s="89">
        <f t="shared" si="103"/>
        <v>-0.27600739812508601</v>
      </c>
      <c r="BP108" s="108">
        <f t="shared" si="88"/>
        <v>249.2140504596311</v>
      </c>
      <c r="BQ108" s="108">
        <f t="shared" si="104"/>
        <v>6807.2483099727715</v>
      </c>
      <c r="BR108" s="89">
        <f t="shared" si="89"/>
        <v>-0.28173567833821345</v>
      </c>
      <c r="BT108" s="108"/>
      <c r="BU108" s="109">
        <f t="shared" si="105"/>
        <v>-9477.3582714277454</v>
      </c>
      <c r="BV108" s="109">
        <f t="shared" si="90"/>
        <v>6558.0342595131406</v>
      </c>
      <c r="BX108" s="108">
        <f t="shared" si="91"/>
        <v>9477.3582714277454</v>
      </c>
      <c r="BY108" s="111">
        <f t="shared" si="92"/>
        <v>-0.30803140794157347</v>
      </c>
      <c r="BZ108" s="108">
        <f t="shared" si="73"/>
        <v>43.32</v>
      </c>
      <c r="CA108" s="108">
        <f t="shared" si="74"/>
        <v>22.969999000000001</v>
      </c>
    </row>
    <row r="109" spans="1:79" ht="12.75" customHeight="1" x14ac:dyDescent="0.2">
      <c r="A109" s="107">
        <v>39811</v>
      </c>
      <c r="B109" s="108">
        <v>46.029998999999997</v>
      </c>
      <c r="C109" s="108">
        <v>42.299999</v>
      </c>
      <c r="D109" s="108">
        <v>33.650002000000001</v>
      </c>
      <c r="E109" s="108">
        <v>43.049999</v>
      </c>
      <c r="F109" s="108">
        <v>27.639999</v>
      </c>
      <c r="G109" s="108">
        <v>24.83</v>
      </c>
      <c r="L109" s="189">
        <f>IF(inter=Weekly_2,L108+$B$4,IF(inter=Bi_weekly_2,L107+$B$4,IF(inter=Monthly_2,0,IF(inter=Quarterly_2,0,IF(inter=Yearly_2,0,IF(inter=None_2,0,0))))))</f>
        <v>0</v>
      </c>
      <c r="M109" s="109">
        <f t="shared" si="106"/>
        <v>0</v>
      </c>
      <c r="N109" s="109">
        <f t="shared" si="107"/>
        <v>0</v>
      </c>
      <c r="O109" s="109">
        <f t="shared" si="108"/>
        <v>0</v>
      </c>
      <c r="P109" s="109">
        <f t="shared" si="109"/>
        <v>0</v>
      </c>
      <c r="Q109" s="109">
        <f t="shared" si="110"/>
        <v>0</v>
      </c>
      <c r="R109" s="109">
        <f t="shared" si="111"/>
        <v>0</v>
      </c>
      <c r="S109" s="110">
        <f t="shared" si="112"/>
        <v>0</v>
      </c>
      <c r="T109" s="110">
        <f t="shared" si="113"/>
        <v>0</v>
      </c>
      <c r="U109" s="110">
        <f t="shared" si="114"/>
        <v>0</v>
      </c>
      <c r="V109" s="110">
        <f t="shared" si="115"/>
        <v>0</v>
      </c>
      <c r="W109" s="110">
        <f t="shared" si="116"/>
        <v>0</v>
      </c>
      <c r="X109" s="110">
        <f t="shared" si="117"/>
        <v>0</v>
      </c>
      <c r="Y109" s="110">
        <f t="shared" si="118"/>
        <v>27.132168960957404</v>
      </c>
      <c r="Z109" s="110">
        <f t="shared" si="119"/>
        <v>29.536031589338595</v>
      </c>
      <c r="AA109" s="110">
        <f t="shared" si="120"/>
        <v>11.638141453602032</v>
      </c>
      <c r="AB109" s="110">
        <f t="shared" si="121"/>
        <v>7.8344699702438279</v>
      </c>
      <c r="AC109" s="110">
        <f t="shared" si="122"/>
        <v>103.16722037652269</v>
      </c>
      <c r="AD109" s="110">
        <f t="shared" si="123"/>
        <v>35.846643935836902</v>
      </c>
      <c r="AE109" s="110"/>
      <c r="AF109" s="110"/>
      <c r="AG109" s="110"/>
      <c r="AH109" s="110"/>
      <c r="AI109" s="110"/>
      <c r="AJ109" s="110"/>
      <c r="AK109" s="90">
        <f t="shared" si="75"/>
        <v>0</v>
      </c>
      <c r="AL109" s="90">
        <f t="shared" si="76"/>
        <v>0</v>
      </c>
      <c r="AM109" s="90">
        <f t="shared" si="77"/>
        <v>0</v>
      </c>
      <c r="AN109" s="90">
        <f t="shared" si="78"/>
        <v>0</v>
      </c>
      <c r="AO109" s="90">
        <f t="shared" si="79"/>
        <v>0</v>
      </c>
      <c r="AP109" s="90">
        <f t="shared" si="80"/>
        <v>0</v>
      </c>
      <c r="AQ109" s="110">
        <f t="shared" si="81"/>
        <v>0</v>
      </c>
      <c r="AR109" s="110">
        <f t="shared" si="82"/>
        <v>0</v>
      </c>
      <c r="AS109" s="110">
        <f t="shared" si="83"/>
        <v>0</v>
      </c>
      <c r="AT109" s="110">
        <f t="shared" si="84"/>
        <v>0</v>
      </c>
      <c r="AU109" s="110">
        <f t="shared" si="85"/>
        <v>0</v>
      </c>
      <c r="AV109" s="110">
        <f t="shared" si="86"/>
        <v>0</v>
      </c>
      <c r="AW109" s="110">
        <f t="shared" si="124"/>
        <v>0.42639075342964061</v>
      </c>
      <c r="AX109" s="110">
        <f t="shared" si="125"/>
        <v>0.9577446705739574</v>
      </c>
      <c r="AY109" s="110">
        <f t="shared" si="126"/>
        <v>0.43974873684787286</v>
      </c>
      <c r="AZ109" s="110">
        <f t="shared" si="127"/>
        <v>0.34385745242671595</v>
      </c>
      <c r="BA109" s="110">
        <f t="shared" si="128"/>
        <v>4.6265544319358831</v>
      </c>
      <c r="BB109" s="110">
        <f t="shared" si="129"/>
        <v>1.9020613663110293</v>
      </c>
      <c r="BC109" s="110">
        <f t="shared" si="93"/>
        <v>27.558559714387044</v>
      </c>
      <c r="BD109" s="110">
        <f t="shared" si="94"/>
        <v>30.493776259912554</v>
      </c>
      <c r="BE109" s="110">
        <f t="shared" si="95"/>
        <v>12.077890190449905</v>
      </c>
      <c r="BF109" s="110">
        <f t="shared" si="96"/>
        <v>8.1783274226705434</v>
      </c>
      <c r="BG109" s="110">
        <f t="shared" si="97"/>
        <v>107.79377480845858</v>
      </c>
      <c r="BH109" s="110">
        <f t="shared" si="98"/>
        <v>37.748705302147933</v>
      </c>
      <c r="BI109" s="108">
        <f t="shared" si="99"/>
        <v>0</v>
      </c>
      <c r="BJ109" s="109">
        <f t="shared" si="100"/>
        <v>-9477.3582714277454</v>
      </c>
      <c r="BK109" s="109">
        <f t="shared" si="87"/>
        <v>6968.7792613749061</v>
      </c>
      <c r="BL109" s="89">
        <f t="shared" si="101"/>
        <v>-0.26469179893891748</v>
      </c>
      <c r="BM109" s="109">
        <f t="shared" si="130"/>
        <v>303.50301431857054</v>
      </c>
      <c r="BN109" s="108">
        <f t="shared" si="102"/>
        <v>7272.2822756934765</v>
      </c>
      <c r="BO109" s="89">
        <f t="shared" si="103"/>
        <v>-0.23266778912243002</v>
      </c>
      <c r="BP109" s="108">
        <f t="shared" si="88"/>
        <v>264.84611701670661</v>
      </c>
      <c r="BQ109" s="108">
        <f t="shared" si="104"/>
        <v>7233.6253783916127</v>
      </c>
      <c r="BR109" s="89">
        <f t="shared" si="89"/>
        <v>-0.23674665753646973</v>
      </c>
      <c r="BT109" s="108"/>
      <c r="BU109" s="109">
        <f t="shared" si="105"/>
        <v>-9477.3582714277454</v>
      </c>
      <c r="BV109" s="109">
        <f t="shared" si="90"/>
        <v>6968.7792613749061</v>
      </c>
      <c r="BX109" s="108">
        <f t="shared" si="91"/>
        <v>9477.3582714277454</v>
      </c>
      <c r="BY109" s="111">
        <f t="shared" si="92"/>
        <v>-0.26469179893891759</v>
      </c>
      <c r="BZ109" s="108">
        <f t="shared" si="73"/>
        <v>46.029998999999997</v>
      </c>
      <c r="CA109" s="108">
        <f t="shared" si="74"/>
        <v>24.83</v>
      </c>
    </row>
    <row r="110" spans="1:79" ht="12.75" customHeight="1" x14ac:dyDescent="0.2">
      <c r="A110" s="107">
        <v>39818</v>
      </c>
      <c r="B110" s="108">
        <v>44.189999</v>
      </c>
      <c r="C110" s="108">
        <v>40.310001</v>
      </c>
      <c r="D110" s="108">
        <v>32.700001</v>
      </c>
      <c r="E110" s="108">
        <v>41.310001</v>
      </c>
      <c r="F110" s="108">
        <v>26.629999000000002</v>
      </c>
      <c r="G110" s="108">
        <v>23.58</v>
      </c>
      <c r="L110" s="189">
        <f>IF(inter=Weekly_2,L109+$B$4,IF(inter=Bi_weekly_2,0,IF(inter=Monthly_2,0,IF(inter=Quarterly_2,0,IF(inter=Yearly_2,0,IF(inter=None_2,0,0))))))</f>
        <v>0</v>
      </c>
      <c r="M110" s="109">
        <f t="shared" si="106"/>
        <v>0</v>
      </c>
      <c r="N110" s="109">
        <f t="shared" si="107"/>
        <v>0</v>
      </c>
      <c r="O110" s="109">
        <f t="shared" si="108"/>
        <v>0</v>
      </c>
      <c r="P110" s="109">
        <f t="shared" si="109"/>
        <v>0</v>
      </c>
      <c r="Q110" s="109">
        <f t="shared" si="110"/>
        <v>0</v>
      </c>
      <c r="R110" s="109">
        <f t="shared" si="111"/>
        <v>0</v>
      </c>
      <c r="S110" s="110">
        <f t="shared" si="112"/>
        <v>0</v>
      </c>
      <c r="T110" s="110">
        <f t="shared" si="113"/>
        <v>0</v>
      </c>
      <c r="U110" s="110">
        <f t="shared" si="114"/>
        <v>0</v>
      </c>
      <c r="V110" s="110">
        <f t="shared" si="115"/>
        <v>0</v>
      </c>
      <c r="W110" s="110">
        <f t="shared" si="116"/>
        <v>0</v>
      </c>
      <c r="X110" s="110">
        <f t="shared" si="117"/>
        <v>0</v>
      </c>
      <c r="Y110" s="110">
        <f t="shared" si="118"/>
        <v>27.132168960957404</v>
      </c>
      <c r="Z110" s="110">
        <f t="shared" si="119"/>
        <v>29.536031589338595</v>
      </c>
      <c r="AA110" s="110">
        <f t="shared" si="120"/>
        <v>11.638141453602032</v>
      </c>
      <c r="AB110" s="110">
        <f t="shared" si="121"/>
        <v>7.8344699702438279</v>
      </c>
      <c r="AC110" s="110">
        <f t="shared" si="122"/>
        <v>103.16722037652269</v>
      </c>
      <c r="AD110" s="110">
        <f t="shared" si="123"/>
        <v>35.846643935836902</v>
      </c>
      <c r="AE110" s="110"/>
      <c r="AF110" s="110"/>
      <c r="AG110" s="110"/>
      <c r="AH110" s="110"/>
      <c r="AI110" s="110"/>
      <c r="AJ110" s="110"/>
      <c r="AK110" s="90">
        <f t="shared" si="75"/>
        <v>0</v>
      </c>
      <c r="AL110" s="90">
        <f t="shared" si="76"/>
        <v>0</v>
      </c>
      <c r="AM110" s="90">
        <f t="shared" si="77"/>
        <v>0</v>
      </c>
      <c r="AN110" s="90">
        <f t="shared" si="78"/>
        <v>0</v>
      </c>
      <c r="AO110" s="90">
        <f t="shared" si="79"/>
        <v>0</v>
      </c>
      <c r="AP110" s="90">
        <f t="shared" si="80"/>
        <v>0</v>
      </c>
      <c r="AQ110" s="110">
        <f t="shared" si="81"/>
        <v>0</v>
      </c>
      <c r="AR110" s="110">
        <f t="shared" si="82"/>
        <v>0</v>
      </c>
      <c r="AS110" s="110">
        <f t="shared" si="83"/>
        <v>0</v>
      </c>
      <c r="AT110" s="110">
        <f t="shared" si="84"/>
        <v>0</v>
      </c>
      <c r="AU110" s="110">
        <f t="shared" si="85"/>
        <v>0</v>
      </c>
      <c r="AV110" s="110">
        <f t="shared" si="86"/>
        <v>0</v>
      </c>
      <c r="AW110" s="110">
        <f t="shared" si="124"/>
        <v>0.42639075342964061</v>
      </c>
      <c r="AX110" s="110">
        <f t="shared" si="125"/>
        <v>0.9577446705739574</v>
      </c>
      <c r="AY110" s="110">
        <f t="shared" si="126"/>
        <v>0.43974873684787286</v>
      </c>
      <c r="AZ110" s="110">
        <f t="shared" si="127"/>
        <v>0.34385745242671595</v>
      </c>
      <c r="BA110" s="110">
        <f t="shared" si="128"/>
        <v>4.6265544319358831</v>
      </c>
      <c r="BB110" s="110">
        <f t="shared" si="129"/>
        <v>1.9020613663110293</v>
      </c>
      <c r="BC110" s="110">
        <f t="shared" si="93"/>
        <v>27.558559714387044</v>
      </c>
      <c r="BD110" s="110">
        <f t="shared" si="94"/>
        <v>30.493776259912554</v>
      </c>
      <c r="BE110" s="110">
        <f t="shared" si="95"/>
        <v>12.077890190449905</v>
      </c>
      <c r="BF110" s="110">
        <f t="shared" si="96"/>
        <v>8.1783274226705434</v>
      </c>
      <c r="BG110" s="110">
        <f t="shared" si="97"/>
        <v>107.79377480845858</v>
      </c>
      <c r="BH110" s="110">
        <f t="shared" si="98"/>
        <v>37.748705302147933</v>
      </c>
      <c r="BI110" s="108">
        <f t="shared" si="99"/>
        <v>0</v>
      </c>
      <c r="BJ110" s="109">
        <f t="shared" si="100"/>
        <v>-9477.3582714277454</v>
      </c>
      <c r="BK110" s="109">
        <f t="shared" si="87"/>
        <v>6686.3840210975923</v>
      </c>
      <c r="BL110" s="89">
        <f t="shared" si="101"/>
        <v>-0.29448862967904854</v>
      </c>
      <c r="BM110" s="109">
        <f t="shared" si="130"/>
        <v>303.50301431857054</v>
      </c>
      <c r="BN110" s="108">
        <f t="shared" si="102"/>
        <v>6989.8870354161627</v>
      </c>
      <c r="BO110" s="89">
        <f t="shared" si="103"/>
        <v>-0.26246461986256109</v>
      </c>
      <c r="BP110" s="108">
        <f t="shared" si="88"/>
        <v>254.08917834803742</v>
      </c>
      <c r="BQ110" s="108">
        <f t="shared" si="104"/>
        <v>6940.4731994456306</v>
      </c>
      <c r="BR110" s="89">
        <f t="shared" si="89"/>
        <v>-0.26767850273533433</v>
      </c>
      <c r="BT110" s="108"/>
      <c r="BU110" s="109">
        <f t="shared" si="105"/>
        <v>-9477.3582714277454</v>
      </c>
      <c r="BV110" s="109">
        <f t="shared" si="90"/>
        <v>6686.3840210975923</v>
      </c>
      <c r="BX110" s="108">
        <f t="shared" si="91"/>
        <v>9477.3582714277454</v>
      </c>
      <c r="BY110" s="111">
        <f t="shared" si="92"/>
        <v>-0.29448862967904854</v>
      </c>
      <c r="BZ110" s="108">
        <f t="shared" si="73"/>
        <v>44.189999</v>
      </c>
      <c r="CA110" s="108">
        <f t="shared" si="74"/>
        <v>23.58</v>
      </c>
    </row>
    <row r="111" spans="1:79" ht="12.75" customHeight="1" x14ac:dyDescent="0.2">
      <c r="A111" s="107">
        <v>39825</v>
      </c>
      <c r="B111" s="108">
        <v>42.330002</v>
      </c>
      <c r="C111" s="108">
        <v>37.810001</v>
      </c>
      <c r="D111" s="108">
        <v>31.280000999999999</v>
      </c>
      <c r="E111" s="108">
        <v>39.560001</v>
      </c>
      <c r="F111" s="108">
        <v>24.860001</v>
      </c>
      <c r="G111" s="108">
        <v>22.120000999999998</v>
      </c>
      <c r="L111" s="189">
        <f>IF(inter=Weekly_2,L110+$B$4,IF(inter=Bi_weekly_2,L109+$B$4,IF(inter=Monthly_2,L107+$B$4,IF(inter=Quarterly_2,0,IF(inter=Yearly_2,0,IF(inter=None_2,0,0))))))</f>
        <v>6900</v>
      </c>
      <c r="M111" s="109">
        <f t="shared" si="106"/>
        <v>-65.895233618334942</v>
      </c>
      <c r="N111" s="109">
        <f t="shared" si="107"/>
        <v>-97.642616071075963</v>
      </c>
      <c r="O111" s="109">
        <f t="shared" si="108"/>
        <v>-22.358923693187023</v>
      </c>
      <c r="P111" s="109">
        <f t="shared" si="109"/>
        <v>-28.168360142684207</v>
      </c>
      <c r="Q111" s="109">
        <f t="shared" si="110"/>
        <v>-271.16279827242488</v>
      </c>
      <c r="R111" s="109">
        <f t="shared" si="111"/>
        <v>-117.87220029264392</v>
      </c>
      <c r="S111" s="110">
        <f t="shared" si="112"/>
        <v>1.5567028231733828</v>
      </c>
      <c r="T111" s="110">
        <f t="shared" si="113"/>
        <v>2.5824547338963564</v>
      </c>
      <c r="U111" s="110">
        <f t="shared" si="114"/>
        <v>0.71479932795357082</v>
      </c>
      <c r="V111" s="110">
        <f t="shared" si="115"/>
        <v>0.71204144162393246</v>
      </c>
      <c r="W111" s="110">
        <f t="shared" si="116"/>
        <v>10.907594021111459</v>
      </c>
      <c r="X111" s="110">
        <f t="shared" si="117"/>
        <v>5.328761074316585</v>
      </c>
      <c r="Y111" s="110">
        <f t="shared" si="118"/>
        <v>28.688871784130786</v>
      </c>
      <c r="Z111" s="110">
        <f t="shared" si="119"/>
        <v>32.118486323234954</v>
      </c>
      <c r="AA111" s="110">
        <f t="shared" si="120"/>
        <v>12.352940781555603</v>
      </c>
      <c r="AB111" s="110">
        <f t="shared" si="121"/>
        <v>8.5465114118677601</v>
      </c>
      <c r="AC111" s="110">
        <f t="shared" si="122"/>
        <v>114.07481439763416</v>
      </c>
      <c r="AD111" s="110">
        <f t="shared" si="123"/>
        <v>41.175405010153483</v>
      </c>
      <c r="AE111" s="110"/>
      <c r="AF111" s="110"/>
      <c r="AG111" s="110"/>
      <c r="AH111" s="110"/>
      <c r="AI111" s="110"/>
      <c r="AJ111" s="110"/>
      <c r="AK111" s="90">
        <f t="shared" si="75"/>
        <v>0</v>
      </c>
      <c r="AL111" s="90">
        <f t="shared" si="76"/>
        <v>0</v>
      </c>
      <c r="AM111" s="90">
        <f t="shared" si="77"/>
        <v>0</v>
      </c>
      <c r="AN111" s="90">
        <f t="shared" si="78"/>
        <v>0</v>
      </c>
      <c r="AO111" s="90">
        <f t="shared" si="79"/>
        <v>0</v>
      </c>
      <c r="AP111" s="90">
        <f t="shared" si="80"/>
        <v>0</v>
      </c>
      <c r="AQ111" s="110">
        <f t="shared" si="81"/>
        <v>0</v>
      </c>
      <c r="AR111" s="110">
        <f t="shared" si="82"/>
        <v>0</v>
      </c>
      <c r="AS111" s="110">
        <f t="shared" si="83"/>
        <v>0</v>
      </c>
      <c r="AT111" s="110">
        <f t="shared" si="84"/>
        <v>0</v>
      </c>
      <c r="AU111" s="110">
        <f t="shared" si="85"/>
        <v>0</v>
      </c>
      <c r="AV111" s="110">
        <f t="shared" si="86"/>
        <v>0</v>
      </c>
      <c r="AW111" s="110">
        <f t="shared" si="124"/>
        <v>0.42639075342964061</v>
      </c>
      <c r="AX111" s="110">
        <f t="shared" si="125"/>
        <v>0.9577446705739574</v>
      </c>
      <c r="AY111" s="110">
        <f t="shared" si="126"/>
        <v>0.43974873684787286</v>
      </c>
      <c r="AZ111" s="110">
        <f t="shared" si="127"/>
        <v>0.34385745242671595</v>
      </c>
      <c r="BA111" s="110">
        <f t="shared" si="128"/>
        <v>4.6265544319358831</v>
      </c>
      <c r="BB111" s="110">
        <f t="shared" si="129"/>
        <v>1.9020613663110293</v>
      </c>
      <c r="BC111" s="110">
        <f t="shared" si="93"/>
        <v>29.115262537560426</v>
      </c>
      <c r="BD111" s="110">
        <f t="shared" si="94"/>
        <v>33.076230993808913</v>
      </c>
      <c r="BE111" s="110">
        <f t="shared" si="95"/>
        <v>12.792689518403476</v>
      </c>
      <c r="BF111" s="110">
        <f t="shared" si="96"/>
        <v>8.8903688642944765</v>
      </c>
      <c r="BG111" s="110">
        <f t="shared" si="97"/>
        <v>118.70136882957004</v>
      </c>
      <c r="BH111" s="110">
        <f t="shared" si="98"/>
        <v>43.077466376464514</v>
      </c>
      <c r="BI111" s="108">
        <f t="shared" si="99"/>
        <v>0</v>
      </c>
      <c r="BJ111" s="109">
        <f t="shared" si="100"/>
        <v>-10080.4584035181</v>
      </c>
      <c r="BK111" s="109">
        <f t="shared" si="87"/>
        <v>6899.9999999999991</v>
      </c>
      <c r="BL111" s="89">
        <f t="shared" si="101"/>
        <v>-0.31550731883463889</v>
      </c>
      <c r="BM111" s="109">
        <f t="shared" si="130"/>
        <v>303.50301431857054</v>
      </c>
      <c r="BN111" s="108">
        <f t="shared" si="102"/>
        <v>7203.5030143185695</v>
      </c>
      <c r="BO111" s="89">
        <f t="shared" si="103"/>
        <v>-0.28539926202120602</v>
      </c>
      <c r="BP111" s="108">
        <f t="shared" si="88"/>
        <v>238.70953761715452</v>
      </c>
      <c r="BQ111" s="108">
        <f t="shared" si="104"/>
        <v>7138.7095376171546</v>
      </c>
      <c r="BR111" s="89">
        <f t="shared" si="89"/>
        <v>-0.29182689399068096</v>
      </c>
      <c r="BT111" s="108"/>
      <c r="BU111" s="109">
        <f t="shared" si="105"/>
        <v>-10080.4584035181</v>
      </c>
      <c r="BV111" s="109">
        <f t="shared" si="90"/>
        <v>6899.9999999999991</v>
      </c>
      <c r="BX111" s="108">
        <f t="shared" si="91"/>
        <v>10080.4584035181</v>
      </c>
      <c r="BY111" s="111">
        <f t="shared" si="92"/>
        <v>-0.31550731883463889</v>
      </c>
      <c r="BZ111" s="108">
        <f t="shared" si="73"/>
        <v>42.330002</v>
      </c>
      <c r="CA111" s="108">
        <f t="shared" si="74"/>
        <v>22.120000999999998</v>
      </c>
    </row>
    <row r="112" spans="1:79" ht="12.75" customHeight="1" x14ac:dyDescent="0.2">
      <c r="A112" s="107">
        <v>39833</v>
      </c>
      <c r="B112" s="108">
        <v>41.299999</v>
      </c>
      <c r="C112" s="108">
        <v>36.900002000000001</v>
      </c>
      <c r="D112" s="108">
        <v>30.309999000000001</v>
      </c>
      <c r="E112" s="108">
        <v>37.689999</v>
      </c>
      <c r="F112" s="108">
        <v>23.33</v>
      </c>
      <c r="G112" s="108">
        <v>21.190000999999999</v>
      </c>
      <c r="L112" s="189">
        <f>IF(inter=Weekly_2,L111+$B$4,IF(inter=Bi_weekly_2,0,IF(inter=Monthly_2,0,IF(inter=Quarterly_2,0,IF(inter=Yearly_2,0,IF(inter=None_2,0,0))))))</f>
        <v>0</v>
      </c>
      <c r="M112" s="109">
        <f t="shared" si="106"/>
        <v>0</v>
      </c>
      <c r="N112" s="109">
        <f t="shared" si="107"/>
        <v>0</v>
      </c>
      <c r="O112" s="109">
        <f t="shared" si="108"/>
        <v>0</v>
      </c>
      <c r="P112" s="109">
        <f t="shared" si="109"/>
        <v>0</v>
      </c>
      <c r="Q112" s="109">
        <f t="shared" si="110"/>
        <v>0</v>
      </c>
      <c r="R112" s="109">
        <f t="shared" si="111"/>
        <v>0</v>
      </c>
      <c r="S112" s="110">
        <f t="shared" si="112"/>
        <v>0</v>
      </c>
      <c r="T112" s="110">
        <f t="shared" si="113"/>
        <v>0</v>
      </c>
      <c r="U112" s="110">
        <f t="shared" si="114"/>
        <v>0</v>
      </c>
      <c r="V112" s="110">
        <f t="shared" si="115"/>
        <v>0</v>
      </c>
      <c r="W112" s="110">
        <f t="shared" si="116"/>
        <v>0</v>
      </c>
      <c r="X112" s="110">
        <f t="shared" si="117"/>
        <v>0</v>
      </c>
      <c r="Y112" s="110">
        <f t="shared" si="118"/>
        <v>28.688871784130786</v>
      </c>
      <c r="Z112" s="110">
        <f t="shared" si="119"/>
        <v>32.118486323234954</v>
      </c>
      <c r="AA112" s="110">
        <f t="shared" si="120"/>
        <v>12.352940781555603</v>
      </c>
      <c r="AB112" s="110">
        <f t="shared" si="121"/>
        <v>8.5465114118677601</v>
      </c>
      <c r="AC112" s="110">
        <f t="shared" si="122"/>
        <v>114.07481439763416</v>
      </c>
      <c r="AD112" s="110">
        <f t="shared" si="123"/>
        <v>41.175405010153483</v>
      </c>
      <c r="AE112" s="110"/>
      <c r="AF112" s="110"/>
      <c r="AG112" s="110"/>
      <c r="AH112" s="110"/>
      <c r="AI112" s="110"/>
      <c r="AJ112" s="110"/>
      <c r="AK112" s="90">
        <f t="shared" si="75"/>
        <v>0</v>
      </c>
      <c r="AL112" s="90">
        <f t="shared" si="76"/>
        <v>0</v>
      </c>
      <c r="AM112" s="90">
        <f t="shared" si="77"/>
        <v>0</v>
      </c>
      <c r="AN112" s="90">
        <f t="shared" si="78"/>
        <v>0</v>
      </c>
      <c r="AO112" s="90">
        <f t="shared" si="79"/>
        <v>0</v>
      </c>
      <c r="AP112" s="90">
        <f t="shared" si="80"/>
        <v>0</v>
      </c>
      <c r="AQ112" s="110">
        <f t="shared" si="81"/>
        <v>0</v>
      </c>
      <c r="AR112" s="110">
        <f t="shared" si="82"/>
        <v>0</v>
      </c>
      <c r="AS112" s="110">
        <f t="shared" si="83"/>
        <v>0</v>
      </c>
      <c r="AT112" s="110">
        <f t="shared" si="84"/>
        <v>0</v>
      </c>
      <c r="AU112" s="110">
        <f t="shared" si="85"/>
        <v>0</v>
      </c>
      <c r="AV112" s="110">
        <f t="shared" si="86"/>
        <v>0</v>
      </c>
      <c r="AW112" s="110">
        <f t="shared" si="124"/>
        <v>0.42639075342964061</v>
      </c>
      <c r="AX112" s="110">
        <f t="shared" si="125"/>
        <v>0.9577446705739574</v>
      </c>
      <c r="AY112" s="110">
        <f t="shared" si="126"/>
        <v>0.43974873684787286</v>
      </c>
      <c r="AZ112" s="110">
        <f t="shared" si="127"/>
        <v>0.34385745242671595</v>
      </c>
      <c r="BA112" s="110">
        <f t="shared" si="128"/>
        <v>4.6265544319358831</v>
      </c>
      <c r="BB112" s="110">
        <f t="shared" si="129"/>
        <v>1.9020613663110293</v>
      </c>
      <c r="BC112" s="110">
        <f t="shared" si="93"/>
        <v>29.115262537560426</v>
      </c>
      <c r="BD112" s="110">
        <f t="shared" si="94"/>
        <v>33.076230993808913</v>
      </c>
      <c r="BE112" s="110">
        <f t="shared" si="95"/>
        <v>12.792689518403476</v>
      </c>
      <c r="BF112" s="110">
        <f t="shared" si="96"/>
        <v>8.8903688642944765</v>
      </c>
      <c r="BG112" s="110">
        <f t="shared" si="97"/>
        <v>118.70136882957004</v>
      </c>
      <c r="BH112" s="110">
        <f t="shared" si="98"/>
        <v>43.077466376464514</v>
      </c>
      <c r="BI112" s="108">
        <f t="shared" si="99"/>
        <v>0</v>
      </c>
      <c r="BJ112" s="109">
        <f t="shared" si="100"/>
        <v>-10080.4584035181</v>
      </c>
      <c r="BK112" s="109">
        <f t="shared" si="87"/>
        <v>6600.4305081002276</v>
      </c>
      <c r="BL112" s="89">
        <f t="shared" si="101"/>
        <v>-0.34522516299490269</v>
      </c>
      <c r="BM112" s="109">
        <f t="shared" si="130"/>
        <v>303.50301431857054</v>
      </c>
      <c r="BN112" s="108">
        <f t="shared" si="102"/>
        <v>6903.933522418798</v>
      </c>
      <c r="BO112" s="89">
        <f t="shared" si="103"/>
        <v>-0.31511710618146971</v>
      </c>
      <c r="BP112" s="108">
        <f t="shared" si="88"/>
        <v>227.48168591339373</v>
      </c>
      <c r="BQ112" s="108">
        <f t="shared" si="104"/>
        <v>6827.9121940136229</v>
      </c>
      <c r="BR112" s="89">
        <f t="shared" si="89"/>
        <v>-0.32265856167506546</v>
      </c>
      <c r="BT112" s="108"/>
      <c r="BU112" s="109">
        <f t="shared" si="105"/>
        <v>-10080.4584035181</v>
      </c>
      <c r="BV112" s="109">
        <f t="shared" si="90"/>
        <v>6600.4305081002276</v>
      </c>
      <c r="BX112" s="108">
        <f t="shared" si="91"/>
        <v>10080.4584035181</v>
      </c>
      <c r="BY112" s="111">
        <f t="shared" si="92"/>
        <v>-0.34522516299490269</v>
      </c>
      <c r="BZ112" s="108">
        <f t="shared" si="73"/>
        <v>41.299999</v>
      </c>
      <c r="CA112" s="108">
        <f t="shared" si="74"/>
        <v>21.190000999999999</v>
      </c>
    </row>
    <row r="113" spans="1:79" ht="12.75" customHeight="1" x14ac:dyDescent="0.2">
      <c r="A113" s="107">
        <v>39839</v>
      </c>
      <c r="B113" s="108">
        <v>41.139999000000003</v>
      </c>
      <c r="C113" s="108">
        <v>36.590000000000003</v>
      </c>
      <c r="D113" s="108">
        <v>29.74</v>
      </c>
      <c r="E113" s="108">
        <v>37.18</v>
      </c>
      <c r="F113" s="108">
        <v>23.620000999999998</v>
      </c>
      <c r="G113" s="108">
        <v>21.469999000000001</v>
      </c>
      <c r="L113" s="189">
        <f>IF(inter=Weekly_2,L112+$B$4,IF(inter=Bi_weekly_2,L111+$B$4,IF(inter=Monthly_2,0,IF(inter=Quarterly_2,L100+$B$4,IF(inter=Yearly_2,0,IF(inter=None_2,0,0))))))</f>
        <v>0</v>
      </c>
      <c r="M113" s="109">
        <f t="shared" si="106"/>
        <v>0</v>
      </c>
      <c r="N113" s="109">
        <f t="shared" si="107"/>
        <v>0</v>
      </c>
      <c r="O113" s="109">
        <f t="shared" si="108"/>
        <v>0</v>
      </c>
      <c r="P113" s="109">
        <f t="shared" si="109"/>
        <v>0</v>
      </c>
      <c r="Q113" s="109">
        <f t="shared" si="110"/>
        <v>0</v>
      </c>
      <c r="R113" s="109">
        <f t="shared" si="111"/>
        <v>0</v>
      </c>
      <c r="S113" s="110">
        <f t="shared" si="112"/>
        <v>0</v>
      </c>
      <c r="T113" s="110">
        <f t="shared" si="113"/>
        <v>0</v>
      </c>
      <c r="U113" s="110">
        <f t="shared" si="114"/>
        <v>0</v>
      </c>
      <c r="V113" s="110">
        <f t="shared" si="115"/>
        <v>0</v>
      </c>
      <c r="W113" s="110">
        <f t="shared" si="116"/>
        <v>0</v>
      </c>
      <c r="X113" s="110">
        <f t="shared" si="117"/>
        <v>0</v>
      </c>
      <c r="Y113" s="110">
        <f t="shared" si="118"/>
        <v>28.688871784130786</v>
      </c>
      <c r="Z113" s="110">
        <f t="shared" si="119"/>
        <v>32.118486323234954</v>
      </c>
      <c r="AA113" s="110">
        <f t="shared" si="120"/>
        <v>12.352940781555603</v>
      </c>
      <c r="AB113" s="110">
        <f t="shared" si="121"/>
        <v>8.5465114118677601</v>
      </c>
      <c r="AC113" s="110">
        <f t="shared" si="122"/>
        <v>114.07481439763416</v>
      </c>
      <c r="AD113" s="110">
        <f t="shared" si="123"/>
        <v>41.175405010153483</v>
      </c>
      <c r="AE113" s="110"/>
      <c r="AF113" s="110"/>
      <c r="AG113" s="110"/>
      <c r="AH113" s="110"/>
      <c r="AI113" s="110"/>
      <c r="AJ113" s="110"/>
      <c r="AK113" s="90">
        <f t="shared" si="75"/>
        <v>0</v>
      </c>
      <c r="AL113" s="90">
        <f t="shared" si="76"/>
        <v>0</v>
      </c>
      <c r="AM113" s="90">
        <f t="shared" si="77"/>
        <v>0</v>
      </c>
      <c r="AN113" s="90">
        <f t="shared" si="78"/>
        <v>0</v>
      </c>
      <c r="AO113" s="90">
        <f t="shared" si="79"/>
        <v>0</v>
      </c>
      <c r="AP113" s="90">
        <f t="shared" si="80"/>
        <v>0</v>
      </c>
      <c r="AQ113" s="110">
        <f t="shared" si="81"/>
        <v>0</v>
      </c>
      <c r="AR113" s="110">
        <f t="shared" si="82"/>
        <v>0</v>
      </c>
      <c r="AS113" s="110">
        <f t="shared" si="83"/>
        <v>0</v>
      </c>
      <c r="AT113" s="110">
        <f t="shared" si="84"/>
        <v>0</v>
      </c>
      <c r="AU113" s="110">
        <f t="shared" si="85"/>
        <v>0</v>
      </c>
      <c r="AV113" s="110">
        <f t="shared" si="86"/>
        <v>0</v>
      </c>
      <c r="AW113" s="110">
        <f t="shared" si="124"/>
        <v>0.42639075342964061</v>
      </c>
      <c r="AX113" s="110">
        <f t="shared" si="125"/>
        <v>0.9577446705739574</v>
      </c>
      <c r="AY113" s="110">
        <f t="shared" si="126"/>
        <v>0.43974873684787286</v>
      </c>
      <c r="AZ113" s="110">
        <f t="shared" si="127"/>
        <v>0.34385745242671595</v>
      </c>
      <c r="BA113" s="110">
        <f t="shared" si="128"/>
        <v>4.6265544319358831</v>
      </c>
      <c r="BB113" s="110">
        <f t="shared" si="129"/>
        <v>1.9020613663110293</v>
      </c>
      <c r="BC113" s="110">
        <f t="shared" si="93"/>
        <v>29.115262537560426</v>
      </c>
      <c r="BD113" s="110">
        <f t="shared" si="94"/>
        <v>33.076230993808913</v>
      </c>
      <c r="BE113" s="110">
        <f t="shared" si="95"/>
        <v>12.792689518403476</v>
      </c>
      <c r="BF113" s="110">
        <f t="shared" si="96"/>
        <v>8.8903688642944765</v>
      </c>
      <c r="BG113" s="110">
        <f t="shared" si="97"/>
        <v>118.70136882957004</v>
      </c>
      <c r="BH113" s="110">
        <f t="shared" si="98"/>
        <v>43.077466376464514</v>
      </c>
      <c r="BI113" s="108">
        <f t="shared" si="99"/>
        <v>0</v>
      </c>
      <c r="BJ113" s="109">
        <f t="shared" si="100"/>
        <v>-10080.4584035181</v>
      </c>
      <c r="BK113" s="109">
        <f t="shared" si="87"/>
        <v>6619.094458753666</v>
      </c>
      <c r="BL113" s="89">
        <f t="shared" si="101"/>
        <v>-0.34337366478853892</v>
      </c>
      <c r="BM113" s="109">
        <f t="shared" si="130"/>
        <v>303.50301431857054</v>
      </c>
      <c r="BN113" s="108">
        <f t="shared" si="102"/>
        <v>6922.5974730722364</v>
      </c>
      <c r="BO113" s="89">
        <f t="shared" si="103"/>
        <v>-0.31326560797510594</v>
      </c>
      <c r="BP113" s="108">
        <f t="shared" si="88"/>
        <v>228.56481612260322</v>
      </c>
      <c r="BQ113" s="108">
        <f t="shared" si="104"/>
        <v>6847.6592748762687</v>
      </c>
      <c r="BR113" s="89">
        <f t="shared" si="89"/>
        <v>-0.32069961496131738</v>
      </c>
      <c r="BT113" s="108"/>
      <c r="BU113" s="109">
        <f t="shared" si="105"/>
        <v>-10080.4584035181</v>
      </c>
      <c r="BV113" s="109">
        <f t="shared" si="90"/>
        <v>6619.094458753666</v>
      </c>
      <c r="BX113" s="108">
        <f t="shared" si="91"/>
        <v>10080.4584035181</v>
      </c>
      <c r="BY113" s="111">
        <f t="shared" si="92"/>
        <v>-0.3433736647885387</v>
      </c>
      <c r="BZ113" s="108">
        <f t="shared" si="73"/>
        <v>41.139999000000003</v>
      </c>
      <c r="CA113" s="108">
        <f t="shared" si="74"/>
        <v>21.469999000000001</v>
      </c>
    </row>
    <row r="114" spans="1:79" ht="12.75" customHeight="1" x14ac:dyDescent="0.2">
      <c r="A114" s="107">
        <v>39846</v>
      </c>
      <c r="B114" s="108">
        <v>43.299999</v>
      </c>
      <c r="C114" s="108">
        <v>38.080002</v>
      </c>
      <c r="D114" s="108">
        <v>31.469999000000001</v>
      </c>
      <c r="E114" s="108">
        <v>39.049999</v>
      </c>
      <c r="F114" s="108">
        <v>24.82</v>
      </c>
      <c r="G114" s="108">
        <v>23.67</v>
      </c>
      <c r="L114" s="189">
        <f>IF(inter=Weekly_2,L113+$B$4,IF(inter=Bi_weekly_2,0,IF(inter=Monthly_2,0,IF(inter=Quarterly_2,0,IF(inter=Yearly_2,0,IF(inter=None_2,0,0))))))</f>
        <v>0</v>
      </c>
      <c r="M114" s="109">
        <f t="shared" si="106"/>
        <v>0</v>
      </c>
      <c r="N114" s="109">
        <f t="shared" si="107"/>
        <v>0</v>
      </c>
      <c r="O114" s="109">
        <f t="shared" si="108"/>
        <v>0</v>
      </c>
      <c r="P114" s="109">
        <f t="shared" si="109"/>
        <v>0</v>
      </c>
      <c r="Q114" s="109">
        <f t="shared" si="110"/>
        <v>0</v>
      </c>
      <c r="R114" s="109">
        <f t="shared" si="111"/>
        <v>0</v>
      </c>
      <c r="S114" s="110">
        <f t="shared" si="112"/>
        <v>0</v>
      </c>
      <c r="T114" s="110">
        <f t="shared" si="113"/>
        <v>0</v>
      </c>
      <c r="U114" s="110">
        <f t="shared" si="114"/>
        <v>0</v>
      </c>
      <c r="V114" s="110">
        <f t="shared" si="115"/>
        <v>0</v>
      </c>
      <c r="W114" s="110">
        <f t="shared" si="116"/>
        <v>0</v>
      </c>
      <c r="X114" s="110">
        <f t="shared" si="117"/>
        <v>0</v>
      </c>
      <c r="Y114" s="110">
        <f t="shared" si="118"/>
        <v>28.688871784130786</v>
      </c>
      <c r="Z114" s="110">
        <f t="shared" si="119"/>
        <v>32.118486323234954</v>
      </c>
      <c r="AA114" s="110">
        <f t="shared" si="120"/>
        <v>12.352940781555603</v>
      </c>
      <c r="AB114" s="110">
        <f t="shared" si="121"/>
        <v>8.5465114118677601</v>
      </c>
      <c r="AC114" s="110">
        <f t="shared" si="122"/>
        <v>114.07481439763416</v>
      </c>
      <c r="AD114" s="110">
        <f t="shared" si="123"/>
        <v>41.175405010153483</v>
      </c>
      <c r="AE114" s="110"/>
      <c r="AF114" s="110"/>
      <c r="AG114" s="110"/>
      <c r="AH114" s="110"/>
      <c r="AI114" s="110"/>
      <c r="AJ114" s="110"/>
      <c r="AK114" s="90">
        <f t="shared" si="75"/>
        <v>0</v>
      </c>
      <c r="AL114" s="90">
        <f t="shared" si="76"/>
        <v>0</v>
      </c>
      <c r="AM114" s="90">
        <f t="shared" si="77"/>
        <v>0</v>
      </c>
      <c r="AN114" s="90">
        <f t="shared" si="78"/>
        <v>0</v>
      </c>
      <c r="AO114" s="90">
        <f t="shared" si="79"/>
        <v>0</v>
      </c>
      <c r="AP114" s="90">
        <f t="shared" si="80"/>
        <v>0</v>
      </c>
      <c r="AQ114" s="110">
        <f t="shared" si="81"/>
        <v>0</v>
      </c>
      <c r="AR114" s="110">
        <f t="shared" si="82"/>
        <v>0</v>
      </c>
      <c r="AS114" s="110">
        <f t="shared" si="83"/>
        <v>0</v>
      </c>
      <c r="AT114" s="110">
        <f t="shared" si="84"/>
        <v>0</v>
      </c>
      <c r="AU114" s="110">
        <f t="shared" si="85"/>
        <v>0</v>
      </c>
      <c r="AV114" s="110">
        <f t="shared" si="86"/>
        <v>0</v>
      </c>
      <c r="AW114" s="110">
        <f t="shared" si="124"/>
        <v>0.42639075342964061</v>
      </c>
      <c r="AX114" s="110">
        <f t="shared" si="125"/>
        <v>0.9577446705739574</v>
      </c>
      <c r="AY114" s="110">
        <f t="shared" si="126"/>
        <v>0.43974873684787286</v>
      </c>
      <c r="AZ114" s="110">
        <f t="shared" si="127"/>
        <v>0.34385745242671595</v>
      </c>
      <c r="BA114" s="110">
        <f t="shared" si="128"/>
        <v>4.6265544319358831</v>
      </c>
      <c r="BB114" s="110">
        <f t="shared" si="129"/>
        <v>1.9020613663110293</v>
      </c>
      <c r="BC114" s="110">
        <f t="shared" si="93"/>
        <v>29.115262537560426</v>
      </c>
      <c r="BD114" s="110">
        <f t="shared" si="94"/>
        <v>33.076230993808913</v>
      </c>
      <c r="BE114" s="110">
        <f t="shared" si="95"/>
        <v>12.792689518403476</v>
      </c>
      <c r="BF114" s="110">
        <f t="shared" si="96"/>
        <v>8.8903688642944765</v>
      </c>
      <c r="BG114" s="110">
        <f t="shared" si="97"/>
        <v>118.70136882957004</v>
      </c>
      <c r="BH114" s="110">
        <f t="shared" si="98"/>
        <v>43.077466376464514</v>
      </c>
      <c r="BI114" s="108">
        <f t="shared" si="99"/>
        <v>0</v>
      </c>
      <c r="BJ114" s="109">
        <f t="shared" si="100"/>
        <v>-10080.4584035181</v>
      </c>
      <c r="BK114" s="109">
        <f t="shared" si="87"/>
        <v>6993.7471690589027</v>
      </c>
      <c r="BL114" s="89">
        <f t="shared" si="101"/>
        <v>-0.30620742737075612</v>
      </c>
      <c r="BM114" s="109">
        <f t="shared" si="130"/>
        <v>303.50301431857054</v>
      </c>
      <c r="BN114" s="108">
        <f t="shared" si="102"/>
        <v>7297.2501833774731</v>
      </c>
      <c r="BO114" s="89">
        <f t="shared" si="103"/>
        <v>-0.27609937055732325</v>
      </c>
      <c r="BP114" s="108">
        <f t="shared" si="88"/>
        <v>242.05303719154864</v>
      </c>
      <c r="BQ114" s="108">
        <f t="shared" si="104"/>
        <v>7235.8002062504511</v>
      </c>
      <c r="BR114" s="89">
        <f t="shared" si="89"/>
        <v>-0.28219532122416746</v>
      </c>
      <c r="BT114" s="108"/>
      <c r="BU114" s="109">
        <f t="shared" si="105"/>
        <v>-10080.4584035181</v>
      </c>
      <c r="BV114" s="109">
        <f t="shared" si="90"/>
        <v>6993.7471690589027</v>
      </c>
      <c r="BX114" s="108">
        <f t="shared" si="91"/>
        <v>10080.4584035181</v>
      </c>
      <c r="BY114" s="111">
        <f t="shared" si="92"/>
        <v>-0.30620742737075601</v>
      </c>
      <c r="BZ114" s="108">
        <f t="shared" si="73"/>
        <v>43.299999</v>
      </c>
      <c r="CA114" s="108">
        <f t="shared" si="74"/>
        <v>23.67</v>
      </c>
    </row>
    <row r="115" spans="1:79" ht="12.75" customHeight="1" x14ac:dyDescent="0.2">
      <c r="A115" s="107">
        <v>39853</v>
      </c>
      <c r="B115" s="108">
        <v>41.27</v>
      </c>
      <c r="C115" s="108">
        <v>35.919998</v>
      </c>
      <c r="D115" s="108">
        <v>29.83</v>
      </c>
      <c r="E115" s="108">
        <v>36.599997999999999</v>
      </c>
      <c r="F115" s="108">
        <v>23.57</v>
      </c>
      <c r="G115" s="108">
        <v>22.77</v>
      </c>
      <c r="L115" s="189">
        <f>IF(inter=Weekly_2,L114+$B$4,IF(inter=Bi_weekly_2,L113+$B$4,IF(inter=Monthly_2,L111+$B$4,IF(inter=Quarterly_2,0,IF(inter=Yearly_2,0,IF(inter=None_2,0,0))))))</f>
        <v>7000</v>
      </c>
      <c r="M115" s="109">
        <f t="shared" si="106"/>
        <v>-48.010261468922408</v>
      </c>
      <c r="N115" s="109">
        <f t="shared" si="107"/>
        <v>-78.304035506373111</v>
      </c>
      <c r="O115" s="109">
        <f t="shared" si="108"/>
        <v>-23.511776486196368</v>
      </c>
      <c r="P115" s="109">
        <f t="shared" si="109"/>
        <v>-30.197699418662808</v>
      </c>
      <c r="Q115" s="109">
        <f t="shared" si="110"/>
        <v>-188.25662464776269</v>
      </c>
      <c r="R115" s="109">
        <f t="shared" si="111"/>
        <v>13.563972081194834</v>
      </c>
      <c r="S115" s="110">
        <f t="shared" si="112"/>
        <v>1.163321092050458</v>
      </c>
      <c r="T115" s="110">
        <f t="shared" si="113"/>
        <v>2.1799565664333587</v>
      </c>
      <c r="U115" s="110">
        <f t="shared" si="114"/>
        <v>0.78819230594020684</v>
      </c>
      <c r="V115" s="110">
        <f t="shared" si="115"/>
        <v>0.82507379969427341</v>
      </c>
      <c r="W115" s="110">
        <f t="shared" si="116"/>
        <v>7.9871287504354136</v>
      </c>
      <c r="X115" s="110">
        <f t="shared" si="117"/>
        <v>-0.59569486522594794</v>
      </c>
      <c r="Y115" s="110">
        <f t="shared" si="118"/>
        <v>29.852192876181245</v>
      </c>
      <c r="Z115" s="110">
        <f t="shared" si="119"/>
        <v>34.298442889668316</v>
      </c>
      <c r="AA115" s="110">
        <f t="shared" si="120"/>
        <v>13.14113308749581</v>
      </c>
      <c r="AB115" s="110">
        <f t="shared" si="121"/>
        <v>9.3715852115620333</v>
      </c>
      <c r="AC115" s="110">
        <f t="shared" si="122"/>
        <v>122.06194314806957</v>
      </c>
      <c r="AD115" s="110">
        <f t="shared" si="123"/>
        <v>40.579710144927532</v>
      </c>
      <c r="AE115" s="110"/>
      <c r="AF115" s="110"/>
      <c r="AG115" s="110"/>
      <c r="AH115" s="110"/>
      <c r="AI115" s="110"/>
      <c r="AJ115" s="110"/>
      <c r="AK115" s="90">
        <f t="shared" si="75"/>
        <v>0</v>
      </c>
      <c r="AL115" s="90">
        <f t="shared" si="76"/>
        <v>0</v>
      </c>
      <c r="AM115" s="90">
        <f t="shared" si="77"/>
        <v>0</v>
      </c>
      <c r="AN115" s="90">
        <f t="shared" si="78"/>
        <v>0</v>
      </c>
      <c r="AO115" s="90">
        <f t="shared" si="79"/>
        <v>0</v>
      </c>
      <c r="AP115" s="90">
        <f t="shared" si="80"/>
        <v>0</v>
      </c>
      <c r="AQ115" s="110">
        <f t="shared" si="81"/>
        <v>0</v>
      </c>
      <c r="AR115" s="110">
        <f t="shared" si="82"/>
        <v>0</v>
      </c>
      <c r="AS115" s="110">
        <f t="shared" si="83"/>
        <v>0</v>
      </c>
      <c r="AT115" s="110">
        <f t="shared" si="84"/>
        <v>0</v>
      </c>
      <c r="AU115" s="110">
        <f t="shared" si="85"/>
        <v>0</v>
      </c>
      <c r="AV115" s="110">
        <f t="shared" si="86"/>
        <v>0</v>
      </c>
      <c r="AW115" s="110">
        <f t="shared" si="124"/>
        <v>0.42639075342964061</v>
      </c>
      <c r="AX115" s="110">
        <f t="shared" si="125"/>
        <v>0.9577446705739574</v>
      </c>
      <c r="AY115" s="110">
        <f t="shared" si="126"/>
        <v>0.43974873684787286</v>
      </c>
      <c r="AZ115" s="110">
        <f t="shared" si="127"/>
        <v>0.34385745242671595</v>
      </c>
      <c r="BA115" s="110">
        <f t="shared" si="128"/>
        <v>4.6265544319358831</v>
      </c>
      <c r="BB115" s="110">
        <f t="shared" si="129"/>
        <v>1.9020613663110293</v>
      </c>
      <c r="BC115" s="110">
        <f t="shared" si="93"/>
        <v>30.278583629610885</v>
      </c>
      <c r="BD115" s="110">
        <f t="shared" si="94"/>
        <v>35.256187560242275</v>
      </c>
      <c r="BE115" s="110">
        <f t="shared" si="95"/>
        <v>13.580881824343683</v>
      </c>
      <c r="BF115" s="110">
        <f t="shared" si="96"/>
        <v>9.7154426639887497</v>
      </c>
      <c r="BG115" s="110">
        <f t="shared" si="97"/>
        <v>126.68849758000546</v>
      </c>
      <c r="BH115" s="110">
        <f t="shared" si="98"/>
        <v>42.481771511238563</v>
      </c>
      <c r="BI115" s="108">
        <f t="shared" si="99"/>
        <v>0</v>
      </c>
      <c r="BJ115" s="109">
        <f t="shared" si="100"/>
        <v>-10435.174828964822</v>
      </c>
      <c r="BK115" s="109">
        <f t="shared" si="87"/>
        <v>7000</v>
      </c>
      <c r="BL115" s="89">
        <f t="shared" si="101"/>
        <v>-0.32919188085185103</v>
      </c>
      <c r="BM115" s="109">
        <f t="shared" si="130"/>
        <v>303.50301431857054</v>
      </c>
      <c r="BN115" s="108">
        <f t="shared" si="102"/>
        <v>7303.5030143185704</v>
      </c>
      <c r="BO115" s="89">
        <f t="shared" si="103"/>
        <v>-0.30010726853887471</v>
      </c>
      <c r="BP115" s="108">
        <f t="shared" si="88"/>
        <v>230.06004520847435</v>
      </c>
      <c r="BQ115" s="108">
        <f t="shared" si="104"/>
        <v>7230.0600452084745</v>
      </c>
      <c r="BR115" s="89">
        <f t="shared" si="89"/>
        <v>-0.30714528853507461</v>
      </c>
      <c r="BT115" s="108"/>
      <c r="BU115" s="109">
        <f t="shared" si="105"/>
        <v>-10435.174828964822</v>
      </c>
      <c r="BV115" s="109">
        <f t="shared" si="90"/>
        <v>7000</v>
      </c>
      <c r="BX115" s="108">
        <f t="shared" si="91"/>
        <v>10435.174828964822</v>
      </c>
      <c r="BY115" s="111">
        <f t="shared" si="92"/>
        <v>-0.32919188085185103</v>
      </c>
      <c r="BZ115" s="108">
        <f t="shared" si="73"/>
        <v>41.27</v>
      </c>
      <c r="CA115" s="108">
        <f t="shared" si="74"/>
        <v>22.77</v>
      </c>
    </row>
    <row r="116" spans="1:79" ht="12.75" customHeight="1" x14ac:dyDescent="0.2">
      <c r="A116" s="107">
        <v>39861</v>
      </c>
      <c r="B116" s="108">
        <v>38.479999999999997</v>
      </c>
      <c r="C116" s="108">
        <v>32.840000000000003</v>
      </c>
      <c r="D116" s="108">
        <v>27.280000999999999</v>
      </c>
      <c r="E116" s="108">
        <v>33.360000999999997</v>
      </c>
      <c r="F116" s="108">
        <v>22</v>
      </c>
      <c r="G116" s="108">
        <v>20.559999000000001</v>
      </c>
      <c r="L116" s="189">
        <f>IF(inter=Weekly_2,L115+$B$4,IF(inter=Bi_weekly_2,0,IF(inter=Monthly_2,0,IF(inter=Quarterly_2,0,IF(inter=Yearly_2,0,IF(inter=None_2,0,0))))))</f>
        <v>0</v>
      </c>
      <c r="M116" s="109">
        <f t="shared" si="106"/>
        <v>0</v>
      </c>
      <c r="N116" s="109">
        <f t="shared" si="107"/>
        <v>0</v>
      </c>
      <c r="O116" s="109">
        <f t="shared" si="108"/>
        <v>0</v>
      </c>
      <c r="P116" s="109">
        <f t="shared" si="109"/>
        <v>0</v>
      </c>
      <c r="Q116" s="109">
        <f t="shared" si="110"/>
        <v>0</v>
      </c>
      <c r="R116" s="109">
        <f t="shared" si="111"/>
        <v>0</v>
      </c>
      <c r="S116" s="110">
        <f t="shared" si="112"/>
        <v>0</v>
      </c>
      <c r="T116" s="110">
        <f t="shared" si="113"/>
        <v>0</v>
      </c>
      <c r="U116" s="110">
        <f t="shared" si="114"/>
        <v>0</v>
      </c>
      <c r="V116" s="110">
        <f t="shared" si="115"/>
        <v>0</v>
      </c>
      <c r="W116" s="110">
        <f t="shared" si="116"/>
        <v>0</v>
      </c>
      <c r="X116" s="110">
        <f t="shared" si="117"/>
        <v>0</v>
      </c>
      <c r="Y116" s="110">
        <f t="shared" si="118"/>
        <v>29.852192876181245</v>
      </c>
      <c r="Z116" s="110">
        <f t="shared" si="119"/>
        <v>34.298442889668316</v>
      </c>
      <c r="AA116" s="110">
        <f t="shared" si="120"/>
        <v>13.14113308749581</v>
      </c>
      <c r="AB116" s="110">
        <f t="shared" si="121"/>
        <v>9.3715852115620333</v>
      </c>
      <c r="AC116" s="110">
        <f t="shared" si="122"/>
        <v>122.06194314806957</v>
      </c>
      <c r="AD116" s="110">
        <f t="shared" si="123"/>
        <v>40.579710144927532</v>
      </c>
      <c r="AE116" s="110"/>
      <c r="AF116" s="110"/>
      <c r="AG116" s="110"/>
      <c r="AH116" s="110"/>
      <c r="AI116" s="110"/>
      <c r="AJ116" s="110"/>
      <c r="AK116" s="90">
        <f t="shared" si="75"/>
        <v>0</v>
      </c>
      <c r="AL116" s="90">
        <f t="shared" si="76"/>
        <v>0</v>
      </c>
      <c r="AM116" s="90">
        <f t="shared" si="77"/>
        <v>0</v>
      </c>
      <c r="AN116" s="90">
        <f t="shared" si="78"/>
        <v>0</v>
      </c>
      <c r="AO116" s="90">
        <f t="shared" si="79"/>
        <v>0</v>
      </c>
      <c r="AP116" s="90">
        <f t="shared" si="80"/>
        <v>0</v>
      </c>
      <c r="AQ116" s="110">
        <f t="shared" si="81"/>
        <v>0</v>
      </c>
      <c r="AR116" s="110">
        <f t="shared" si="82"/>
        <v>0</v>
      </c>
      <c r="AS116" s="110">
        <f t="shared" si="83"/>
        <v>0</v>
      </c>
      <c r="AT116" s="110">
        <f t="shared" si="84"/>
        <v>0</v>
      </c>
      <c r="AU116" s="110">
        <f t="shared" si="85"/>
        <v>0</v>
      </c>
      <c r="AV116" s="110">
        <f t="shared" si="86"/>
        <v>0</v>
      </c>
      <c r="AW116" s="110">
        <f t="shared" si="124"/>
        <v>0.42639075342964061</v>
      </c>
      <c r="AX116" s="110">
        <f t="shared" si="125"/>
        <v>0.9577446705739574</v>
      </c>
      <c r="AY116" s="110">
        <f t="shared" si="126"/>
        <v>0.43974873684787286</v>
      </c>
      <c r="AZ116" s="110">
        <f t="shared" si="127"/>
        <v>0.34385745242671595</v>
      </c>
      <c r="BA116" s="110">
        <f t="shared" si="128"/>
        <v>4.6265544319358831</v>
      </c>
      <c r="BB116" s="110">
        <f t="shared" si="129"/>
        <v>1.9020613663110293</v>
      </c>
      <c r="BC116" s="110">
        <f t="shared" si="93"/>
        <v>30.278583629610885</v>
      </c>
      <c r="BD116" s="110">
        <f t="shared" si="94"/>
        <v>35.256187560242275</v>
      </c>
      <c r="BE116" s="110">
        <f t="shared" si="95"/>
        <v>13.580881824343683</v>
      </c>
      <c r="BF116" s="110">
        <f t="shared" si="96"/>
        <v>9.7154426639887497</v>
      </c>
      <c r="BG116" s="110">
        <f t="shared" si="97"/>
        <v>126.68849758000546</v>
      </c>
      <c r="BH116" s="110">
        <f t="shared" si="98"/>
        <v>42.481771511238563</v>
      </c>
      <c r="BI116" s="108">
        <f t="shared" si="99"/>
        <v>0</v>
      </c>
      <c r="BJ116" s="109">
        <f t="shared" si="100"/>
        <v>-10435.174828964822</v>
      </c>
      <c r="BK116" s="109">
        <f t="shared" si="87"/>
        <v>6465.8810114270054</v>
      </c>
      <c r="BL116" s="89">
        <f t="shared" si="101"/>
        <v>-0.3803763600127027</v>
      </c>
      <c r="BM116" s="109">
        <f t="shared" si="130"/>
        <v>303.50301431857054</v>
      </c>
      <c r="BN116" s="108">
        <f t="shared" si="102"/>
        <v>6769.3840257455759</v>
      </c>
      <c r="BO116" s="89">
        <f t="shared" si="103"/>
        <v>-0.35129174769972649</v>
      </c>
      <c r="BP116" s="108">
        <f t="shared" si="88"/>
        <v>212.21785940327555</v>
      </c>
      <c r="BQ116" s="108">
        <f t="shared" si="104"/>
        <v>6678.0988708302812</v>
      </c>
      <c r="BR116" s="89">
        <f t="shared" si="89"/>
        <v>-0.36003957956756594</v>
      </c>
      <c r="BT116" s="108"/>
      <c r="BU116" s="109">
        <f t="shared" si="105"/>
        <v>-10435.174828964822</v>
      </c>
      <c r="BV116" s="109">
        <f t="shared" si="90"/>
        <v>6465.8810114270054</v>
      </c>
      <c r="BX116" s="108">
        <f t="shared" si="91"/>
        <v>10435.174828964822</v>
      </c>
      <c r="BY116" s="111">
        <f t="shared" si="92"/>
        <v>-0.3803763600127027</v>
      </c>
      <c r="BZ116" s="108">
        <f t="shared" si="73"/>
        <v>38.479999999999997</v>
      </c>
      <c r="CA116" s="108">
        <f t="shared" si="74"/>
        <v>20.559999000000001</v>
      </c>
    </row>
    <row r="117" spans="1:79" ht="12.75" customHeight="1" x14ac:dyDescent="0.2">
      <c r="A117" s="107">
        <v>39867</v>
      </c>
      <c r="B117" s="108">
        <v>36.810001</v>
      </c>
      <c r="C117" s="108">
        <v>31.629999000000002</v>
      </c>
      <c r="D117" s="108">
        <v>26.15</v>
      </c>
      <c r="E117" s="108">
        <v>31.969999000000001</v>
      </c>
      <c r="F117" s="108">
        <v>21.24</v>
      </c>
      <c r="G117" s="108">
        <v>20.959999</v>
      </c>
      <c r="L117" s="189">
        <f>IF(inter=Weekly_2,L116+$B$4,IF(inter=Bi_weekly_2,L115+$B$4,IF(inter=Monthly_2,0,IF(inter=Quarterly_2,0,IF(inter=Yearly_2,0,IF(inter=None_2,0,0))))))</f>
        <v>0</v>
      </c>
      <c r="M117" s="109">
        <f t="shared" si="106"/>
        <v>0</v>
      </c>
      <c r="N117" s="109">
        <f t="shared" si="107"/>
        <v>0</v>
      </c>
      <c r="O117" s="109">
        <f t="shared" si="108"/>
        <v>0</v>
      </c>
      <c r="P117" s="109">
        <f t="shared" si="109"/>
        <v>0</v>
      </c>
      <c r="Q117" s="109">
        <f t="shared" si="110"/>
        <v>0</v>
      </c>
      <c r="R117" s="109">
        <f t="shared" si="111"/>
        <v>0</v>
      </c>
      <c r="S117" s="110">
        <f t="shared" si="112"/>
        <v>0</v>
      </c>
      <c r="T117" s="110">
        <f t="shared" si="113"/>
        <v>0</v>
      </c>
      <c r="U117" s="110">
        <f t="shared" si="114"/>
        <v>0</v>
      </c>
      <c r="V117" s="110">
        <f t="shared" si="115"/>
        <v>0</v>
      </c>
      <c r="W117" s="110">
        <f t="shared" si="116"/>
        <v>0</v>
      </c>
      <c r="X117" s="110">
        <f t="shared" si="117"/>
        <v>0</v>
      </c>
      <c r="Y117" s="110">
        <f t="shared" si="118"/>
        <v>29.852192876181245</v>
      </c>
      <c r="Z117" s="110">
        <f t="shared" si="119"/>
        <v>34.298442889668316</v>
      </c>
      <c r="AA117" s="110">
        <f t="shared" si="120"/>
        <v>13.14113308749581</v>
      </c>
      <c r="AB117" s="110">
        <f t="shared" si="121"/>
        <v>9.3715852115620333</v>
      </c>
      <c r="AC117" s="110">
        <f t="shared" si="122"/>
        <v>122.06194314806957</v>
      </c>
      <c r="AD117" s="110">
        <f t="shared" si="123"/>
        <v>40.579710144927532</v>
      </c>
      <c r="AE117" s="110"/>
      <c r="AF117" s="110"/>
      <c r="AG117" s="110"/>
      <c r="AH117" s="110"/>
      <c r="AI117" s="110"/>
      <c r="AJ117" s="110"/>
      <c r="AK117" s="90">
        <f t="shared" si="75"/>
        <v>0</v>
      </c>
      <c r="AL117" s="90">
        <f t="shared" si="76"/>
        <v>0</v>
      </c>
      <c r="AM117" s="90">
        <f t="shared" si="77"/>
        <v>0</v>
      </c>
      <c r="AN117" s="90">
        <f t="shared" si="78"/>
        <v>0</v>
      </c>
      <c r="AO117" s="90">
        <f t="shared" si="79"/>
        <v>0</v>
      </c>
      <c r="AP117" s="90">
        <f t="shared" si="80"/>
        <v>0</v>
      </c>
      <c r="AQ117" s="110">
        <f t="shared" si="81"/>
        <v>0</v>
      </c>
      <c r="AR117" s="110">
        <f t="shared" si="82"/>
        <v>0</v>
      </c>
      <c r="AS117" s="110">
        <f t="shared" si="83"/>
        <v>0</v>
      </c>
      <c r="AT117" s="110">
        <f t="shared" si="84"/>
        <v>0</v>
      </c>
      <c r="AU117" s="110">
        <f t="shared" si="85"/>
        <v>0</v>
      </c>
      <c r="AV117" s="110">
        <f t="shared" si="86"/>
        <v>0</v>
      </c>
      <c r="AW117" s="110">
        <f t="shared" si="124"/>
        <v>0.42639075342964061</v>
      </c>
      <c r="AX117" s="110">
        <f t="shared" si="125"/>
        <v>0.9577446705739574</v>
      </c>
      <c r="AY117" s="110">
        <f t="shared" si="126"/>
        <v>0.43974873684787286</v>
      </c>
      <c r="AZ117" s="110">
        <f t="shared" si="127"/>
        <v>0.34385745242671595</v>
      </c>
      <c r="BA117" s="110">
        <f t="shared" si="128"/>
        <v>4.6265544319358831</v>
      </c>
      <c r="BB117" s="110">
        <f t="shared" si="129"/>
        <v>1.9020613663110293</v>
      </c>
      <c r="BC117" s="110">
        <f t="shared" si="93"/>
        <v>30.278583629610885</v>
      </c>
      <c r="BD117" s="110">
        <f t="shared" si="94"/>
        <v>35.256187560242275</v>
      </c>
      <c r="BE117" s="110">
        <f t="shared" si="95"/>
        <v>13.580881824343683</v>
      </c>
      <c r="BF117" s="110">
        <f t="shared" si="96"/>
        <v>9.7154426639887497</v>
      </c>
      <c r="BG117" s="110">
        <f t="shared" si="97"/>
        <v>126.68849758000546</v>
      </c>
      <c r="BH117" s="110">
        <f t="shared" si="98"/>
        <v>42.481771511238563</v>
      </c>
      <c r="BI117" s="108">
        <f t="shared" si="99"/>
        <v>0</v>
      </c>
      <c r="BJ117" s="109">
        <f t="shared" si="100"/>
        <v>-10435.174828964822</v>
      </c>
      <c r="BK117" s="109">
        <f t="shared" si="87"/>
        <v>6270.115520529228</v>
      </c>
      <c r="BL117" s="89">
        <f t="shared" si="101"/>
        <v>-0.39913651440459585</v>
      </c>
      <c r="BM117" s="109">
        <f t="shared" si="130"/>
        <v>303.50301431857054</v>
      </c>
      <c r="BN117" s="108">
        <f t="shared" si="102"/>
        <v>6573.6185348477984</v>
      </c>
      <c r="BO117" s="89">
        <f t="shared" si="103"/>
        <v>-0.37005190209161964</v>
      </c>
      <c r="BP117" s="108">
        <f t="shared" si="88"/>
        <v>206.61667938157791</v>
      </c>
      <c r="BQ117" s="108">
        <f t="shared" si="104"/>
        <v>6476.7321999108053</v>
      </c>
      <c r="BR117" s="89">
        <f t="shared" si="89"/>
        <v>-0.3793364935359399</v>
      </c>
      <c r="BT117" s="108"/>
      <c r="BU117" s="109">
        <f t="shared" si="105"/>
        <v>-10435.174828964822</v>
      </c>
      <c r="BV117" s="109">
        <f t="shared" si="90"/>
        <v>6270.115520529228</v>
      </c>
      <c r="BX117" s="108">
        <f t="shared" si="91"/>
        <v>10435.174828964822</v>
      </c>
      <c r="BY117" s="111">
        <f t="shared" si="92"/>
        <v>-0.39913651440459585</v>
      </c>
      <c r="BZ117" s="108">
        <f t="shared" si="73"/>
        <v>36.810001</v>
      </c>
      <c r="CA117" s="108">
        <f t="shared" si="74"/>
        <v>20.959999</v>
      </c>
    </row>
    <row r="118" spans="1:79" ht="12.75" customHeight="1" x14ac:dyDescent="0.2">
      <c r="A118" s="107">
        <v>39874</v>
      </c>
      <c r="B118" s="108">
        <v>34.110000999999997</v>
      </c>
      <c r="C118" s="108">
        <v>28.870000999999998</v>
      </c>
      <c r="D118" s="108">
        <v>23.450001</v>
      </c>
      <c r="E118" s="108">
        <v>28.25</v>
      </c>
      <c r="F118" s="108">
        <v>19.969999000000001</v>
      </c>
      <c r="G118" s="108">
        <v>20.100000000000001</v>
      </c>
      <c r="L118" s="189">
        <f>IF(inter=Weekly_2,L117+$B$4,IF(inter=Bi_weekly_2,0,IF(inter=Monthly_2,0,IF(inter=Quarterly_2,0,IF(inter=Yearly_2,0,IF(inter=None_2,0,0))))))</f>
        <v>0</v>
      </c>
      <c r="M118" s="109">
        <f t="shared" si="106"/>
        <v>0</v>
      </c>
      <c r="N118" s="109">
        <f t="shared" si="107"/>
        <v>0</v>
      </c>
      <c r="O118" s="109">
        <f t="shared" si="108"/>
        <v>0</v>
      </c>
      <c r="P118" s="109">
        <f t="shared" si="109"/>
        <v>0</v>
      </c>
      <c r="Q118" s="109">
        <f t="shared" si="110"/>
        <v>0</v>
      </c>
      <c r="R118" s="109">
        <f t="shared" si="111"/>
        <v>0</v>
      </c>
      <c r="S118" s="110">
        <f t="shared" si="112"/>
        <v>0</v>
      </c>
      <c r="T118" s="110">
        <f t="shared" si="113"/>
        <v>0</v>
      </c>
      <c r="U118" s="110">
        <f t="shared" si="114"/>
        <v>0</v>
      </c>
      <c r="V118" s="110">
        <f t="shared" si="115"/>
        <v>0</v>
      </c>
      <c r="W118" s="110">
        <f t="shared" si="116"/>
        <v>0</v>
      </c>
      <c r="X118" s="110">
        <f t="shared" si="117"/>
        <v>0</v>
      </c>
      <c r="Y118" s="110">
        <f t="shared" si="118"/>
        <v>29.852192876181245</v>
      </c>
      <c r="Z118" s="110">
        <f t="shared" si="119"/>
        <v>34.298442889668316</v>
      </c>
      <c r="AA118" s="110">
        <f t="shared" si="120"/>
        <v>13.14113308749581</v>
      </c>
      <c r="AB118" s="110">
        <f t="shared" si="121"/>
        <v>9.3715852115620333</v>
      </c>
      <c r="AC118" s="110">
        <f t="shared" si="122"/>
        <v>122.06194314806957</v>
      </c>
      <c r="AD118" s="110">
        <f t="shared" si="123"/>
        <v>40.579710144927532</v>
      </c>
      <c r="AE118" s="110"/>
      <c r="AF118" s="110"/>
      <c r="AG118" s="110"/>
      <c r="AH118" s="110"/>
      <c r="AI118" s="110"/>
      <c r="AJ118" s="110"/>
      <c r="AK118" s="90">
        <f t="shared" si="75"/>
        <v>0</v>
      </c>
      <c r="AL118" s="90">
        <f t="shared" si="76"/>
        <v>0</v>
      </c>
      <c r="AM118" s="90">
        <f t="shared" si="77"/>
        <v>0</v>
      </c>
      <c r="AN118" s="90">
        <f t="shared" si="78"/>
        <v>0</v>
      </c>
      <c r="AO118" s="90">
        <f t="shared" si="79"/>
        <v>0</v>
      </c>
      <c r="AP118" s="90">
        <f t="shared" si="80"/>
        <v>0</v>
      </c>
      <c r="AQ118" s="110">
        <f t="shared" si="81"/>
        <v>0</v>
      </c>
      <c r="AR118" s="110">
        <f t="shared" si="82"/>
        <v>0</v>
      </c>
      <c r="AS118" s="110">
        <f t="shared" si="83"/>
        <v>0</v>
      </c>
      <c r="AT118" s="110">
        <f t="shared" si="84"/>
        <v>0</v>
      </c>
      <c r="AU118" s="110">
        <f t="shared" si="85"/>
        <v>0</v>
      </c>
      <c r="AV118" s="110">
        <f t="shared" si="86"/>
        <v>0</v>
      </c>
      <c r="AW118" s="110">
        <f t="shared" si="124"/>
        <v>0.42639075342964061</v>
      </c>
      <c r="AX118" s="110">
        <f t="shared" si="125"/>
        <v>0.9577446705739574</v>
      </c>
      <c r="AY118" s="110">
        <f t="shared" si="126"/>
        <v>0.43974873684787286</v>
      </c>
      <c r="AZ118" s="110">
        <f t="shared" si="127"/>
        <v>0.34385745242671595</v>
      </c>
      <c r="BA118" s="110">
        <f t="shared" si="128"/>
        <v>4.6265544319358831</v>
      </c>
      <c r="BB118" s="110">
        <f t="shared" si="129"/>
        <v>1.9020613663110293</v>
      </c>
      <c r="BC118" s="110">
        <f t="shared" si="93"/>
        <v>30.278583629610885</v>
      </c>
      <c r="BD118" s="110">
        <f t="shared" si="94"/>
        <v>35.256187560242275</v>
      </c>
      <c r="BE118" s="110">
        <f t="shared" si="95"/>
        <v>13.580881824343683</v>
      </c>
      <c r="BF118" s="110">
        <f t="shared" si="96"/>
        <v>9.7154426639887497</v>
      </c>
      <c r="BG118" s="110">
        <f t="shared" si="97"/>
        <v>126.68849758000546</v>
      </c>
      <c r="BH118" s="110">
        <f t="shared" si="98"/>
        <v>42.481771511238563</v>
      </c>
      <c r="BI118" s="108">
        <f t="shared" si="99"/>
        <v>0</v>
      </c>
      <c r="BJ118" s="109">
        <f t="shared" si="100"/>
        <v>-10435.174828964822</v>
      </c>
      <c r="BK118" s="109">
        <f t="shared" si="87"/>
        <v>5834.5903321694896</v>
      </c>
      <c r="BL118" s="89">
        <f t="shared" si="101"/>
        <v>-0.44087277618248721</v>
      </c>
      <c r="BM118" s="109">
        <f t="shared" si="130"/>
        <v>303.50301431857054</v>
      </c>
      <c r="BN118" s="108">
        <f t="shared" si="102"/>
        <v>6138.09334648806</v>
      </c>
      <c r="BO118" s="89">
        <f t="shared" si="103"/>
        <v>-0.411788163869511</v>
      </c>
      <c r="BP118" s="108">
        <f t="shared" si="88"/>
        <v>192.84408081503355</v>
      </c>
      <c r="BQ118" s="108">
        <f t="shared" si="104"/>
        <v>6027.4344129845222</v>
      </c>
      <c r="BR118" s="89">
        <f t="shared" si="89"/>
        <v>-0.42239257973386068</v>
      </c>
      <c r="BT118" s="108"/>
      <c r="BU118" s="109">
        <f t="shared" si="105"/>
        <v>-10435.174828964822</v>
      </c>
      <c r="BV118" s="109">
        <f t="shared" si="90"/>
        <v>5834.5903321694896</v>
      </c>
      <c r="BX118" s="108">
        <f t="shared" si="91"/>
        <v>10435.174828964822</v>
      </c>
      <c r="BY118" s="111">
        <f t="shared" si="92"/>
        <v>-0.44087277618248721</v>
      </c>
      <c r="BZ118" s="108">
        <f t="shared" si="73"/>
        <v>34.110000999999997</v>
      </c>
      <c r="CA118" s="108">
        <f t="shared" si="74"/>
        <v>20.100000000000001</v>
      </c>
    </row>
    <row r="119" spans="1:79" ht="12.75" customHeight="1" x14ac:dyDescent="0.2">
      <c r="A119" s="107">
        <v>39881</v>
      </c>
      <c r="B119" s="108">
        <v>37.860000999999997</v>
      </c>
      <c r="C119" s="108">
        <v>32.650002000000001</v>
      </c>
      <c r="D119" s="108">
        <v>26.4</v>
      </c>
      <c r="E119" s="108">
        <v>32.130001</v>
      </c>
      <c r="F119" s="108">
        <v>21.360001</v>
      </c>
      <c r="G119" s="108">
        <v>22.129999000000002</v>
      </c>
      <c r="L119" s="189">
        <f>IF(inter=Weekly_2,L118+$B$4,IF(inter=Bi_weekly_2,L117+$B$4,IF(inter=Monthly_2,L115+$B$4,IF(inter=Quarterly_2,0,IF(inter=Yearly_2,0,IF(inter=None_2,0,0))))))</f>
        <v>7100</v>
      </c>
      <c r="M119" s="109">
        <f t="shared" si="106"/>
        <v>-119.39594785558506</v>
      </c>
      <c r="N119" s="109">
        <f t="shared" si="107"/>
        <v>-129.75577105544357</v>
      </c>
      <c r="O119" s="109">
        <f t="shared" si="108"/>
        <v>-50.674086490110653</v>
      </c>
      <c r="P119" s="109">
        <f t="shared" si="109"/>
        <v>-46.790957780926703</v>
      </c>
      <c r="Q119" s="109">
        <f t="shared" si="110"/>
        <v>-310.85677229529074</v>
      </c>
      <c r="R119" s="109">
        <f t="shared" si="111"/>
        <v>-39.171055072463901</v>
      </c>
      <c r="S119" s="110">
        <f t="shared" si="112"/>
        <v>3.1536171342305321</v>
      </c>
      <c r="T119" s="110">
        <f t="shared" si="113"/>
        <v>3.9741428210461849</v>
      </c>
      <c r="U119" s="110">
        <f t="shared" si="114"/>
        <v>1.9194729731102522</v>
      </c>
      <c r="V119" s="110">
        <f t="shared" si="115"/>
        <v>1.4563011616752426</v>
      </c>
      <c r="W119" s="110">
        <f t="shared" si="116"/>
        <v>14.553218995415344</v>
      </c>
      <c r="X119" s="110">
        <f t="shared" si="117"/>
        <v>1.7700432373478145</v>
      </c>
      <c r="Y119" s="110">
        <f t="shared" si="118"/>
        <v>33.005810010411778</v>
      </c>
      <c r="Z119" s="110">
        <f t="shared" si="119"/>
        <v>38.272585710714502</v>
      </c>
      <c r="AA119" s="110">
        <f t="shared" si="120"/>
        <v>15.060606060606062</v>
      </c>
      <c r="AB119" s="110">
        <f t="shared" si="121"/>
        <v>10.827886373237275</v>
      </c>
      <c r="AC119" s="110">
        <f t="shared" si="122"/>
        <v>136.61516214348492</v>
      </c>
      <c r="AD119" s="110">
        <f t="shared" si="123"/>
        <v>42.349753382275345</v>
      </c>
      <c r="AE119" s="110"/>
      <c r="AF119" s="110"/>
      <c r="AG119" s="110"/>
      <c r="AH119" s="110"/>
      <c r="AI119" s="110"/>
      <c r="AJ119" s="110"/>
      <c r="AK119" s="90">
        <f t="shared" si="75"/>
        <v>0</v>
      </c>
      <c r="AL119" s="90">
        <f t="shared" si="76"/>
        <v>0</v>
      </c>
      <c r="AM119" s="90">
        <f t="shared" si="77"/>
        <v>0</v>
      </c>
      <c r="AN119" s="90">
        <f t="shared" si="78"/>
        <v>0</v>
      </c>
      <c r="AO119" s="90">
        <f t="shared" si="79"/>
        <v>0</v>
      </c>
      <c r="AP119" s="90">
        <f t="shared" si="80"/>
        <v>0</v>
      </c>
      <c r="AQ119" s="110">
        <f t="shared" si="81"/>
        <v>0</v>
      </c>
      <c r="AR119" s="110">
        <f t="shared" si="82"/>
        <v>0</v>
      </c>
      <c r="AS119" s="110">
        <f t="shared" si="83"/>
        <v>0</v>
      </c>
      <c r="AT119" s="110">
        <f t="shared" si="84"/>
        <v>0</v>
      </c>
      <c r="AU119" s="110">
        <f t="shared" si="85"/>
        <v>0</v>
      </c>
      <c r="AV119" s="110">
        <f t="shared" si="86"/>
        <v>0</v>
      </c>
      <c r="AW119" s="110">
        <f t="shared" si="124"/>
        <v>0.42639075342964061</v>
      </c>
      <c r="AX119" s="110">
        <f t="shared" si="125"/>
        <v>0.9577446705739574</v>
      </c>
      <c r="AY119" s="110">
        <f t="shared" si="126"/>
        <v>0.43974873684787286</v>
      </c>
      <c r="AZ119" s="110">
        <f t="shared" si="127"/>
        <v>0.34385745242671595</v>
      </c>
      <c r="BA119" s="110">
        <f t="shared" si="128"/>
        <v>4.6265544319358831</v>
      </c>
      <c r="BB119" s="110">
        <f t="shared" si="129"/>
        <v>1.9020613663110293</v>
      </c>
      <c r="BC119" s="110">
        <f t="shared" si="93"/>
        <v>33.432200763841422</v>
      </c>
      <c r="BD119" s="110">
        <f t="shared" si="94"/>
        <v>39.230330381288461</v>
      </c>
      <c r="BE119" s="110">
        <f t="shared" si="95"/>
        <v>15.500354797453936</v>
      </c>
      <c r="BF119" s="110">
        <f t="shared" si="96"/>
        <v>11.171743825663992</v>
      </c>
      <c r="BG119" s="110">
        <f t="shared" si="97"/>
        <v>141.24171657542081</v>
      </c>
      <c r="BH119" s="110">
        <f t="shared" si="98"/>
        <v>44.251814748586376</v>
      </c>
      <c r="BI119" s="108">
        <f t="shared" si="99"/>
        <v>0</v>
      </c>
      <c r="BJ119" s="109">
        <f t="shared" si="100"/>
        <v>-11131.819419514641</v>
      </c>
      <c r="BK119" s="109">
        <f t="shared" si="87"/>
        <v>7100</v>
      </c>
      <c r="BL119" s="89">
        <f t="shared" si="101"/>
        <v>-0.36218871934327801</v>
      </c>
      <c r="BM119" s="109">
        <f t="shared" si="130"/>
        <v>303.50301431857054</v>
      </c>
      <c r="BN119" s="108">
        <f t="shared" si="102"/>
        <v>7403.5030143185704</v>
      </c>
      <c r="BO119" s="89">
        <f t="shared" si="103"/>
        <v>-0.33492426212557347</v>
      </c>
      <c r="BP119" s="108">
        <f t="shared" si="88"/>
        <v>210.98685013118427</v>
      </c>
      <c r="BQ119" s="108">
        <f t="shared" si="104"/>
        <v>7310.9868501311848</v>
      </c>
      <c r="BR119" s="89">
        <f t="shared" si="89"/>
        <v>-0.3432352273596303</v>
      </c>
      <c r="BT119" s="108"/>
      <c r="BU119" s="109">
        <f t="shared" si="105"/>
        <v>-11131.819419514641</v>
      </c>
      <c r="BV119" s="109">
        <f t="shared" si="90"/>
        <v>7100</v>
      </c>
      <c r="BX119" s="108">
        <f t="shared" si="91"/>
        <v>11131.819419514641</v>
      </c>
      <c r="BY119" s="111">
        <f t="shared" si="92"/>
        <v>-0.36218871934327812</v>
      </c>
      <c r="BZ119" s="108">
        <f t="shared" si="73"/>
        <v>37.860000999999997</v>
      </c>
      <c r="CA119" s="108">
        <f t="shared" si="74"/>
        <v>22.129999000000002</v>
      </c>
    </row>
    <row r="120" spans="1:79" ht="12.75" customHeight="1" x14ac:dyDescent="0.2">
      <c r="A120" s="107">
        <v>39888</v>
      </c>
      <c r="B120" s="108">
        <v>38.439999</v>
      </c>
      <c r="C120" s="108">
        <v>33.220001000000003</v>
      </c>
      <c r="D120" s="108">
        <v>27.200001</v>
      </c>
      <c r="E120" s="108">
        <v>32.950001</v>
      </c>
      <c r="F120" s="108">
        <v>22.51</v>
      </c>
      <c r="G120" s="108">
        <v>22.76</v>
      </c>
      <c r="L120" s="189">
        <f>IF(inter=Weekly_2,L119+$B$4,IF(inter=Bi_weekly_2,0,IF(inter=Monthly_2,0,IF(inter=Quarterly_2,0,IF(inter=Yearly_2,0,IF(inter=None_2,0,0))))))</f>
        <v>0</v>
      </c>
      <c r="M120" s="109">
        <f t="shared" si="106"/>
        <v>0</v>
      </c>
      <c r="N120" s="109">
        <f t="shared" si="107"/>
        <v>0</v>
      </c>
      <c r="O120" s="109">
        <f t="shared" si="108"/>
        <v>0</v>
      </c>
      <c r="P120" s="109">
        <f t="shared" si="109"/>
        <v>0</v>
      </c>
      <c r="Q120" s="109">
        <f t="shared" si="110"/>
        <v>0</v>
      </c>
      <c r="R120" s="109">
        <f t="shared" si="111"/>
        <v>0</v>
      </c>
      <c r="S120" s="110">
        <f t="shared" si="112"/>
        <v>0</v>
      </c>
      <c r="T120" s="110">
        <f t="shared" si="113"/>
        <v>0</v>
      </c>
      <c r="U120" s="110">
        <f t="shared" si="114"/>
        <v>0</v>
      </c>
      <c r="V120" s="110">
        <f t="shared" si="115"/>
        <v>0</v>
      </c>
      <c r="W120" s="110">
        <f t="shared" si="116"/>
        <v>0</v>
      </c>
      <c r="X120" s="110">
        <f t="shared" si="117"/>
        <v>0</v>
      </c>
      <c r="Y120" s="110">
        <f t="shared" si="118"/>
        <v>33.005810010411778</v>
      </c>
      <c r="Z120" s="110">
        <f t="shared" si="119"/>
        <v>38.272585710714502</v>
      </c>
      <c r="AA120" s="110">
        <f t="shared" si="120"/>
        <v>15.060606060606062</v>
      </c>
      <c r="AB120" s="110">
        <f t="shared" si="121"/>
        <v>10.827886373237275</v>
      </c>
      <c r="AC120" s="110">
        <f t="shared" si="122"/>
        <v>136.61516214348492</v>
      </c>
      <c r="AD120" s="110">
        <f t="shared" si="123"/>
        <v>42.349753382275345</v>
      </c>
      <c r="AE120" s="110"/>
      <c r="AF120" s="110"/>
      <c r="AG120" s="110"/>
      <c r="AH120" s="110"/>
      <c r="AI120" s="110"/>
      <c r="AJ120" s="110"/>
      <c r="AK120" s="90">
        <f t="shared" si="75"/>
        <v>0</v>
      </c>
      <c r="AL120" s="90">
        <f t="shared" si="76"/>
        <v>0</v>
      </c>
      <c r="AM120" s="90">
        <f t="shared" si="77"/>
        <v>0</v>
      </c>
      <c r="AN120" s="90">
        <f t="shared" si="78"/>
        <v>0</v>
      </c>
      <c r="AO120" s="90">
        <f t="shared" si="79"/>
        <v>0</v>
      </c>
      <c r="AP120" s="90">
        <f t="shared" si="80"/>
        <v>0</v>
      </c>
      <c r="AQ120" s="110">
        <f t="shared" si="81"/>
        <v>0</v>
      </c>
      <c r="AR120" s="110">
        <f t="shared" si="82"/>
        <v>0</v>
      </c>
      <c r="AS120" s="110">
        <f t="shared" si="83"/>
        <v>0</v>
      </c>
      <c r="AT120" s="110">
        <f t="shared" si="84"/>
        <v>0</v>
      </c>
      <c r="AU120" s="110">
        <f t="shared" si="85"/>
        <v>0</v>
      </c>
      <c r="AV120" s="110">
        <f t="shared" si="86"/>
        <v>0</v>
      </c>
      <c r="AW120" s="110">
        <f t="shared" si="124"/>
        <v>0.42639075342964061</v>
      </c>
      <c r="AX120" s="110">
        <f t="shared" si="125"/>
        <v>0.9577446705739574</v>
      </c>
      <c r="AY120" s="110">
        <f t="shared" si="126"/>
        <v>0.43974873684787286</v>
      </c>
      <c r="AZ120" s="110">
        <f t="shared" si="127"/>
        <v>0.34385745242671595</v>
      </c>
      <c r="BA120" s="110">
        <f t="shared" si="128"/>
        <v>4.6265544319358831</v>
      </c>
      <c r="BB120" s="110">
        <f t="shared" si="129"/>
        <v>1.9020613663110293</v>
      </c>
      <c r="BC120" s="110">
        <f t="shared" si="93"/>
        <v>33.432200763841422</v>
      </c>
      <c r="BD120" s="110">
        <f t="shared" si="94"/>
        <v>39.230330381288461</v>
      </c>
      <c r="BE120" s="110">
        <f t="shared" si="95"/>
        <v>15.500354797453936</v>
      </c>
      <c r="BF120" s="110">
        <f t="shared" si="96"/>
        <v>11.171743825663992</v>
      </c>
      <c r="BG120" s="110">
        <f t="shared" si="97"/>
        <v>141.24171657542081</v>
      </c>
      <c r="BH120" s="110">
        <f t="shared" si="98"/>
        <v>44.251814748586376</v>
      </c>
      <c r="BI120" s="108">
        <f t="shared" si="99"/>
        <v>0</v>
      </c>
      <c r="BJ120" s="109">
        <f t="shared" si="100"/>
        <v>-11131.819419514641</v>
      </c>
      <c r="BK120" s="109">
        <f t="shared" si="87"/>
        <v>7345.6736929425188</v>
      </c>
      <c r="BL120" s="89">
        <f t="shared" si="101"/>
        <v>-0.3401192189602732</v>
      </c>
      <c r="BM120" s="109">
        <f t="shared" si="130"/>
        <v>303.50301431857054</v>
      </c>
      <c r="BN120" s="108">
        <f t="shared" si="102"/>
        <v>7649.1767072610892</v>
      </c>
      <c r="BO120" s="89">
        <f t="shared" si="103"/>
        <v>-0.31285476174256865</v>
      </c>
      <c r="BP120" s="108">
        <f t="shared" si="88"/>
        <v>218.93266549310056</v>
      </c>
      <c r="BQ120" s="108">
        <f t="shared" si="104"/>
        <v>7564.6063584356198</v>
      </c>
      <c r="BR120" s="89">
        <f t="shared" si="89"/>
        <v>-0.32045193392425286</v>
      </c>
      <c r="BT120" s="108"/>
      <c r="BU120" s="109">
        <f t="shared" si="105"/>
        <v>-11131.819419514641</v>
      </c>
      <c r="BV120" s="109">
        <f t="shared" si="90"/>
        <v>7345.6736929425188</v>
      </c>
      <c r="BX120" s="108">
        <f t="shared" si="91"/>
        <v>11131.819419514641</v>
      </c>
      <c r="BY120" s="111">
        <f t="shared" si="92"/>
        <v>-0.34011921896027331</v>
      </c>
      <c r="BZ120" s="108">
        <f t="shared" si="73"/>
        <v>38.439999</v>
      </c>
      <c r="CA120" s="108">
        <f t="shared" si="74"/>
        <v>22.76</v>
      </c>
    </row>
    <row r="121" spans="1:79" ht="12.75" customHeight="1" x14ac:dyDescent="0.2">
      <c r="A121" s="107">
        <v>39895</v>
      </c>
      <c r="B121" s="108">
        <v>40.659999999999997</v>
      </c>
      <c r="C121" s="108">
        <v>35.080002</v>
      </c>
      <c r="D121" s="108">
        <v>29.1</v>
      </c>
      <c r="E121" s="108">
        <v>35.650002000000001</v>
      </c>
      <c r="F121" s="108">
        <v>23.27</v>
      </c>
      <c r="G121" s="108">
        <v>24.299999</v>
      </c>
      <c r="L121" s="189">
        <f>IF(inter=Weekly_2,L120+$B$4,IF(inter=Bi_weekly_2,L119+$B$4,IF(inter=Monthly_2,0,IF(inter=Quarterly_2,0,IF(inter=Yearly_2,0,IF(inter=None_2,0,0))))))</f>
        <v>0</v>
      </c>
      <c r="M121" s="109">
        <f t="shared" si="106"/>
        <v>0</v>
      </c>
      <c r="N121" s="109">
        <f t="shared" si="107"/>
        <v>0</v>
      </c>
      <c r="O121" s="109">
        <f t="shared" si="108"/>
        <v>0</v>
      </c>
      <c r="P121" s="109">
        <f t="shared" si="109"/>
        <v>0</v>
      </c>
      <c r="Q121" s="109">
        <f t="shared" si="110"/>
        <v>0</v>
      </c>
      <c r="R121" s="109">
        <f t="shared" si="111"/>
        <v>0</v>
      </c>
      <c r="S121" s="110">
        <f t="shared" si="112"/>
        <v>0</v>
      </c>
      <c r="T121" s="110">
        <f t="shared" si="113"/>
        <v>0</v>
      </c>
      <c r="U121" s="110">
        <f t="shared" si="114"/>
        <v>0</v>
      </c>
      <c r="V121" s="110">
        <f t="shared" si="115"/>
        <v>0</v>
      </c>
      <c r="W121" s="110">
        <f t="shared" si="116"/>
        <v>0</v>
      </c>
      <c r="X121" s="110">
        <f t="shared" si="117"/>
        <v>0</v>
      </c>
      <c r="Y121" s="110">
        <f t="shared" si="118"/>
        <v>33.005810010411778</v>
      </c>
      <c r="Z121" s="110">
        <f t="shared" si="119"/>
        <v>38.272585710714502</v>
      </c>
      <c r="AA121" s="110">
        <f t="shared" si="120"/>
        <v>15.060606060606062</v>
      </c>
      <c r="AB121" s="110">
        <f t="shared" si="121"/>
        <v>10.827886373237275</v>
      </c>
      <c r="AC121" s="110">
        <f t="shared" si="122"/>
        <v>136.61516214348492</v>
      </c>
      <c r="AD121" s="110">
        <f t="shared" si="123"/>
        <v>42.349753382275345</v>
      </c>
      <c r="AE121" s="110">
        <v>0.27800000000000002</v>
      </c>
      <c r="AF121" s="110">
        <v>0.377</v>
      </c>
      <c r="AG121" s="110">
        <v>4.1000000000000002E-2</v>
      </c>
      <c r="AH121" s="110">
        <v>3.3000000000000002E-2</v>
      </c>
      <c r="AI121" s="110">
        <v>1.9E-2</v>
      </c>
      <c r="AJ121" s="110"/>
      <c r="AK121" s="90">
        <f t="shared" si="75"/>
        <v>9.1756151828944752</v>
      </c>
      <c r="AL121" s="90">
        <f t="shared" si="76"/>
        <v>14.428764812939367</v>
      </c>
      <c r="AM121" s="90">
        <f t="shared" si="77"/>
        <v>0.61748484848484864</v>
      </c>
      <c r="AN121" s="90">
        <f t="shared" si="78"/>
        <v>0.35732025031683012</v>
      </c>
      <c r="AO121" s="90">
        <f t="shared" si="79"/>
        <v>2.5956880807262133</v>
      </c>
      <c r="AP121" s="90">
        <f t="shared" si="80"/>
        <v>0</v>
      </c>
      <c r="AQ121" s="110">
        <f t="shared" si="81"/>
        <v>0.22566687611644062</v>
      </c>
      <c r="AR121" s="110">
        <f t="shared" si="82"/>
        <v>0.41131026198172299</v>
      </c>
      <c r="AS121" s="110">
        <f t="shared" si="83"/>
        <v>2.1219410600853902E-2</v>
      </c>
      <c r="AT121" s="110">
        <f t="shared" si="84"/>
        <v>1.0023007861733924E-2</v>
      </c>
      <c r="AU121" s="110">
        <f t="shared" si="85"/>
        <v>0.11154654407933877</v>
      </c>
      <c r="AV121" s="110">
        <f t="shared" si="86"/>
        <v>0</v>
      </c>
      <c r="AW121" s="110">
        <f t="shared" si="124"/>
        <v>0.65205762954608126</v>
      </c>
      <c r="AX121" s="110">
        <f t="shared" si="125"/>
        <v>1.3690549325556804</v>
      </c>
      <c r="AY121" s="110">
        <f t="shared" si="126"/>
        <v>0.46096814744872677</v>
      </c>
      <c r="AZ121" s="110">
        <f t="shared" si="127"/>
        <v>0.35388046028844988</v>
      </c>
      <c r="BA121" s="110">
        <f t="shared" si="128"/>
        <v>4.7381009760152217</v>
      </c>
      <c r="BB121" s="110">
        <f t="shared" si="129"/>
        <v>1.9020613663110293</v>
      </c>
      <c r="BC121" s="110">
        <f t="shared" si="93"/>
        <v>33.657867639957857</v>
      </c>
      <c r="BD121" s="110">
        <f t="shared" si="94"/>
        <v>39.641640643270179</v>
      </c>
      <c r="BE121" s="110">
        <f t="shared" si="95"/>
        <v>15.521574208054789</v>
      </c>
      <c r="BF121" s="110">
        <f t="shared" si="96"/>
        <v>11.181766833525725</v>
      </c>
      <c r="BG121" s="110">
        <f t="shared" si="97"/>
        <v>141.35326311950016</v>
      </c>
      <c r="BH121" s="110">
        <f t="shared" si="98"/>
        <v>44.251814748586376</v>
      </c>
      <c r="BI121" s="108">
        <f t="shared" si="99"/>
        <v>27.174873175361736</v>
      </c>
      <c r="BJ121" s="109">
        <f t="shared" si="100"/>
        <v>-11131.819419514641</v>
      </c>
      <c r="BK121" s="109">
        <f t="shared" si="87"/>
        <v>7717.0302134441281</v>
      </c>
      <c r="BL121" s="89">
        <f t="shared" si="101"/>
        <v>-0.30675930657698369</v>
      </c>
      <c r="BM121" s="109">
        <f t="shared" si="130"/>
        <v>330.67788749393225</v>
      </c>
      <c r="BN121" s="108">
        <f t="shared" si="102"/>
        <v>8047.7081009380599</v>
      </c>
      <c r="BO121" s="89">
        <f t="shared" si="103"/>
        <v>-0.27705366053369296</v>
      </c>
      <c r="BP121" s="108">
        <f t="shared" si="88"/>
        <v>257.04482420847978</v>
      </c>
      <c r="BQ121" s="108">
        <f t="shared" si="104"/>
        <v>7974.0750376526084</v>
      </c>
      <c r="BR121" s="89">
        <f t="shared" si="89"/>
        <v>-0.28366830819464672</v>
      </c>
      <c r="BT121" s="108"/>
      <c r="BU121" s="109">
        <f t="shared" si="105"/>
        <v>-11131.819419514641</v>
      </c>
      <c r="BV121" s="109">
        <f t="shared" si="90"/>
        <v>7717.0302134441281</v>
      </c>
      <c r="BX121" s="108">
        <f t="shared" si="91"/>
        <v>11131.819419514641</v>
      </c>
      <c r="BY121" s="111">
        <f t="shared" si="92"/>
        <v>-0.30675930657698369</v>
      </c>
      <c r="BZ121" s="108">
        <f t="shared" si="73"/>
        <v>40.659999999999997</v>
      </c>
      <c r="CA121" s="108">
        <f t="shared" si="74"/>
        <v>24.299999</v>
      </c>
    </row>
    <row r="122" spans="1:79" ht="12.75" customHeight="1" x14ac:dyDescent="0.2">
      <c r="A122" s="107">
        <v>39902</v>
      </c>
      <c r="B122" s="108">
        <v>42.099997999999999</v>
      </c>
      <c r="C122" s="108">
        <v>36.310001</v>
      </c>
      <c r="D122" s="108">
        <v>30.77</v>
      </c>
      <c r="E122" s="108">
        <v>38.240001999999997</v>
      </c>
      <c r="F122" s="108">
        <v>24.799999</v>
      </c>
      <c r="G122" s="108">
        <v>26.1</v>
      </c>
      <c r="L122" s="189">
        <f>IF(inter=Weekly_2,L121+$B$4,IF(inter=Bi_weekly_2,0,IF(inter=Monthly_2,0,IF(inter=Quarterly_2,0,IF(inter=Yearly_2,0,IF(inter=None_2,0,0))))))</f>
        <v>0</v>
      </c>
      <c r="M122" s="109">
        <f t="shared" si="106"/>
        <v>0</v>
      </c>
      <c r="N122" s="109">
        <f t="shared" si="107"/>
        <v>0</v>
      </c>
      <c r="O122" s="109">
        <f t="shared" si="108"/>
        <v>0</v>
      </c>
      <c r="P122" s="109">
        <f t="shared" si="109"/>
        <v>0</v>
      </c>
      <c r="Q122" s="109">
        <f t="shared" si="110"/>
        <v>0</v>
      </c>
      <c r="R122" s="109">
        <f t="shared" si="111"/>
        <v>0</v>
      </c>
      <c r="S122" s="110">
        <f t="shared" si="112"/>
        <v>0</v>
      </c>
      <c r="T122" s="110">
        <f t="shared" si="113"/>
        <v>0</v>
      </c>
      <c r="U122" s="110">
        <f t="shared" si="114"/>
        <v>0</v>
      </c>
      <c r="V122" s="110">
        <f t="shared" si="115"/>
        <v>0</v>
      </c>
      <c r="W122" s="110">
        <f t="shared" si="116"/>
        <v>0</v>
      </c>
      <c r="X122" s="110">
        <f t="shared" si="117"/>
        <v>0</v>
      </c>
      <c r="Y122" s="110">
        <f t="shared" si="118"/>
        <v>33.005810010411778</v>
      </c>
      <c r="Z122" s="110">
        <f t="shared" si="119"/>
        <v>38.272585710714502</v>
      </c>
      <c r="AA122" s="110">
        <f t="shared" si="120"/>
        <v>15.060606060606062</v>
      </c>
      <c r="AB122" s="110">
        <f t="shared" si="121"/>
        <v>10.827886373237275</v>
      </c>
      <c r="AC122" s="110">
        <f t="shared" si="122"/>
        <v>136.61516214348492</v>
      </c>
      <c r="AD122" s="110">
        <f t="shared" si="123"/>
        <v>42.349753382275345</v>
      </c>
      <c r="AE122" s="110"/>
      <c r="AF122" s="110"/>
      <c r="AG122" s="110"/>
      <c r="AH122" s="110"/>
      <c r="AI122" s="110"/>
      <c r="AJ122" s="110"/>
      <c r="AK122" s="90">
        <f t="shared" si="75"/>
        <v>0</v>
      </c>
      <c r="AL122" s="90">
        <f t="shared" si="76"/>
        <v>0</v>
      </c>
      <c r="AM122" s="90">
        <f t="shared" si="77"/>
        <v>0</v>
      </c>
      <c r="AN122" s="90">
        <f t="shared" si="78"/>
        <v>0</v>
      </c>
      <c r="AO122" s="90">
        <f t="shared" si="79"/>
        <v>0</v>
      </c>
      <c r="AP122" s="90">
        <f t="shared" si="80"/>
        <v>0</v>
      </c>
      <c r="AQ122" s="110">
        <f t="shared" si="81"/>
        <v>0</v>
      </c>
      <c r="AR122" s="110">
        <f t="shared" si="82"/>
        <v>0</v>
      </c>
      <c r="AS122" s="110">
        <f t="shared" si="83"/>
        <v>0</v>
      </c>
      <c r="AT122" s="110">
        <f t="shared" si="84"/>
        <v>0</v>
      </c>
      <c r="AU122" s="110">
        <f t="shared" si="85"/>
        <v>0</v>
      </c>
      <c r="AV122" s="110">
        <f t="shared" si="86"/>
        <v>0</v>
      </c>
      <c r="AW122" s="110">
        <f t="shared" si="124"/>
        <v>0.65205762954608126</v>
      </c>
      <c r="AX122" s="110">
        <f t="shared" si="125"/>
        <v>1.3690549325556804</v>
      </c>
      <c r="AY122" s="110">
        <f t="shared" si="126"/>
        <v>0.46096814744872677</v>
      </c>
      <c r="AZ122" s="110">
        <f t="shared" si="127"/>
        <v>0.35388046028844988</v>
      </c>
      <c r="BA122" s="110">
        <f t="shared" si="128"/>
        <v>4.7381009760152217</v>
      </c>
      <c r="BB122" s="110">
        <f t="shared" si="129"/>
        <v>1.9020613663110293</v>
      </c>
      <c r="BC122" s="110">
        <f t="shared" si="93"/>
        <v>33.657867639957857</v>
      </c>
      <c r="BD122" s="110">
        <f t="shared" si="94"/>
        <v>39.641640643270179</v>
      </c>
      <c r="BE122" s="110">
        <f t="shared" si="95"/>
        <v>15.521574208054789</v>
      </c>
      <c r="BF122" s="110">
        <f t="shared" si="96"/>
        <v>11.181766833525725</v>
      </c>
      <c r="BG122" s="110">
        <f t="shared" si="97"/>
        <v>141.35326311950016</v>
      </c>
      <c r="BH122" s="110">
        <f t="shared" si="98"/>
        <v>44.251814748586376</v>
      </c>
      <c r="BI122" s="108">
        <f t="shared" si="99"/>
        <v>0</v>
      </c>
      <c r="BJ122" s="109">
        <f t="shared" si="100"/>
        <v>-11131.819419514641</v>
      </c>
      <c r="BK122" s="109">
        <f t="shared" si="87"/>
        <v>8150.0798537292094</v>
      </c>
      <c r="BL122" s="89">
        <f t="shared" si="101"/>
        <v>-0.26785734239977799</v>
      </c>
      <c r="BM122" s="109">
        <f t="shared" si="130"/>
        <v>330.67788749393225</v>
      </c>
      <c r="BN122" s="108">
        <f t="shared" si="102"/>
        <v>8480.7577412231421</v>
      </c>
      <c r="BO122" s="89">
        <f t="shared" si="103"/>
        <v>-0.23815169635648725</v>
      </c>
      <c r="BP122" s="108">
        <f t="shared" si="88"/>
        <v>272.02709140390942</v>
      </c>
      <c r="BQ122" s="108">
        <f t="shared" si="104"/>
        <v>8422.1069451331205</v>
      </c>
      <c r="BR122" s="89">
        <f t="shared" si="89"/>
        <v>-0.24342044837982713</v>
      </c>
      <c r="BT122" s="108"/>
      <c r="BU122" s="109">
        <f t="shared" si="105"/>
        <v>-11131.819419514641</v>
      </c>
      <c r="BV122" s="109">
        <f t="shared" si="90"/>
        <v>8150.0798537292094</v>
      </c>
      <c r="BX122" s="108">
        <f t="shared" si="91"/>
        <v>11131.819419514641</v>
      </c>
      <c r="BY122" s="111">
        <f t="shared" si="92"/>
        <v>-0.2678573423997781</v>
      </c>
      <c r="BZ122" s="108">
        <f t="shared" si="73"/>
        <v>42.099997999999999</v>
      </c>
      <c r="CA122" s="108">
        <f t="shared" si="74"/>
        <v>26.1</v>
      </c>
    </row>
    <row r="123" spans="1:79" ht="12.75" customHeight="1" x14ac:dyDescent="0.2">
      <c r="A123" s="107">
        <v>39909</v>
      </c>
      <c r="B123" s="108">
        <v>42.869999</v>
      </c>
      <c r="C123" s="108">
        <v>37.130001</v>
      </c>
      <c r="D123" s="108">
        <v>31.639999</v>
      </c>
      <c r="E123" s="108">
        <v>39.279998999999997</v>
      </c>
      <c r="F123" s="108">
        <v>24.67</v>
      </c>
      <c r="G123" s="108">
        <v>26.77</v>
      </c>
      <c r="L123" s="189">
        <f>IF(inter=Weekly_2,L122+$B$4,IF(inter=Bi_weekly_2,L121+$B$4,IF(inter=Monthly_2,L119+$B$4,IF(inter=Quarterly_2,0,IF(inter=Yearly_2,0,IF(inter=None_2,0,0))))))</f>
        <v>7200</v>
      </c>
      <c r="M123" s="109">
        <f t="shared" si="106"/>
        <v>147.75904214054322</v>
      </c>
      <c r="N123" s="109">
        <f t="shared" si="107"/>
        <v>153.86114571141525</v>
      </c>
      <c r="O123" s="109">
        <f t="shared" si="108"/>
        <v>73.317560696969736</v>
      </c>
      <c r="P123" s="109">
        <f t="shared" si="109"/>
        <v>72.519365912873752</v>
      </c>
      <c r="Q123" s="109">
        <f t="shared" si="110"/>
        <v>411.09605007977325</v>
      </c>
      <c r="R123" s="109">
        <f t="shared" si="111"/>
        <v>183.30289804351082</v>
      </c>
      <c r="S123" s="110">
        <f t="shared" si="112"/>
        <v>-3.4466770605836312</v>
      </c>
      <c r="T123" s="110">
        <f t="shared" si="113"/>
        <v>-4.1438497594281039</v>
      </c>
      <c r="U123" s="110">
        <f t="shared" si="114"/>
        <v>-2.3172428259864906</v>
      </c>
      <c r="V123" s="110">
        <f t="shared" si="115"/>
        <v>-1.846216083479884</v>
      </c>
      <c r="W123" s="110">
        <f t="shared" si="116"/>
        <v>-16.663804218880149</v>
      </c>
      <c r="X123" s="110">
        <f t="shared" si="117"/>
        <v>-6.8473252911285325</v>
      </c>
      <c r="Y123" s="110">
        <f t="shared" si="118"/>
        <v>29.559132949828147</v>
      </c>
      <c r="Z123" s="110">
        <f t="shared" si="119"/>
        <v>34.128735951286401</v>
      </c>
      <c r="AA123" s="110">
        <f t="shared" si="120"/>
        <v>12.743363234619572</v>
      </c>
      <c r="AB123" s="110">
        <f t="shared" si="121"/>
        <v>8.9816702897573908</v>
      </c>
      <c r="AC123" s="110">
        <f t="shared" si="122"/>
        <v>119.95135792460478</v>
      </c>
      <c r="AD123" s="110">
        <f t="shared" si="123"/>
        <v>35.502428091146811</v>
      </c>
      <c r="AE123" s="110"/>
      <c r="AF123" s="110"/>
      <c r="AG123" s="110"/>
      <c r="AH123" s="110"/>
      <c r="AI123" s="110"/>
      <c r="AJ123" s="110"/>
      <c r="AK123" s="90">
        <f t="shared" si="75"/>
        <v>0</v>
      </c>
      <c r="AL123" s="90">
        <f t="shared" si="76"/>
        <v>0</v>
      </c>
      <c r="AM123" s="90">
        <f t="shared" si="77"/>
        <v>0</v>
      </c>
      <c r="AN123" s="90">
        <f t="shared" si="78"/>
        <v>0</v>
      </c>
      <c r="AO123" s="90">
        <f t="shared" si="79"/>
        <v>0</v>
      </c>
      <c r="AP123" s="90">
        <f t="shared" si="80"/>
        <v>0</v>
      </c>
      <c r="AQ123" s="110">
        <f t="shared" si="81"/>
        <v>0</v>
      </c>
      <c r="AR123" s="110">
        <f t="shared" si="82"/>
        <v>0</v>
      </c>
      <c r="AS123" s="110">
        <f t="shared" si="83"/>
        <v>0</v>
      </c>
      <c r="AT123" s="110">
        <f t="shared" si="84"/>
        <v>0</v>
      </c>
      <c r="AU123" s="110">
        <f t="shared" si="85"/>
        <v>0</v>
      </c>
      <c r="AV123" s="110">
        <f t="shared" si="86"/>
        <v>0</v>
      </c>
      <c r="AW123" s="110">
        <f t="shared" si="124"/>
        <v>0.65205762954608126</v>
      </c>
      <c r="AX123" s="110">
        <f t="shared" si="125"/>
        <v>1.3690549325556804</v>
      </c>
      <c r="AY123" s="110">
        <f t="shared" si="126"/>
        <v>0.46096814744872677</v>
      </c>
      <c r="AZ123" s="110">
        <f t="shared" si="127"/>
        <v>0.35388046028844988</v>
      </c>
      <c r="BA123" s="110">
        <f t="shared" si="128"/>
        <v>4.7381009760152217</v>
      </c>
      <c r="BB123" s="110">
        <f t="shared" si="129"/>
        <v>1.9020613663110293</v>
      </c>
      <c r="BC123" s="110">
        <f t="shared" si="93"/>
        <v>30.211190579374229</v>
      </c>
      <c r="BD123" s="110">
        <f t="shared" si="94"/>
        <v>35.497790883842079</v>
      </c>
      <c r="BE123" s="110">
        <f t="shared" si="95"/>
        <v>13.204331382068299</v>
      </c>
      <c r="BF123" s="110">
        <f t="shared" si="96"/>
        <v>9.3355507500458401</v>
      </c>
      <c r="BG123" s="110">
        <f t="shared" si="97"/>
        <v>124.68945890062</v>
      </c>
      <c r="BH123" s="110">
        <f t="shared" si="98"/>
        <v>37.404489457457842</v>
      </c>
      <c r="BI123" s="108">
        <f t="shared" si="99"/>
        <v>0</v>
      </c>
      <c r="BJ123" s="109">
        <f t="shared" si="100"/>
        <v>-10089.963356929555</v>
      </c>
      <c r="BK123" s="109">
        <f t="shared" si="87"/>
        <v>7200</v>
      </c>
      <c r="BL123" s="89">
        <f t="shared" si="101"/>
        <v>-0.28641960874365258</v>
      </c>
      <c r="BM123" s="109">
        <f t="shared" si="130"/>
        <v>330.67788749393225</v>
      </c>
      <c r="BN123" s="108">
        <f t="shared" si="102"/>
        <v>7530.6778874939318</v>
      </c>
      <c r="BO123" s="89">
        <f t="shared" si="103"/>
        <v>-0.25364665647452178</v>
      </c>
      <c r="BP123" s="108">
        <f t="shared" si="88"/>
        <v>275.0793106464314</v>
      </c>
      <c r="BQ123" s="108">
        <f t="shared" si="104"/>
        <v>7475.0793106464307</v>
      </c>
      <c r="BR123" s="89">
        <f t="shared" si="89"/>
        <v>-0.25915694178287396</v>
      </c>
      <c r="BT123" s="108"/>
      <c r="BU123" s="109">
        <f t="shared" si="105"/>
        <v>-10089.963356929555</v>
      </c>
      <c r="BV123" s="109">
        <f t="shared" si="90"/>
        <v>7200</v>
      </c>
      <c r="BX123" s="108">
        <f t="shared" si="91"/>
        <v>10089.963356929555</v>
      </c>
      <c r="BY123" s="111">
        <f t="shared" si="92"/>
        <v>-0.28641960874365258</v>
      </c>
      <c r="BZ123" s="108">
        <f t="shared" si="73"/>
        <v>42.869999</v>
      </c>
      <c r="CA123" s="108">
        <f t="shared" si="74"/>
        <v>26.77</v>
      </c>
    </row>
    <row r="124" spans="1:79" ht="12.75" customHeight="1" x14ac:dyDescent="0.2">
      <c r="A124" s="107">
        <v>39916</v>
      </c>
      <c r="B124" s="108">
        <v>43.599997999999999</v>
      </c>
      <c r="C124" s="108">
        <v>37.840000000000003</v>
      </c>
      <c r="D124" s="108">
        <v>32.759998000000003</v>
      </c>
      <c r="E124" s="108">
        <v>40.790000999999997</v>
      </c>
      <c r="F124" s="108">
        <v>25.17</v>
      </c>
      <c r="G124" s="108">
        <v>27.01</v>
      </c>
      <c r="L124" s="189">
        <f>IF(inter=Weekly_2,L123+$B$4,IF(inter=Bi_weekly_2,0,IF(inter=Monthly_2,0,IF(inter=Quarterly_2,0,IF(inter=Yearly_2,0,IF(inter=None_2,0,0))))))</f>
        <v>0</v>
      </c>
      <c r="M124" s="109">
        <f t="shared" si="106"/>
        <v>0</v>
      </c>
      <c r="N124" s="109">
        <f t="shared" si="107"/>
        <v>0</v>
      </c>
      <c r="O124" s="109">
        <f t="shared" si="108"/>
        <v>0</v>
      </c>
      <c r="P124" s="109">
        <f t="shared" si="109"/>
        <v>0</v>
      </c>
      <c r="Q124" s="109">
        <f t="shared" si="110"/>
        <v>0</v>
      </c>
      <c r="R124" s="109">
        <f t="shared" si="111"/>
        <v>0</v>
      </c>
      <c r="S124" s="110">
        <f t="shared" si="112"/>
        <v>0</v>
      </c>
      <c r="T124" s="110">
        <f t="shared" si="113"/>
        <v>0</v>
      </c>
      <c r="U124" s="110">
        <f t="shared" si="114"/>
        <v>0</v>
      </c>
      <c r="V124" s="110">
        <f t="shared" si="115"/>
        <v>0</v>
      </c>
      <c r="W124" s="110">
        <f t="shared" si="116"/>
        <v>0</v>
      </c>
      <c r="X124" s="110">
        <f t="shared" si="117"/>
        <v>0</v>
      </c>
      <c r="Y124" s="110">
        <f t="shared" si="118"/>
        <v>29.559132949828147</v>
      </c>
      <c r="Z124" s="110">
        <f t="shared" si="119"/>
        <v>34.128735951286401</v>
      </c>
      <c r="AA124" s="110">
        <f t="shared" si="120"/>
        <v>12.743363234619572</v>
      </c>
      <c r="AB124" s="110">
        <f t="shared" si="121"/>
        <v>8.9816702897573908</v>
      </c>
      <c r="AC124" s="110">
        <f t="shared" si="122"/>
        <v>119.95135792460478</v>
      </c>
      <c r="AD124" s="110">
        <f t="shared" si="123"/>
        <v>35.502428091146811</v>
      </c>
      <c r="AE124" s="110"/>
      <c r="AF124" s="110"/>
      <c r="AG124" s="110"/>
      <c r="AH124" s="110"/>
      <c r="AI124" s="110"/>
      <c r="AJ124" s="110"/>
      <c r="AK124" s="90">
        <f t="shared" si="75"/>
        <v>0</v>
      </c>
      <c r="AL124" s="90">
        <f t="shared" si="76"/>
        <v>0</v>
      </c>
      <c r="AM124" s="90">
        <f t="shared" si="77"/>
        <v>0</v>
      </c>
      <c r="AN124" s="90">
        <f t="shared" si="78"/>
        <v>0</v>
      </c>
      <c r="AO124" s="90">
        <f t="shared" si="79"/>
        <v>0</v>
      </c>
      <c r="AP124" s="90">
        <f t="shared" si="80"/>
        <v>0</v>
      </c>
      <c r="AQ124" s="110">
        <f t="shared" si="81"/>
        <v>0</v>
      </c>
      <c r="AR124" s="110">
        <f t="shared" si="82"/>
        <v>0</v>
      </c>
      <c r="AS124" s="110">
        <f t="shared" si="83"/>
        <v>0</v>
      </c>
      <c r="AT124" s="110">
        <f t="shared" si="84"/>
        <v>0</v>
      </c>
      <c r="AU124" s="110">
        <f t="shared" si="85"/>
        <v>0</v>
      </c>
      <c r="AV124" s="110">
        <f t="shared" si="86"/>
        <v>0</v>
      </c>
      <c r="AW124" s="110">
        <f t="shared" si="124"/>
        <v>0.65205762954608126</v>
      </c>
      <c r="AX124" s="110">
        <f t="shared" si="125"/>
        <v>1.3690549325556804</v>
      </c>
      <c r="AY124" s="110">
        <f t="shared" si="126"/>
        <v>0.46096814744872677</v>
      </c>
      <c r="AZ124" s="110">
        <f t="shared" si="127"/>
        <v>0.35388046028844988</v>
      </c>
      <c r="BA124" s="110">
        <f t="shared" si="128"/>
        <v>4.7381009760152217</v>
      </c>
      <c r="BB124" s="110">
        <f t="shared" si="129"/>
        <v>1.9020613663110293</v>
      </c>
      <c r="BC124" s="110">
        <f t="shared" si="93"/>
        <v>30.211190579374229</v>
      </c>
      <c r="BD124" s="110">
        <f t="shared" si="94"/>
        <v>35.497790883842079</v>
      </c>
      <c r="BE124" s="110">
        <f t="shared" si="95"/>
        <v>13.204331382068299</v>
      </c>
      <c r="BF124" s="110">
        <f t="shared" si="96"/>
        <v>9.3355507500458401</v>
      </c>
      <c r="BG124" s="110">
        <f t="shared" si="97"/>
        <v>124.68945890062</v>
      </c>
      <c r="BH124" s="110">
        <f t="shared" si="98"/>
        <v>37.404489457457842</v>
      </c>
      <c r="BI124" s="108">
        <f t="shared" si="99"/>
        <v>0</v>
      </c>
      <c r="BJ124" s="109">
        <f t="shared" si="100"/>
        <v>-10089.963356929555</v>
      </c>
      <c r="BK124" s="109">
        <f t="shared" si="87"/>
        <v>7342.1406617753819</v>
      </c>
      <c r="BL124" s="89">
        <f t="shared" si="101"/>
        <v>-0.27233227693210915</v>
      </c>
      <c r="BM124" s="109">
        <f t="shared" si="130"/>
        <v>330.67788749393225</v>
      </c>
      <c r="BN124" s="108">
        <f t="shared" si="102"/>
        <v>7672.8185492693137</v>
      </c>
      <c r="BO124" s="89">
        <f t="shared" si="103"/>
        <v>-0.23955932466297825</v>
      </c>
      <c r="BP124" s="108">
        <f t="shared" si="88"/>
        <v>280.40352897989521</v>
      </c>
      <c r="BQ124" s="108">
        <f t="shared" si="104"/>
        <v>7622.5441907552768</v>
      </c>
      <c r="BR124" s="89">
        <f t="shared" si="89"/>
        <v>-0.24454193527667389</v>
      </c>
      <c r="BT124" s="108"/>
      <c r="BU124" s="109">
        <f t="shared" si="105"/>
        <v>-10089.963356929555</v>
      </c>
      <c r="BV124" s="109">
        <f t="shared" si="90"/>
        <v>7342.1406617753819</v>
      </c>
      <c r="BX124" s="108">
        <f t="shared" si="91"/>
        <v>10089.963356929555</v>
      </c>
      <c r="BY124" s="111">
        <f t="shared" si="92"/>
        <v>-0.27233227693210915</v>
      </c>
      <c r="BZ124" s="108">
        <f t="shared" si="73"/>
        <v>43.599997999999999</v>
      </c>
      <c r="CA124" s="108">
        <f t="shared" si="74"/>
        <v>27.01</v>
      </c>
    </row>
    <row r="125" spans="1:79" ht="12.75" customHeight="1" x14ac:dyDescent="0.2">
      <c r="A125" s="107">
        <v>39923</v>
      </c>
      <c r="B125" s="108">
        <v>43.450001</v>
      </c>
      <c r="C125" s="108">
        <v>37.389999000000003</v>
      </c>
      <c r="D125" s="108">
        <v>32.82</v>
      </c>
      <c r="E125" s="108">
        <v>40.830002</v>
      </c>
      <c r="F125" s="108">
        <v>25.49</v>
      </c>
      <c r="G125" s="108">
        <v>27.139999</v>
      </c>
      <c r="L125" s="189">
        <f>IF(inter=Weekly_2,L124+$B$4,IF(inter=Bi_weekly_2,L123+$B$4,IF(inter=Monthly_2,0,IF(inter=Quarterly_2,0,IF(inter=Yearly_2,0,IF(inter=None_2,0,0))))))</f>
        <v>0</v>
      </c>
      <c r="M125" s="109">
        <f t="shared" si="106"/>
        <v>0</v>
      </c>
      <c r="N125" s="109">
        <f t="shared" si="107"/>
        <v>0</v>
      </c>
      <c r="O125" s="109">
        <f t="shared" si="108"/>
        <v>0</v>
      </c>
      <c r="P125" s="109">
        <f t="shared" si="109"/>
        <v>0</v>
      </c>
      <c r="Q125" s="109">
        <f t="shared" si="110"/>
        <v>0</v>
      </c>
      <c r="R125" s="109">
        <f t="shared" si="111"/>
        <v>0</v>
      </c>
      <c r="S125" s="110">
        <f t="shared" si="112"/>
        <v>0</v>
      </c>
      <c r="T125" s="110">
        <f t="shared" si="113"/>
        <v>0</v>
      </c>
      <c r="U125" s="110">
        <f t="shared" si="114"/>
        <v>0</v>
      </c>
      <c r="V125" s="110">
        <f t="shared" si="115"/>
        <v>0</v>
      </c>
      <c r="W125" s="110">
        <f t="shared" si="116"/>
        <v>0</v>
      </c>
      <c r="X125" s="110">
        <f t="shared" si="117"/>
        <v>0</v>
      </c>
      <c r="Y125" s="110">
        <f t="shared" si="118"/>
        <v>29.559132949828147</v>
      </c>
      <c r="Z125" s="110">
        <f t="shared" si="119"/>
        <v>34.128735951286401</v>
      </c>
      <c r="AA125" s="110">
        <f t="shared" si="120"/>
        <v>12.743363234619572</v>
      </c>
      <c r="AB125" s="110">
        <f t="shared" si="121"/>
        <v>8.9816702897573908</v>
      </c>
      <c r="AC125" s="110">
        <f t="shared" si="122"/>
        <v>119.95135792460478</v>
      </c>
      <c r="AD125" s="110">
        <f t="shared" si="123"/>
        <v>35.502428091146811</v>
      </c>
      <c r="AE125" s="110"/>
      <c r="AF125" s="110"/>
      <c r="AG125" s="110"/>
      <c r="AH125" s="110"/>
      <c r="AI125" s="110"/>
      <c r="AJ125" s="110"/>
      <c r="AK125" s="90">
        <f t="shared" si="75"/>
        <v>0</v>
      </c>
      <c r="AL125" s="90">
        <f t="shared" si="76"/>
        <v>0</v>
      </c>
      <c r="AM125" s="90">
        <f t="shared" si="77"/>
        <v>0</v>
      </c>
      <c r="AN125" s="90">
        <f t="shared" si="78"/>
        <v>0</v>
      </c>
      <c r="AO125" s="90">
        <f t="shared" si="79"/>
        <v>0</v>
      </c>
      <c r="AP125" s="90">
        <f t="shared" si="80"/>
        <v>0</v>
      </c>
      <c r="AQ125" s="110">
        <f t="shared" si="81"/>
        <v>0</v>
      </c>
      <c r="AR125" s="110">
        <f t="shared" si="82"/>
        <v>0</v>
      </c>
      <c r="AS125" s="110">
        <f t="shared" si="83"/>
        <v>0</v>
      </c>
      <c r="AT125" s="110">
        <f t="shared" si="84"/>
        <v>0</v>
      </c>
      <c r="AU125" s="110">
        <f t="shared" si="85"/>
        <v>0</v>
      </c>
      <c r="AV125" s="110">
        <f t="shared" si="86"/>
        <v>0</v>
      </c>
      <c r="AW125" s="110">
        <f t="shared" si="124"/>
        <v>0.65205762954608126</v>
      </c>
      <c r="AX125" s="110">
        <f t="shared" si="125"/>
        <v>1.3690549325556804</v>
      </c>
      <c r="AY125" s="110">
        <f t="shared" si="126"/>
        <v>0.46096814744872677</v>
      </c>
      <c r="AZ125" s="110">
        <f t="shared" si="127"/>
        <v>0.35388046028844988</v>
      </c>
      <c r="BA125" s="110">
        <f t="shared" si="128"/>
        <v>4.7381009760152217</v>
      </c>
      <c r="BB125" s="110">
        <f t="shared" si="129"/>
        <v>1.9020613663110293</v>
      </c>
      <c r="BC125" s="110">
        <f t="shared" si="93"/>
        <v>30.211190579374229</v>
      </c>
      <c r="BD125" s="110">
        <f t="shared" si="94"/>
        <v>35.497790883842079</v>
      </c>
      <c r="BE125" s="110">
        <f t="shared" si="95"/>
        <v>13.204331382068299</v>
      </c>
      <c r="BF125" s="110">
        <f t="shared" si="96"/>
        <v>9.3355507500458401</v>
      </c>
      <c r="BG125" s="110">
        <f t="shared" si="97"/>
        <v>124.68945890062</v>
      </c>
      <c r="BH125" s="110">
        <f t="shared" si="98"/>
        <v>37.404489457457842</v>
      </c>
      <c r="BI125" s="108">
        <f t="shared" si="99"/>
        <v>0</v>
      </c>
      <c r="BJ125" s="109">
        <f t="shared" si="100"/>
        <v>-10089.963356929555</v>
      </c>
      <c r="BK125" s="109">
        <f t="shared" si="87"/>
        <v>7366.4725329628509</v>
      </c>
      <c r="BL125" s="89">
        <f t="shared" si="101"/>
        <v>-0.26992078440961564</v>
      </c>
      <c r="BM125" s="109">
        <f t="shared" si="130"/>
        <v>330.67788749393225</v>
      </c>
      <c r="BN125" s="108">
        <f t="shared" si="102"/>
        <v>7697.1504204567827</v>
      </c>
      <c r="BO125" s="89">
        <f t="shared" si="103"/>
        <v>-0.23714783214048474</v>
      </c>
      <c r="BP125" s="108">
        <f t="shared" si="88"/>
        <v>281.49491917389037</v>
      </c>
      <c r="BQ125" s="108">
        <f t="shared" si="104"/>
        <v>7647.9674521367406</v>
      </c>
      <c r="BR125" s="89">
        <f t="shared" si="89"/>
        <v>-0.24202227683172972</v>
      </c>
      <c r="BT125" s="108"/>
      <c r="BU125" s="109">
        <f t="shared" si="105"/>
        <v>-10089.963356929555</v>
      </c>
      <c r="BV125" s="109">
        <f t="shared" si="90"/>
        <v>7366.4725329628509</v>
      </c>
      <c r="BX125" s="108">
        <f t="shared" si="91"/>
        <v>10089.963356929555</v>
      </c>
      <c r="BY125" s="111">
        <f t="shared" si="92"/>
        <v>-0.26992078440961564</v>
      </c>
      <c r="BZ125" s="108">
        <f t="shared" si="73"/>
        <v>43.450001</v>
      </c>
      <c r="CA125" s="108">
        <f t="shared" si="74"/>
        <v>27.139999</v>
      </c>
    </row>
    <row r="126" spans="1:79" ht="12.75" customHeight="1" x14ac:dyDescent="0.2">
      <c r="A126" s="107">
        <v>39930</v>
      </c>
      <c r="B126" s="108">
        <v>44.18</v>
      </c>
      <c r="C126" s="108">
        <v>37.830002</v>
      </c>
      <c r="D126" s="108">
        <v>33</v>
      </c>
      <c r="E126" s="108">
        <v>41.740001999999997</v>
      </c>
      <c r="F126" s="108">
        <v>26.09</v>
      </c>
      <c r="G126" s="108">
        <v>28.17</v>
      </c>
      <c r="L126" s="189">
        <f>IF(inter=Weekly_2,L125+$B$4,IF(inter=Bi_weekly_2,0,IF(inter=Monthly_2,0,IF(inter=Quarterly_2,L113+$B$4,IF(inter=Yearly_2,0,IF(inter=None_2,0,0))))))</f>
        <v>0</v>
      </c>
      <c r="M126" s="109">
        <f t="shared" si="106"/>
        <v>0</v>
      </c>
      <c r="N126" s="109">
        <f t="shared" si="107"/>
        <v>0</v>
      </c>
      <c r="O126" s="109">
        <f t="shared" si="108"/>
        <v>0</v>
      </c>
      <c r="P126" s="109">
        <f t="shared" si="109"/>
        <v>0</v>
      </c>
      <c r="Q126" s="109">
        <f t="shared" si="110"/>
        <v>0</v>
      </c>
      <c r="R126" s="109">
        <f t="shared" si="111"/>
        <v>0</v>
      </c>
      <c r="S126" s="110">
        <f t="shared" si="112"/>
        <v>0</v>
      </c>
      <c r="T126" s="110">
        <f t="shared" si="113"/>
        <v>0</v>
      </c>
      <c r="U126" s="110">
        <f t="shared" si="114"/>
        <v>0</v>
      </c>
      <c r="V126" s="110">
        <f t="shared" si="115"/>
        <v>0</v>
      </c>
      <c r="W126" s="110">
        <f t="shared" si="116"/>
        <v>0</v>
      </c>
      <c r="X126" s="110">
        <f t="shared" si="117"/>
        <v>0</v>
      </c>
      <c r="Y126" s="110">
        <f t="shared" si="118"/>
        <v>29.559132949828147</v>
      </c>
      <c r="Z126" s="110">
        <f t="shared" si="119"/>
        <v>34.128735951286401</v>
      </c>
      <c r="AA126" s="110">
        <f t="shared" si="120"/>
        <v>12.743363234619572</v>
      </c>
      <c r="AB126" s="110">
        <f t="shared" si="121"/>
        <v>8.9816702897573908</v>
      </c>
      <c r="AC126" s="110">
        <f t="shared" si="122"/>
        <v>119.95135792460478</v>
      </c>
      <c r="AD126" s="110">
        <f t="shared" si="123"/>
        <v>35.502428091146811</v>
      </c>
      <c r="AE126" s="110"/>
      <c r="AF126" s="110"/>
      <c r="AG126" s="110"/>
      <c r="AH126" s="110"/>
      <c r="AI126" s="110"/>
      <c r="AJ126" s="110"/>
      <c r="AK126" s="90">
        <f t="shared" si="75"/>
        <v>0</v>
      </c>
      <c r="AL126" s="90">
        <f t="shared" si="76"/>
        <v>0</v>
      </c>
      <c r="AM126" s="90">
        <f t="shared" si="77"/>
        <v>0</v>
      </c>
      <c r="AN126" s="90">
        <f t="shared" si="78"/>
        <v>0</v>
      </c>
      <c r="AO126" s="90">
        <f t="shared" si="79"/>
        <v>0</v>
      </c>
      <c r="AP126" s="90">
        <f t="shared" si="80"/>
        <v>0</v>
      </c>
      <c r="AQ126" s="110">
        <f t="shared" si="81"/>
        <v>0</v>
      </c>
      <c r="AR126" s="110">
        <f t="shared" si="82"/>
        <v>0</v>
      </c>
      <c r="AS126" s="110">
        <f t="shared" si="83"/>
        <v>0</v>
      </c>
      <c r="AT126" s="110">
        <f t="shared" si="84"/>
        <v>0</v>
      </c>
      <c r="AU126" s="110">
        <f t="shared" si="85"/>
        <v>0</v>
      </c>
      <c r="AV126" s="110">
        <f t="shared" si="86"/>
        <v>0</v>
      </c>
      <c r="AW126" s="110">
        <f t="shared" si="124"/>
        <v>0.65205762954608126</v>
      </c>
      <c r="AX126" s="110">
        <f t="shared" si="125"/>
        <v>1.3690549325556804</v>
      </c>
      <c r="AY126" s="110">
        <f t="shared" si="126"/>
        <v>0.46096814744872677</v>
      </c>
      <c r="AZ126" s="110">
        <f t="shared" si="127"/>
        <v>0.35388046028844988</v>
      </c>
      <c r="BA126" s="110">
        <f t="shared" si="128"/>
        <v>4.7381009760152217</v>
      </c>
      <c r="BB126" s="110">
        <f t="shared" si="129"/>
        <v>1.9020613663110293</v>
      </c>
      <c r="BC126" s="110">
        <f t="shared" si="93"/>
        <v>30.211190579374229</v>
      </c>
      <c r="BD126" s="110">
        <f t="shared" si="94"/>
        <v>35.497790883842079</v>
      </c>
      <c r="BE126" s="110">
        <f t="shared" si="95"/>
        <v>13.204331382068299</v>
      </c>
      <c r="BF126" s="110">
        <f t="shared" si="96"/>
        <v>9.3355507500458401</v>
      </c>
      <c r="BG126" s="110">
        <f t="shared" si="97"/>
        <v>124.68945890062</v>
      </c>
      <c r="BH126" s="110">
        <f t="shared" si="98"/>
        <v>37.404489457457842</v>
      </c>
      <c r="BI126" s="108">
        <f t="shared" si="99"/>
        <v>0</v>
      </c>
      <c r="BJ126" s="109">
        <f t="shared" si="100"/>
        <v>-10089.963356929555</v>
      </c>
      <c r="BK126" s="109">
        <f t="shared" si="87"/>
        <v>7522.0728931988488</v>
      </c>
      <c r="BL126" s="89">
        <f t="shared" si="101"/>
        <v>-0.25449948358505559</v>
      </c>
      <c r="BM126" s="109">
        <f t="shared" si="130"/>
        <v>330.67788749393225</v>
      </c>
      <c r="BN126" s="108">
        <f t="shared" si="102"/>
        <v>7852.7507806927806</v>
      </c>
      <c r="BO126" s="89">
        <f t="shared" si="103"/>
        <v>-0.22172653131592479</v>
      </c>
      <c r="BP126" s="108">
        <f t="shared" si="88"/>
        <v>287.78030004926472</v>
      </c>
      <c r="BQ126" s="108">
        <f t="shared" si="104"/>
        <v>7809.8531932481128</v>
      </c>
      <c r="BR126" s="89">
        <f t="shared" si="89"/>
        <v>-0.22597804204269134</v>
      </c>
      <c r="BT126" s="108"/>
      <c r="BU126" s="109">
        <f t="shared" si="105"/>
        <v>-10089.963356929555</v>
      </c>
      <c r="BV126" s="109">
        <f t="shared" si="90"/>
        <v>7522.0728931988488</v>
      </c>
      <c r="BX126" s="108">
        <f t="shared" si="91"/>
        <v>10089.963356929555</v>
      </c>
      <c r="BY126" s="111">
        <f t="shared" si="92"/>
        <v>-0.25449948358505559</v>
      </c>
      <c r="BZ126" s="108">
        <f t="shared" si="73"/>
        <v>44.18</v>
      </c>
      <c r="CA126" s="108">
        <f t="shared" si="74"/>
        <v>28.17</v>
      </c>
    </row>
    <row r="127" spans="1:79" ht="12.75" customHeight="1" x14ac:dyDescent="0.2">
      <c r="A127" s="107">
        <v>39937</v>
      </c>
      <c r="B127" s="108">
        <v>46.549999</v>
      </c>
      <c r="C127" s="108">
        <v>41.279998999999997</v>
      </c>
      <c r="D127" s="108">
        <v>35.360000999999997</v>
      </c>
      <c r="E127" s="108">
        <v>44.759998000000003</v>
      </c>
      <c r="F127" s="108">
        <v>28.209999</v>
      </c>
      <c r="G127" s="108">
        <v>30.57</v>
      </c>
      <c r="L127" s="189">
        <f>IF(inter=Weekly_2,L126+$B$4,IF(inter=Bi_weekly_2,L125+$B$4,IF(inter=Monthly_2,L123+$B$4,IF(inter=Quarterly_2,0,IF(inter=Yearly_2,0,IF(inter=None_2,0,0))))))</f>
        <v>7300</v>
      </c>
      <c r="M127" s="109">
        <f t="shared" si="106"/>
        <v>91.177609255367315</v>
      </c>
      <c r="N127" s="109">
        <f t="shared" si="107"/>
        <v>124.03418594036657</v>
      </c>
      <c r="O127" s="109">
        <f t="shared" si="108"/>
        <v>41.805336719511274</v>
      </c>
      <c r="P127" s="109">
        <f t="shared" si="109"/>
        <v>44.319544206200248</v>
      </c>
      <c r="Q127" s="109">
        <f t="shared" si="110"/>
        <v>383.52768710174314</v>
      </c>
      <c r="R127" s="109">
        <f t="shared" si="111"/>
        <v>121.70922674635801</v>
      </c>
      <c r="S127" s="110">
        <f t="shared" si="112"/>
        <v>-1.958702711365629</v>
      </c>
      <c r="T127" s="110">
        <f t="shared" si="113"/>
        <v>-3.0047041895608229</v>
      </c>
      <c r="U127" s="110">
        <f t="shared" si="114"/>
        <v>-1.1822775887226722</v>
      </c>
      <c r="V127" s="110">
        <f t="shared" si="115"/>
        <v>-0.99015965564163444</v>
      </c>
      <c r="W127" s="110">
        <f t="shared" si="116"/>
        <v>-13.595451992101919</v>
      </c>
      <c r="X127" s="110">
        <f t="shared" si="117"/>
        <v>-3.981328974365653</v>
      </c>
      <c r="Y127" s="110">
        <f t="shared" si="118"/>
        <v>27.600430238462518</v>
      </c>
      <c r="Z127" s="110">
        <f t="shared" si="119"/>
        <v>31.124031761725579</v>
      </c>
      <c r="AA127" s="110">
        <f t="shared" si="120"/>
        <v>11.561085645896901</v>
      </c>
      <c r="AB127" s="110">
        <f t="shared" si="121"/>
        <v>7.9915106341157562</v>
      </c>
      <c r="AC127" s="110">
        <f t="shared" si="122"/>
        <v>106.35590593250286</v>
      </c>
      <c r="AD127" s="110">
        <f t="shared" si="123"/>
        <v>31.521099116781159</v>
      </c>
      <c r="AE127" s="110"/>
      <c r="AF127" s="110"/>
      <c r="AG127" s="110"/>
      <c r="AH127" s="110"/>
      <c r="AI127" s="110"/>
      <c r="AJ127" s="110"/>
      <c r="AK127" s="90">
        <f t="shared" si="75"/>
        <v>0</v>
      </c>
      <c r="AL127" s="90">
        <f t="shared" si="76"/>
        <v>0</v>
      </c>
      <c r="AM127" s="90">
        <f t="shared" si="77"/>
        <v>0</v>
      </c>
      <c r="AN127" s="90">
        <f t="shared" si="78"/>
        <v>0</v>
      </c>
      <c r="AO127" s="90">
        <f t="shared" si="79"/>
        <v>0</v>
      </c>
      <c r="AP127" s="90">
        <f t="shared" si="80"/>
        <v>0</v>
      </c>
      <c r="AQ127" s="110">
        <f t="shared" si="81"/>
        <v>0</v>
      </c>
      <c r="AR127" s="110">
        <f t="shared" si="82"/>
        <v>0</v>
      </c>
      <c r="AS127" s="110">
        <f t="shared" si="83"/>
        <v>0</v>
      </c>
      <c r="AT127" s="110">
        <f t="shared" si="84"/>
        <v>0</v>
      </c>
      <c r="AU127" s="110">
        <f t="shared" si="85"/>
        <v>0</v>
      </c>
      <c r="AV127" s="110">
        <f t="shared" si="86"/>
        <v>0</v>
      </c>
      <c r="AW127" s="110">
        <f t="shared" si="124"/>
        <v>0.65205762954608126</v>
      </c>
      <c r="AX127" s="110">
        <f t="shared" si="125"/>
        <v>1.3690549325556804</v>
      </c>
      <c r="AY127" s="110">
        <f t="shared" si="126"/>
        <v>0.46096814744872677</v>
      </c>
      <c r="AZ127" s="110">
        <f t="shared" si="127"/>
        <v>0.35388046028844988</v>
      </c>
      <c r="BA127" s="110">
        <f t="shared" si="128"/>
        <v>4.7381009760152217</v>
      </c>
      <c r="BB127" s="110">
        <f t="shared" si="129"/>
        <v>1.9020613663110293</v>
      </c>
      <c r="BC127" s="110">
        <f t="shared" si="93"/>
        <v>28.2524878680086</v>
      </c>
      <c r="BD127" s="110">
        <f t="shared" si="94"/>
        <v>32.49308669428126</v>
      </c>
      <c r="BE127" s="110">
        <f t="shared" si="95"/>
        <v>12.022053793345627</v>
      </c>
      <c r="BF127" s="110">
        <f t="shared" si="96"/>
        <v>8.3453910944042065</v>
      </c>
      <c r="BG127" s="110">
        <f t="shared" si="97"/>
        <v>111.09400690851808</v>
      </c>
      <c r="BH127" s="110">
        <f t="shared" si="98"/>
        <v>33.42316048309219</v>
      </c>
      <c r="BI127" s="108">
        <f t="shared" si="99"/>
        <v>0</v>
      </c>
      <c r="BJ127" s="109">
        <f t="shared" si="100"/>
        <v>-9283.3897669600083</v>
      </c>
      <c r="BK127" s="109">
        <f t="shared" si="87"/>
        <v>7300</v>
      </c>
      <c r="BL127" s="89">
        <f t="shared" si="101"/>
        <v>-0.2136493044834743</v>
      </c>
      <c r="BM127" s="109">
        <f t="shared" si="130"/>
        <v>330.67788749393225</v>
      </c>
      <c r="BN127" s="108">
        <f t="shared" si="102"/>
        <v>7630.6778874939318</v>
      </c>
      <c r="BO127" s="89">
        <f t="shared" si="103"/>
        <v>-0.17802892272692794</v>
      </c>
      <c r="BP127" s="108">
        <f t="shared" si="88"/>
        <v>310.81523086307783</v>
      </c>
      <c r="BQ127" s="108">
        <f t="shared" si="104"/>
        <v>7610.8152308630779</v>
      </c>
      <c r="BR127" s="89">
        <f t="shared" si="89"/>
        <v>-0.18016851366617148</v>
      </c>
      <c r="BT127" s="108"/>
      <c r="BU127" s="109">
        <f t="shared" si="105"/>
        <v>-9283.3897669600083</v>
      </c>
      <c r="BV127" s="109">
        <f t="shared" si="90"/>
        <v>7300</v>
      </c>
      <c r="BX127" s="108">
        <f t="shared" si="91"/>
        <v>9283.3897669600083</v>
      </c>
      <c r="BY127" s="111">
        <f t="shared" si="92"/>
        <v>-0.2136493044834743</v>
      </c>
      <c r="BZ127" s="108">
        <f t="shared" si="73"/>
        <v>46.549999</v>
      </c>
      <c r="CA127" s="108">
        <f t="shared" si="74"/>
        <v>30.57</v>
      </c>
    </row>
    <row r="128" spans="1:79" ht="12.75" customHeight="1" x14ac:dyDescent="0.2">
      <c r="A128" s="107">
        <v>39944</v>
      </c>
      <c r="B128" s="108">
        <v>44.310001</v>
      </c>
      <c r="C128" s="108">
        <v>38.610000999999997</v>
      </c>
      <c r="D128" s="108">
        <v>32.439999</v>
      </c>
      <c r="E128" s="108">
        <v>40.950001</v>
      </c>
      <c r="F128" s="108">
        <v>26.85</v>
      </c>
      <c r="G128" s="108">
        <v>29.200001</v>
      </c>
      <c r="L128" s="189">
        <f>IF(inter=Weekly_2,L127+$B$4,IF(inter=Bi_weekly_2,0,IF(inter=Monthly_2,0,IF(inter=Quarterly_2,0,IF(inter=Yearly_2,0,IF(inter=None_2,0,0))))))</f>
        <v>0</v>
      </c>
      <c r="M128" s="109">
        <f t="shared" si="106"/>
        <v>0</v>
      </c>
      <c r="N128" s="109">
        <f t="shared" si="107"/>
        <v>0</v>
      </c>
      <c r="O128" s="109">
        <f t="shared" si="108"/>
        <v>0</v>
      </c>
      <c r="P128" s="109">
        <f t="shared" si="109"/>
        <v>0</v>
      </c>
      <c r="Q128" s="109">
        <f t="shared" si="110"/>
        <v>0</v>
      </c>
      <c r="R128" s="109">
        <f t="shared" si="111"/>
        <v>0</v>
      </c>
      <c r="S128" s="110">
        <f t="shared" si="112"/>
        <v>0</v>
      </c>
      <c r="T128" s="110">
        <f t="shared" si="113"/>
        <v>0</v>
      </c>
      <c r="U128" s="110">
        <f t="shared" si="114"/>
        <v>0</v>
      </c>
      <c r="V128" s="110">
        <f t="shared" si="115"/>
        <v>0</v>
      </c>
      <c r="W128" s="110">
        <f t="shared" si="116"/>
        <v>0</v>
      </c>
      <c r="X128" s="110">
        <f t="shared" si="117"/>
        <v>0</v>
      </c>
      <c r="Y128" s="110">
        <f t="shared" si="118"/>
        <v>27.600430238462518</v>
      </c>
      <c r="Z128" s="110">
        <f t="shared" si="119"/>
        <v>31.124031761725579</v>
      </c>
      <c r="AA128" s="110">
        <f t="shared" si="120"/>
        <v>11.561085645896901</v>
      </c>
      <c r="AB128" s="110">
        <f t="shared" si="121"/>
        <v>7.9915106341157562</v>
      </c>
      <c r="AC128" s="110">
        <f t="shared" si="122"/>
        <v>106.35590593250286</v>
      </c>
      <c r="AD128" s="110">
        <f t="shared" si="123"/>
        <v>31.521099116781159</v>
      </c>
      <c r="AE128" s="110"/>
      <c r="AF128" s="110"/>
      <c r="AG128" s="110"/>
      <c r="AH128" s="110"/>
      <c r="AI128" s="110"/>
      <c r="AJ128" s="110"/>
      <c r="AK128" s="90">
        <f t="shared" si="75"/>
        <v>0</v>
      </c>
      <c r="AL128" s="90">
        <f t="shared" si="76"/>
        <v>0</v>
      </c>
      <c r="AM128" s="90">
        <f t="shared" si="77"/>
        <v>0</v>
      </c>
      <c r="AN128" s="90">
        <f t="shared" si="78"/>
        <v>0</v>
      </c>
      <c r="AO128" s="90">
        <f t="shared" si="79"/>
        <v>0</v>
      </c>
      <c r="AP128" s="90">
        <f t="shared" si="80"/>
        <v>0</v>
      </c>
      <c r="AQ128" s="110">
        <f t="shared" si="81"/>
        <v>0</v>
      </c>
      <c r="AR128" s="110">
        <f t="shared" si="82"/>
        <v>0</v>
      </c>
      <c r="AS128" s="110">
        <f t="shared" si="83"/>
        <v>0</v>
      </c>
      <c r="AT128" s="110">
        <f t="shared" si="84"/>
        <v>0</v>
      </c>
      <c r="AU128" s="110">
        <f t="shared" si="85"/>
        <v>0</v>
      </c>
      <c r="AV128" s="110">
        <f t="shared" si="86"/>
        <v>0</v>
      </c>
      <c r="AW128" s="110">
        <f t="shared" si="124"/>
        <v>0.65205762954608126</v>
      </c>
      <c r="AX128" s="110">
        <f t="shared" si="125"/>
        <v>1.3690549325556804</v>
      </c>
      <c r="AY128" s="110">
        <f t="shared" si="126"/>
        <v>0.46096814744872677</v>
      </c>
      <c r="AZ128" s="110">
        <f t="shared" si="127"/>
        <v>0.35388046028844988</v>
      </c>
      <c r="BA128" s="110">
        <f t="shared" si="128"/>
        <v>4.7381009760152217</v>
      </c>
      <c r="BB128" s="110">
        <f t="shared" si="129"/>
        <v>1.9020613663110293</v>
      </c>
      <c r="BC128" s="110">
        <f t="shared" si="93"/>
        <v>28.2524878680086</v>
      </c>
      <c r="BD128" s="110">
        <f t="shared" si="94"/>
        <v>32.49308669428126</v>
      </c>
      <c r="BE128" s="110">
        <f t="shared" si="95"/>
        <v>12.022053793345627</v>
      </c>
      <c r="BF128" s="110">
        <f t="shared" si="96"/>
        <v>8.3453910944042065</v>
      </c>
      <c r="BG128" s="110">
        <f t="shared" si="97"/>
        <v>111.09400690851808</v>
      </c>
      <c r="BH128" s="110">
        <f t="shared" si="98"/>
        <v>33.42316048309219</v>
      </c>
      <c r="BI128" s="108">
        <f t="shared" si="99"/>
        <v>0</v>
      </c>
      <c r="BJ128" s="109">
        <f t="shared" si="100"/>
        <v>-9283.3897669600083</v>
      </c>
      <c r="BK128" s="109">
        <f t="shared" si="87"/>
        <v>6903.0401641801327</v>
      </c>
      <c r="BL128" s="89">
        <f t="shared" si="101"/>
        <v>-0.25640952955047136</v>
      </c>
      <c r="BM128" s="109">
        <f t="shared" si="130"/>
        <v>330.67788749393225</v>
      </c>
      <c r="BN128" s="108">
        <f t="shared" si="102"/>
        <v>7233.7180516740646</v>
      </c>
      <c r="BO128" s="89">
        <f t="shared" si="103"/>
        <v>-0.220789147793925</v>
      </c>
      <c r="BP128" s="108">
        <f t="shared" si="88"/>
        <v>293.95530298158741</v>
      </c>
      <c r="BQ128" s="108">
        <f t="shared" si="104"/>
        <v>7196.9954671617197</v>
      </c>
      <c r="BR128" s="89">
        <f t="shared" si="89"/>
        <v>-0.22474487791343822</v>
      </c>
      <c r="BT128" s="108"/>
      <c r="BU128" s="109">
        <f t="shared" si="105"/>
        <v>-9283.3897669600083</v>
      </c>
      <c r="BV128" s="109">
        <f t="shared" si="90"/>
        <v>6903.0401641801327</v>
      </c>
      <c r="BX128" s="108">
        <f t="shared" si="91"/>
        <v>9283.3897669600083</v>
      </c>
      <c r="BY128" s="111">
        <f t="shared" si="92"/>
        <v>-0.25640952955047114</v>
      </c>
      <c r="BZ128" s="108">
        <f t="shared" si="73"/>
        <v>44.310001</v>
      </c>
      <c r="CA128" s="108">
        <f t="shared" si="74"/>
        <v>29.200001</v>
      </c>
    </row>
    <row r="129" spans="1:79" ht="12.75" customHeight="1" x14ac:dyDescent="0.2">
      <c r="A129" s="107">
        <v>39951</v>
      </c>
      <c r="B129" s="108">
        <v>44.630001</v>
      </c>
      <c r="C129" s="108">
        <v>38.779998999999997</v>
      </c>
      <c r="D129" s="108">
        <v>32.810001</v>
      </c>
      <c r="E129" s="108">
        <v>41.360000999999997</v>
      </c>
      <c r="F129" s="108">
        <v>28.24</v>
      </c>
      <c r="G129" s="108">
        <v>31.129999000000002</v>
      </c>
      <c r="L129" s="189">
        <f>IF(inter=Weekly_2,L128+$B$4,IF(inter=Bi_weekly_2,L127+$B$4,IF(inter=Monthly_2,0,IF(inter=Quarterly_2,0,IF(inter=Yearly_2,0,IF(inter=None_2,0,0))))))</f>
        <v>0</v>
      </c>
      <c r="M129" s="109">
        <f t="shared" si="106"/>
        <v>0</v>
      </c>
      <c r="N129" s="109">
        <f t="shared" si="107"/>
        <v>0</v>
      </c>
      <c r="O129" s="109">
        <f t="shared" si="108"/>
        <v>0</v>
      </c>
      <c r="P129" s="109">
        <f t="shared" si="109"/>
        <v>0</v>
      </c>
      <c r="Q129" s="109">
        <f t="shared" si="110"/>
        <v>0</v>
      </c>
      <c r="R129" s="109">
        <f t="shared" si="111"/>
        <v>0</v>
      </c>
      <c r="S129" s="110">
        <f t="shared" si="112"/>
        <v>0</v>
      </c>
      <c r="T129" s="110">
        <f t="shared" si="113"/>
        <v>0</v>
      </c>
      <c r="U129" s="110">
        <f t="shared" si="114"/>
        <v>0</v>
      </c>
      <c r="V129" s="110">
        <f t="shared" si="115"/>
        <v>0</v>
      </c>
      <c r="W129" s="110">
        <f t="shared" si="116"/>
        <v>0</v>
      </c>
      <c r="X129" s="110">
        <f t="shared" si="117"/>
        <v>0</v>
      </c>
      <c r="Y129" s="110">
        <f t="shared" si="118"/>
        <v>27.600430238462518</v>
      </c>
      <c r="Z129" s="110">
        <f t="shared" si="119"/>
        <v>31.124031761725579</v>
      </c>
      <c r="AA129" s="110">
        <f t="shared" si="120"/>
        <v>11.561085645896901</v>
      </c>
      <c r="AB129" s="110">
        <f t="shared" si="121"/>
        <v>7.9915106341157562</v>
      </c>
      <c r="AC129" s="110">
        <f t="shared" si="122"/>
        <v>106.35590593250286</v>
      </c>
      <c r="AD129" s="110">
        <f t="shared" si="123"/>
        <v>31.521099116781159</v>
      </c>
      <c r="AE129" s="110"/>
      <c r="AF129" s="110"/>
      <c r="AG129" s="110"/>
      <c r="AH129" s="110"/>
      <c r="AI129" s="110"/>
      <c r="AJ129" s="110"/>
      <c r="AK129" s="90">
        <f t="shared" si="75"/>
        <v>0</v>
      </c>
      <c r="AL129" s="90">
        <f t="shared" si="76"/>
        <v>0</v>
      </c>
      <c r="AM129" s="90">
        <f t="shared" si="77"/>
        <v>0</v>
      </c>
      <c r="AN129" s="90">
        <f t="shared" si="78"/>
        <v>0</v>
      </c>
      <c r="AO129" s="90">
        <f t="shared" si="79"/>
        <v>0</v>
      </c>
      <c r="AP129" s="90">
        <f t="shared" si="80"/>
        <v>0</v>
      </c>
      <c r="AQ129" s="110">
        <f t="shared" si="81"/>
        <v>0</v>
      </c>
      <c r="AR129" s="110">
        <f t="shared" si="82"/>
        <v>0</v>
      </c>
      <c r="AS129" s="110">
        <f t="shared" si="83"/>
        <v>0</v>
      </c>
      <c r="AT129" s="110">
        <f t="shared" si="84"/>
        <v>0</v>
      </c>
      <c r="AU129" s="110">
        <f t="shared" si="85"/>
        <v>0</v>
      </c>
      <c r="AV129" s="110">
        <f t="shared" si="86"/>
        <v>0</v>
      </c>
      <c r="AW129" s="110">
        <f t="shared" si="124"/>
        <v>0.65205762954608126</v>
      </c>
      <c r="AX129" s="110">
        <f t="shared" si="125"/>
        <v>1.3690549325556804</v>
      </c>
      <c r="AY129" s="110">
        <f t="shared" si="126"/>
        <v>0.46096814744872677</v>
      </c>
      <c r="AZ129" s="110">
        <f t="shared" si="127"/>
        <v>0.35388046028844988</v>
      </c>
      <c r="BA129" s="110">
        <f t="shared" si="128"/>
        <v>4.7381009760152217</v>
      </c>
      <c r="BB129" s="110">
        <f t="shared" si="129"/>
        <v>1.9020613663110293</v>
      </c>
      <c r="BC129" s="110">
        <f t="shared" si="93"/>
        <v>28.2524878680086</v>
      </c>
      <c r="BD129" s="110">
        <f t="shared" si="94"/>
        <v>32.49308669428126</v>
      </c>
      <c r="BE129" s="110">
        <f t="shared" si="95"/>
        <v>12.022053793345627</v>
      </c>
      <c r="BF129" s="110">
        <f t="shared" si="96"/>
        <v>8.3453910944042065</v>
      </c>
      <c r="BG129" s="110">
        <f t="shared" si="97"/>
        <v>111.09400690851808</v>
      </c>
      <c r="BH129" s="110">
        <f t="shared" si="98"/>
        <v>33.42316048309219</v>
      </c>
      <c r="BI129" s="108">
        <f t="shared" si="99"/>
        <v>0</v>
      </c>
      <c r="BJ129" s="109">
        <f t="shared" si="100"/>
        <v>-9283.3897669600083</v>
      </c>
      <c r="BK129" s="109">
        <f t="shared" si="87"/>
        <v>7133.3878366783792</v>
      </c>
      <c r="BL129" s="89">
        <f t="shared" si="101"/>
        <v>-0.23159664564915505</v>
      </c>
      <c r="BM129" s="109">
        <f t="shared" si="130"/>
        <v>330.67788749393225</v>
      </c>
      <c r="BN129" s="108">
        <f t="shared" si="102"/>
        <v>7464.0657241723111</v>
      </c>
      <c r="BO129" s="89">
        <f t="shared" si="103"/>
        <v>-0.19597626389260858</v>
      </c>
      <c r="BP129" s="108">
        <f t="shared" si="88"/>
        <v>304.96928313819603</v>
      </c>
      <c r="BQ129" s="108">
        <f t="shared" si="104"/>
        <v>7438.3571198165737</v>
      </c>
      <c r="BR129" s="89">
        <f t="shared" si="89"/>
        <v>-0.19874557607286802</v>
      </c>
      <c r="BT129" s="108"/>
      <c r="BU129" s="109">
        <f t="shared" si="105"/>
        <v>-9283.3897669600083</v>
      </c>
      <c r="BV129" s="109">
        <f t="shared" si="90"/>
        <v>7133.3878366783792</v>
      </c>
      <c r="BX129" s="108">
        <f t="shared" si="91"/>
        <v>9283.3897669600083</v>
      </c>
      <c r="BY129" s="111">
        <f t="shared" si="92"/>
        <v>-0.23159664564915516</v>
      </c>
      <c r="BZ129" s="108">
        <f t="shared" si="73"/>
        <v>44.630001</v>
      </c>
      <c r="CA129" s="108">
        <f t="shared" si="74"/>
        <v>31.129999000000002</v>
      </c>
    </row>
    <row r="130" spans="1:79" ht="12.75" customHeight="1" x14ac:dyDescent="0.2">
      <c r="A130" s="107">
        <v>39959</v>
      </c>
      <c r="B130" s="108">
        <v>46.330002</v>
      </c>
      <c r="C130" s="108">
        <v>40.259998000000003</v>
      </c>
      <c r="D130" s="108">
        <v>34.360000999999997</v>
      </c>
      <c r="E130" s="108">
        <v>43.150002000000001</v>
      </c>
      <c r="F130" s="108">
        <v>29.09</v>
      </c>
      <c r="G130" s="108">
        <v>32.619999</v>
      </c>
      <c r="L130" s="189">
        <f>IF(inter=Weekly_2,L129+$B$4,IF(inter=Bi_weekly_2,0,IF(inter=Monthly_2,0,IF(inter=Quarterly_2,0,IF(inter=Yearly_2,0,IF(inter=None_2,0,0))))))</f>
        <v>0</v>
      </c>
      <c r="M130" s="109">
        <f t="shared" si="106"/>
        <v>0</v>
      </c>
      <c r="N130" s="109">
        <f t="shared" si="107"/>
        <v>0</v>
      </c>
      <c r="O130" s="109">
        <f t="shared" si="108"/>
        <v>0</v>
      </c>
      <c r="P130" s="109">
        <f t="shared" si="109"/>
        <v>0</v>
      </c>
      <c r="Q130" s="109">
        <f t="shared" si="110"/>
        <v>0</v>
      </c>
      <c r="R130" s="109">
        <f t="shared" si="111"/>
        <v>0</v>
      </c>
      <c r="S130" s="110">
        <f t="shared" si="112"/>
        <v>0</v>
      </c>
      <c r="T130" s="110">
        <f t="shared" si="113"/>
        <v>0</v>
      </c>
      <c r="U130" s="110">
        <f t="shared" si="114"/>
        <v>0</v>
      </c>
      <c r="V130" s="110">
        <f t="shared" si="115"/>
        <v>0</v>
      </c>
      <c r="W130" s="110">
        <f t="shared" si="116"/>
        <v>0</v>
      </c>
      <c r="X130" s="110">
        <f t="shared" si="117"/>
        <v>0</v>
      </c>
      <c r="Y130" s="110">
        <f t="shared" si="118"/>
        <v>27.600430238462518</v>
      </c>
      <c r="Z130" s="110">
        <f t="shared" si="119"/>
        <v>31.124031761725579</v>
      </c>
      <c r="AA130" s="110">
        <f t="shared" si="120"/>
        <v>11.561085645896901</v>
      </c>
      <c r="AB130" s="110">
        <f t="shared" si="121"/>
        <v>7.9915106341157562</v>
      </c>
      <c r="AC130" s="110">
        <f t="shared" si="122"/>
        <v>106.35590593250286</v>
      </c>
      <c r="AD130" s="110">
        <f t="shared" si="123"/>
        <v>31.521099116781159</v>
      </c>
      <c r="AE130" s="110"/>
      <c r="AF130" s="110"/>
      <c r="AG130" s="110"/>
      <c r="AH130" s="110"/>
      <c r="AI130" s="110"/>
      <c r="AJ130" s="110"/>
      <c r="AK130" s="90">
        <f t="shared" si="75"/>
        <v>0</v>
      </c>
      <c r="AL130" s="90">
        <f t="shared" si="76"/>
        <v>0</v>
      </c>
      <c r="AM130" s="90">
        <f t="shared" si="77"/>
        <v>0</v>
      </c>
      <c r="AN130" s="90">
        <f t="shared" si="78"/>
        <v>0</v>
      </c>
      <c r="AO130" s="90">
        <f t="shared" si="79"/>
        <v>0</v>
      </c>
      <c r="AP130" s="90">
        <f t="shared" si="80"/>
        <v>0</v>
      </c>
      <c r="AQ130" s="110">
        <f t="shared" si="81"/>
        <v>0</v>
      </c>
      <c r="AR130" s="110">
        <f t="shared" si="82"/>
        <v>0</v>
      </c>
      <c r="AS130" s="110">
        <f t="shared" si="83"/>
        <v>0</v>
      </c>
      <c r="AT130" s="110">
        <f t="shared" si="84"/>
        <v>0</v>
      </c>
      <c r="AU130" s="110">
        <f t="shared" si="85"/>
        <v>0</v>
      </c>
      <c r="AV130" s="110">
        <f t="shared" si="86"/>
        <v>0</v>
      </c>
      <c r="AW130" s="110">
        <f t="shared" si="124"/>
        <v>0.65205762954608126</v>
      </c>
      <c r="AX130" s="110">
        <f t="shared" si="125"/>
        <v>1.3690549325556804</v>
      </c>
      <c r="AY130" s="110">
        <f t="shared" si="126"/>
        <v>0.46096814744872677</v>
      </c>
      <c r="AZ130" s="110">
        <f t="shared" si="127"/>
        <v>0.35388046028844988</v>
      </c>
      <c r="BA130" s="110">
        <f t="shared" si="128"/>
        <v>4.7381009760152217</v>
      </c>
      <c r="BB130" s="110">
        <f t="shared" si="129"/>
        <v>1.9020613663110293</v>
      </c>
      <c r="BC130" s="110">
        <f t="shared" si="93"/>
        <v>28.2524878680086</v>
      </c>
      <c r="BD130" s="110">
        <f t="shared" si="94"/>
        <v>32.49308669428126</v>
      </c>
      <c r="BE130" s="110">
        <f t="shared" si="95"/>
        <v>12.022053793345627</v>
      </c>
      <c r="BF130" s="110">
        <f t="shared" si="96"/>
        <v>8.3453910944042065</v>
      </c>
      <c r="BG130" s="110">
        <f t="shared" si="97"/>
        <v>111.09400690851808</v>
      </c>
      <c r="BH130" s="110">
        <f t="shared" si="98"/>
        <v>33.42316048309219</v>
      </c>
      <c r="BI130" s="108">
        <f t="shared" si="99"/>
        <v>0</v>
      </c>
      <c r="BJ130" s="109">
        <f t="shared" si="100"/>
        <v>-9283.3897669600083</v>
      </c>
      <c r="BK130" s="109">
        <f t="shared" si="87"/>
        <v>7395.9655840718669</v>
      </c>
      <c r="BL130" s="89">
        <f t="shared" si="101"/>
        <v>-0.20331196149983566</v>
      </c>
      <c r="BM130" s="109">
        <f t="shared" si="130"/>
        <v>330.67788749393225</v>
      </c>
      <c r="BN130" s="108">
        <f t="shared" si="102"/>
        <v>7726.6434715657988</v>
      </c>
      <c r="BO130" s="89">
        <f t="shared" si="103"/>
        <v>-0.16769157974328919</v>
      </c>
      <c r="BP130" s="108">
        <f t="shared" si="88"/>
        <v>316.31338596336815</v>
      </c>
      <c r="BQ130" s="108">
        <f t="shared" si="104"/>
        <v>7712.278970035235</v>
      </c>
      <c r="BR130" s="89">
        <f t="shared" si="89"/>
        <v>-0.1692389134103176</v>
      </c>
      <c r="BT130" s="108"/>
      <c r="BU130" s="109">
        <f t="shared" si="105"/>
        <v>-9283.3897669600083</v>
      </c>
      <c r="BV130" s="109">
        <f t="shared" si="90"/>
        <v>7395.9655840718669</v>
      </c>
      <c r="BX130" s="108">
        <f t="shared" si="91"/>
        <v>9283.3897669600083</v>
      </c>
      <c r="BY130" s="111">
        <f t="shared" si="92"/>
        <v>-0.20331196149983566</v>
      </c>
      <c r="BZ130" s="108">
        <f t="shared" si="73"/>
        <v>46.330002</v>
      </c>
      <c r="CA130" s="108">
        <f t="shared" si="74"/>
        <v>32.619999</v>
      </c>
    </row>
    <row r="131" spans="1:79" ht="12.75" customHeight="1" x14ac:dyDescent="0.2">
      <c r="A131" s="107">
        <v>39965</v>
      </c>
      <c r="B131" s="108">
        <v>47.470001000000003</v>
      </c>
      <c r="C131" s="108">
        <v>40.860000999999997</v>
      </c>
      <c r="D131" s="108">
        <v>35.369999</v>
      </c>
      <c r="E131" s="108">
        <v>45.450001</v>
      </c>
      <c r="F131" s="108">
        <v>28.99</v>
      </c>
      <c r="G131" s="108">
        <v>32.900002000000001</v>
      </c>
      <c r="L131" s="189">
        <f>IF(inter=Weekly_2,L130+$B$4,IF(inter=Bi_weekly_2,L129+$B$4,IF(inter=Monthly_2,L127+$B$4,IF(inter=Quarterly_2,0,IF(inter=Yearly_2,0,IF(inter=None_2,0,0))))))</f>
        <v>7400</v>
      </c>
      <c r="M131" s="109">
        <f t="shared" si="106"/>
        <v>7.7924510202462898</v>
      </c>
      <c r="N131" s="109">
        <f t="shared" si="107"/>
        <v>-30.672031091861072</v>
      </c>
      <c r="O131" s="109">
        <f t="shared" si="108"/>
        <v>-5.484412265712308</v>
      </c>
      <c r="P131" s="109">
        <f t="shared" si="109"/>
        <v>0.61416631207174532</v>
      </c>
      <c r="Q131" s="109">
        <f t="shared" si="110"/>
        <v>41.857712983258352</v>
      </c>
      <c r="R131" s="109">
        <f t="shared" si="111"/>
        <v>60.244223984298401</v>
      </c>
      <c r="S131" s="110">
        <f t="shared" si="112"/>
        <v>-0.16415527398548588</v>
      </c>
      <c r="T131" s="110">
        <f t="shared" si="113"/>
        <v>0.75066153551638615</v>
      </c>
      <c r="U131" s="110">
        <f t="shared" si="114"/>
        <v>0.15505830988890637</v>
      </c>
      <c r="V131" s="110">
        <f t="shared" si="115"/>
        <v>-1.3513009869279108E-2</v>
      </c>
      <c r="W131" s="110">
        <f t="shared" si="116"/>
        <v>-1.4438672984911471</v>
      </c>
      <c r="X131" s="110">
        <f t="shared" si="117"/>
        <v>-1.8311313167792027</v>
      </c>
      <c r="Y131" s="110">
        <f t="shared" si="118"/>
        <v>27.436274964477033</v>
      </c>
      <c r="Z131" s="110">
        <f t="shared" si="119"/>
        <v>31.874693297241965</v>
      </c>
      <c r="AA131" s="110">
        <f t="shared" si="120"/>
        <v>11.716143955785807</v>
      </c>
      <c r="AB131" s="110">
        <f t="shared" si="121"/>
        <v>7.977997624246477</v>
      </c>
      <c r="AC131" s="110">
        <f t="shared" si="122"/>
        <v>104.91203863401172</v>
      </c>
      <c r="AD131" s="110">
        <f t="shared" si="123"/>
        <v>29.689967800001956</v>
      </c>
      <c r="AE131" s="110"/>
      <c r="AF131" s="110"/>
      <c r="AG131" s="110"/>
      <c r="AH131" s="110"/>
      <c r="AI131" s="110"/>
      <c r="AJ131" s="110"/>
      <c r="AK131" s="90">
        <f t="shared" si="75"/>
        <v>0</v>
      </c>
      <c r="AL131" s="90">
        <f t="shared" si="76"/>
        <v>0</v>
      </c>
      <c r="AM131" s="90">
        <f t="shared" si="77"/>
        <v>0</v>
      </c>
      <c r="AN131" s="90">
        <f t="shared" si="78"/>
        <v>0</v>
      </c>
      <c r="AO131" s="90">
        <f t="shared" si="79"/>
        <v>0</v>
      </c>
      <c r="AP131" s="90">
        <f t="shared" si="80"/>
        <v>0</v>
      </c>
      <c r="AQ131" s="110">
        <f t="shared" si="81"/>
        <v>0</v>
      </c>
      <c r="AR131" s="110">
        <f t="shared" si="82"/>
        <v>0</v>
      </c>
      <c r="AS131" s="110">
        <f t="shared" si="83"/>
        <v>0</v>
      </c>
      <c r="AT131" s="110">
        <f t="shared" si="84"/>
        <v>0</v>
      </c>
      <c r="AU131" s="110">
        <f t="shared" si="85"/>
        <v>0</v>
      </c>
      <c r="AV131" s="110">
        <f t="shared" si="86"/>
        <v>0</v>
      </c>
      <c r="AW131" s="110">
        <f t="shared" si="124"/>
        <v>0.65205762954608126</v>
      </c>
      <c r="AX131" s="110">
        <f t="shared" si="125"/>
        <v>1.3690549325556804</v>
      </c>
      <c r="AY131" s="110">
        <f t="shared" si="126"/>
        <v>0.46096814744872677</v>
      </c>
      <c r="AZ131" s="110">
        <f t="shared" si="127"/>
        <v>0.35388046028844988</v>
      </c>
      <c r="BA131" s="110">
        <f t="shared" si="128"/>
        <v>4.7381009760152217</v>
      </c>
      <c r="BB131" s="110">
        <f t="shared" si="129"/>
        <v>1.9020613663110293</v>
      </c>
      <c r="BC131" s="110">
        <f t="shared" si="93"/>
        <v>28.088332594023115</v>
      </c>
      <c r="BD131" s="110">
        <f t="shared" si="94"/>
        <v>33.243748229797646</v>
      </c>
      <c r="BE131" s="110">
        <f t="shared" si="95"/>
        <v>12.177112103234533</v>
      </c>
      <c r="BF131" s="110">
        <f t="shared" si="96"/>
        <v>8.3318780845349263</v>
      </c>
      <c r="BG131" s="110">
        <f t="shared" si="97"/>
        <v>109.65013961002694</v>
      </c>
      <c r="BH131" s="110">
        <f t="shared" si="98"/>
        <v>31.592029166312983</v>
      </c>
      <c r="BI131" s="108">
        <f t="shared" si="99"/>
        <v>0</v>
      </c>
      <c r="BJ131" s="109">
        <f t="shared" si="100"/>
        <v>-9209.0376560177046</v>
      </c>
      <c r="BK131" s="109">
        <f t="shared" si="87"/>
        <v>7399.9999999999991</v>
      </c>
      <c r="BL131" s="89">
        <f t="shared" si="101"/>
        <v>-0.19644155269965458</v>
      </c>
      <c r="BM131" s="109">
        <f t="shared" si="130"/>
        <v>330.67788749393225</v>
      </c>
      <c r="BN131" s="108">
        <f t="shared" si="102"/>
        <v>7730.6778874939309</v>
      </c>
      <c r="BO131" s="89">
        <f t="shared" si="103"/>
        <v>-0.16053357839814353</v>
      </c>
      <c r="BP131" s="108">
        <f t="shared" si="88"/>
        <v>319.21644247861087</v>
      </c>
      <c r="BQ131" s="108">
        <f t="shared" si="104"/>
        <v>7719.2164424786097</v>
      </c>
      <c r="BR131" s="89">
        <f t="shared" si="89"/>
        <v>-0.16177816501440423</v>
      </c>
      <c r="BT131" s="108"/>
      <c r="BU131" s="109">
        <f t="shared" si="105"/>
        <v>-9209.0376560177046</v>
      </c>
      <c r="BV131" s="109">
        <f t="shared" si="90"/>
        <v>7399.9999999999991</v>
      </c>
      <c r="BX131" s="108">
        <f t="shared" si="91"/>
        <v>9209.0376560177046</v>
      </c>
      <c r="BY131" s="111">
        <f t="shared" si="92"/>
        <v>-0.19644155269965458</v>
      </c>
      <c r="BZ131" s="108">
        <f t="shared" si="73"/>
        <v>47.470001000000003</v>
      </c>
      <c r="CA131" s="108">
        <f t="shared" si="74"/>
        <v>32.900002000000001</v>
      </c>
    </row>
    <row r="132" spans="1:79" ht="12.75" customHeight="1" x14ac:dyDescent="0.2">
      <c r="A132" s="107">
        <v>39972</v>
      </c>
      <c r="B132" s="108">
        <v>47.790000999999997</v>
      </c>
      <c r="C132" s="108">
        <v>41.330002</v>
      </c>
      <c r="D132" s="108">
        <v>35.549999</v>
      </c>
      <c r="E132" s="108">
        <v>44.990001999999997</v>
      </c>
      <c r="F132" s="108">
        <v>29.58</v>
      </c>
      <c r="G132" s="108">
        <v>32.970001000000003</v>
      </c>
      <c r="L132" s="189">
        <f>IF(inter=Weekly_2,L131+$B$4,IF(inter=Bi_weekly_2,0,IF(inter=Monthly_2,0,IF(inter=Quarterly_2,0,IF(inter=Yearly_2,0,IF(inter=None_2,0,0))))))</f>
        <v>0</v>
      </c>
      <c r="M132" s="109">
        <f t="shared" si="106"/>
        <v>0</v>
      </c>
      <c r="N132" s="109">
        <f t="shared" si="107"/>
        <v>0</v>
      </c>
      <c r="O132" s="109">
        <f t="shared" si="108"/>
        <v>0</v>
      </c>
      <c r="P132" s="109">
        <f t="shared" si="109"/>
        <v>0</v>
      </c>
      <c r="Q132" s="109">
        <f t="shared" si="110"/>
        <v>0</v>
      </c>
      <c r="R132" s="109">
        <f t="shared" si="111"/>
        <v>0</v>
      </c>
      <c r="S132" s="110">
        <f t="shared" si="112"/>
        <v>0</v>
      </c>
      <c r="T132" s="110">
        <f t="shared" si="113"/>
        <v>0</v>
      </c>
      <c r="U132" s="110">
        <f t="shared" si="114"/>
        <v>0</v>
      </c>
      <c r="V132" s="110">
        <f t="shared" si="115"/>
        <v>0</v>
      </c>
      <c r="W132" s="110">
        <f t="shared" si="116"/>
        <v>0</v>
      </c>
      <c r="X132" s="110">
        <f t="shared" si="117"/>
        <v>0</v>
      </c>
      <c r="Y132" s="110">
        <f t="shared" si="118"/>
        <v>27.436274964477033</v>
      </c>
      <c r="Z132" s="110">
        <f t="shared" si="119"/>
        <v>31.874693297241965</v>
      </c>
      <c r="AA132" s="110">
        <f t="shared" si="120"/>
        <v>11.716143955785807</v>
      </c>
      <c r="AB132" s="110">
        <f t="shared" si="121"/>
        <v>7.977997624246477</v>
      </c>
      <c r="AC132" s="110">
        <f t="shared" si="122"/>
        <v>104.91203863401172</v>
      </c>
      <c r="AD132" s="110">
        <f t="shared" si="123"/>
        <v>29.689967800001956</v>
      </c>
      <c r="AE132" s="110"/>
      <c r="AF132" s="110"/>
      <c r="AG132" s="110"/>
      <c r="AH132" s="110"/>
      <c r="AI132" s="110"/>
      <c r="AJ132" s="110"/>
      <c r="AK132" s="90">
        <f t="shared" si="75"/>
        <v>0</v>
      </c>
      <c r="AL132" s="90">
        <f t="shared" si="76"/>
        <v>0</v>
      </c>
      <c r="AM132" s="90">
        <f t="shared" si="77"/>
        <v>0</v>
      </c>
      <c r="AN132" s="90">
        <f t="shared" si="78"/>
        <v>0</v>
      </c>
      <c r="AO132" s="90">
        <f t="shared" si="79"/>
        <v>0</v>
      </c>
      <c r="AP132" s="90">
        <f t="shared" si="80"/>
        <v>0</v>
      </c>
      <c r="AQ132" s="110">
        <f t="shared" si="81"/>
        <v>0</v>
      </c>
      <c r="AR132" s="110">
        <f t="shared" si="82"/>
        <v>0</v>
      </c>
      <c r="AS132" s="110">
        <f t="shared" si="83"/>
        <v>0</v>
      </c>
      <c r="AT132" s="110">
        <f t="shared" si="84"/>
        <v>0</v>
      </c>
      <c r="AU132" s="110">
        <f t="shared" si="85"/>
        <v>0</v>
      </c>
      <c r="AV132" s="110">
        <f t="shared" si="86"/>
        <v>0</v>
      </c>
      <c r="AW132" s="110">
        <f t="shared" si="124"/>
        <v>0.65205762954608126</v>
      </c>
      <c r="AX132" s="110">
        <f t="shared" si="125"/>
        <v>1.3690549325556804</v>
      </c>
      <c r="AY132" s="110">
        <f t="shared" si="126"/>
        <v>0.46096814744872677</v>
      </c>
      <c r="AZ132" s="110">
        <f t="shared" si="127"/>
        <v>0.35388046028844988</v>
      </c>
      <c r="BA132" s="110">
        <f t="shared" si="128"/>
        <v>4.7381009760152217</v>
      </c>
      <c r="BB132" s="110">
        <f t="shared" si="129"/>
        <v>1.9020613663110293</v>
      </c>
      <c r="BC132" s="110">
        <f t="shared" si="93"/>
        <v>28.088332594023115</v>
      </c>
      <c r="BD132" s="110">
        <f t="shared" si="94"/>
        <v>33.243748229797646</v>
      </c>
      <c r="BE132" s="110">
        <f t="shared" si="95"/>
        <v>12.177112103234533</v>
      </c>
      <c r="BF132" s="110">
        <f t="shared" si="96"/>
        <v>8.3318780845349263</v>
      </c>
      <c r="BG132" s="110">
        <f t="shared" si="97"/>
        <v>109.65013961002694</v>
      </c>
      <c r="BH132" s="110">
        <f t="shared" si="98"/>
        <v>31.592029166312983</v>
      </c>
      <c r="BI132" s="108">
        <f t="shared" si="99"/>
        <v>0</v>
      </c>
      <c r="BJ132" s="109">
        <f t="shared" si="100"/>
        <v>-9209.0376560177046</v>
      </c>
      <c r="BK132" s="109">
        <f t="shared" si="87"/>
        <v>7486.176151546013</v>
      </c>
      <c r="BL132" s="89">
        <f t="shared" si="101"/>
        <v>-0.18708377235767704</v>
      </c>
      <c r="BM132" s="109">
        <f t="shared" si="130"/>
        <v>330.67788749393225</v>
      </c>
      <c r="BN132" s="108">
        <f t="shared" si="102"/>
        <v>7816.8540390399448</v>
      </c>
      <c r="BO132" s="89">
        <f t="shared" si="103"/>
        <v>-0.15117579805616588</v>
      </c>
      <c r="BP132" s="108">
        <f t="shared" si="88"/>
        <v>322.91736968553965</v>
      </c>
      <c r="BQ132" s="108">
        <f t="shared" si="104"/>
        <v>7809.0935212315535</v>
      </c>
      <c r="BR132" s="89">
        <f t="shared" si="89"/>
        <v>-0.15201850476432233</v>
      </c>
      <c r="BT132" s="108"/>
      <c r="BU132" s="109">
        <f t="shared" si="105"/>
        <v>-9209.0376560177046</v>
      </c>
      <c r="BV132" s="109">
        <f t="shared" si="90"/>
        <v>7486.176151546013</v>
      </c>
      <c r="BX132" s="108">
        <f t="shared" si="91"/>
        <v>9209.0376560177046</v>
      </c>
      <c r="BY132" s="111">
        <f t="shared" si="92"/>
        <v>-0.18708377235767693</v>
      </c>
      <c r="BZ132" s="108">
        <f t="shared" si="73"/>
        <v>47.790000999999997</v>
      </c>
      <c r="CA132" s="108">
        <f t="shared" si="74"/>
        <v>32.970001000000003</v>
      </c>
    </row>
    <row r="133" spans="1:79" ht="12.75" customHeight="1" x14ac:dyDescent="0.2">
      <c r="A133" s="107">
        <v>39979</v>
      </c>
      <c r="B133" s="108">
        <v>46.389999000000003</v>
      </c>
      <c r="C133" s="108">
        <v>39.889999000000003</v>
      </c>
      <c r="D133" s="108">
        <v>34.07</v>
      </c>
      <c r="E133" s="108">
        <v>43.16</v>
      </c>
      <c r="F133" s="108">
        <v>28.68</v>
      </c>
      <c r="G133" s="108">
        <v>31.190000999999999</v>
      </c>
      <c r="L133" s="189">
        <f>IF(inter=Weekly_2,L132+$B$4,IF(inter=Bi_weekly_2,L131+$B$4,IF(inter=Monthly_2,0,IF(inter=Quarterly_2,0,IF(inter=Yearly_2,0,IF(inter=None_2,0,0))))))</f>
        <v>0</v>
      </c>
      <c r="M133" s="109">
        <f t="shared" si="106"/>
        <v>0</v>
      </c>
      <c r="N133" s="109">
        <f t="shared" si="107"/>
        <v>0</v>
      </c>
      <c r="O133" s="109">
        <f t="shared" si="108"/>
        <v>0</v>
      </c>
      <c r="P133" s="109">
        <f t="shared" si="109"/>
        <v>0</v>
      </c>
      <c r="Q133" s="109">
        <f t="shared" si="110"/>
        <v>0</v>
      </c>
      <c r="R133" s="109">
        <f t="shared" si="111"/>
        <v>0</v>
      </c>
      <c r="S133" s="110">
        <f t="shared" si="112"/>
        <v>0</v>
      </c>
      <c r="T133" s="110">
        <f t="shared" si="113"/>
        <v>0</v>
      </c>
      <c r="U133" s="110">
        <f t="shared" si="114"/>
        <v>0</v>
      </c>
      <c r="V133" s="110">
        <f t="shared" si="115"/>
        <v>0</v>
      </c>
      <c r="W133" s="110">
        <f t="shared" si="116"/>
        <v>0</v>
      </c>
      <c r="X133" s="110">
        <f t="shared" si="117"/>
        <v>0</v>
      </c>
      <c r="Y133" s="110">
        <f t="shared" si="118"/>
        <v>27.436274964477033</v>
      </c>
      <c r="Z133" s="110">
        <f t="shared" si="119"/>
        <v>31.874693297241965</v>
      </c>
      <c r="AA133" s="110">
        <f t="shared" si="120"/>
        <v>11.716143955785807</v>
      </c>
      <c r="AB133" s="110">
        <f t="shared" si="121"/>
        <v>7.977997624246477</v>
      </c>
      <c r="AC133" s="110">
        <f t="shared" si="122"/>
        <v>104.91203863401172</v>
      </c>
      <c r="AD133" s="110">
        <f t="shared" si="123"/>
        <v>29.689967800001956</v>
      </c>
      <c r="AE133" s="110"/>
      <c r="AF133" s="110"/>
      <c r="AG133" s="110"/>
      <c r="AH133" s="110"/>
      <c r="AI133" s="110"/>
      <c r="AJ133" s="110"/>
      <c r="AK133" s="90">
        <f t="shared" si="75"/>
        <v>0</v>
      </c>
      <c r="AL133" s="90">
        <f t="shared" si="76"/>
        <v>0</v>
      </c>
      <c r="AM133" s="90">
        <f t="shared" si="77"/>
        <v>0</v>
      </c>
      <c r="AN133" s="90">
        <f t="shared" si="78"/>
        <v>0</v>
      </c>
      <c r="AO133" s="90">
        <f t="shared" si="79"/>
        <v>0</v>
      </c>
      <c r="AP133" s="90">
        <f t="shared" si="80"/>
        <v>0</v>
      </c>
      <c r="AQ133" s="110">
        <f t="shared" si="81"/>
        <v>0</v>
      </c>
      <c r="AR133" s="110">
        <f t="shared" si="82"/>
        <v>0</v>
      </c>
      <c r="AS133" s="110">
        <f t="shared" si="83"/>
        <v>0</v>
      </c>
      <c r="AT133" s="110">
        <f t="shared" si="84"/>
        <v>0</v>
      </c>
      <c r="AU133" s="110">
        <f t="shared" si="85"/>
        <v>0</v>
      </c>
      <c r="AV133" s="110">
        <f t="shared" si="86"/>
        <v>0</v>
      </c>
      <c r="AW133" s="110">
        <f t="shared" si="124"/>
        <v>0.65205762954608126</v>
      </c>
      <c r="AX133" s="110">
        <f t="shared" si="125"/>
        <v>1.3690549325556804</v>
      </c>
      <c r="AY133" s="110">
        <f t="shared" si="126"/>
        <v>0.46096814744872677</v>
      </c>
      <c r="AZ133" s="110">
        <f t="shared" si="127"/>
        <v>0.35388046028844988</v>
      </c>
      <c r="BA133" s="110">
        <f t="shared" si="128"/>
        <v>4.7381009760152217</v>
      </c>
      <c r="BB133" s="110">
        <f t="shared" si="129"/>
        <v>1.9020613663110293</v>
      </c>
      <c r="BC133" s="110">
        <f t="shared" si="93"/>
        <v>28.088332594023115</v>
      </c>
      <c r="BD133" s="110">
        <f t="shared" si="94"/>
        <v>33.243748229797646</v>
      </c>
      <c r="BE133" s="110">
        <f t="shared" si="95"/>
        <v>12.177112103234533</v>
      </c>
      <c r="BF133" s="110">
        <f t="shared" si="96"/>
        <v>8.3318780845349263</v>
      </c>
      <c r="BG133" s="110">
        <f t="shared" si="97"/>
        <v>109.65013961002694</v>
      </c>
      <c r="BH133" s="110">
        <f t="shared" si="98"/>
        <v>31.592029166312983</v>
      </c>
      <c r="BI133" s="108">
        <f t="shared" si="99"/>
        <v>0</v>
      </c>
      <c r="BJ133" s="109">
        <f t="shared" si="100"/>
        <v>-9209.0376560177046</v>
      </c>
      <c r="BK133" s="109">
        <f t="shared" si="87"/>
        <v>7222.6570473496895</v>
      </c>
      <c r="BL133" s="89">
        <f t="shared" si="101"/>
        <v>-0.21569904292551156</v>
      </c>
      <c r="BM133" s="109">
        <f t="shared" si="130"/>
        <v>330.67788749393225</v>
      </c>
      <c r="BN133" s="108">
        <f t="shared" si="102"/>
        <v>7553.3349348436213</v>
      </c>
      <c r="BO133" s="89">
        <f t="shared" si="103"/>
        <v>-0.17979106862400041</v>
      </c>
      <c r="BP133" s="108">
        <f t="shared" si="88"/>
        <v>311.05325003222276</v>
      </c>
      <c r="BQ133" s="108">
        <f t="shared" si="104"/>
        <v>7533.7102973819119</v>
      </c>
      <c r="BR133" s="89">
        <f t="shared" si="89"/>
        <v>-0.18192208797637388</v>
      </c>
      <c r="BT133" s="108"/>
      <c r="BU133" s="109">
        <f t="shared" si="105"/>
        <v>-9209.0376560177046</v>
      </c>
      <c r="BV133" s="109">
        <f t="shared" si="90"/>
        <v>7222.6570473496895</v>
      </c>
      <c r="BX133" s="108">
        <f t="shared" si="91"/>
        <v>9209.0376560177046</v>
      </c>
      <c r="BY133" s="111">
        <f t="shared" si="92"/>
        <v>-0.21569904292551145</v>
      </c>
      <c r="BZ133" s="108">
        <f t="shared" si="73"/>
        <v>46.389999000000003</v>
      </c>
      <c r="CA133" s="108">
        <f t="shared" si="74"/>
        <v>31.190000999999999</v>
      </c>
    </row>
    <row r="134" spans="1:79" ht="12.75" customHeight="1" x14ac:dyDescent="0.2">
      <c r="A134" s="107">
        <v>39986</v>
      </c>
      <c r="B134" s="108">
        <v>46.139999000000003</v>
      </c>
      <c r="C134" s="108">
        <v>39.389999000000003</v>
      </c>
      <c r="D134" s="108">
        <v>33.82</v>
      </c>
      <c r="E134" s="108">
        <v>43</v>
      </c>
      <c r="F134" s="108">
        <v>28.780000999999999</v>
      </c>
      <c r="G134" s="108">
        <v>31.99</v>
      </c>
      <c r="L134" s="189">
        <f>IF(inter=Weekly_2,L133+$B$4,IF(inter=Bi_weekly_2,0,IF(inter=Monthly_2,0,IF(inter=Quarterly_2,0,IF(inter=Yearly_2,0,IF(inter=None_2,0,0))))))</f>
        <v>0</v>
      </c>
      <c r="M134" s="109">
        <f t="shared" si="106"/>
        <v>0</v>
      </c>
      <c r="N134" s="109">
        <f t="shared" si="107"/>
        <v>0</v>
      </c>
      <c r="O134" s="109">
        <f t="shared" si="108"/>
        <v>0</v>
      </c>
      <c r="P134" s="109">
        <f t="shared" si="109"/>
        <v>0</v>
      </c>
      <c r="Q134" s="109">
        <f t="shared" si="110"/>
        <v>0</v>
      </c>
      <c r="R134" s="109">
        <f t="shared" si="111"/>
        <v>0</v>
      </c>
      <c r="S134" s="110">
        <f t="shared" si="112"/>
        <v>0</v>
      </c>
      <c r="T134" s="110">
        <f t="shared" si="113"/>
        <v>0</v>
      </c>
      <c r="U134" s="110">
        <f t="shared" si="114"/>
        <v>0</v>
      </c>
      <c r="V134" s="110">
        <f t="shared" si="115"/>
        <v>0</v>
      </c>
      <c r="W134" s="110">
        <f t="shared" si="116"/>
        <v>0</v>
      </c>
      <c r="X134" s="110">
        <f t="shared" si="117"/>
        <v>0</v>
      </c>
      <c r="Y134" s="110">
        <f t="shared" si="118"/>
        <v>27.436274964477033</v>
      </c>
      <c r="Z134" s="110">
        <f t="shared" si="119"/>
        <v>31.874693297241965</v>
      </c>
      <c r="AA134" s="110">
        <f t="shared" si="120"/>
        <v>11.716143955785807</v>
      </c>
      <c r="AB134" s="110">
        <f t="shared" si="121"/>
        <v>7.977997624246477</v>
      </c>
      <c r="AC134" s="110">
        <f t="shared" si="122"/>
        <v>104.91203863401172</v>
      </c>
      <c r="AD134" s="110">
        <f t="shared" si="123"/>
        <v>29.689967800001956</v>
      </c>
      <c r="AE134" s="110">
        <v>0.223</v>
      </c>
      <c r="AF134" s="110">
        <v>0.26900000000000002</v>
      </c>
      <c r="AG134" s="110"/>
      <c r="AH134" s="110"/>
      <c r="AI134" s="110"/>
      <c r="AJ134" s="110"/>
      <c r="AK134" s="90">
        <f t="shared" si="75"/>
        <v>6.1182893170783785</v>
      </c>
      <c r="AL134" s="90">
        <f t="shared" si="76"/>
        <v>8.5742924969580887</v>
      </c>
      <c r="AM134" s="90">
        <f t="shared" si="77"/>
        <v>0</v>
      </c>
      <c r="AN134" s="90">
        <f t="shared" si="78"/>
        <v>0</v>
      </c>
      <c r="AO134" s="90">
        <f t="shared" si="79"/>
        <v>0</v>
      </c>
      <c r="AP134" s="90">
        <f t="shared" si="80"/>
        <v>0</v>
      </c>
      <c r="AQ134" s="110">
        <f t="shared" si="81"/>
        <v>0.13260271889209141</v>
      </c>
      <c r="AR134" s="110">
        <f t="shared" si="82"/>
        <v>0.2176768904451632</v>
      </c>
      <c r="AS134" s="110">
        <f t="shared" si="83"/>
        <v>0</v>
      </c>
      <c r="AT134" s="110">
        <f t="shared" si="84"/>
        <v>0</v>
      </c>
      <c r="AU134" s="110">
        <f t="shared" si="85"/>
        <v>0</v>
      </c>
      <c r="AV134" s="110">
        <f t="shared" si="86"/>
        <v>0</v>
      </c>
      <c r="AW134" s="110">
        <f t="shared" si="124"/>
        <v>0.78466034843817267</v>
      </c>
      <c r="AX134" s="110">
        <f t="shared" si="125"/>
        <v>1.5867318230008436</v>
      </c>
      <c r="AY134" s="110">
        <f t="shared" si="126"/>
        <v>0.46096814744872677</v>
      </c>
      <c r="AZ134" s="110">
        <f t="shared" si="127"/>
        <v>0.35388046028844988</v>
      </c>
      <c r="BA134" s="110">
        <f t="shared" si="128"/>
        <v>4.7381009760152217</v>
      </c>
      <c r="BB134" s="110">
        <f t="shared" si="129"/>
        <v>1.9020613663110293</v>
      </c>
      <c r="BC134" s="110">
        <f t="shared" si="93"/>
        <v>28.220935312915206</v>
      </c>
      <c r="BD134" s="110">
        <f t="shared" si="94"/>
        <v>33.461425120242808</v>
      </c>
      <c r="BE134" s="110">
        <f t="shared" si="95"/>
        <v>12.177112103234533</v>
      </c>
      <c r="BF134" s="110">
        <f t="shared" si="96"/>
        <v>8.3318780845349263</v>
      </c>
      <c r="BG134" s="110">
        <f t="shared" si="97"/>
        <v>109.65013961002694</v>
      </c>
      <c r="BH134" s="110">
        <f t="shared" si="98"/>
        <v>31.592029166312983</v>
      </c>
      <c r="BI134" s="108">
        <f t="shared" si="99"/>
        <v>14.692581814036467</v>
      </c>
      <c r="BJ134" s="109">
        <f t="shared" si="100"/>
        <v>-9209.0376560177046</v>
      </c>
      <c r="BK134" s="109">
        <f t="shared" si="87"/>
        <v>7229.8983696765972</v>
      </c>
      <c r="BL134" s="89">
        <f t="shared" si="101"/>
        <v>-0.21491271512478027</v>
      </c>
      <c r="BM134" s="109">
        <f t="shared" si="130"/>
        <v>345.37046930796873</v>
      </c>
      <c r="BN134" s="108">
        <f t="shared" si="102"/>
        <v>7575.2688389845662</v>
      </c>
      <c r="BO134" s="89">
        <f t="shared" si="103"/>
        <v>-0.17740928835984748</v>
      </c>
      <c r="BP134" s="108">
        <f t="shared" si="88"/>
        <v>326.72188908877649</v>
      </c>
      <c r="BQ134" s="108">
        <f t="shared" si="104"/>
        <v>7556.6202587653725</v>
      </c>
      <c r="BR134" s="89">
        <f t="shared" si="89"/>
        <v>-0.17943431865245441</v>
      </c>
      <c r="BT134" s="108"/>
      <c r="BU134" s="109">
        <f t="shared" si="105"/>
        <v>-9209.0376560177046</v>
      </c>
      <c r="BV134" s="109">
        <f t="shared" si="90"/>
        <v>7229.8983696765972</v>
      </c>
      <c r="BX134" s="108">
        <f t="shared" si="91"/>
        <v>9209.0376560177046</v>
      </c>
      <c r="BY134" s="111">
        <f t="shared" si="92"/>
        <v>-0.21491271512478038</v>
      </c>
      <c r="BZ134" s="108">
        <f t="shared" si="73"/>
        <v>46.139999000000003</v>
      </c>
      <c r="CA134" s="108">
        <f t="shared" si="74"/>
        <v>31.99</v>
      </c>
    </row>
    <row r="135" spans="1:79" ht="12.75" customHeight="1" x14ac:dyDescent="0.2">
      <c r="A135" s="107">
        <v>39993</v>
      </c>
      <c r="B135" s="108">
        <v>45.32</v>
      </c>
      <c r="C135" s="108">
        <v>38.520000000000003</v>
      </c>
      <c r="D135" s="108">
        <v>33.400002000000001</v>
      </c>
      <c r="E135" s="108">
        <v>42.459999000000003</v>
      </c>
      <c r="F135" s="108">
        <v>28.35</v>
      </c>
      <c r="G135" s="108">
        <v>31.559999000000001</v>
      </c>
      <c r="L135" s="189">
        <f>IF(inter=Weekly_2,L134+$B$4,IF(inter=Bi_weekly_2,L133+$B$4,IF(inter=Monthly_2,L131+$B$4,IF(inter=Quarterly_2,0,IF(inter=Yearly_2,0,IF(inter=None_2,0,0))))))</f>
        <v>7500</v>
      </c>
      <c r="M135" s="109">
        <f t="shared" si="106"/>
        <v>-76.588018609900928</v>
      </c>
      <c r="N135" s="109">
        <f t="shared" si="107"/>
        <v>-92.186814190239375</v>
      </c>
      <c r="O135" s="109">
        <f t="shared" si="108"/>
        <v>-28.680768444466139</v>
      </c>
      <c r="P135" s="109">
        <f t="shared" si="109"/>
        <v>-28.75422885249219</v>
      </c>
      <c r="Q135" s="109">
        <f t="shared" si="110"/>
        <v>-108.24370472576766</v>
      </c>
      <c r="R135" s="109">
        <f t="shared" si="111"/>
        <v>-52.984645921906008</v>
      </c>
      <c r="S135" s="110">
        <f t="shared" si="112"/>
        <v>1.689938627755978</v>
      </c>
      <c r="T135" s="110">
        <f t="shared" si="113"/>
        <v>2.3932194753437011</v>
      </c>
      <c r="U135" s="110">
        <f t="shared" si="114"/>
        <v>0.85870559063038798</v>
      </c>
      <c r="V135" s="110">
        <f t="shared" si="115"/>
        <v>0.6772074783254749</v>
      </c>
      <c r="W135" s="110">
        <f t="shared" si="116"/>
        <v>3.8181200961470072</v>
      </c>
      <c r="X135" s="110">
        <f t="shared" si="117"/>
        <v>1.6788544867161119</v>
      </c>
      <c r="Y135" s="110">
        <f t="shared" si="118"/>
        <v>29.126213592233011</v>
      </c>
      <c r="Z135" s="110">
        <f t="shared" si="119"/>
        <v>34.267912772585667</v>
      </c>
      <c r="AA135" s="110">
        <f t="shared" si="120"/>
        <v>12.574849546416194</v>
      </c>
      <c r="AB135" s="110">
        <f t="shared" si="121"/>
        <v>8.6552051025719514</v>
      </c>
      <c r="AC135" s="110">
        <f t="shared" si="122"/>
        <v>108.73015873015873</v>
      </c>
      <c r="AD135" s="110">
        <f t="shared" si="123"/>
        <v>31.368822286718068</v>
      </c>
      <c r="AE135" s="110"/>
      <c r="AF135" s="110"/>
      <c r="AG135" s="110"/>
      <c r="AH135" s="110"/>
      <c r="AI135" s="110"/>
      <c r="AJ135" s="110"/>
      <c r="AK135" s="90">
        <f t="shared" si="75"/>
        <v>0</v>
      </c>
      <c r="AL135" s="90">
        <f t="shared" si="76"/>
        <v>0</v>
      </c>
      <c r="AM135" s="90">
        <f t="shared" si="77"/>
        <v>0</v>
      </c>
      <c r="AN135" s="90">
        <f t="shared" si="78"/>
        <v>0</v>
      </c>
      <c r="AO135" s="90">
        <f t="shared" si="79"/>
        <v>0</v>
      </c>
      <c r="AP135" s="90">
        <f t="shared" si="80"/>
        <v>0</v>
      </c>
      <c r="AQ135" s="110">
        <f t="shared" si="81"/>
        <v>0</v>
      </c>
      <c r="AR135" s="110">
        <f t="shared" si="82"/>
        <v>0</v>
      </c>
      <c r="AS135" s="110">
        <f t="shared" si="83"/>
        <v>0</v>
      </c>
      <c r="AT135" s="110">
        <f t="shared" si="84"/>
        <v>0</v>
      </c>
      <c r="AU135" s="110">
        <f t="shared" si="85"/>
        <v>0</v>
      </c>
      <c r="AV135" s="110">
        <f t="shared" si="86"/>
        <v>0</v>
      </c>
      <c r="AW135" s="110">
        <f t="shared" si="124"/>
        <v>0.78466034843817267</v>
      </c>
      <c r="AX135" s="110">
        <f t="shared" si="125"/>
        <v>1.5867318230008436</v>
      </c>
      <c r="AY135" s="110">
        <f t="shared" si="126"/>
        <v>0.46096814744872677</v>
      </c>
      <c r="AZ135" s="110">
        <f t="shared" si="127"/>
        <v>0.35388046028844988</v>
      </c>
      <c r="BA135" s="110">
        <f t="shared" si="128"/>
        <v>4.7381009760152217</v>
      </c>
      <c r="BB135" s="110">
        <f t="shared" si="129"/>
        <v>1.9020613663110293</v>
      </c>
      <c r="BC135" s="110">
        <f t="shared" si="93"/>
        <v>29.910873940671184</v>
      </c>
      <c r="BD135" s="110">
        <f t="shared" si="94"/>
        <v>35.854644595586514</v>
      </c>
      <c r="BE135" s="110">
        <f t="shared" si="95"/>
        <v>13.035817693864921</v>
      </c>
      <c r="BF135" s="110">
        <f t="shared" si="96"/>
        <v>9.0090855628604007</v>
      </c>
      <c r="BG135" s="110">
        <f t="shared" si="97"/>
        <v>113.46825970617395</v>
      </c>
      <c r="BH135" s="110">
        <f t="shared" si="98"/>
        <v>33.270883653029095</v>
      </c>
      <c r="BI135" s="108">
        <f t="shared" si="99"/>
        <v>0</v>
      </c>
      <c r="BJ135" s="109">
        <f t="shared" si="100"/>
        <v>-9596.4758367624781</v>
      </c>
      <c r="BK135" s="109">
        <f t="shared" si="87"/>
        <v>7500</v>
      </c>
      <c r="BL135" s="89">
        <f t="shared" si="101"/>
        <v>-0.21846309753953985</v>
      </c>
      <c r="BM135" s="109">
        <f t="shared" si="130"/>
        <v>345.37046930796873</v>
      </c>
      <c r="BN135" s="108">
        <f t="shared" si="102"/>
        <v>7845.370469307969</v>
      </c>
      <c r="BO135" s="89">
        <f t="shared" si="103"/>
        <v>-0.18247379530163776</v>
      </c>
      <c r="BP135" s="108">
        <f t="shared" si="88"/>
        <v>321.45803533864762</v>
      </c>
      <c r="BQ135" s="108">
        <f t="shared" si="104"/>
        <v>7821.4580353386482</v>
      </c>
      <c r="BR135" s="89">
        <f t="shared" si="89"/>
        <v>-0.18496558857826084</v>
      </c>
      <c r="BT135" s="108"/>
      <c r="BU135" s="109">
        <f t="shared" si="105"/>
        <v>-9596.4758367624781</v>
      </c>
      <c r="BV135" s="109">
        <f t="shared" si="90"/>
        <v>7500</v>
      </c>
      <c r="BX135" s="108">
        <f t="shared" si="91"/>
        <v>9596.4758367624781</v>
      </c>
      <c r="BY135" s="111">
        <f t="shared" si="92"/>
        <v>-0.21846309753953985</v>
      </c>
      <c r="BZ135" s="108">
        <f t="shared" si="73"/>
        <v>45.32</v>
      </c>
      <c r="CA135" s="108">
        <f t="shared" si="74"/>
        <v>31.559999000000001</v>
      </c>
    </row>
    <row r="136" spans="1:79" ht="12.75" customHeight="1" x14ac:dyDescent="0.2">
      <c r="A136" s="107">
        <v>40000</v>
      </c>
      <c r="B136" s="108">
        <v>44.139999000000003</v>
      </c>
      <c r="C136" s="108">
        <v>37.479999999999997</v>
      </c>
      <c r="D136" s="108">
        <v>32.419998</v>
      </c>
      <c r="E136" s="108">
        <v>40.810001</v>
      </c>
      <c r="F136" s="108">
        <v>27.549999</v>
      </c>
      <c r="G136" s="108">
        <v>30.65</v>
      </c>
      <c r="L136" s="189">
        <f>IF(inter=Weekly_2,L135+$B$4,IF(inter=Bi_weekly_2,0,IF(inter=Monthly_2,0,IF(inter=Quarterly_2,0,IF(inter=Yearly_2,0,IF(inter=None_2,0,0))))))</f>
        <v>0</v>
      </c>
      <c r="M136" s="109">
        <f t="shared" si="106"/>
        <v>0</v>
      </c>
      <c r="N136" s="109">
        <f t="shared" si="107"/>
        <v>0</v>
      </c>
      <c r="O136" s="109">
        <f t="shared" si="108"/>
        <v>0</v>
      </c>
      <c r="P136" s="109">
        <f t="shared" si="109"/>
        <v>0</v>
      </c>
      <c r="Q136" s="109">
        <f t="shared" si="110"/>
        <v>0</v>
      </c>
      <c r="R136" s="109">
        <f t="shared" si="111"/>
        <v>0</v>
      </c>
      <c r="S136" s="110">
        <f t="shared" si="112"/>
        <v>0</v>
      </c>
      <c r="T136" s="110">
        <f t="shared" si="113"/>
        <v>0</v>
      </c>
      <c r="U136" s="110">
        <f t="shared" si="114"/>
        <v>0</v>
      </c>
      <c r="V136" s="110">
        <f t="shared" si="115"/>
        <v>0</v>
      </c>
      <c r="W136" s="110">
        <f t="shared" si="116"/>
        <v>0</v>
      </c>
      <c r="X136" s="110">
        <f t="shared" si="117"/>
        <v>0</v>
      </c>
      <c r="Y136" s="110">
        <f t="shared" si="118"/>
        <v>29.126213592233011</v>
      </c>
      <c r="Z136" s="110">
        <f t="shared" si="119"/>
        <v>34.267912772585667</v>
      </c>
      <c r="AA136" s="110">
        <f t="shared" si="120"/>
        <v>12.574849546416194</v>
      </c>
      <c r="AB136" s="110">
        <f t="shared" si="121"/>
        <v>8.6552051025719514</v>
      </c>
      <c r="AC136" s="110">
        <f t="shared" si="122"/>
        <v>108.73015873015873</v>
      </c>
      <c r="AD136" s="110">
        <f t="shared" si="123"/>
        <v>31.368822286718068</v>
      </c>
      <c r="AE136" s="110"/>
      <c r="AF136" s="110"/>
      <c r="AG136" s="110"/>
      <c r="AH136" s="110"/>
      <c r="AI136" s="110"/>
      <c r="AJ136" s="110"/>
      <c r="AK136" s="90">
        <f t="shared" si="75"/>
        <v>0</v>
      </c>
      <c r="AL136" s="90">
        <f t="shared" si="76"/>
        <v>0</v>
      </c>
      <c r="AM136" s="90">
        <f t="shared" si="77"/>
        <v>0</v>
      </c>
      <c r="AN136" s="90">
        <f t="shared" si="78"/>
        <v>0</v>
      </c>
      <c r="AO136" s="90">
        <f t="shared" si="79"/>
        <v>0</v>
      </c>
      <c r="AP136" s="90">
        <f t="shared" si="80"/>
        <v>0</v>
      </c>
      <c r="AQ136" s="110">
        <f t="shared" si="81"/>
        <v>0</v>
      </c>
      <c r="AR136" s="110">
        <f t="shared" si="82"/>
        <v>0</v>
      </c>
      <c r="AS136" s="110">
        <f t="shared" si="83"/>
        <v>0</v>
      </c>
      <c r="AT136" s="110">
        <f t="shared" si="84"/>
        <v>0</v>
      </c>
      <c r="AU136" s="110">
        <f t="shared" si="85"/>
        <v>0</v>
      </c>
      <c r="AV136" s="110">
        <f t="shared" si="86"/>
        <v>0</v>
      </c>
      <c r="AW136" s="110">
        <f t="shared" si="124"/>
        <v>0.78466034843817267</v>
      </c>
      <c r="AX136" s="110">
        <f t="shared" si="125"/>
        <v>1.5867318230008436</v>
      </c>
      <c r="AY136" s="110">
        <f t="shared" si="126"/>
        <v>0.46096814744872677</v>
      </c>
      <c r="AZ136" s="110">
        <f t="shared" si="127"/>
        <v>0.35388046028844988</v>
      </c>
      <c r="BA136" s="110">
        <f t="shared" si="128"/>
        <v>4.7381009760152217</v>
      </c>
      <c r="BB136" s="110">
        <f t="shared" si="129"/>
        <v>1.9020613663110293</v>
      </c>
      <c r="BC136" s="110">
        <f t="shared" si="93"/>
        <v>29.910873940671184</v>
      </c>
      <c r="BD136" s="110">
        <f t="shared" si="94"/>
        <v>35.854644595586514</v>
      </c>
      <c r="BE136" s="110">
        <f t="shared" si="95"/>
        <v>13.035817693864921</v>
      </c>
      <c r="BF136" s="110">
        <f t="shared" si="96"/>
        <v>9.0090855628604007</v>
      </c>
      <c r="BG136" s="110">
        <f t="shared" si="97"/>
        <v>113.46825970617395</v>
      </c>
      <c r="BH136" s="110">
        <f t="shared" si="98"/>
        <v>33.270883653029095</v>
      </c>
      <c r="BI136" s="108">
        <f t="shared" si="99"/>
        <v>0</v>
      </c>
      <c r="BJ136" s="109">
        <f t="shared" si="100"/>
        <v>-9596.4758367624781</v>
      </c>
      <c r="BK136" s="109">
        <f t="shared" si="87"/>
        <v>7287.8581029613661</v>
      </c>
      <c r="BL136" s="89">
        <f t="shared" si="101"/>
        <v>-0.24056932701869449</v>
      </c>
      <c r="BM136" s="109">
        <f t="shared" si="130"/>
        <v>345.37046930796873</v>
      </c>
      <c r="BN136" s="108">
        <f t="shared" si="102"/>
        <v>7633.228572269335</v>
      </c>
      <c r="BO136" s="89">
        <f t="shared" si="103"/>
        <v>-0.2045800247807924</v>
      </c>
      <c r="BP136" s="108">
        <f t="shared" si="88"/>
        <v>312.32492210662718</v>
      </c>
      <c r="BQ136" s="108">
        <f t="shared" si="104"/>
        <v>7600.1830250679932</v>
      </c>
      <c r="BR136" s="89">
        <f t="shared" si="89"/>
        <v>-0.2080235333941054</v>
      </c>
      <c r="BT136" s="108"/>
      <c r="BU136" s="109">
        <f t="shared" si="105"/>
        <v>-9596.4758367624781</v>
      </c>
      <c r="BV136" s="109">
        <f t="shared" si="90"/>
        <v>7287.8581029613661</v>
      </c>
      <c r="BX136" s="108">
        <f t="shared" si="91"/>
        <v>9596.4758367624781</v>
      </c>
      <c r="BY136" s="111">
        <f t="shared" si="92"/>
        <v>-0.24056932701869438</v>
      </c>
      <c r="BZ136" s="108">
        <f t="shared" si="73"/>
        <v>44.139999000000003</v>
      </c>
      <c r="CA136" s="108">
        <f t="shared" si="74"/>
        <v>30.65</v>
      </c>
    </row>
    <row r="137" spans="1:79" ht="12.75" customHeight="1" x14ac:dyDescent="0.2">
      <c r="A137" s="107">
        <v>40007</v>
      </c>
      <c r="B137" s="108">
        <v>47.32</v>
      </c>
      <c r="C137" s="108">
        <v>40.200001</v>
      </c>
      <c r="D137" s="108">
        <v>34.950001</v>
      </c>
      <c r="E137" s="108">
        <v>44.200001</v>
      </c>
      <c r="F137" s="108">
        <v>29.4</v>
      </c>
      <c r="G137" s="108">
        <v>33.139999000000003</v>
      </c>
      <c r="L137" s="189">
        <f>IF(inter=Weekly_2,L136+$B$4,IF(inter=Bi_weekly_2,L135+$B$4,IF(inter=Monthly_2,0,IF(inter=Quarterly_2,0,IF(inter=Yearly_2,0,IF(inter=None_2,0,0))))))</f>
        <v>0</v>
      </c>
      <c r="M137" s="109">
        <f t="shared" si="106"/>
        <v>0</v>
      </c>
      <c r="N137" s="109">
        <f t="shared" si="107"/>
        <v>0</v>
      </c>
      <c r="O137" s="109">
        <f t="shared" si="108"/>
        <v>0</v>
      </c>
      <c r="P137" s="109">
        <f t="shared" si="109"/>
        <v>0</v>
      </c>
      <c r="Q137" s="109">
        <f t="shared" si="110"/>
        <v>0</v>
      </c>
      <c r="R137" s="109">
        <f t="shared" si="111"/>
        <v>0</v>
      </c>
      <c r="S137" s="110">
        <f t="shared" si="112"/>
        <v>0</v>
      </c>
      <c r="T137" s="110">
        <f t="shared" si="113"/>
        <v>0</v>
      </c>
      <c r="U137" s="110">
        <f t="shared" si="114"/>
        <v>0</v>
      </c>
      <c r="V137" s="110">
        <f t="shared" si="115"/>
        <v>0</v>
      </c>
      <c r="W137" s="110">
        <f t="shared" si="116"/>
        <v>0</v>
      </c>
      <c r="X137" s="110">
        <f t="shared" si="117"/>
        <v>0</v>
      </c>
      <c r="Y137" s="110">
        <f t="shared" si="118"/>
        <v>29.126213592233011</v>
      </c>
      <c r="Z137" s="110">
        <f t="shared" si="119"/>
        <v>34.267912772585667</v>
      </c>
      <c r="AA137" s="110">
        <f t="shared" si="120"/>
        <v>12.574849546416194</v>
      </c>
      <c r="AB137" s="110">
        <f t="shared" si="121"/>
        <v>8.6552051025719514</v>
      </c>
      <c r="AC137" s="110">
        <f t="shared" si="122"/>
        <v>108.73015873015873</v>
      </c>
      <c r="AD137" s="110">
        <f t="shared" si="123"/>
        <v>31.368822286718068</v>
      </c>
      <c r="AE137" s="110"/>
      <c r="AF137" s="110"/>
      <c r="AG137" s="110"/>
      <c r="AH137" s="110"/>
      <c r="AI137" s="110"/>
      <c r="AJ137" s="110"/>
      <c r="AK137" s="90">
        <f t="shared" si="75"/>
        <v>0</v>
      </c>
      <c r="AL137" s="90">
        <f t="shared" si="76"/>
        <v>0</v>
      </c>
      <c r="AM137" s="90">
        <f t="shared" si="77"/>
        <v>0</v>
      </c>
      <c r="AN137" s="90">
        <f t="shared" si="78"/>
        <v>0</v>
      </c>
      <c r="AO137" s="90">
        <f t="shared" si="79"/>
        <v>0</v>
      </c>
      <c r="AP137" s="90">
        <f t="shared" si="80"/>
        <v>0</v>
      </c>
      <c r="AQ137" s="110">
        <f t="shared" si="81"/>
        <v>0</v>
      </c>
      <c r="AR137" s="110">
        <f t="shared" si="82"/>
        <v>0</v>
      </c>
      <c r="AS137" s="110">
        <f t="shared" si="83"/>
        <v>0</v>
      </c>
      <c r="AT137" s="110">
        <f t="shared" si="84"/>
        <v>0</v>
      </c>
      <c r="AU137" s="110">
        <f t="shared" si="85"/>
        <v>0</v>
      </c>
      <c r="AV137" s="110">
        <f t="shared" si="86"/>
        <v>0</v>
      </c>
      <c r="AW137" s="110">
        <f t="shared" si="124"/>
        <v>0.78466034843817267</v>
      </c>
      <c r="AX137" s="110">
        <f t="shared" si="125"/>
        <v>1.5867318230008436</v>
      </c>
      <c r="AY137" s="110">
        <f t="shared" si="126"/>
        <v>0.46096814744872677</v>
      </c>
      <c r="AZ137" s="110">
        <f t="shared" si="127"/>
        <v>0.35388046028844988</v>
      </c>
      <c r="BA137" s="110">
        <f t="shared" si="128"/>
        <v>4.7381009760152217</v>
      </c>
      <c r="BB137" s="110">
        <f t="shared" si="129"/>
        <v>1.9020613663110293</v>
      </c>
      <c r="BC137" s="110">
        <f t="shared" si="93"/>
        <v>29.910873940671184</v>
      </c>
      <c r="BD137" s="110">
        <f t="shared" si="94"/>
        <v>35.854644595586514</v>
      </c>
      <c r="BE137" s="110">
        <f t="shared" si="95"/>
        <v>13.035817693864921</v>
      </c>
      <c r="BF137" s="110">
        <f t="shared" si="96"/>
        <v>9.0090855628604007</v>
      </c>
      <c r="BG137" s="110">
        <f t="shared" si="97"/>
        <v>113.46825970617395</v>
      </c>
      <c r="BH137" s="110">
        <f t="shared" si="98"/>
        <v>33.270883653029095</v>
      </c>
      <c r="BI137" s="108">
        <f t="shared" si="99"/>
        <v>0</v>
      </c>
      <c r="BJ137" s="109">
        <f t="shared" si="100"/>
        <v>-9596.4758367624781</v>
      </c>
      <c r="BK137" s="109">
        <f t="shared" si="87"/>
        <v>7814.1030392009843</v>
      </c>
      <c r="BL137" s="89">
        <f t="shared" si="101"/>
        <v>-0.18573201536479933</v>
      </c>
      <c r="BM137" s="109">
        <f t="shared" si="130"/>
        <v>345.37046930796873</v>
      </c>
      <c r="BN137" s="108">
        <f t="shared" si="102"/>
        <v>8159.4735085089533</v>
      </c>
      <c r="BO137" s="89">
        <f t="shared" si="103"/>
        <v>-0.14974271312689724</v>
      </c>
      <c r="BP137" s="108">
        <f t="shared" si="88"/>
        <v>335.00358294472483</v>
      </c>
      <c r="BQ137" s="108">
        <f t="shared" si="104"/>
        <v>8149.1066221457104</v>
      </c>
      <c r="BR137" s="89">
        <f t="shared" si="89"/>
        <v>-0.15082299369442898</v>
      </c>
      <c r="BT137" s="108"/>
      <c r="BU137" s="109">
        <f t="shared" si="105"/>
        <v>-9596.4758367624781</v>
      </c>
      <c r="BV137" s="109">
        <f t="shared" si="90"/>
        <v>7814.1030392009843</v>
      </c>
      <c r="BX137" s="108">
        <f t="shared" si="91"/>
        <v>9596.4758367624781</v>
      </c>
      <c r="BY137" s="111">
        <f t="shared" si="92"/>
        <v>-0.18573201536479922</v>
      </c>
      <c r="BZ137" s="108">
        <f t="shared" si="73"/>
        <v>47.32</v>
      </c>
      <c r="CA137" s="108">
        <f t="shared" si="74"/>
        <v>33.139999000000003</v>
      </c>
    </row>
    <row r="138" spans="1:79" ht="12.75" customHeight="1" x14ac:dyDescent="0.2">
      <c r="A138" s="107">
        <v>40014</v>
      </c>
      <c r="B138" s="108">
        <v>49.389999000000003</v>
      </c>
      <c r="C138" s="108">
        <v>42.130001</v>
      </c>
      <c r="D138" s="108">
        <v>37.099997999999999</v>
      </c>
      <c r="E138" s="108">
        <v>46.740001999999997</v>
      </c>
      <c r="F138" s="108">
        <v>30.870000999999998</v>
      </c>
      <c r="G138" s="108">
        <v>34.860000999999997</v>
      </c>
      <c r="L138" s="189">
        <f>IF(inter=Weekly_2,L137+$B$4,IF(inter=Bi_weekly_2,0,IF(inter=Monthly_2,0,IF(inter=Quarterly_2,0,IF(inter=Yearly_2,0,IF(inter=None_2,0,0))))))</f>
        <v>0</v>
      </c>
      <c r="M138" s="109">
        <f t="shared" si="106"/>
        <v>0</v>
      </c>
      <c r="N138" s="109">
        <f t="shared" si="107"/>
        <v>0</v>
      </c>
      <c r="O138" s="109">
        <f t="shared" si="108"/>
        <v>0</v>
      </c>
      <c r="P138" s="109">
        <f t="shared" si="109"/>
        <v>0</v>
      </c>
      <c r="Q138" s="109">
        <f t="shared" si="110"/>
        <v>0</v>
      </c>
      <c r="R138" s="109">
        <f t="shared" si="111"/>
        <v>0</v>
      </c>
      <c r="S138" s="110">
        <f t="shared" si="112"/>
        <v>0</v>
      </c>
      <c r="T138" s="110">
        <f t="shared" si="113"/>
        <v>0</v>
      </c>
      <c r="U138" s="110">
        <f t="shared" si="114"/>
        <v>0</v>
      </c>
      <c r="V138" s="110">
        <f t="shared" si="115"/>
        <v>0</v>
      </c>
      <c r="W138" s="110">
        <f t="shared" si="116"/>
        <v>0</v>
      </c>
      <c r="X138" s="110">
        <f t="shared" si="117"/>
        <v>0</v>
      </c>
      <c r="Y138" s="110">
        <f t="shared" si="118"/>
        <v>29.126213592233011</v>
      </c>
      <c r="Z138" s="110">
        <f t="shared" si="119"/>
        <v>34.267912772585667</v>
      </c>
      <c r="AA138" s="110">
        <f t="shared" si="120"/>
        <v>12.574849546416194</v>
      </c>
      <c r="AB138" s="110">
        <f t="shared" si="121"/>
        <v>8.6552051025719514</v>
      </c>
      <c r="AC138" s="110">
        <f t="shared" si="122"/>
        <v>108.73015873015873</v>
      </c>
      <c r="AD138" s="110">
        <f t="shared" si="123"/>
        <v>31.368822286718068</v>
      </c>
      <c r="AE138" s="110"/>
      <c r="AF138" s="110"/>
      <c r="AG138" s="110"/>
      <c r="AH138" s="110"/>
      <c r="AI138" s="110"/>
      <c r="AJ138" s="110"/>
      <c r="AK138" s="90">
        <f t="shared" si="75"/>
        <v>0</v>
      </c>
      <c r="AL138" s="90">
        <f t="shared" si="76"/>
        <v>0</v>
      </c>
      <c r="AM138" s="90">
        <f t="shared" si="77"/>
        <v>0</v>
      </c>
      <c r="AN138" s="90">
        <f t="shared" si="78"/>
        <v>0</v>
      </c>
      <c r="AO138" s="90">
        <f t="shared" si="79"/>
        <v>0</v>
      </c>
      <c r="AP138" s="90">
        <f t="shared" si="80"/>
        <v>0</v>
      </c>
      <c r="AQ138" s="110">
        <f t="shared" si="81"/>
        <v>0</v>
      </c>
      <c r="AR138" s="110">
        <f t="shared" si="82"/>
        <v>0</v>
      </c>
      <c r="AS138" s="110">
        <f t="shared" si="83"/>
        <v>0</v>
      </c>
      <c r="AT138" s="110">
        <f t="shared" si="84"/>
        <v>0</v>
      </c>
      <c r="AU138" s="110">
        <f t="shared" si="85"/>
        <v>0</v>
      </c>
      <c r="AV138" s="110">
        <f t="shared" si="86"/>
        <v>0</v>
      </c>
      <c r="AW138" s="110">
        <f t="shared" si="124"/>
        <v>0.78466034843817267</v>
      </c>
      <c r="AX138" s="110">
        <f t="shared" si="125"/>
        <v>1.5867318230008436</v>
      </c>
      <c r="AY138" s="110">
        <f t="shared" si="126"/>
        <v>0.46096814744872677</v>
      </c>
      <c r="AZ138" s="110">
        <f t="shared" si="127"/>
        <v>0.35388046028844988</v>
      </c>
      <c r="BA138" s="110">
        <f t="shared" si="128"/>
        <v>4.7381009760152217</v>
      </c>
      <c r="BB138" s="110">
        <f t="shared" si="129"/>
        <v>1.9020613663110293</v>
      </c>
      <c r="BC138" s="110">
        <f t="shared" si="93"/>
        <v>29.910873940671184</v>
      </c>
      <c r="BD138" s="110">
        <f t="shared" si="94"/>
        <v>35.854644595586514</v>
      </c>
      <c r="BE138" s="110">
        <f t="shared" si="95"/>
        <v>13.035817693864921</v>
      </c>
      <c r="BF138" s="110">
        <f t="shared" si="96"/>
        <v>9.0090855628604007</v>
      </c>
      <c r="BG138" s="110">
        <f t="shared" si="97"/>
        <v>113.46825970617395</v>
      </c>
      <c r="BH138" s="110">
        <f t="shared" si="98"/>
        <v>33.270883653029095</v>
      </c>
      <c r="BI138" s="108">
        <f t="shared" si="99"/>
        <v>0</v>
      </c>
      <c r="BJ138" s="109">
        <f t="shared" si="100"/>
        <v>-9596.4758367624781</v>
      </c>
      <c r="BK138" s="109">
        <f t="shared" si="87"/>
        <v>8203.3393414120601</v>
      </c>
      <c r="BL138" s="89">
        <f t="shared" si="101"/>
        <v>-0.14517167750410498</v>
      </c>
      <c r="BM138" s="109">
        <f t="shared" si="130"/>
        <v>345.37046930796873</v>
      </c>
      <c r="BN138" s="108">
        <f t="shared" si="102"/>
        <v>8548.7098107200291</v>
      </c>
      <c r="BO138" s="89">
        <f t="shared" si="103"/>
        <v>-0.10918237526620289</v>
      </c>
      <c r="BP138" s="108">
        <f t="shared" si="88"/>
        <v>351.81672088386762</v>
      </c>
      <c r="BQ138" s="108">
        <f t="shared" si="104"/>
        <v>8555.1560622959259</v>
      </c>
      <c r="BR138" s="89">
        <f t="shared" si="89"/>
        <v>-0.10851064413432188</v>
      </c>
      <c r="BT138" s="108"/>
      <c r="BU138" s="109">
        <f t="shared" si="105"/>
        <v>-9596.4758367624781</v>
      </c>
      <c r="BV138" s="109">
        <f t="shared" si="90"/>
        <v>8203.3393414120601</v>
      </c>
      <c r="BX138" s="108">
        <f t="shared" si="91"/>
        <v>9596.4758367624781</v>
      </c>
      <c r="BY138" s="111">
        <f t="shared" si="92"/>
        <v>-0.14517167750410487</v>
      </c>
      <c r="BZ138" s="108">
        <f t="shared" si="73"/>
        <v>49.389999000000003</v>
      </c>
      <c r="CA138" s="108">
        <f t="shared" si="74"/>
        <v>34.860000999999997</v>
      </c>
    </row>
    <row r="139" spans="1:79" ht="12.75" customHeight="1" x14ac:dyDescent="0.2">
      <c r="A139" s="107">
        <v>40021</v>
      </c>
      <c r="B139" s="108">
        <v>49.849997999999999</v>
      </c>
      <c r="C139" s="108">
        <v>42.700001</v>
      </c>
      <c r="D139" s="108">
        <v>37.729999999999997</v>
      </c>
      <c r="E139" s="108">
        <v>47.700001</v>
      </c>
      <c r="F139" s="108">
        <v>31.58</v>
      </c>
      <c r="G139" s="108">
        <v>35.290000999999997</v>
      </c>
      <c r="L139" s="189">
        <f>IF(inter=Weekly_2,L138+$B$4,IF(inter=Bi_weekly_2,L137+$B$4,IF(inter=Monthly_2,L135+$B$4,IF(inter=Quarterly_2,L126+$B$4,IF(inter=Yearly_2,L87+$B$4,IF(inter=None_2,0,0))))))</f>
        <v>7600</v>
      </c>
      <c r="M139" s="109">
        <f t="shared" si="106"/>
        <v>114.34168932038847</v>
      </c>
      <c r="N139" s="109">
        <f t="shared" si="107"/>
        <v>125.63990965732091</v>
      </c>
      <c r="O139" s="109">
        <f t="shared" si="108"/>
        <v>48.849073386282953</v>
      </c>
      <c r="P139" s="109">
        <f t="shared" si="109"/>
        <v>40.453292047887146</v>
      </c>
      <c r="Q139" s="109">
        <f t="shared" si="110"/>
        <v>310.09841269841263</v>
      </c>
      <c r="R139" s="109">
        <f t="shared" si="111"/>
        <v>103.80576986710275</v>
      </c>
      <c r="S139" s="110">
        <f t="shared" si="112"/>
        <v>-2.2937150232260484</v>
      </c>
      <c r="T139" s="110">
        <f t="shared" si="113"/>
        <v>-2.942386574120242</v>
      </c>
      <c r="U139" s="110">
        <f t="shared" si="114"/>
        <v>-1.2947011234106269</v>
      </c>
      <c r="V139" s="110">
        <f t="shared" si="115"/>
        <v>-0.84807738364381058</v>
      </c>
      <c r="W139" s="110">
        <f t="shared" si="116"/>
        <v>-9.8194557535912814</v>
      </c>
      <c r="X139" s="110">
        <f t="shared" si="117"/>
        <v>-2.9415065719919578</v>
      </c>
      <c r="Y139" s="110">
        <f t="shared" si="118"/>
        <v>26.832498569006962</v>
      </c>
      <c r="Z139" s="110">
        <f t="shared" si="119"/>
        <v>31.325526198465425</v>
      </c>
      <c r="AA139" s="110">
        <f t="shared" si="120"/>
        <v>11.280148423005567</v>
      </c>
      <c r="AB139" s="110">
        <f t="shared" si="121"/>
        <v>7.8071277189281405</v>
      </c>
      <c r="AC139" s="110">
        <f t="shared" si="122"/>
        <v>98.91070297656745</v>
      </c>
      <c r="AD139" s="110">
        <f t="shared" si="123"/>
        <v>28.42731571472611</v>
      </c>
      <c r="AE139" s="110"/>
      <c r="AF139" s="110"/>
      <c r="AG139" s="110"/>
      <c r="AH139" s="110"/>
      <c r="AI139" s="110"/>
      <c r="AJ139" s="110"/>
      <c r="AK139" s="90">
        <f t="shared" si="75"/>
        <v>0</v>
      </c>
      <c r="AL139" s="90">
        <f t="shared" si="76"/>
        <v>0</v>
      </c>
      <c r="AM139" s="90">
        <f t="shared" si="77"/>
        <v>0</v>
      </c>
      <c r="AN139" s="90">
        <f t="shared" si="78"/>
        <v>0</v>
      </c>
      <c r="AO139" s="90">
        <f t="shared" si="79"/>
        <v>0</v>
      </c>
      <c r="AP139" s="90">
        <f t="shared" si="80"/>
        <v>0</v>
      </c>
      <c r="AQ139" s="110">
        <f t="shared" si="81"/>
        <v>0</v>
      </c>
      <c r="AR139" s="110">
        <f t="shared" si="82"/>
        <v>0</v>
      </c>
      <c r="AS139" s="110">
        <f t="shared" si="83"/>
        <v>0</v>
      </c>
      <c r="AT139" s="110">
        <f t="shared" si="84"/>
        <v>0</v>
      </c>
      <c r="AU139" s="110">
        <f t="shared" si="85"/>
        <v>0</v>
      </c>
      <c r="AV139" s="110">
        <f t="shared" si="86"/>
        <v>0</v>
      </c>
      <c r="AW139" s="110">
        <f t="shared" si="124"/>
        <v>0.78466034843817267</v>
      </c>
      <c r="AX139" s="110">
        <f t="shared" si="125"/>
        <v>1.5867318230008436</v>
      </c>
      <c r="AY139" s="110">
        <f t="shared" si="126"/>
        <v>0.46096814744872677</v>
      </c>
      <c r="AZ139" s="110">
        <f t="shared" si="127"/>
        <v>0.35388046028844988</v>
      </c>
      <c r="BA139" s="110">
        <f t="shared" si="128"/>
        <v>4.7381009760152217</v>
      </c>
      <c r="BB139" s="110">
        <f t="shared" si="129"/>
        <v>1.9020613663110293</v>
      </c>
      <c r="BC139" s="110">
        <f t="shared" si="93"/>
        <v>27.617158917445135</v>
      </c>
      <c r="BD139" s="110">
        <f t="shared" si="94"/>
        <v>32.912258021466272</v>
      </c>
      <c r="BE139" s="110">
        <f t="shared" si="95"/>
        <v>11.741116570454293</v>
      </c>
      <c r="BF139" s="110">
        <f t="shared" si="96"/>
        <v>8.1610081792165907</v>
      </c>
      <c r="BG139" s="110">
        <f t="shared" si="97"/>
        <v>103.64880395258267</v>
      </c>
      <c r="BH139" s="110">
        <f t="shared" si="98"/>
        <v>30.329377081037137</v>
      </c>
      <c r="BI139" s="108">
        <f t="shared" si="99"/>
        <v>0</v>
      </c>
      <c r="BJ139" s="109">
        <f t="shared" si="100"/>
        <v>-8853.2876897850838</v>
      </c>
      <c r="BK139" s="109">
        <f t="shared" si="87"/>
        <v>7599.9999999999991</v>
      </c>
      <c r="BL139" s="89">
        <f t="shared" si="101"/>
        <v>-0.14156183936405087</v>
      </c>
      <c r="BM139" s="109">
        <f t="shared" si="130"/>
        <v>345.37046930796873</v>
      </c>
      <c r="BN139" s="108">
        <f t="shared" si="102"/>
        <v>7945.3704693079681</v>
      </c>
      <c r="BO139" s="89">
        <f t="shared" si="103"/>
        <v>-0.10255141957316827</v>
      </c>
      <c r="BP139" s="108">
        <f t="shared" si="88"/>
        <v>357.89417008380832</v>
      </c>
      <c r="BQ139" s="108">
        <f t="shared" si="104"/>
        <v>7957.8941700838068</v>
      </c>
      <c r="BR139" s="89">
        <f t="shared" si="89"/>
        <v>-0.10113683764443593</v>
      </c>
      <c r="BT139" s="108"/>
      <c r="BU139" s="109">
        <f t="shared" si="105"/>
        <v>-8853.2876897850838</v>
      </c>
      <c r="BV139" s="109">
        <f t="shared" si="90"/>
        <v>7599.9999999999991</v>
      </c>
      <c r="BX139" s="108">
        <f t="shared" si="91"/>
        <v>8853.2876897850838</v>
      </c>
      <c r="BY139" s="111">
        <f t="shared" si="92"/>
        <v>-0.14156183936405076</v>
      </c>
      <c r="BZ139" s="108">
        <f t="shared" si="73"/>
        <v>49.849997999999999</v>
      </c>
      <c r="CA139" s="108">
        <f t="shared" si="74"/>
        <v>35.290000999999997</v>
      </c>
    </row>
    <row r="140" spans="1:79" ht="12.75" customHeight="1" x14ac:dyDescent="0.2">
      <c r="A140" s="107">
        <v>40028</v>
      </c>
      <c r="B140" s="108">
        <v>51.119999</v>
      </c>
      <c r="C140" s="108">
        <v>44.299999</v>
      </c>
      <c r="D140" s="108">
        <v>39.799999</v>
      </c>
      <c r="E140" s="108">
        <v>50.279998999999997</v>
      </c>
      <c r="F140" s="108">
        <v>31.99</v>
      </c>
      <c r="G140" s="108">
        <v>35.979999999999997</v>
      </c>
      <c r="L140" s="189">
        <f>IF(inter=Weekly_2,L139+$B$4,IF(inter=Bi_weekly_2,0,IF(inter=Monthly_2,0,IF(inter=Quarterly_2,0,IF(inter=Yearly_2,0,IF(inter=None_2,0,0))))))</f>
        <v>0</v>
      </c>
      <c r="M140" s="109">
        <f t="shared" si="106"/>
        <v>0</v>
      </c>
      <c r="N140" s="109">
        <f t="shared" si="107"/>
        <v>0</v>
      </c>
      <c r="O140" s="109">
        <f t="shared" si="108"/>
        <v>0</v>
      </c>
      <c r="P140" s="109">
        <f t="shared" si="109"/>
        <v>0</v>
      </c>
      <c r="Q140" s="109">
        <f t="shared" si="110"/>
        <v>0</v>
      </c>
      <c r="R140" s="109">
        <f t="shared" si="111"/>
        <v>0</v>
      </c>
      <c r="S140" s="110">
        <f t="shared" si="112"/>
        <v>0</v>
      </c>
      <c r="T140" s="110">
        <f t="shared" si="113"/>
        <v>0</v>
      </c>
      <c r="U140" s="110">
        <f t="shared" si="114"/>
        <v>0</v>
      </c>
      <c r="V140" s="110">
        <f t="shared" si="115"/>
        <v>0</v>
      </c>
      <c r="W140" s="110">
        <f t="shared" si="116"/>
        <v>0</v>
      </c>
      <c r="X140" s="110">
        <f t="shared" si="117"/>
        <v>0</v>
      </c>
      <c r="Y140" s="110">
        <f t="shared" si="118"/>
        <v>26.832498569006962</v>
      </c>
      <c r="Z140" s="110">
        <f t="shared" si="119"/>
        <v>31.325526198465425</v>
      </c>
      <c r="AA140" s="110">
        <f t="shared" si="120"/>
        <v>11.280148423005567</v>
      </c>
      <c r="AB140" s="110">
        <f t="shared" si="121"/>
        <v>7.8071277189281405</v>
      </c>
      <c r="AC140" s="110">
        <f t="shared" si="122"/>
        <v>98.91070297656745</v>
      </c>
      <c r="AD140" s="110">
        <f t="shared" si="123"/>
        <v>28.42731571472611</v>
      </c>
      <c r="AE140" s="110"/>
      <c r="AF140" s="110"/>
      <c r="AG140" s="110"/>
      <c r="AH140" s="110"/>
      <c r="AI140" s="110"/>
      <c r="AJ140" s="110"/>
      <c r="AK140" s="90">
        <f t="shared" si="75"/>
        <v>0</v>
      </c>
      <c r="AL140" s="90">
        <f t="shared" si="76"/>
        <v>0</v>
      </c>
      <c r="AM140" s="90">
        <f t="shared" si="77"/>
        <v>0</v>
      </c>
      <c r="AN140" s="90">
        <f t="shared" si="78"/>
        <v>0</v>
      </c>
      <c r="AO140" s="90">
        <f t="shared" si="79"/>
        <v>0</v>
      </c>
      <c r="AP140" s="90">
        <f t="shared" si="80"/>
        <v>0</v>
      </c>
      <c r="AQ140" s="110">
        <f t="shared" si="81"/>
        <v>0</v>
      </c>
      <c r="AR140" s="110">
        <f t="shared" si="82"/>
        <v>0</v>
      </c>
      <c r="AS140" s="110">
        <f t="shared" si="83"/>
        <v>0</v>
      </c>
      <c r="AT140" s="110">
        <f t="shared" si="84"/>
        <v>0</v>
      </c>
      <c r="AU140" s="110">
        <f t="shared" si="85"/>
        <v>0</v>
      </c>
      <c r="AV140" s="110">
        <f t="shared" si="86"/>
        <v>0</v>
      </c>
      <c r="AW140" s="110">
        <f t="shared" si="124"/>
        <v>0.78466034843817267</v>
      </c>
      <c r="AX140" s="110">
        <f t="shared" si="125"/>
        <v>1.5867318230008436</v>
      </c>
      <c r="AY140" s="110">
        <f t="shared" si="126"/>
        <v>0.46096814744872677</v>
      </c>
      <c r="AZ140" s="110">
        <f t="shared" si="127"/>
        <v>0.35388046028844988</v>
      </c>
      <c r="BA140" s="110">
        <f t="shared" si="128"/>
        <v>4.7381009760152217</v>
      </c>
      <c r="BB140" s="110">
        <f t="shared" si="129"/>
        <v>1.9020613663110293</v>
      </c>
      <c r="BC140" s="110">
        <f t="shared" si="93"/>
        <v>27.617158917445135</v>
      </c>
      <c r="BD140" s="110">
        <f t="shared" si="94"/>
        <v>32.912258021466272</v>
      </c>
      <c r="BE140" s="110">
        <f t="shared" si="95"/>
        <v>11.741116570454293</v>
      </c>
      <c r="BF140" s="110">
        <f t="shared" si="96"/>
        <v>8.1610081792165907</v>
      </c>
      <c r="BG140" s="110">
        <f t="shared" si="97"/>
        <v>103.64880395258267</v>
      </c>
      <c r="BH140" s="110">
        <f t="shared" si="98"/>
        <v>30.329377081037137</v>
      </c>
      <c r="BI140" s="108">
        <f t="shared" si="99"/>
        <v>0</v>
      </c>
      <c r="BJ140" s="109">
        <f t="shared" si="100"/>
        <v>-8853.2876897850838</v>
      </c>
      <c r="BK140" s="109">
        <f t="shared" si="87"/>
        <v>7787.8585567739192</v>
      </c>
      <c r="BL140" s="89">
        <f t="shared" si="101"/>
        <v>-0.1203427664776392</v>
      </c>
      <c r="BM140" s="109">
        <f t="shared" si="130"/>
        <v>345.37046930796873</v>
      </c>
      <c r="BN140" s="108">
        <f t="shared" si="102"/>
        <v>8133.2290260818882</v>
      </c>
      <c r="BO140" s="89">
        <f t="shared" si="103"/>
        <v>-8.1332346686756707E-2</v>
      </c>
      <c r="BP140" s="108">
        <f t="shared" si="88"/>
        <v>366.55171357921637</v>
      </c>
      <c r="BQ140" s="108">
        <f t="shared" si="104"/>
        <v>8154.4102703531362</v>
      </c>
      <c r="BR140" s="89">
        <f t="shared" si="89"/>
        <v>-7.8939874532521048E-2</v>
      </c>
      <c r="BT140" s="108"/>
      <c r="BU140" s="109">
        <f t="shared" si="105"/>
        <v>-8853.2876897850838</v>
      </c>
      <c r="BV140" s="109">
        <f t="shared" si="90"/>
        <v>7787.8585567739192</v>
      </c>
      <c r="BX140" s="108">
        <f t="shared" si="91"/>
        <v>8853.2876897850838</v>
      </c>
      <c r="BY140" s="111">
        <f t="shared" si="92"/>
        <v>-0.1203427664776392</v>
      </c>
      <c r="BZ140" s="108">
        <f t="shared" si="73"/>
        <v>51.119999</v>
      </c>
      <c r="CA140" s="108">
        <f t="shared" si="74"/>
        <v>35.979999999999997</v>
      </c>
    </row>
    <row r="141" spans="1:79" ht="12.75" customHeight="1" x14ac:dyDescent="0.2">
      <c r="A141" s="107">
        <v>40035</v>
      </c>
      <c r="B141" s="108">
        <v>50.869999</v>
      </c>
      <c r="C141" s="108">
        <v>44</v>
      </c>
      <c r="D141" s="108">
        <v>39.509998000000003</v>
      </c>
      <c r="E141" s="108">
        <v>49.610000999999997</v>
      </c>
      <c r="F141" s="108">
        <v>32.169998</v>
      </c>
      <c r="G141" s="108">
        <v>35.540000999999997</v>
      </c>
      <c r="L141" s="189">
        <f>IF(inter=Weekly_2,L140+$B$4,IF(inter=Bi_weekly_2,L139+$B$4,IF(inter=Monthly_2,0,IF(inter=Quarterly_2,0,IF(inter=Yearly_2,0,IF(inter=None_2,0,0))))))</f>
        <v>0</v>
      </c>
      <c r="M141" s="109">
        <f t="shared" si="106"/>
        <v>0</v>
      </c>
      <c r="N141" s="109">
        <f t="shared" si="107"/>
        <v>0</v>
      </c>
      <c r="O141" s="109">
        <f t="shared" si="108"/>
        <v>0</v>
      </c>
      <c r="P141" s="109">
        <f t="shared" si="109"/>
        <v>0</v>
      </c>
      <c r="Q141" s="109">
        <f t="shared" si="110"/>
        <v>0</v>
      </c>
      <c r="R141" s="109">
        <f t="shared" si="111"/>
        <v>0</v>
      </c>
      <c r="S141" s="110">
        <f t="shared" si="112"/>
        <v>0</v>
      </c>
      <c r="T141" s="110">
        <f t="shared" si="113"/>
        <v>0</v>
      </c>
      <c r="U141" s="110">
        <f t="shared" si="114"/>
        <v>0</v>
      </c>
      <c r="V141" s="110">
        <f t="shared" si="115"/>
        <v>0</v>
      </c>
      <c r="W141" s="110">
        <f t="shared" si="116"/>
        <v>0</v>
      </c>
      <c r="X141" s="110">
        <f t="shared" si="117"/>
        <v>0</v>
      </c>
      <c r="Y141" s="110">
        <f t="shared" si="118"/>
        <v>26.832498569006962</v>
      </c>
      <c r="Z141" s="110">
        <f t="shared" si="119"/>
        <v>31.325526198465425</v>
      </c>
      <c r="AA141" s="110">
        <f t="shared" si="120"/>
        <v>11.280148423005567</v>
      </c>
      <c r="AB141" s="110">
        <f t="shared" si="121"/>
        <v>7.8071277189281405</v>
      </c>
      <c r="AC141" s="110">
        <f t="shared" si="122"/>
        <v>98.91070297656745</v>
      </c>
      <c r="AD141" s="110">
        <f t="shared" si="123"/>
        <v>28.42731571472611</v>
      </c>
      <c r="AE141" s="110"/>
      <c r="AF141" s="110"/>
      <c r="AG141" s="110"/>
      <c r="AH141" s="110"/>
      <c r="AI141" s="110"/>
      <c r="AJ141" s="110"/>
      <c r="AK141" s="90">
        <f t="shared" si="75"/>
        <v>0</v>
      </c>
      <c r="AL141" s="90">
        <f t="shared" si="76"/>
        <v>0</v>
      </c>
      <c r="AM141" s="90">
        <f t="shared" si="77"/>
        <v>0</v>
      </c>
      <c r="AN141" s="90">
        <f t="shared" si="78"/>
        <v>0</v>
      </c>
      <c r="AO141" s="90">
        <f t="shared" si="79"/>
        <v>0</v>
      </c>
      <c r="AP141" s="90">
        <f t="shared" si="80"/>
        <v>0</v>
      </c>
      <c r="AQ141" s="110">
        <f t="shared" si="81"/>
        <v>0</v>
      </c>
      <c r="AR141" s="110">
        <f t="shared" si="82"/>
        <v>0</v>
      </c>
      <c r="AS141" s="110">
        <f t="shared" si="83"/>
        <v>0</v>
      </c>
      <c r="AT141" s="110">
        <f t="shared" si="84"/>
        <v>0</v>
      </c>
      <c r="AU141" s="110">
        <f t="shared" si="85"/>
        <v>0</v>
      </c>
      <c r="AV141" s="110">
        <f t="shared" si="86"/>
        <v>0</v>
      </c>
      <c r="AW141" s="110">
        <f t="shared" si="124"/>
        <v>0.78466034843817267</v>
      </c>
      <c r="AX141" s="110">
        <f t="shared" si="125"/>
        <v>1.5867318230008436</v>
      </c>
      <c r="AY141" s="110">
        <f t="shared" si="126"/>
        <v>0.46096814744872677</v>
      </c>
      <c r="AZ141" s="110">
        <f t="shared" si="127"/>
        <v>0.35388046028844988</v>
      </c>
      <c r="BA141" s="110">
        <f t="shared" si="128"/>
        <v>4.7381009760152217</v>
      </c>
      <c r="BB141" s="110">
        <f t="shared" si="129"/>
        <v>1.9020613663110293</v>
      </c>
      <c r="BC141" s="110">
        <f t="shared" si="93"/>
        <v>27.617158917445135</v>
      </c>
      <c r="BD141" s="110">
        <f t="shared" si="94"/>
        <v>32.912258021466272</v>
      </c>
      <c r="BE141" s="110">
        <f t="shared" si="95"/>
        <v>11.741116570454293</v>
      </c>
      <c r="BF141" s="110">
        <f t="shared" si="96"/>
        <v>8.1610081792165907</v>
      </c>
      <c r="BG141" s="110">
        <f t="shared" si="97"/>
        <v>103.64880395258267</v>
      </c>
      <c r="BH141" s="110">
        <f t="shared" si="98"/>
        <v>30.329377081037137</v>
      </c>
      <c r="BI141" s="108">
        <f t="shared" si="99"/>
        <v>0</v>
      </c>
      <c r="BJ141" s="109">
        <f t="shared" si="100"/>
        <v>-8853.2876897850838</v>
      </c>
      <c r="BK141" s="109">
        <f t="shared" si="87"/>
        <v>7768.5465295446202</v>
      </c>
      <c r="BL141" s="89">
        <f t="shared" si="101"/>
        <v>-0.12252410610038544</v>
      </c>
      <c r="BM141" s="109">
        <f t="shared" si="130"/>
        <v>345.37046930796873</v>
      </c>
      <c r="BN141" s="108">
        <f t="shared" si="102"/>
        <v>8113.9169988525891</v>
      </c>
      <c r="BO141" s="89">
        <f t="shared" si="103"/>
        <v>-8.3513686309502844E-2</v>
      </c>
      <c r="BP141" s="108">
        <f t="shared" si="88"/>
        <v>365.52469370794307</v>
      </c>
      <c r="BQ141" s="108">
        <f t="shared" si="104"/>
        <v>8134.0712232525639</v>
      </c>
      <c r="BR141" s="89">
        <f t="shared" si="89"/>
        <v>-8.1237218503850461E-2</v>
      </c>
      <c r="BT141" s="108"/>
      <c r="BU141" s="109">
        <f t="shared" si="105"/>
        <v>-8853.2876897850838</v>
      </c>
      <c r="BV141" s="109">
        <f t="shared" si="90"/>
        <v>7768.5465295446202</v>
      </c>
      <c r="BX141" s="108">
        <f t="shared" si="91"/>
        <v>8853.2876897850838</v>
      </c>
      <c r="BY141" s="111">
        <f t="shared" si="92"/>
        <v>-0.12252410610038544</v>
      </c>
      <c r="BZ141" s="108">
        <f t="shared" si="73"/>
        <v>50.869999</v>
      </c>
      <c r="CA141" s="108">
        <f t="shared" si="74"/>
        <v>35.540000999999997</v>
      </c>
    </row>
    <row r="142" spans="1:79" ht="12.75" customHeight="1" x14ac:dyDescent="0.2">
      <c r="A142" s="107">
        <v>40042</v>
      </c>
      <c r="B142" s="108">
        <v>51.93</v>
      </c>
      <c r="C142" s="108">
        <v>45.099997999999999</v>
      </c>
      <c r="D142" s="108">
        <v>40.340000000000003</v>
      </c>
      <c r="E142" s="108">
        <v>51.02</v>
      </c>
      <c r="F142" s="108">
        <v>32.840000000000003</v>
      </c>
      <c r="G142" s="108">
        <v>35.93</v>
      </c>
      <c r="L142" s="189">
        <f>IF(inter=Weekly_2,L141+$B$4,IF(inter=Bi_weekly_2,0,IF(inter=Monthly_2,0,IF(inter=Quarterly_2,0,IF(inter=Yearly_2,0,IF(inter=None_2,0,0))))))</f>
        <v>0</v>
      </c>
      <c r="M142" s="109">
        <f t="shared" si="106"/>
        <v>0</v>
      </c>
      <c r="N142" s="109">
        <f t="shared" si="107"/>
        <v>0</v>
      </c>
      <c r="O142" s="109">
        <f t="shared" si="108"/>
        <v>0</v>
      </c>
      <c r="P142" s="109">
        <f t="shared" si="109"/>
        <v>0</v>
      </c>
      <c r="Q142" s="109">
        <f t="shared" si="110"/>
        <v>0</v>
      </c>
      <c r="R142" s="109">
        <f t="shared" si="111"/>
        <v>0</v>
      </c>
      <c r="S142" s="110">
        <f t="shared" si="112"/>
        <v>0</v>
      </c>
      <c r="T142" s="110">
        <f t="shared" si="113"/>
        <v>0</v>
      </c>
      <c r="U142" s="110">
        <f t="shared" si="114"/>
        <v>0</v>
      </c>
      <c r="V142" s="110">
        <f t="shared" si="115"/>
        <v>0</v>
      </c>
      <c r="W142" s="110">
        <f t="shared" si="116"/>
        <v>0</v>
      </c>
      <c r="X142" s="110">
        <f t="shared" si="117"/>
        <v>0</v>
      </c>
      <c r="Y142" s="110">
        <f t="shared" si="118"/>
        <v>26.832498569006962</v>
      </c>
      <c r="Z142" s="110">
        <f t="shared" si="119"/>
        <v>31.325526198465425</v>
      </c>
      <c r="AA142" s="110">
        <f t="shared" si="120"/>
        <v>11.280148423005567</v>
      </c>
      <c r="AB142" s="110">
        <f t="shared" si="121"/>
        <v>7.8071277189281405</v>
      </c>
      <c r="AC142" s="110">
        <f t="shared" si="122"/>
        <v>98.91070297656745</v>
      </c>
      <c r="AD142" s="110">
        <f t="shared" si="123"/>
        <v>28.42731571472611</v>
      </c>
      <c r="AE142" s="110"/>
      <c r="AF142" s="110"/>
      <c r="AG142" s="110"/>
      <c r="AH142" s="110"/>
      <c r="AI142" s="110"/>
      <c r="AJ142" s="110"/>
      <c r="AK142" s="90">
        <f t="shared" si="75"/>
        <v>0</v>
      </c>
      <c r="AL142" s="90">
        <f t="shared" si="76"/>
        <v>0</v>
      </c>
      <c r="AM142" s="90">
        <f t="shared" si="77"/>
        <v>0</v>
      </c>
      <c r="AN142" s="90">
        <f t="shared" si="78"/>
        <v>0</v>
      </c>
      <c r="AO142" s="90">
        <f t="shared" si="79"/>
        <v>0</v>
      </c>
      <c r="AP142" s="90">
        <f t="shared" si="80"/>
        <v>0</v>
      </c>
      <c r="AQ142" s="110">
        <f t="shared" si="81"/>
        <v>0</v>
      </c>
      <c r="AR142" s="110">
        <f t="shared" si="82"/>
        <v>0</v>
      </c>
      <c r="AS142" s="110">
        <f t="shared" si="83"/>
        <v>0</v>
      </c>
      <c r="AT142" s="110">
        <f t="shared" si="84"/>
        <v>0</v>
      </c>
      <c r="AU142" s="110">
        <f t="shared" si="85"/>
        <v>0</v>
      </c>
      <c r="AV142" s="110">
        <f t="shared" si="86"/>
        <v>0</v>
      </c>
      <c r="AW142" s="110">
        <f t="shared" si="124"/>
        <v>0.78466034843817267</v>
      </c>
      <c r="AX142" s="110">
        <f t="shared" si="125"/>
        <v>1.5867318230008436</v>
      </c>
      <c r="AY142" s="110">
        <f t="shared" si="126"/>
        <v>0.46096814744872677</v>
      </c>
      <c r="AZ142" s="110">
        <f t="shared" si="127"/>
        <v>0.35388046028844988</v>
      </c>
      <c r="BA142" s="110">
        <f t="shared" si="128"/>
        <v>4.7381009760152217</v>
      </c>
      <c r="BB142" s="110">
        <f t="shared" si="129"/>
        <v>1.9020613663110293</v>
      </c>
      <c r="BC142" s="110">
        <f t="shared" si="93"/>
        <v>27.617158917445135</v>
      </c>
      <c r="BD142" s="110">
        <f t="shared" si="94"/>
        <v>32.912258021466272</v>
      </c>
      <c r="BE142" s="110">
        <f t="shared" si="95"/>
        <v>11.741116570454293</v>
      </c>
      <c r="BF142" s="110">
        <f t="shared" si="96"/>
        <v>8.1610081792165907</v>
      </c>
      <c r="BG142" s="110">
        <f t="shared" si="97"/>
        <v>103.64880395258267</v>
      </c>
      <c r="BH142" s="110">
        <f t="shared" si="98"/>
        <v>30.329377081037137</v>
      </c>
      <c r="BI142" s="108">
        <f t="shared" si="99"/>
        <v>0</v>
      </c>
      <c r="BJ142" s="109">
        <f t="shared" si="100"/>
        <v>-8853.2876897850838</v>
      </c>
      <c r="BK142" s="109">
        <f t="shared" si="87"/>
        <v>7929.1746025726134</v>
      </c>
      <c r="BL142" s="89">
        <f t="shared" si="101"/>
        <v>-0.10438078142187912</v>
      </c>
      <c r="BM142" s="109">
        <f t="shared" si="130"/>
        <v>345.37046930796873</v>
      </c>
      <c r="BN142" s="108">
        <f t="shared" si="102"/>
        <v>8274.5450718805823</v>
      </c>
      <c r="BO142" s="89">
        <f t="shared" si="103"/>
        <v>-6.5370361630996632E-2</v>
      </c>
      <c r="BP142" s="108">
        <f t="shared" si="88"/>
        <v>372.89975103416225</v>
      </c>
      <c r="BQ142" s="108">
        <f t="shared" si="104"/>
        <v>8302.0743536067748</v>
      </c>
      <c r="BR142" s="89">
        <f t="shared" si="89"/>
        <v>-6.226086347722537E-2</v>
      </c>
      <c r="BT142" s="108"/>
      <c r="BU142" s="109">
        <f t="shared" si="105"/>
        <v>-8853.2876897850838</v>
      </c>
      <c r="BV142" s="109">
        <f t="shared" si="90"/>
        <v>7929.1746025726134</v>
      </c>
      <c r="BX142" s="108">
        <f t="shared" si="91"/>
        <v>8853.2876897850838</v>
      </c>
      <c r="BY142" s="111">
        <f t="shared" si="92"/>
        <v>-0.10438078142187912</v>
      </c>
      <c r="BZ142" s="108">
        <f t="shared" si="73"/>
        <v>51.93</v>
      </c>
      <c r="CA142" s="108">
        <f t="shared" si="74"/>
        <v>35.93</v>
      </c>
    </row>
    <row r="143" spans="1:79" ht="12.75" customHeight="1" x14ac:dyDescent="0.2">
      <c r="A143" s="107">
        <v>40049</v>
      </c>
      <c r="B143" s="108">
        <v>52.200001</v>
      </c>
      <c r="C143" s="108">
        <v>45.310001</v>
      </c>
      <c r="D143" s="108">
        <v>40.709999000000003</v>
      </c>
      <c r="E143" s="108">
        <v>51.400002000000001</v>
      </c>
      <c r="F143" s="108">
        <v>33.240001999999997</v>
      </c>
      <c r="G143" s="108">
        <v>35.689999</v>
      </c>
      <c r="L143" s="189">
        <f>IF(inter=Weekly_2,L142+$B$4,IF(inter=Bi_weekly_2,L141+$B$4,IF(inter=Monthly_2,L139+$B$4,IF(inter=Quarterly_2,0,IF(inter=Yearly_2,0,IF(inter=None_2,0,0))))))</f>
        <v>7700</v>
      </c>
      <c r="M143" s="109">
        <f t="shared" si="106"/>
        <v>45.456452134662186</v>
      </c>
      <c r="N143" s="109">
        <f t="shared" si="107"/>
        <v>64.159623377994876</v>
      </c>
      <c r="O143" s="109">
        <f t="shared" si="108"/>
        <v>28.01483102040828</v>
      </c>
      <c r="P143" s="109">
        <f t="shared" si="109"/>
        <v>23.986380367161871</v>
      </c>
      <c r="Q143" s="109">
        <f t="shared" si="110"/>
        <v>123.09196476250781</v>
      </c>
      <c r="R143" s="109">
        <f t="shared" si="111"/>
        <v>-1.8291305687409931</v>
      </c>
      <c r="S143" s="110">
        <f t="shared" si="112"/>
        <v>-0.87081324260247017</v>
      </c>
      <c r="T143" s="110">
        <f t="shared" si="113"/>
        <v>-1.4160146096221644</v>
      </c>
      <c r="U143" s="110">
        <f t="shared" si="114"/>
        <v>-0.68815602330052328</v>
      </c>
      <c r="V143" s="110">
        <f t="shared" si="115"/>
        <v>-0.46666107847937188</v>
      </c>
      <c r="W143" s="110">
        <f t="shared" si="116"/>
        <v>-3.7031274776249359</v>
      </c>
      <c r="X143" s="110">
        <f t="shared" si="117"/>
        <v>5.1250507705001426E-2</v>
      </c>
      <c r="Y143" s="110">
        <f t="shared" si="118"/>
        <v>25.961685326404492</v>
      </c>
      <c r="Z143" s="110">
        <f t="shared" si="119"/>
        <v>29.909511588843262</v>
      </c>
      <c r="AA143" s="110">
        <f t="shared" si="120"/>
        <v>10.591992399705044</v>
      </c>
      <c r="AB143" s="110">
        <f t="shared" si="121"/>
        <v>7.3404666404487688</v>
      </c>
      <c r="AC143" s="110">
        <f t="shared" si="122"/>
        <v>95.207575498942518</v>
      </c>
      <c r="AD143" s="110">
        <f t="shared" si="123"/>
        <v>28.478566222431112</v>
      </c>
      <c r="AE143" s="110"/>
      <c r="AF143" s="110"/>
      <c r="AG143" s="110"/>
      <c r="AH143" s="110"/>
      <c r="AI143" s="110"/>
      <c r="AJ143" s="110"/>
      <c r="AK143" s="90">
        <f t="shared" si="75"/>
        <v>0</v>
      </c>
      <c r="AL143" s="90">
        <f t="shared" si="76"/>
        <v>0</v>
      </c>
      <c r="AM143" s="90">
        <f t="shared" si="77"/>
        <v>0</v>
      </c>
      <c r="AN143" s="90">
        <f t="shared" si="78"/>
        <v>0</v>
      </c>
      <c r="AO143" s="90">
        <f t="shared" si="79"/>
        <v>0</v>
      </c>
      <c r="AP143" s="90">
        <f t="shared" si="80"/>
        <v>0</v>
      </c>
      <c r="AQ143" s="110">
        <f t="shared" si="81"/>
        <v>0</v>
      </c>
      <c r="AR143" s="110">
        <f t="shared" si="82"/>
        <v>0</v>
      </c>
      <c r="AS143" s="110">
        <f t="shared" si="83"/>
        <v>0</v>
      </c>
      <c r="AT143" s="110">
        <f t="shared" si="84"/>
        <v>0</v>
      </c>
      <c r="AU143" s="110">
        <f t="shared" si="85"/>
        <v>0</v>
      </c>
      <c r="AV143" s="110">
        <f t="shared" si="86"/>
        <v>0</v>
      </c>
      <c r="AW143" s="110">
        <f t="shared" si="124"/>
        <v>0.78466034843817267</v>
      </c>
      <c r="AX143" s="110">
        <f t="shared" si="125"/>
        <v>1.5867318230008436</v>
      </c>
      <c r="AY143" s="110">
        <f t="shared" si="126"/>
        <v>0.46096814744872677</v>
      </c>
      <c r="AZ143" s="110">
        <f t="shared" si="127"/>
        <v>0.35388046028844988</v>
      </c>
      <c r="BA143" s="110">
        <f t="shared" si="128"/>
        <v>4.7381009760152217</v>
      </c>
      <c r="BB143" s="110">
        <f t="shared" si="129"/>
        <v>1.9020613663110293</v>
      </c>
      <c r="BC143" s="110">
        <f t="shared" si="93"/>
        <v>26.746345674842665</v>
      </c>
      <c r="BD143" s="110">
        <f t="shared" si="94"/>
        <v>31.496243411844105</v>
      </c>
      <c r="BE143" s="110">
        <f t="shared" si="95"/>
        <v>11.05296054715377</v>
      </c>
      <c r="BF143" s="110">
        <f t="shared" si="96"/>
        <v>7.6943471007372191</v>
      </c>
      <c r="BG143" s="110">
        <f t="shared" si="97"/>
        <v>99.945676474957736</v>
      </c>
      <c r="BH143" s="110">
        <f t="shared" si="98"/>
        <v>30.380627588742144</v>
      </c>
      <c r="BI143" s="108">
        <f t="shared" si="99"/>
        <v>0</v>
      </c>
      <c r="BJ143" s="109">
        <f t="shared" si="100"/>
        <v>-8570.407568691091</v>
      </c>
      <c r="BK143" s="109">
        <f t="shared" si="87"/>
        <v>7700</v>
      </c>
      <c r="BL143" s="89">
        <f t="shared" si="101"/>
        <v>-0.10155964715970012</v>
      </c>
      <c r="BM143" s="109">
        <f t="shared" si="130"/>
        <v>345.37046930796873</v>
      </c>
      <c r="BN143" s="108">
        <f t="shared" si="102"/>
        <v>8045.370469307969</v>
      </c>
      <c r="BO143" s="89">
        <f t="shared" si="103"/>
        <v>-6.1261625561561006E-2</v>
      </c>
      <c r="BP143" s="108">
        <f t="shared" si="88"/>
        <v>375.18861482881698</v>
      </c>
      <c r="BQ143" s="108">
        <f t="shared" si="104"/>
        <v>8075.1886148288168</v>
      </c>
      <c r="BR143" s="89">
        <f t="shared" si="89"/>
        <v>-5.7782427485873478E-2</v>
      </c>
      <c r="BT143" s="108"/>
      <c r="BU143" s="109">
        <f t="shared" si="105"/>
        <v>-8570.407568691091</v>
      </c>
      <c r="BV143" s="109">
        <f t="shared" si="90"/>
        <v>7700</v>
      </c>
      <c r="BX143" s="108">
        <f t="shared" si="91"/>
        <v>8570.407568691091</v>
      </c>
      <c r="BY143" s="111">
        <f t="shared" si="92"/>
        <v>-0.10155964715970023</v>
      </c>
      <c r="BZ143" s="108">
        <f t="shared" si="73"/>
        <v>52.200001</v>
      </c>
      <c r="CA143" s="108">
        <f t="shared" si="74"/>
        <v>35.689999</v>
      </c>
    </row>
    <row r="144" spans="1:79" ht="12.75" customHeight="1" x14ac:dyDescent="0.2">
      <c r="A144" s="107">
        <v>40056</v>
      </c>
      <c r="B144" s="108">
        <v>51.459999000000003</v>
      </c>
      <c r="C144" s="108">
        <v>44.459999000000003</v>
      </c>
      <c r="D144" s="108">
        <v>39.830002</v>
      </c>
      <c r="E144" s="108">
        <v>50.080002</v>
      </c>
      <c r="F144" s="108">
        <v>32.889999000000003</v>
      </c>
      <c r="G144" s="108">
        <v>36.240001999999997</v>
      </c>
      <c r="L144" s="189">
        <f>IF(inter=Weekly_2,L143+$B$4,IF(inter=Bi_weekly_2,0,IF(inter=Monthly_2,0,IF(inter=Quarterly_2,0,IF(inter=Yearly_2,0,IF(inter=None_2,0,0))))))</f>
        <v>0</v>
      </c>
      <c r="M144" s="109">
        <f t="shared" si="106"/>
        <v>0</v>
      </c>
      <c r="N144" s="109">
        <f t="shared" si="107"/>
        <v>0</v>
      </c>
      <c r="O144" s="109">
        <f t="shared" si="108"/>
        <v>0</v>
      </c>
      <c r="P144" s="109">
        <f t="shared" si="109"/>
        <v>0</v>
      </c>
      <c r="Q144" s="109">
        <f t="shared" si="110"/>
        <v>0</v>
      </c>
      <c r="R144" s="109">
        <f t="shared" si="111"/>
        <v>0</v>
      </c>
      <c r="S144" s="110">
        <f t="shared" si="112"/>
        <v>0</v>
      </c>
      <c r="T144" s="110">
        <f t="shared" si="113"/>
        <v>0</v>
      </c>
      <c r="U144" s="110">
        <f t="shared" si="114"/>
        <v>0</v>
      </c>
      <c r="V144" s="110">
        <f t="shared" si="115"/>
        <v>0</v>
      </c>
      <c r="W144" s="110">
        <f t="shared" si="116"/>
        <v>0</v>
      </c>
      <c r="X144" s="110">
        <f t="shared" si="117"/>
        <v>0</v>
      </c>
      <c r="Y144" s="110">
        <f t="shared" si="118"/>
        <v>25.961685326404492</v>
      </c>
      <c r="Z144" s="110">
        <f t="shared" si="119"/>
        <v>29.909511588843262</v>
      </c>
      <c r="AA144" s="110">
        <f t="shared" si="120"/>
        <v>10.591992399705044</v>
      </c>
      <c r="AB144" s="110">
        <f t="shared" si="121"/>
        <v>7.3404666404487688</v>
      </c>
      <c r="AC144" s="110">
        <f t="shared" si="122"/>
        <v>95.207575498942518</v>
      </c>
      <c r="AD144" s="110">
        <f t="shared" si="123"/>
        <v>28.478566222431112</v>
      </c>
      <c r="AE144" s="110"/>
      <c r="AF144" s="110"/>
      <c r="AG144" s="110"/>
      <c r="AH144" s="110"/>
      <c r="AI144" s="110"/>
      <c r="AJ144" s="110"/>
      <c r="AK144" s="90">
        <f t="shared" si="75"/>
        <v>0</v>
      </c>
      <c r="AL144" s="90">
        <f t="shared" si="76"/>
        <v>0</v>
      </c>
      <c r="AM144" s="90">
        <f t="shared" si="77"/>
        <v>0</v>
      </c>
      <c r="AN144" s="90">
        <f t="shared" si="78"/>
        <v>0</v>
      </c>
      <c r="AO144" s="90">
        <f t="shared" si="79"/>
        <v>0</v>
      </c>
      <c r="AP144" s="90">
        <f t="shared" si="80"/>
        <v>0</v>
      </c>
      <c r="AQ144" s="110">
        <f t="shared" si="81"/>
        <v>0</v>
      </c>
      <c r="AR144" s="110">
        <f t="shared" si="82"/>
        <v>0</v>
      </c>
      <c r="AS144" s="110">
        <f t="shared" si="83"/>
        <v>0</v>
      </c>
      <c r="AT144" s="110">
        <f t="shared" si="84"/>
        <v>0</v>
      </c>
      <c r="AU144" s="110">
        <f t="shared" si="85"/>
        <v>0</v>
      </c>
      <c r="AV144" s="110">
        <f t="shared" si="86"/>
        <v>0</v>
      </c>
      <c r="AW144" s="110">
        <f t="shared" si="124"/>
        <v>0.78466034843817267</v>
      </c>
      <c r="AX144" s="110">
        <f t="shared" si="125"/>
        <v>1.5867318230008436</v>
      </c>
      <c r="AY144" s="110">
        <f t="shared" si="126"/>
        <v>0.46096814744872677</v>
      </c>
      <c r="AZ144" s="110">
        <f t="shared" si="127"/>
        <v>0.35388046028844988</v>
      </c>
      <c r="BA144" s="110">
        <f t="shared" si="128"/>
        <v>4.7381009760152217</v>
      </c>
      <c r="BB144" s="110">
        <f t="shared" si="129"/>
        <v>1.9020613663110293</v>
      </c>
      <c r="BC144" s="110">
        <f t="shared" si="93"/>
        <v>26.746345674842665</v>
      </c>
      <c r="BD144" s="110">
        <f t="shared" si="94"/>
        <v>31.496243411844105</v>
      </c>
      <c r="BE144" s="110">
        <f t="shared" si="95"/>
        <v>11.05296054715377</v>
      </c>
      <c r="BF144" s="110">
        <f t="shared" si="96"/>
        <v>7.6943471007372191</v>
      </c>
      <c r="BG144" s="110">
        <f t="shared" si="97"/>
        <v>99.945676474957736</v>
      </c>
      <c r="BH144" s="110">
        <f t="shared" si="98"/>
        <v>30.380627588742144</v>
      </c>
      <c r="BI144" s="108">
        <f t="shared" si="99"/>
        <v>0</v>
      </c>
      <c r="BJ144" s="109">
        <f t="shared" si="100"/>
        <v>-8570.407568691091</v>
      </c>
      <c r="BK144" s="109">
        <f t="shared" si="87"/>
        <v>7618.6951785750744</v>
      </c>
      <c r="BL144" s="89">
        <f t="shared" si="101"/>
        <v>-0.11104633968549593</v>
      </c>
      <c r="BM144" s="109">
        <f t="shared" si="130"/>
        <v>345.37046930796873</v>
      </c>
      <c r="BN144" s="108">
        <f t="shared" si="102"/>
        <v>7964.0656478830433</v>
      </c>
      <c r="BO144" s="89">
        <f t="shared" si="103"/>
        <v>-7.0748318087356821E-2</v>
      </c>
      <c r="BP144" s="108">
        <f t="shared" si="88"/>
        <v>371.7742564859534</v>
      </c>
      <c r="BQ144" s="108">
        <f t="shared" si="104"/>
        <v>7990.4694350610271</v>
      </c>
      <c r="BR144" s="89">
        <f t="shared" si="89"/>
        <v>-6.7667509273264925E-2</v>
      </c>
      <c r="BT144" s="108"/>
      <c r="BU144" s="109">
        <f t="shared" si="105"/>
        <v>-8570.407568691091</v>
      </c>
      <c r="BV144" s="109">
        <f t="shared" si="90"/>
        <v>7618.6951785750744</v>
      </c>
      <c r="BX144" s="108">
        <f t="shared" si="91"/>
        <v>8570.407568691091</v>
      </c>
      <c r="BY144" s="111">
        <f t="shared" si="92"/>
        <v>-0.11104633968549604</v>
      </c>
      <c r="BZ144" s="108">
        <f t="shared" si="73"/>
        <v>51.459999000000003</v>
      </c>
      <c r="CA144" s="108">
        <f t="shared" si="74"/>
        <v>36.240001999999997</v>
      </c>
    </row>
    <row r="145" spans="1:79" ht="12.75" customHeight="1" x14ac:dyDescent="0.2">
      <c r="A145" s="107">
        <v>40064</v>
      </c>
      <c r="B145" s="108">
        <v>53.080002</v>
      </c>
      <c r="C145" s="108">
        <v>45.73</v>
      </c>
      <c r="D145" s="108">
        <v>41.509998000000003</v>
      </c>
      <c r="E145" s="108">
        <v>52.34</v>
      </c>
      <c r="F145" s="108">
        <v>34.110000999999997</v>
      </c>
      <c r="G145" s="108">
        <v>37.5</v>
      </c>
      <c r="L145" s="189">
        <f>IF(inter=Weekly_2,L144+$B$4,IF(inter=Bi_weekly_2,L143+$B$4,IF(inter=Monthly_2,0,IF(inter=Quarterly_2,0,IF(inter=Yearly_2,0,IF(inter=None_2,0,0))))))</f>
        <v>0</v>
      </c>
      <c r="M145" s="109">
        <f t="shared" si="106"/>
        <v>0</v>
      </c>
      <c r="N145" s="109">
        <f t="shared" si="107"/>
        <v>0</v>
      </c>
      <c r="O145" s="109">
        <f t="shared" si="108"/>
        <v>0</v>
      </c>
      <c r="P145" s="109">
        <f t="shared" si="109"/>
        <v>0</v>
      </c>
      <c r="Q145" s="109">
        <f t="shared" si="110"/>
        <v>0</v>
      </c>
      <c r="R145" s="109">
        <f t="shared" si="111"/>
        <v>0</v>
      </c>
      <c r="S145" s="110">
        <f t="shared" si="112"/>
        <v>0</v>
      </c>
      <c r="T145" s="110">
        <f t="shared" si="113"/>
        <v>0</v>
      </c>
      <c r="U145" s="110">
        <f t="shared" si="114"/>
        <v>0</v>
      </c>
      <c r="V145" s="110">
        <f t="shared" si="115"/>
        <v>0</v>
      </c>
      <c r="W145" s="110">
        <f t="shared" si="116"/>
        <v>0</v>
      </c>
      <c r="X145" s="110">
        <f t="shared" si="117"/>
        <v>0</v>
      </c>
      <c r="Y145" s="110">
        <f t="shared" si="118"/>
        <v>25.961685326404492</v>
      </c>
      <c r="Z145" s="110">
        <f t="shared" si="119"/>
        <v>29.909511588843262</v>
      </c>
      <c r="AA145" s="110">
        <f t="shared" si="120"/>
        <v>10.591992399705044</v>
      </c>
      <c r="AB145" s="110">
        <f t="shared" si="121"/>
        <v>7.3404666404487688</v>
      </c>
      <c r="AC145" s="110">
        <f t="shared" si="122"/>
        <v>95.207575498942518</v>
      </c>
      <c r="AD145" s="110">
        <f t="shared" si="123"/>
        <v>28.478566222431112</v>
      </c>
      <c r="AE145" s="110"/>
      <c r="AF145" s="110"/>
      <c r="AG145" s="110"/>
      <c r="AH145" s="110"/>
      <c r="AI145" s="110"/>
      <c r="AJ145" s="110"/>
      <c r="AK145" s="90">
        <f t="shared" si="75"/>
        <v>0</v>
      </c>
      <c r="AL145" s="90">
        <f t="shared" si="76"/>
        <v>0</v>
      </c>
      <c r="AM145" s="90">
        <f t="shared" si="77"/>
        <v>0</v>
      </c>
      <c r="AN145" s="90">
        <f t="shared" si="78"/>
        <v>0</v>
      </c>
      <c r="AO145" s="90">
        <f t="shared" si="79"/>
        <v>0</v>
      </c>
      <c r="AP145" s="90">
        <f t="shared" si="80"/>
        <v>0</v>
      </c>
      <c r="AQ145" s="110">
        <f t="shared" si="81"/>
        <v>0</v>
      </c>
      <c r="AR145" s="110">
        <f t="shared" si="82"/>
        <v>0</v>
      </c>
      <c r="AS145" s="110">
        <f t="shared" si="83"/>
        <v>0</v>
      </c>
      <c r="AT145" s="110">
        <f t="shared" si="84"/>
        <v>0</v>
      </c>
      <c r="AU145" s="110">
        <f t="shared" si="85"/>
        <v>0</v>
      </c>
      <c r="AV145" s="110">
        <f t="shared" si="86"/>
        <v>0</v>
      </c>
      <c r="AW145" s="110">
        <f t="shared" si="124"/>
        <v>0.78466034843817267</v>
      </c>
      <c r="AX145" s="110">
        <f t="shared" si="125"/>
        <v>1.5867318230008436</v>
      </c>
      <c r="AY145" s="110">
        <f t="shared" si="126"/>
        <v>0.46096814744872677</v>
      </c>
      <c r="AZ145" s="110">
        <f t="shared" si="127"/>
        <v>0.35388046028844988</v>
      </c>
      <c r="BA145" s="110">
        <f t="shared" si="128"/>
        <v>4.7381009760152217</v>
      </c>
      <c r="BB145" s="110">
        <f t="shared" si="129"/>
        <v>1.9020613663110293</v>
      </c>
      <c r="BC145" s="110">
        <f t="shared" si="93"/>
        <v>26.746345674842665</v>
      </c>
      <c r="BD145" s="110">
        <f t="shared" si="94"/>
        <v>31.496243411844105</v>
      </c>
      <c r="BE145" s="110">
        <f t="shared" si="95"/>
        <v>11.05296054715377</v>
      </c>
      <c r="BF145" s="110">
        <f t="shared" si="96"/>
        <v>7.6943471007372191</v>
      </c>
      <c r="BG145" s="110">
        <f t="shared" si="97"/>
        <v>99.945676474957736</v>
      </c>
      <c r="BH145" s="110">
        <f t="shared" si="98"/>
        <v>30.380627588742144</v>
      </c>
      <c r="BI145" s="108">
        <f t="shared" si="99"/>
        <v>0</v>
      </c>
      <c r="BJ145" s="109">
        <f t="shared" si="100"/>
        <v>-8570.407568691091</v>
      </c>
      <c r="BK145" s="109">
        <f t="shared" si="87"/>
        <v>7885.1586101132543</v>
      </c>
      <c r="BL145" s="89">
        <f t="shared" si="101"/>
        <v>-7.9955235860794782E-2</v>
      </c>
      <c r="BM145" s="109">
        <f t="shared" si="130"/>
        <v>345.37046930796873</v>
      </c>
      <c r="BN145" s="108">
        <f t="shared" si="102"/>
        <v>8230.5290794212233</v>
      </c>
      <c r="BO145" s="89">
        <f t="shared" si="103"/>
        <v>-3.965721426265556E-2</v>
      </c>
      <c r="BP145" s="108">
        <f t="shared" si="88"/>
        <v>384.81183956704911</v>
      </c>
      <c r="BQ145" s="108">
        <f t="shared" si="104"/>
        <v>8269.9704496803042</v>
      </c>
      <c r="BR145" s="89">
        <f t="shared" si="89"/>
        <v>-3.5055172884464247E-2</v>
      </c>
      <c r="BT145" s="108"/>
      <c r="BU145" s="109">
        <f t="shared" si="105"/>
        <v>-8570.407568691091</v>
      </c>
      <c r="BV145" s="109">
        <f t="shared" si="90"/>
        <v>7885.1586101132543</v>
      </c>
      <c r="BX145" s="108">
        <f t="shared" si="91"/>
        <v>8570.407568691091</v>
      </c>
      <c r="BY145" s="111">
        <f t="shared" si="92"/>
        <v>-7.9955235860794782E-2</v>
      </c>
      <c r="BZ145" s="108">
        <f t="shared" ref="BZ145:BZ208" si="131">B145</f>
        <v>53.080002</v>
      </c>
      <c r="CA145" s="108">
        <f t="shared" ref="CA145:CA208" si="132">G145</f>
        <v>37.5</v>
      </c>
    </row>
    <row r="146" spans="1:79" ht="12.75" customHeight="1" x14ac:dyDescent="0.2">
      <c r="A146" s="107">
        <v>40070</v>
      </c>
      <c r="B146" s="108">
        <v>54.439999</v>
      </c>
      <c r="C146" s="108">
        <v>47.07</v>
      </c>
      <c r="D146" s="108">
        <v>43.240001999999997</v>
      </c>
      <c r="E146" s="108">
        <v>54.790000999999997</v>
      </c>
      <c r="F146" s="108">
        <v>34.860000999999997</v>
      </c>
      <c r="G146" s="108">
        <v>38.68</v>
      </c>
      <c r="L146" s="189">
        <f>IF(inter=Weekly_2,L145+$B$4,IF(inter=Bi_weekly_2,0,IF(inter=Monthly_2,0,IF(inter=Quarterly_2,0,IF(inter=Yearly_2,0,IF(inter=None_2,0,0))))))</f>
        <v>0</v>
      </c>
      <c r="M146" s="109">
        <f t="shared" si="106"/>
        <v>0</v>
      </c>
      <c r="N146" s="109">
        <f t="shared" si="107"/>
        <v>0</v>
      </c>
      <c r="O146" s="109">
        <f t="shared" si="108"/>
        <v>0</v>
      </c>
      <c r="P146" s="109">
        <f t="shared" si="109"/>
        <v>0</v>
      </c>
      <c r="Q146" s="109">
        <f t="shared" si="110"/>
        <v>0</v>
      </c>
      <c r="R146" s="109">
        <f t="shared" si="111"/>
        <v>0</v>
      </c>
      <c r="S146" s="110">
        <f t="shared" si="112"/>
        <v>0</v>
      </c>
      <c r="T146" s="110">
        <f t="shared" si="113"/>
        <v>0</v>
      </c>
      <c r="U146" s="110">
        <f t="shared" si="114"/>
        <v>0</v>
      </c>
      <c r="V146" s="110">
        <f t="shared" si="115"/>
        <v>0</v>
      </c>
      <c r="W146" s="110">
        <f t="shared" si="116"/>
        <v>0</v>
      </c>
      <c r="X146" s="110">
        <f t="shared" si="117"/>
        <v>0</v>
      </c>
      <c r="Y146" s="110">
        <f t="shared" si="118"/>
        <v>25.961685326404492</v>
      </c>
      <c r="Z146" s="110">
        <f t="shared" si="119"/>
        <v>29.909511588843262</v>
      </c>
      <c r="AA146" s="110">
        <f t="shared" si="120"/>
        <v>10.591992399705044</v>
      </c>
      <c r="AB146" s="110">
        <f t="shared" si="121"/>
        <v>7.3404666404487688</v>
      </c>
      <c r="AC146" s="110">
        <f t="shared" si="122"/>
        <v>95.207575498942518</v>
      </c>
      <c r="AD146" s="110">
        <f t="shared" si="123"/>
        <v>28.478566222431112</v>
      </c>
      <c r="AE146" s="110"/>
      <c r="AF146" s="110"/>
      <c r="AG146" s="110"/>
      <c r="AH146" s="110"/>
      <c r="AI146" s="110"/>
      <c r="AJ146" s="110"/>
      <c r="AK146" s="90">
        <f t="shared" si="75"/>
        <v>0</v>
      </c>
      <c r="AL146" s="90">
        <f t="shared" si="76"/>
        <v>0</v>
      </c>
      <c r="AM146" s="90">
        <f t="shared" si="77"/>
        <v>0</v>
      </c>
      <c r="AN146" s="90">
        <f t="shared" si="78"/>
        <v>0</v>
      </c>
      <c r="AO146" s="90">
        <f t="shared" si="79"/>
        <v>0</v>
      </c>
      <c r="AP146" s="90">
        <f t="shared" si="80"/>
        <v>0</v>
      </c>
      <c r="AQ146" s="110">
        <f t="shared" si="81"/>
        <v>0</v>
      </c>
      <c r="AR146" s="110">
        <f t="shared" si="82"/>
        <v>0</v>
      </c>
      <c r="AS146" s="110">
        <f t="shared" si="83"/>
        <v>0</v>
      </c>
      <c r="AT146" s="110">
        <f t="shared" si="84"/>
        <v>0</v>
      </c>
      <c r="AU146" s="110">
        <f t="shared" si="85"/>
        <v>0</v>
      </c>
      <c r="AV146" s="110">
        <f t="shared" si="86"/>
        <v>0</v>
      </c>
      <c r="AW146" s="110">
        <f t="shared" si="124"/>
        <v>0.78466034843817267</v>
      </c>
      <c r="AX146" s="110">
        <f t="shared" si="125"/>
        <v>1.5867318230008436</v>
      </c>
      <c r="AY146" s="110">
        <f t="shared" si="126"/>
        <v>0.46096814744872677</v>
      </c>
      <c r="AZ146" s="110">
        <f t="shared" si="127"/>
        <v>0.35388046028844988</v>
      </c>
      <c r="BA146" s="110">
        <f t="shared" si="128"/>
        <v>4.7381009760152217</v>
      </c>
      <c r="BB146" s="110">
        <f t="shared" si="129"/>
        <v>1.9020613663110293</v>
      </c>
      <c r="BC146" s="110">
        <f t="shared" si="93"/>
        <v>26.746345674842665</v>
      </c>
      <c r="BD146" s="110">
        <f t="shared" si="94"/>
        <v>31.496243411844105</v>
      </c>
      <c r="BE146" s="110">
        <f t="shared" si="95"/>
        <v>11.05296054715377</v>
      </c>
      <c r="BF146" s="110">
        <f t="shared" si="96"/>
        <v>7.6943471007372191</v>
      </c>
      <c r="BG146" s="110">
        <f t="shared" si="97"/>
        <v>99.945676474957736</v>
      </c>
      <c r="BH146" s="110">
        <f t="shared" si="98"/>
        <v>30.380627588742144</v>
      </c>
      <c r="BI146" s="108">
        <f t="shared" si="99"/>
        <v>0</v>
      </c>
      <c r="BJ146" s="109">
        <f t="shared" si="100"/>
        <v>-8570.407568691091</v>
      </c>
      <c r="BK146" s="109">
        <f t="shared" si="87"/>
        <v>8101.8638993968607</v>
      </c>
      <c r="BL146" s="89">
        <f t="shared" si="101"/>
        <v>-5.466994020283078E-2</v>
      </c>
      <c r="BM146" s="109">
        <f t="shared" si="130"/>
        <v>345.37046930796873</v>
      </c>
      <c r="BN146" s="108">
        <f t="shared" si="102"/>
        <v>8447.2343687048287</v>
      </c>
      <c r="BO146" s="89">
        <f t="shared" si="103"/>
        <v>-1.437191860469178E-2</v>
      </c>
      <c r="BP146" s="108">
        <f t="shared" si="88"/>
        <v>395.46768829456954</v>
      </c>
      <c r="BQ146" s="108">
        <f t="shared" si="104"/>
        <v>8497.3315876914294</v>
      </c>
      <c r="BR146" s="89">
        <f t="shared" si="89"/>
        <v>-8.5265467731800992E-3</v>
      </c>
      <c r="BT146" s="108"/>
      <c r="BU146" s="109">
        <f t="shared" si="105"/>
        <v>-8570.407568691091</v>
      </c>
      <c r="BV146" s="109">
        <f t="shared" si="90"/>
        <v>8101.8638993968607</v>
      </c>
      <c r="BX146" s="108">
        <f t="shared" si="91"/>
        <v>8570.407568691091</v>
      </c>
      <c r="BY146" s="111">
        <f t="shared" si="92"/>
        <v>-5.4669940202830558E-2</v>
      </c>
      <c r="BZ146" s="108">
        <f t="shared" si="131"/>
        <v>54.439999</v>
      </c>
      <c r="CA146" s="108">
        <f t="shared" si="132"/>
        <v>38.68</v>
      </c>
    </row>
    <row r="147" spans="1:79" ht="12.75" customHeight="1" x14ac:dyDescent="0.2">
      <c r="A147" s="107">
        <v>40077</v>
      </c>
      <c r="B147" s="108">
        <v>52.889999000000003</v>
      </c>
      <c r="C147" s="108">
        <v>45.59</v>
      </c>
      <c r="D147" s="108">
        <v>41.709999000000003</v>
      </c>
      <c r="E147" s="108">
        <v>52.700001</v>
      </c>
      <c r="F147" s="108">
        <v>34.150002000000001</v>
      </c>
      <c r="G147" s="108">
        <v>37.93</v>
      </c>
      <c r="L147" s="189">
        <f>IF(inter=Weekly_2,L146+$B$4,IF(inter=Bi_weekly_2,L145+$B$4,IF(inter=Monthly_2,L143+$B$4,IF(inter=Quarterly_2,0,IF(inter=Yearly_2,0,IF(inter=None_2,0,0))))))</f>
        <v>7800</v>
      </c>
      <c r="M147" s="109">
        <f t="shared" si="106"/>
        <v>0.3135109518484569</v>
      </c>
      <c r="N147" s="109">
        <f t="shared" si="107"/>
        <v>-9.2253666646354304</v>
      </c>
      <c r="O147" s="109">
        <f t="shared" si="108"/>
        <v>4.9919923997049978</v>
      </c>
      <c r="P147" s="109">
        <f t="shared" si="109"/>
        <v>4.6425992921167563</v>
      </c>
      <c r="Q147" s="109">
        <f t="shared" si="110"/>
        <v>45.538893704038401</v>
      </c>
      <c r="R147" s="109">
        <f t="shared" si="111"/>
        <v>50.59201681681202</v>
      </c>
      <c r="S147" s="110">
        <f t="shared" si="112"/>
        <v>-5.9276036637561074E-3</v>
      </c>
      <c r="T147" s="110">
        <f t="shared" si="113"/>
        <v>0.20235504857721934</v>
      </c>
      <c r="U147" s="110">
        <f t="shared" si="114"/>
        <v>-0.11968334978154752</v>
      </c>
      <c r="V147" s="110">
        <f t="shared" si="115"/>
        <v>-8.8094861556392692E-2</v>
      </c>
      <c r="W147" s="110">
        <f t="shared" si="116"/>
        <v>-1.3334960772195095</v>
      </c>
      <c r="X147" s="110">
        <f t="shared" si="117"/>
        <v>-1.3338259113317168</v>
      </c>
      <c r="Y147" s="110">
        <f t="shared" si="118"/>
        <v>25.955757722740735</v>
      </c>
      <c r="Z147" s="110">
        <f t="shared" si="119"/>
        <v>30.11186663742048</v>
      </c>
      <c r="AA147" s="110">
        <f t="shared" si="120"/>
        <v>10.472309049923496</v>
      </c>
      <c r="AB147" s="110">
        <f t="shared" si="121"/>
        <v>7.2523717788923765</v>
      </c>
      <c r="AC147" s="110">
        <f t="shared" si="122"/>
        <v>93.87407942172301</v>
      </c>
      <c r="AD147" s="110">
        <f t="shared" si="123"/>
        <v>27.144740311099397</v>
      </c>
      <c r="AE147" s="110">
        <v>0.248</v>
      </c>
      <c r="AF147" s="110">
        <v>0.3</v>
      </c>
      <c r="AG147" s="110"/>
      <c r="AH147" s="110"/>
      <c r="AI147" s="110"/>
      <c r="AJ147" s="110"/>
      <c r="AK147" s="90">
        <f t="shared" si="75"/>
        <v>6.4370279152397023</v>
      </c>
      <c r="AL147" s="90">
        <f t="shared" si="76"/>
        <v>9.0335599912261433</v>
      </c>
      <c r="AM147" s="90">
        <f t="shared" si="77"/>
        <v>0</v>
      </c>
      <c r="AN147" s="90">
        <f t="shared" si="78"/>
        <v>0</v>
      </c>
      <c r="AO147" s="90">
        <f t="shared" si="79"/>
        <v>0</v>
      </c>
      <c r="AP147" s="90">
        <f t="shared" si="80"/>
        <v>0</v>
      </c>
      <c r="AQ147" s="110">
        <f t="shared" si="81"/>
        <v>0.12170595645576968</v>
      </c>
      <c r="AR147" s="110">
        <f t="shared" si="82"/>
        <v>0.198147839246022</v>
      </c>
      <c r="AS147" s="110">
        <f t="shared" si="83"/>
        <v>0</v>
      </c>
      <c r="AT147" s="110">
        <f t="shared" si="84"/>
        <v>0</v>
      </c>
      <c r="AU147" s="110">
        <f t="shared" si="85"/>
        <v>0</v>
      </c>
      <c r="AV147" s="110">
        <f t="shared" si="86"/>
        <v>0</v>
      </c>
      <c r="AW147" s="110">
        <f t="shared" si="124"/>
        <v>0.90636630489394232</v>
      </c>
      <c r="AX147" s="110">
        <f t="shared" si="125"/>
        <v>1.7848796622468657</v>
      </c>
      <c r="AY147" s="110">
        <f t="shared" si="126"/>
        <v>0.46096814744872677</v>
      </c>
      <c r="AZ147" s="110">
        <f t="shared" si="127"/>
        <v>0.35388046028844988</v>
      </c>
      <c r="BA147" s="110">
        <f t="shared" si="128"/>
        <v>4.7381009760152217</v>
      </c>
      <c r="BB147" s="110">
        <f t="shared" si="129"/>
        <v>1.9020613663110293</v>
      </c>
      <c r="BC147" s="110">
        <f t="shared" si="93"/>
        <v>26.862124027634678</v>
      </c>
      <c r="BD147" s="110">
        <f t="shared" si="94"/>
        <v>31.896746299667345</v>
      </c>
      <c r="BE147" s="110">
        <f t="shared" si="95"/>
        <v>10.933277197372222</v>
      </c>
      <c r="BF147" s="110">
        <f t="shared" si="96"/>
        <v>7.6062522391808267</v>
      </c>
      <c r="BG147" s="110">
        <f t="shared" si="97"/>
        <v>98.612180397738229</v>
      </c>
      <c r="BH147" s="110">
        <f t="shared" si="98"/>
        <v>29.046801677410429</v>
      </c>
      <c r="BI147" s="108">
        <f t="shared" si="99"/>
        <v>15.470587906465845</v>
      </c>
      <c r="BJ147" s="109">
        <f t="shared" si="100"/>
        <v>-8473.5539221912059</v>
      </c>
      <c r="BK147" s="109">
        <f t="shared" si="87"/>
        <v>7800</v>
      </c>
      <c r="BL147" s="89">
        <f t="shared" si="101"/>
        <v>-7.948895214170415E-2</v>
      </c>
      <c r="BM147" s="109">
        <f t="shared" si="130"/>
        <v>360.84105721443456</v>
      </c>
      <c r="BN147" s="108">
        <f t="shared" si="102"/>
        <v>8160.8410572144348</v>
      </c>
      <c r="BO147" s="89">
        <f t="shared" si="103"/>
        <v>-3.6904570130581682E-2</v>
      </c>
      <c r="BP147" s="108">
        <f t="shared" si="88"/>
        <v>401.13820377280797</v>
      </c>
      <c r="BQ147" s="108">
        <f t="shared" si="104"/>
        <v>8201.1382037728072</v>
      </c>
      <c r="BR147" s="89">
        <f t="shared" si="89"/>
        <v>-3.2148933130050072E-2</v>
      </c>
      <c r="BT147" s="108"/>
      <c r="BU147" s="109">
        <f t="shared" si="105"/>
        <v>-8473.5539221912059</v>
      </c>
      <c r="BV147" s="109">
        <f t="shared" si="90"/>
        <v>7800</v>
      </c>
      <c r="BX147" s="108">
        <f t="shared" si="91"/>
        <v>8473.5539221912059</v>
      </c>
      <c r="BY147" s="111">
        <f t="shared" si="92"/>
        <v>-7.948895214170415E-2</v>
      </c>
      <c r="BZ147" s="108">
        <f t="shared" si="131"/>
        <v>52.889999000000003</v>
      </c>
      <c r="CA147" s="108">
        <f t="shared" si="132"/>
        <v>37.93</v>
      </c>
    </row>
    <row r="148" spans="1:79" ht="12.75" customHeight="1" x14ac:dyDescent="0.2">
      <c r="A148" s="107">
        <v>40084</v>
      </c>
      <c r="B148" s="108">
        <v>51.860000999999997</v>
      </c>
      <c r="C148" s="108">
        <v>44.57</v>
      </c>
      <c r="D148" s="108">
        <v>40.639999000000003</v>
      </c>
      <c r="E148" s="108">
        <v>51.27</v>
      </c>
      <c r="F148" s="108">
        <v>33.029998999999997</v>
      </c>
      <c r="G148" s="108">
        <v>37.650002000000001</v>
      </c>
      <c r="L148" s="189">
        <f>IF(inter=Weekly_2,L147+$B$4,IF(inter=Bi_weekly_2,0,IF(inter=Monthly_2,0,IF(inter=Quarterly_2,0,IF(inter=Yearly_2,0,IF(inter=None_2,0,0))))))</f>
        <v>0</v>
      </c>
      <c r="M148" s="109">
        <f t="shared" si="106"/>
        <v>0</v>
      </c>
      <c r="N148" s="109">
        <f t="shared" si="107"/>
        <v>0</v>
      </c>
      <c r="O148" s="109">
        <f t="shared" si="108"/>
        <v>0</v>
      </c>
      <c r="P148" s="109">
        <f t="shared" si="109"/>
        <v>0</v>
      </c>
      <c r="Q148" s="109">
        <f t="shared" si="110"/>
        <v>0</v>
      </c>
      <c r="R148" s="109">
        <f t="shared" si="111"/>
        <v>0</v>
      </c>
      <c r="S148" s="110">
        <f t="shared" si="112"/>
        <v>0</v>
      </c>
      <c r="T148" s="110">
        <f t="shared" si="113"/>
        <v>0</v>
      </c>
      <c r="U148" s="110">
        <f t="shared" si="114"/>
        <v>0</v>
      </c>
      <c r="V148" s="110">
        <f t="shared" si="115"/>
        <v>0</v>
      </c>
      <c r="W148" s="110">
        <f t="shared" si="116"/>
        <v>0</v>
      </c>
      <c r="X148" s="110">
        <f t="shared" si="117"/>
        <v>0</v>
      </c>
      <c r="Y148" s="110">
        <f t="shared" si="118"/>
        <v>25.955757722740735</v>
      </c>
      <c r="Z148" s="110">
        <f t="shared" si="119"/>
        <v>30.11186663742048</v>
      </c>
      <c r="AA148" s="110">
        <f t="shared" si="120"/>
        <v>10.472309049923496</v>
      </c>
      <c r="AB148" s="110">
        <f t="shared" si="121"/>
        <v>7.2523717788923765</v>
      </c>
      <c r="AC148" s="110">
        <f t="shared" si="122"/>
        <v>93.87407942172301</v>
      </c>
      <c r="AD148" s="110">
        <f t="shared" si="123"/>
        <v>27.144740311099397</v>
      </c>
      <c r="AE148" s="110"/>
      <c r="AF148" s="110"/>
      <c r="AG148" s="110"/>
      <c r="AH148" s="110"/>
      <c r="AI148" s="110"/>
      <c r="AJ148" s="110"/>
      <c r="AK148" s="90">
        <f t="shared" si="75"/>
        <v>0</v>
      </c>
      <c r="AL148" s="90">
        <f t="shared" si="76"/>
        <v>0</v>
      </c>
      <c r="AM148" s="90">
        <f t="shared" si="77"/>
        <v>0</v>
      </c>
      <c r="AN148" s="90">
        <f t="shared" si="78"/>
        <v>0</v>
      </c>
      <c r="AO148" s="90">
        <f t="shared" si="79"/>
        <v>0</v>
      </c>
      <c r="AP148" s="90">
        <f t="shared" si="80"/>
        <v>0</v>
      </c>
      <c r="AQ148" s="110">
        <f t="shared" si="81"/>
        <v>0</v>
      </c>
      <c r="AR148" s="110">
        <f t="shared" si="82"/>
        <v>0</v>
      </c>
      <c r="AS148" s="110">
        <f t="shared" si="83"/>
        <v>0</v>
      </c>
      <c r="AT148" s="110">
        <f t="shared" si="84"/>
        <v>0</v>
      </c>
      <c r="AU148" s="110">
        <f t="shared" si="85"/>
        <v>0</v>
      </c>
      <c r="AV148" s="110">
        <f t="shared" si="86"/>
        <v>0</v>
      </c>
      <c r="AW148" s="110">
        <f t="shared" si="124"/>
        <v>0.90636630489394232</v>
      </c>
      <c r="AX148" s="110">
        <f t="shared" si="125"/>
        <v>1.7848796622468657</v>
      </c>
      <c r="AY148" s="110">
        <f t="shared" si="126"/>
        <v>0.46096814744872677</v>
      </c>
      <c r="AZ148" s="110">
        <f t="shared" si="127"/>
        <v>0.35388046028844988</v>
      </c>
      <c r="BA148" s="110">
        <f t="shared" si="128"/>
        <v>4.7381009760152217</v>
      </c>
      <c r="BB148" s="110">
        <f t="shared" si="129"/>
        <v>1.9020613663110293</v>
      </c>
      <c r="BC148" s="110">
        <f t="shared" si="93"/>
        <v>26.862124027634678</v>
      </c>
      <c r="BD148" s="110">
        <f t="shared" si="94"/>
        <v>31.896746299667345</v>
      </c>
      <c r="BE148" s="110">
        <f t="shared" si="95"/>
        <v>10.933277197372222</v>
      </c>
      <c r="BF148" s="110">
        <f t="shared" si="96"/>
        <v>7.6062522391808267</v>
      </c>
      <c r="BG148" s="110">
        <f t="shared" si="97"/>
        <v>98.612180397738229</v>
      </c>
      <c r="BH148" s="110">
        <f t="shared" si="98"/>
        <v>29.046801677410429</v>
      </c>
      <c r="BI148" s="108">
        <f t="shared" si="99"/>
        <v>0</v>
      </c>
      <c r="BJ148" s="109">
        <f t="shared" si="100"/>
        <v>-8473.5539221912059</v>
      </c>
      <c r="BK148" s="109">
        <f t="shared" si="87"/>
        <v>7608.2355243351203</v>
      </c>
      <c r="BL148" s="89">
        <f t="shared" si="101"/>
        <v>-0.10211989040276503</v>
      </c>
      <c r="BM148" s="109">
        <f t="shared" si="130"/>
        <v>360.84105721443456</v>
      </c>
      <c r="BN148" s="108">
        <f t="shared" si="102"/>
        <v>7969.0765815495552</v>
      </c>
      <c r="BO148" s="89">
        <f t="shared" si="103"/>
        <v>-5.9535508391642566E-2</v>
      </c>
      <c r="BP148" s="108">
        <f t="shared" si="88"/>
        <v>391.5455250202607</v>
      </c>
      <c r="BQ148" s="108">
        <f t="shared" si="104"/>
        <v>7999.7810493553825</v>
      </c>
      <c r="BR148" s="89">
        <f t="shared" si="89"/>
        <v>-5.5911944053966489E-2</v>
      </c>
      <c r="BT148" s="108"/>
      <c r="BU148" s="109">
        <f t="shared" si="105"/>
        <v>-8473.5539221912059</v>
      </c>
      <c r="BV148" s="109">
        <f t="shared" si="90"/>
        <v>7608.2355243351203</v>
      </c>
      <c r="BX148" s="108">
        <f t="shared" si="91"/>
        <v>8473.5539221912059</v>
      </c>
      <c r="BY148" s="111">
        <f t="shared" si="92"/>
        <v>-0.10211989040276503</v>
      </c>
      <c r="BZ148" s="108">
        <f t="shared" si="131"/>
        <v>51.860000999999997</v>
      </c>
      <c r="CA148" s="108">
        <f t="shared" si="132"/>
        <v>37.650002000000001</v>
      </c>
    </row>
    <row r="149" spans="1:79" ht="12.75" customHeight="1" x14ac:dyDescent="0.2">
      <c r="A149" s="107">
        <v>40091</v>
      </c>
      <c r="B149" s="108">
        <v>54.400002000000001</v>
      </c>
      <c r="C149" s="108">
        <v>46.779998999999997</v>
      </c>
      <c r="D149" s="108">
        <v>43.23</v>
      </c>
      <c r="E149" s="108">
        <v>54.48</v>
      </c>
      <c r="F149" s="108">
        <v>34.560001</v>
      </c>
      <c r="G149" s="108">
        <v>39.830002</v>
      </c>
      <c r="L149" s="189">
        <f>IF(inter=Weekly_2,L148+$B$4,IF(inter=Bi_weekly_2,L147+$B$4,IF(inter=Monthly_2,0,IF(inter=Quarterly_2,0,IF(inter=Yearly_2,0,IF(inter=None_2,0,0))))))</f>
        <v>0</v>
      </c>
      <c r="M149" s="109">
        <f t="shared" si="106"/>
        <v>0</v>
      </c>
      <c r="N149" s="109">
        <f t="shared" si="107"/>
        <v>0</v>
      </c>
      <c r="O149" s="109">
        <f t="shared" si="108"/>
        <v>0</v>
      </c>
      <c r="P149" s="109">
        <f t="shared" si="109"/>
        <v>0</v>
      </c>
      <c r="Q149" s="109">
        <f t="shared" si="110"/>
        <v>0</v>
      </c>
      <c r="R149" s="109">
        <f t="shared" si="111"/>
        <v>0</v>
      </c>
      <c r="S149" s="110">
        <f t="shared" si="112"/>
        <v>0</v>
      </c>
      <c r="T149" s="110">
        <f t="shared" si="113"/>
        <v>0</v>
      </c>
      <c r="U149" s="110">
        <f t="shared" si="114"/>
        <v>0</v>
      </c>
      <c r="V149" s="110">
        <f t="shared" si="115"/>
        <v>0</v>
      </c>
      <c r="W149" s="110">
        <f t="shared" si="116"/>
        <v>0</v>
      </c>
      <c r="X149" s="110">
        <f t="shared" si="117"/>
        <v>0</v>
      </c>
      <c r="Y149" s="110">
        <f t="shared" si="118"/>
        <v>25.955757722740735</v>
      </c>
      <c r="Z149" s="110">
        <f t="shared" si="119"/>
        <v>30.11186663742048</v>
      </c>
      <c r="AA149" s="110">
        <f t="shared" si="120"/>
        <v>10.472309049923496</v>
      </c>
      <c r="AB149" s="110">
        <f t="shared" si="121"/>
        <v>7.2523717788923765</v>
      </c>
      <c r="AC149" s="110">
        <f t="shared" si="122"/>
        <v>93.87407942172301</v>
      </c>
      <c r="AD149" s="110">
        <f t="shared" si="123"/>
        <v>27.144740311099397</v>
      </c>
      <c r="AE149" s="110"/>
      <c r="AF149" s="110"/>
      <c r="AG149" s="110"/>
      <c r="AH149" s="110"/>
      <c r="AI149" s="110"/>
      <c r="AJ149" s="110"/>
      <c r="AK149" s="90">
        <f t="shared" si="75"/>
        <v>0</v>
      </c>
      <c r="AL149" s="90">
        <f t="shared" si="76"/>
        <v>0</v>
      </c>
      <c r="AM149" s="90">
        <f t="shared" si="77"/>
        <v>0</v>
      </c>
      <c r="AN149" s="90">
        <f t="shared" si="78"/>
        <v>0</v>
      </c>
      <c r="AO149" s="90">
        <f t="shared" si="79"/>
        <v>0</v>
      </c>
      <c r="AP149" s="90">
        <f t="shared" si="80"/>
        <v>0</v>
      </c>
      <c r="AQ149" s="110">
        <f t="shared" si="81"/>
        <v>0</v>
      </c>
      <c r="AR149" s="110">
        <f t="shared" si="82"/>
        <v>0</v>
      </c>
      <c r="AS149" s="110">
        <f t="shared" si="83"/>
        <v>0</v>
      </c>
      <c r="AT149" s="110">
        <f t="shared" si="84"/>
        <v>0</v>
      </c>
      <c r="AU149" s="110">
        <f t="shared" si="85"/>
        <v>0</v>
      </c>
      <c r="AV149" s="110">
        <f t="shared" si="86"/>
        <v>0</v>
      </c>
      <c r="AW149" s="110">
        <f t="shared" si="124"/>
        <v>0.90636630489394232</v>
      </c>
      <c r="AX149" s="110">
        <f t="shared" si="125"/>
        <v>1.7848796622468657</v>
      </c>
      <c r="AY149" s="110">
        <f t="shared" si="126"/>
        <v>0.46096814744872677</v>
      </c>
      <c r="AZ149" s="110">
        <f t="shared" si="127"/>
        <v>0.35388046028844988</v>
      </c>
      <c r="BA149" s="110">
        <f t="shared" si="128"/>
        <v>4.7381009760152217</v>
      </c>
      <c r="BB149" s="110">
        <f t="shared" si="129"/>
        <v>1.9020613663110293</v>
      </c>
      <c r="BC149" s="110">
        <f t="shared" si="93"/>
        <v>26.862124027634678</v>
      </c>
      <c r="BD149" s="110">
        <f t="shared" si="94"/>
        <v>31.896746299667345</v>
      </c>
      <c r="BE149" s="110">
        <f t="shared" si="95"/>
        <v>10.933277197372222</v>
      </c>
      <c r="BF149" s="110">
        <f t="shared" si="96"/>
        <v>7.6062522391808267</v>
      </c>
      <c r="BG149" s="110">
        <f t="shared" si="97"/>
        <v>98.612180397738229</v>
      </c>
      <c r="BH149" s="110">
        <f t="shared" si="98"/>
        <v>29.046801677410429</v>
      </c>
      <c r="BI149" s="108">
        <f t="shared" si="99"/>
        <v>0</v>
      </c>
      <c r="BJ149" s="109">
        <f t="shared" si="100"/>
        <v>-8473.5539221912059</v>
      </c>
      <c r="BK149" s="109">
        <f t="shared" si="87"/>
        <v>7993.916837526921</v>
      </c>
      <c r="BL149" s="89">
        <f t="shared" si="101"/>
        <v>-5.6604004537951114E-2</v>
      </c>
      <c r="BM149" s="109">
        <f t="shared" si="130"/>
        <v>360.84105721443456</v>
      </c>
      <c r="BN149" s="108">
        <f t="shared" si="102"/>
        <v>8354.7578947413549</v>
      </c>
      <c r="BO149" s="89">
        <f t="shared" si="103"/>
        <v>-1.4019622526828868E-2</v>
      </c>
      <c r="BP149" s="108">
        <f t="shared" si="88"/>
        <v>411.51794059819304</v>
      </c>
      <c r="BQ149" s="108">
        <f t="shared" si="104"/>
        <v>8405.4347781251145</v>
      </c>
      <c r="BR149" s="89">
        <f t="shared" si="89"/>
        <v>-8.0390288055753878E-3</v>
      </c>
      <c r="BT149" s="108"/>
      <c r="BU149" s="109">
        <f t="shared" si="105"/>
        <v>-8473.5539221912059</v>
      </c>
      <c r="BV149" s="109">
        <f t="shared" si="90"/>
        <v>7993.916837526921</v>
      </c>
      <c r="BX149" s="108">
        <f t="shared" si="91"/>
        <v>8473.5539221912059</v>
      </c>
      <c r="BY149" s="111">
        <f t="shared" si="92"/>
        <v>-5.6604004537951225E-2</v>
      </c>
      <c r="BZ149" s="108">
        <f t="shared" si="131"/>
        <v>54.400002000000001</v>
      </c>
      <c r="CA149" s="108">
        <f t="shared" si="132"/>
        <v>39.830002</v>
      </c>
    </row>
    <row r="150" spans="1:79" ht="12.75" customHeight="1" x14ac:dyDescent="0.2">
      <c r="A150" s="107">
        <v>40098</v>
      </c>
      <c r="B150" s="108">
        <v>55.200001</v>
      </c>
      <c r="C150" s="108">
        <v>47.52</v>
      </c>
      <c r="D150" s="108">
        <v>43.740001999999997</v>
      </c>
      <c r="E150" s="108">
        <v>54.57</v>
      </c>
      <c r="F150" s="108">
        <v>35.18</v>
      </c>
      <c r="G150" s="108">
        <v>40.580002</v>
      </c>
      <c r="L150" s="189">
        <f>IF(inter=Weekly_2,L149+$B$4,IF(inter=Bi_weekly_2,0,IF(inter=Monthly_2,0,IF(inter=Quarterly_2,0,IF(inter=Yearly_2,0,IF(inter=None_2,0,0))))))</f>
        <v>0</v>
      </c>
      <c r="M150" s="109">
        <f t="shared" si="106"/>
        <v>0</v>
      </c>
      <c r="N150" s="109">
        <f t="shared" si="107"/>
        <v>0</v>
      </c>
      <c r="O150" s="109">
        <f t="shared" si="108"/>
        <v>0</v>
      </c>
      <c r="P150" s="109">
        <f t="shared" si="109"/>
        <v>0</v>
      </c>
      <c r="Q150" s="109">
        <f t="shared" si="110"/>
        <v>0</v>
      </c>
      <c r="R150" s="109">
        <f t="shared" si="111"/>
        <v>0</v>
      </c>
      <c r="S150" s="110">
        <f t="shared" si="112"/>
        <v>0</v>
      </c>
      <c r="T150" s="110">
        <f t="shared" si="113"/>
        <v>0</v>
      </c>
      <c r="U150" s="110">
        <f t="shared" si="114"/>
        <v>0</v>
      </c>
      <c r="V150" s="110">
        <f t="shared" si="115"/>
        <v>0</v>
      </c>
      <c r="W150" s="110">
        <f t="shared" si="116"/>
        <v>0</v>
      </c>
      <c r="X150" s="110">
        <f t="shared" si="117"/>
        <v>0</v>
      </c>
      <c r="Y150" s="110">
        <f t="shared" si="118"/>
        <v>25.955757722740735</v>
      </c>
      <c r="Z150" s="110">
        <f t="shared" si="119"/>
        <v>30.11186663742048</v>
      </c>
      <c r="AA150" s="110">
        <f t="shared" si="120"/>
        <v>10.472309049923496</v>
      </c>
      <c r="AB150" s="110">
        <f t="shared" si="121"/>
        <v>7.2523717788923765</v>
      </c>
      <c r="AC150" s="110">
        <f t="shared" si="122"/>
        <v>93.87407942172301</v>
      </c>
      <c r="AD150" s="110">
        <f t="shared" si="123"/>
        <v>27.144740311099397</v>
      </c>
      <c r="AE150" s="110"/>
      <c r="AF150" s="110"/>
      <c r="AG150" s="110"/>
      <c r="AH150" s="110"/>
      <c r="AI150" s="110"/>
      <c r="AJ150" s="110"/>
      <c r="AK150" s="90">
        <f t="shared" si="75"/>
        <v>0</v>
      </c>
      <c r="AL150" s="90">
        <f t="shared" si="76"/>
        <v>0</v>
      </c>
      <c r="AM150" s="90">
        <f t="shared" si="77"/>
        <v>0</v>
      </c>
      <c r="AN150" s="90">
        <f t="shared" si="78"/>
        <v>0</v>
      </c>
      <c r="AO150" s="90">
        <f t="shared" si="79"/>
        <v>0</v>
      </c>
      <c r="AP150" s="90">
        <f t="shared" si="80"/>
        <v>0</v>
      </c>
      <c r="AQ150" s="110">
        <f t="shared" si="81"/>
        <v>0</v>
      </c>
      <c r="AR150" s="110">
        <f t="shared" si="82"/>
        <v>0</v>
      </c>
      <c r="AS150" s="110">
        <f t="shared" si="83"/>
        <v>0</v>
      </c>
      <c r="AT150" s="110">
        <f t="shared" si="84"/>
        <v>0</v>
      </c>
      <c r="AU150" s="110">
        <f t="shared" si="85"/>
        <v>0</v>
      </c>
      <c r="AV150" s="110">
        <f t="shared" si="86"/>
        <v>0</v>
      </c>
      <c r="AW150" s="110">
        <f t="shared" si="124"/>
        <v>0.90636630489394232</v>
      </c>
      <c r="AX150" s="110">
        <f t="shared" si="125"/>
        <v>1.7848796622468657</v>
      </c>
      <c r="AY150" s="110">
        <f t="shared" si="126"/>
        <v>0.46096814744872677</v>
      </c>
      <c r="AZ150" s="110">
        <f t="shared" si="127"/>
        <v>0.35388046028844988</v>
      </c>
      <c r="BA150" s="110">
        <f t="shared" si="128"/>
        <v>4.7381009760152217</v>
      </c>
      <c r="BB150" s="110">
        <f t="shared" si="129"/>
        <v>1.9020613663110293</v>
      </c>
      <c r="BC150" s="110">
        <f t="shared" si="93"/>
        <v>26.862124027634678</v>
      </c>
      <c r="BD150" s="110">
        <f t="shared" si="94"/>
        <v>31.896746299667345</v>
      </c>
      <c r="BE150" s="110">
        <f t="shared" si="95"/>
        <v>10.933277197372222</v>
      </c>
      <c r="BF150" s="110">
        <f t="shared" si="96"/>
        <v>7.6062522391808267</v>
      </c>
      <c r="BG150" s="110">
        <f t="shared" si="97"/>
        <v>98.612180397738229</v>
      </c>
      <c r="BH150" s="110">
        <f t="shared" si="98"/>
        <v>29.046801677410429</v>
      </c>
      <c r="BI150" s="108">
        <f t="shared" si="99"/>
        <v>0</v>
      </c>
      <c r="BJ150" s="109">
        <f t="shared" si="100"/>
        <v>-8473.5539221912059</v>
      </c>
      <c r="BK150" s="109">
        <f t="shared" si="87"/>
        <v>8121.5182317938061</v>
      </c>
      <c r="BL150" s="89">
        <f t="shared" si="101"/>
        <v>-4.1545223365542228E-2</v>
      </c>
      <c r="BM150" s="109">
        <f t="shared" si="130"/>
        <v>360.84105721443456</v>
      </c>
      <c r="BN150" s="108">
        <f t="shared" si="102"/>
        <v>8482.35928900824</v>
      </c>
      <c r="BO150" s="89">
        <f t="shared" si="103"/>
        <v>1.0391586455800184E-3</v>
      </c>
      <c r="BP150" s="108">
        <f t="shared" si="88"/>
        <v>418.19495328100714</v>
      </c>
      <c r="BQ150" s="108">
        <f t="shared" si="104"/>
        <v>8539.7131850748137</v>
      </c>
      <c r="BR150" s="89">
        <f t="shared" si="89"/>
        <v>7.8077349234002558E-3</v>
      </c>
      <c r="BT150" s="108"/>
      <c r="BU150" s="109">
        <f t="shared" si="105"/>
        <v>-8473.5539221912059</v>
      </c>
      <c r="BV150" s="109">
        <f t="shared" si="90"/>
        <v>8121.5182317938061</v>
      </c>
      <c r="BX150" s="108">
        <f t="shared" si="91"/>
        <v>8473.5539221912059</v>
      </c>
      <c r="BY150" s="111">
        <f t="shared" si="92"/>
        <v>-4.1545223365542228E-2</v>
      </c>
      <c r="BZ150" s="108">
        <f t="shared" si="131"/>
        <v>55.200001</v>
      </c>
      <c r="CA150" s="108">
        <f t="shared" si="132"/>
        <v>40.580002</v>
      </c>
    </row>
    <row r="151" spans="1:79" ht="12.75" customHeight="1" x14ac:dyDescent="0.2">
      <c r="A151" s="107">
        <v>40105</v>
      </c>
      <c r="B151" s="108">
        <v>54.650002000000001</v>
      </c>
      <c r="C151" s="108">
        <v>47.009998000000003</v>
      </c>
      <c r="D151" s="108">
        <v>43.220001000000003</v>
      </c>
      <c r="E151" s="108">
        <v>53.48</v>
      </c>
      <c r="F151" s="108">
        <v>35.200001</v>
      </c>
      <c r="G151" s="108">
        <v>40.479999999999997</v>
      </c>
      <c r="L151" s="189">
        <f>IF(inter=Weekly_2,L150+$B$4,IF(inter=Bi_weekly_2,L149+$B$4,IF(inter=Monthly_2,L147+$B$4,IF(inter=Quarterly_2,0,IF(inter=Yearly_2,0,IF(inter=None_2,0,0))))))</f>
        <v>7900</v>
      </c>
      <c r="M151" s="109">
        <f t="shared" si="106"/>
        <v>28.082211459296786</v>
      </c>
      <c r="N151" s="109">
        <f t="shared" si="107"/>
        <v>25.158790401403621</v>
      </c>
      <c r="O151" s="109">
        <f t="shared" si="108"/>
        <v>10.213207610002542</v>
      </c>
      <c r="P151" s="109">
        <f t="shared" si="109"/>
        <v>0.75684273516424128</v>
      </c>
      <c r="Q151" s="109">
        <f t="shared" si="110"/>
        <v>57.467689518729912</v>
      </c>
      <c r="R151" s="109">
        <f t="shared" si="111"/>
        <v>56.01908779330347</v>
      </c>
      <c r="S151" s="110">
        <f t="shared" si="112"/>
        <v>-0.51385563461272676</v>
      </c>
      <c r="T151" s="110">
        <f t="shared" si="113"/>
        <v>-0.53517956757631902</v>
      </c>
      <c r="U151" s="110">
        <f t="shared" si="114"/>
        <v>-0.23630743576342214</v>
      </c>
      <c r="V151" s="110">
        <f t="shared" si="115"/>
        <v>-1.4151883604417378E-2</v>
      </c>
      <c r="W151" s="110">
        <f t="shared" si="116"/>
        <v>-1.6326047694921915</v>
      </c>
      <c r="X151" s="110">
        <f t="shared" si="117"/>
        <v>-1.3838707458820028</v>
      </c>
      <c r="Y151" s="110">
        <f t="shared" si="118"/>
        <v>25.441902088128007</v>
      </c>
      <c r="Z151" s="110">
        <f t="shared" si="119"/>
        <v>29.576687069844162</v>
      </c>
      <c r="AA151" s="110">
        <f t="shared" si="120"/>
        <v>10.236001614160074</v>
      </c>
      <c r="AB151" s="110">
        <f t="shared" si="121"/>
        <v>7.2382198952879593</v>
      </c>
      <c r="AC151" s="110">
        <f t="shared" si="122"/>
        <v>92.241474652230821</v>
      </c>
      <c r="AD151" s="110">
        <f t="shared" si="123"/>
        <v>25.760869565217394</v>
      </c>
      <c r="AE151" s="110"/>
      <c r="AF151" s="110"/>
      <c r="AG151" s="110"/>
      <c r="AH151" s="110"/>
      <c r="AI151" s="110"/>
      <c r="AJ151" s="110"/>
      <c r="AK151" s="90">
        <f t="shared" si="75"/>
        <v>0</v>
      </c>
      <c r="AL151" s="90">
        <f t="shared" si="76"/>
        <v>0</v>
      </c>
      <c r="AM151" s="90">
        <f t="shared" si="77"/>
        <v>0</v>
      </c>
      <c r="AN151" s="90">
        <f t="shared" si="78"/>
        <v>0</v>
      </c>
      <c r="AO151" s="90">
        <f t="shared" si="79"/>
        <v>0</v>
      </c>
      <c r="AP151" s="90">
        <f t="shared" si="80"/>
        <v>0</v>
      </c>
      <c r="AQ151" s="110">
        <f t="shared" si="81"/>
        <v>0</v>
      </c>
      <c r="AR151" s="110">
        <f t="shared" si="82"/>
        <v>0</v>
      </c>
      <c r="AS151" s="110">
        <f t="shared" si="83"/>
        <v>0</v>
      </c>
      <c r="AT151" s="110">
        <f t="shared" si="84"/>
        <v>0</v>
      </c>
      <c r="AU151" s="110">
        <f t="shared" si="85"/>
        <v>0</v>
      </c>
      <c r="AV151" s="110">
        <f t="shared" si="86"/>
        <v>0</v>
      </c>
      <c r="AW151" s="110">
        <f t="shared" si="124"/>
        <v>0.90636630489394232</v>
      </c>
      <c r="AX151" s="110">
        <f t="shared" si="125"/>
        <v>1.7848796622468657</v>
      </c>
      <c r="AY151" s="110">
        <f t="shared" si="126"/>
        <v>0.46096814744872677</v>
      </c>
      <c r="AZ151" s="110">
        <f t="shared" si="127"/>
        <v>0.35388046028844988</v>
      </c>
      <c r="BA151" s="110">
        <f t="shared" si="128"/>
        <v>4.7381009760152217</v>
      </c>
      <c r="BB151" s="110">
        <f t="shared" si="129"/>
        <v>1.9020613663110293</v>
      </c>
      <c r="BC151" s="110">
        <f t="shared" si="93"/>
        <v>26.34826839302195</v>
      </c>
      <c r="BD151" s="110">
        <f t="shared" si="94"/>
        <v>31.361566732091028</v>
      </c>
      <c r="BE151" s="110">
        <f t="shared" si="95"/>
        <v>10.6969697616088</v>
      </c>
      <c r="BF151" s="110">
        <f t="shared" si="96"/>
        <v>7.5921003555764095</v>
      </c>
      <c r="BG151" s="110">
        <f t="shared" si="97"/>
        <v>96.979575628246039</v>
      </c>
      <c r="BH151" s="110">
        <f t="shared" si="98"/>
        <v>27.662930931528422</v>
      </c>
      <c r="BI151" s="108">
        <f t="shared" si="99"/>
        <v>0</v>
      </c>
      <c r="BJ151" s="109">
        <f t="shared" si="100"/>
        <v>-8295.8560926733062</v>
      </c>
      <c r="BK151" s="109">
        <f t="shared" si="87"/>
        <v>7900</v>
      </c>
      <c r="BL151" s="89">
        <f t="shared" si="101"/>
        <v>-4.7717328778511092E-2</v>
      </c>
      <c r="BM151" s="109">
        <f t="shared" si="130"/>
        <v>360.84105721443456</v>
      </c>
      <c r="BN151" s="108">
        <f t="shared" si="102"/>
        <v>8260.8410572144348</v>
      </c>
      <c r="BO151" s="89">
        <f t="shared" si="103"/>
        <v>-4.2207862657834827E-3</v>
      </c>
      <c r="BP151" s="108">
        <f t="shared" si="88"/>
        <v>416.06528373968803</v>
      </c>
      <c r="BQ151" s="108">
        <f t="shared" si="104"/>
        <v>8316.0652837396883</v>
      </c>
      <c r="BR151" s="89">
        <f t="shared" si="89"/>
        <v>2.4360585382177113E-3</v>
      </c>
      <c r="BT151" s="108"/>
      <c r="BU151" s="109">
        <f t="shared" si="105"/>
        <v>-8295.8560926733062</v>
      </c>
      <c r="BV151" s="109">
        <f t="shared" si="90"/>
        <v>7900</v>
      </c>
      <c r="BX151" s="108">
        <f t="shared" si="91"/>
        <v>8295.8560926733062</v>
      </c>
      <c r="BY151" s="111">
        <f t="shared" si="92"/>
        <v>-4.7717328778510981E-2</v>
      </c>
      <c r="BZ151" s="108">
        <f t="shared" si="131"/>
        <v>54.650002000000001</v>
      </c>
      <c r="CA151" s="108">
        <f t="shared" si="132"/>
        <v>40.479999999999997</v>
      </c>
    </row>
    <row r="152" spans="1:79" ht="12.75" customHeight="1" x14ac:dyDescent="0.2">
      <c r="A152" s="107">
        <v>40112</v>
      </c>
      <c r="B152" s="108">
        <v>52.18</v>
      </c>
      <c r="C152" s="108">
        <v>44.860000999999997</v>
      </c>
      <c r="D152" s="108">
        <v>40.57</v>
      </c>
      <c r="E152" s="108">
        <v>50.139999000000003</v>
      </c>
      <c r="F152" s="108">
        <v>33.349997999999999</v>
      </c>
      <c r="G152" s="108">
        <v>37.599997999999999</v>
      </c>
      <c r="L152" s="189">
        <f>IF(inter=Weekly_2,L151+$B$4,IF(inter=Bi_weekly_2,0,IF(inter=Monthly_2,0,IF(inter=Quarterly_2,L139+$B$4,IF(inter=Yearly_2,0,IF(inter=None_2,0,0))))))</f>
        <v>0</v>
      </c>
      <c r="M152" s="109">
        <f t="shared" si="106"/>
        <v>0</v>
      </c>
      <c r="N152" s="109">
        <f t="shared" si="107"/>
        <v>0</v>
      </c>
      <c r="O152" s="109">
        <f t="shared" si="108"/>
        <v>0</v>
      </c>
      <c r="P152" s="109">
        <f t="shared" si="109"/>
        <v>0</v>
      </c>
      <c r="Q152" s="109">
        <f t="shared" si="110"/>
        <v>0</v>
      </c>
      <c r="R152" s="109">
        <f t="shared" si="111"/>
        <v>0</v>
      </c>
      <c r="S152" s="110">
        <f t="shared" si="112"/>
        <v>0</v>
      </c>
      <c r="T152" s="110">
        <f t="shared" si="113"/>
        <v>0</v>
      </c>
      <c r="U152" s="110">
        <f t="shared" si="114"/>
        <v>0</v>
      </c>
      <c r="V152" s="110">
        <f t="shared" si="115"/>
        <v>0</v>
      </c>
      <c r="W152" s="110">
        <f t="shared" si="116"/>
        <v>0</v>
      </c>
      <c r="X152" s="110">
        <f t="shared" si="117"/>
        <v>0</v>
      </c>
      <c r="Y152" s="110">
        <f t="shared" si="118"/>
        <v>25.441902088128007</v>
      </c>
      <c r="Z152" s="110">
        <f t="shared" si="119"/>
        <v>29.576687069844162</v>
      </c>
      <c r="AA152" s="110">
        <f t="shared" si="120"/>
        <v>10.236001614160074</v>
      </c>
      <c r="AB152" s="110">
        <f t="shared" si="121"/>
        <v>7.2382198952879593</v>
      </c>
      <c r="AC152" s="110">
        <f t="shared" si="122"/>
        <v>92.241474652230821</v>
      </c>
      <c r="AD152" s="110">
        <f t="shared" si="123"/>
        <v>25.760869565217394</v>
      </c>
      <c r="AE152" s="110"/>
      <c r="AF152" s="110"/>
      <c r="AG152" s="110"/>
      <c r="AH152" s="110"/>
      <c r="AI152" s="110"/>
      <c r="AJ152" s="110"/>
      <c r="AK152" s="90">
        <f t="shared" si="75"/>
        <v>0</v>
      </c>
      <c r="AL152" s="90">
        <f t="shared" si="76"/>
        <v>0</v>
      </c>
      <c r="AM152" s="90">
        <f t="shared" si="77"/>
        <v>0</v>
      </c>
      <c r="AN152" s="90">
        <f t="shared" si="78"/>
        <v>0</v>
      </c>
      <c r="AO152" s="90">
        <f t="shared" si="79"/>
        <v>0</v>
      </c>
      <c r="AP152" s="90">
        <f t="shared" si="80"/>
        <v>0</v>
      </c>
      <c r="AQ152" s="110">
        <f t="shared" si="81"/>
        <v>0</v>
      </c>
      <c r="AR152" s="110">
        <f t="shared" si="82"/>
        <v>0</v>
      </c>
      <c r="AS152" s="110">
        <f t="shared" si="83"/>
        <v>0</v>
      </c>
      <c r="AT152" s="110">
        <f t="shared" si="84"/>
        <v>0</v>
      </c>
      <c r="AU152" s="110">
        <f t="shared" si="85"/>
        <v>0</v>
      </c>
      <c r="AV152" s="110">
        <f t="shared" si="86"/>
        <v>0</v>
      </c>
      <c r="AW152" s="110">
        <f t="shared" si="124"/>
        <v>0.90636630489394232</v>
      </c>
      <c r="AX152" s="110">
        <f t="shared" si="125"/>
        <v>1.7848796622468657</v>
      </c>
      <c r="AY152" s="110">
        <f t="shared" si="126"/>
        <v>0.46096814744872677</v>
      </c>
      <c r="AZ152" s="110">
        <f t="shared" si="127"/>
        <v>0.35388046028844988</v>
      </c>
      <c r="BA152" s="110">
        <f t="shared" si="128"/>
        <v>4.7381009760152217</v>
      </c>
      <c r="BB152" s="110">
        <f t="shared" si="129"/>
        <v>1.9020613663110293</v>
      </c>
      <c r="BC152" s="110">
        <f t="shared" si="93"/>
        <v>26.34826839302195</v>
      </c>
      <c r="BD152" s="110">
        <f t="shared" si="94"/>
        <v>31.361566732091028</v>
      </c>
      <c r="BE152" s="110">
        <f t="shared" si="95"/>
        <v>10.6969697616088</v>
      </c>
      <c r="BF152" s="110">
        <f t="shared" si="96"/>
        <v>7.5921003555764095</v>
      </c>
      <c r="BG152" s="110">
        <f t="shared" si="97"/>
        <v>96.979575628246039</v>
      </c>
      <c r="BH152" s="110">
        <f t="shared" si="98"/>
        <v>27.662930931528422</v>
      </c>
      <c r="BI152" s="108">
        <f t="shared" si="99"/>
        <v>0</v>
      </c>
      <c r="BJ152" s="109">
        <f t="shared" si="100"/>
        <v>-8295.8560926733062</v>
      </c>
      <c r="BK152" s="109">
        <f t="shared" si="87"/>
        <v>7477.4292255857918</v>
      </c>
      <c r="BL152" s="89">
        <f t="shared" si="101"/>
        <v>-9.8654901669561146E-2</v>
      </c>
      <c r="BM152" s="109">
        <f t="shared" si="130"/>
        <v>360.84105721443456</v>
      </c>
      <c r="BN152" s="108">
        <f t="shared" si="102"/>
        <v>7838.2702828002266</v>
      </c>
      <c r="BO152" s="89">
        <f t="shared" si="103"/>
        <v>-5.5158359156833536E-2</v>
      </c>
      <c r="BP152" s="108">
        <f t="shared" si="88"/>
        <v>393.34210253269487</v>
      </c>
      <c r="BQ152" s="108">
        <f t="shared" si="104"/>
        <v>7870.771328118487</v>
      </c>
      <c r="BR152" s="89">
        <f t="shared" si="89"/>
        <v>-5.1240614567825471E-2</v>
      </c>
      <c r="BT152" s="108"/>
      <c r="BU152" s="109">
        <f t="shared" si="105"/>
        <v>-8295.8560926733062</v>
      </c>
      <c r="BV152" s="109">
        <f t="shared" si="90"/>
        <v>7477.4292255857918</v>
      </c>
      <c r="BX152" s="108">
        <f t="shared" si="91"/>
        <v>8295.8560926733062</v>
      </c>
      <c r="BY152" s="111">
        <f t="shared" si="92"/>
        <v>-9.8654901669561146E-2</v>
      </c>
      <c r="BZ152" s="108">
        <f t="shared" si="131"/>
        <v>52.18</v>
      </c>
      <c r="CA152" s="108">
        <f t="shared" si="132"/>
        <v>37.599997999999999</v>
      </c>
    </row>
    <row r="153" spans="1:79" ht="12.75" customHeight="1" x14ac:dyDescent="0.2">
      <c r="A153" s="107">
        <v>40119</v>
      </c>
      <c r="B153" s="108">
        <v>53.950001</v>
      </c>
      <c r="C153" s="108">
        <v>46.23</v>
      </c>
      <c r="D153" s="108">
        <v>41.880001</v>
      </c>
      <c r="E153" s="108">
        <v>51.400002000000001</v>
      </c>
      <c r="F153" s="108">
        <v>34.459999000000003</v>
      </c>
      <c r="G153" s="108">
        <v>39.599997999999999</v>
      </c>
      <c r="L153" s="189">
        <f>IF(inter=Weekly_2,L152+$B$4,IF(inter=Bi_weekly_2,L151+$B$4,IF(inter=Monthly_2,0,IF(inter=Quarterly_2,0,IF(inter=Yearly_2,0,IF(inter=None_2,0,0))))))</f>
        <v>0</v>
      </c>
      <c r="M153" s="109">
        <f t="shared" si="106"/>
        <v>0</v>
      </c>
      <c r="N153" s="109">
        <f t="shared" si="107"/>
        <v>0</v>
      </c>
      <c r="O153" s="109">
        <f t="shared" si="108"/>
        <v>0</v>
      </c>
      <c r="P153" s="109">
        <f t="shared" si="109"/>
        <v>0</v>
      </c>
      <c r="Q153" s="109">
        <f t="shared" si="110"/>
        <v>0</v>
      </c>
      <c r="R153" s="109">
        <f t="shared" si="111"/>
        <v>0</v>
      </c>
      <c r="S153" s="110">
        <f t="shared" si="112"/>
        <v>0</v>
      </c>
      <c r="T153" s="110">
        <f t="shared" si="113"/>
        <v>0</v>
      </c>
      <c r="U153" s="110">
        <f t="shared" si="114"/>
        <v>0</v>
      </c>
      <c r="V153" s="110">
        <f t="shared" si="115"/>
        <v>0</v>
      </c>
      <c r="W153" s="110">
        <f t="shared" si="116"/>
        <v>0</v>
      </c>
      <c r="X153" s="110">
        <f t="shared" si="117"/>
        <v>0</v>
      </c>
      <c r="Y153" s="110">
        <f t="shared" si="118"/>
        <v>25.441902088128007</v>
      </c>
      <c r="Z153" s="110">
        <f t="shared" si="119"/>
        <v>29.576687069844162</v>
      </c>
      <c r="AA153" s="110">
        <f t="shared" si="120"/>
        <v>10.236001614160074</v>
      </c>
      <c r="AB153" s="110">
        <f t="shared" si="121"/>
        <v>7.2382198952879593</v>
      </c>
      <c r="AC153" s="110">
        <f t="shared" si="122"/>
        <v>92.241474652230821</v>
      </c>
      <c r="AD153" s="110">
        <f t="shared" si="123"/>
        <v>25.760869565217394</v>
      </c>
      <c r="AE153" s="110"/>
      <c r="AF153" s="110"/>
      <c r="AG153" s="110"/>
      <c r="AH153" s="110"/>
      <c r="AI153" s="110"/>
      <c r="AJ153" s="110"/>
      <c r="AK153" s="90">
        <f t="shared" si="75"/>
        <v>0</v>
      </c>
      <c r="AL153" s="90">
        <f t="shared" si="76"/>
        <v>0</v>
      </c>
      <c r="AM153" s="90">
        <f t="shared" si="77"/>
        <v>0</v>
      </c>
      <c r="AN153" s="90">
        <f t="shared" si="78"/>
        <v>0</v>
      </c>
      <c r="AO153" s="90">
        <f t="shared" si="79"/>
        <v>0</v>
      </c>
      <c r="AP153" s="90">
        <f t="shared" si="80"/>
        <v>0</v>
      </c>
      <c r="AQ153" s="110">
        <f t="shared" si="81"/>
        <v>0</v>
      </c>
      <c r="AR153" s="110">
        <f t="shared" si="82"/>
        <v>0</v>
      </c>
      <c r="AS153" s="110">
        <f t="shared" si="83"/>
        <v>0</v>
      </c>
      <c r="AT153" s="110">
        <f t="shared" si="84"/>
        <v>0</v>
      </c>
      <c r="AU153" s="110">
        <f t="shared" si="85"/>
        <v>0</v>
      </c>
      <c r="AV153" s="110">
        <f t="shared" si="86"/>
        <v>0</v>
      </c>
      <c r="AW153" s="110">
        <f t="shared" si="124"/>
        <v>0.90636630489394232</v>
      </c>
      <c r="AX153" s="110">
        <f t="shared" si="125"/>
        <v>1.7848796622468657</v>
      </c>
      <c r="AY153" s="110">
        <f t="shared" si="126"/>
        <v>0.46096814744872677</v>
      </c>
      <c r="AZ153" s="110">
        <f t="shared" si="127"/>
        <v>0.35388046028844988</v>
      </c>
      <c r="BA153" s="110">
        <f t="shared" si="128"/>
        <v>4.7381009760152217</v>
      </c>
      <c r="BB153" s="110">
        <f t="shared" si="129"/>
        <v>1.9020613663110293</v>
      </c>
      <c r="BC153" s="110">
        <f t="shared" si="93"/>
        <v>26.34826839302195</v>
      </c>
      <c r="BD153" s="110">
        <f t="shared" si="94"/>
        <v>31.361566732091028</v>
      </c>
      <c r="BE153" s="110">
        <f t="shared" si="95"/>
        <v>10.6969697616088</v>
      </c>
      <c r="BF153" s="110">
        <f t="shared" si="96"/>
        <v>7.5921003555764095</v>
      </c>
      <c r="BG153" s="110">
        <f t="shared" si="97"/>
        <v>96.979575628246039</v>
      </c>
      <c r="BH153" s="110">
        <f t="shared" si="98"/>
        <v>27.662930931528422</v>
      </c>
      <c r="BI153" s="108">
        <f t="shared" si="99"/>
        <v>0</v>
      </c>
      <c r="BJ153" s="109">
        <f t="shared" si="100"/>
        <v>-8295.8560926733062</v>
      </c>
      <c r="BK153" s="109">
        <f t="shared" si="87"/>
        <v>7739.4206688018385</v>
      </c>
      <c r="BL153" s="89">
        <f t="shared" si="101"/>
        <v>-6.7073900228681316E-2</v>
      </c>
      <c r="BM153" s="109">
        <f t="shared" si="130"/>
        <v>360.84105721443456</v>
      </c>
      <c r="BN153" s="108">
        <f t="shared" si="102"/>
        <v>8100.2617260162733</v>
      </c>
      <c r="BO153" s="89">
        <f t="shared" si="103"/>
        <v>-2.3577357715953706E-2</v>
      </c>
      <c r="BP153" s="108">
        <f t="shared" si="88"/>
        <v>407.50483388095279</v>
      </c>
      <c r="BQ153" s="108">
        <f t="shared" si="104"/>
        <v>8146.9255026827923</v>
      </c>
      <c r="BR153" s="89">
        <f t="shared" si="89"/>
        <v>-1.795240760288086E-2</v>
      </c>
      <c r="BT153" s="108"/>
      <c r="BU153" s="109">
        <f t="shared" si="105"/>
        <v>-8295.8560926733062</v>
      </c>
      <c r="BV153" s="109">
        <f t="shared" si="90"/>
        <v>7739.4206688018385</v>
      </c>
      <c r="BX153" s="108">
        <f t="shared" si="91"/>
        <v>8295.8560926733062</v>
      </c>
      <c r="BY153" s="111">
        <f t="shared" si="92"/>
        <v>-6.7073900228681538E-2</v>
      </c>
      <c r="BZ153" s="108">
        <f t="shared" si="131"/>
        <v>53.950001</v>
      </c>
      <c r="CA153" s="108">
        <f t="shared" si="132"/>
        <v>39.599997999999999</v>
      </c>
    </row>
    <row r="154" spans="1:79" ht="12.75" customHeight="1" x14ac:dyDescent="0.2">
      <c r="A154" s="107">
        <v>40126</v>
      </c>
      <c r="B154" s="108">
        <v>55.16</v>
      </c>
      <c r="C154" s="108">
        <v>47.259998000000003</v>
      </c>
      <c r="D154" s="108">
        <v>43</v>
      </c>
      <c r="E154" s="108">
        <v>52.529998999999997</v>
      </c>
      <c r="F154" s="108">
        <v>35.340000000000003</v>
      </c>
      <c r="G154" s="108">
        <v>40.779998999999997</v>
      </c>
      <c r="L154" s="189">
        <f>IF(inter=Weekly_2,L153+$B$4,IF(inter=Bi_weekly_2,0,IF(inter=Monthly_2,0,IF(inter=Quarterly_2,0,IF(inter=Yearly_2,0,IF(inter=None_2,0,0))))))</f>
        <v>0</v>
      </c>
      <c r="M154" s="109">
        <f t="shared" si="106"/>
        <v>0</v>
      </c>
      <c r="N154" s="109">
        <f t="shared" si="107"/>
        <v>0</v>
      </c>
      <c r="O154" s="109">
        <f t="shared" si="108"/>
        <v>0</v>
      </c>
      <c r="P154" s="109">
        <f t="shared" si="109"/>
        <v>0</v>
      </c>
      <c r="Q154" s="109">
        <f t="shared" si="110"/>
        <v>0</v>
      </c>
      <c r="R154" s="109">
        <f t="shared" si="111"/>
        <v>0</v>
      </c>
      <c r="S154" s="110">
        <f t="shared" si="112"/>
        <v>0</v>
      </c>
      <c r="T154" s="110">
        <f t="shared" si="113"/>
        <v>0</v>
      </c>
      <c r="U154" s="110">
        <f t="shared" si="114"/>
        <v>0</v>
      </c>
      <c r="V154" s="110">
        <f t="shared" si="115"/>
        <v>0</v>
      </c>
      <c r="W154" s="110">
        <f t="shared" si="116"/>
        <v>0</v>
      </c>
      <c r="X154" s="110">
        <f t="shared" si="117"/>
        <v>0</v>
      </c>
      <c r="Y154" s="110">
        <f t="shared" si="118"/>
        <v>25.441902088128007</v>
      </c>
      <c r="Z154" s="110">
        <f t="shared" si="119"/>
        <v>29.576687069844162</v>
      </c>
      <c r="AA154" s="110">
        <f t="shared" si="120"/>
        <v>10.236001614160074</v>
      </c>
      <c r="AB154" s="110">
        <f t="shared" si="121"/>
        <v>7.2382198952879593</v>
      </c>
      <c r="AC154" s="110">
        <f t="shared" si="122"/>
        <v>92.241474652230821</v>
      </c>
      <c r="AD154" s="110">
        <f t="shared" si="123"/>
        <v>25.760869565217394</v>
      </c>
      <c r="AE154" s="110"/>
      <c r="AF154" s="110"/>
      <c r="AG154" s="110"/>
      <c r="AH154" s="110"/>
      <c r="AI154" s="110"/>
      <c r="AJ154" s="110"/>
      <c r="AK154" s="90">
        <f t="shared" si="75"/>
        <v>0</v>
      </c>
      <c r="AL154" s="90">
        <f t="shared" si="76"/>
        <v>0</v>
      </c>
      <c r="AM154" s="90">
        <f t="shared" si="77"/>
        <v>0</v>
      </c>
      <c r="AN154" s="90">
        <f t="shared" si="78"/>
        <v>0</v>
      </c>
      <c r="AO154" s="90">
        <f t="shared" si="79"/>
        <v>0</v>
      </c>
      <c r="AP154" s="90">
        <f t="shared" si="80"/>
        <v>0</v>
      </c>
      <c r="AQ154" s="110">
        <f t="shared" si="81"/>
        <v>0</v>
      </c>
      <c r="AR154" s="110">
        <f t="shared" si="82"/>
        <v>0</v>
      </c>
      <c r="AS154" s="110">
        <f t="shared" si="83"/>
        <v>0</v>
      </c>
      <c r="AT154" s="110">
        <f t="shared" si="84"/>
        <v>0</v>
      </c>
      <c r="AU154" s="110">
        <f t="shared" si="85"/>
        <v>0</v>
      </c>
      <c r="AV154" s="110">
        <f t="shared" si="86"/>
        <v>0</v>
      </c>
      <c r="AW154" s="110">
        <f t="shared" si="124"/>
        <v>0.90636630489394232</v>
      </c>
      <c r="AX154" s="110">
        <f t="shared" si="125"/>
        <v>1.7848796622468657</v>
      </c>
      <c r="AY154" s="110">
        <f t="shared" si="126"/>
        <v>0.46096814744872677</v>
      </c>
      <c r="AZ154" s="110">
        <f t="shared" si="127"/>
        <v>0.35388046028844988</v>
      </c>
      <c r="BA154" s="110">
        <f t="shared" si="128"/>
        <v>4.7381009760152217</v>
      </c>
      <c r="BB154" s="110">
        <f t="shared" si="129"/>
        <v>1.9020613663110293</v>
      </c>
      <c r="BC154" s="110">
        <f t="shared" si="93"/>
        <v>26.34826839302195</v>
      </c>
      <c r="BD154" s="110">
        <f t="shared" si="94"/>
        <v>31.361566732091028</v>
      </c>
      <c r="BE154" s="110">
        <f t="shared" si="95"/>
        <v>10.6969697616088</v>
      </c>
      <c r="BF154" s="110">
        <f t="shared" si="96"/>
        <v>7.5921003555764095</v>
      </c>
      <c r="BG154" s="110">
        <f t="shared" si="97"/>
        <v>96.979575628246039</v>
      </c>
      <c r="BH154" s="110">
        <f t="shared" si="98"/>
        <v>27.662930931528422</v>
      </c>
      <c r="BI154" s="108">
        <f t="shared" si="99"/>
        <v>0</v>
      </c>
      <c r="BJ154" s="109">
        <f t="shared" si="100"/>
        <v>-8295.8560926733062</v>
      </c>
      <c r="BK154" s="109">
        <f t="shared" si="87"/>
        <v>7931.8831935372746</v>
      </c>
      <c r="BL154" s="89">
        <f t="shared" si="101"/>
        <v>-4.3874061347023985E-2</v>
      </c>
      <c r="BM154" s="109">
        <f t="shared" si="130"/>
        <v>360.84105721443456</v>
      </c>
      <c r="BN154" s="108">
        <f t="shared" si="102"/>
        <v>8292.7242507517094</v>
      </c>
      <c r="BO154" s="89">
        <f t="shared" si="103"/>
        <v>-3.7751883429637534E-4</v>
      </c>
      <c r="BP154" s="108">
        <f t="shared" si="88"/>
        <v>417.77009431982481</v>
      </c>
      <c r="BQ154" s="108">
        <f t="shared" si="104"/>
        <v>8349.6532878570997</v>
      </c>
      <c r="BR154" s="89">
        <f t="shared" si="89"/>
        <v>6.4848274346640533E-3</v>
      </c>
      <c r="BT154" s="108"/>
      <c r="BU154" s="109">
        <f t="shared" si="105"/>
        <v>-8295.8560926733062</v>
      </c>
      <c r="BV154" s="109">
        <f t="shared" si="90"/>
        <v>7931.8831935372746</v>
      </c>
      <c r="BX154" s="108">
        <f t="shared" si="91"/>
        <v>8295.8560926733062</v>
      </c>
      <c r="BY154" s="111">
        <f t="shared" si="92"/>
        <v>-4.3874061347023985E-2</v>
      </c>
      <c r="BZ154" s="108">
        <f t="shared" si="131"/>
        <v>55.16</v>
      </c>
      <c r="CA154" s="108">
        <f t="shared" si="132"/>
        <v>40.779998999999997</v>
      </c>
    </row>
    <row r="155" spans="1:79" ht="12.75" customHeight="1" x14ac:dyDescent="0.2">
      <c r="A155" s="107">
        <v>40133</v>
      </c>
      <c r="B155" s="108">
        <v>55.040000999999997</v>
      </c>
      <c r="C155" s="108">
        <v>47.330002</v>
      </c>
      <c r="D155" s="108">
        <v>42.73</v>
      </c>
      <c r="E155" s="108">
        <v>52.380001</v>
      </c>
      <c r="F155" s="108">
        <v>34.610000999999997</v>
      </c>
      <c r="G155" s="108">
        <v>40.549999</v>
      </c>
      <c r="L155" s="189">
        <f>IF(inter=Weekly_2,L154+$B$4,IF(inter=Bi_weekly_2,L153+$B$4,IF(inter=Monthly_2,L151+$B$4,IF(inter=Quarterly_2,0,IF(inter=Yearly_2,0,IF(inter=None_2,0,0))))))</f>
        <v>8000</v>
      </c>
      <c r="M155" s="109">
        <f t="shared" si="106"/>
        <v>-7.6776836275325877</v>
      </c>
      <c r="N155" s="109">
        <f t="shared" si="107"/>
        <v>-8.1353418309015524</v>
      </c>
      <c r="O155" s="109">
        <f t="shared" si="108"/>
        <v>-10.6156510269401</v>
      </c>
      <c r="P155" s="109">
        <f t="shared" si="109"/>
        <v>-12.862034646596783</v>
      </c>
      <c r="Q155" s="109">
        <f t="shared" si="110"/>
        <v>-95.522470044817055</v>
      </c>
      <c r="R155" s="109">
        <f t="shared" si="111"/>
        <v>-11.396764891304201</v>
      </c>
      <c r="S155" s="110">
        <f t="shared" si="112"/>
        <v>0.13949279593095554</v>
      </c>
      <c r="T155" s="110">
        <f t="shared" si="113"/>
        <v>0.17188551631376547</v>
      </c>
      <c r="U155" s="110">
        <f t="shared" si="114"/>
        <v>0.24843554942523052</v>
      </c>
      <c r="V155" s="110">
        <f t="shared" si="115"/>
        <v>0.24555239406346677</v>
      </c>
      <c r="W155" s="110">
        <f t="shared" si="116"/>
        <v>2.7599672720268646</v>
      </c>
      <c r="X155" s="110">
        <f t="shared" si="117"/>
        <v>0.28105462817161109</v>
      </c>
      <c r="Y155" s="110">
        <f t="shared" si="118"/>
        <v>25.581394884058962</v>
      </c>
      <c r="Z155" s="110">
        <f t="shared" si="119"/>
        <v>29.748572586157927</v>
      </c>
      <c r="AA155" s="110">
        <f t="shared" si="120"/>
        <v>10.484437163585305</v>
      </c>
      <c r="AB155" s="110">
        <f t="shared" si="121"/>
        <v>7.4837722893514265</v>
      </c>
      <c r="AC155" s="110">
        <f t="shared" si="122"/>
        <v>95.001441924257691</v>
      </c>
      <c r="AD155" s="110">
        <f t="shared" si="123"/>
        <v>26.041924193389004</v>
      </c>
      <c r="AE155" s="110"/>
      <c r="AF155" s="110"/>
      <c r="AG155" s="110"/>
      <c r="AH155" s="110"/>
      <c r="AI155" s="110"/>
      <c r="AJ155" s="110"/>
      <c r="AK155" s="90">
        <f t="shared" si="75"/>
        <v>0</v>
      </c>
      <c r="AL155" s="90">
        <f t="shared" si="76"/>
        <v>0</v>
      </c>
      <c r="AM155" s="90">
        <f t="shared" si="77"/>
        <v>0</v>
      </c>
      <c r="AN155" s="90">
        <f t="shared" si="78"/>
        <v>0</v>
      </c>
      <c r="AO155" s="90">
        <f t="shared" si="79"/>
        <v>0</v>
      </c>
      <c r="AP155" s="90">
        <f t="shared" si="80"/>
        <v>0</v>
      </c>
      <c r="AQ155" s="110">
        <f t="shared" si="81"/>
        <v>0</v>
      </c>
      <c r="AR155" s="110">
        <f t="shared" si="82"/>
        <v>0</v>
      </c>
      <c r="AS155" s="110">
        <f t="shared" si="83"/>
        <v>0</v>
      </c>
      <c r="AT155" s="110">
        <f t="shared" si="84"/>
        <v>0</v>
      </c>
      <c r="AU155" s="110">
        <f t="shared" si="85"/>
        <v>0</v>
      </c>
      <c r="AV155" s="110">
        <f t="shared" si="86"/>
        <v>0</v>
      </c>
      <c r="AW155" s="110">
        <f t="shared" si="124"/>
        <v>0.90636630489394232</v>
      </c>
      <c r="AX155" s="110">
        <f t="shared" si="125"/>
        <v>1.7848796622468657</v>
      </c>
      <c r="AY155" s="110">
        <f t="shared" si="126"/>
        <v>0.46096814744872677</v>
      </c>
      <c r="AZ155" s="110">
        <f t="shared" si="127"/>
        <v>0.35388046028844988</v>
      </c>
      <c r="BA155" s="110">
        <f t="shared" si="128"/>
        <v>4.7381009760152217</v>
      </c>
      <c r="BB155" s="110">
        <f t="shared" si="129"/>
        <v>1.9020613663110293</v>
      </c>
      <c r="BC155" s="110">
        <f t="shared" si="93"/>
        <v>26.487761188952906</v>
      </c>
      <c r="BD155" s="110">
        <f t="shared" si="94"/>
        <v>31.533452248404792</v>
      </c>
      <c r="BE155" s="110">
        <f t="shared" si="95"/>
        <v>10.945405311034031</v>
      </c>
      <c r="BF155" s="110">
        <f t="shared" si="96"/>
        <v>7.8376527496398767</v>
      </c>
      <c r="BG155" s="110">
        <f t="shared" si="97"/>
        <v>99.739542900272909</v>
      </c>
      <c r="BH155" s="110">
        <f t="shared" si="98"/>
        <v>27.943985559700032</v>
      </c>
      <c r="BI155" s="108">
        <f t="shared" si="99"/>
        <v>0</v>
      </c>
      <c r="BJ155" s="109">
        <f t="shared" si="100"/>
        <v>-8442.0660387413973</v>
      </c>
      <c r="BK155" s="109">
        <f t="shared" si="87"/>
        <v>8000</v>
      </c>
      <c r="BL155" s="89">
        <f t="shared" si="101"/>
        <v>-5.2364674324118843E-2</v>
      </c>
      <c r="BM155" s="109">
        <f t="shared" si="130"/>
        <v>360.84105721443456</v>
      </c>
      <c r="BN155" s="108">
        <f t="shared" si="102"/>
        <v>8360.8410572144348</v>
      </c>
      <c r="BO155" s="89">
        <f t="shared" si="103"/>
        <v>-9.6214577277901059E-3</v>
      </c>
      <c r="BP155" s="108">
        <f t="shared" si="88"/>
        <v>413.71245413574462</v>
      </c>
      <c r="BQ155" s="108">
        <f t="shared" si="104"/>
        <v>8413.7124541357443</v>
      </c>
      <c r="BR155" s="89">
        <f t="shared" si="89"/>
        <v>-3.3586072977320747E-3</v>
      </c>
      <c r="BT155" s="108"/>
      <c r="BU155" s="109">
        <f t="shared" si="105"/>
        <v>-8442.0660387413973</v>
      </c>
      <c r="BV155" s="109">
        <f t="shared" si="90"/>
        <v>8000</v>
      </c>
      <c r="BX155" s="108">
        <f t="shared" si="91"/>
        <v>8442.0660387413973</v>
      </c>
      <c r="BY155" s="111">
        <f t="shared" si="92"/>
        <v>-5.2364674324118954E-2</v>
      </c>
      <c r="BZ155" s="108">
        <f t="shared" si="131"/>
        <v>55.040000999999997</v>
      </c>
      <c r="CA155" s="108">
        <f t="shared" si="132"/>
        <v>40.549999</v>
      </c>
    </row>
    <row r="156" spans="1:79" ht="12.75" customHeight="1" x14ac:dyDescent="0.2">
      <c r="A156" s="107">
        <v>40140</v>
      </c>
      <c r="B156" s="108">
        <v>55.009998000000003</v>
      </c>
      <c r="C156" s="108">
        <v>47.299999</v>
      </c>
      <c r="D156" s="108">
        <v>42.540000999999997</v>
      </c>
      <c r="E156" s="108">
        <v>51.689999</v>
      </c>
      <c r="F156" s="108">
        <v>34.520000000000003</v>
      </c>
      <c r="G156" s="108">
        <v>39.93</v>
      </c>
      <c r="L156" s="189">
        <f>IF(inter=Weekly_2,L155+$B$4,IF(inter=Bi_weekly_2,0,IF(inter=Monthly_2,0,IF(inter=Quarterly_2,0,IF(inter=Yearly_2,0,IF(inter=None_2,0,0))))))</f>
        <v>0</v>
      </c>
      <c r="M156" s="109">
        <f t="shared" si="106"/>
        <v>0</v>
      </c>
      <c r="N156" s="109">
        <f t="shared" si="107"/>
        <v>0</v>
      </c>
      <c r="O156" s="109">
        <f t="shared" si="108"/>
        <v>0</v>
      </c>
      <c r="P156" s="109">
        <f t="shared" si="109"/>
        <v>0</v>
      </c>
      <c r="Q156" s="109">
        <f t="shared" si="110"/>
        <v>0</v>
      </c>
      <c r="R156" s="109">
        <f t="shared" si="111"/>
        <v>0</v>
      </c>
      <c r="S156" s="110">
        <f t="shared" si="112"/>
        <v>0</v>
      </c>
      <c r="T156" s="110">
        <f t="shared" si="113"/>
        <v>0</v>
      </c>
      <c r="U156" s="110">
        <f t="shared" si="114"/>
        <v>0</v>
      </c>
      <c r="V156" s="110">
        <f t="shared" si="115"/>
        <v>0</v>
      </c>
      <c r="W156" s="110">
        <f t="shared" si="116"/>
        <v>0</v>
      </c>
      <c r="X156" s="110">
        <f t="shared" si="117"/>
        <v>0</v>
      </c>
      <c r="Y156" s="110">
        <f t="shared" si="118"/>
        <v>25.581394884058962</v>
      </c>
      <c r="Z156" s="110">
        <f t="shared" si="119"/>
        <v>29.748572586157927</v>
      </c>
      <c r="AA156" s="110">
        <f t="shared" si="120"/>
        <v>10.484437163585305</v>
      </c>
      <c r="AB156" s="110">
        <f t="shared" si="121"/>
        <v>7.4837722893514265</v>
      </c>
      <c r="AC156" s="110">
        <f t="shared" si="122"/>
        <v>95.001441924257691</v>
      </c>
      <c r="AD156" s="110">
        <f t="shared" si="123"/>
        <v>26.041924193389004</v>
      </c>
      <c r="AE156" s="110"/>
      <c r="AF156" s="110"/>
      <c r="AG156" s="110"/>
      <c r="AH156" s="110"/>
      <c r="AI156" s="110"/>
      <c r="AJ156" s="110"/>
      <c r="AK156" s="90">
        <f t="shared" si="75"/>
        <v>0</v>
      </c>
      <c r="AL156" s="90">
        <f t="shared" si="76"/>
        <v>0</v>
      </c>
      <c r="AM156" s="90">
        <f t="shared" si="77"/>
        <v>0</v>
      </c>
      <c r="AN156" s="90">
        <f t="shared" si="78"/>
        <v>0</v>
      </c>
      <c r="AO156" s="90">
        <f t="shared" si="79"/>
        <v>0</v>
      </c>
      <c r="AP156" s="90">
        <f t="shared" si="80"/>
        <v>0</v>
      </c>
      <c r="AQ156" s="110">
        <f t="shared" si="81"/>
        <v>0</v>
      </c>
      <c r="AR156" s="110">
        <f t="shared" si="82"/>
        <v>0</v>
      </c>
      <c r="AS156" s="110">
        <f t="shared" si="83"/>
        <v>0</v>
      </c>
      <c r="AT156" s="110">
        <f t="shared" si="84"/>
        <v>0</v>
      </c>
      <c r="AU156" s="110">
        <f t="shared" si="85"/>
        <v>0</v>
      </c>
      <c r="AV156" s="110">
        <f t="shared" si="86"/>
        <v>0</v>
      </c>
      <c r="AW156" s="110">
        <f t="shared" si="124"/>
        <v>0.90636630489394232</v>
      </c>
      <c r="AX156" s="110">
        <f t="shared" si="125"/>
        <v>1.7848796622468657</v>
      </c>
      <c r="AY156" s="110">
        <f t="shared" si="126"/>
        <v>0.46096814744872677</v>
      </c>
      <c r="AZ156" s="110">
        <f t="shared" si="127"/>
        <v>0.35388046028844988</v>
      </c>
      <c r="BA156" s="110">
        <f t="shared" si="128"/>
        <v>4.7381009760152217</v>
      </c>
      <c r="BB156" s="110">
        <f t="shared" si="129"/>
        <v>1.9020613663110293</v>
      </c>
      <c r="BC156" s="110">
        <f t="shared" si="93"/>
        <v>26.487761188952906</v>
      </c>
      <c r="BD156" s="110">
        <f t="shared" si="94"/>
        <v>31.533452248404792</v>
      </c>
      <c r="BE156" s="110">
        <f t="shared" si="95"/>
        <v>10.945405311034031</v>
      </c>
      <c r="BF156" s="110">
        <f t="shared" si="96"/>
        <v>7.8376527496398767</v>
      </c>
      <c r="BG156" s="110">
        <f t="shared" si="97"/>
        <v>99.739542900272909</v>
      </c>
      <c r="BH156" s="110">
        <f t="shared" si="98"/>
        <v>27.943985559700032</v>
      </c>
      <c r="BI156" s="108">
        <f t="shared" si="99"/>
        <v>0</v>
      </c>
      <c r="BJ156" s="109">
        <f t="shared" si="100"/>
        <v>-8442.0660387413973</v>
      </c>
      <c r="BK156" s="109">
        <f t="shared" si="87"/>
        <v>7966.4878928295484</v>
      </c>
      <c r="BL156" s="89">
        <f t="shared" si="101"/>
        <v>-5.6334331398188331E-2</v>
      </c>
      <c r="BM156" s="109">
        <f t="shared" si="130"/>
        <v>360.84105721443456</v>
      </c>
      <c r="BN156" s="108">
        <f t="shared" si="102"/>
        <v>8327.3289500439823</v>
      </c>
      <c r="BO156" s="89">
        <f t="shared" si="103"/>
        <v>-1.3591114801859705E-2</v>
      </c>
      <c r="BP156" s="108">
        <f t="shared" si="88"/>
        <v>411.69423699959162</v>
      </c>
      <c r="BQ156" s="108">
        <f t="shared" si="104"/>
        <v>8378.1821298291397</v>
      </c>
      <c r="BR156" s="89">
        <f t="shared" si="89"/>
        <v>-7.5673311034394342E-3</v>
      </c>
      <c r="BT156" s="108"/>
      <c r="BU156" s="109">
        <f t="shared" si="105"/>
        <v>-8442.0660387413973</v>
      </c>
      <c r="BV156" s="109">
        <f t="shared" si="90"/>
        <v>7966.4878928295484</v>
      </c>
      <c r="BX156" s="108">
        <f t="shared" si="91"/>
        <v>8442.0660387413973</v>
      </c>
      <c r="BY156" s="111">
        <f t="shared" si="92"/>
        <v>-5.6334331398188331E-2</v>
      </c>
      <c r="BZ156" s="108">
        <f t="shared" si="131"/>
        <v>55.009998000000003</v>
      </c>
      <c r="CA156" s="108">
        <f t="shared" si="132"/>
        <v>39.93</v>
      </c>
    </row>
    <row r="157" spans="1:79" ht="12.75" customHeight="1" x14ac:dyDescent="0.2">
      <c r="A157" s="107">
        <v>40147</v>
      </c>
      <c r="B157" s="108">
        <v>55.900002000000001</v>
      </c>
      <c r="C157" s="108">
        <v>48.049999</v>
      </c>
      <c r="D157" s="108">
        <v>43.779998999999997</v>
      </c>
      <c r="E157" s="108">
        <v>53.810001</v>
      </c>
      <c r="F157" s="108">
        <v>35.490001999999997</v>
      </c>
      <c r="G157" s="108">
        <v>41.450001</v>
      </c>
      <c r="L157" s="189">
        <f>IF(inter=Weekly_2,L156+$B$4,IF(inter=Bi_weekly_2,L155+$B$4,IF(inter=Monthly_2,0,IF(inter=Quarterly_2,0,IF(inter=Yearly_2,0,IF(inter=None_2,0,0))))))</f>
        <v>0</v>
      </c>
      <c r="M157" s="109">
        <f t="shared" si="106"/>
        <v>0</v>
      </c>
      <c r="N157" s="109">
        <f t="shared" si="107"/>
        <v>0</v>
      </c>
      <c r="O157" s="109">
        <f t="shared" si="108"/>
        <v>0</v>
      </c>
      <c r="P157" s="109">
        <f t="shared" si="109"/>
        <v>0</v>
      </c>
      <c r="Q157" s="109">
        <f t="shared" si="110"/>
        <v>0</v>
      </c>
      <c r="R157" s="109">
        <f t="shared" si="111"/>
        <v>0</v>
      </c>
      <c r="S157" s="110">
        <f t="shared" si="112"/>
        <v>0</v>
      </c>
      <c r="T157" s="110">
        <f t="shared" si="113"/>
        <v>0</v>
      </c>
      <c r="U157" s="110">
        <f t="shared" si="114"/>
        <v>0</v>
      </c>
      <c r="V157" s="110">
        <f t="shared" si="115"/>
        <v>0</v>
      </c>
      <c r="W157" s="110">
        <f t="shared" si="116"/>
        <v>0</v>
      </c>
      <c r="X157" s="110">
        <f t="shared" si="117"/>
        <v>0</v>
      </c>
      <c r="Y157" s="110">
        <f t="shared" si="118"/>
        <v>25.581394884058962</v>
      </c>
      <c r="Z157" s="110">
        <f t="shared" si="119"/>
        <v>29.748572586157927</v>
      </c>
      <c r="AA157" s="110">
        <f t="shared" si="120"/>
        <v>10.484437163585305</v>
      </c>
      <c r="AB157" s="110">
        <f t="shared" si="121"/>
        <v>7.4837722893514265</v>
      </c>
      <c r="AC157" s="110">
        <f t="shared" si="122"/>
        <v>95.001441924257691</v>
      </c>
      <c r="AD157" s="110">
        <f t="shared" si="123"/>
        <v>26.041924193389004</v>
      </c>
      <c r="AE157" s="110"/>
      <c r="AF157" s="110"/>
      <c r="AG157" s="110"/>
      <c r="AH157" s="110"/>
      <c r="AI157" s="110"/>
      <c r="AJ157" s="110"/>
      <c r="AK157" s="90">
        <f t="shared" si="75"/>
        <v>0</v>
      </c>
      <c r="AL157" s="90">
        <f t="shared" si="76"/>
        <v>0</v>
      </c>
      <c r="AM157" s="90">
        <f t="shared" si="77"/>
        <v>0</v>
      </c>
      <c r="AN157" s="90">
        <f t="shared" si="78"/>
        <v>0</v>
      </c>
      <c r="AO157" s="90">
        <f t="shared" si="79"/>
        <v>0</v>
      </c>
      <c r="AP157" s="90">
        <f t="shared" si="80"/>
        <v>0</v>
      </c>
      <c r="AQ157" s="110">
        <f t="shared" si="81"/>
        <v>0</v>
      </c>
      <c r="AR157" s="110">
        <f t="shared" si="82"/>
        <v>0</v>
      </c>
      <c r="AS157" s="110">
        <f t="shared" si="83"/>
        <v>0</v>
      </c>
      <c r="AT157" s="110">
        <f t="shared" si="84"/>
        <v>0</v>
      </c>
      <c r="AU157" s="110">
        <f t="shared" si="85"/>
        <v>0</v>
      </c>
      <c r="AV157" s="110">
        <f t="shared" si="86"/>
        <v>0</v>
      </c>
      <c r="AW157" s="110">
        <f t="shared" si="124"/>
        <v>0.90636630489394232</v>
      </c>
      <c r="AX157" s="110">
        <f t="shared" si="125"/>
        <v>1.7848796622468657</v>
      </c>
      <c r="AY157" s="110">
        <f t="shared" si="126"/>
        <v>0.46096814744872677</v>
      </c>
      <c r="AZ157" s="110">
        <f t="shared" si="127"/>
        <v>0.35388046028844988</v>
      </c>
      <c r="BA157" s="110">
        <f t="shared" si="128"/>
        <v>4.7381009760152217</v>
      </c>
      <c r="BB157" s="110">
        <f t="shared" si="129"/>
        <v>1.9020613663110293</v>
      </c>
      <c r="BC157" s="110">
        <f t="shared" si="93"/>
        <v>26.487761188952906</v>
      </c>
      <c r="BD157" s="110">
        <f t="shared" si="94"/>
        <v>31.533452248404792</v>
      </c>
      <c r="BE157" s="110">
        <f t="shared" si="95"/>
        <v>10.945405311034031</v>
      </c>
      <c r="BF157" s="110">
        <f t="shared" si="96"/>
        <v>7.8376527496398767</v>
      </c>
      <c r="BG157" s="110">
        <f t="shared" si="97"/>
        <v>99.739542900272909</v>
      </c>
      <c r="BH157" s="110">
        <f t="shared" si="98"/>
        <v>27.943985559700032</v>
      </c>
      <c r="BI157" s="108">
        <f t="shared" si="99"/>
        <v>0</v>
      </c>
      <c r="BJ157" s="109">
        <f t="shared" si="100"/>
        <v>-8442.0660387413973</v>
      </c>
      <c r="BK157" s="109">
        <f t="shared" si="87"/>
        <v>8172.168498861789</v>
      </c>
      <c r="BL157" s="89">
        <f t="shared" si="101"/>
        <v>-3.1970555387866417E-2</v>
      </c>
      <c r="BM157" s="109">
        <f t="shared" si="130"/>
        <v>360.84105721443456</v>
      </c>
      <c r="BN157" s="108">
        <f t="shared" si="102"/>
        <v>8533.0095560762238</v>
      </c>
      <c r="BO157" s="89">
        <f t="shared" si="103"/>
        <v>1.0772661208462209E-2</v>
      </c>
      <c r="BP157" s="108">
        <f t="shared" si="88"/>
        <v>422.64849584936098</v>
      </c>
      <c r="BQ157" s="108">
        <f t="shared" si="104"/>
        <v>8594.816994711151</v>
      </c>
      <c r="BR157" s="89">
        <f t="shared" si="89"/>
        <v>1.8094025238462486E-2</v>
      </c>
      <c r="BT157" s="108"/>
      <c r="BU157" s="109">
        <f t="shared" si="105"/>
        <v>-8442.0660387413973</v>
      </c>
      <c r="BV157" s="109">
        <f t="shared" si="90"/>
        <v>8172.168498861789</v>
      </c>
      <c r="BX157" s="108">
        <f t="shared" si="91"/>
        <v>8442.0660387413973</v>
      </c>
      <c r="BY157" s="111">
        <f t="shared" si="92"/>
        <v>-3.1970555387866417E-2</v>
      </c>
      <c r="BZ157" s="108">
        <f t="shared" si="131"/>
        <v>55.900002000000001</v>
      </c>
      <c r="CA157" s="108">
        <f t="shared" si="132"/>
        <v>41.450001</v>
      </c>
    </row>
    <row r="158" spans="1:79" ht="12.75" customHeight="1" x14ac:dyDescent="0.2">
      <c r="A158" s="107">
        <v>40154</v>
      </c>
      <c r="B158" s="108">
        <v>55.990001999999997</v>
      </c>
      <c r="C158" s="108">
        <v>48.139999000000003</v>
      </c>
      <c r="D158" s="108">
        <v>44.060001</v>
      </c>
      <c r="E158" s="108">
        <v>53.790000999999997</v>
      </c>
      <c r="F158" s="108">
        <v>34.790000999999997</v>
      </c>
      <c r="G158" s="108">
        <v>41.07</v>
      </c>
      <c r="L158" s="189">
        <f>IF(inter=Weekly_2,L157+$B$4,IF(inter=Bi_weekly_2,0,IF(inter=Monthly_2,0,IF(inter=Quarterly_2,0,IF(inter=Yearly_2,0,IF(inter=None_2,0,0))))))</f>
        <v>0</v>
      </c>
      <c r="M158" s="109">
        <f t="shared" si="106"/>
        <v>0</v>
      </c>
      <c r="N158" s="109">
        <f t="shared" si="107"/>
        <v>0</v>
      </c>
      <c r="O158" s="109">
        <f t="shared" si="108"/>
        <v>0</v>
      </c>
      <c r="P158" s="109">
        <f t="shared" si="109"/>
        <v>0</v>
      </c>
      <c r="Q158" s="109">
        <f t="shared" si="110"/>
        <v>0</v>
      </c>
      <c r="R158" s="109">
        <f t="shared" si="111"/>
        <v>0</v>
      </c>
      <c r="S158" s="110">
        <f t="shared" si="112"/>
        <v>0</v>
      </c>
      <c r="T158" s="110">
        <f t="shared" si="113"/>
        <v>0</v>
      </c>
      <c r="U158" s="110">
        <f t="shared" si="114"/>
        <v>0</v>
      </c>
      <c r="V158" s="110">
        <f t="shared" si="115"/>
        <v>0</v>
      </c>
      <c r="W158" s="110">
        <f t="shared" si="116"/>
        <v>0</v>
      </c>
      <c r="X158" s="110">
        <f t="shared" si="117"/>
        <v>0</v>
      </c>
      <c r="Y158" s="110">
        <f t="shared" si="118"/>
        <v>25.581394884058962</v>
      </c>
      <c r="Z158" s="110">
        <f t="shared" si="119"/>
        <v>29.748572586157927</v>
      </c>
      <c r="AA158" s="110">
        <f t="shared" si="120"/>
        <v>10.484437163585305</v>
      </c>
      <c r="AB158" s="110">
        <f t="shared" si="121"/>
        <v>7.4837722893514265</v>
      </c>
      <c r="AC158" s="110">
        <f t="shared" si="122"/>
        <v>95.001441924257691</v>
      </c>
      <c r="AD158" s="110">
        <f t="shared" si="123"/>
        <v>26.041924193389004</v>
      </c>
      <c r="AE158" s="110"/>
      <c r="AF158" s="110"/>
      <c r="AG158" s="110"/>
      <c r="AH158" s="110"/>
      <c r="AI158" s="110"/>
      <c r="AJ158" s="110"/>
      <c r="AK158" s="90">
        <f t="shared" si="75"/>
        <v>0</v>
      </c>
      <c r="AL158" s="90">
        <f t="shared" si="76"/>
        <v>0</v>
      </c>
      <c r="AM158" s="90">
        <f t="shared" si="77"/>
        <v>0</v>
      </c>
      <c r="AN158" s="90">
        <f t="shared" si="78"/>
        <v>0</v>
      </c>
      <c r="AO158" s="90">
        <f t="shared" si="79"/>
        <v>0</v>
      </c>
      <c r="AP158" s="90">
        <f t="shared" si="80"/>
        <v>0</v>
      </c>
      <c r="AQ158" s="110">
        <f t="shared" si="81"/>
        <v>0</v>
      </c>
      <c r="AR158" s="110">
        <f t="shared" si="82"/>
        <v>0</v>
      </c>
      <c r="AS158" s="110">
        <f t="shared" si="83"/>
        <v>0</v>
      </c>
      <c r="AT158" s="110">
        <f t="shared" si="84"/>
        <v>0</v>
      </c>
      <c r="AU158" s="110">
        <f t="shared" si="85"/>
        <v>0</v>
      </c>
      <c r="AV158" s="110">
        <f t="shared" si="86"/>
        <v>0</v>
      </c>
      <c r="AW158" s="110">
        <f t="shared" si="124"/>
        <v>0.90636630489394232</v>
      </c>
      <c r="AX158" s="110">
        <f t="shared" si="125"/>
        <v>1.7848796622468657</v>
      </c>
      <c r="AY158" s="110">
        <f t="shared" si="126"/>
        <v>0.46096814744872677</v>
      </c>
      <c r="AZ158" s="110">
        <f t="shared" si="127"/>
        <v>0.35388046028844988</v>
      </c>
      <c r="BA158" s="110">
        <f t="shared" si="128"/>
        <v>4.7381009760152217</v>
      </c>
      <c r="BB158" s="110">
        <f t="shared" si="129"/>
        <v>1.9020613663110293</v>
      </c>
      <c r="BC158" s="110">
        <f t="shared" si="93"/>
        <v>26.487761188952906</v>
      </c>
      <c r="BD158" s="110">
        <f t="shared" si="94"/>
        <v>31.533452248404792</v>
      </c>
      <c r="BE158" s="110">
        <f t="shared" si="95"/>
        <v>10.945405311034031</v>
      </c>
      <c r="BF158" s="110">
        <f t="shared" si="96"/>
        <v>7.8376527496398767</v>
      </c>
      <c r="BG158" s="110">
        <f t="shared" si="97"/>
        <v>99.739542900272909</v>
      </c>
      <c r="BH158" s="110">
        <f t="shared" si="98"/>
        <v>27.943985559700032</v>
      </c>
      <c r="BI158" s="108">
        <f t="shared" si="99"/>
        <v>0</v>
      </c>
      <c r="BJ158" s="109">
        <f t="shared" si="100"/>
        <v>-8442.0660387413973</v>
      </c>
      <c r="BK158" s="109">
        <f t="shared" si="87"/>
        <v>8103.5371222791655</v>
      </c>
      <c r="BL158" s="89">
        <f t="shared" si="101"/>
        <v>-4.010024500029874E-2</v>
      </c>
      <c r="BM158" s="109">
        <f t="shared" si="130"/>
        <v>360.84105721443456</v>
      </c>
      <c r="BN158" s="108">
        <f t="shared" si="102"/>
        <v>8464.3781794936003</v>
      </c>
      <c r="BO158" s="89">
        <f t="shared" si="103"/>
        <v>2.6429715960301081E-3</v>
      </c>
      <c r="BP158" s="108">
        <f t="shared" si="88"/>
        <v>418.97324173784858</v>
      </c>
      <c r="BQ158" s="108">
        <f t="shared" si="104"/>
        <v>8522.5103640170146</v>
      </c>
      <c r="BR158" s="89">
        <f t="shared" si="89"/>
        <v>9.5289855476670127E-3</v>
      </c>
      <c r="BT158" s="108"/>
      <c r="BU158" s="109">
        <f t="shared" si="105"/>
        <v>-8442.0660387413973</v>
      </c>
      <c r="BV158" s="109">
        <f t="shared" si="90"/>
        <v>8103.5371222791655</v>
      </c>
      <c r="BX158" s="108">
        <f t="shared" si="91"/>
        <v>8442.0660387413973</v>
      </c>
      <c r="BY158" s="111">
        <f t="shared" si="92"/>
        <v>-4.0100245000298851E-2</v>
      </c>
      <c r="BZ158" s="108">
        <f t="shared" si="131"/>
        <v>55.990001999999997</v>
      </c>
      <c r="CA158" s="108">
        <f t="shared" si="132"/>
        <v>41.07</v>
      </c>
    </row>
    <row r="159" spans="1:79" ht="12.75" customHeight="1" x14ac:dyDescent="0.2">
      <c r="A159" s="107">
        <v>40161</v>
      </c>
      <c r="B159" s="108">
        <v>56.02</v>
      </c>
      <c r="C159" s="108">
        <v>47.830002</v>
      </c>
      <c r="D159" s="108">
        <v>44.400002000000001</v>
      </c>
      <c r="E159" s="108">
        <v>54.540000999999997</v>
      </c>
      <c r="F159" s="108">
        <v>34.299999</v>
      </c>
      <c r="G159" s="108">
        <v>40.169998</v>
      </c>
      <c r="L159" s="189">
        <f>IF(inter=Weekly_2,L158+$B$4,IF(inter=Bi_weekly_2,L157+$B$4,IF(inter=Monthly_2,L155+$B$4,IF(inter=Quarterly_2,0,IF(inter=Yearly_2,0,IF(inter=None_2,0,0))))))</f>
        <v>8100</v>
      </c>
      <c r="M159" s="109">
        <f t="shared" si="106"/>
        <v>7.4697414049833242</v>
      </c>
      <c r="N159" s="109">
        <f t="shared" si="107"/>
        <v>-2.7257137069211694</v>
      </c>
      <c r="O159" s="109">
        <f t="shared" si="108"/>
        <v>11.909031032061876</v>
      </c>
      <c r="P159" s="109">
        <f t="shared" si="109"/>
        <v>11.264948144999039</v>
      </c>
      <c r="Q159" s="109">
        <f t="shared" si="110"/>
        <v>-70.550636999403196</v>
      </c>
      <c r="R159" s="109">
        <f t="shared" si="111"/>
        <v>-23.095957235412243</v>
      </c>
      <c r="S159" s="110">
        <f t="shared" si="112"/>
        <v>-0.13334061772551453</v>
      </c>
      <c r="T159" s="110">
        <f t="shared" si="113"/>
        <v>5.6987530690907548E-2</v>
      </c>
      <c r="U159" s="110">
        <f t="shared" si="114"/>
        <v>-0.26822140755898782</v>
      </c>
      <c r="V159" s="110">
        <f t="shared" si="115"/>
        <v>-0.20654470000833039</v>
      </c>
      <c r="W159" s="110">
        <f t="shared" si="116"/>
        <v>2.0568699433315785</v>
      </c>
      <c r="X159" s="110">
        <f t="shared" si="117"/>
        <v>0.57495539918653327</v>
      </c>
      <c r="Y159" s="110">
        <f t="shared" si="118"/>
        <v>25.448054266333447</v>
      </c>
      <c r="Z159" s="110">
        <f t="shared" si="119"/>
        <v>29.805560116848834</v>
      </c>
      <c r="AA159" s="110">
        <f t="shared" si="120"/>
        <v>10.216215756026317</v>
      </c>
      <c r="AB159" s="110">
        <f t="shared" si="121"/>
        <v>7.277227589343096</v>
      </c>
      <c r="AC159" s="110">
        <f t="shared" si="122"/>
        <v>97.058311867589268</v>
      </c>
      <c r="AD159" s="110">
        <f t="shared" si="123"/>
        <v>26.616879592575536</v>
      </c>
      <c r="AE159" s="110"/>
      <c r="AF159" s="110"/>
      <c r="AG159" s="110"/>
      <c r="AH159" s="110"/>
      <c r="AI159" s="110"/>
      <c r="AJ159" s="110"/>
      <c r="AK159" s="90">
        <f t="shared" si="75"/>
        <v>0</v>
      </c>
      <c r="AL159" s="90">
        <f t="shared" si="76"/>
        <v>0</v>
      </c>
      <c r="AM159" s="90">
        <f t="shared" si="77"/>
        <v>0</v>
      </c>
      <c r="AN159" s="90">
        <f t="shared" si="78"/>
        <v>0</v>
      </c>
      <c r="AO159" s="90">
        <f t="shared" si="79"/>
        <v>0</v>
      </c>
      <c r="AP159" s="90">
        <f t="shared" si="80"/>
        <v>0</v>
      </c>
      <c r="AQ159" s="110">
        <f t="shared" si="81"/>
        <v>0</v>
      </c>
      <c r="AR159" s="110">
        <f t="shared" si="82"/>
        <v>0</v>
      </c>
      <c r="AS159" s="110">
        <f t="shared" si="83"/>
        <v>0</v>
      </c>
      <c r="AT159" s="110">
        <f t="shared" si="84"/>
        <v>0</v>
      </c>
      <c r="AU159" s="110">
        <f t="shared" si="85"/>
        <v>0</v>
      </c>
      <c r="AV159" s="110">
        <f t="shared" si="86"/>
        <v>0</v>
      </c>
      <c r="AW159" s="110">
        <f t="shared" si="124"/>
        <v>0.90636630489394232</v>
      </c>
      <c r="AX159" s="110">
        <f t="shared" si="125"/>
        <v>1.7848796622468657</v>
      </c>
      <c r="AY159" s="110">
        <f t="shared" si="126"/>
        <v>0.46096814744872677</v>
      </c>
      <c r="AZ159" s="110">
        <f t="shared" si="127"/>
        <v>0.35388046028844988</v>
      </c>
      <c r="BA159" s="110">
        <f t="shared" si="128"/>
        <v>4.7381009760152217</v>
      </c>
      <c r="BB159" s="110">
        <f t="shared" si="129"/>
        <v>1.9020613663110293</v>
      </c>
      <c r="BC159" s="110">
        <f t="shared" si="93"/>
        <v>26.35442057122739</v>
      </c>
      <c r="BD159" s="110">
        <f t="shared" si="94"/>
        <v>31.5904397790957</v>
      </c>
      <c r="BE159" s="110">
        <f t="shared" si="95"/>
        <v>10.677183903475044</v>
      </c>
      <c r="BF159" s="110">
        <f t="shared" si="96"/>
        <v>7.6311080496315462</v>
      </c>
      <c r="BG159" s="110">
        <f t="shared" si="97"/>
        <v>101.79641284360449</v>
      </c>
      <c r="BH159" s="110">
        <f t="shared" si="98"/>
        <v>28.518940958886567</v>
      </c>
      <c r="BI159" s="108">
        <f t="shared" si="99"/>
        <v>0</v>
      </c>
      <c r="BJ159" s="109">
        <f t="shared" si="100"/>
        <v>-8507.7946261010911</v>
      </c>
      <c r="BK159" s="109">
        <f t="shared" si="87"/>
        <v>8099.9999999999991</v>
      </c>
      <c r="BL159" s="89">
        <f t="shared" si="101"/>
        <v>-4.7931884116010237E-2</v>
      </c>
      <c r="BM159" s="109">
        <f t="shared" si="130"/>
        <v>360.84105721443456</v>
      </c>
      <c r="BN159" s="108">
        <f t="shared" si="102"/>
        <v>8460.841057214433</v>
      </c>
      <c r="BO159" s="89">
        <f t="shared" si="103"/>
        <v>-5.5188883782654186E-3</v>
      </c>
      <c r="BP159" s="108">
        <f t="shared" si="88"/>
        <v>414.8357255616703</v>
      </c>
      <c r="BQ159" s="108">
        <f t="shared" si="104"/>
        <v>8514.8357255616702</v>
      </c>
      <c r="BR159" s="89">
        <f t="shared" si="89"/>
        <v>8.2760571570195118E-4</v>
      </c>
      <c r="BT159" s="108"/>
      <c r="BU159" s="109">
        <f t="shared" si="105"/>
        <v>-8507.7946261010911</v>
      </c>
      <c r="BV159" s="109">
        <f t="shared" si="90"/>
        <v>8099.9999999999991</v>
      </c>
      <c r="BX159" s="108">
        <f t="shared" si="91"/>
        <v>8507.7946261010911</v>
      </c>
      <c r="BY159" s="111">
        <f t="shared" si="92"/>
        <v>-4.7931884116010015E-2</v>
      </c>
      <c r="BZ159" s="108">
        <f t="shared" si="131"/>
        <v>56.02</v>
      </c>
      <c r="CA159" s="108">
        <f t="shared" si="132"/>
        <v>40.169998</v>
      </c>
    </row>
    <row r="160" spans="1:79" ht="12.75" customHeight="1" x14ac:dyDescent="0.2">
      <c r="A160" s="107">
        <v>40168</v>
      </c>
      <c r="B160" s="108">
        <v>56.98</v>
      </c>
      <c r="C160" s="108">
        <v>48.27</v>
      </c>
      <c r="D160" s="108">
        <v>45.049999</v>
      </c>
      <c r="E160" s="108">
        <v>55.41</v>
      </c>
      <c r="F160" s="108">
        <v>34.360000999999997</v>
      </c>
      <c r="G160" s="108">
        <v>40.639999000000003</v>
      </c>
      <c r="L160" s="189">
        <f>IF(inter=Weekly_2,L159+$B$4,IF(inter=Bi_weekly_2,0,IF(inter=Monthly_2,0,IF(inter=Quarterly_2,0,IF(inter=Yearly_2,0,IF(inter=None_2,0,0))))))</f>
        <v>0</v>
      </c>
      <c r="M160" s="109">
        <f t="shared" si="106"/>
        <v>0</v>
      </c>
      <c r="N160" s="109">
        <f t="shared" si="107"/>
        <v>0</v>
      </c>
      <c r="O160" s="109">
        <f t="shared" si="108"/>
        <v>0</v>
      </c>
      <c r="P160" s="109">
        <f t="shared" si="109"/>
        <v>0</v>
      </c>
      <c r="Q160" s="109">
        <f t="shared" si="110"/>
        <v>0</v>
      </c>
      <c r="R160" s="109">
        <f t="shared" si="111"/>
        <v>0</v>
      </c>
      <c r="S160" s="110">
        <f t="shared" si="112"/>
        <v>0</v>
      </c>
      <c r="T160" s="110">
        <f t="shared" si="113"/>
        <v>0</v>
      </c>
      <c r="U160" s="110">
        <f t="shared" si="114"/>
        <v>0</v>
      </c>
      <c r="V160" s="110">
        <f t="shared" si="115"/>
        <v>0</v>
      </c>
      <c r="W160" s="110">
        <f t="shared" si="116"/>
        <v>0</v>
      </c>
      <c r="X160" s="110">
        <f t="shared" si="117"/>
        <v>0</v>
      </c>
      <c r="Y160" s="110">
        <f t="shared" si="118"/>
        <v>25.448054266333447</v>
      </c>
      <c r="Z160" s="110">
        <f t="shared" si="119"/>
        <v>29.805560116848834</v>
      </c>
      <c r="AA160" s="110">
        <f t="shared" si="120"/>
        <v>10.216215756026317</v>
      </c>
      <c r="AB160" s="110">
        <f t="shared" si="121"/>
        <v>7.277227589343096</v>
      </c>
      <c r="AC160" s="110">
        <f t="shared" si="122"/>
        <v>97.058311867589268</v>
      </c>
      <c r="AD160" s="110">
        <f t="shared" si="123"/>
        <v>26.616879592575536</v>
      </c>
      <c r="AE160" s="110"/>
      <c r="AF160" s="110"/>
      <c r="AG160" s="110"/>
      <c r="AH160" s="110"/>
      <c r="AI160" s="110"/>
      <c r="AJ160" s="110"/>
      <c r="AK160" s="90">
        <f t="shared" si="75"/>
        <v>0</v>
      </c>
      <c r="AL160" s="90">
        <f t="shared" si="76"/>
        <v>0</v>
      </c>
      <c r="AM160" s="90">
        <f t="shared" si="77"/>
        <v>0</v>
      </c>
      <c r="AN160" s="90">
        <f t="shared" si="78"/>
        <v>0</v>
      </c>
      <c r="AO160" s="90">
        <f t="shared" si="79"/>
        <v>0</v>
      </c>
      <c r="AP160" s="90">
        <f t="shared" si="80"/>
        <v>0</v>
      </c>
      <c r="AQ160" s="110">
        <f t="shared" si="81"/>
        <v>0</v>
      </c>
      <c r="AR160" s="110">
        <f t="shared" si="82"/>
        <v>0</v>
      </c>
      <c r="AS160" s="110">
        <f t="shared" si="83"/>
        <v>0</v>
      </c>
      <c r="AT160" s="110">
        <f t="shared" si="84"/>
        <v>0</v>
      </c>
      <c r="AU160" s="110">
        <f t="shared" si="85"/>
        <v>0</v>
      </c>
      <c r="AV160" s="110">
        <f t="shared" si="86"/>
        <v>0</v>
      </c>
      <c r="AW160" s="110">
        <f t="shared" si="124"/>
        <v>0.90636630489394232</v>
      </c>
      <c r="AX160" s="110">
        <f t="shared" si="125"/>
        <v>1.7848796622468657</v>
      </c>
      <c r="AY160" s="110">
        <f t="shared" si="126"/>
        <v>0.46096814744872677</v>
      </c>
      <c r="AZ160" s="110">
        <f t="shared" si="127"/>
        <v>0.35388046028844988</v>
      </c>
      <c r="BA160" s="110">
        <f t="shared" si="128"/>
        <v>4.7381009760152217</v>
      </c>
      <c r="BB160" s="110">
        <f t="shared" si="129"/>
        <v>1.9020613663110293</v>
      </c>
      <c r="BC160" s="110">
        <f t="shared" si="93"/>
        <v>26.35442057122739</v>
      </c>
      <c r="BD160" s="110">
        <f t="shared" si="94"/>
        <v>31.5904397790957</v>
      </c>
      <c r="BE160" s="110">
        <f t="shared" si="95"/>
        <v>10.677183903475044</v>
      </c>
      <c r="BF160" s="110">
        <f t="shared" si="96"/>
        <v>7.6311080496315462</v>
      </c>
      <c r="BG160" s="110">
        <f t="shared" si="97"/>
        <v>101.79641284360449</v>
      </c>
      <c r="BH160" s="110">
        <f t="shared" si="98"/>
        <v>28.518940958886567</v>
      </c>
      <c r="BI160" s="108">
        <f t="shared" si="99"/>
        <v>0</v>
      </c>
      <c r="BJ160" s="109">
        <f t="shared" si="100"/>
        <v>-8507.7946261010911</v>
      </c>
      <c r="BK160" s="109">
        <f t="shared" si="87"/>
        <v>8168.8498621083136</v>
      </c>
      <c r="BL160" s="89">
        <f t="shared" si="101"/>
        <v>-3.9839321338684841E-2</v>
      </c>
      <c r="BM160" s="109">
        <f t="shared" si="130"/>
        <v>360.84105721443456</v>
      </c>
      <c r="BN160" s="108">
        <f t="shared" si="102"/>
        <v>8529.6909193227475</v>
      </c>
      <c r="BO160" s="89">
        <f t="shared" si="103"/>
        <v>2.5736743990598665E-3</v>
      </c>
      <c r="BP160" s="108">
        <f t="shared" si="88"/>
        <v>418.27695053449588</v>
      </c>
      <c r="BQ160" s="108">
        <f t="shared" si="104"/>
        <v>8587.1268126428095</v>
      </c>
      <c r="BR160" s="89">
        <f t="shared" si="89"/>
        <v>9.3246475765100811E-3</v>
      </c>
      <c r="BT160" s="108"/>
      <c r="BU160" s="109">
        <f t="shared" si="105"/>
        <v>-8507.7946261010911</v>
      </c>
      <c r="BV160" s="109">
        <f t="shared" si="90"/>
        <v>8168.8498621083136</v>
      </c>
      <c r="BX160" s="108">
        <f t="shared" si="91"/>
        <v>8507.7946261010911</v>
      </c>
      <c r="BY160" s="111">
        <f t="shared" si="92"/>
        <v>-3.9839321338684952E-2</v>
      </c>
      <c r="BZ160" s="108">
        <f t="shared" si="131"/>
        <v>56.98</v>
      </c>
      <c r="CA160" s="108">
        <f t="shared" si="132"/>
        <v>40.639999000000003</v>
      </c>
    </row>
    <row r="161" spans="1:79" ht="12.75" customHeight="1" x14ac:dyDescent="0.2">
      <c r="A161" s="107">
        <v>40175</v>
      </c>
      <c r="B161" s="108">
        <v>56.369999</v>
      </c>
      <c r="C161" s="108">
        <v>47.75</v>
      </c>
      <c r="D161" s="108">
        <v>44.369999</v>
      </c>
      <c r="E161" s="108">
        <v>54.48</v>
      </c>
      <c r="F161" s="108">
        <v>34.200001</v>
      </c>
      <c r="G161" s="108">
        <v>41</v>
      </c>
      <c r="L161" s="189">
        <f>IF(inter=Weekly_2,L160+$B$4,IF(inter=Bi_weekly_2,L159+$B$4,IF(inter=Monthly_2,0,IF(inter=Quarterly_2,0,IF(inter=Yearly_2,0,IF(inter=None_2,0,0))))))</f>
        <v>0</v>
      </c>
      <c r="M161" s="109">
        <f t="shared" si="106"/>
        <v>0</v>
      </c>
      <c r="N161" s="109">
        <f t="shared" si="107"/>
        <v>0</v>
      </c>
      <c r="O161" s="109">
        <f t="shared" si="108"/>
        <v>0</v>
      </c>
      <c r="P161" s="109">
        <f t="shared" si="109"/>
        <v>0</v>
      </c>
      <c r="Q161" s="109">
        <f t="shared" si="110"/>
        <v>0</v>
      </c>
      <c r="R161" s="109">
        <f t="shared" si="111"/>
        <v>0</v>
      </c>
      <c r="S161" s="110">
        <f t="shared" si="112"/>
        <v>0</v>
      </c>
      <c r="T161" s="110">
        <f t="shared" si="113"/>
        <v>0</v>
      </c>
      <c r="U161" s="110">
        <f t="shared" si="114"/>
        <v>0</v>
      </c>
      <c r="V161" s="110">
        <f t="shared" si="115"/>
        <v>0</v>
      </c>
      <c r="W161" s="110">
        <f t="shared" si="116"/>
        <v>0</v>
      </c>
      <c r="X161" s="110">
        <f t="shared" si="117"/>
        <v>0</v>
      </c>
      <c r="Y161" s="110">
        <f t="shared" si="118"/>
        <v>25.448054266333447</v>
      </c>
      <c r="Z161" s="110">
        <f t="shared" si="119"/>
        <v>29.805560116848834</v>
      </c>
      <c r="AA161" s="110">
        <f t="shared" si="120"/>
        <v>10.216215756026317</v>
      </c>
      <c r="AB161" s="110">
        <f t="shared" si="121"/>
        <v>7.277227589343096</v>
      </c>
      <c r="AC161" s="110">
        <f t="shared" si="122"/>
        <v>97.058311867589268</v>
      </c>
      <c r="AD161" s="110">
        <f t="shared" si="123"/>
        <v>26.616879592575536</v>
      </c>
      <c r="AE161" s="110">
        <v>0.35799999999999998</v>
      </c>
      <c r="AF161" s="110">
        <v>0.41099999999999998</v>
      </c>
      <c r="AG161" s="110">
        <v>0.82299999999999995</v>
      </c>
      <c r="AH161" s="110">
        <v>1.0509999999999999</v>
      </c>
      <c r="AI161" s="110">
        <v>0.79700000000000004</v>
      </c>
      <c r="AJ161" s="110">
        <v>0.54500000000000004</v>
      </c>
      <c r="AK161" s="90">
        <f t="shared" si="75"/>
        <v>9.1104034273473733</v>
      </c>
      <c r="AL161" s="90">
        <f t="shared" si="76"/>
        <v>12.250085208024871</v>
      </c>
      <c r="AM161" s="90">
        <f t="shared" si="77"/>
        <v>8.4079455672096586</v>
      </c>
      <c r="AN161" s="90">
        <f t="shared" si="78"/>
        <v>7.6483661963995937</v>
      </c>
      <c r="AO161" s="90">
        <f t="shared" si="79"/>
        <v>77.355474558468657</v>
      </c>
      <c r="AP161" s="90">
        <f t="shared" si="80"/>
        <v>14.506199377953669</v>
      </c>
      <c r="AQ161" s="110">
        <f t="shared" si="81"/>
        <v>0.16161794552005179</v>
      </c>
      <c r="AR161" s="110">
        <f t="shared" si="82"/>
        <v>0.25654628707905486</v>
      </c>
      <c r="AS161" s="110">
        <f t="shared" si="83"/>
        <v>0.18949618563682316</v>
      </c>
      <c r="AT161" s="110">
        <f t="shared" si="84"/>
        <v>0.1403885131497723</v>
      </c>
      <c r="AU161" s="110">
        <f t="shared" si="85"/>
        <v>2.2618559151056359</v>
      </c>
      <c r="AV161" s="110">
        <f t="shared" si="86"/>
        <v>0.35380974092569922</v>
      </c>
      <c r="AW161" s="110">
        <f t="shared" si="124"/>
        <v>1.067984250413994</v>
      </c>
      <c r="AX161" s="110">
        <f t="shared" si="125"/>
        <v>2.0414259493259204</v>
      </c>
      <c r="AY161" s="110">
        <f t="shared" si="126"/>
        <v>0.65046433308554996</v>
      </c>
      <c r="AZ161" s="110">
        <f t="shared" si="127"/>
        <v>0.49426897343822218</v>
      </c>
      <c r="BA161" s="110">
        <f t="shared" si="128"/>
        <v>6.9999568911208581</v>
      </c>
      <c r="BB161" s="110">
        <f t="shared" si="129"/>
        <v>2.2558711072367283</v>
      </c>
      <c r="BC161" s="110">
        <f t="shared" si="93"/>
        <v>26.51603851674744</v>
      </c>
      <c r="BD161" s="110">
        <f t="shared" si="94"/>
        <v>31.846986066174754</v>
      </c>
      <c r="BE161" s="110">
        <f t="shared" si="95"/>
        <v>10.866680089111867</v>
      </c>
      <c r="BF161" s="110">
        <f t="shared" si="96"/>
        <v>7.7714965627813184</v>
      </c>
      <c r="BG161" s="110">
        <f t="shared" si="97"/>
        <v>104.05826875871013</v>
      </c>
      <c r="BH161" s="110">
        <f t="shared" si="98"/>
        <v>28.872750699812265</v>
      </c>
      <c r="BI161" s="108">
        <f t="shared" si="99"/>
        <v>129.27847433540381</v>
      </c>
      <c r="BJ161" s="109">
        <f t="shared" si="100"/>
        <v>-8507.7946261010911</v>
      </c>
      <c r="BK161" s="109">
        <f t="shared" si="87"/>
        <v>8118.1655572962391</v>
      </c>
      <c r="BL161" s="89">
        <f t="shared" si="101"/>
        <v>-4.5796717707489942E-2</v>
      </c>
      <c r="BM161" s="109">
        <f t="shared" si="130"/>
        <v>490.11953154983837</v>
      </c>
      <c r="BN161" s="108">
        <f t="shared" si="102"/>
        <v>8608.285088846078</v>
      </c>
      <c r="BO161" s="89">
        <f t="shared" si="103"/>
        <v>1.1811575991349299E-2</v>
      </c>
      <c r="BP161" s="108">
        <f t="shared" si="88"/>
        <v>545.3584837626172</v>
      </c>
      <c r="BQ161" s="108">
        <f t="shared" si="104"/>
        <v>8663.5240410588576</v>
      </c>
      <c r="BR161" s="89">
        <f t="shared" si="89"/>
        <v>1.8304322306982312E-2</v>
      </c>
      <c r="BT161" s="108"/>
      <c r="BU161" s="109">
        <f t="shared" si="105"/>
        <v>-8507.7946261010911</v>
      </c>
      <c r="BV161" s="109">
        <f t="shared" si="90"/>
        <v>8118.1655572962391</v>
      </c>
      <c r="BX161" s="108">
        <f t="shared" si="91"/>
        <v>8507.7946261010911</v>
      </c>
      <c r="BY161" s="111">
        <f t="shared" si="92"/>
        <v>-4.5796717707490053E-2</v>
      </c>
      <c r="BZ161" s="108">
        <f t="shared" si="131"/>
        <v>56.369999</v>
      </c>
      <c r="CA161" s="108">
        <f t="shared" si="132"/>
        <v>41</v>
      </c>
    </row>
    <row r="162" spans="1:79" ht="12.75" customHeight="1" x14ac:dyDescent="0.2">
      <c r="A162" s="107">
        <v>40182</v>
      </c>
      <c r="B162" s="108">
        <v>58.040000999999997</v>
      </c>
      <c r="C162" s="108">
        <v>49.189999</v>
      </c>
      <c r="D162" s="108">
        <v>45.959999000000003</v>
      </c>
      <c r="E162" s="108">
        <v>56.240001999999997</v>
      </c>
      <c r="F162" s="108">
        <v>35.459999000000003</v>
      </c>
      <c r="G162" s="108">
        <v>42.689999</v>
      </c>
      <c r="L162" s="189">
        <f>IF(inter=Weekly_2,L161+$B$4,IF(inter=Bi_weekly_2,0,IF(inter=Monthly_2,0,IF(inter=Quarterly_2,0,IF(inter=Yearly_2,0,IF(inter=None_2,0,0))))))</f>
        <v>0</v>
      </c>
      <c r="M162" s="109">
        <f t="shared" si="106"/>
        <v>0</v>
      </c>
      <c r="N162" s="109">
        <f t="shared" si="107"/>
        <v>0</v>
      </c>
      <c r="O162" s="109">
        <f t="shared" si="108"/>
        <v>0</v>
      </c>
      <c r="P162" s="109">
        <f t="shared" si="109"/>
        <v>0</v>
      </c>
      <c r="Q162" s="109">
        <f t="shared" si="110"/>
        <v>0</v>
      </c>
      <c r="R162" s="109">
        <f t="shared" si="111"/>
        <v>0</v>
      </c>
      <c r="S162" s="110">
        <f t="shared" si="112"/>
        <v>0</v>
      </c>
      <c r="T162" s="110">
        <f t="shared" si="113"/>
        <v>0</v>
      </c>
      <c r="U162" s="110">
        <f t="shared" si="114"/>
        <v>0</v>
      </c>
      <c r="V162" s="110">
        <f t="shared" si="115"/>
        <v>0</v>
      </c>
      <c r="W162" s="110">
        <f t="shared" si="116"/>
        <v>0</v>
      </c>
      <c r="X162" s="110">
        <f t="shared" si="117"/>
        <v>0</v>
      </c>
      <c r="Y162" s="110">
        <f t="shared" si="118"/>
        <v>25.448054266333447</v>
      </c>
      <c r="Z162" s="110">
        <f t="shared" si="119"/>
        <v>29.805560116848834</v>
      </c>
      <c r="AA162" s="110">
        <f t="shared" si="120"/>
        <v>10.216215756026317</v>
      </c>
      <c r="AB162" s="110">
        <f t="shared" si="121"/>
        <v>7.277227589343096</v>
      </c>
      <c r="AC162" s="110">
        <f t="shared" si="122"/>
        <v>97.058311867589268</v>
      </c>
      <c r="AD162" s="110">
        <f t="shared" si="123"/>
        <v>26.616879592575536</v>
      </c>
      <c r="AE162" s="110"/>
      <c r="AF162" s="110"/>
      <c r="AG162" s="110"/>
      <c r="AH162" s="110"/>
      <c r="AI162" s="110"/>
      <c r="AJ162" s="110"/>
      <c r="AK162" s="90">
        <f t="shared" si="75"/>
        <v>0</v>
      </c>
      <c r="AL162" s="90">
        <f t="shared" si="76"/>
        <v>0</v>
      </c>
      <c r="AM162" s="90">
        <f t="shared" si="77"/>
        <v>0</v>
      </c>
      <c r="AN162" s="90">
        <f t="shared" si="78"/>
        <v>0</v>
      </c>
      <c r="AO162" s="90">
        <f t="shared" si="79"/>
        <v>0</v>
      </c>
      <c r="AP162" s="90">
        <f t="shared" si="80"/>
        <v>0</v>
      </c>
      <c r="AQ162" s="110">
        <f t="shared" si="81"/>
        <v>0</v>
      </c>
      <c r="AR162" s="110">
        <f t="shared" si="82"/>
        <v>0</v>
      </c>
      <c r="AS162" s="110">
        <f t="shared" si="83"/>
        <v>0</v>
      </c>
      <c r="AT162" s="110">
        <f t="shared" si="84"/>
        <v>0</v>
      </c>
      <c r="AU162" s="110">
        <f t="shared" si="85"/>
        <v>0</v>
      </c>
      <c r="AV162" s="110">
        <f t="shared" si="86"/>
        <v>0</v>
      </c>
      <c r="AW162" s="110">
        <f t="shared" si="124"/>
        <v>1.067984250413994</v>
      </c>
      <c r="AX162" s="110">
        <f t="shared" si="125"/>
        <v>2.0414259493259204</v>
      </c>
      <c r="AY162" s="110">
        <f t="shared" si="126"/>
        <v>0.65046433308554996</v>
      </c>
      <c r="AZ162" s="110">
        <f t="shared" si="127"/>
        <v>0.49426897343822218</v>
      </c>
      <c r="BA162" s="110">
        <f t="shared" si="128"/>
        <v>6.9999568911208581</v>
      </c>
      <c r="BB162" s="110">
        <f t="shared" si="129"/>
        <v>2.2558711072367283</v>
      </c>
      <c r="BC162" s="110">
        <f t="shared" si="93"/>
        <v>26.51603851674744</v>
      </c>
      <c r="BD162" s="110">
        <f t="shared" si="94"/>
        <v>31.846986066174754</v>
      </c>
      <c r="BE162" s="110">
        <f t="shared" si="95"/>
        <v>10.866680089111867</v>
      </c>
      <c r="BF162" s="110">
        <f t="shared" si="96"/>
        <v>7.7714965627813184</v>
      </c>
      <c r="BG162" s="110">
        <f t="shared" si="97"/>
        <v>104.05826875871013</v>
      </c>
      <c r="BH162" s="110">
        <f t="shared" si="98"/>
        <v>28.872750699812265</v>
      </c>
      <c r="BI162" s="108">
        <f t="shared" si="99"/>
        <v>0</v>
      </c>
      <c r="BJ162" s="109">
        <f t="shared" si="100"/>
        <v>-8507.7946261010911</v>
      </c>
      <c r="BK162" s="109">
        <f t="shared" si="87"/>
        <v>8399.9113324747213</v>
      </c>
      <c r="BL162" s="89">
        <f t="shared" si="101"/>
        <v>-1.2680523962742885E-2</v>
      </c>
      <c r="BM162" s="109">
        <f t="shared" si="130"/>
        <v>490.11953154983837</v>
      </c>
      <c r="BN162" s="108">
        <f t="shared" si="102"/>
        <v>8890.0308640245603</v>
      </c>
      <c r="BO162" s="89">
        <f t="shared" si="103"/>
        <v>4.4927769736096579E-2</v>
      </c>
      <c r="BP162" s="108">
        <f t="shared" si="88"/>
        <v>564.61817519203328</v>
      </c>
      <c r="BQ162" s="108">
        <f t="shared" si="104"/>
        <v>8964.5295076667535</v>
      </c>
      <c r="BR162" s="89">
        <f t="shared" si="89"/>
        <v>5.3684286191446606E-2</v>
      </c>
      <c r="BT162" s="108"/>
      <c r="BU162" s="109">
        <f t="shared" si="105"/>
        <v>-8507.7946261010911</v>
      </c>
      <c r="BV162" s="109">
        <f t="shared" si="90"/>
        <v>8399.9113324747213</v>
      </c>
      <c r="BX162" s="108">
        <f t="shared" si="91"/>
        <v>8507.7946261010911</v>
      </c>
      <c r="BY162" s="111">
        <f t="shared" si="92"/>
        <v>-1.2680523962742885E-2</v>
      </c>
      <c r="BZ162" s="108">
        <f t="shared" si="131"/>
        <v>58.040000999999997</v>
      </c>
      <c r="CA162" s="108">
        <f t="shared" si="132"/>
        <v>42.689999</v>
      </c>
    </row>
    <row r="163" spans="1:79" ht="12.75" customHeight="1" x14ac:dyDescent="0.2">
      <c r="A163" s="107">
        <v>40189</v>
      </c>
      <c r="B163" s="108">
        <v>57.5</v>
      </c>
      <c r="C163" s="108">
        <v>48.869999</v>
      </c>
      <c r="D163" s="108">
        <v>45.700001</v>
      </c>
      <c r="E163" s="108">
        <v>55.720001000000003</v>
      </c>
      <c r="F163" s="108">
        <v>35.220001000000003</v>
      </c>
      <c r="G163" s="108">
        <v>41.700001</v>
      </c>
      <c r="L163" s="189">
        <f>IF(inter=Weekly_2,L162+$B$4,IF(inter=Bi_weekly_2,L161+$B$4,IF(inter=Monthly_2,L159+$B$4,IF(inter=Quarterly_2,0,IF(inter=Yearly_2,0,IF(inter=None_2,0,0))))))</f>
        <v>8200</v>
      </c>
      <c r="M163" s="109">
        <f t="shared" si="106"/>
        <v>20.063120314173375</v>
      </c>
      <c r="N163" s="109">
        <f t="shared" si="107"/>
        <v>13.397693104842574</v>
      </c>
      <c r="O163" s="109">
        <f t="shared" si="108"/>
        <v>7.6810702666184625</v>
      </c>
      <c r="P163" s="109">
        <f t="shared" si="109"/>
        <v>3.6871285554249198</v>
      </c>
      <c r="Q163" s="109">
        <f t="shared" si="110"/>
        <v>48.19384103480661</v>
      </c>
      <c r="R163" s="109">
        <f t="shared" si="111"/>
        <v>27.523905627279419</v>
      </c>
      <c r="S163" s="110">
        <f t="shared" si="112"/>
        <v>-0.34892383155084128</v>
      </c>
      <c r="T163" s="110">
        <f t="shared" si="113"/>
        <v>-0.27414964966221045</v>
      </c>
      <c r="U163" s="110">
        <f t="shared" si="114"/>
        <v>-0.16807593213440986</v>
      </c>
      <c r="V163" s="110">
        <f t="shared" si="115"/>
        <v>-6.6172442377108343E-2</v>
      </c>
      <c r="W163" s="110">
        <f t="shared" si="116"/>
        <v>-1.3683656918353468</v>
      </c>
      <c r="X163" s="110">
        <f t="shared" si="117"/>
        <v>-0.66004568266747565</v>
      </c>
      <c r="Y163" s="110">
        <f t="shared" si="118"/>
        <v>25.099130434782605</v>
      </c>
      <c r="Z163" s="110">
        <f t="shared" si="119"/>
        <v>29.531410467186625</v>
      </c>
      <c r="AA163" s="110">
        <f t="shared" si="120"/>
        <v>10.048139823891907</v>
      </c>
      <c r="AB163" s="110">
        <f t="shared" si="121"/>
        <v>7.2110551469659878</v>
      </c>
      <c r="AC163" s="110">
        <f t="shared" si="122"/>
        <v>95.689946175753917</v>
      </c>
      <c r="AD163" s="110">
        <f t="shared" si="123"/>
        <v>25.95683390990806</v>
      </c>
      <c r="AE163" s="110"/>
      <c r="AF163" s="110"/>
      <c r="AG163" s="110"/>
      <c r="AH163" s="110"/>
      <c r="AI163" s="110"/>
      <c r="AJ163" s="110"/>
      <c r="AK163" s="90">
        <f t="shared" ref="AK163:AK226" si="133">(Y163*AE163)</f>
        <v>0</v>
      </c>
      <c r="AL163" s="90">
        <f t="shared" ref="AL163:AL226" si="134">(Z163*AF163)</f>
        <v>0</v>
      </c>
      <c r="AM163" s="90">
        <f t="shared" ref="AM163:AM226" si="135">(AA163*AG163)</f>
        <v>0</v>
      </c>
      <c r="AN163" s="90">
        <f t="shared" ref="AN163:AN226" si="136">(AB163*AH163)</f>
        <v>0</v>
      </c>
      <c r="AO163" s="90">
        <f t="shared" ref="AO163:AO226" si="137">(AC163*AI163)</f>
        <v>0</v>
      </c>
      <c r="AP163" s="90">
        <f t="shared" ref="AP163:AP226" si="138">(AD163*AJ163)</f>
        <v>0</v>
      </c>
      <c r="AQ163" s="110">
        <f t="shared" ref="AQ163:AQ226" si="139">IF(AK163&gt;0,AK163/B163,0)</f>
        <v>0</v>
      </c>
      <c r="AR163" s="110">
        <f t="shared" ref="AR163:AR226" si="140">IF(AL163&gt;0,AL163/C163,0)</f>
        <v>0</v>
      </c>
      <c r="AS163" s="110">
        <f t="shared" ref="AS163:AS226" si="141">IF(AM163&gt;0,AM163/D163,0)</f>
        <v>0</v>
      </c>
      <c r="AT163" s="110">
        <f t="shared" ref="AT163:AT226" si="142">IF(AN163&gt;0,AN163/E163,0)</f>
        <v>0</v>
      </c>
      <c r="AU163" s="110">
        <f t="shared" ref="AU163:AU226" si="143">IF(AO163&gt;0,AO163/F163,0)</f>
        <v>0</v>
      </c>
      <c r="AV163" s="110">
        <f t="shared" ref="AV163:AV226" si="144">IF(AP163&gt;0,AP163/G163,0)</f>
        <v>0</v>
      </c>
      <c r="AW163" s="110">
        <f t="shared" si="124"/>
        <v>1.067984250413994</v>
      </c>
      <c r="AX163" s="110">
        <f t="shared" si="125"/>
        <v>2.0414259493259204</v>
      </c>
      <c r="AY163" s="110">
        <f t="shared" si="126"/>
        <v>0.65046433308554996</v>
      </c>
      <c r="AZ163" s="110">
        <f t="shared" si="127"/>
        <v>0.49426897343822218</v>
      </c>
      <c r="BA163" s="110">
        <f t="shared" si="128"/>
        <v>6.9999568911208581</v>
      </c>
      <c r="BB163" s="110">
        <f t="shared" si="129"/>
        <v>2.2558711072367283</v>
      </c>
      <c r="BC163" s="110">
        <f t="shared" si="93"/>
        <v>26.167114685196598</v>
      </c>
      <c r="BD163" s="110">
        <f t="shared" si="94"/>
        <v>31.572836416512544</v>
      </c>
      <c r="BE163" s="110">
        <f t="shared" si="95"/>
        <v>10.698604156977456</v>
      </c>
      <c r="BF163" s="110">
        <f t="shared" si="96"/>
        <v>7.7053241204042102</v>
      </c>
      <c r="BG163" s="110">
        <f t="shared" si="97"/>
        <v>102.68990306687478</v>
      </c>
      <c r="BH163" s="110">
        <f t="shared" si="98"/>
        <v>28.212705017144788</v>
      </c>
      <c r="BI163" s="108">
        <f t="shared" si="99"/>
        <v>0</v>
      </c>
      <c r="BJ163" s="109">
        <f t="shared" si="100"/>
        <v>-8387.2478671979479</v>
      </c>
      <c r="BK163" s="109">
        <f t="shared" ref="BK163:BK226" si="145">(Y163*B163)+(Z163*C163)+(AA163*D163)+(AB163*E163)+(AC163*F163)+(AD163*G163)</f>
        <v>8199.9999999999982</v>
      </c>
      <c r="BL163" s="89">
        <f t="shared" si="101"/>
        <v>-2.232530505390995E-2</v>
      </c>
      <c r="BM163" s="109">
        <f t="shared" si="130"/>
        <v>490.11953154983837</v>
      </c>
      <c r="BN163" s="108">
        <f t="shared" si="102"/>
        <v>8690.1195315498371</v>
      </c>
      <c r="BO163" s="89">
        <f t="shared" si="103"/>
        <v>3.6110970982079049E-2</v>
      </c>
      <c r="BP163" s="108">
        <f t="shared" ref="BP163:BP226" si="146">(B163*AW163)+(C163*AX163)+(D163*AY163)+(E163*AZ163)+(F163*BA163)+(G163*BB163)</f>
        <v>559.04878300053338</v>
      </c>
      <c r="BQ163" s="108">
        <f t="shared" si="104"/>
        <v>8759.0487830005331</v>
      </c>
      <c r="BR163" s="89">
        <f t="shared" ref="BR163:BR226" si="147">(BQ163/ABS(BJ163))-1</f>
        <v>4.4329310602191363E-2</v>
      </c>
      <c r="BT163" s="108"/>
      <c r="BU163" s="109">
        <f t="shared" si="105"/>
        <v>-8387.2478671979479</v>
      </c>
      <c r="BV163" s="109">
        <f t="shared" ref="BV163:BV226" si="148">(Y163*B163)+(Z163*C163)+(AA163*D163)+(AB163*E163)+(AC163*F163)+(AD163*G163)</f>
        <v>8199.9999999999982</v>
      </c>
      <c r="BX163" s="108">
        <f t="shared" ref="BX163:BX226" si="149">ABS(BJ163)</f>
        <v>8387.2478671979479</v>
      </c>
      <c r="BY163" s="111">
        <f t="shared" ref="BY163:BY226" si="150">IRR(BJ163:BK163)</f>
        <v>-2.232530505390995E-2</v>
      </c>
      <c r="BZ163" s="108">
        <f t="shared" si="131"/>
        <v>57.5</v>
      </c>
      <c r="CA163" s="108">
        <f t="shared" si="132"/>
        <v>41.700001</v>
      </c>
    </row>
    <row r="164" spans="1:79" ht="12.75" customHeight="1" x14ac:dyDescent="0.2">
      <c r="A164" s="107">
        <v>40197</v>
      </c>
      <c r="B164" s="108">
        <v>55.41</v>
      </c>
      <c r="C164" s="108">
        <v>47.110000999999997</v>
      </c>
      <c r="D164" s="108">
        <v>44.23</v>
      </c>
      <c r="E164" s="108">
        <v>53.98</v>
      </c>
      <c r="F164" s="108">
        <v>33.220001000000003</v>
      </c>
      <c r="G164" s="108">
        <v>39.279998999999997</v>
      </c>
      <c r="L164" s="189">
        <f>IF(inter=Weekly_2,L163+$B$4,IF(inter=Bi_weekly_2,0,IF(inter=Monthly_2,0,IF(inter=Quarterly_2,0,IF(inter=Yearly_2,0,IF(inter=None_2,0,0))))))</f>
        <v>0</v>
      </c>
      <c r="M164" s="109">
        <f t="shared" si="106"/>
        <v>0</v>
      </c>
      <c r="N164" s="109">
        <f t="shared" si="107"/>
        <v>0</v>
      </c>
      <c r="O164" s="109">
        <f t="shared" si="108"/>
        <v>0</v>
      </c>
      <c r="P164" s="109">
        <f t="shared" si="109"/>
        <v>0</v>
      </c>
      <c r="Q164" s="109">
        <f t="shared" si="110"/>
        <v>0</v>
      </c>
      <c r="R164" s="109">
        <f t="shared" si="111"/>
        <v>0</v>
      </c>
      <c r="S164" s="110">
        <f t="shared" si="112"/>
        <v>0</v>
      </c>
      <c r="T164" s="110">
        <f t="shared" si="113"/>
        <v>0</v>
      </c>
      <c r="U164" s="110">
        <f t="shared" si="114"/>
        <v>0</v>
      </c>
      <c r="V164" s="110">
        <f t="shared" si="115"/>
        <v>0</v>
      </c>
      <c r="W164" s="110">
        <f t="shared" si="116"/>
        <v>0</v>
      </c>
      <c r="X164" s="110">
        <f t="shared" si="117"/>
        <v>0</v>
      </c>
      <c r="Y164" s="110">
        <f t="shared" si="118"/>
        <v>25.099130434782605</v>
      </c>
      <c r="Z164" s="110">
        <f t="shared" si="119"/>
        <v>29.531410467186625</v>
      </c>
      <c r="AA164" s="110">
        <f t="shared" si="120"/>
        <v>10.048139823891907</v>
      </c>
      <c r="AB164" s="110">
        <f t="shared" si="121"/>
        <v>7.2110551469659878</v>
      </c>
      <c r="AC164" s="110">
        <f t="shared" si="122"/>
        <v>95.689946175753917</v>
      </c>
      <c r="AD164" s="110">
        <f t="shared" si="123"/>
        <v>25.95683390990806</v>
      </c>
      <c r="AE164" s="110"/>
      <c r="AF164" s="110"/>
      <c r="AG164" s="110"/>
      <c r="AH164" s="110"/>
      <c r="AI164" s="110"/>
      <c r="AJ164" s="110"/>
      <c r="AK164" s="90">
        <f t="shared" si="133"/>
        <v>0</v>
      </c>
      <c r="AL164" s="90">
        <f t="shared" si="134"/>
        <v>0</v>
      </c>
      <c r="AM164" s="90">
        <f t="shared" si="135"/>
        <v>0</v>
      </c>
      <c r="AN164" s="90">
        <f t="shared" si="136"/>
        <v>0</v>
      </c>
      <c r="AO164" s="90">
        <f t="shared" si="137"/>
        <v>0</v>
      </c>
      <c r="AP164" s="90">
        <f t="shared" si="138"/>
        <v>0</v>
      </c>
      <c r="AQ164" s="110">
        <f t="shared" si="139"/>
        <v>0</v>
      </c>
      <c r="AR164" s="110">
        <f t="shared" si="140"/>
        <v>0</v>
      </c>
      <c r="AS164" s="110">
        <f t="shared" si="141"/>
        <v>0</v>
      </c>
      <c r="AT164" s="110">
        <f t="shared" si="142"/>
        <v>0</v>
      </c>
      <c r="AU164" s="110">
        <f t="shared" si="143"/>
        <v>0</v>
      </c>
      <c r="AV164" s="110">
        <f t="shared" si="144"/>
        <v>0</v>
      </c>
      <c r="AW164" s="110">
        <f t="shared" si="124"/>
        <v>1.067984250413994</v>
      </c>
      <c r="AX164" s="110">
        <f t="shared" si="125"/>
        <v>2.0414259493259204</v>
      </c>
      <c r="AY164" s="110">
        <f t="shared" si="126"/>
        <v>0.65046433308554996</v>
      </c>
      <c r="AZ164" s="110">
        <f t="shared" si="127"/>
        <v>0.49426897343822218</v>
      </c>
      <c r="BA164" s="110">
        <f t="shared" si="128"/>
        <v>6.9999568911208581</v>
      </c>
      <c r="BB164" s="110">
        <f t="shared" si="129"/>
        <v>2.2558711072367283</v>
      </c>
      <c r="BC164" s="110">
        <f t="shared" ref="BC164:BC227" si="151">Y164+AW164</f>
        <v>26.167114685196598</v>
      </c>
      <c r="BD164" s="110">
        <f t="shared" ref="BD164:BD227" si="152">Z164+AX164</f>
        <v>31.572836416512544</v>
      </c>
      <c r="BE164" s="110">
        <f t="shared" ref="BE164:BE227" si="153">AA164+AY164</f>
        <v>10.698604156977456</v>
      </c>
      <c r="BF164" s="110">
        <f t="shared" ref="BF164:BF227" si="154">AB164+AZ164</f>
        <v>7.7053241204042102</v>
      </c>
      <c r="BG164" s="110">
        <f t="shared" ref="BG164:BG227" si="155">AC164+BA164</f>
        <v>102.68990306687478</v>
      </c>
      <c r="BH164" s="110">
        <f t="shared" ref="BH164:BH227" si="156">AD164+BB164</f>
        <v>28.212705017144788</v>
      </c>
      <c r="BI164" s="108">
        <f t="shared" ref="BI164:BI227" si="157">(AK164+AL164+AM164+AN164+AO164+AP164)</f>
        <v>0</v>
      </c>
      <c r="BJ164" s="109">
        <f t="shared" ref="BJ164:BJ227" si="158">BJ163+M164+N164+O164+P164+Q164+R164</f>
        <v>-8387.2478671979479</v>
      </c>
      <c r="BK164" s="109">
        <f t="shared" si="145"/>
        <v>7814.054092948686</v>
      </c>
      <c r="BL164" s="89">
        <f t="shared" ref="BL164:BL227" si="159">BK164/ABS(BJ164)-1</f>
        <v>-6.8341103461481145E-2</v>
      </c>
      <c r="BM164" s="109">
        <f t="shared" si="130"/>
        <v>490.11953154983837</v>
      </c>
      <c r="BN164" s="108">
        <f t="shared" ref="BN164:BN227" si="160">BK164+BM164</f>
        <v>8304.1736244985241</v>
      </c>
      <c r="BO164" s="89">
        <f t="shared" ref="BO164:BO227" si="161">BN164/ABS(BJ164)-1</f>
        <v>-9.9048274254922575E-3</v>
      </c>
      <c r="BP164" s="108">
        <f t="shared" si="146"/>
        <v>531.94845222755794</v>
      </c>
      <c r="BQ164" s="108">
        <f t="shared" ref="BQ164:BQ227" si="162">(B164*BC164)+(C164*BD164)+(D164*BE164)+(E164*BF164)+(F164*BG164)+(G164*BH164)</f>
        <v>8346.0025451762431</v>
      </c>
      <c r="BR164" s="89">
        <f t="shared" si="147"/>
        <v>-4.9176228811613765E-3</v>
      </c>
      <c r="BT164" s="108"/>
      <c r="BU164" s="109">
        <f t="shared" ref="BU164:BU227" si="163">BU163+M164+N164+O164+P164+Q164+R164</f>
        <v>-8387.2478671979479</v>
      </c>
      <c r="BV164" s="109">
        <f t="shared" si="148"/>
        <v>7814.054092948686</v>
      </c>
      <c r="BX164" s="108">
        <f t="shared" si="149"/>
        <v>8387.2478671979479</v>
      </c>
      <c r="BY164" s="111">
        <f t="shared" si="150"/>
        <v>-6.8341103461481034E-2</v>
      </c>
      <c r="BZ164" s="108">
        <f t="shared" si="131"/>
        <v>55.41</v>
      </c>
      <c r="CA164" s="108">
        <f t="shared" si="132"/>
        <v>39.279998999999997</v>
      </c>
    </row>
    <row r="165" spans="1:79" ht="12.75" customHeight="1" x14ac:dyDescent="0.2">
      <c r="A165" s="107">
        <v>40203</v>
      </c>
      <c r="B165" s="108">
        <v>54.360000999999997</v>
      </c>
      <c r="C165" s="108">
        <v>46.580002</v>
      </c>
      <c r="D165" s="108">
        <v>43.360000999999997</v>
      </c>
      <c r="E165" s="108">
        <v>52.849997999999999</v>
      </c>
      <c r="F165" s="108">
        <v>32.340000000000003</v>
      </c>
      <c r="G165" s="108">
        <v>38.240001999999997</v>
      </c>
      <c r="L165" s="189">
        <f>IF(inter=Weekly_2,L164+$B$4,IF(inter=Bi_weekly_2,L163+$B$4,IF(inter=Monthly_2,0,IF(inter=Quarterly_2,L152+$B$4,IF(inter=Yearly_2,0,IF(inter=None_2,0,0))))))</f>
        <v>0</v>
      </c>
      <c r="M165" s="109">
        <f t="shared" ref="M165:M228" si="164">IF(L165=0,0,-((L165*$B$29)-(Y164*B165)))</f>
        <v>0</v>
      </c>
      <c r="N165" s="109">
        <f t="shared" ref="N165:N228" si="165">IF(L165=0,0,-((L165*$C$29)-(Z164*C165)))</f>
        <v>0</v>
      </c>
      <c r="O165" s="109">
        <f t="shared" ref="O165:O228" si="166">IF(L165=0,0,-((L165*$D$29)-(AA164*D165)))</f>
        <v>0</v>
      </c>
      <c r="P165" s="109">
        <f t="shared" ref="P165:P228" si="167">IF(L165=0,0,-((L165*$E$29)-(AB164*E165)))</f>
        <v>0</v>
      </c>
      <c r="Q165" s="109">
        <f t="shared" ref="Q165:Q228" si="168">IF(L165=0,0,-((L165*$F$29)-(AC164*F165)))</f>
        <v>0</v>
      </c>
      <c r="R165" s="109">
        <f t="shared" ref="R165:R228" si="169">IF(L165=0,0,-((L165*$G$29)-(AD164*G165)))</f>
        <v>0</v>
      </c>
      <c r="S165" s="110">
        <f t="shared" ref="S165:S228" si="170">-((M165)/B165)</f>
        <v>0</v>
      </c>
      <c r="T165" s="110">
        <f t="shared" ref="T165:T228" si="171">-((N165)/C165)</f>
        <v>0</v>
      </c>
      <c r="U165" s="110">
        <f t="shared" ref="U165:U228" si="172">-(O165)/D165</f>
        <v>0</v>
      </c>
      <c r="V165" s="110">
        <f t="shared" ref="V165:V228" si="173">-(P165)/E165</f>
        <v>0</v>
      </c>
      <c r="W165" s="110">
        <f t="shared" ref="W165:W228" si="174">-(Q165)/F165</f>
        <v>0</v>
      </c>
      <c r="X165" s="110">
        <f t="shared" ref="X165:X228" si="175">-(R165)/G165</f>
        <v>0</v>
      </c>
      <c r="Y165" s="110">
        <f t="shared" ref="Y165:Y228" si="176">Y164+S165</f>
        <v>25.099130434782605</v>
      </c>
      <c r="Z165" s="110">
        <f t="shared" ref="Z165:Z228" si="177">Z164+T165</f>
        <v>29.531410467186625</v>
      </c>
      <c r="AA165" s="110">
        <f t="shared" ref="AA165:AA228" si="178">AA164+U165</f>
        <v>10.048139823891907</v>
      </c>
      <c r="AB165" s="110">
        <f t="shared" ref="AB165:AB228" si="179">AB164+V165</f>
        <v>7.2110551469659878</v>
      </c>
      <c r="AC165" s="110">
        <f t="shared" ref="AC165:AC228" si="180">AC164+W165</f>
        <v>95.689946175753917</v>
      </c>
      <c r="AD165" s="110">
        <f t="shared" ref="AD165:AD228" si="181">AD164+X165</f>
        <v>25.95683390990806</v>
      </c>
      <c r="AE165" s="110"/>
      <c r="AF165" s="110"/>
      <c r="AG165" s="110"/>
      <c r="AH165" s="110"/>
      <c r="AI165" s="110"/>
      <c r="AJ165" s="110"/>
      <c r="AK165" s="90">
        <f t="shared" si="133"/>
        <v>0</v>
      </c>
      <c r="AL165" s="90">
        <f t="shared" si="134"/>
        <v>0</v>
      </c>
      <c r="AM165" s="90">
        <f t="shared" si="135"/>
        <v>0</v>
      </c>
      <c r="AN165" s="90">
        <f t="shared" si="136"/>
        <v>0</v>
      </c>
      <c r="AO165" s="90">
        <f t="shared" si="137"/>
        <v>0</v>
      </c>
      <c r="AP165" s="90">
        <f t="shared" si="138"/>
        <v>0</v>
      </c>
      <c r="AQ165" s="110">
        <f t="shared" si="139"/>
        <v>0</v>
      </c>
      <c r="AR165" s="110">
        <f t="shared" si="140"/>
        <v>0</v>
      </c>
      <c r="AS165" s="110">
        <f t="shared" si="141"/>
        <v>0</v>
      </c>
      <c r="AT165" s="110">
        <f t="shared" si="142"/>
        <v>0</v>
      </c>
      <c r="AU165" s="110">
        <f t="shared" si="143"/>
        <v>0</v>
      </c>
      <c r="AV165" s="110">
        <f t="shared" si="144"/>
        <v>0</v>
      </c>
      <c r="AW165" s="110">
        <f t="shared" ref="AW165:AW228" si="182">AQ165+AW164+IF(AQ165&lt;0,AQ165,0)</f>
        <v>1.067984250413994</v>
      </c>
      <c r="AX165" s="110">
        <f t="shared" ref="AX165:AX228" si="183">AR165+AX164+IF(AR165&lt;0,AR165,0)</f>
        <v>2.0414259493259204</v>
      </c>
      <c r="AY165" s="110">
        <f t="shared" ref="AY165:AY228" si="184">AS165+AY164+IF(AS165&lt;0,AS165,0)</f>
        <v>0.65046433308554996</v>
      </c>
      <c r="AZ165" s="110">
        <f t="shared" ref="AZ165:AZ228" si="185">AT165+AZ164+IF(AT165&lt;0,AT165,0)</f>
        <v>0.49426897343822218</v>
      </c>
      <c r="BA165" s="110">
        <f t="shared" ref="BA165:BA228" si="186">AU165+BA164+IF(AU165&lt;0,AU165,0)</f>
        <v>6.9999568911208581</v>
      </c>
      <c r="BB165" s="110">
        <f t="shared" ref="BB165:BB228" si="187">AV165+BB164+IF(AV165&lt;0,AV165,0)</f>
        <v>2.2558711072367283</v>
      </c>
      <c r="BC165" s="110">
        <f t="shared" si="151"/>
        <v>26.167114685196598</v>
      </c>
      <c r="BD165" s="110">
        <f t="shared" si="152"/>
        <v>31.572836416512544</v>
      </c>
      <c r="BE165" s="110">
        <f t="shared" si="153"/>
        <v>10.698604156977456</v>
      </c>
      <c r="BF165" s="110">
        <f t="shared" si="154"/>
        <v>7.7053241204042102</v>
      </c>
      <c r="BG165" s="110">
        <f t="shared" si="155"/>
        <v>102.68990306687478</v>
      </c>
      <c r="BH165" s="110">
        <f t="shared" si="156"/>
        <v>28.212705017144788</v>
      </c>
      <c r="BI165" s="108">
        <f t="shared" si="157"/>
        <v>0</v>
      </c>
      <c r="BJ165" s="109">
        <f t="shared" si="158"/>
        <v>-8387.2478671979479</v>
      </c>
      <c r="BK165" s="109">
        <f t="shared" si="145"/>
        <v>7643.9557570178558</v>
      </c>
      <c r="BL165" s="89">
        <f t="shared" si="159"/>
        <v>-8.8621693545872793E-2</v>
      </c>
      <c r="BM165" s="109">
        <f t="shared" ref="BM165:BM228" si="188">BM164+BI165</f>
        <v>490.11953154983837</v>
      </c>
      <c r="BN165" s="108">
        <f t="shared" si="160"/>
        <v>8134.0752885676939</v>
      </c>
      <c r="BO165" s="89">
        <f t="shared" si="161"/>
        <v>-3.0185417509884016E-2</v>
      </c>
      <c r="BP165" s="108">
        <f t="shared" si="146"/>
        <v>520.11461962499129</v>
      </c>
      <c r="BQ165" s="108">
        <f t="shared" si="162"/>
        <v>8164.0703766428469</v>
      </c>
      <c r="BR165" s="89">
        <f t="shared" si="147"/>
        <v>-2.6609144511864913E-2</v>
      </c>
      <c r="BT165" s="108"/>
      <c r="BU165" s="109">
        <f t="shared" si="163"/>
        <v>-8387.2478671979479</v>
      </c>
      <c r="BV165" s="109">
        <f t="shared" si="148"/>
        <v>7643.9557570178558</v>
      </c>
      <c r="BX165" s="108">
        <f t="shared" si="149"/>
        <v>8387.2478671979479</v>
      </c>
      <c r="BY165" s="111">
        <f t="shared" si="150"/>
        <v>-8.8621693545873015E-2</v>
      </c>
      <c r="BZ165" s="108">
        <f t="shared" si="131"/>
        <v>54.360000999999997</v>
      </c>
      <c r="CA165" s="108">
        <f t="shared" si="132"/>
        <v>38.240001999999997</v>
      </c>
    </row>
    <row r="166" spans="1:79" ht="12.75" customHeight="1" x14ac:dyDescent="0.2">
      <c r="A166" s="107">
        <v>40210</v>
      </c>
      <c r="B166" s="108">
        <v>53.98</v>
      </c>
      <c r="C166" s="108">
        <v>46.09</v>
      </c>
      <c r="D166" s="108">
        <v>42.98</v>
      </c>
      <c r="E166" s="108">
        <v>52.200001</v>
      </c>
      <c r="F166" s="108">
        <v>31.52</v>
      </c>
      <c r="G166" s="108">
        <v>37.549999</v>
      </c>
      <c r="L166" s="189">
        <f>IF(inter=Weekly_2,L165+$B$4,IF(inter=Bi_weekly_2,0,IF(inter=Monthly_2,0,IF(inter=Quarterly_2,0,IF(inter=Yearly_2,0,IF(inter=None_2,0,0))))))</f>
        <v>0</v>
      </c>
      <c r="M166" s="109">
        <f t="shared" si="164"/>
        <v>0</v>
      </c>
      <c r="N166" s="109">
        <f t="shared" si="165"/>
        <v>0</v>
      </c>
      <c r="O166" s="109">
        <f t="shared" si="166"/>
        <v>0</v>
      </c>
      <c r="P166" s="109">
        <f t="shared" si="167"/>
        <v>0</v>
      </c>
      <c r="Q166" s="109">
        <f t="shared" si="168"/>
        <v>0</v>
      </c>
      <c r="R166" s="109">
        <f t="shared" si="169"/>
        <v>0</v>
      </c>
      <c r="S166" s="110">
        <f t="shared" si="170"/>
        <v>0</v>
      </c>
      <c r="T166" s="110">
        <f t="shared" si="171"/>
        <v>0</v>
      </c>
      <c r="U166" s="110">
        <f t="shared" si="172"/>
        <v>0</v>
      </c>
      <c r="V166" s="110">
        <f t="shared" si="173"/>
        <v>0</v>
      </c>
      <c r="W166" s="110">
        <f t="shared" si="174"/>
        <v>0</v>
      </c>
      <c r="X166" s="110">
        <f t="shared" si="175"/>
        <v>0</v>
      </c>
      <c r="Y166" s="110">
        <f t="shared" si="176"/>
        <v>25.099130434782605</v>
      </c>
      <c r="Z166" s="110">
        <f t="shared" si="177"/>
        <v>29.531410467186625</v>
      </c>
      <c r="AA166" s="110">
        <f t="shared" si="178"/>
        <v>10.048139823891907</v>
      </c>
      <c r="AB166" s="110">
        <f t="shared" si="179"/>
        <v>7.2110551469659878</v>
      </c>
      <c r="AC166" s="110">
        <f t="shared" si="180"/>
        <v>95.689946175753917</v>
      </c>
      <c r="AD166" s="110">
        <f t="shared" si="181"/>
        <v>25.95683390990806</v>
      </c>
      <c r="AE166" s="110"/>
      <c r="AF166" s="110"/>
      <c r="AG166" s="110"/>
      <c r="AH166" s="110"/>
      <c r="AI166" s="110"/>
      <c r="AJ166" s="110"/>
      <c r="AK166" s="90">
        <f t="shared" si="133"/>
        <v>0</v>
      </c>
      <c r="AL166" s="90">
        <f t="shared" si="134"/>
        <v>0</v>
      </c>
      <c r="AM166" s="90">
        <f t="shared" si="135"/>
        <v>0</v>
      </c>
      <c r="AN166" s="90">
        <f t="shared" si="136"/>
        <v>0</v>
      </c>
      <c r="AO166" s="90">
        <f t="shared" si="137"/>
        <v>0</v>
      </c>
      <c r="AP166" s="90">
        <f t="shared" si="138"/>
        <v>0</v>
      </c>
      <c r="AQ166" s="110">
        <f t="shared" si="139"/>
        <v>0</v>
      </c>
      <c r="AR166" s="110">
        <f t="shared" si="140"/>
        <v>0</v>
      </c>
      <c r="AS166" s="110">
        <f t="shared" si="141"/>
        <v>0</v>
      </c>
      <c r="AT166" s="110">
        <f t="shared" si="142"/>
        <v>0</v>
      </c>
      <c r="AU166" s="110">
        <f t="shared" si="143"/>
        <v>0</v>
      </c>
      <c r="AV166" s="110">
        <f t="shared" si="144"/>
        <v>0</v>
      </c>
      <c r="AW166" s="110">
        <f t="shared" si="182"/>
        <v>1.067984250413994</v>
      </c>
      <c r="AX166" s="110">
        <f t="shared" si="183"/>
        <v>2.0414259493259204</v>
      </c>
      <c r="AY166" s="110">
        <f t="shared" si="184"/>
        <v>0.65046433308554996</v>
      </c>
      <c r="AZ166" s="110">
        <f t="shared" si="185"/>
        <v>0.49426897343822218</v>
      </c>
      <c r="BA166" s="110">
        <f t="shared" si="186"/>
        <v>6.9999568911208581</v>
      </c>
      <c r="BB166" s="110">
        <f t="shared" si="187"/>
        <v>2.2558711072367283</v>
      </c>
      <c r="BC166" s="110">
        <f t="shared" si="151"/>
        <v>26.167114685196598</v>
      </c>
      <c r="BD166" s="110">
        <f t="shared" si="152"/>
        <v>31.572836416512544</v>
      </c>
      <c r="BE166" s="110">
        <f t="shared" si="153"/>
        <v>10.698604156977456</v>
      </c>
      <c r="BF166" s="110">
        <f t="shared" si="154"/>
        <v>7.7053241204042102</v>
      </c>
      <c r="BG166" s="110">
        <f t="shared" si="155"/>
        <v>102.68990306687478</v>
      </c>
      <c r="BH166" s="110">
        <f t="shared" si="156"/>
        <v>28.212705017144788</v>
      </c>
      <c r="BI166" s="108">
        <f t="shared" si="157"/>
        <v>0</v>
      </c>
      <c r="BJ166" s="109">
        <f t="shared" si="158"/>
        <v>-8387.2478671979479</v>
      </c>
      <c r="BK166" s="109">
        <f t="shared" si="145"/>
        <v>7515.0660956357278</v>
      </c>
      <c r="BL166" s="89">
        <f t="shared" si="159"/>
        <v>-0.10398903017678462</v>
      </c>
      <c r="BM166" s="109">
        <f t="shared" si="188"/>
        <v>490.11953154983837</v>
      </c>
      <c r="BN166" s="108">
        <f t="shared" si="160"/>
        <v>8005.1856271855659</v>
      </c>
      <c r="BO166" s="89">
        <f t="shared" si="161"/>
        <v>-4.5552754140795848E-2</v>
      </c>
      <c r="BP166" s="108">
        <f t="shared" si="146"/>
        <v>510.8435088145377</v>
      </c>
      <c r="BQ166" s="108">
        <f t="shared" si="162"/>
        <v>8025.9096044502658</v>
      </c>
      <c r="BR166" s="89">
        <f t="shared" si="147"/>
        <v>-4.3081862902950019E-2</v>
      </c>
      <c r="BT166" s="108"/>
      <c r="BU166" s="109">
        <f t="shared" si="163"/>
        <v>-8387.2478671979479</v>
      </c>
      <c r="BV166" s="109">
        <f t="shared" si="148"/>
        <v>7515.0660956357278</v>
      </c>
      <c r="BX166" s="108">
        <f t="shared" si="149"/>
        <v>8387.2478671979479</v>
      </c>
      <c r="BY166" s="111">
        <f t="shared" si="150"/>
        <v>-0.10398903017678462</v>
      </c>
      <c r="BZ166" s="108">
        <f t="shared" si="131"/>
        <v>53.98</v>
      </c>
      <c r="CA166" s="108">
        <f t="shared" si="132"/>
        <v>37.549999</v>
      </c>
    </row>
    <row r="167" spans="1:79" ht="12.75" customHeight="1" x14ac:dyDescent="0.2">
      <c r="A167" s="107">
        <v>40217</v>
      </c>
      <c r="B167" s="108">
        <v>54.77</v>
      </c>
      <c r="C167" s="108">
        <v>46.529998999999997</v>
      </c>
      <c r="D167" s="108">
        <v>43.869999</v>
      </c>
      <c r="E167" s="108">
        <v>53.400002000000001</v>
      </c>
      <c r="F167" s="108">
        <v>32.159999999999997</v>
      </c>
      <c r="G167" s="108">
        <v>38.360000999999997</v>
      </c>
      <c r="L167" s="189">
        <f>IF(inter=Weekly_2,L166+$B$4,IF(inter=Bi_weekly_2,L165+$B$4,IF(inter=Monthly_2,L163+$B$4,IF(inter=Quarterly_2,0,IF(inter=Yearly_2,0,IF(inter=None_2,0,0))))))</f>
        <v>8300</v>
      </c>
      <c r="M167" s="109">
        <f t="shared" si="164"/>
        <v>-86.12062608695669</v>
      </c>
      <c r="N167" s="109">
        <f t="shared" si="165"/>
        <v>-86.703500493216779</v>
      </c>
      <c r="O167" s="109">
        <f t="shared" si="166"/>
        <v>-23.988115974001914</v>
      </c>
      <c r="P167" s="109">
        <f t="shared" si="167"/>
        <v>-21.62964072990593</v>
      </c>
      <c r="Q167" s="109">
        <f t="shared" si="168"/>
        <v>-333.9113309877539</v>
      </c>
      <c r="R167" s="109">
        <f t="shared" si="169"/>
        <v>-99.895825259093158</v>
      </c>
      <c r="S167" s="110">
        <f t="shared" si="170"/>
        <v>1.5724050773590776</v>
      </c>
      <c r="T167" s="110">
        <f t="shared" si="171"/>
        <v>1.8633892619085761</v>
      </c>
      <c r="U167" s="110">
        <f t="shared" si="172"/>
        <v>0.54680001187148219</v>
      </c>
      <c r="V167" s="110">
        <f t="shared" si="173"/>
        <v>0.40504943670050669</v>
      </c>
      <c r="W167" s="110">
        <f t="shared" si="174"/>
        <v>10.382815018275931</v>
      </c>
      <c r="X167" s="110">
        <f t="shared" si="175"/>
        <v>2.6041663882931902</v>
      </c>
      <c r="Y167" s="110">
        <f t="shared" si="176"/>
        <v>26.671535512141684</v>
      </c>
      <c r="Z167" s="110">
        <f t="shared" si="177"/>
        <v>31.394799729095201</v>
      </c>
      <c r="AA167" s="110">
        <f t="shared" si="178"/>
        <v>10.594939835763389</v>
      </c>
      <c r="AB167" s="110">
        <f t="shared" si="179"/>
        <v>7.6161045836664947</v>
      </c>
      <c r="AC167" s="110">
        <f t="shared" si="180"/>
        <v>106.07276119402985</v>
      </c>
      <c r="AD167" s="110">
        <f t="shared" si="181"/>
        <v>28.56100029820125</v>
      </c>
      <c r="AE167" s="110"/>
      <c r="AF167" s="110"/>
      <c r="AG167" s="110"/>
      <c r="AH167" s="110"/>
      <c r="AI167" s="110"/>
      <c r="AJ167" s="110"/>
      <c r="AK167" s="90">
        <f t="shared" si="133"/>
        <v>0</v>
      </c>
      <c r="AL167" s="90">
        <f t="shared" si="134"/>
        <v>0</v>
      </c>
      <c r="AM167" s="90">
        <f t="shared" si="135"/>
        <v>0</v>
      </c>
      <c r="AN167" s="90">
        <f t="shared" si="136"/>
        <v>0</v>
      </c>
      <c r="AO167" s="90">
        <f t="shared" si="137"/>
        <v>0</v>
      </c>
      <c r="AP167" s="90">
        <f t="shared" si="138"/>
        <v>0</v>
      </c>
      <c r="AQ167" s="110">
        <f t="shared" si="139"/>
        <v>0</v>
      </c>
      <c r="AR167" s="110">
        <f t="shared" si="140"/>
        <v>0</v>
      </c>
      <c r="AS167" s="110">
        <f t="shared" si="141"/>
        <v>0</v>
      </c>
      <c r="AT167" s="110">
        <f t="shared" si="142"/>
        <v>0</v>
      </c>
      <c r="AU167" s="110">
        <f t="shared" si="143"/>
        <v>0</v>
      </c>
      <c r="AV167" s="110">
        <f t="shared" si="144"/>
        <v>0</v>
      </c>
      <c r="AW167" s="110">
        <f t="shared" si="182"/>
        <v>1.067984250413994</v>
      </c>
      <c r="AX167" s="110">
        <f t="shared" si="183"/>
        <v>2.0414259493259204</v>
      </c>
      <c r="AY167" s="110">
        <f t="shared" si="184"/>
        <v>0.65046433308554996</v>
      </c>
      <c r="AZ167" s="110">
        <f t="shared" si="185"/>
        <v>0.49426897343822218</v>
      </c>
      <c r="BA167" s="110">
        <f t="shared" si="186"/>
        <v>6.9999568911208581</v>
      </c>
      <c r="BB167" s="110">
        <f t="shared" si="187"/>
        <v>2.2558711072367283</v>
      </c>
      <c r="BC167" s="110">
        <f t="shared" si="151"/>
        <v>27.739519762555677</v>
      </c>
      <c r="BD167" s="110">
        <f t="shared" si="152"/>
        <v>33.436225678421124</v>
      </c>
      <c r="BE167" s="110">
        <f t="shared" si="153"/>
        <v>11.245404168848939</v>
      </c>
      <c r="BF167" s="110">
        <f t="shared" si="154"/>
        <v>8.1103735571047171</v>
      </c>
      <c r="BG167" s="110">
        <f t="shared" si="155"/>
        <v>113.07271808515071</v>
      </c>
      <c r="BH167" s="110">
        <f t="shared" si="156"/>
        <v>30.816871405437979</v>
      </c>
      <c r="BI167" s="108">
        <f t="shared" si="157"/>
        <v>0</v>
      </c>
      <c r="BJ167" s="109">
        <f t="shared" si="158"/>
        <v>-9039.4969067288748</v>
      </c>
      <c r="BK167" s="109">
        <f t="shared" si="145"/>
        <v>8300</v>
      </c>
      <c r="BL167" s="89">
        <f t="shared" si="159"/>
        <v>-8.1807307902102777E-2</v>
      </c>
      <c r="BM167" s="109">
        <f t="shared" si="188"/>
        <v>490.11953154983837</v>
      </c>
      <c r="BN167" s="108">
        <f t="shared" si="160"/>
        <v>8790.1195315498389</v>
      </c>
      <c r="BO167" s="89">
        <f t="shared" si="161"/>
        <v>-2.7587528128186323E-2</v>
      </c>
      <c r="BP167" s="108">
        <f t="shared" si="146"/>
        <v>520.06471013594012</v>
      </c>
      <c r="BQ167" s="108">
        <f t="shared" si="162"/>
        <v>8820.0647101359391</v>
      </c>
      <c r="BR167" s="89">
        <f t="shared" si="147"/>
        <v>-2.4274824014773766E-2</v>
      </c>
      <c r="BT167" s="108"/>
      <c r="BU167" s="109">
        <f t="shared" si="163"/>
        <v>-9039.4969067288748</v>
      </c>
      <c r="BV167" s="109">
        <f t="shared" si="148"/>
        <v>8300</v>
      </c>
      <c r="BX167" s="108">
        <f t="shared" si="149"/>
        <v>9039.4969067288748</v>
      </c>
      <c r="BY167" s="111">
        <f t="shared" si="150"/>
        <v>-8.1807307902102666E-2</v>
      </c>
      <c r="BZ167" s="108">
        <f t="shared" si="131"/>
        <v>54.77</v>
      </c>
      <c r="CA167" s="108">
        <f t="shared" si="132"/>
        <v>38.360000999999997</v>
      </c>
    </row>
    <row r="168" spans="1:79" ht="12.75" customHeight="1" x14ac:dyDescent="0.2">
      <c r="A168" s="107">
        <v>40225</v>
      </c>
      <c r="B168" s="108">
        <v>56.52</v>
      </c>
      <c r="C168" s="108">
        <v>47.880001</v>
      </c>
      <c r="D168" s="108">
        <v>45.580002</v>
      </c>
      <c r="E168" s="108">
        <v>55.66</v>
      </c>
      <c r="F168" s="108">
        <v>32.709999000000003</v>
      </c>
      <c r="G168" s="108">
        <v>39.310001</v>
      </c>
      <c r="L168" s="189">
        <f>IF(inter=Weekly_2,L167+$B$4,IF(inter=Bi_weekly_2,0,IF(inter=Monthly_2,0,IF(inter=Quarterly_2,0,IF(inter=Yearly_2,0,IF(inter=None_2,0,0))))))</f>
        <v>0</v>
      </c>
      <c r="M168" s="109">
        <f t="shared" si="164"/>
        <v>0</v>
      </c>
      <c r="N168" s="109">
        <f t="shared" si="165"/>
        <v>0</v>
      </c>
      <c r="O168" s="109">
        <f t="shared" si="166"/>
        <v>0</v>
      </c>
      <c r="P168" s="109">
        <f t="shared" si="167"/>
        <v>0</v>
      </c>
      <c r="Q168" s="109">
        <f t="shared" si="168"/>
        <v>0</v>
      </c>
      <c r="R168" s="109">
        <f t="shared" si="169"/>
        <v>0</v>
      </c>
      <c r="S168" s="110">
        <f t="shared" si="170"/>
        <v>0</v>
      </c>
      <c r="T168" s="110">
        <f t="shared" si="171"/>
        <v>0</v>
      </c>
      <c r="U168" s="110">
        <f t="shared" si="172"/>
        <v>0</v>
      </c>
      <c r="V168" s="110">
        <f t="shared" si="173"/>
        <v>0</v>
      </c>
      <c r="W168" s="110">
        <f t="shared" si="174"/>
        <v>0</v>
      </c>
      <c r="X168" s="110">
        <f t="shared" si="175"/>
        <v>0</v>
      </c>
      <c r="Y168" s="110">
        <f t="shared" si="176"/>
        <v>26.671535512141684</v>
      </c>
      <c r="Z168" s="110">
        <f t="shared" si="177"/>
        <v>31.394799729095201</v>
      </c>
      <c r="AA168" s="110">
        <f t="shared" si="178"/>
        <v>10.594939835763389</v>
      </c>
      <c r="AB168" s="110">
        <f t="shared" si="179"/>
        <v>7.6161045836664947</v>
      </c>
      <c r="AC168" s="110">
        <f t="shared" si="180"/>
        <v>106.07276119402985</v>
      </c>
      <c r="AD168" s="110">
        <f t="shared" si="181"/>
        <v>28.56100029820125</v>
      </c>
      <c r="AE168" s="110"/>
      <c r="AF168" s="110"/>
      <c r="AG168" s="110"/>
      <c r="AH168" s="110"/>
      <c r="AI168" s="110"/>
      <c r="AJ168" s="110"/>
      <c r="AK168" s="90">
        <f t="shared" si="133"/>
        <v>0</v>
      </c>
      <c r="AL168" s="90">
        <f t="shared" si="134"/>
        <v>0</v>
      </c>
      <c r="AM168" s="90">
        <f t="shared" si="135"/>
        <v>0</v>
      </c>
      <c r="AN168" s="90">
        <f t="shared" si="136"/>
        <v>0</v>
      </c>
      <c r="AO168" s="90">
        <f t="shared" si="137"/>
        <v>0</v>
      </c>
      <c r="AP168" s="90">
        <f t="shared" si="138"/>
        <v>0</v>
      </c>
      <c r="AQ168" s="110">
        <f t="shared" si="139"/>
        <v>0</v>
      </c>
      <c r="AR168" s="110">
        <f t="shared" si="140"/>
        <v>0</v>
      </c>
      <c r="AS168" s="110">
        <f t="shared" si="141"/>
        <v>0</v>
      </c>
      <c r="AT168" s="110">
        <f t="shared" si="142"/>
        <v>0</v>
      </c>
      <c r="AU168" s="110">
        <f t="shared" si="143"/>
        <v>0</v>
      </c>
      <c r="AV168" s="110">
        <f t="shared" si="144"/>
        <v>0</v>
      </c>
      <c r="AW168" s="110">
        <f t="shared" si="182"/>
        <v>1.067984250413994</v>
      </c>
      <c r="AX168" s="110">
        <f t="shared" si="183"/>
        <v>2.0414259493259204</v>
      </c>
      <c r="AY168" s="110">
        <f t="shared" si="184"/>
        <v>0.65046433308554996</v>
      </c>
      <c r="AZ168" s="110">
        <f t="shared" si="185"/>
        <v>0.49426897343822218</v>
      </c>
      <c r="BA168" s="110">
        <f t="shared" si="186"/>
        <v>6.9999568911208581</v>
      </c>
      <c r="BB168" s="110">
        <f t="shared" si="187"/>
        <v>2.2558711072367283</v>
      </c>
      <c r="BC168" s="110">
        <f t="shared" si="151"/>
        <v>27.739519762555677</v>
      </c>
      <c r="BD168" s="110">
        <f t="shared" si="152"/>
        <v>33.436225678421124</v>
      </c>
      <c r="BE168" s="110">
        <f t="shared" si="153"/>
        <v>11.245404168848939</v>
      </c>
      <c r="BF168" s="110">
        <f t="shared" si="154"/>
        <v>8.1103735571047171</v>
      </c>
      <c r="BG168" s="110">
        <f t="shared" si="155"/>
        <v>113.07271808515071</v>
      </c>
      <c r="BH168" s="110">
        <f t="shared" si="156"/>
        <v>30.816871405437979</v>
      </c>
      <c r="BI168" s="108">
        <f t="shared" si="157"/>
        <v>0</v>
      </c>
      <c r="BJ168" s="109">
        <f t="shared" si="158"/>
        <v>-9039.4969067288748</v>
      </c>
      <c r="BK168" s="109">
        <f t="shared" si="145"/>
        <v>8509.860852468224</v>
      </c>
      <c r="BL168" s="89">
        <f t="shared" si="159"/>
        <v>-5.8591319818517507E-2</v>
      </c>
      <c r="BM168" s="109">
        <f t="shared" si="188"/>
        <v>490.11953154983837</v>
      </c>
      <c r="BN168" s="108">
        <f t="shared" si="160"/>
        <v>8999.980384018063</v>
      </c>
      <c r="BO168" s="89">
        <f t="shared" si="161"/>
        <v>-4.3715400446009411E-3</v>
      </c>
      <c r="BP168" s="108">
        <f t="shared" si="146"/>
        <v>532.91200138304282</v>
      </c>
      <c r="BQ168" s="108">
        <f t="shared" si="162"/>
        <v>9042.7728538512692</v>
      </c>
      <c r="BR168" s="89">
        <f t="shared" si="147"/>
        <v>3.6240369969653408E-4</v>
      </c>
      <c r="BT168" s="108"/>
      <c r="BU168" s="109">
        <f t="shared" si="163"/>
        <v>-9039.4969067288748</v>
      </c>
      <c r="BV168" s="109">
        <f t="shared" si="148"/>
        <v>8509.860852468224</v>
      </c>
      <c r="BX168" s="108">
        <f t="shared" si="149"/>
        <v>9039.4969067288748</v>
      </c>
      <c r="BY168" s="111">
        <f t="shared" si="150"/>
        <v>-5.8591319818517285E-2</v>
      </c>
      <c r="BZ168" s="108">
        <f t="shared" si="131"/>
        <v>56.52</v>
      </c>
      <c r="CA168" s="108">
        <f t="shared" si="132"/>
        <v>39.310001</v>
      </c>
    </row>
    <row r="169" spans="1:79" ht="12.75" customHeight="1" x14ac:dyDescent="0.2">
      <c r="A169" s="107">
        <v>40231</v>
      </c>
      <c r="B169" s="108">
        <v>56.23</v>
      </c>
      <c r="C169" s="108">
        <v>47.799999</v>
      </c>
      <c r="D169" s="108">
        <v>45.419998</v>
      </c>
      <c r="E169" s="108">
        <v>55.5</v>
      </c>
      <c r="F169" s="108">
        <v>32.580002</v>
      </c>
      <c r="G169" s="108">
        <v>38.959999000000003</v>
      </c>
      <c r="L169" s="189">
        <f>IF(inter=Weekly_2,L168+$B$4,IF(inter=Bi_weekly_2,L167+$B$4,IF(inter=Monthly_2,0,IF(inter=Quarterly_2,0,IF(inter=Yearly_2,0,IF(inter=None_2,0,0))))))</f>
        <v>0</v>
      </c>
      <c r="M169" s="109">
        <f t="shared" si="164"/>
        <v>0</v>
      </c>
      <c r="N169" s="109">
        <f t="shared" si="165"/>
        <v>0</v>
      </c>
      <c r="O169" s="109">
        <f t="shared" si="166"/>
        <v>0</v>
      </c>
      <c r="P169" s="109">
        <f t="shared" si="167"/>
        <v>0</v>
      </c>
      <c r="Q169" s="109">
        <f t="shared" si="168"/>
        <v>0</v>
      </c>
      <c r="R169" s="109">
        <f t="shared" si="169"/>
        <v>0</v>
      </c>
      <c r="S169" s="110">
        <f t="shared" si="170"/>
        <v>0</v>
      </c>
      <c r="T169" s="110">
        <f t="shared" si="171"/>
        <v>0</v>
      </c>
      <c r="U169" s="110">
        <f t="shared" si="172"/>
        <v>0</v>
      </c>
      <c r="V169" s="110">
        <f t="shared" si="173"/>
        <v>0</v>
      </c>
      <c r="W169" s="110">
        <f t="shared" si="174"/>
        <v>0</v>
      </c>
      <c r="X169" s="110">
        <f t="shared" si="175"/>
        <v>0</v>
      </c>
      <c r="Y169" s="110">
        <f t="shared" si="176"/>
        <v>26.671535512141684</v>
      </c>
      <c r="Z169" s="110">
        <f t="shared" si="177"/>
        <v>31.394799729095201</v>
      </c>
      <c r="AA169" s="110">
        <f t="shared" si="178"/>
        <v>10.594939835763389</v>
      </c>
      <c r="AB169" s="110">
        <f t="shared" si="179"/>
        <v>7.6161045836664947</v>
      </c>
      <c r="AC169" s="110">
        <f t="shared" si="180"/>
        <v>106.07276119402985</v>
      </c>
      <c r="AD169" s="110">
        <f t="shared" si="181"/>
        <v>28.56100029820125</v>
      </c>
      <c r="AE169" s="110"/>
      <c r="AF169" s="110"/>
      <c r="AG169" s="110"/>
      <c r="AH169" s="110"/>
      <c r="AI169" s="110"/>
      <c r="AJ169" s="110"/>
      <c r="AK169" s="90">
        <f t="shared" si="133"/>
        <v>0</v>
      </c>
      <c r="AL169" s="90">
        <f t="shared" si="134"/>
        <v>0</v>
      </c>
      <c r="AM169" s="90">
        <f t="shared" si="135"/>
        <v>0</v>
      </c>
      <c r="AN169" s="90">
        <f t="shared" si="136"/>
        <v>0</v>
      </c>
      <c r="AO169" s="90">
        <f t="shared" si="137"/>
        <v>0</v>
      </c>
      <c r="AP169" s="90">
        <f t="shared" si="138"/>
        <v>0</v>
      </c>
      <c r="AQ169" s="110">
        <f t="shared" si="139"/>
        <v>0</v>
      </c>
      <c r="AR169" s="110">
        <f t="shared" si="140"/>
        <v>0</v>
      </c>
      <c r="AS169" s="110">
        <f t="shared" si="141"/>
        <v>0</v>
      </c>
      <c r="AT169" s="110">
        <f t="shared" si="142"/>
        <v>0</v>
      </c>
      <c r="AU169" s="110">
        <f t="shared" si="143"/>
        <v>0</v>
      </c>
      <c r="AV169" s="110">
        <f t="shared" si="144"/>
        <v>0</v>
      </c>
      <c r="AW169" s="110">
        <f t="shared" si="182"/>
        <v>1.067984250413994</v>
      </c>
      <c r="AX169" s="110">
        <f t="shared" si="183"/>
        <v>2.0414259493259204</v>
      </c>
      <c r="AY169" s="110">
        <f t="shared" si="184"/>
        <v>0.65046433308554996</v>
      </c>
      <c r="AZ169" s="110">
        <f t="shared" si="185"/>
        <v>0.49426897343822218</v>
      </c>
      <c r="BA169" s="110">
        <f t="shared" si="186"/>
        <v>6.9999568911208581</v>
      </c>
      <c r="BB169" s="110">
        <f t="shared" si="187"/>
        <v>2.2558711072367283</v>
      </c>
      <c r="BC169" s="110">
        <f t="shared" si="151"/>
        <v>27.739519762555677</v>
      </c>
      <c r="BD169" s="110">
        <f t="shared" si="152"/>
        <v>33.436225678421124</v>
      </c>
      <c r="BE169" s="110">
        <f t="shared" si="153"/>
        <v>11.245404168848939</v>
      </c>
      <c r="BF169" s="110">
        <f t="shared" si="154"/>
        <v>8.1103735571047171</v>
      </c>
      <c r="BG169" s="110">
        <f t="shared" si="155"/>
        <v>113.07271808515071</v>
      </c>
      <c r="BH169" s="110">
        <f t="shared" si="156"/>
        <v>30.816871405437979</v>
      </c>
      <c r="BI169" s="108">
        <f t="shared" si="157"/>
        <v>0</v>
      </c>
      <c r="BJ169" s="109">
        <f t="shared" si="158"/>
        <v>-9039.4969067288748</v>
      </c>
      <c r="BK169" s="109">
        <f t="shared" si="145"/>
        <v>8472.9151029515979</v>
      </c>
      <c r="BL169" s="89">
        <f t="shared" si="159"/>
        <v>-6.2678466470354244E-2</v>
      </c>
      <c r="BM169" s="109">
        <f t="shared" si="188"/>
        <v>490.11953154983837</v>
      </c>
      <c r="BN169" s="108">
        <f t="shared" si="160"/>
        <v>8963.0346345014368</v>
      </c>
      <c r="BO169" s="89">
        <f t="shared" si="161"/>
        <v>-8.4586866964377894E-3</v>
      </c>
      <c r="BP169" s="108">
        <f t="shared" si="146"/>
        <v>530.55627506547341</v>
      </c>
      <c r="BQ169" s="108">
        <f t="shared" si="162"/>
        <v>9003.4713780170696</v>
      </c>
      <c r="BR169" s="89">
        <f t="shared" si="147"/>
        <v>-3.9853466496557743E-3</v>
      </c>
      <c r="BT169" s="108"/>
      <c r="BU169" s="109">
        <f t="shared" si="163"/>
        <v>-9039.4969067288748</v>
      </c>
      <c r="BV169" s="109">
        <f t="shared" si="148"/>
        <v>8472.9151029515979</v>
      </c>
      <c r="BX169" s="108">
        <f t="shared" si="149"/>
        <v>9039.4969067288748</v>
      </c>
      <c r="BY169" s="111">
        <f t="shared" si="150"/>
        <v>-6.2678466470354244E-2</v>
      </c>
      <c r="BZ169" s="108">
        <f t="shared" si="131"/>
        <v>56.23</v>
      </c>
      <c r="CA169" s="108">
        <f t="shared" si="132"/>
        <v>38.959999000000003</v>
      </c>
    </row>
    <row r="170" spans="1:79" ht="12.75" customHeight="1" x14ac:dyDescent="0.2">
      <c r="A170" s="107">
        <v>40238</v>
      </c>
      <c r="B170" s="108">
        <v>58.209999000000003</v>
      </c>
      <c r="C170" s="108">
        <v>49.16</v>
      </c>
      <c r="D170" s="108">
        <v>47.119999</v>
      </c>
      <c r="E170" s="108">
        <v>58.41</v>
      </c>
      <c r="F170" s="108">
        <v>34.110000999999997</v>
      </c>
      <c r="G170" s="108">
        <v>41.060001</v>
      </c>
      <c r="L170" s="189">
        <f>IF(inter=Weekly_2,L169+$B$4,IF(inter=Bi_weekly_2,0,IF(inter=Monthly_2,0,IF(inter=Quarterly_2,0,IF(inter=Yearly_2,0,IF(inter=None_2,0,0))))))</f>
        <v>0</v>
      </c>
      <c r="M170" s="109">
        <f t="shared" si="164"/>
        <v>0</v>
      </c>
      <c r="N170" s="109">
        <f t="shared" si="165"/>
        <v>0</v>
      </c>
      <c r="O170" s="109">
        <f t="shared" si="166"/>
        <v>0</v>
      </c>
      <c r="P170" s="109">
        <f t="shared" si="167"/>
        <v>0</v>
      </c>
      <c r="Q170" s="109">
        <f t="shared" si="168"/>
        <v>0</v>
      </c>
      <c r="R170" s="109">
        <f t="shared" si="169"/>
        <v>0</v>
      </c>
      <c r="S170" s="110">
        <f t="shared" si="170"/>
        <v>0</v>
      </c>
      <c r="T170" s="110">
        <f t="shared" si="171"/>
        <v>0</v>
      </c>
      <c r="U170" s="110">
        <f t="shared" si="172"/>
        <v>0</v>
      </c>
      <c r="V170" s="110">
        <f t="shared" si="173"/>
        <v>0</v>
      </c>
      <c r="W170" s="110">
        <f t="shared" si="174"/>
        <v>0</v>
      </c>
      <c r="X170" s="110">
        <f t="shared" si="175"/>
        <v>0</v>
      </c>
      <c r="Y170" s="110">
        <f t="shared" si="176"/>
        <v>26.671535512141684</v>
      </c>
      <c r="Z170" s="110">
        <f t="shared" si="177"/>
        <v>31.394799729095201</v>
      </c>
      <c r="AA170" s="110">
        <f t="shared" si="178"/>
        <v>10.594939835763389</v>
      </c>
      <c r="AB170" s="110">
        <f t="shared" si="179"/>
        <v>7.6161045836664947</v>
      </c>
      <c r="AC170" s="110">
        <f t="shared" si="180"/>
        <v>106.07276119402985</v>
      </c>
      <c r="AD170" s="110">
        <f t="shared" si="181"/>
        <v>28.56100029820125</v>
      </c>
      <c r="AE170" s="110"/>
      <c r="AF170" s="110"/>
      <c r="AG170" s="110"/>
      <c r="AH170" s="110"/>
      <c r="AI170" s="110"/>
      <c r="AJ170" s="110"/>
      <c r="AK170" s="90">
        <f t="shared" si="133"/>
        <v>0</v>
      </c>
      <c r="AL170" s="90">
        <f t="shared" si="134"/>
        <v>0</v>
      </c>
      <c r="AM170" s="90">
        <f t="shared" si="135"/>
        <v>0</v>
      </c>
      <c r="AN170" s="90">
        <f t="shared" si="136"/>
        <v>0</v>
      </c>
      <c r="AO170" s="90">
        <f t="shared" si="137"/>
        <v>0</v>
      </c>
      <c r="AP170" s="90">
        <f t="shared" si="138"/>
        <v>0</v>
      </c>
      <c r="AQ170" s="110">
        <f t="shared" si="139"/>
        <v>0</v>
      </c>
      <c r="AR170" s="110">
        <f t="shared" si="140"/>
        <v>0</v>
      </c>
      <c r="AS170" s="110">
        <f t="shared" si="141"/>
        <v>0</v>
      </c>
      <c r="AT170" s="110">
        <f t="shared" si="142"/>
        <v>0</v>
      </c>
      <c r="AU170" s="110">
        <f t="shared" si="143"/>
        <v>0</v>
      </c>
      <c r="AV170" s="110">
        <f t="shared" si="144"/>
        <v>0</v>
      </c>
      <c r="AW170" s="110">
        <f t="shared" si="182"/>
        <v>1.067984250413994</v>
      </c>
      <c r="AX170" s="110">
        <f t="shared" si="183"/>
        <v>2.0414259493259204</v>
      </c>
      <c r="AY170" s="110">
        <f t="shared" si="184"/>
        <v>0.65046433308554996</v>
      </c>
      <c r="AZ170" s="110">
        <f t="shared" si="185"/>
        <v>0.49426897343822218</v>
      </c>
      <c r="BA170" s="110">
        <f t="shared" si="186"/>
        <v>6.9999568911208581</v>
      </c>
      <c r="BB170" s="110">
        <f t="shared" si="187"/>
        <v>2.2558711072367283</v>
      </c>
      <c r="BC170" s="110">
        <f t="shared" si="151"/>
        <v>27.739519762555677</v>
      </c>
      <c r="BD170" s="110">
        <f t="shared" si="152"/>
        <v>33.436225678421124</v>
      </c>
      <c r="BE170" s="110">
        <f t="shared" si="153"/>
        <v>11.245404168848939</v>
      </c>
      <c r="BF170" s="110">
        <f t="shared" si="154"/>
        <v>8.1103735571047171</v>
      </c>
      <c r="BG170" s="110">
        <f t="shared" si="155"/>
        <v>113.07271808515071</v>
      </c>
      <c r="BH170" s="110">
        <f t="shared" si="156"/>
        <v>30.816871405437979</v>
      </c>
      <c r="BI170" s="108">
        <f t="shared" si="157"/>
        <v>0</v>
      </c>
      <c r="BJ170" s="109">
        <f t="shared" si="158"/>
        <v>-9039.4969067288748</v>
      </c>
      <c r="BK170" s="109">
        <f t="shared" si="145"/>
        <v>8830.8653245770056</v>
      </c>
      <c r="BL170" s="89">
        <f t="shared" si="159"/>
        <v>-2.3079999285863684E-2</v>
      </c>
      <c r="BM170" s="109">
        <f t="shared" si="188"/>
        <v>490.11953154983837</v>
      </c>
      <c r="BN170" s="108">
        <f t="shared" si="160"/>
        <v>9320.9848561268445</v>
      </c>
      <c r="BO170" s="89">
        <f t="shared" si="161"/>
        <v>3.1139780488052882E-2</v>
      </c>
      <c r="BP170" s="108">
        <f t="shared" si="146"/>
        <v>553.43859775563044</v>
      </c>
      <c r="BQ170" s="108">
        <f t="shared" si="162"/>
        <v>9384.3039223326359</v>
      </c>
      <c r="BR170" s="89">
        <f t="shared" si="147"/>
        <v>3.8144491796561431E-2</v>
      </c>
      <c r="BT170" s="108"/>
      <c r="BU170" s="109">
        <f t="shared" si="163"/>
        <v>-9039.4969067288748</v>
      </c>
      <c r="BV170" s="109">
        <f t="shared" si="148"/>
        <v>8830.8653245770056</v>
      </c>
      <c r="BX170" s="108">
        <f t="shared" si="149"/>
        <v>9039.4969067288748</v>
      </c>
      <c r="BY170" s="111">
        <f t="shared" si="150"/>
        <v>-2.3079999285863573E-2</v>
      </c>
      <c r="BZ170" s="108">
        <f t="shared" si="131"/>
        <v>58.209999000000003</v>
      </c>
      <c r="CA170" s="108">
        <f t="shared" si="132"/>
        <v>41.060001</v>
      </c>
    </row>
    <row r="171" spans="1:79" ht="12.75" customHeight="1" x14ac:dyDescent="0.2">
      <c r="A171" s="107">
        <v>40245</v>
      </c>
      <c r="B171" s="108">
        <v>58.869999</v>
      </c>
      <c r="C171" s="108">
        <v>49.700001</v>
      </c>
      <c r="D171" s="108">
        <v>47.919998</v>
      </c>
      <c r="E171" s="108">
        <v>59.369999</v>
      </c>
      <c r="F171" s="108">
        <v>34.409999999999997</v>
      </c>
      <c r="G171" s="108">
        <v>41.349997999999999</v>
      </c>
      <c r="L171" s="189">
        <f>IF(inter=Weekly_2,L170+$B$4,IF(inter=Bi_weekly_2,L169+$B$4,IF(inter=Monthly_2,L167+$B$4,IF(inter=Quarterly_2,0,IF(inter=Yearly_2,0,IF(inter=None_2,0,0))))))</f>
        <v>8400</v>
      </c>
      <c r="M171" s="109">
        <f t="shared" si="164"/>
        <v>91.753268928245461</v>
      </c>
      <c r="N171" s="109">
        <f t="shared" si="165"/>
        <v>81.92157793083129</v>
      </c>
      <c r="O171" s="109">
        <f t="shared" si="166"/>
        <v>37.309495739901877</v>
      </c>
      <c r="P171" s="109">
        <f t="shared" si="167"/>
        <v>40.568121516175211</v>
      </c>
      <c r="Q171" s="109">
        <f t="shared" si="168"/>
        <v>197.56371268656721</v>
      </c>
      <c r="R171" s="109">
        <f t="shared" si="169"/>
        <v>72.197305208621174</v>
      </c>
      <c r="S171" s="110">
        <f t="shared" si="170"/>
        <v>-1.5585743245595343</v>
      </c>
      <c r="T171" s="110">
        <f t="shared" si="171"/>
        <v>-1.6483214543764555</v>
      </c>
      <c r="U171" s="110">
        <f t="shared" si="172"/>
        <v>-0.77857882506384657</v>
      </c>
      <c r="V171" s="110">
        <f t="shared" si="173"/>
        <v>-0.68331012631775878</v>
      </c>
      <c r="W171" s="110">
        <f t="shared" si="174"/>
        <v>-5.7414621530533925</v>
      </c>
      <c r="X171" s="110">
        <f t="shared" si="175"/>
        <v>-1.7460050471736703</v>
      </c>
      <c r="Y171" s="110">
        <f t="shared" si="176"/>
        <v>25.112961187582151</v>
      </c>
      <c r="Z171" s="110">
        <f t="shared" si="177"/>
        <v>29.746478274718747</v>
      </c>
      <c r="AA171" s="110">
        <f t="shared" si="178"/>
        <v>9.8163610106995431</v>
      </c>
      <c r="AB171" s="110">
        <f t="shared" si="179"/>
        <v>6.9327944573487361</v>
      </c>
      <c r="AC171" s="110">
        <f t="shared" si="180"/>
        <v>100.33129904097646</v>
      </c>
      <c r="AD171" s="110">
        <f t="shared" si="181"/>
        <v>26.814995251027579</v>
      </c>
      <c r="AE171" s="110"/>
      <c r="AF171" s="110"/>
      <c r="AG171" s="110"/>
      <c r="AH171" s="110"/>
      <c r="AI171" s="110"/>
      <c r="AJ171" s="110"/>
      <c r="AK171" s="90">
        <f t="shared" si="133"/>
        <v>0</v>
      </c>
      <c r="AL171" s="90">
        <f t="shared" si="134"/>
        <v>0</v>
      </c>
      <c r="AM171" s="90">
        <f t="shared" si="135"/>
        <v>0</v>
      </c>
      <c r="AN171" s="90">
        <f t="shared" si="136"/>
        <v>0</v>
      </c>
      <c r="AO171" s="90">
        <f t="shared" si="137"/>
        <v>0</v>
      </c>
      <c r="AP171" s="90">
        <f t="shared" si="138"/>
        <v>0</v>
      </c>
      <c r="AQ171" s="110">
        <f t="shared" si="139"/>
        <v>0</v>
      </c>
      <c r="AR171" s="110">
        <f t="shared" si="140"/>
        <v>0</v>
      </c>
      <c r="AS171" s="110">
        <f t="shared" si="141"/>
        <v>0</v>
      </c>
      <c r="AT171" s="110">
        <f t="shared" si="142"/>
        <v>0</v>
      </c>
      <c r="AU171" s="110">
        <f t="shared" si="143"/>
        <v>0</v>
      </c>
      <c r="AV171" s="110">
        <f t="shared" si="144"/>
        <v>0</v>
      </c>
      <c r="AW171" s="110">
        <f t="shared" si="182"/>
        <v>1.067984250413994</v>
      </c>
      <c r="AX171" s="110">
        <f t="shared" si="183"/>
        <v>2.0414259493259204</v>
      </c>
      <c r="AY171" s="110">
        <f t="shared" si="184"/>
        <v>0.65046433308554996</v>
      </c>
      <c r="AZ171" s="110">
        <f t="shared" si="185"/>
        <v>0.49426897343822218</v>
      </c>
      <c r="BA171" s="110">
        <f t="shared" si="186"/>
        <v>6.9999568911208581</v>
      </c>
      <c r="BB171" s="110">
        <f t="shared" si="187"/>
        <v>2.2558711072367283</v>
      </c>
      <c r="BC171" s="110">
        <f t="shared" si="151"/>
        <v>26.180945437996144</v>
      </c>
      <c r="BD171" s="110">
        <f t="shared" si="152"/>
        <v>31.787904224044667</v>
      </c>
      <c r="BE171" s="110">
        <f t="shared" si="153"/>
        <v>10.466825343785093</v>
      </c>
      <c r="BF171" s="110">
        <f t="shared" si="154"/>
        <v>7.4270634307869585</v>
      </c>
      <c r="BG171" s="110">
        <f t="shared" si="155"/>
        <v>107.33125593209732</v>
      </c>
      <c r="BH171" s="110">
        <f t="shared" si="156"/>
        <v>29.070866358264308</v>
      </c>
      <c r="BI171" s="108">
        <f t="shared" si="157"/>
        <v>0</v>
      </c>
      <c r="BJ171" s="109">
        <f t="shared" si="158"/>
        <v>-8518.1834247185325</v>
      </c>
      <c r="BK171" s="109">
        <f t="shared" si="145"/>
        <v>8400</v>
      </c>
      <c r="BL171" s="89">
        <f t="shared" si="159"/>
        <v>-1.3874252152821898E-2</v>
      </c>
      <c r="BM171" s="109">
        <f t="shared" si="188"/>
        <v>490.11953154983837</v>
      </c>
      <c r="BN171" s="108">
        <f t="shared" si="160"/>
        <v>8890.1195315498389</v>
      </c>
      <c r="BO171" s="89">
        <f t="shared" si="161"/>
        <v>4.3663782321474942E-2</v>
      </c>
      <c r="BP171" s="108">
        <f t="shared" si="146"/>
        <v>558.99488387206611</v>
      </c>
      <c r="BQ171" s="108">
        <f t="shared" si="162"/>
        <v>8958.9948838720647</v>
      </c>
      <c r="BR171" s="89">
        <f t="shared" si="147"/>
        <v>5.1749467835402685E-2</v>
      </c>
      <c r="BT171" s="108"/>
      <c r="BU171" s="109">
        <f t="shared" si="163"/>
        <v>-8518.1834247185325</v>
      </c>
      <c r="BV171" s="109">
        <f t="shared" si="148"/>
        <v>8400</v>
      </c>
      <c r="BX171" s="108">
        <f t="shared" si="149"/>
        <v>8518.1834247185325</v>
      </c>
      <c r="BY171" s="111">
        <f t="shared" si="150"/>
        <v>-1.3874252152821676E-2</v>
      </c>
      <c r="BZ171" s="108">
        <f t="shared" si="131"/>
        <v>58.869999</v>
      </c>
      <c r="CA171" s="108">
        <f t="shared" si="132"/>
        <v>41.349997999999999</v>
      </c>
    </row>
    <row r="172" spans="1:79" ht="12.75" customHeight="1" x14ac:dyDescent="0.2">
      <c r="A172" s="107">
        <v>40252</v>
      </c>
      <c r="B172" s="108">
        <v>59.25</v>
      </c>
      <c r="C172" s="108">
        <v>50.23</v>
      </c>
      <c r="D172" s="108">
        <v>48.18</v>
      </c>
      <c r="E172" s="108">
        <v>59.619999</v>
      </c>
      <c r="F172" s="108">
        <v>34.229999999999997</v>
      </c>
      <c r="G172" s="108">
        <v>41.290000999999997</v>
      </c>
      <c r="L172" s="189">
        <f>IF(inter=Weekly_2,L171+$B$4,IF(inter=Bi_weekly_2,0,IF(inter=Monthly_2,0,IF(inter=Quarterly_2,0,IF(inter=Yearly_2,0,IF(inter=None_2,0,0))))))</f>
        <v>0</v>
      </c>
      <c r="M172" s="109">
        <f t="shared" si="164"/>
        <v>0</v>
      </c>
      <c r="N172" s="109">
        <f t="shared" si="165"/>
        <v>0</v>
      </c>
      <c r="O172" s="109">
        <f t="shared" si="166"/>
        <v>0</v>
      </c>
      <c r="P172" s="109">
        <f t="shared" si="167"/>
        <v>0</v>
      </c>
      <c r="Q172" s="109">
        <f t="shared" si="168"/>
        <v>0</v>
      </c>
      <c r="R172" s="109">
        <f t="shared" si="169"/>
        <v>0</v>
      </c>
      <c r="S172" s="110">
        <f t="shared" si="170"/>
        <v>0</v>
      </c>
      <c r="T172" s="110">
        <f t="shared" si="171"/>
        <v>0</v>
      </c>
      <c r="U172" s="110">
        <f t="shared" si="172"/>
        <v>0</v>
      </c>
      <c r="V172" s="110">
        <f t="shared" si="173"/>
        <v>0</v>
      </c>
      <c r="W172" s="110">
        <f t="shared" si="174"/>
        <v>0</v>
      </c>
      <c r="X172" s="110">
        <f t="shared" si="175"/>
        <v>0</v>
      </c>
      <c r="Y172" s="110">
        <f t="shared" si="176"/>
        <v>25.112961187582151</v>
      </c>
      <c r="Z172" s="110">
        <f t="shared" si="177"/>
        <v>29.746478274718747</v>
      </c>
      <c r="AA172" s="110">
        <f t="shared" si="178"/>
        <v>9.8163610106995431</v>
      </c>
      <c r="AB172" s="110">
        <f t="shared" si="179"/>
        <v>6.9327944573487361</v>
      </c>
      <c r="AC172" s="110">
        <f t="shared" si="180"/>
        <v>100.33129904097646</v>
      </c>
      <c r="AD172" s="110">
        <f t="shared" si="181"/>
        <v>26.814995251027579</v>
      </c>
      <c r="AE172" s="110"/>
      <c r="AF172" s="110"/>
      <c r="AG172" s="110"/>
      <c r="AH172" s="110"/>
      <c r="AI172" s="110"/>
      <c r="AJ172" s="110"/>
      <c r="AK172" s="90">
        <f t="shared" si="133"/>
        <v>0</v>
      </c>
      <c r="AL172" s="90">
        <f t="shared" si="134"/>
        <v>0</v>
      </c>
      <c r="AM172" s="90">
        <f t="shared" si="135"/>
        <v>0</v>
      </c>
      <c r="AN172" s="90">
        <f t="shared" si="136"/>
        <v>0</v>
      </c>
      <c r="AO172" s="90">
        <f t="shared" si="137"/>
        <v>0</v>
      </c>
      <c r="AP172" s="90">
        <f t="shared" si="138"/>
        <v>0</v>
      </c>
      <c r="AQ172" s="110">
        <f t="shared" si="139"/>
        <v>0</v>
      </c>
      <c r="AR172" s="110">
        <f t="shared" si="140"/>
        <v>0</v>
      </c>
      <c r="AS172" s="110">
        <f t="shared" si="141"/>
        <v>0</v>
      </c>
      <c r="AT172" s="110">
        <f t="shared" si="142"/>
        <v>0</v>
      </c>
      <c r="AU172" s="110">
        <f t="shared" si="143"/>
        <v>0</v>
      </c>
      <c r="AV172" s="110">
        <f t="shared" si="144"/>
        <v>0</v>
      </c>
      <c r="AW172" s="110">
        <f t="shared" si="182"/>
        <v>1.067984250413994</v>
      </c>
      <c r="AX172" s="110">
        <f t="shared" si="183"/>
        <v>2.0414259493259204</v>
      </c>
      <c r="AY172" s="110">
        <f t="shared" si="184"/>
        <v>0.65046433308554996</v>
      </c>
      <c r="AZ172" s="110">
        <f t="shared" si="185"/>
        <v>0.49426897343822218</v>
      </c>
      <c r="BA172" s="110">
        <f t="shared" si="186"/>
        <v>6.9999568911208581</v>
      </c>
      <c r="BB172" s="110">
        <f t="shared" si="187"/>
        <v>2.2558711072367283</v>
      </c>
      <c r="BC172" s="110">
        <f t="shared" si="151"/>
        <v>26.180945437996144</v>
      </c>
      <c r="BD172" s="110">
        <f t="shared" si="152"/>
        <v>31.787904224044667</v>
      </c>
      <c r="BE172" s="110">
        <f t="shared" si="153"/>
        <v>10.466825343785093</v>
      </c>
      <c r="BF172" s="110">
        <f t="shared" si="154"/>
        <v>7.4270634307869585</v>
      </c>
      <c r="BG172" s="110">
        <f t="shared" si="155"/>
        <v>107.33125593209732</v>
      </c>
      <c r="BH172" s="110">
        <f t="shared" si="156"/>
        <v>29.070866358264308</v>
      </c>
      <c r="BI172" s="108">
        <f t="shared" si="157"/>
        <v>0</v>
      </c>
      <c r="BJ172" s="109">
        <f t="shared" si="158"/>
        <v>-8518.1834247185325</v>
      </c>
      <c r="BK172" s="109">
        <f t="shared" si="145"/>
        <v>8409.9255731157537</v>
      </c>
      <c r="BL172" s="89">
        <f t="shared" si="159"/>
        <v>-1.2709030341918948E-2</v>
      </c>
      <c r="BM172" s="109">
        <f t="shared" si="188"/>
        <v>490.11953154983837</v>
      </c>
      <c r="BN172" s="108">
        <f t="shared" si="160"/>
        <v>8900.0451046655926</v>
      </c>
      <c r="BO172" s="89">
        <f t="shared" si="161"/>
        <v>4.4829004132378003E-2</v>
      </c>
      <c r="BP172" s="108">
        <f t="shared" si="146"/>
        <v>559.38002419859231</v>
      </c>
      <c r="BQ172" s="108">
        <f t="shared" si="162"/>
        <v>8969.3055973143455</v>
      </c>
      <c r="BR172" s="89">
        <f t="shared" si="147"/>
        <v>5.2959903550177323E-2</v>
      </c>
      <c r="BT172" s="108"/>
      <c r="BU172" s="109">
        <f t="shared" si="163"/>
        <v>-8518.1834247185325</v>
      </c>
      <c r="BV172" s="109">
        <f t="shared" si="148"/>
        <v>8409.9255731157537</v>
      </c>
      <c r="BX172" s="108">
        <f t="shared" si="149"/>
        <v>8518.1834247185325</v>
      </c>
      <c r="BY172" s="111">
        <f t="shared" si="150"/>
        <v>-1.2709030341918948E-2</v>
      </c>
      <c r="BZ172" s="108">
        <f t="shared" si="131"/>
        <v>59.25</v>
      </c>
      <c r="CA172" s="108">
        <f t="shared" si="132"/>
        <v>41.290000999999997</v>
      </c>
    </row>
    <row r="173" spans="1:79" ht="12.75" customHeight="1" x14ac:dyDescent="0.2">
      <c r="A173" s="107">
        <v>40259</v>
      </c>
      <c r="B173" s="108">
        <v>59.389999000000003</v>
      </c>
      <c r="C173" s="108">
        <v>50.259998000000003</v>
      </c>
      <c r="D173" s="108">
        <v>48.43</v>
      </c>
      <c r="E173" s="108">
        <v>60.040000999999997</v>
      </c>
      <c r="F173" s="108">
        <v>34.209999000000003</v>
      </c>
      <c r="G173" s="108">
        <v>41.240001999999997</v>
      </c>
      <c r="L173" s="189">
        <f>IF(inter=Weekly_2,L172+$B$4,IF(inter=Bi_weekly_2,L171+$B$4,IF(inter=Monthly_2,0,IF(inter=Quarterly_2,0,IF(inter=Yearly_2,0,IF(inter=None_2,0,0))))))</f>
        <v>0</v>
      </c>
      <c r="M173" s="109">
        <f t="shared" si="164"/>
        <v>0</v>
      </c>
      <c r="N173" s="109">
        <f t="shared" si="165"/>
        <v>0</v>
      </c>
      <c r="O173" s="109">
        <f t="shared" si="166"/>
        <v>0</v>
      </c>
      <c r="P173" s="109">
        <f t="shared" si="167"/>
        <v>0</v>
      </c>
      <c r="Q173" s="109">
        <f t="shared" si="168"/>
        <v>0</v>
      </c>
      <c r="R173" s="109">
        <f t="shared" si="169"/>
        <v>0</v>
      </c>
      <c r="S173" s="110">
        <f t="shared" si="170"/>
        <v>0</v>
      </c>
      <c r="T173" s="110">
        <f t="shared" si="171"/>
        <v>0</v>
      </c>
      <c r="U173" s="110">
        <f t="shared" si="172"/>
        <v>0</v>
      </c>
      <c r="V173" s="110">
        <f t="shared" si="173"/>
        <v>0</v>
      </c>
      <c r="W173" s="110">
        <f t="shared" si="174"/>
        <v>0</v>
      </c>
      <c r="X173" s="110">
        <f t="shared" si="175"/>
        <v>0</v>
      </c>
      <c r="Y173" s="110">
        <f t="shared" si="176"/>
        <v>25.112961187582151</v>
      </c>
      <c r="Z173" s="110">
        <f t="shared" si="177"/>
        <v>29.746478274718747</v>
      </c>
      <c r="AA173" s="110">
        <f t="shared" si="178"/>
        <v>9.8163610106995431</v>
      </c>
      <c r="AB173" s="110">
        <f t="shared" si="179"/>
        <v>6.9327944573487361</v>
      </c>
      <c r="AC173" s="110">
        <f t="shared" si="180"/>
        <v>100.33129904097646</v>
      </c>
      <c r="AD173" s="110">
        <f t="shared" si="181"/>
        <v>26.814995251027579</v>
      </c>
      <c r="AE173" s="110"/>
      <c r="AF173" s="110"/>
      <c r="AG173" s="110"/>
      <c r="AH173" s="110"/>
      <c r="AI173" s="110"/>
      <c r="AJ173" s="110"/>
      <c r="AK173" s="90">
        <f t="shared" si="133"/>
        <v>0</v>
      </c>
      <c r="AL173" s="90">
        <f t="shared" si="134"/>
        <v>0</v>
      </c>
      <c r="AM173" s="90">
        <f t="shared" si="135"/>
        <v>0</v>
      </c>
      <c r="AN173" s="90">
        <f t="shared" si="136"/>
        <v>0</v>
      </c>
      <c r="AO173" s="90">
        <f t="shared" si="137"/>
        <v>0</v>
      </c>
      <c r="AP173" s="90">
        <f t="shared" si="138"/>
        <v>0</v>
      </c>
      <c r="AQ173" s="110">
        <f t="shared" si="139"/>
        <v>0</v>
      </c>
      <c r="AR173" s="110">
        <f t="shared" si="140"/>
        <v>0</v>
      </c>
      <c r="AS173" s="110">
        <f t="shared" si="141"/>
        <v>0</v>
      </c>
      <c r="AT173" s="110">
        <f t="shared" si="142"/>
        <v>0</v>
      </c>
      <c r="AU173" s="110">
        <f t="shared" si="143"/>
        <v>0</v>
      </c>
      <c r="AV173" s="110">
        <f t="shared" si="144"/>
        <v>0</v>
      </c>
      <c r="AW173" s="110">
        <f t="shared" si="182"/>
        <v>1.067984250413994</v>
      </c>
      <c r="AX173" s="110">
        <f t="shared" si="183"/>
        <v>2.0414259493259204</v>
      </c>
      <c r="AY173" s="110">
        <f t="shared" si="184"/>
        <v>0.65046433308554996</v>
      </c>
      <c r="AZ173" s="110">
        <f t="shared" si="185"/>
        <v>0.49426897343822218</v>
      </c>
      <c r="BA173" s="110">
        <f t="shared" si="186"/>
        <v>6.9999568911208581</v>
      </c>
      <c r="BB173" s="110">
        <f t="shared" si="187"/>
        <v>2.2558711072367283</v>
      </c>
      <c r="BC173" s="110">
        <f t="shared" si="151"/>
        <v>26.180945437996144</v>
      </c>
      <c r="BD173" s="110">
        <f t="shared" si="152"/>
        <v>31.787904224044667</v>
      </c>
      <c r="BE173" s="110">
        <f t="shared" si="153"/>
        <v>10.466825343785093</v>
      </c>
      <c r="BF173" s="110">
        <f t="shared" si="154"/>
        <v>7.4270634307869585</v>
      </c>
      <c r="BG173" s="110">
        <f t="shared" si="155"/>
        <v>107.33125593209732</v>
      </c>
      <c r="BH173" s="110">
        <f t="shared" si="156"/>
        <v>29.070866358264308</v>
      </c>
      <c r="BI173" s="108">
        <f t="shared" si="157"/>
        <v>0</v>
      </c>
      <c r="BJ173" s="109">
        <f t="shared" si="158"/>
        <v>-8518.1834247185325</v>
      </c>
      <c r="BK173" s="109">
        <f t="shared" si="145"/>
        <v>8416.3521259550162</v>
      </c>
      <c r="BL173" s="89">
        <f t="shared" si="159"/>
        <v>-1.1954579243740659E-2</v>
      </c>
      <c r="BM173" s="109">
        <f t="shared" si="188"/>
        <v>490.11953154983837</v>
      </c>
      <c r="BN173" s="108">
        <f t="shared" si="160"/>
        <v>8906.4716575048551</v>
      </c>
      <c r="BO173" s="89">
        <f t="shared" si="161"/>
        <v>4.5583455230556069E-2</v>
      </c>
      <c r="BP173" s="108">
        <f t="shared" si="146"/>
        <v>559.7081922246773</v>
      </c>
      <c r="BQ173" s="108">
        <f t="shared" si="162"/>
        <v>8976.0603181796923</v>
      </c>
      <c r="BR173" s="89">
        <f t="shared" si="147"/>
        <v>5.3752880236467737E-2</v>
      </c>
      <c r="BT173" s="108"/>
      <c r="BU173" s="109">
        <f t="shared" si="163"/>
        <v>-8518.1834247185325</v>
      </c>
      <c r="BV173" s="109">
        <f t="shared" si="148"/>
        <v>8416.3521259550162</v>
      </c>
      <c r="BX173" s="108">
        <f t="shared" si="149"/>
        <v>8518.1834247185325</v>
      </c>
      <c r="BY173" s="111">
        <f t="shared" si="150"/>
        <v>-1.1954579243740993E-2</v>
      </c>
      <c r="BZ173" s="108">
        <f t="shared" si="131"/>
        <v>59.389999000000003</v>
      </c>
      <c r="CA173" s="108">
        <f t="shared" si="132"/>
        <v>41.240001999999997</v>
      </c>
    </row>
    <row r="174" spans="1:79" ht="12.75" customHeight="1" x14ac:dyDescent="0.2">
      <c r="A174" s="107">
        <v>40266</v>
      </c>
      <c r="B174" s="108">
        <v>60.02</v>
      </c>
      <c r="C174" s="108">
        <v>50.91</v>
      </c>
      <c r="D174" s="108">
        <v>49.07</v>
      </c>
      <c r="E174" s="108">
        <v>60.619999</v>
      </c>
      <c r="F174" s="108">
        <v>35.130001</v>
      </c>
      <c r="G174" s="108">
        <v>43.16</v>
      </c>
      <c r="L174" s="189">
        <f>IF(inter=Weekly_2,L173+$B$4,IF(inter=Bi_weekly_2,0,IF(inter=Monthly_2,0,IF(inter=Quarterly_2,0,IF(inter=Yearly_2,0,IF(inter=None_2,0,0))))))</f>
        <v>0</v>
      </c>
      <c r="M174" s="109">
        <f t="shared" si="164"/>
        <v>0</v>
      </c>
      <c r="N174" s="109">
        <f t="shared" si="165"/>
        <v>0</v>
      </c>
      <c r="O174" s="109">
        <f t="shared" si="166"/>
        <v>0</v>
      </c>
      <c r="P174" s="109">
        <f t="shared" si="167"/>
        <v>0</v>
      </c>
      <c r="Q174" s="109">
        <f t="shared" si="168"/>
        <v>0</v>
      </c>
      <c r="R174" s="109">
        <f t="shared" si="169"/>
        <v>0</v>
      </c>
      <c r="S174" s="110">
        <f t="shared" si="170"/>
        <v>0</v>
      </c>
      <c r="T174" s="110">
        <f t="shared" si="171"/>
        <v>0</v>
      </c>
      <c r="U174" s="110">
        <f t="shared" si="172"/>
        <v>0</v>
      </c>
      <c r="V174" s="110">
        <f t="shared" si="173"/>
        <v>0</v>
      </c>
      <c r="W174" s="110">
        <f t="shared" si="174"/>
        <v>0</v>
      </c>
      <c r="X174" s="110">
        <f t="shared" si="175"/>
        <v>0</v>
      </c>
      <c r="Y174" s="110">
        <f t="shared" si="176"/>
        <v>25.112961187582151</v>
      </c>
      <c r="Z174" s="110">
        <f t="shared" si="177"/>
        <v>29.746478274718747</v>
      </c>
      <c r="AA174" s="110">
        <f t="shared" si="178"/>
        <v>9.8163610106995431</v>
      </c>
      <c r="AB174" s="110">
        <f t="shared" si="179"/>
        <v>6.9327944573487361</v>
      </c>
      <c r="AC174" s="110">
        <f t="shared" si="180"/>
        <v>100.33129904097646</v>
      </c>
      <c r="AD174" s="110">
        <f t="shared" si="181"/>
        <v>26.814995251027579</v>
      </c>
      <c r="AE174" s="110">
        <v>0.23599999999999999</v>
      </c>
      <c r="AF174" s="110">
        <v>0.307</v>
      </c>
      <c r="AG174" s="110">
        <v>1.2E-2</v>
      </c>
      <c r="AH174" s="110">
        <v>2.9000000000000001E-2</v>
      </c>
      <c r="AI174" s="110">
        <v>1.0999999999999999E-2</v>
      </c>
      <c r="AJ174" s="110"/>
      <c r="AK174" s="90">
        <f t="shared" si="133"/>
        <v>5.9266588402693872</v>
      </c>
      <c r="AL174" s="90">
        <f t="shared" si="134"/>
        <v>9.1321688303386548</v>
      </c>
      <c r="AM174" s="90">
        <f t="shared" si="135"/>
        <v>0.11779633212839452</v>
      </c>
      <c r="AN174" s="90">
        <f t="shared" si="136"/>
        <v>0.20105103926311335</v>
      </c>
      <c r="AO174" s="90">
        <f t="shared" si="137"/>
        <v>1.103644289450741</v>
      </c>
      <c r="AP174" s="90">
        <f t="shared" si="138"/>
        <v>0</v>
      </c>
      <c r="AQ174" s="110">
        <f t="shared" si="139"/>
        <v>9.8744732427014106E-2</v>
      </c>
      <c r="AR174" s="110">
        <f t="shared" si="140"/>
        <v>0.17937868454799952</v>
      </c>
      <c r="AS174" s="110">
        <f t="shared" si="141"/>
        <v>2.4005773818706853E-3</v>
      </c>
      <c r="AT174" s="110">
        <f t="shared" si="142"/>
        <v>3.3165793893053901E-3</v>
      </c>
      <c r="AU174" s="110">
        <f t="shared" si="143"/>
        <v>3.1416005067883175E-2</v>
      </c>
      <c r="AV174" s="110">
        <f t="shared" si="144"/>
        <v>0</v>
      </c>
      <c r="AW174" s="110">
        <f t="shared" si="182"/>
        <v>1.1667289828410081</v>
      </c>
      <c r="AX174" s="110">
        <f t="shared" si="183"/>
        <v>2.2208046338739198</v>
      </c>
      <c r="AY174" s="110">
        <f t="shared" si="184"/>
        <v>0.65286491046742068</v>
      </c>
      <c r="AZ174" s="110">
        <f t="shared" si="185"/>
        <v>0.49758555282752759</v>
      </c>
      <c r="BA174" s="110">
        <f t="shared" si="186"/>
        <v>7.0313728961887412</v>
      </c>
      <c r="BB174" s="110">
        <f t="shared" si="187"/>
        <v>2.2558711072367283</v>
      </c>
      <c r="BC174" s="110">
        <f t="shared" si="151"/>
        <v>26.279690170423159</v>
      </c>
      <c r="BD174" s="110">
        <f t="shared" si="152"/>
        <v>31.967282908592665</v>
      </c>
      <c r="BE174" s="110">
        <f t="shared" si="153"/>
        <v>10.469225921166963</v>
      </c>
      <c r="BF174" s="110">
        <f t="shared" si="154"/>
        <v>7.4303800101762638</v>
      </c>
      <c r="BG174" s="110">
        <f t="shared" si="155"/>
        <v>107.3626719371652</v>
      </c>
      <c r="BH174" s="110">
        <f t="shared" si="156"/>
        <v>29.070866358264308</v>
      </c>
      <c r="BI174" s="108">
        <f t="shared" si="157"/>
        <v>16.48131933145029</v>
      </c>
      <c r="BJ174" s="109">
        <f t="shared" si="158"/>
        <v>-8518.1834247185325</v>
      </c>
      <c r="BK174" s="109">
        <f t="shared" si="145"/>
        <v>8605.6017979864773</v>
      </c>
      <c r="BL174" s="89">
        <f t="shared" si="159"/>
        <v>1.0262560561242307E-2</v>
      </c>
      <c r="BM174" s="109">
        <f t="shared" si="188"/>
        <v>506.60085088128864</v>
      </c>
      <c r="BN174" s="108">
        <f t="shared" si="160"/>
        <v>9112.2026488677657</v>
      </c>
      <c r="BO174" s="89">
        <f t="shared" si="161"/>
        <v>6.9735434720209932E-2</v>
      </c>
      <c r="BP174" s="108">
        <f t="shared" si="146"/>
        <v>589.66348819491463</v>
      </c>
      <c r="BQ174" s="108">
        <f t="shared" si="162"/>
        <v>9195.2652861813913</v>
      </c>
      <c r="BR174" s="89">
        <f t="shared" si="147"/>
        <v>7.9486649641526297E-2</v>
      </c>
      <c r="BT174" s="108"/>
      <c r="BU174" s="109">
        <f t="shared" si="163"/>
        <v>-8518.1834247185325</v>
      </c>
      <c r="BV174" s="109">
        <f t="shared" si="148"/>
        <v>8605.6017979864773</v>
      </c>
      <c r="BX174" s="108">
        <f t="shared" si="149"/>
        <v>8518.1834247185325</v>
      </c>
      <c r="BY174" s="111">
        <f t="shared" si="150"/>
        <v>1.0262560561242529E-2</v>
      </c>
      <c r="BZ174" s="108">
        <f t="shared" si="131"/>
        <v>60.02</v>
      </c>
      <c r="CA174" s="108">
        <f t="shared" si="132"/>
        <v>43.16</v>
      </c>
    </row>
    <row r="175" spans="1:79" ht="12.75" customHeight="1" x14ac:dyDescent="0.2">
      <c r="A175" s="107">
        <v>40273</v>
      </c>
      <c r="B175" s="108">
        <v>61</v>
      </c>
      <c r="C175" s="108">
        <v>51.66</v>
      </c>
      <c r="D175" s="108">
        <v>50.130001</v>
      </c>
      <c r="E175" s="108">
        <v>62.52</v>
      </c>
      <c r="F175" s="108">
        <v>35.299999</v>
      </c>
      <c r="G175" s="108">
        <v>43.68</v>
      </c>
      <c r="L175" s="189">
        <f>IF(inter=Weekly_2,L174+$B$4,IF(inter=Bi_weekly_2,L173+$B$4,IF(inter=Monthly_2,L171+$B$4,IF(inter=Quarterly_2,0,IF(inter=Yearly_2,0,IF(inter=None_2,0,0))))))</f>
        <v>8500</v>
      </c>
      <c r="M175" s="109">
        <f t="shared" si="164"/>
        <v>35.890632442511105</v>
      </c>
      <c r="N175" s="109">
        <f t="shared" si="165"/>
        <v>40.703067671970302</v>
      </c>
      <c r="O175" s="109">
        <f t="shared" si="166"/>
        <v>16.094187282729081</v>
      </c>
      <c r="P175" s="109">
        <f t="shared" si="167"/>
        <v>16.938309473442985</v>
      </c>
      <c r="Q175" s="109">
        <f t="shared" si="168"/>
        <v>48.194755815170083</v>
      </c>
      <c r="R175" s="109">
        <f t="shared" si="169"/>
        <v>49.278992564884675</v>
      </c>
      <c r="S175" s="110">
        <f t="shared" si="170"/>
        <v>-0.58837102364772309</v>
      </c>
      <c r="T175" s="110">
        <f t="shared" si="171"/>
        <v>-0.78790297468002912</v>
      </c>
      <c r="U175" s="110">
        <f t="shared" si="172"/>
        <v>-0.32104901180291379</v>
      </c>
      <c r="V175" s="110">
        <f t="shared" si="173"/>
        <v>-0.27092625517343222</v>
      </c>
      <c r="W175" s="110">
        <f t="shared" si="174"/>
        <v>-1.3652905716844379</v>
      </c>
      <c r="X175" s="110">
        <f t="shared" si="175"/>
        <v>-1.1281820642143927</v>
      </c>
      <c r="Y175" s="110">
        <f t="shared" si="176"/>
        <v>24.524590163934427</v>
      </c>
      <c r="Z175" s="110">
        <f t="shared" si="177"/>
        <v>28.958575300038717</v>
      </c>
      <c r="AA175" s="110">
        <f t="shared" si="178"/>
        <v>9.4953119988966286</v>
      </c>
      <c r="AB175" s="110">
        <f t="shared" si="179"/>
        <v>6.6618682021753042</v>
      </c>
      <c r="AC175" s="110">
        <f t="shared" si="180"/>
        <v>98.966008469292021</v>
      </c>
      <c r="AD175" s="110">
        <f t="shared" si="181"/>
        <v>25.686813186813186</v>
      </c>
      <c r="AE175" s="110"/>
      <c r="AF175" s="110"/>
      <c r="AG175" s="110"/>
      <c r="AH175" s="110"/>
      <c r="AI175" s="110"/>
      <c r="AJ175" s="110"/>
      <c r="AK175" s="90">
        <f t="shared" si="133"/>
        <v>0</v>
      </c>
      <c r="AL175" s="90">
        <f t="shared" si="134"/>
        <v>0</v>
      </c>
      <c r="AM175" s="90">
        <f t="shared" si="135"/>
        <v>0</v>
      </c>
      <c r="AN175" s="90">
        <f t="shared" si="136"/>
        <v>0</v>
      </c>
      <c r="AO175" s="90">
        <f t="shared" si="137"/>
        <v>0</v>
      </c>
      <c r="AP175" s="90">
        <f t="shared" si="138"/>
        <v>0</v>
      </c>
      <c r="AQ175" s="110">
        <f t="shared" si="139"/>
        <v>0</v>
      </c>
      <c r="AR175" s="110">
        <f t="shared" si="140"/>
        <v>0</v>
      </c>
      <c r="AS175" s="110">
        <f t="shared" si="141"/>
        <v>0</v>
      </c>
      <c r="AT175" s="110">
        <f t="shared" si="142"/>
        <v>0</v>
      </c>
      <c r="AU175" s="110">
        <f t="shared" si="143"/>
        <v>0</v>
      </c>
      <c r="AV175" s="110">
        <f t="shared" si="144"/>
        <v>0</v>
      </c>
      <c r="AW175" s="110">
        <f t="shared" si="182"/>
        <v>1.1667289828410081</v>
      </c>
      <c r="AX175" s="110">
        <f t="shared" si="183"/>
        <v>2.2208046338739198</v>
      </c>
      <c r="AY175" s="110">
        <f t="shared" si="184"/>
        <v>0.65286491046742068</v>
      </c>
      <c r="AZ175" s="110">
        <f t="shared" si="185"/>
        <v>0.49758555282752759</v>
      </c>
      <c r="BA175" s="110">
        <f t="shared" si="186"/>
        <v>7.0313728961887412</v>
      </c>
      <c r="BB175" s="110">
        <f t="shared" si="187"/>
        <v>2.2558711072367283</v>
      </c>
      <c r="BC175" s="110">
        <f t="shared" si="151"/>
        <v>25.691319146775434</v>
      </c>
      <c r="BD175" s="110">
        <f t="shared" si="152"/>
        <v>31.179379933912635</v>
      </c>
      <c r="BE175" s="110">
        <f t="shared" si="153"/>
        <v>10.14817690936405</v>
      </c>
      <c r="BF175" s="110">
        <f t="shared" si="154"/>
        <v>7.1594537550028319</v>
      </c>
      <c r="BG175" s="110">
        <f t="shared" si="155"/>
        <v>105.99738136548076</v>
      </c>
      <c r="BH175" s="110">
        <f t="shared" si="156"/>
        <v>27.942684294049915</v>
      </c>
      <c r="BI175" s="108">
        <f t="shared" si="157"/>
        <v>0</v>
      </c>
      <c r="BJ175" s="109">
        <f t="shared" si="158"/>
        <v>-8311.0834794678249</v>
      </c>
      <c r="BK175" s="109">
        <f t="shared" si="145"/>
        <v>8500</v>
      </c>
      <c r="BL175" s="89">
        <f t="shared" si="159"/>
        <v>2.2730672962061549E-2</v>
      </c>
      <c r="BM175" s="109">
        <f t="shared" si="188"/>
        <v>506.60085088128864</v>
      </c>
      <c r="BN175" s="108">
        <f t="shared" si="160"/>
        <v>9006.6008508812884</v>
      </c>
      <c r="BO175" s="89">
        <f t="shared" si="161"/>
        <v>8.3685523449705368E-2</v>
      </c>
      <c r="BP175" s="108">
        <f t="shared" si="146"/>
        <v>596.47830888479189</v>
      </c>
      <c r="BQ175" s="108">
        <f t="shared" si="162"/>
        <v>9096.4783088847907</v>
      </c>
      <c r="BR175" s="89">
        <f t="shared" si="147"/>
        <v>9.449969205065134E-2</v>
      </c>
      <c r="BT175" s="108"/>
      <c r="BU175" s="109">
        <f t="shared" si="163"/>
        <v>-8311.0834794678249</v>
      </c>
      <c r="BV175" s="109">
        <f t="shared" si="148"/>
        <v>8500</v>
      </c>
      <c r="BX175" s="108">
        <f t="shared" si="149"/>
        <v>8311.0834794678249</v>
      </c>
      <c r="BY175" s="111">
        <f t="shared" si="150"/>
        <v>2.2730672962061327E-2</v>
      </c>
      <c r="BZ175" s="108">
        <f t="shared" si="131"/>
        <v>61</v>
      </c>
      <c r="CA175" s="108">
        <f t="shared" si="132"/>
        <v>43.68</v>
      </c>
    </row>
    <row r="176" spans="1:79" ht="12.75" customHeight="1" x14ac:dyDescent="0.2">
      <c r="A176" s="107">
        <v>40280</v>
      </c>
      <c r="B176" s="108">
        <v>61.060001</v>
      </c>
      <c r="C176" s="108">
        <v>51.439999</v>
      </c>
      <c r="D176" s="108">
        <v>49.91</v>
      </c>
      <c r="E176" s="108">
        <v>63.290000999999997</v>
      </c>
      <c r="F176" s="108">
        <v>35.040000999999997</v>
      </c>
      <c r="G176" s="108">
        <v>42.549999</v>
      </c>
      <c r="L176" s="189">
        <f>IF(inter=Weekly_2,L175+$B$4,IF(inter=Bi_weekly_2,0,IF(inter=Monthly_2,0,IF(inter=Quarterly_2,0,IF(inter=Yearly_2,0,IF(inter=None_2,0,0))))))</f>
        <v>0</v>
      </c>
      <c r="M176" s="109">
        <f t="shared" si="164"/>
        <v>0</v>
      </c>
      <c r="N176" s="109">
        <f t="shared" si="165"/>
        <v>0</v>
      </c>
      <c r="O176" s="109">
        <f t="shared" si="166"/>
        <v>0</v>
      </c>
      <c r="P176" s="109">
        <f t="shared" si="167"/>
        <v>0</v>
      </c>
      <c r="Q176" s="109">
        <f t="shared" si="168"/>
        <v>0</v>
      </c>
      <c r="R176" s="109">
        <f t="shared" si="169"/>
        <v>0</v>
      </c>
      <c r="S176" s="110">
        <f t="shared" si="170"/>
        <v>0</v>
      </c>
      <c r="T176" s="110">
        <f t="shared" si="171"/>
        <v>0</v>
      </c>
      <c r="U176" s="110">
        <f t="shared" si="172"/>
        <v>0</v>
      </c>
      <c r="V176" s="110">
        <f t="shared" si="173"/>
        <v>0</v>
      </c>
      <c r="W176" s="110">
        <f t="shared" si="174"/>
        <v>0</v>
      </c>
      <c r="X176" s="110">
        <f t="shared" si="175"/>
        <v>0</v>
      </c>
      <c r="Y176" s="110">
        <f t="shared" si="176"/>
        <v>24.524590163934427</v>
      </c>
      <c r="Z176" s="110">
        <f t="shared" si="177"/>
        <v>28.958575300038717</v>
      </c>
      <c r="AA176" s="110">
        <f t="shared" si="178"/>
        <v>9.4953119988966286</v>
      </c>
      <c r="AB176" s="110">
        <f t="shared" si="179"/>
        <v>6.6618682021753042</v>
      </c>
      <c r="AC176" s="110">
        <f t="shared" si="180"/>
        <v>98.966008469292021</v>
      </c>
      <c r="AD176" s="110">
        <f t="shared" si="181"/>
        <v>25.686813186813186</v>
      </c>
      <c r="AE176" s="110"/>
      <c r="AF176" s="110"/>
      <c r="AG176" s="110"/>
      <c r="AH176" s="110"/>
      <c r="AI176" s="110"/>
      <c r="AJ176" s="110"/>
      <c r="AK176" s="90">
        <f t="shared" si="133"/>
        <v>0</v>
      </c>
      <c r="AL176" s="90">
        <f t="shared" si="134"/>
        <v>0</v>
      </c>
      <c r="AM176" s="90">
        <f t="shared" si="135"/>
        <v>0</v>
      </c>
      <c r="AN176" s="90">
        <f t="shared" si="136"/>
        <v>0</v>
      </c>
      <c r="AO176" s="90">
        <f t="shared" si="137"/>
        <v>0</v>
      </c>
      <c r="AP176" s="90">
        <f t="shared" si="138"/>
        <v>0</v>
      </c>
      <c r="AQ176" s="110">
        <f t="shared" si="139"/>
        <v>0</v>
      </c>
      <c r="AR176" s="110">
        <f t="shared" si="140"/>
        <v>0</v>
      </c>
      <c r="AS176" s="110">
        <f t="shared" si="141"/>
        <v>0</v>
      </c>
      <c r="AT176" s="110">
        <f t="shared" si="142"/>
        <v>0</v>
      </c>
      <c r="AU176" s="110">
        <f t="shared" si="143"/>
        <v>0</v>
      </c>
      <c r="AV176" s="110">
        <f t="shared" si="144"/>
        <v>0</v>
      </c>
      <c r="AW176" s="110">
        <f t="shared" si="182"/>
        <v>1.1667289828410081</v>
      </c>
      <c r="AX176" s="110">
        <f t="shared" si="183"/>
        <v>2.2208046338739198</v>
      </c>
      <c r="AY176" s="110">
        <f t="shared" si="184"/>
        <v>0.65286491046742068</v>
      </c>
      <c r="AZ176" s="110">
        <f t="shared" si="185"/>
        <v>0.49758555282752759</v>
      </c>
      <c r="BA176" s="110">
        <f t="shared" si="186"/>
        <v>7.0313728961887412</v>
      </c>
      <c r="BB176" s="110">
        <f t="shared" si="187"/>
        <v>2.2558711072367283</v>
      </c>
      <c r="BC176" s="110">
        <f t="shared" si="151"/>
        <v>25.691319146775434</v>
      </c>
      <c r="BD176" s="110">
        <f t="shared" si="152"/>
        <v>31.179379933912635</v>
      </c>
      <c r="BE176" s="110">
        <f t="shared" si="153"/>
        <v>10.14817690936405</v>
      </c>
      <c r="BF176" s="110">
        <f t="shared" si="154"/>
        <v>7.1594537550028319</v>
      </c>
      <c r="BG176" s="110">
        <f t="shared" si="155"/>
        <v>105.99738136548076</v>
      </c>
      <c r="BH176" s="110">
        <f t="shared" si="156"/>
        <v>27.942684294049915</v>
      </c>
      <c r="BI176" s="108">
        <f t="shared" si="157"/>
        <v>0</v>
      </c>
      <c r="BJ176" s="109">
        <f t="shared" si="158"/>
        <v>-8311.0834794678249</v>
      </c>
      <c r="BK176" s="109">
        <f t="shared" si="145"/>
        <v>8443.384162594406</v>
      </c>
      <c r="BL176" s="89">
        <f t="shared" si="159"/>
        <v>1.5918584316163331E-2</v>
      </c>
      <c r="BM176" s="109">
        <f t="shared" si="188"/>
        <v>506.60085088128864</v>
      </c>
      <c r="BN176" s="108">
        <f t="shared" si="160"/>
        <v>8949.9850134756944</v>
      </c>
      <c r="BO176" s="89">
        <f t="shared" si="161"/>
        <v>7.6873434803807372E-2</v>
      </c>
      <c r="BP176" s="108">
        <f t="shared" si="146"/>
        <v>591.92196549301752</v>
      </c>
      <c r="BQ176" s="108">
        <f t="shared" si="162"/>
        <v>9035.3061280874226</v>
      </c>
      <c r="BR176" s="89">
        <f t="shared" si="147"/>
        <v>8.7139378446716265E-2</v>
      </c>
      <c r="BT176" s="108"/>
      <c r="BU176" s="109">
        <f t="shared" si="163"/>
        <v>-8311.0834794678249</v>
      </c>
      <c r="BV176" s="109">
        <f t="shared" si="148"/>
        <v>8443.384162594406</v>
      </c>
      <c r="BX176" s="108">
        <f t="shared" si="149"/>
        <v>8311.0834794678249</v>
      </c>
      <c r="BY176" s="111">
        <f t="shared" si="150"/>
        <v>1.5918584316163331E-2</v>
      </c>
      <c r="BZ176" s="108">
        <f t="shared" si="131"/>
        <v>61.060001</v>
      </c>
      <c r="CA176" s="108">
        <f t="shared" si="132"/>
        <v>42.549999</v>
      </c>
    </row>
    <row r="177" spans="1:79" ht="12.75" customHeight="1" x14ac:dyDescent="0.2">
      <c r="A177" s="107">
        <v>40287</v>
      </c>
      <c r="B177" s="108">
        <v>62.470001000000003</v>
      </c>
      <c r="C177" s="108">
        <v>52.549999</v>
      </c>
      <c r="D177" s="108">
        <v>52.169998</v>
      </c>
      <c r="E177" s="108">
        <v>66.050003000000004</v>
      </c>
      <c r="F177" s="108">
        <v>34.860000999999997</v>
      </c>
      <c r="G177" s="108">
        <v>43.080002</v>
      </c>
      <c r="L177" s="189">
        <f>IF(inter=Weekly_2,L176+$B$4,IF(inter=Bi_weekly_2,L175+$B$4,IF(inter=Monthly_2,0,IF(inter=Quarterly_2,0,IF(inter=Yearly_2,0,IF(inter=None_2,0,0))))))</f>
        <v>0</v>
      </c>
      <c r="M177" s="109">
        <f t="shared" si="164"/>
        <v>0</v>
      </c>
      <c r="N177" s="109">
        <f t="shared" si="165"/>
        <v>0</v>
      </c>
      <c r="O177" s="109">
        <f t="shared" si="166"/>
        <v>0</v>
      </c>
      <c r="P177" s="109">
        <f t="shared" si="167"/>
        <v>0</v>
      </c>
      <c r="Q177" s="109">
        <f t="shared" si="168"/>
        <v>0</v>
      </c>
      <c r="R177" s="109">
        <f t="shared" si="169"/>
        <v>0</v>
      </c>
      <c r="S177" s="110">
        <f t="shared" si="170"/>
        <v>0</v>
      </c>
      <c r="T177" s="110">
        <f t="shared" si="171"/>
        <v>0</v>
      </c>
      <c r="U177" s="110">
        <f t="shared" si="172"/>
        <v>0</v>
      </c>
      <c r="V177" s="110">
        <f t="shared" si="173"/>
        <v>0</v>
      </c>
      <c r="W177" s="110">
        <f t="shared" si="174"/>
        <v>0</v>
      </c>
      <c r="X177" s="110">
        <f t="shared" si="175"/>
        <v>0</v>
      </c>
      <c r="Y177" s="110">
        <f t="shared" si="176"/>
        <v>24.524590163934427</v>
      </c>
      <c r="Z177" s="110">
        <f t="shared" si="177"/>
        <v>28.958575300038717</v>
      </c>
      <c r="AA177" s="110">
        <f t="shared" si="178"/>
        <v>9.4953119988966286</v>
      </c>
      <c r="AB177" s="110">
        <f t="shared" si="179"/>
        <v>6.6618682021753042</v>
      </c>
      <c r="AC177" s="110">
        <f t="shared" si="180"/>
        <v>98.966008469292021</v>
      </c>
      <c r="AD177" s="110">
        <f t="shared" si="181"/>
        <v>25.686813186813186</v>
      </c>
      <c r="AE177" s="110"/>
      <c r="AF177" s="110"/>
      <c r="AG177" s="110"/>
      <c r="AH177" s="110"/>
      <c r="AI177" s="110"/>
      <c r="AJ177" s="110"/>
      <c r="AK177" s="90">
        <f t="shared" si="133"/>
        <v>0</v>
      </c>
      <c r="AL177" s="90">
        <f t="shared" si="134"/>
        <v>0</v>
      </c>
      <c r="AM177" s="90">
        <f t="shared" si="135"/>
        <v>0</v>
      </c>
      <c r="AN177" s="90">
        <f t="shared" si="136"/>
        <v>0</v>
      </c>
      <c r="AO177" s="90">
        <f t="shared" si="137"/>
        <v>0</v>
      </c>
      <c r="AP177" s="90">
        <f t="shared" si="138"/>
        <v>0</v>
      </c>
      <c r="AQ177" s="110">
        <f t="shared" si="139"/>
        <v>0</v>
      </c>
      <c r="AR177" s="110">
        <f t="shared" si="140"/>
        <v>0</v>
      </c>
      <c r="AS177" s="110">
        <f t="shared" si="141"/>
        <v>0</v>
      </c>
      <c r="AT177" s="110">
        <f t="shared" si="142"/>
        <v>0</v>
      </c>
      <c r="AU177" s="110">
        <f t="shared" si="143"/>
        <v>0</v>
      </c>
      <c r="AV177" s="110">
        <f t="shared" si="144"/>
        <v>0</v>
      </c>
      <c r="AW177" s="110">
        <f t="shared" si="182"/>
        <v>1.1667289828410081</v>
      </c>
      <c r="AX177" s="110">
        <f t="shared" si="183"/>
        <v>2.2208046338739198</v>
      </c>
      <c r="AY177" s="110">
        <f t="shared" si="184"/>
        <v>0.65286491046742068</v>
      </c>
      <c r="AZ177" s="110">
        <f t="shared" si="185"/>
        <v>0.49758555282752759</v>
      </c>
      <c r="BA177" s="110">
        <f t="shared" si="186"/>
        <v>7.0313728961887412</v>
      </c>
      <c r="BB177" s="110">
        <f t="shared" si="187"/>
        <v>2.2558711072367283</v>
      </c>
      <c r="BC177" s="110">
        <f t="shared" si="151"/>
        <v>25.691319146775434</v>
      </c>
      <c r="BD177" s="110">
        <f t="shared" si="152"/>
        <v>31.179379933912635</v>
      </c>
      <c r="BE177" s="110">
        <f t="shared" si="153"/>
        <v>10.14817690936405</v>
      </c>
      <c r="BF177" s="110">
        <f t="shared" si="154"/>
        <v>7.1594537550028319</v>
      </c>
      <c r="BG177" s="110">
        <f t="shared" si="155"/>
        <v>105.99738136548076</v>
      </c>
      <c r="BH177" s="110">
        <f t="shared" si="156"/>
        <v>27.942684294049915</v>
      </c>
      <c r="BI177" s="108">
        <f t="shared" si="157"/>
        <v>0</v>
      </c>
      <c r="BJ177" s="109">
        <f t="shared" si="158"/>
        <v>-8311.0834794678249</v>
      </c>
      <c r="BK177" s="109">
        <f t="shared" si="145"/>
        <v>8545.7542155221963</v>
      </c>
      <c r="BL177" s="89">
        <f t="shared" si="159"/>
        <v>2.8235877624634087E-2</v>
      </c>
      <c r="BM177" s="109">
        <f t="shared" si="188"/>
        <v>506.60085088128864</v>
      </c>
      <c r="BN177" s="108">
        <f t="shared" si="160"/>
        <v>9052.3550664034847</v>
      </c>
      <c r="BO177" s="89">
        <f t="shared" si="161"/>
        <v>8.9190728112277906E-2</v>
      </c>
      <c r="BP177" s="108">
        <f t="shared" si="146"/>
        <v>598.81092834845981</v>
      </c>
      <c r="BQ177" s="108">
        <f t="shared" si="162"/>
        <v>9144.5651438706554</v>
      </c>
      <c r="BR177" s="89">
        <f t="shared" si="147"/>
        <v>0.10028556041602887</v>
      </c>
      <c r="BT177" s="108"/>
      <c r="BU177" s="109">
        <f t="shared" si="163"/>
        <v>-8311.0834794678249</v>
      </c>
      <c r="BV177" s="109">
        <f t="shared" si="148"/>
        <v>8545.7542155221963</v>
      </c>
      <c r="BX177" s="108">
        <f t="shared" si="149"/>
        <v>8311.0834794678249</v>
      </c>
      <c r="BY177" s="111">
        <f t="shared" si="150"/>
        <v>2.8235877624634087E-2</v>
      </c>
      <c r="BZ177" s="108">
        <f t="shared" si="131"/>
        <v>62.470001000000003</v>
      </c>
      <c r="CA177" s="108">
        <f t="shared" si="132"/>
        <v>43.080002</v>
      </c>
    </row>
    <row r="178" spans="1:79" ht="12.75" customHeight="1" x14ac:dyDescent="0.2">
      <c r="A178" s="107">
        <v>40294</v>
      </c>
      <c r="B178" s="108">
        <v>60.889999000000003</v>
      </c>
      <c r="C178" s="108">
        <v>51.369999</v>
      </c>
      <c r="D178" s="108">
        <v>50.5</v>
      </c>
      <c r="E178" s="108">
        <v>63.759998000000003</v>
      </c>
      <c r="F178" s="108">
        <v>33.659999999999997</v>
      </c>
      <c r="G178" s="108">
        <v>42.060001</v>
      </c>
      <c r="L178" s="189">
        <f>IF(inter=Weekly_2,L177+$B$4,IF(inter=Bi_weekly_2,0,IF(inter=Monthly_2,0,IF(inter=Quarterly_2,L165+$B$4,IF(inter=Yearly_2,0,IF(inter=None_2,0,0))))))</f>
        <v>0</v>
      </c>
      <c r="M178" s="109">
        <f t="shared" si="164"/>
        <v>0</v>
      </c>
      <c r="N178" s="109">
        <f t="shared" si="165"/>
        <v>0</v>
      </c>
      <c r="O178" s="109">
        <f t="shared" si="166"/>
        <v>0</v>
      </c>
      <c r="P178" s="109">
        <f t="shared" si="167"/>
        <v>0</v>
      </c>
      <c r="Q178" s="109">
        <f t="shared" si="168"/>
        <v>0</v>
      </c>
      <c r="R178" s="109">
        <f t="shared" si="169"/>
        <v>0</v>
      </c>
      <c r="S178" s="110">
        <f t="shared" si="170"/>
        <v>0</v>
      </c>
      <c r="T178" s="110">
        <f t="shared" si="171"/>
        <v>0</v>
      </c>
      <c r="U178" s="110">
        <f t="shared" si="172"/>
        <v>0</v>
      </c>
      <c r="V178" s="110">
        <f t="shared" si="173"/>
        <v>0</v>
      </c>
      <c r="W178" s="110">
        <f t="shared" si="174"/>
        <v>0</v>
      </c>
      <c r="X178" s="110">
        <f t="shared" si="175"/>
        <v>0</v>
      </c>
      <c r="Y178" s="110">
        <f t="shared" si="176"/>
        <v>24.524590163934427</v>
      </c>
      <c r="Z178" s="110">
        <f t="shared" si="177"/>
        <v>28.958575300038717</v>
      </c>
      <c r="AA178" s="110">
        <f t="shared" si="178"/>
        <v>9.4953119988966286</v>
      </c>
      <c r="AB178" s="110">
        <f t="shared" si="179"/>
        <v>6.6618682021753042</v>
      </c>
      <c r="AC178" s="110">
        <f t="shared" si="180"/>
        <v>98.966008469292021</v>
      </c>
      <c r="AD178" s="110">
        <f t="shared" si="181"/>
        <v>25.686813186813186</v>
      </c>
      <c r="AE178" s="110"/>
      <c r="AF178" s="110"/>
      <c r="AG178" s="110"/>
      <c r="AH178" s="110"/>
      <c r="AI178" s="110"/>
      <c r="AJ178" s="110"/>
      <c r="AK178" s="90">
        <f t="shared" si="133"/>
        <v>0</v>
      </c>
      <c r="AL178" s="90">
        <f t="shared" si="134"/>
        <v>0</v>
      </c>
      <c r="AM178" s="90">
        <f t="shared" si="135"/>
        <v>0</v>
      </c>
      <c r="AN178" s="90">
        <f t="shared" si="136"/>
        <v>0</v>
      </c>
      <c r="AO178" s="90">
        <f t="shared" si="137"/>
        <v>0</v>
      </c>
      <c r="AP178" s="90">
        <f t="shared" si="138"/>
        <v>0</v>
      </c>
      <c r="AQ178" s="110">
        <f t="shared" si="139"/>
        <v>0</v>
      </c>
      <c r="AR178" s="110">
        <f t="shared" si="140"/>
        <v>0</v>
      </c>
      <c r="AS178" s="110">
        <f t="shared" si="141"/>
        <v>0</v>
      </c>
      <c r="AT178" s="110">
        <f t="shared" si="142"/>
        <v>0</v>
      </c>
      <c r="AU178" s="110">
        <f t="shared" si="143"/>
        <v>0</v>
      </c>
      <c r="AV178" s="110">
        <f t="shared" si="144"/>
        <v>0</v>
      </c>
      <c r="AW178" s="110">
        <f t="shared" si="182"/>
        <v>1.1667289828410081</v>
      </c>
      <c r="AX178" s="110">
        <f t="shared" si="183"/>
        <v>2.2208046338739198</v>
      </c>
      <c r="AY178" s="110">
        <f t="shared" si="184"/>
        <v>0.65286491046742068</v>
      </c>
      <c r="AZ178" s="110">
        <f t="shared" si="185"/>
        <v>0.49758555282752759</v>
      </c>
      <c r="BA178" s="110">
        <f t="shared" si="186"/>
        <v>7.0313728961887412</v>
      </c>
      <c r="BB178" s="110">
        <f t="shared" si="187"/>
        <v>2.2558711072367283</v>
      </c>
      <c r="BC178" s="110">
        <f t="shared" si="151"/>
        <v>25.691319146775434</v>
      </c>
      <c r="BD178" s="110">
        <f t="shared" si="152"/>
        <v>31.179379933912635</v>
      </c>
      <c r="BE178" s="110">
        <f t="shared" si="153"/>
        <v>10.14817690936405</v>
      </c>
      <c r="BF178" s="110">
        <f t="shared" si="154"/>
        <v>7.1594537550028319</v>
      </c>
      <c r="BG178" s="110">
        <f t="shared" si="155"/>
        <v>105.99738136548076</v>
      </c>
      <c r="BH178" s="110">
        <f t="shared" si="156"/>
        <v>27.942684294049915</v>
      </c>
      <c r="BI178" s="108">
        <f t="shared" si="157"/>
        <v>0</v>
      </c>
      <c r="BJ178" s="109">
        <f t="shared" si="158"/>
        <v>-8311.0834794678249</v>
      </c>
      <c r="BK178" s="109">
        <f t="shared" si="145"/>
        <v>8296.7614473535759</v>
      </c>
      <c r="BL178" s="89">
        <f t="shared" si="159"/>
        <v>-1.7232448873399919E-3</v>
      </c>
      <c r="BM178" s="109">
        <f t="shared" si="188"/>
        <v>506.60085088128864</v>
      </c>
      <c r="BN178" s="108">
        <f t="shared" si="160"/>
        <v>8803.3622982348643</v>
      </c>
      <c r="BO178" s="89">
        <f t="shared" si="161"/>
        <v>5.9231605600303938E-2</v>
      </c>
      <c r="BP178" s="108">
        <f t="shared" si="146"/>
        <v>581.3785429634363</v>
      </c>
      <c r="BQ178" s="108">
        <f t="shared" si="162"/>
        <v>8878.1399903170131</v>
      </c>
      <c r="BR178" s="89">
        <f t="shared" si="147"/>
        <v>6.8228951405683302E-2</v>
      </c>
      <c r="BT178" s="108"/>
      <c r="BU178" s="109">
        <f t="shared" si="163"/>
        <v>-8311.0834794678249</v>
      </c>
      <c r="BV178" s="109">
        <f t="shared" si="148"/>
        <v>8296.7614473535759</v>
      </c>
      <c r="BX178" s="108">
        <f t="shared" si="149"/>
        <v>8311.0834794678249</v>
      </c>
      <c r="BY178" s="111">
        <f t="shared" si="150"/>
        <v>-1.7232448873397699E-3</v>
      </c>
      <c r="BZ178" s="108">
        <f t="shared" si="131"/>
        <v>60.889999000000003</v>
      </c>
      <c r="CA178" s="108">
        <f t="shared" si="132"/>
        <v>42.060001</v>
      </c>
    </row>
    <row r="179" spans="1:79" ht="12.75" customHeight="1" x14ac:dyDescent="0.2">
      <c r="A179" s="107">
        <v>40301</v>
      </c>
      <c r="B179" s="108">
        <v>56.619999</v>
      </c>
      <c r="C179" s="108">
        <v>48.209999000000003</v>
      </c>
      <c r="D179" s="108">
        <v>46.580002</v>
      </c>
      <c r="E179" s="108">
        <v>58.32</v>
      </c>
      <c r="F179" s="108">
        <v>30.360001</v>
      </c>
      <c r="G179" s="108">
        <v>38.409999999999997</v>
      </c>
      <c r="L179" s="189">
        <f>IF(inter=Weekly_2,L178+$B$4,IF(inter=Bi_weekly_2,L177+$B$4,IF(inter=Monthly_2,L175+$B$4,IF(inter=Quarterly_2,0,IF(inter=Yearly_2,0,IF(inter=None_2,0,0))))))</f>
        <v>8600</v>
      </c>
      <c r="M179" s="109">
        <f t="shared" si="164"/>
        <v>-125.01772944262279</v>
      </c>
      <c r="N179" s="109">
        <f t="shared" si="165"/>
        <v>-117.50711374370849</v>
      </c>
      <c r="O179" s="109">
        <f t="shared" si="166"/>
        <v>-39.30834810077107</v>
      </c>
      <c r="P179" s="109">
        <f t="shared" si="167"/>
        <v>-32.879846449136267</v>
      </c>
      <c r="Q179" s="109">
        <f t="shared" si="168"/>
        <v>-529.99188390628569</v>
      </c>
      <c r="R179" s="109">
        <f t="shared" si="169"/>
        <v>-148.56950549450562</v>
      </c>
      <c r="S179" s="110">
        <f t="shared" si="170"/>
        <v>2.208013628587715</v>
      </c>
      <c r="T179" s="110">
        <f t="shared" si="171"/>
        <v>2.4374012897969255</v>
      </c>
      <c r="U179" s="110">
        <f t="shared" si="172"/>
        <v>0.84388893115056263</v>
      </c>
      <c r="V179" s="110">
        <f t="shared" si="173"/>
        <v>0.56378337532812528</v>
      </c>
      <c r="W179" s="110">
        <f t="shared" si="174"/>
        <v>17.456912597146676</v>
      </c>
      <c r="X179" s="110">
        <f t="shared" si="175"/>
        <v>3.8679902497918675</v>
      </c>
      <c r="Y179" s="110">
        <f t="shared" si="176"/>
        <v>26.732603792522141</v>
      </c>
      <c r="Z179" s="110">
        <f t="shared" si="177"/>
        <v>31.395976589835641</v>
      </c>
      <c r="AA179" s="110">
        <f t="shared" si="178"/>
        <v>10.339200930047191</v>
      </c>
      <c r="AB179" s="110">
        <f t="shared" si="179"/>
        <v>7.2256515775034291</v>
      </c>
      <c r="AC179" s="110">
        <f t="shared" si="180"/>
        <v>116.4229210664387</v>
      </c>
      <c r="AD179" s="110">
        <f t="shared" si="181"/>
        <v>29.554803436605052</v>
      </c>
      <c r="AE179" s="110"/>
      <c r="AF179" s="110"/>
      <c r="AG179" s="110"/>
      <c r="AH179" s="110"/>
      <c r="AI179" s="110"/>
      <c r="AJ179" s="110"/>
      <c r="AK179" s="90">
        <f t="shared" si="133"/>
        <v>0</v>
      </c>
      <c r="AL179" s="90">
        <f t="shared" si="134"/>
        <v>0</v>
      </c>
      <c r="AM179" s="90">
        <f t="shared" si="135"/>
        <v>0</v>
      </c>
      <c r="AN179" s="90">
        <f t="shared" si="136"/>
        <v>0</v>
      </c>
      <c r="AO179" s="90">
        <f t="shared" si="137"/>
        <v>0</v>
      </c>
      <c r="AP179" s="90">
        <f t="shared" si="138"/>
        <v>0</v>
      </c>
      <c r="AQ179" s="110">
        <f t="shared" si="139"/>
        <v>0</v>
      </c>
      <c r="AR179" s="110">
        <f t="shared" si="140"/>
        <v>0</v>
      </c>
      <c r="AS179" s="110">
        <f t="shared" si="141"/>
        <v>0</v>
      </c>
      <c r="AT179" s="110">
        <f t="shared" si="142"/>
        <v>0</v>
      </c>
      <c r="AU179" s="110">
        <f t="shared" si="143"/>
        <v>0</v>
      </c>
      <c r="AV179" s="110">
        <f t="shared" si="144"/>
        <v>0</v>
      </c>
      <c r="AW179" s="110">
        <f t="shared" si="182"/>
        <v>1.1667289828410081</v>
      </c>
      <c r="AX179" s="110">
        <f t="shared" si="183"/>
        <v>2.2208046338739198</v>
      </c>
      <c r="AY179" s="110">
        <f t="shared" si="184"/>
        <v>0.65286491046742068</v>
      </c>
      <c r="AZ179" s="110">
        <f t="shared" si="185"/>
        <v>0.49758555282752759</v>
      </c>
      <c r="BA179" s="110">
        <f t="shared" si="186"/>
        <v>7.0313728961887412</v>
      </c>
      <c r="BB179" s="110">
        <f t="shared" si="187"/>
        <v>2.2558711072367283</v>
      </c>
      <c r="BC179" s="110">
        <f t="shared" si="151"/>
        <v>27.899332775363149</v>
      </c>
      <c r="BD179" s="110">
        <f t="shared" si="152"/>
        <v>33.616781223709559</v>
      </c>
      <c r="BE179" s="110">
        <f t="shared" si="153"/>
        <v>10.992065840514613</v>
      </c>
      <c r="BF179" s="110">
        <f t="shared" si="154"/>
        <v>7.7232371303309568</v>
      </c>
      <c r="BG179" s="110">
        <f t="shared" si="155"/>
        <v>123.45429396262745</v>
      </c>
      <c r="BH179" s="110">
        <f t="shared" si="156"/>
        <v>31.810674543841781</v>
      </c>
      <c r="BI179" s="108">
        <f t="shared" si="157"/>
        <v>0</v>
      </c>
      <c r="BJ179" s="109">
        <f t="shared" si="158"/>
        <v>-9304.3579066048551</v>
      </c>
      <c r="BK179" s="109">
        <f t="shared" si="145"/>
        <v>8600</v>
      </c>
      <c r="BL179" s="89">
        <f t="shared" si="159"/>
        <v>-7.5701935982584567E-2</v>
      </c>
      <c r="BM179" s="109">
        <f t="shared" si="188"/>
        <v>506.60085088128864</v>
      </c>
      <c r="BN179" s="108">
        <f t="shared" si="160"/>
        <v>9106.6008508812884</v>
      </c>
      <c r="BO179" s="89">
        <f t="shared" si="161"/>
        <v>-2.1254239971055466E-2</v>
      </c>
      <c r="BP179" s="108">
        <f t="shared" si="146"/>
        <v>532.67531868481547</v>
      </c>
      <c r="BQ179" s="108">
        <f t="shared" si="162"/>
        <v>9132.6753186848146</v>
      </c>
      <c r="BR179" s="89">
        <f t="shared" si="147"/>
        <v>-1.8451846934882887E-2</v>
      </c>
      <c r="BT179" s="108"/>
      <c r="BU179" s="109">
        <f t="shared" si="163"/>
        <v>-9304.3579066048551</v>
      </c>
      <c r="BV179" s="109">
        <f t="shared" si="148"/>
        <v>8600</v>
      </c>
      <c r="BX179" s="108">
        <f t="shared" si="149"/>
        <v>9304.3579066048551</v>
      </c>
      <c r="BY179" s="111">
        <f t="shared" si="150"/>
        <v>-7.5701935982584678E-2</v>
      </c>
      <c r="BZ179" s="108">
        <f t="shared" si="131"/>
        <v>56.619999</v>
      </c>
      <c r="CA179" s="108">
        <f t="shared" si="132"/>
        <v>38.409999999999997</v>
      </c>
    </row>
    <row r="180" spans="1:79" ht="12.75" customHeight="1" x14ac:dyDescent="0.2">
      <c r="A180" s="107">
        <v>40308</v>
      </c>
      <c r="B180" s="108">
        <v>58.330002</v>
      </c>
      <c r="C180" s="108">
        <v>49.330002</v>
      </c>
      <c r="D180" s="108">
        <v>48.240001999999997</v>
      </c>
      <c r="E180" s="108">
        <v>61.59</v>
      </c>
      <c r="F180" s="108">
        <v>30.950001</v>
      </c>
      <c r="G180" s="108">
        <v>39.669998</v>
      </c>
      <c r="L180" s="189">
        <f>IF(inter=Weekly_2,L179+$B$4,IF(inter=Bi_weekly_2,0,IF(inter=Monthly_2,0,IF(inter=Quarterly_2,0,IF(inter=Yearly_2,0,IF(inter=None_2,0,0))))))</f>
        <v>0</v>
      </c>
      <c r="M180" s="109">
        <f t="shared" si="164"/>
        <v>0</v>
      </c>
      <c r="N180" s="109">
        <f t="shared" si="165"/>
        <v>0</v>
      </c>
      <c r="O180" s="109">
        <f t="shared" si="166"/>
        <v>0</v>
      </c>
      <c r="P180" s="109">
        <f t="shared" si="167"/>
        <v>0</v>
      </c>
      <c r="Q180" s="109">
        <f t="shared" si="168"/>
        <v>0</v>
      </c>
      <c r="R180" s="109">
        <f t="shared" si="169"/>
        <v>0</v>
      </c>
      <c r="S180" s="110">
        <f t="shared" si="170"/>
        <v>0</v>
      </c>
      <c r="T180" s="110">
        <f t="shared" si="171"/>
        <v>0</v>
      </c>
      <c r="U180" s="110">
        <f t="shared" si="172"/>
        <v>0</v>
      </c>
      <c r="V180" s="110">
        <f t="shared" si="173"/>
        <v>0</v>
      </c>
      <c r="W180" s="110">
        <f t="shared" si="174"/>
        <v>0</v>
      </c>
      <c r="X180" s="110">
        <f t="shared" si="175"/>
        <v>0</v>
      </c>
      <c r="Y180" s="110">
        <f t="shared" si="176"/>
        <v>26.732603792522141</v>
      </c>
      <c r="Z180" s="110">
        <f t="shared" si="177"/>
        <v>31.395976589835641</v>
      </c>
      <c r="AA180" s="110">
        <f t="shared" si="178"/>
        <v>10.339200930047191</v>
      </c>
      <c r="AB180" s="110">
        <f t="shared" si="179"/>
        <v>7.2256515775034291</v>
      </c>
      <c r="AC180" s="110">
        <f t="shared" si="180"/>
        <v>116.4229210664387</v>
      </c>
      <c r="AD180" s="110">
        <f t="shared" si="181"/>
        <v>29.554803436605052</v>
      </c>
      <c r="AE180" s="110"/>
      <c r="AF180" s="110"/>
      <c r="AG180" s="110"/>
      <c r="AH180" s="110"/>
      <c r="AI180" s="110"/>
      <c r="AJ180" s="110"/>
      <c r="AK180" s="90">
        <f t="shared" si="133"/>
        <v>0</v>
      </c>
      <c r="AL180" s="90">
        <f t="shared" si="134"/>
        <v>0</v>
      </c>
      <c r="AM180" s="90">
        <f t="shared" si="135"/>
        <v>0</v>
      </c>
      <c r="AN180" s="90">
        <f t="shared" si="136"/>
        <v>0</v>
      </c>
      <c r="AO180" s="90">
        <f t="shared" si="137"/>
        <v>0</v>
      </c>
      <c r="AP180" s="90">
        <f t="shared" si="138"/>
        <v>0</v>
      </c>
      <c r="AQ180" s="110">
        <f t="shared" si="139"/>
        <v>0</v>
      </c>
      <c r="AR180" s="110">
        <f t="shared" si="140"/>
        <v>0</v>
      </c>
      <c r="AS180" s="110">
        <f t="shared" si="141"/>
        <v>0</v>
      </c>
      <c r="AT180" s="110">
        <f t="shared" si="142"/>
        <v>0</v>
      </c>
      <c r="AU180" s="110">
        <f t="shared" si="143"/>
        <v>0</v>
      </c>
      <c r="AV180" s="110">
        <f t="shared" si="144"/>
        <v>0</v>
      </c>
      <c r="AW180" s="110">
        <f t="shared" si="182"/>
        <v>1.1667289828410081</v>
      </c>
      <c r="AX180" s="110">
        <f t="shared" si="183"/>
        <v>2.2208046338739198</v>
      </c>
      <c r="AY180" s="110">
        <f t="shared" si="184"/>
        <v>0.65286491046742068</v>
      </c>
      <c r="AZ180" s="110">
        <f t="shared" si="185"/>
        <v>0.49758555282752759</v>
      </c>
      <c r="BA180" s="110">
        <f t="shared" si="186"/>
        <v>7.0313728961887412</v>
      </c>
      <c r="BB180" s="110">
        <f t="shared" si="187"/>
        <v>2.2558711072367283</v>
      </c>
      <c r="BC180" s="110">
        <f t="shared" si="151"/>
        <v>27.899332775363149</v>
      </c>
      <c r="BD180" s="110">
        <f t="shared" si="152"/>
        <v>33.616781223709559</v>
      </c>
      <c r="BE180" s="110">
        <f t="shared" si="153"/>
        <v>10.992065840514613</v>
      </c>
      <c r="BF180" s="110">
        <f t="shared" si="154"/>
        <v>7.7232371303309568</v>
      </c>
      <c r="BG180" s="110">
        <f t="shared" si="155"/>
        <v>123.45429396262745</v>
      </c>
      <c r="BH180" s="110">
        <f t="shared" si="156"/>
        <v>31.810674543841781</v>
      </c>
      <c r="BI180" s="108">
        <f t="shared" si="157"/>
        <v>0</v>
      </c>
      <c r="BJ180" s="109">
        <f t="shared" si="158"/>
        <v>-9304.3579066048551</v>
      </c>
      <c r="BK180" s="109">
        <f t="shared" si="145"/>
        <v>8827.595891503599</v>
      </c>
      <c r="BL180" s="89">
        <f t="shared" si="159"/>
        <v>-5.12407218087364E-2</v>
      </c>
      <c r="BM180" s="109">
        <f t="shared" si="188"/>
        <v>506.60085088128864</v>
      </c>
      <c r="BN180" s="108">
        <f t="shared" si="160"/>
        <v>9334.1967423848873</v>
      </c>
      <c r="BO180" s="89">
        <f t="shared" si="161"/>
        <v>3.2069742027927006E-3</v>
      </c>
      <c r="BP180" s="108">
        <f t="shared" si="146"/>
        <v>546.85950019926258</v>
      </c>
      <c r="BQ180" s="108">
        <f t="shared" si="162"/>
        <v>9374.4553917028607</v>
      </c>
      <c r="BR180" s="89">
        <f t="shared" si="147"/>
        <v>7.5338336940204975E-3</v>
      </c>
      <c r="BT180" s="108"/>
      <c r="BU180" s="109">
        <f t="shared" si="163"/>
        <v>-9304.3579066048551</v>
      </c>
      <c r="BV180" s="109">
        <f t="shared" si="148"/>
        <v>8827.595891503599</v>
      </c>
      <c r="BX180" s="108">
        <f t="shared" si="149"/>
        <v>9304.3579066048551</v>
      </c>
      <c r="BY180" s="111">
        <f t="shared" si="150"/>
        <v>-5.1240721808736289E-2</v>
      </c>
      <c r="BZ180" s="108">
        <f t="shared" si="131"/>
        <v>58.330002</v>
      </c>
      <c r="CA180" s="108">
        <f t="shared" si="132"/>
        <v>39.669998</v>
      </c>
    </row>
    <row r="181" spans="1:79" ht="12.75" customHeight="1" x14ac:dyDescent="0.2">
      <c r="A181" s="107">
        <v>40315</v>
      </c>
      <c r="B181" s="108">
        <v>55.709999000000003</v>
      </c>
      <c r="C181" s="108">
        <v>47.220001000000003</v>
      </c>
      <c r="D181" s="108">
        <v>45.810001</v>
      </c>
      <c r="E181" s="108">
        <v>57.650002000000001</v>
      </c>
      <c r="F181" s="108">
        <v>29.969999000000001</v>
      </c>
      <c r="G181" s="108">
        <v>37.409999999999997</v>
      </c>
      <c r="L181" s="189">
        <f>IF(inter=Weekly_2,L180+$B$4,IF(inter=Bi_weekly_2,L179+$B$4,IF(inter=Monthly_2,0,IF(inter=Quarterly_2,0,IF(inter=Yearly_2,0,IF(inter=None_2,0,0))))))</f>
        <v>0</v>
      </c>
      <c r="M181" s="109">
        <f t="shared" si="164"/>
        <v>0</v>
      </c>
      <c r="N181" s="109">
        <f t="shared" si="165"/>
        <v>0</v>
      </c>
      <c r="O181" s="109">
        <f t="shared" si="166"/>
        <v>0</v>
      </c>
      <c r="P181" s="109">
        <f t="shared" si="167"/>
        <v>0</v>
      </c>
      <c r="Q181" s="109">
        <f t="shared" si="168"/>
        <v>0</v>
      </c>
      <c r="R181" s="109">
        <f t="shared" si="169"/>
        <v>0</v>
      </c>
      <c r="S181" s="110">
        <f t="shared" si="170"/>
        <v>0</v>
      </c>
      <c r="T181" s="110">
        <f t="shared" si="171"/>
        <v>0</v>
      </c>
      <c r="U181" s="110">
        <f t="shared" si="172"/>
        <v>0</v>
      </c>
      <c r="V181" s="110">
        <f t="shared" si="173"/>
        <v>0</v>
      </c>
      <c r="W181" s="110">
        <f t="shared" si="174"/>
        <v>0</v>
      </c>
      <c r="X181" s="110">
        <f t="shared" si="175"/>
        <v>0</v>
      </c>
      <c r="Y181" s="110">
        <f t="shared" si="176"/>
        <v>26.732603792522141</v>
      </c>
      <c r="Z181" s="110">
        <f t="shared" si="177"/>
        <v>31.395976589835641</v>
      </c>
      <c r="AA181" s="110">
        <f t="shared" si="178"/>
        <v>10.339200930047191</v>
      </c>
      <c r="AB181" s="110">
        <f t="shared" si="179"/>
        <v>7.2256515775034291</v>
      </c>
      <c r="AC181" s="110">
        <f t="shared" si="180"/>
        <v>116.4229210664387</v>
      </c>
      <c r="AD181" s="110">
        <f t="shared" si="181"/>
        <v>29.554803436605052</v>
      </c>
      <c r="AE181" s="110"/>
      <c r="AF181" s="110"/>
      <c r="AG181" s="110"/>
      <c r="AH181" s="110"/>
      <c r="AI181" s="110"/>
      <c r="AJ181" s="110"/>
      <c r="AK181" s="90">
        <f t="shared" si="133"/>
        <v>0</v>
      </c>
      <c r="AL181" s="90">
        <f t="shared" si="134"/>
        <v>0</v>
      </c>
      <c r="AM181" s="90">
        <f t="shared" si="135"/>
        <v>0</v>
      </c>
      <c r="AN181" s="90">
        <f t="shared" si="136"/>
        <v>0</v>
      </c>
      <c r="AO181" s="90">
        <f t="shared" si="137"/>
        <v>0</v>
      </c>
      <c r="AP181" s="90">
        <f t="shared" si="138"/>
        <v>0</v>
      </c>
      <c r="AQ181" s="110">
        <f t="shared" si="139"/>
        <v>0</v>
      </c>
      <c r="AR181" s="110">
        <f t="shared" si="140"/>
        <v>0</v>
      </c>
      <c r="AS181" s="110">
        <f t="shared" si="141"/>
        <v>0</v>
      </c>
      <c r="AT181" s="110">
        <f t="shared" si="142"/>
        <v>0</v>
      </c>
      <c r="AU181" s="110">
        <f t="shared" si="143"/>
        <v>0</v>
      </c>
      <c r="AV181" s="110">
        <f t="shared" si="144"/>
        <v>0</v>
      </c>
      <c r="AW181" s="110">
        <f t="shared" si="182"/>
        <v>1.1667289828410081</v>
      </c>
      <c r="AX181" s="110">
        <f t="shared" si="183"/>
        <v>2.2208046338739198</v>
      </c>
      <c r="AY181" s="110">
        <f t="shared" si="184"/>
        <v>0.65286491046742068</v>
      </c>
      <c r="AZ181" s="110">
        <f t="shared" si="185"/>
        <v>0.49758555282752759</v>
      </c>
      <c r="BA181" s="110">
        <f t="shared" si="186"/>
        <v>7.0313728961887412</v>
      </c>
      <c r="BB181" s="110">
        <f t="shared" si="187"/>
        <v>2.2558711072367283</v>
      </c>
      <c r="BC181" s="110">
        <f t="shared" si="151"/>
        <v>27.899332775363149</v>
      </c>
      <c r="BD181" s="110">
        <f t="shared" si="152"/>
        <v>33.616781223709559</v>
      </c>
      <c r="BE181" s="110">
        <f t="shared" si="153"/>
        <v>10.992065840514613</v>
      </c>
      <c r="BF181" s="110">
        <f t="shared" si="154"/>
        <v>7.7232371303309568</v>
      </c>
      <c r="BG181" s="110">
        <f t="shared" si="155"/>
        <v>123.45429396262745</v>
      </c>
      <c r="BH181" s="110">
        <f t="shared" si="156"/>
        <v>31.810674543841781</v>
      </c>
      <c r="BI181" s="108">
        <f t="shared" si="157"/>
        <v>0</v>
      </c>
      <c r="BJ181" s="109">
        <f t="shared" si="158"/>
        <v>-9304.3579066048551</v>
      </c>
      <c r="BK181" s="109">
        <f t="shared" si="145"/>
        <v>8456.8290338575007</v>
      </c>
      <c r="BL181" s="89">
        <f t="shared" si="159"/>
        <v>-9.10894530557258E-2</v>
      </c>
      <c r="BM181" s="109">
        <f t="shared" si="188"/>
        <v>506.60085088128864</v>
      </c>
      <c r="BN181" s="108">
        <f t="shared" si="160"/>
        <v>8963.429884738789</v>
      </c>
      <c r="BO181" s="89">
        <f t="shared" si="161"/>
        <v>-3.6641757044196699E-2</v>
      </c>
      <c r="BP181" s="108">
        <f t="shared" si="146"/>
        <v>523.58079460585998</v>
      </c>
      <c r="BQ181" s="108">
        <f t="shared" si="162"/>
        <v>8980.4098284633619</v>
      </c>
      <c r="BR181" s="89">
        <f t="shared" si="147"/>
        <v>-3.4816811798644709E-2</v>
      </c>
      <c r="BT181" s="108"/>
      <c r="BU181" s="109">
        <f t="shared" si="163"/>
        <v>-9304.3579066048551</v>
      </c>
      <c r="BV181" s="109">
        <f t="shared" si="148"/>
        <v>8456.8290338575007</v>
      </c>
      <c r="BX181" s="108">
        <f t="shared" si="149"/>
        <v>9304.3579066048551</v>
      </c>
      <c r="BY181" s="111">
        <f t="shared" si="150"/>
        <v>-9.1089453055725911E-2</v>
      </c>
      <c r="BZ181" s="108">
        <f t="shared" si="131"/>
        <v>55.709999000000003</v>
      </c>
      <c r="CA181" s="108">
        <f t="shared" si="132"/>
        <v>37.409999999999997</v>
      </c>
    </row>
    <row r="182" spans="1:79" ht="12.75" customHeight="1" x14ac:dyDescent="0.2">
      <c r="A182" s="107">
        <v>40322</v>
      </c>
      <c r="B182" s="108">
        <v>56.09</v>
      </c>
      <c r="C182" s="108">
        <v>47.380001</v>
      </c>
      <c r="D182" s="108">
        <v>46.740001999999997</v>
      </c>
      <c r="E182" s="108">
        <v>58.689999</v>
      </c>
      <c r="F182" s="108">
        <v>29.780000999999999</v>
      </c>
      <c r="G182" s="108">
        <v>38.200001</v>
      </c>
      <c r="L182" s="189">
        <f>IF(inter=Weekly_2,L181+$B$4,IF(inter=Bi_weekly_2,0,IF(inter=Monthly_2,0,IF(inter=Quarterly_2,0,IF(inter=Yearly_2,0,IF(inter=None_2,0,0))))))</f>
        <v>0</v>
      </c>
      <c r="M182" s="109">
        <f t="shared" si="164"/>
        <v>0</v>
      </c>
      <c r="N182" s="109">
        <f t="shared" si="165"/>
        <v>0</v>
      </c>
      <c r="O182" s="109">
        <f t="shared" si="166"/>
        <v>0</v>
      </c>
      <c r="P182" s="109">
        <f t="shared" si="167"/>
        <v>0</v>
      </c>
      <c r="Q182" s="109">
        <f t="shared" si="168"/>
        <v>0</v>
      </c>
      <c r="R182" s="109">
        <f t="shared" si="169"/>
        <v>0</v>
      </c>
      <c r="S182" s="110">
        <f t="shared" si="170"/>
        <v>0</v>
      </c>
      <c r="T182" s="110">
        <f t="shared" si="171"/>
        <v>0</v>
      </c>
      <c r="U182" s="110">
        <f t="shared" si="172"/>
        <v>0</v>
      </c>
      <c r="V182" s="110">
        <f t="shared" si="173"/>
        <v>0</v>
      </c>
      <c r="W182" s="110">
        <f t="shared" si="174"/>
        <v>0</v>
      </c>
      <c r="X182" s="110">
        <f t="shared" si="175"/>
        <v>0</v>
      </c>
      <c r="Y182" s="110">
        <f t="shared" si="176"/>
        <v>26.732603792522141</v>
      </c>
      <c r="Z182" s="110">
        <f t="shared" si="177"/>
        <v>31.395976589835641</v>
      </c>
      <c r="AA182" s="110">
        <f t="shared" si="178"/>
        <v>10.339200930047191</v>
      </c>
      <c r="AB182" s="110">
        <f t="shared" si="179"/>
        <v>7.2256515775034291</v>
      </c>
      <c r="AC182" s="110">
        <f t="shared" si="180"/>
        <v>116.4229210664387</v>
      </c>
      <c r="AD182" s="110">
        <f t="shared" si="181"/>
        <v>29.554803436605052</v>
      </c>
      <c r="AE182" s="110"/>
      <c r="AF182" s="110"/>
      <c r="AG182" s="110"/>
      <c r="AH182" s="110"/>
      <c r="AI182" s="110"/>
      <c r="AJ182" s="110"/>
      <c r="AK182" s="90">
        <f t="shared" si="133"/>
        <v>0</v>
      </c>
      <c r="AL182" s="90">
        <f t="shared" si="134"/>
        <v>0</v>
      </c>
      <c r="AM182" s="90">
        <f t="shared" si="135"/>
        <v>0</v>
      </c>
      <c r="AN182" s="90">
        <f t="shared" si="136"/>
        <v>0</v>
      </c>
      <c r="AO182" s="90">
        <f t="shared" si="137"/>
        <v>0</v>
      </c>
      <c r="AP182" s="90">
        <f t="shared" si="138"/>
        <v>0</v>
      </c>
      <c r="AQ182" s="110">
        <f t="shared" si="139"/>
        <v>0</v>
      </c>
      <c r="AR182" s="110">
        <f t="shared" si="140"/>
        <v>0</v>
      </c>
      <c r="AS182" s="110">
        <f t="shared" si="141"/>
        <v>0</v>
      </c>
      <c r="AT182" s="110">
        <f t="shared" si="142"/>
        <v>0</v>
      </c>
      <c r="AU182" s="110">
        <f t="shared" si="143"/>
        <v>0</v>
      </c>
      <c r="AV182" s="110">
        <f t="shared" si="144"/>
        <v>0</v>
      </c>
      <c r="AW182" s="110">
        <f t="shared" si="182"/>
        <v>1.1667289828410081</v>
      </c>
      <c r="AX182" s="110">
        <f t="shared" si="183"/>
        <v>2.2208046338739198</v>
      </c>
      <c r="AY182" s="110">
        <f t="shared" si="184"/>
        <v>0.65286491046742068</v>
      </c>
      <c r="AZ182" s="110">
        <f t="shared" si="185"/>
        <v>0.49758555282752759</v>
      </c>
      <c r="BA182" s="110">
        <f t="shared" si="186"/>
        <v>7.0313728961887412</v>
      </c>
      <c r="BB182" s="110">
        <f t="shared" si="187"/>
        <v>2.2558711072367283</v>
      </c>
      <c r="BC182" s="110">
        <f t="shared" si="151"/>
        <v>27.899332775363149</v>
      </c>
      <c r="BD182" s="110">
        <f t="shared" si="152"/>
        <v>33.616781223709559</v>
      </c>
      <c r="BE182" s="110">
        <f t="shared" si="153"/>
        <v>10.992065840514613</v>
      </c>
      <c r="BF182" s="110">
        <f t="shared" si="154"/>
        <v>7.7232371303309568</v>
      </c>
      <c r="BG182" s="110">
        <f t="shared" si="155"/>
        <v>123.45429396262745</v>
      </c>
      <c r="BH182" s="110">
        <f t="shared" si="156"/>
        <v>31.810674543841781</v>
      </c>
      <c r="BI182" s="108">
        <f t="shared" si="157"/>
        <v>0</v>
      </c>
      <c r="BJ182" s="109">
        <f t="shared" si="158"/>
        <v>-9304.3579066048551</v>
      </c>
      <c r="BK182" s="109">
        <f t="shared" si="145"/>
        <v>8490.3691315663709</v>
      </c>
      <c r="BL182" s="89">
        <f t="shared" si="159"/>
        <v>-8.7484680104648604E-2</v>
      </c>
      <c r="BM182" s="109">
        <f t="shared" si="188"/>
        <v>506.60085088128864</v>
      </c>
      <c r="BN182" s="108">
        <f t="shared" si="160"/>
        <v>8996.9699824476593</v>
      </c>
      <c r="BO182" s="89">
        <f t="shared" si="161"/>
        <v>-3.3036984093119615E-2</v>
      </c>
      <c r="BP182" s="108">
        <f t="shared" si="146"/>
        <v>525.95032767232999</v>
      </c>
      <c r="BQ182" s="108">
        <f t="shared" si="162"/>
        <v>9016.319459238699</v>
      </c>
      <c r="BR182" s="89">
        <f t="shared" si="147"/>
        <v>-3.0957369681758218E-2</v>
      </c>
      <c r="BT182" s="108"/>
      <c r="BU182" s="109">
        <f t="shared" si="163"/>
        <v>-9304.3579066048551</v>
      </c>
      <c r="BV182" s="109">
        <f t="shared" si="148"/>
        <v>8490.3691315663709</v>
      </c>
      <c r="BX182" s="108">
        <f t="shared" si="149"/>
        <v>9304.3579066048551</v>
      </c>
      <c r="BY182" s="111">
        <f t="shared" si="150"/>
        <v>-8.7484680104648715E-2</v>
      </c>
      <c r="BZ182" s="108">
        <f t="shared" si="131"/>
        <v>56.09</v>
      </c>
      <c r="CA182" s="108">
        <f t="shared" si="132"/>
        <v>38.200001</v>
      </c>
    </row>
    <row r="183" spans="1:79" ht="12.75" customHeight="1" x14ac:dyDescent="0.2">
      <c r="A183" s="107">
        <v>40330</v>
      </c>
      <c r="B183" s="108">
        <v>54.669998</v>
      </c>
      <c r="C183" s="108">
        <v>46.119999</v>
      </c>
      <c r="D183" s="108">
        <v>45.139999000000003</v>
      </c>
      <c r="E183" s="108">
        <v>55.799999</v>
      </c>
      <c r="F183" s="108">
        <v>28.950001</v>
      </c>
      <c r="G183" s="108">
        <v>37.409999999999997</v>
      </c>
      <c r="L183" s="189">
        <f>IF(inter=Weekly_2,L182+$B$4,IF(inter=Bi_weekly_2,L181+$B$4,IF(inter=Monthly_2,L179+$B$4,IF(inter=Quarterly_2,0,IF(inter=Yearly_2,0,IF(inter=None_2,0,0))))))</f>
        <v>8700</v>
      </c>
      <c r="M183" s="109">
        <f t="shared" si="164"/>
        <v>-69.728604128021971</v>
      </c>
      <c r="N183" s="109">
        <f t="shared" si="165"/>
        <v>-83.217591072756704</v>
      </c>
      <c r="O183" s="109">
        <f t="shared" si="166"/>
        <v>-20.488480356870696</v>
      </c>
      <c r="P183" s="109">
        <f t="shared" si="167"/>
        <v>-23.108649200960258</v>
      </c>
      <c r="Q183" s="109">
        <f t="shared" si="168"/>
        <v>-205.25631870367806</v>
      </c>
      <c r="R183" s="109">
        <f t="shared" si="169"/>
        <v>-42.754803436605243</v>
      </c>
      <c r="S183" s="110">
        <f t="shared" si="170"/>
        <v>1.2754455218385405</v>
      </c>
      <c r="T183" s="110">
        <f t="shared" si="171"/>
        <v>1.8043710511085811</v>
      </c>
      <c r="U183" s="110">
        <f t="shared" si="172"/>
        <v>0.45388747919269323</v>
      </c>
      <c r="V183" s="110">
        <f t="shared" si="173"/>
        <v>0.41413350564684165</v>
      </c>
      <c r="W183" s="110">
        <f t="shared" si="174"/>
        <v>7.0900280350138178</v>
      </c>
      <c r="X183" s="110">
        <f t="shared" si="175"/>
        <v>1.1428709819996057</v>
      </c>
      <c r="Y183" s="110">
        <f t="shared" si="176"/>
        <v>28.008049314360683</v>
      </c>
      <c r="Z183" s="110">
        <f t="shared" si="177"/>
        <v>33.200347640944223</v>
      </c>
      <c r="AA183" s="110">
        <f t="shared" si="178"/>
        <v>10.793088409239884</v>
      </c>
      <c r="AB183" s="110">
        <f t="shared" si="179"/>
        <v>7.6397850831502705</v>
      </c>
      <c r="AC183" s="110">
        <f t="shared" si="180"/>
        <v>123.51294910145252</v>
      </c>
      <c r="AD183" s="110">
        <f t="shared" si="181"/>
        <v>30.69767441860466</v>
      </c>
      <c r="AE183" s="110"/>
      <c r="AF183" s="110"/>
      <c r="AG183" s="110"/>
      <c r="AH183" s="110"/>
      <c r="AI183" s="110"/>
      <c r="AJ183" s="110"/>
      <c r="AK183" s="90">
        <f t="shared" si="133"/>
        <v>0</v>
      </c>
      <c r="AL183" s="90">
        <f t="shared" si="134"/>
        <v>0</v>
      </c>
      <c r="AM183" s="90">
        <f t="shared" si="135"/>
        <v>0</v>
      </c>
      <c r="AN183" s="90">
        <f t="shared" si="136"/>
        <v>0</v>
      </c>
      <c r="AO183" s="90">
        <f t="shared" si="137"/>
        <v>0</v>
      </c>
      <c r="AP183" s="90">
        <f t="shared" si="138"/>
        <v>0</v>
      </c>
      <c r="AQ183" s="110">
        <f t="shared" si="139"/>
        <v>0</v>
      </c>
      <c r="AR183" s="110">
        <f t="shared" si="140"/>
        <v>0</v>
      </c>
      <c r="AS183" s="110">
        <f t="shared" si="141"/>
        <v>0</v>
      </c>
      <c r="AT183" s="110">
        <f t="shared" si="142"/>
        <v>0</v>
      </c>
      <c r="AU183" s="110">
        <f t="shared" si="143"/>
        <v>0</v>
      </c>
      <c r="AV183" s="110">
        <f t="shared" si="144"/>
        <v>0</v>
      </c>
      <c r="AW183" s="110">
        <f t="shared" si="182"/>
        <v>1.1667289828410081</v>
      </c>
      <c r="AX183" s="110">
        <f t="shared" si="183"/>
        <v>2.2208046338739198</v>
      </c>
      <c r="AY183" s="110">
        <f t="shared" si="184"/>
        <v>0.65286491046742068</v>
      </c>
      <c r="AZ183" s="110">
        <f t="shared" si="185"/>
        <v>0.49758555282752759</v>
      </c>
      <c r="BA183" s="110">
        <f t="shared" si="186"/>
        <v>7.0313728961887412</v>
      </c>
      <c r="BB183" s="110">
        <f t="shared" si="187"/>
        <v>2.2558711072367283</v>
      </c>
      <c r="BC183" s="110">
        <f t="shared" si="151"/>
        <v>29.174778297201691</v>
      </c>
      <c r="BD183" s="110">
        <f t="shared" si="152"/>
        <v>35.421152274818141</v>
      </c>
      <c r="BE183" s="110">
        <f t="shared" si="153"/>
        <v>11.445953319707304</v>
      </c>
      <c r="BF183" s="110">
        <f t="shared" si="154"/>
        <v>8.1373706359777973</v>
      </c>
      <c r="BG183" s="110">
        <f t="shared" si="155"/>
        <v>130.54432199764125</v>
      </c>
      <c r="BH183" s="110">
        <f t="shared" si="156"/>
        <v>32.953545525841385</v>
      </c>
      <c r="BI183" s="108">
        <f t="shared" si="157"/>
        <v>0</v>
      </c>
      <c r="BJ183" s="109">
        <f t="shared" si="158"/>
        <v>-9748.912353503747</v>
      </c>
      <c r="BK183" s="109">
        <f t="shared" si="145"/>
        <v>8700</v>
      </c>
      <c r="BL183" s="89">
        <f t="shared" si="159"/>
        <v>-0.10759275655265987</v>
      </c>
      <c r="BM183" s="109">
        <f t="shared" si="188"/>
        <v>506.60085088128864</v>
      </c>
      <c r="BN183" s="108">
        <f t="shared" si="160"/>
        <v>9206.6008508812884</v>
      </c>
      <c r="BO183" s="89">
        <f t="shared" si="161"/>
        <v>-5.5627898062654446E-2</v>
      </c>
      <c r="BP183" s="108">
        <f t="shared" si="146"/>
        <v>511.39456390550845</v>
      </c>
      <c r="BQ183" s="108">
        <f t="shared" si="162"/>
        <v>9211.3945639055073</v>
      </c>
      <c r="BR183" s="89">
        <f t="shared" si="147"/>
        <v>-5.5136180335548568E-2</v>
      </c>
      <c r="BT183" s="108"/>
      <c r="BU183" s="109">
        <f t="shared" si="163"/>
        <v>-9748.912353503747</v>
      </c>
      <c r="BV183" s="109">
        <f t="shared" si="148"/>
        <v>8700</v>
      </c>
      <c r="BX183" s="108">
        <f t="shared" si="149"/>
        <v>9748.912353503747</v>
      </c>
      <c r="BY183" s="111">
        <f t="shared" si="150"/>
        <v>-0.10759275655265998</v>
      </c>
      <c r="BZ183" s="108">
        <f t="shared" si="131"/>
        <v>54.669998</v>
      </c>
      <c r="CA183" s="108">
        <f t="shared" si="132"/>
        <v>37.409999999999997</v>
      </c>
    </row>
    <row r="184" spans="1:79" ht="12.75" customHeight="1" x14ac:dyDescent="0.2">
      <c r="A184" s="107">
        <v>40336</v>
      </c>
      <c r="B184" s="108">
        <v>55.990001999999997</v>
      </c>
      <c r="C184" s="108">
        <v>47.48</v>
      </c>
      <c r="D184" s="108">
        <v>46.759998000000003</v>
      </c>
      <c r="E184" s="108">
        <v>57.5</v>
      </c>
      <c r="F184" s="108">
        <v>30.190000999999999</v>
      </c>
      <c r="G184" s="108">
        <v>38.869999</v>
      </c>
      <c r="L184" s="189">
        <f>IF(inter=Weekly_2,L183+$B$4,IF(inter=Bi_weekly_2,0,IF(inter=Monthly_2,0,IF(inter=Quarterly_2,0,IF(inter=Yearly_2,0,IF(inter=None_2,0,0))))))</f>
        <v>0</v>
      </c>
      <c r="M184" s="109">
        <f t="shared" si="164"/>
        <v>0</v>
      </c>
      <c r="N184" s="109">
        <f t="shared" si="165"/>
        <v>0</v>
      </c>
      <c r="O184" s="109">
        <f t="shared" si="166"/>
        <v>0</v>
      </c>
      <c r="P184" s="109">
        <f t="shared" si="167"/>
        <v>0</v>
      </c>
      <c r="Q184" s="109">
        <f t="shared" si="168"/>
        <v>0</v>
      </c>
      <c r="R184" s="109">
        <f t="shared" si="169"/>
        <v>0</v>
      </c>
      <c r="S184" s="110">
        <f t="shared" si="170"/>
        <v>0</v>
      </c>
      <c r="T184" s="110">
        <f t="shared" si="171"/>
        <v>0</v>
      </c>
      <c r="U184" s="110">
        <f t="shared" si="172"/>
        <v>0</v>
      </c>
      <c r="V184" s="110">
        <f t="shared" si="173"/>
        <v>0</v>
      </c>
      <c r="W184" s="110">
        <f t="shared" si="174"/>
        <v>0</v>
      </c>
      <c r="X184" s="110">
        <f t="shared" si="175"/>
        <v>0</v>
      </c>
      <c r="Y184" s="110">
        <f t="shared" si="176"/>
        <v>28.008049314360683</v>
      </c>
      <c r="Z184" s="110">
        <f t="shared" si="177"/>
        <v>33.200347640944223</v>
      </c>
      <c r="AA184" s="110">
        <f t="shared" si="178"/>
        <v>10.793088409239884</v>
      </c>
      <c r="AB184" s="110">
        <f t="shared" si="179"/>
        <v>7.6397850831502705</v>
      </c>
      <c r="AC184" s="110">
        <f t="shared" si="180"/>
        <v>123.51294910145252</v>
      </c>
      <c r="AD184" s="110">
        <f t="shared" si="181"/>
        <v>30.69767441860466</v>
      </c>
      <c r="AE184" s="110"/>
      <c r="AF184" s="110"/>
      <c r="AG184" s="110"/>
      <c r="AH184" s="110"/>
      <c r="AI184" s="110"/>
      <c r="AJ184" s="110"/>
      <c r="AK184" s="90">
        <f t="shared" si="133"/>
        <v>0</v>
      </c>
      <c r="AL184" s="90">
        <f t="shared" si="134"/>
        <v>0</v>
      </c>
      <c r="AM184" s="90">
        <f t="shared" si="135"/>
        <v>0</v>
      </c>
      <c r="AN184" s="90">
        <f t="shared" si="136"/>
        <v>0</v>
      </c>
      <c r="AO184" s="90">
        <f t="shared" si="137"/>
        <v>0</v>
      </c>
      <c r="AP184" s="90">
        <f t="shared" si="138"/>
        <v>0</v>
      </c>
      <c r="AQ184" s="110">
        <f t="shared" si="139"/>
        <v>0</v>
      </c>
      <c r="AR184" s="110">
        <f t="shared" si="140"/>
        <v>0</v>
      </c>
      <c r="AS184" s="110">
        <f t="shared" si="141"/>
        <v>0</v>
      </c>
      <c r="AT184" s="110">
        <f t="shared" si="142"/>
        <v>0</v>
      </c>
      <c r="AU184" s="110">
        <f t="shared" si="143"/>
        <v>0</v>
      </c>
      <c r="AV184" s="110">
        <f t="shared" si="144"/>
        <v>0</v>
      </c>
      <c r="AW184" s="110">
        <f t="shared" si="182"/>
        <v>1.1667289828410081</v>
      </c>
      <c r="AX184" s="110">
        <f t="shared" si="183"/>
        <v>2.2208046338739198</v>
      </c>
      <c r="AY184" s="110">
        <f t="shared" si="184"/>
        <v>0.65286491046742068</v>
      </c>
      <c r="AZ184" s="110">
        <f t="shared" si="185"/>
        <v>0.49758555282752759</v>
      </c>
      <c r="BA184" s="110">
        <f t="shared" si="186"/>
        <v>7.0313728961887412</v>
      </c>
      <c r="BB184" s="110">
        <f t="shared" si="187"/>
        <v>2.2558711072367283</v>
      </c>
      <c r="BC184" s="110">
        <f t="shared" si="151"/>
        <v>29.174778297201691</v>
      </c>
      <c r="BD184" s="110">
        <f t="shared" si="152"/>
        <v>35.421152274818141</v>
      </c>
      <c r="BE184" s="110">
        <f t="shared" si="153"/>
        <v>11.445953319707304</v>
      </c>
      <c r="BF184" s="110">
        <f t="shared" si="154"/>
        <v>8.1373706359777973</v>
      </c>
      <c r="BG184" s="110">
        <f t="shared" si="155"/>
        <v>130.54432199764125</v>
      </c>
      <c r="BH184" s="110">
        <f t="shared" si="156"/>
        <v>32.953545525841385</v>
      </c>
      <c r="BI184" s="108">
        <f t="shared" si="157"/>
        <v>0</v>
      </c>
      <c r="BJ184" s="109">
        <f t="shared" si="158"/>
        <v>-9748.912353503747</v>
      </c>
      <c r="BK184" s="109">
        <f t="shared" si="145"/>
        <v>9010.5703086694957</v>
      </c>
      <c r="BL184" s="89">
        <f t="shared" si="159"/>
        <v>-7.5735837810552487E-2</v>
      </c>
      <c r="BM184" s="109">
        <f t="shared" si="188"/>
        <v>506.60085088128864</v>
      </c>
      <c r="BN184" s="108">
        <f t="shared" si="160"/>
        <v>9517.1711595507841</v>
      </c>
      <c r="BO184" s="89">
        <f t="shared" si="161"/>
        <v>-2.3770979320547059E-2</v>
      </c>
      <c r="BP184" s="108">
        <f t="shared" si="146"/>
        <v>529.8709557441008</v>
      </c>
      <c r="BQ184" s="108">
        <f t="shared" si="162"/>
        <v>9540.4412644135937</v>
      </c>
      <c r="BR184" s="89">
        <f t="shared" si="147"/>
        <v>-2.1384035626828557E-2</v>
      </c>
      <c r="BT184" s="108"/>
      <c r="BU184" s="109">
        <f t="shared" si="163"/>
        <v>-9748.912353503747</v>
      </c>
      <c r="BV184" s="109">
        <f t="shared" si="148"/>
        <v>9010.5703086694957</v>
      </c>
      <c r="BX184" s="108">
        <f t="shared" si="149"/>
        <v>9748.912353503747</v>
      </c>
      <c r="BY184" s="111">
        <f t="shared" si="150"/>
        <v>-7.5735837810552487E-2</v>
      </c>
      <c r="BZ184" s="108">
        <f t="shared" si="131"/>
        <v>55.990001999999997</v>
      </c>
      <c r="CA184" s="108">
        <f t="shared" si="132"/>
        <v>38.869999</v>
      </c>
    </row>
    <row r="185" spans="1:79" ht="12.75" customHeight="1" x14ac:dyDescent="0.2">
      <c r="A185" s="107">
        <v>40343</v>
      </c>
      <c r="B185" s="108">
        <v>57.34</v>
      </c>
      <c r="C185" s="108">
        <v>48.580002</v>
      </c>
      <c r="D185" s="108">
        <v>47.91</v>
      </c>
      <c r="E185" s="108">
        <v>58.939999</v>
      </c>
      <c r="F185" s="108">
        <v>31.24</v>
      </c>
      <c r="G185" s="108">
        <v>40.060001</v>
      </c>
      <c r="L185" s="189">
        <f>IF(inter=Weekly_2,L184+$B$4,IF(inter=Bi_weekly_2,L183+$B$4,IF(inter=Monthly_2,0,IF(inter=Quarterly_2,0,IF(inter=Yearly_2,0,IF(inter=None_2,0,0))))))</f>
        <v>0</v>
      </c>
      <c r="M185" s="109">
        <f t="shared" si="164"/>
        <v>0</v>
      </c>
      <c r="N185" s="109">
        <f t="shared" si="165"/>
        <v>0</v>
      </c>
      <c r="O185" s="109">
        <f t="shared" si="166"/>
        <v>0</v>
      </c>
      <c r="P185" s="109">
        <f t="shared" si="167"/>
        <v>0</v>
      </c>
      <c r="Q185" s="109">
        <f t="shared" si="168"/>
        <v>0</v>
      </c>
      <c r="R185" s="109">
        <f t="shared" si="169"/>
        <v>0</v>
      </c>
      <c r="S185" s="110">
        <f t="shared" si="170"/>
        <v>0</v>
      </c>
      <c r="T185" s="110">
        <f t="shared" si="171"/>
        <v>0</v>
      </c>
      <c r="U185" s="110">
        <f t="shared" si="172"/>
        <v>0</v>
      </c>
      <c r="V185" s="110">
        <f t="shared" si="173"/>
        <v>0</v>
      </c>
      <c r="W185" s="110">
        <f t="shared" si="174"/>
        <v>0</v>
      </c>
      <c r="X185" s="110">
        <f t="shared" si="175"/>
        <v>0</v>
      </c>
      <c r="Y185" s="110">
        <f t="shared" si="176"/>
        <v>28.008049314360683</v>
      </c>
      <c r="Z185" s="110">
        <f t="shared" si="177"/>
        <v>33.200347640944223</v>
      </c>
      <c r="AA185" s="110">
        <f t="shared" si="178"/>
        <v>10.793088409239884</v>
      </c>
      <c r="AB185" s="110">
        <f t="shared" si="179"/>
        <v>7.6397850831502705</v>
      </c>
      <c r="AC185" s="110">
        <f t="shared" si="180"/>
        <v>123.51294910145252</v>
      </c>
      <c r="AD185" s="110">
        <f t="shared" si="181"/>
        <v>30.69767441860466</v>
      </c>
      <c r="AE185" s="110"/>
      <c r="AF185" s="110"/>
      <c r="AG185" s="110"/>
      <c r="AH185" s="110"/>
      <c r="AI185" s="110"/>
      <c r="AJ185" s="110"/>
      <c r="AK185" s="90">
        <f t="shared" si="133"/>
        <v>0</v>
      </c>
      <c r="AL185" s="90">
        <f t="shared" si="134"/>
        <v>0</v>
      </c>
      <c r="AM185" s="90">
        <f t="shared" si="135"/>
        <v>0</v>
      </c>
      <c r="AN185" s="90">
        <f t="shared" si="136"/>
        <v>0</v>
      </c>
      <c r="AO185" s="90">
        <f t="shared" si="137"/>
        <v>0</v>
      </c>
      <c r="AP185" s="90">
        <f t="shared" si="138"/>
        <v>0</v>
      </c>
      <c r="AQ185" s="110">
        <f t="shared" si="139"/>
        <v>0</v>
      </c>
      <c r="AR185" s="110">
        <f t="shared" si="140"/>
        <v>0</v>
      </c>
      <c r="AS185" s="110">
        <f t="shared" si="141"/>
        <v>0</v>
      </c>
      <c r="AT185" s="110">
        <f t="shared" si="142"/>
        <v>0</v>
      </c>
      <c r="AU185" s="110">
        <f t="shared" si="143"/>
        <v>0</v>
      </c>
      <c r="AV185" s="110">
        <f t="shared" si="144"/>
        <v>0</v>
      </c>
      <c r="AW185" s="110">
        <f t="shared" si="182"/>
        <v>1.1667289828410081</v>
      </c>
      <c r="AX185" s="110">
        <f t="shared" si="183"/>
        <v>2.2208046338739198</v>
      </c>
      <c r="AY185" s="110">
        <f t="shared" si="184"/>
        <v>0.65286491046742068</v>
      </c>
      <c r="AZ185" s="110">
        <f t="shared" si="185"/>
        <v>0.49758555282752759</v>
      </c>
      <c r="BA185" s="110">
        <f t="shared" si="186"/>
        <v>7.0313728961887412</v>
      </c>
      <c r="BB185" s="110">
        <f t="shared" si="187"/>
        <v>2.2558711072367283</v>
      </c>
      <c r="BC185" s="110">
        <f t="shared" si="151"/>
        <v>29.174778297201691</v>
      </c>
      <c r="BD185" s="110">
        <f t="shared" si="152"/>
        <v>35.421152274818141</v>
      </c>
      <c r="BE185" s="110">
        <f t="shared" si="153"/>
        <v>11.445953319707304</v>
      </c>
      <c r="BF185" s="110">
        <f t="shared" si="154"/>
        <v>8.1373706359777973</v>
      </c>
      <c r="BG185" s="110">
        <f t="shared" si="155"/>
        <v>130.54432199764125</v>
      </c>
      <c r="BH185" s="110">
        <f t="shared" si="156"/>
        <v>32.953545525841385</v>
      </c>
      <c r="BI185" s="108">
        <f t="shared" si="157"/>
        <v>0</v>
      </c>
      <c r="BJ185" s="109">
        <f t="shared" si="158"/>
        <v>-9748.912353503747</v>
      </c>
      <c r="BK185" s="109">
        <f t="shared" si="145"/>
        <v>9274.5336911673367</v>
      </c>
      <c r="BL185" s="89">
        <f t="shared" si="159"/>
        <v>-4.8659649931709459E-2</v>
      </c>
      <c r="BM185" s="109">
        <f t="shared" si="188"/>
        <v>506.60085088128864</v>
      </c>
      <c r="BN185" s="108">
        <f t="shared" si="160"/>
        <v>9781.134542048625</v>
      </c>
      <c r="BO185" s="89">
        <f t="shared" si="161"/>
        <v>3.30520855829608E-3</v>
      </c>
      <c r="BP185" s="108">
        <f t="shared" si="146"/>
        <v>545.42367136658152</v>
      </c>
      <c r="BQ185" s="108">
        <f t="shared" si="162"/>
        <v>9819.9573625339162</v>
      </c>
      <c r="BR185" s="89">
        <f t="shared" si="147"/>
        <v>7.2874805367015849E-3</v>
      </c>
      <c r="BT185" s="108"/>
      <c r="BU185" s="109">
        <f t="shared" si="163"/>
        <v>-9748.912353503747</v>
      </c>
      <c r="BV185" s="109">
        <f t="shared" si="148"/>
        <v>9274.5336911673367</v>
      </c>
      <c r="BX185" s="108">
        <f t="shared" si="149"/>
        <v>9748.912353503747</v>
      </c>
      <c r="BY185" s="111">
        <f t="shared" si="150"/>
        <v>-4.8659649931709459E-2</v>
      </c>
      <c r="BZ185" s="108">
        <f t="shared" si="131"/>
        <v>57.34</v>
      </c>
      <c r="CA185" s="108">
        <f t="shared" si="132"/>
        <v>40.060001</v>
      </c>
    </row>
    <row r="186" spans="1:79" ht="12.75" customHeight="1" x14ac:dyDescent="0.2">
      <c r="A186" s="107">
        <v>40350</v>
      </c>
      <c r="B186" s="108">
        <v>55.049999</v>
      </c>
      <c r="C186" s="108">
        <v>46.59</v>
      </c>
      <c r="D186" s="108">
        <v>46.049999</v>
      </c>
      <c r="E186" s="108">
        <v>56.970001000000003</v>
      </c>
      <c r="F186" s="108">
        <v>30.690000999999999</v>
      </c>
      <c r="G186" s="108">
        <v>40.049999</v>
      </c>
      <c r="L186" s="189">
        <f>IF(inter=Weekly_2,L185+$B$4,IF(inter=Bi_weekly_2,0,IF(inter=Monthly_2,0,IF(inter=Quarterly_2,0,IF(inter=Yearly_2,0,IF(inter=None_2,0,0))))))</f>
        <v>0</v>
      </c>
      <c r="M186" s="109">
        <f t="shared" si="164"/>
        <v>0</v>
      </c>
      <c r="N186" s="109">
        <f t="shared" si="165"/>
        <v>0</v>
      </c>
      <c r="O186" s="109">
        <f t="shared" si="166"/>
        <v>0</v>
      </c>
      <c r="P186" s="109">
        <f t="shared" si="167"/>
        <v>0</v>
      </c>
      <c r="Q186" s="109">
        <f t="shared" si="168"/>
        <v>0</v>
      </c>
      <c r="R186" s="109">
        <f t="shared" si="169"/>
        <v>0</v>
      </c>
      <c r="S186" s="110">
        <f t="shared" si="170"/>
        <v>0</v>
      </c>
      <c r="T186" s="110">
        <f t="shared" si="171"/>
        <v>0</v>
      </c>
      <c r="U186" s="110">
        <f t="shared" si="172"/>
        <v>0</v>
      </c>
      <c r="V186" s="110">
        <f t="shared" si="173"/>
        <v>0</v>
      </c>
      <c r="W186" s="110">
        <f t="shared" si="174"/>
        <v>0</v>
      </c>
      <c r="X186" s="110">
        <f t="shared" si="175"/>
        <v>0</v>
      </c>
      <c r="Y186" s="110">
        <f t="shared" si="176"/>
        <v>28.008049314360683</v>
      </c>
      <c r="Z186" s="110">
        <f t="shared" si="177"/>
        <v>33.200347640944223</v>
      </c>
      <c r="AA186" s="110">
        <f t="shared" si="178"/>
        <v>10.793088409239884</v>
      </c>
      <c r="AB186" s="110">
        <f t="shared" si="179"/>
        <v>7.6397850831502705</v>
      </c>
      <c r="AC186" s="110">
        <f t="shared" si="180"/>
        <v>123.51294910145252</v>
      </c>
      <c r="AD186" s="110">
        <f t="shared" si="181"/>
        <v>30.69767441860466</v>
      </c>
      <c r="AE186" s="110"/>
      <c r="AF186" s="110"/>
      <c r="AG186" s="110"/>
      <c r="AH186" s="110"/>
      <c r="AI186" s="110"/>
      <c r="AJ186" s="110"/>
      <c r="AK186" s="90">
        <f t="shared" si="133"/>
        <v>0</v>
      </c>
      <c r="AL186" s="90">
        <f t="shared" si="134"/>
        <v>0</v>
      </c>
      <c r="AM186" s="90">
        <f t="shared" si="135"/>
        <v>0</v>
      </c>
      <c r="AN186" s="90">
        <f t="shared" si="136"/>
        <v>0</v>
      </c>
      <c r="AO186" s="90">
        <f t="shared" si="137"/>
        <v>0</v>
      </c>
      <c r="AP186" s="90">
        <f t="shared" si="138"/>
        <v>0</v>
      </c>
      <c r="AQ186" s="110">
        <f t="shared" si="139"/>
        <v>0</v>
      </c>
      <c r="AR186" s="110">
        <f t="shared" si="140"/>
        <v>0</v>
      </c>
      <c r="AS186" s="110">
        <f t="shared" si="141"/>
        <v>0</v>
      </c>
      <c r="AT186" s="110">
        <f t="shared" si="142"/>
        <v>0</v>
      </c>
      <c r="AU186" s="110">
        <f t="shared" si="143"/>
        <v>0</v>
      </c>
      <c r="AV186" s="110">
        <f t="shared" si="144"/>
        <v>0</v>
      </c>
      <c r="AW186" s="110">
        <f t="shared" si="182"/>
        <v>1.1667289828410081</v>
      </c>
      <c r="AX186" s="110">
        <f t="shared" si="183"/>
        <v>2.2208046338739198</v>
      </c>
      <c r="AY186" s="110">
        <f t="shared" si="184"/>
        <v>0.65286491046742068</v>
      </c>
      <c r="AZ186" s="110">
        <f t="shared" si="185"/>
        <v>0.49758555282752759</v>
      </c>
      <c r="BA186" s="110">
        <f t="shared" si="186"/>
        <v>7.0313728961887412</v>
      </c>
      <c r="BB186" s="110">
        <f t="shared" si="187"/>
        <v>2.2558711072367283</v>
      </c>
      <c r="BC186" s="110">
        <f t="shared" si="151"/>
        <v>29.174778297201691</v>
      </c>
      <c r="BD186" s="110">
        <f t="shared" si="152"/>
        <v>35.421152274818141</v>
      </c>
      <c r="BE186" s="110">
        <f t="shared" si="153"/>
        <v>11.445953319707304</v>
      </c>
      <c r="BF186" s="110">
        <f t="shared" si="154"/>
        <v>8.1373706359777973</v>
      </c>
      <c r="BG186" s="110">
        <f t="shared" si="155"/>
        <v>130.54432199764125</v>
      </c>
      <c r="BH186" s="110">
        <f t="shared" si="156"/>
        <v>32.953545525841385</v>
      </c>
      <c r="BI186" s="108">
        <f t="shared" si="157"/>
        <v>0</v>
      </c>
      <c r="BJ186" s="109">
        <f t="shared" si="158"/>
        <v>-9748.912353503747</v>
      </c>
      <c r="BK186" s="109">
        <f t="shared" si="145"/>
        <v>9040.9619188223314</v>
      </c>
      <c r="BL186" s="89">
        <f t="shared" si="159"/>
        <v>-7.2618401828895229E-2</v>
      </c>
      <c r="BM186" s="109">
        <f t="shared" si="188"/>
        <v>506.60085088128864</v>
      </c>
      <c r="BN186" s="108">
        <f t="shared" si="160"/>
        <v>9547.5627697036198</v>
      </c>
      <c r="BO186" s="89">
        <f t="shared" si="161"/>
        <v>-2.0653543338889691E-2</v>
      </c>
      <c r="BP186" s="108">
        <f t="shared" si="146"/>
        <v>532.24807195154926</v>
      </c>
      <c r="BQ186" s="108">
        <f t="shared" si="162"/>
        <v>9573.2099907738793</v>
      </c>
      <c r="BR186" s="89">
        <f t="shared" si="147"/>
        <v>-1.8022765654131745E-2</v>
      </c>
      <c r="BT186" s="108"/>
      <c r="BU186" s="109">
        <f t="shared" si="163"/>
        <v>-9748.912353503747</v>
      </c>
      <c r="BV186" s="109">
        <f t="shared" si="148"/>
        <v>9040.9619188223314</v>
      </c>
      <c r="BX186" s="108">
        <f t="shared" si="149"/>
        <v>9748.912353503747</v>
      </c>
      <c r="BY186" s="111">
        <f t="shared" si="150"/>
        <v>-7.2618401828895118E-2</v>
      </c>
      <c r="BZ186" s="108">
        <f t="shared" si="131"/>
        <v>55.049999</v>
      </c>
      <c r="CA186" s="108">
        <f t="shared" si="132"/>
        <v>40.049999</v>
      </c>
    </row>
    <row r="187" spans="1:79" ht="12.75" customHeight="1" x14ac:dyDescent="0.2">
      <c r="A187" s="107">
        <v>40357</v>
      </c>
      <c r="B187" s="108">
        <v>52.080002</v>
      </c>
      <c r="C187" s="108">
        <v>44.169998</v>
      </c>
      <c r="D187" s="108">
        <v>43.169998</v>
      </c>
      <c r="E187" s="108">
        <v>52.990001999999997</v>
      </c>
      <c r="F187" s="108">
        <v>29.52</v>
      </c>
      <c r="G187" s="108">
        <v>38.299999</v>
      </c>
      <c r="L187" s="189">
        <f>IF(inter=Weekly_2,L186+$B$4,IF(inter=Bi_weekly_2,L185+$B$4,IF(inter=Monthly_2,L183+$B$4,IF(inter=Quarterly_2,0,IF(inter=Yearly_2,0,IF(inter=None_2,0,0))))))</f>
        <v>8800</v>
      </c>
      <c r="M187" s="109">
        <f t="shared" si="164"/>
        <v>-90.140735691996952</v>
      </c>
      <c r="N187" s="109">
        <f t="shared" si="165"/>
        <v>-82.340711100188855</v>
      </c>
      <c r="O187" s="109">
        <f t="shared" si="166"/>
        <v>-26.862394959291066</v>
      </c>
      <c r="P187" s="109">
        <f t="shared" si="167"/>
        <v>-26.367773164297034</v>
      </c>
      <c r="Q187" s="109">
        <f t="shared" si="168"/>
        <v>29.302257474878388</v>
      </c>
      <c r="R187" s="109">
        <f t="shared" si="169"/>
        <v>14.120899534883847</v>
      </c>
      <c r="S187" s="110">
        <f t="shared" si="170"/>
        <v>1.7308128308443027</v>
      </c>
      <c r="T187" s="110">
        <f t="shared" si="171"/>
        <v>1.8641773789572926</v>
      </c>
      <c r="U187" s="110">
        <f t="shared" si="172"/>
        <v>0.62224684280251918</v>
      </c>
      <c r="V187" s="110">
        <f t="shared" si="173"/>
        <v>0.49759902187391947</v>
      </c>
      <c r="W187" s="110">
        <f t="shared" si="174"/>
        <v>-0.99262389820048746</v>
      </c>
      <c r="X187" s="110">
        <f t="shared" si="175"/>
        <v>-0.36869190348761749</v>
      </c>
      <c r="Y187" s="110">
        <f t="shared" si="176"/>
        <v>29.738862145204987</v>
      </c>
      <c r="Z187" s="110">
        <f t="shared" si="177"/>
        <v>35.064525019901517</v>
      </c>
      <c r="AA187" s="110">
        <f t="shared" si="178"/>
        <v>11.415335252042404</v>
      </c>
      <c r="AB187" s="110">
        <f t="shared" si="179"/>
        <v>8.1373841050241893</v>
      </c>
      <c r="AC187" s="110">
        <f t="shared" si="180"/>
        <v>122.52032520325203</v>
      </c>
      <c r="AD187" s="110">
        <f t="shared" si="181"/>
        <v>30.32898251511704</v>
      </c>
      <c r="AE187" s="110">
        <v>0.26900000000000002</v>
      </c>
      <c r="AF187" s="110">
        <v>0.32700000000000001</v>
      </c>
      <c r="AG187" s="110"/>
      <c r="AH187" s="110"/>
      <c r="AI187" s="110"/>
      <c r="AJ187" s="110"/>
      <c r="AK187" s="90">
        <f t="shared" si="133"/>
        <v>7.9997539170601417</v>
      </c>
      <c r="AL187" s="90">
        <f t="shared" si="134"/>
        <v>11.466099681507796</v>
      </c>
      <c r="AM187" s="90">
        <f t="shared" si="135"/>
        <v>0</v>
      </c>
      <c r="AN187" s="90">
        <f t="shared" si="136"/>
        <v>0</v>
      </c>
      <c r="AO187" s="90">
        <f t="shared" si="137"/>
        <v>0</v>
      </c>
      <c r="AP187" s="90">
        <f t="shared" si="138"/>
        <v>0</v>
      </c>
      <c r="AQ187" s="110">
        <f t="shared" si="139"/>
        <v>0.15360510003552116</v>
      </c>
      <c r="AR187" s="110">
        <f t="shared" si="140"/>
        <v>0.25959022414960931</v>
      </c>
      <c r="AS187" s="110">
        <f t="shared" si="141"/>
        <v>0</v>
      </c>
      <c r="AT187" s="110">
        <f t="shared" si="142"/>
        <v>0</v>
      </c>
      <c r="AU187" s="110">
        <f t="shared" si="143"/>
        <v>0</v>
      </c>
      <c r="AV187" s="110">
        <f t="shared" si="144"/>
        <v>0</v>
      </c>
      <c r="AW187" s="110">
        <f t="shared" si="182"/>
        <v>1.3203340828765293</v>
      </c>
      <c r="AX187" s="110">
        <f t="shared" si="183"/>
        <v>2.4803948580235291</v>
      </c>
      <c r="AY187" s="110">
        <f t="shared" si="184"/>
        <v>0.65286491046742068</v>
      </c>
      <c r="AZ187" s="110">
        <f t="shared" si="185"/>
        <v>0.49758555282752759</v>
      </c>
      <c r="BA187" s="110">
        <f t="shared" si="186"/>
        <v>7.0313728961887412</v>
      </c>
      <c r="BB187" s="110">
        <f t="shared" si="187"/>
        <v>2.2558711072367283</v>
      </c>
      <c r="BC187" s="110">
        <f t="shared" si="151"/>
        <v>31.059196228081515</v>
      </c>
      <c r="BD187" s="110">
        <f t="shared" si="152"/>
        <v>37.544919877925047</v>
      </c>
      <c r="BE187" s="110">
        <f t="shared" si="153"/>
        <v>12.068200162509825</v>
      </c>
      <c r="BF187" s="110">
        <f t="shared" si="154"/>
        <v>8.6349696578517161</v>
      </c>
      <c r="BG187" s="110">
        <f t="shared" si="155"/>
        <v>129.55169809944076</v>
      </c>
      <c r="BH187" s="110">
        <f t="shared" si="156"/>
        <v>32.584853622353769</v>
      </c>
      <c r="BI187" s="108">
        <f t="shared" si="157"/>
        <v>19.465853598567939</v>
      </c>
      <c r="BJ187" s="109">
        <f t="shared" si="158"/>
        <v>-9931.2008114097571</v>
      </c>
      <c r="BK187" s="109">
        <f t="shared" si="145"/>
        <v>8800</v>
      </c>
      <c r="BL187" s="89">
        <f t="shared" si="159"/>
        <v>-0.11390372955807548</v>
      </c>
      <c r="BM187" s="109">
        <f t="shared" si="188"/>
        <v>526.06670447985653</v>
      </c>
      <c r="BN187" s="108">
        <f t="shared" si="160"/>
        <v>9326.0667044798574</v>
      </c>
      <c r="BO187" s="89">
        <f t="shared" si="161"/>
        <v>-6.0932622189521446E-2</v>
      </c>
      <c r="BP187" s="108">
        <f t="shared" si="146"/>
        <v>526.83926296042512</v>
      </c>
      <c r="BQ187" s="108">
        <f t="shared" si="162"/>
        <v>9326.8392629604259</v>
      </c>
      <c r="BR187" s="89">
        <f t="shared" si="147"/>
        <v>-6.0854831145393029E-2</v>
      </c>
      <c r="BT187" s="108"/>
      <c r="BU187" s="109">
        <f t="shared" si="163"/>
        <v>-9931.2008114097571</v>
      </c>
      <c r="BV187" s="109">
        <f t="shared" si="148"/>
        <v>8800</v>
      </c>
      <c r="BX187" s="108">
        <f t="shared" si="149"/>
        <v>9931.2008114097571</v>
      </c>
      <c r="BY187" s="111">
        <f t="shared" si="150"/>
        <v>-0.11390372955807548</v>
      </c>
      <c r="BZ187" s="108">
        <f t="shared" si="131"/>
        <v>52.080002</v>
      </c>
      <c r="CA187" s="108">
        <f t="shared" si="132"/>
        <v>38.299999</v>
      </c>
    </row>
    <row r="188" spans="1:79" ht="12.75" customHeight="1" x14ac:dyDescent="0.2">
      <c r="A188" s="107">
        <v>40365</v>
      </c>
      <c r="B188" s="108">
        <v>54.889999000000003</v>
      </c>
      <c r="C188" s="108">
        <v>46.709999000000003</v>
      </c>
      <c r="D188" s="108">
        <v>45.860000999999997</v>
      </c>
      <c r="E188" s="108">
        <v>55.91</v>
      </c>
      <c r="F188" s="108">
        <v>31.450001</v>
      </c>
      <c r="G188" s="108">
        <v>40.479999999999997</v>
      </c>
      <c r="L188" s="189">
        <f>IF(inter=Weekly_2,L187+$B$4,IF(inter=Bi_weekly_2,0,IF(inter=Monthly_2,0,IF(inter=Quarterly_2,0,IF(inter=Yearly_2,0,IF(inter=None_2,0,0))))))</f>
        <v>0</v>
      </c>
      <c r="M188" s="109">
        <f t="shared" si="164"/>
        <v>0</v>
      </c>
      <c r="N188" s="109">
        <f t="shared" si="165"/>
        <v>0</v>
      </c>
      <c r="O188" s="109">
        <f t="shared" si="166"/>
        <v>0</v>
      </c>
      <c r="P188" s="109">
        <f t="shared" si="167"/>
        <v>0</v>
      </c>
      <c r="Q188" s="109">
        <f t="shared" si="168"/>
        <v>0</v>
      </c>
      <c r="R188" s="109">
        <f t="shared" si="169"/>
        <v>0</v>
      </c>
      <c r="S188" s="110">
        <f t="shared" si="170"/>
        <v>0</v>
      </c>
      <c r="T188" s="110">
        <f t="shared" si="171"/>
        <v>0</v>
      </c>
      <c r="U188" s="110">
        <f t="shared" si="172"/>
        <v>0</v>
      </c>
      <c r="V188" s="110">
        <f t="shared" si="173"/>
        <v>0</v>
      </c>
      <c r="W188" s="110">
        <f t="shared" si="174"/>
        <v>0</v>
      </c>
      <c r="X188" s="110">
        <f t="shared" si="175"/>
        <v>0</v>
      </c>
      <c r="Y188" s="110">
        <f t="shared" si="176"/>
        <v>29.738862145204987</v>
      </c>
      <c r="Z188" s="110">
        <f t="shared" si="177"/>
        <v>35.064525019901517</v>
      </c>
      <c r="AA188" s="110">
        <f t="shared" si="178"/>
        <v>11.415335252042404</v>
      </c>
      <c r="AB188" s="110">
        <f t="shared" si="179"/>
        <v>8.1373841050241893</v>
      </c>
      <c r="AC188" s="110">
        <f t="shared" si="180"/>
        <v>122.52032520325203</v>
      </c>
      <c r="AD188" s="110">
        <f t="shared" si="181"/>
        <v>30.32898251511704</v>
      </c>
      <c r="AE188" s="110"/>
      <c r="AF188" s="110"/>
      <c r="AG188" s="110"/>
      <c r="AH188" s="110"/>
      <c r="AI188" s="110"/>
      <c r="AJ188" s="110"/>
      <c r="AK188" s="90">
        <f t="shared" si="133"/>
        <v>0</v>
      </c>
      <c r="AL188" s="90">
        <f t="shared" si="134"/>
        <v>0</v>
      </c>
      <c r="AM188" s="90">
        <f t="shared" si="135"/>
        <v>0</v>
      </c>
      <c r="AN188" s="90">
        <f t="shared" si="136"/>
        <v>0</v>
      </c>
      <c r="AO188" s="90">
        <f t="shared" si="137"/>
        <v>0</v>
      </c>
      <c r="AP188" s="90">
        <f t="shared" si="138"/>
        <v>0</v>
      </c>
      <c r="AQ188" s="110">
        <f t="shared" si="139"/>
        <v>0</v>
      </c>
      <c r="AR188" s="110">
        <f t="shared" si="140"/>
        <v>0</v>
      </c>
      <c r="AS188" s="110">
        <f t="shared" si="141"/>
        <v>0</v>
      </c>
      <c r="AT188" s="110">
        <f t="shared" si="142"/>
        <v>0</v>
      </c>
      <c r="AU188" s="110">
        <f t="shared" si="143"/>
        <v>0</v>
      </c>
      <c r="AV188" s="110">
        <f t="shared" si="144"/>
        <v>0</v>
      </c>
      <c r="AW188" s="110">
        <f t="shared" si="182"/>
        <v>1.3203340828765293</v>
      </c>
      <c r="AX188" s="110">
        <f t="shared" si="183"/>
        <v>2.4803948580235291</v>
      </c>
      <c r="AY188" s="110">
        <f t="shared" si="184"/>
        <v>0.65286491046742068</v>
      </c>
      <c r="AZ188" s="110">
        <f t="shared" si="185"/>
        <v>0.49758555282752759</v>
      </c>
      <c r="BA188" s="110">
        <f t="shared" si="186"/>
        <v>7.0313728961887412</v>
      </c>
      <c r="BB188" s="110">
        <f t="shared" si="187"/>
        <v>2.2558711072367283</v>
      </c>
      <c r="BC188" s="110">
        <f t="shared" si="151"/>
        <v>31.059196228081515</v>
      </c>
      <c r="BD188" s="110">
        <f t="shared" si="152"/>
        <v>37.544919877925047</v>
      </c>
      <c r="BE188" s="110">
        <f t="shared" si="153"/>
        <v>12.068200162509825</v>
      </c>
      <c r="BF188" s="110">
        <f t="shared" si="154"/>
        <v>8.6349696578517161</v>
      </c>
      <c r="BG188" s="110">
        <f t="shared" si="155"/>
        <v>129.55169809944076</v>
      </c>
      <c r="BH188" s="110">
        <f t="shared" si="156"/>
        <v>32.584853622353769</v>
      </c>
      <c r="BI188" s="108">
        <f t="shared" si="157"/>
        <v>0</v>
      </c>
      <c r="BJ188" s="109">
        <f t="shared" si="158"/>
        <v>-9931.2008114097571</v>
      </c>
      <c r="BK188" s="109">
        <f t="shared" si="145"/>
        <v>9329.6800357869561</v>
      </c>
      <c r="BL188" s="89">
        <f t="shared" si="159"/>
        <v>-6.0568785894624777E-2</v>
      </c>
      <c r="BM188" s="109">
        <f t="shared" si="188"/>
        <v>526.06670447985653</v>
      </c>
      <c r="BN188" s="108">
        <f t="shared" si="160"/>
        <v>9855.7467402668117</v>
      </c>
      <c r="BO188" s="89">
        <f t="shared" si="161"/>
        <v>-7.5976785260708501E-3</v>
      </c>
      <c r="BP188" s="108">
        <f t="shared" si="146"/>
        <v>558.54711856958227</v>
      </c>
      <c r="BQ188" s="108">
        <f t="shared" si="162"/>
        <v>9888.2271543565384</v>
      </c>
      <c r="BR188" s="89">
        <f t="shared" si="147"/>
        <v>-4.3271360502394884E-3</v>
      </c>
      <c r="BT188" s="108"/>
      <c r="BU188" s="109">
        <f t="shared" si="163"/>
        <v>-9931.2008114097571</v>
      </c>
      <c r="BV188" s="109">
        <f t="shared" si="148"/>
        <v>9329.6800357869561</v>
      </c>
      <c r="BX188" s="108">
        <f t="shared" si="149"/>
        <v>9931.2008114097571</v>
      </c>
      <c r="BY188" s="111">
        <f t="shared" si="150"/>
        <v>-6.0568785894624777E-2</v>
      </c>
      <c r="BZ188" s="108">
        <f t="shared" si="131"/>
        <v>54.889999000000003</v>
      </c>
      <c r="CA188" s="108">
        <f t="shared" si="132"/>
        <v>40.479999999999997</v>
      </c>
    </row>
    <row r="189" spans="1:79" ht="12.75" customHeight="1" x14ac:dyDescent="0.2">
      <c r="A189" s="107">
        <v>40371</v>
      </c>
      <c r="B189" s="108">
        <v>54.23</v>
      </c>
      <c r="C189" s="108">
        <v>45.93</v>
      </c>
      <c r="D189" s="108">
        <v>44.84</v>
      </c>
      <c r="E189" s="108">
        <v>54.540000999999997</v>
      </c>
      <c r="F189" s="108">
        <v>31.120000999999998</v>
      </c>
      <c r="G189" s="108">
        <v>39.369999</v>
      </c>
      <c r="L189" s="189">
        <f>IF(inter=Weekly_2,L188+$B$4,IF(inter=Bi_weekly_2,L187+$B$4,IF(inter=Monthly_2,0,IF(inter=Quarterly_2,0,IF(inter=Yearly_2,0,IF(inter=None_2,0,0))))))</f>
        <v>0</v>
      </c>
      <c r="M189" s="109">
        <f t="shared" si="164"/>
        <v>0</v>
      </c>
      <c r="N189" s="109">
        <f t="shared" si="165"/>
        <v>0</v>
      </c>
      <c r="O189" s="109">
        <f t="shared" si="166"/>
        <v>0</v>
      </c>
      <c r="P189" s="109">
        <f t="shared" si="167"/>
        <v>0</v>
      </c>
      <c r="Q189" s="109">
        <f t="shared" si="168"/>
        <v>0</v>
      </c>
      <c r="R189" s="109">
        <f t="shared" si="169"/>
        <v>0</v>
      </c>
      <c r="S189" s="110">
        <f t="shared" si="170"/>
        <v>0</v>
      </c>
      <c r="T189" s="110">
        <f t="shared" si="171"/>
        <v>0</v>
      </c>
      <c r="U189" s="110">
        <f t="shared" si="172"/>
        <v>0</v>
      </c>
      <c r="V189" s="110">
        <f t="shared" si="173"/>
        <v>0</v>
      </c>
      <c r="W189" s="110">
        <f t="shared" si="174"/>
        <v>0</v>
      </c>
      <c r="X189" s="110">
        <f t="shared" si="175"/>
        <v>0</v>
      </c>
      <c r="Y189" s="110">
        <f t="shared" si="176"/>
        <v>29.738862145204987</v>
      </c>
      <c r="Z189" s="110">
        <f t="shared" si="177"/>
        <v>35.064525019901517</v>
      </c>
      <c r="AA189" s="110">
        <f t="shared" si="178"/>
        <v>11.415335252042404</v>
      </c>
      <c r="AB189" s="110">
        <f t="shared" si="179"/>
        <v>8.1373841050241893</v>
      </c>
      <c r="AC189" s="110">
        <f t="shared" si="180"/>
        <v>122.52032520325203</v>
      </c>
      <c r="AD189" s="110">
        <f t="shared" si="181"/>
        <v>30.32898251511704</v>
      </c>
      <c r="AE189" s="110"/>
      <c r="AF189" s="110"/>
      <c r="AG189" s="110"/>
      <c r="AH189" s="110"/>
      <c r="AI189" s="110"/>
      <c r="AJ189" s="110"/>
      <c r="AK189" s="90">
        <f t="shared" si="133"/>
        <v>0</v>
      </c>
      <c r="AL189" s="90">
        <f t="shared" si="134"/>
        <v>0</v>
      </c>
      <c r="AM189" s="90">
        <f t="shared" si="135"/>
        <v>0</v>
      </c>
      <c r="AN189" s="90">
        <f t="shared" si="136"/>
        <v>0</v>
      </c>
      <c r="AO189" s="90">
        <f t="shared" si="137"/>
        <v>0</v>
      </c>
      <c r="AP189" s="90">
        <f t="shared" si="138"/>
        <v>0</v>
      </c>
      <c r="AQ189" s="110">
        <f t="shared" si="139"/>
        <v>0</v>
      </c>
      <c r="AR189" s="110">
        <f t="shared" si="140"/>
        <v>0</v>
      </c>
      <c r="AS189" s="110">
        <f t="shared" si="141"/>
        <v>0</v>
      </c>
      <c r="AT189" s="110">
        <f t="shared" si="142"/>
        <v>0</v>
      </c>
      <c r="AU189" s="110">
        <f t="shared" si="143"/>
        <v>0</v>
      </c>
      <c r="AV189" s="110">
        <f t="shared" si="144"/>
        <v>0</v>
      </c>
      <c r="AW189" s="110">
        <f t="shared" si="182"/>
        <v>1.3203340828765293</v>
      </c>
      <c r="AX189" s="110">
        <f t="shared" si="183"/>
        <v>2.4803948580235291</v>
      </c>
      <c r="AY189" s="110">
        <f t="shared" si="184"/>
        <v>0.65286491046742068</v>
      </c>
      <c r="AZ189" s="110">
        <f t="shared" si="185"/>
        <v>0.49758555282752759</v>
      </c>
      <c r="BA189" s="110">
        <f t="shared" si="186"/>
        <v>7.0313728961887412</v>
      </c>
      <c r="BB189" s="110">
        <f t="shared" si="187"/>
        <v>2.2558711072367283</v>
      </c>
      <c r="BC189" s="110">
        <f t="shared" si="151"/>
        <v>31.059196228081515</v>
      </c>
      <c r="BD189" s="110">
        <f t="shared" si="152"/>
        <v>37.544919877925047</v>
      </c>
      <c r="BE189" s="110">
        <f t="shared" si="153"/>
        <v>12.068200162509825</v>
      </c>
      <c r="BF189" s="110">
        <f t="shared" si="154"/>
        <v>8.6349696578517161</v>
      </c>
      <c r="BG189" s="110">
        <f t="shared" si="155"/>
        <v>129.55169809944076</v>
      </c>
      <c r="BH189" s="110">
        <f t="shared" si="156"/>
        <v>32.584853622353769</v>
      </c>
      <c r="BI189" s="108">
        <f t="shared" si="157"/>
        <v>0</v>
      </c>
      <c r="BJ189" s="109">
        <f t="shared" si="158"/>
        <v>-9931.2008114097571</v>
      </c>
      <c r="BK189" s="109">
        <f t="shared" si="145"/>
        <v>9185.8133523622309</v>
      </c>
      <c r="BL189" s="89">
        <f t="shared" si="159"/>
        <v>-7.5055119033658579E-2</v>
      </c>
      <c r="BM189" s="109">
        <f t="shared" si="188"/>
        <v>526.06670447985653</v>
      </c>
      <c r="BN189" s="108">
        <f t="shared" si="160"/>
        <v>9711.8800568420884</v>
      </c>
      <c r="BO189" s="89">
        <f t="shared" si="161"/>
        <v>-2.2084011665104541E-2</v>
      </c>
      <c r="BP189" s="108">
        <f t="shared" si="146"/>
        <v>549.56900707437831</v>
      </c>
      <c r="BQ189" s="108">
        <f t="shared" si="162"/>
        <v>9735.3823594366077</v>
      </c>
      <c r="BR189" s="89">
        <f t="shared" si="147"/>
        <v>-1.9717499997399912E-2</v>
      </c>
      <c r="BT189" s="108"/>
      <c r="BU189" s="109">
        <f t="shared" si="163"/>
        <v>-9931.2008114097571</v>
      </c>
      <c r="BV189" s="109">
        <f t="shared" si="148"/>
        <v>9185.8133523622309</v>
      </c>
      <c r="BX189" s="108">
        <f t="shared" si="149"/>
        <v>9931.2008114097571</v>
      </c>
      <c r="BY189" s="111">
        <f t="shared" si="150"/>
        <v>-7.505511903365869E-2</v>
      </c>
      <c r="BZ189" s="108">
        <f t="shared" si="131"/>
        <v>54.23</v>
      </c>
      <c r="CA189" s="108">
        <f t="shared" si="132"/>
        <v>39.369999</v>
      </c>
    </row>
    <row r="190" spans="1:79" ht="12.75" customHeight="1" x14ac:dyDescent="0.2">
      <c r="A190" s="107">
        <v>40378</v>
      </c>
      <c r="B190" s="108">
        <v>56.259998000000003</v>
      </c>
      <c r="C190" s="108">
        <v>47.43</v>
      </c>
      <c r="D190" s="108">
        <v>46.889999000000003</v>
      </c>
      <c r="E190" s="108">
        <v>57.790000999999997</v>
      </c>
      <c r="F190" s="108">
        <v>32.389999000000003</v>
      </c>
      <c r="G190" s="108">
        <v>41.650002000000001</v>
      </c>
      <c r="L190" s="189">
        <f>IF(inter=Weekly_2,L189+$B$4,IF(inter=Bi_weekly_2,0,IF(inter=Monthly_2,0,IF(inter=Quarterly_2,0,IF(inter=Yearly_2,0,IF(inter=None_2,0,0))))))</f>
        <v>0</v>
      </c>
      <c r="M190" s="109">
        <f t="shared" si="164"/>
        <v>0</v>
      </c>
      <c r="N190" s="109">
        <f t="shared" si="165"/>
        <v>0</v>
      </c>
      <c r="O190" s="109">
        <f t="shared" si="166"/>
        <v>0</v>
      </c>
      <c r="P190" s="109">
        <f t="shared" si="167"/>
        <v>0</v>
      </c>
      <c r="Q190" s="109">
        <f t="shared" si="168"/>
        <v>0</v>
      </c>
      <c r="R190" s="109">
        <f t="shared" si="169"/>
        <v>0</v>
      </c>
      <c r="S190" s="110">
        <f t="shared" si="170"/>
        <v>0</v>
      </c>
      <c r="T190" s="110">
        <f t="shared" si="171"/>
        <v>0</v>
      </c>
      <c r="U190" s="110">
        <f t="shared" si="172"/>
        <v>0</v>
      </c>
      <c r="V190" s="110">
        <f t="shared" si="173"/>
        <v>0</v>
      </c>
      <c r="W190" s="110">
        <f t="shared" si="174"/>
        <v>0</v>
      </c>
      <c r="X190" s="110">
        <f t="shared" si="175"/>
        <v>0</v>
      </c>
      <c r="Y190" s="110">
        <f t="shared" si="176"/>
        <v>29.738862145204987</v>
      </c>
      <c r="Z190" s="110">
        <f t="shared" si="177"/>
        <v>35.064525019901517</v>
      </c>
      <c r="AA190" s="110">
        <f t="shared" si="178"/>
        <v>11.415335252042404</v>
      </c>
      <c r="AB190" s="110">
        <f t="shared" si="179"/>
        <v>8.1373841050241893</v>
      </c>
      <c r="AC190" s="110">
        <f t="shared" si="180"/>
        <v>122.52032520325203</v>
      </c>
      <c r="AD190" s="110">
        <f t="shared" si="181"/>
        <v>30.32898251511704</v>
      </c>
      <c r="AE190" s="110"/>
      <c r="AF190" s="110"/>
      <c r="AG190" s="110"/>
      <c r="AH190" s="110"/>
      <c r="AI190" s="110"/>
      <c r="AJ190" s="110"/>
      <c r="AK190" s="90">
        <f t="shared" si="133"/>
        <v>0</v>
      </c>
      <c r="AL190" s="90">
        <f t="shared" si="134"/>
        <v>0</v>
      </c>
      <c r="AM190" s="90">
        <f t="shared" si="135"/>
        <v>0</v>
      </c>
      <c r="AN190" s="90">
        <f t="shared" si="136"/>
        <v>0</v>
      </c>
      <c r="AO190" s="90">
        <f t="shared" si="137"/>
        <v>0</v>
      </c>
      <c r="AP190" s="90">
        <f t="shared" si="138"/>
        <v>0</v>
      </c>
      <c r="AQ190" s="110">
        <f t="shared" si="139"/>
        <v>0</v>
      </c>
      <c r="AR190" s="110">
        <f t="shared" si="140"/>
        <v>0</v>
      </c>
      <c r="AS190" s="110">
        <f t="shared" si="141"/>
        <v>0</v>
      </c>
      <c r="AT190" s="110">
        <f t="shared" si="142"/>
        <v>0</v>
      </c>
      <c r="AU190" s="110">
        <f t="shared" si="143"/>
        <v>0</v>
      </c>
      <c r="AV190" s="110">
        <f t="shared" si="144"/>
        <v>0</v>
      </c>
      <c r="AW190" s="110">
        <f t="shared" si="182"/>
        <v>1.3203340828765293</v>
      </c>
      <c r="AX190" s="110">
        <f t="shared" si="183"/>
        <v>2.4803948580235291</v>
      </c>
      <c r="AY190" s="110">
        <f t="shared" si="184"/>
        <v>0.65286491046742068</v>
      </c>
      <c r="AZ190" s="110">
        <f t="shared" si="185"/>
        <v>0.49758555282752759</v>
      </c>
      <c r="BA190" s="110">
        <f t="shared" si="186"/>
        <v>7.0313728961887412</v>
      </c>
      <c r="BB190" s="110">
        <f t="shared" si="187"/>
        <v>2.2558711072367283</v>
      </c>
      <c r="BC190" s="110">
        <f t="shared" si="151"/>
        <v>31.059196228081515</v>
      </c>
      <c r="BD190" s="110">
        <f t="shared" si="152"/>
        <v>37.544919877925047</v>
      </c>
      <c r="BE190" s="110">
        <f t="shared" si="153"/>
        <v>12.068200162509825</v>
      </c>
      <c r="BF190" s="110">
        <f t="shared" si="154"/>
        <v>8.6349696578517161</v>
      </c>
      <c r="BG190" s="110">
        <f t="shared" si="155"/>
        <v>129.55169809944076</v>
      </c>
      <c r="BH190" s="110">
        <f t="shared" si="156"/>
        <v>32.584853622353769</v>
      </c>
      <c r="BI190" s="108">
        <f t="shared" si="157"/>
        <v>0</v>
      </c>
      <c r="BJ190" s="109">
        <f t="shared" si="158"/>
        <v>-9931.2008114097571</v>
      </c>
      <c r="BK190" s="109">
        <f t="shared" si="145"/>
        <v>9573.3786338506998</v>
      </c>
      <c r="BL190" s="89">
        <f t="shared" si="159"/>
        <v>-3.6030101933691938E-2</v>
      </c>
      <c r="BM190" s="109">
        <f t="shared" si="188"/>
        <v>526.06670447985653</v>
      </c>
      <c r="BN190" s="108">
        <f t="shared" si="160"/>
        <v>10099.445338330555</v>
      </c>
      <c r="BO190" s="89">
        <f t="shared" si="161"/>
        <v>1.6941005434861989E-2</v>
      </c>
      <c r="BP190" s="108">
        <f t="shared" si="146"/>
        <v>572.9986227767946</v>
      </c>
      <c r="BQ190" s="108">
        <f t="shared" si="162"/>
        <v>10146.377256627497</v>
      </c>
      <c r="BR190" s="89">
        <f t="shared" si="147"/>
        <v>2.1666709726635203E-2</v>
      </c>
      <c r="BT190" s="108"/>
      <c r="BU190" s="109">
        <f t="shared" si="163"/>
        <v>-9931.2008114097571</v>
      </c>
      <c r="BV190" s="109">
        <f t="shared" si="148"/>
        <v>9573.3786338506998</v>
      </c>
      <c r="BX190" s="108">
        <f t="shared" si="149"/>
        <v>9931.2008114097571</v>
      </c>
      <c r="BY190" s="111">
        <f t="shared" si="150"/>
        <v>-3.6030101933691938E-2</v>
      </c>
      <c r="BZ190" s="108">
        <f t="shared" si="131"/>
        <v>56.259998000000003</v>
      </c>
      <c r="CA190" s="108">
        <f t="shared" si="132"/>
        <v>41.650002000000001</v>
      </c>
    </row>
    <row r="191" spans="1:79" ht="12.75" customHeight="1" x14ac:dyDescent="0.2">
      <c r="A191" s="107">
        <v>40385</v>
      </c>
      <c r="B191" s="108">
        <v>56.25</v>
      </c>
      <c r="C191" s="108">
        <v>47.599997999999999</v>
      </c>
      <c r="D191" s="108">
        <v>46.759998000000003</v>
      </c>
      <c r="E191" s="108">
        <v>57.919998</v>
      </c>
      <c r="F191" s="108">
        <v>32.650002000000001</v>
      </c>
      <c r="G191" s="108">
        <v>41.869999</v>
      </c>
      <c r="L191" s="189">
        <f>IF(inter=Weekly_2,L190+$B$4,IF(inter=Bi_weekly_2,L189+$B$4,IF(inter=Monthly_2,L187+$B$4,IF(inter=Quarterly_2,L178+$B$4,IF(inter=Yearly_2,L139+$B$4,IF(inter=None_2,0,0))))))</f>
        <v>8900</v>
      </c>
      <c r="M191" s="109">
        <f>IF(L191=0,0,-((L191*$B$29)-(Y190*B191)))</f>
        <v>106.41099566778075</v>
      </c>
      <c r="N191" s="109">
        <f t="shared" si="165"/>
        <v>102.6713208182623</v>
      </c>
      <c r="O191" s="109">
        <f t="shared" si="166"/>
        <v>35.381053554832249</v>
      </c>
      <c r="P191" s="109">
        <f t="shared" si="167"/>
        <v>35.217271088232792</v>
      </c>
      <c r="Q191" s="109">
        <f t="shared" si="168"/>
        <v>342.38886292682946</v>
      </c>
      <c r="R191" s="109">
        <f t="shared" si="169"/>
        <v>95.074467578968097</v>
      </c>
      <c r="S191" s="110">
        <f>-((M191)/B191)</f>
        <v>-1.8917510340938801</v>
      </c>
      <c r="T191" s="110">
        <f t="shared" si="171"/>
        <v>-2.1569606120206624</v>
      </c>
      <c r="U191" s="110">
        <f t="shared" si="172"/>
        <v>-0.75665216142293779</v>
      </c>
      <c r="V191" s="110">
        <f t="shared" si="173"/>
        <v>-0.60803301630350182</v>
      </c>
      <c r="W191" s="110">
        <f t="shared" si="174"/>
        <v>-10.486641407459315</v>
      </c>
      <c r="X191" s="110">
        <f t="shared" si="175"/>
        <v>-2.2707062299898335</v>
      </c>
      <c r="Y191" s="110">
        <f t="shared" si="176"/>
        <v>27.847111111111108</v>
      </c>
      <c r="Z191" s="110">
        <f t="shared" si="177"/>
        <v>32.907564407880855</v>
      </c>
      <c r="AA191" s="110">
        <f t="shared" si="178"/>
        <v>10.658683090619466</v>
      </c>
      <c r="AB191" s="110">
        <f t="shared" si="179"/>
        <v>7.5293510887206878</v>
      </c>
      <c r="AC191" s="110">
        <f t="shared" si="180"/>
        <v>112.03368379579271</v>
      </c>
      <c r="AD191" s="110">
        <f t="shared" si="181"/>
        <v>28.058276285127207</v>
      </c>
      <c r="AE191" s="110"/>
      <c r="AF191" s="110"/>
      <c r="AG191" s="110"/>
      <c r="AH191" s="110"/>
      <c r="AI191" s="110"/>
      <c r="AJ191" s="110"/>
      <c r="AK191" s="90">
        <f t="shared" si="133"/>
        <v>0</v>
      </c>
      <c r="AL191" s="90">
        <f t="shared" si="134"/>
        <v>0</v>
      </c>
      <c r="AM191" s="90">
        <f t="shared" si="135"/>
        <v>0</v>
      </c>
      <c r="AN191" s="90">
        <f t="shared" si="136"/>
        <v>0</v>
      </c>
      <c r="AO191" s="90">
        <f t="shared" si="137"/>
        <v>0</v>
      </c>
      <c r="AP191" s="90">
        <f t="shared" si="138"/>
        <v>0</v>
      </c>
      <c r="AQ191" s="110">
        <f t="shared" si="139"/>
        <v>0</v>
      </c>
      <c r="AR191" s="110">
        <f t="shared" si="140"/>
        <v>0</v>
      </c>
      <c r="AS191" s="110">
        <f t="shared" si="141"/>
        <v>0</v>
      </c>
      <c r="AT191" s="110">
        <f t="shared" si="142"/>
        <v>0</v>
      </c>
      <c r="AU191" s="110">
        <f t="shared" si="143"/>
        <v>0</v>
      </c>
      <c r="AV191" s="110">
        <f t="shared" si="144"/>
        <v>0</v>
      </c>
      <c r="AW191" s="110">
        <f t="shared" si="182"/>
        <v>1.3203340828765293</v>
      </c>
      <c r="AX191" s="110">
        <f t="shared" si="183"/>
        <v>2.4803948580235291</v>
      </c>
      <c r="AY191" s="110">
        <f t="shared" si="184"/>
        <v>0.65286491046742068</v>
      </c>
      <c r="AZ191" s="110">
        <f t="shared" si="185"/>
        <v>0.49758555282752759</v>
      </c>
      <c r="BA191" s="110">
        <f t="shared" si="186"/>
        <v>7.0313728961887412</v>
      </c>
      <c r="BB191" s="110">
        <f t="shared" si="187"/>
        <v>2.2558711072367283</v>
      </c>
      <c r="BC191" s="110">
        <f t="shared" si="151"/>
        <v>29.167445193987636</v>
      </c>
      <c r="BD191" s="110">
        <f t="shared" si="152"/>
        <v>35.387959265904385</v>
      </c>
      <c r="BE191" s="110">
        <f t="shared" si="153"/>
        <v>11.311548001086887</v>
      </c>
      <c r="BF191" s="110">
        <f t="shared" si="154"/>
        <v>8.0269366415482146</v>
      </c>
      <c r="BG191" s="110">
        <f t="shared" si="155"/>
        <v>119.06505669198145</v>
      </c>
      <c r="BH191" s="110">
        <f t="shared" si="156"/>
        <v>30.314147392363935</v>
      </c>
      <c r="BI191" s="108">
        <f t="shared" si="157"/>
        <v>0</v>
      </c>
      <c r="BJ191" s="109">
        <f t="shared" si="158"/>
        <v>-9214.0568397748502</v>
      </c>
      <c r="BK191" s="109">
        <f t="shared" si="145"/>
        <v>8899.9999999999982</v>
      </c>
      <c r="BL191" s="89">
        <f t="shared" si="159"/>
        <v>-3.4084534666548261E-2</v>
      </c>
      <c r="BM191" s="109">
        <f t="shared" si="188"/>
        <v>526.06670447985653</v>
      </c>
      <c r="BN191" s="108">
        <f t="shared" si="160"/>
        <v>9426.0667044798538</v>
      </c>
      <c r="BO191" s="89">
        <f t="shared" si="161"/>
        <v>2.3009394058630894E-2</v>
      </c>
      <c r="BP191" s="108">
        <f t="shared" si="146"/>
        <v>575.71135870269995</v>
      </c>
      <c r="BQ191" s="108">
        <f t="shared" si="162"/>
        <v>9475.7113587026997</v>
      </c>
      <c r="BR191" s="89">
        <f t="shared" si="147"/>
        <v>2.8397319820988143E-2</v>
      </c>
      <c r="BT191" s="108"/>
      <c r="BU191" s="109">
        <f t="shared" si="163"/>
        <v>-9214.0568397748502</v>
      </c>
      <c r="BV191" s="109">
        <f t="shared" si="148"/>
        <v>8899.9999999999982</v>
      </c>
      <c r="BX191" s="108">
        <f t="shared" si="149"/>
        <v>9214.0568397748502</v>
      </c>
      <c r="BY191" s="111">
        <f t="shared" si="150"/>
        <v>-3.4084534666548261E-2</v>
      </c>
      <c r="BZ191" s="108">
        <f t="shared" si="131"/>
        <v>56.25</v>
      </c>
      <c r="CA191" s="108">
        <f t="shared" si="132"/>
        <v>41.869999</v>
      </c>
    </row>
    <row r="192" spans="1:79" ht="12.75" customHeight="1" x14ac:dyDescent="0.2">
      <c r="A192" s="107">
        <v>40392</v>
      </c>
      <c r="B192" s="108">
        <v>57.27</v>
      </c>
      <c r="C192" s="108">
        <v>48.459999000000003</v>
      </c>
      <c r="D192" s="108">
        <v>47.389999000000003</v>
      </c>
      <c r="E192" s="108">
        <v>58.150002000000001</v>
      </c>
      <c r="F192" s="108">
        <v>33.759998000000003</v>
      </c>
      <c r="G192" s="108">
        <v>42.639999000000003</v>
      </c>
      <c r="L192" s="189">
        <f>IF(inter=Weekly_2,L191+$B$4,IF(inter=Bi_weekly_2,0,IF(inter=Monthly_2,0,IF(inter=Quarterly_2,0,IF(inter=Yearly_2,0,IF(inter=None_2,0,0))))))</f>
        <v>0</v>
      </c>
      <c r="M192" s="109">
        <f t="shared" si="164"/>
        <v>0</v>
      </c>
      <c r="N192" s="109">
        <f t="shared" si="165"/>
        <v>0</v>
      </c>
      <c r="O192" s="109">
        <f t="shared" si="166"/>
        <v>0</v>
      </c>
      <c r="P192" s="109">
        <f t="shared" si="167"/>
        <v>0</v>
      </c>
      <c r="Q192" s="109">
        <f t="shared" si="168"/>
        <v>0</v>
      </c>
      <c r="R192" s="109">
        <f t="shared" si="169"/>
        <v>0</v>
      </c>
      <c r="S192" s="110">
        <f t="shared" si="170"/>
        <v>0</v>
      </c>
      <c r="T192" s="110">
        <f t="shared" si="171"/>
        <v>0</v>
      </c>
      <c r="U192" s="110">
        <f t="shared" si="172"/>
        <v>0</v>
      </c>
      <c r="V192" s="110">
        <f t="shared" si="173"/>
        <v>0</v>
      </c>
      <c r="W192" s="110">
        <f t="shared" si="174"/>
        <v>0</v>
      </c>
      <c r="X192" s="110">
        <f t="shared" si="175"/>
        <v>0</v>
      </c>
      <c r="Y192" s="110">
        <f t="shared" si="176"/>
        <v>27.847111111111108</v>
      </c>
      <c r="Z192" s="110">
        <f t="shared" si="177"/>
        <v>32.907564407880855</v>
      </c>
      <c r="AA192" s="110">
        <f t="shared" si="178"/>
        <v>10.658683090619466</v>
      </c>
      <c r="AB192" s="110">
        <f t="shared" si="179"/>
        <v>7.5293510887206878</v>
      </c>
      <c r="AC192" s="110">
        <f t="shared" si="180"/>
        <v>112.03368379579271</v>
      </c>
      <c r="AD192" s="110">
        <f t="shared" si="181"/>
        <v>28.058276285127207</v>
      </c>
      <c r="AE192" s="110"/>
      <c r="AF192" s="110"/>
      <c r="AG192" s="110"/>
      <c r="AH192" s="110"/>
      <c r="AI192" s="110"/>
      <c r="AJ192" s="110"/>
      <c r="AK192" s="90">
        <f t="shared" si="133"/>
        <v>0</v>
      </c>
      <c r="AL192" s="90">
        <f t="shared" si="134"/>
        <v>0</v>
      </c>
      <c r="AM192" s="90">
        <f t="shared" si="135"/>
        <v>0</v>
      </c>
      <c r="AN192" s="90">
        <f t="shared" si="136"/>
        <v>0</v>
      </c>
      <c r="AO192" s="90">
        <f t="shared" si="137"/>
        <v>0</v>
      </c>
      <c r="AP192" s="90">
        <f t="shared" si="138"/>
        <v>0</v>
      </c>
      <c r="AQ192" s="110">
        <f t="shared" si="139"/>
        <v>0</v>
      </c>
      <c r="AR192" s="110">
        <f t="shared" si="140"/>
        <v>0</v>
      </c>
      <c r="AS192" s="110">
        <f t="shared" si="141"/>
        <v>0</v>
      </c>
      <c r="AT192" s="110">
        <f t="shared" si="142"/>
        <v>0</v>
      </c>
      <c r="AU192" s="110">
        <f t="shared" si="143"/>
        <v>0</v>
      </c>
      <c r="AV192" s="110">
        <f t="shared" si="144"/>
        <v>0</v>
      </c>
      <c r="AW192" s="110">
        <f t="shared" si="182"/>
        <v>1.3203340828765293</v>
      </c>
      <c r="AX192" s="110">
        <f t="shared" si="183"/>
        <v>2.4803948580235291</v>
      </c>
      <c r="AY192" s="110">
        <f t="shared" si="184"/>
        <v>0.65286491046742068</v>
      </c>
      <c r="AZ192" s="110">
        <f t="shared" si="185"/>
        <v>0.49758555282752759</v>
      </c>
      <c r="BA192" s="110">
        <f t="shared" si="186"/>
        <v>7.0313728961887412</v>
      </c>
      <c r="BB192" s="110">
        <f t="shared" si="187"/>
        <v>2.2558711072367283</v>
      </c>
      <c r="BC192" s="110">
        <f t="shared" si="151"/>
        <v>29.167445193987636</v>
      </c>
      <c r="BD192" s="110">
        <f t="shared" si="152"/>
        <v>35.387959265904385</v>
      </c>
      <c r="BE192" s="110">
        <f t="shared" si="153"/>
        <v>11.311548001086887</v>
      </c>
      <c r="BF192" s="110">
        <f t="shared" si="154"/>
        <v>8.0269366415482146</v>
      </c>
      <c r="BG192" s="110">
        <f t="shared" si="155"/>
        <v>119.06505669198145</v>
      </c>
      <c r="BH192" s="110">
        <f t="shared" si="156"/>
        <v>30.314147392363935</v>
      </c>
      <c r="BI192" s="108">
        <f t="shared" si="157"/>
        <v>0</v>
      </c>
      <c r="BJ192" s="109">
        <f t="shared" si="158"/>
        <v>-9214.0568397748502</v>
      </c>
      <c r="BK192" s="109">
        <f t="shared" si="145"/>
        <v>9111.1131671234016</v>
      </c>
      <c r="BL192" s="89">
        <f t="shared" si="159"/>
        <v>-1.1172459041826843E-2</v>
      </c>
      <c r="BM192" s="109">
        <f t="shared" si="188"/>
        <v>526.06670447985653</v>
      </c>
      <c r="BN192" s="108">
        <f t="shared" si="160"/>
        <v>9637.1798716032572</v>
      </c>
      <c r="BO192" s="89">
        <f t="shared" si="161"/>
        <v>4.5921469683352534E-2</v>
      </c>
      <c r="BP192" s="108">
        <f t="shared" si="146"/>
        <v>589.25881028133131</v>
      </c>
      <c r="BQ192" s="108">
        <f t="shared" si="162"/>
        <v>9700.3719774047313</v>
      </c>
      <c r="BR192" s="89">
        <f t="shared" si="147"/>
        <v>5.2779698029490785E-2</v>
      </c>
      <c r="BT192" s="108"/>
      <c r="BU192" s="109">
        <f t="shared" si="163"/>
        <v>-9214.0568397748502</v>
      </c>
      <c r="BV192" s="109">
        <f t="shared" si="148"/>
        <v>9111.1131671234016</v>
      </c>
      <c r="BX192" s="108">
        <f t="shared" si="149"/>
        <v>9214.0568397748502</v>
      </c>
      <c r="BY192" s="111">
        <f t="shared" si="150"/>
        <v>-1.1172459041826732E-2</v>
      </c>
      <c r="BZ192" s="108">
        <f t="shared" si="131"/>
        <v>57.27</v>
      </c>
      <c r="CA192" s="108">
        <f t="shared" si="132"/>
        <v>42.639999000000003</v>
      </c>
    </row>
    <row r="193" spans="1:79" ht="12.75" customHeight="1" x14ac:dyDescent="0.2">
      <c r="A193" s="107">
        <v>40399</v>
      </c>
      <c r="B193" s="108">
        <v>55</v>
      </c>
      <c r="C193" s="108">
        <v>46.799999</v>
      </c>
      <c r="D193" s="108">
        <v>45.259998000000003</v>
      </c>
      <c r="E193" s="108">
        <v>54.869999</v>
      </c>
      <c r="F193" s="108">
        <v>31.889999</v>
      </c>
      <c r="G193" s="108">
        <v>41.310001</v>
      </c>
      <c r="L193" s="189">
        <f>IF(inter=Weekly_2,L192+$B$4,IF(inter=Bi_weekly_2,L191+$B$4,IF(inter=Monthly_2,0,IF(inter=Quarterly_2,0,IF(inter=Yearly_2,0,IF(inter=None_2,0,0))))))</f>
        <v>0</v>
      </c>
      <c r="M193" s="109">
        <f t="shared" si="164"/>
        <v>0</v>
      </c>
      <c r="N193" s="109">
        <f t="shared" si="165"/>
        <v>0</v>
      </c>
      <c r="O193" s="109">
        <f t="shared" si="166"/>
        <v>0</v>
      </c>
      <c r="P193" s="109">
        <f t="shared" si="167"/>
        <v>0</v>
      </c>
      <c r="Q193" s="109">
        <f t="shared" si="168"/>
        <v>0</v>
      </c>
      <c r="R193" s="109">
        <f t="shared" si="169"/>
        <v>0</v>
      </c>
      <c r="S193" s="110">
        <f t="shared" si="170"/>
        <v>0</v>
      </c>
      <c r="T193" s="110">
        <f t="shared" si="171"/>
        <v>0</v>
      </c>
      <c r="U193" s="110">
        <f t="shared" si="172"/>
        <v>0</v>
      </c>
      <c r="V193" s="110">
        <f t="shared" si="173"/>
        <v>0</v>
      </c>
      <c r="W193" s="110">
        <f t="shared" si="174"/>
        <v>0</v>
      </c>
      <c r="X193" s="110">
        <f t="shared" si="175"/>
        <v>0</v>
      </c>
      <c r="Y193" s="110">
        <f t="shared" si="176"/>
        <v>27.847111111111108</v>
      </c>
      <c r="Z193" s="110">
        <f t="shared" si="177"/>
        <v>32.907564407880855</v>
      </c>
      <c r="AA193" s="110">
        <f t="shared" si="178"/>
        <v>10.658683090619466</v>
      </c>
      <c r="AB193" s="110">
        <f t="shared" si="179"/>
        <v>7.5293510887206878</v>
      </c>
      <c r="AC193" s="110">
        <f t="shared" si="180"/>
        <v>112.03368379579271</v>
      </c>
      <c r="AD193" s="110">
        <f t="shared" si="181"/>
        <v>28.058276285127207</v>
      </c>
      <c r="AE193" s="110"/>
      <c r="AF193" s="110"/>
      <c r="AG193" s="110"/>
      <c r="AH193" s="110"/>
      <c r="AI193" s="110"/>
      <c r="AJ193" s="110"/>
      <c r="AK193" s="90">
        <f t="shared" si="133"/>
        <v>0</v>
      </c>
      <c r="AL193" s="90">
        <f t="shared" si="134"/>
        <v>0</v>
      </c>
      <c r="AM193" s="90">
        <f t="shared" si="135"/>
        <v>0</v>
      </c>
      <c r="AN193" s="90">
        <f t="shared" si="136"/>
        <v>0</v>
      </c>
      <c r="AO193" s="90">
        <f t="shared" si="137"/>
        <v>0</v>
      </c>
      <c r="AP193" s="90">
        <f t="shared" si="138"/>
        <v>0</v>
      </c>
      <c r="AQ193" s="110">
        <f t="shared" si="139"/>
        <v>0</v>
      </c>
      <c r="AR193" s="110">
        <f t="shared" si="140"/>
        <v>0</v>
      </c>
      <c r="AS193" s="110">
        <f t="shared" si="141"/>
        <v>0</v>
      </c>
      <c r="AT193" s="110">
        <f t="shared" si="142"/>
        <v>0</v>
      </c>
      <c r="AU193" s="110">
        <f t="shared" si="143"/>
        <v>0</v>
      </c>
      <c r="AV193" s="110">
        <f t="shared" si="144"/>
        <v>0</v>
      </c>
      <c r="AW193" s="110">
        <f t="shared" si="182"/>
        <v>1.3203340828765293</v>
      </c>
      <c r="AX193" s="110">
        <f t="shared" si="183"/>
        <v>2.4803948580235291</v>
      </c>
      <c r="AY193" s="110">
        <f t="shared" si="184"/>
        <v>0.65286491046742068</v>
      </c>
      <c r="AZ193" s="110">
        <f t="shared" si="185"/>
        <v>0.49758555282752759</v>
      </c>
      <c r="BA193" s="110">
        <f t="shared" si="186"/>
        <v>7.0313728961887412</v>
      </c>
      <c r="BB193" s="110">
        <f t="shared" si="187"/>
        <v>2.2558711072367283</v>
      </c>
      <c r="BC193" s="110">
        <f t="shared" si="151"/>
        <v>29.167445193987636</v>
      </c>
      <c r="BD193" s="110">
        <f t="shared" si="152"/>
        <v>35.387959265904385</v>
      </c>
      <c r="BE193" s="110">
        <f t="shared" si="153"/>
        <v>11.311548001086887</v>
      </c>
      <c r="BF193" s="110">
        <f t="shared" si="154"/>
        <v>8.0269366415482146</v>
      </c>
      <c r="BG193" s="110">
        <f t="shared" si="155"/>
        <v>119.06505669198145</v>
      </c>
      <c r="BH193" s="110">
        <f t="shared" si="156"/>
        <v>30.314147392363935</v>
      </c>
      <c r="BI193" s="108">
        <f t="shared" si="157"/>
        <v>0</v>
      </c>
      <c r="BJ193" s="109">
        <f t="shared" si="158"/>
        <v>-9214.0568397748502</v>
      </c>
      <c r="BK193" s="109">
        <f t="shared" si="145"/>
        <v>8699.054040176221</v>
      </c>
      <c r="BL193" s="89">
        <f t="shared" si="159"/>
        <v>-5.5893165036217995E-2</v>
      </c>
      <c r="BM193" s="109">
        <f t="shared" si="188"/>
        <v>526.06670447985653</v>
      </c>
      <c r="BN193" s="108">
        <f t="shared" si="160"/>
        <v>9225.1207446560766</v>
      </c>
      <c r="BO193" s="89">
        <f t="shared" si="161"/>
        <v>1.2007636889612705E-3</v>
      </c>
      <c r="BP193" s="108">
        <f t="shared" si="146"/>
        <v>562.97254708530841</v>
      </c>
      <c r="BQ193" s="108">
        <f t="shared" si="162"/>
        <v>9262.0265872615309</v>
      </c>
      <c r="BR193" s="89">
        <f t="shared" si="147"/>
        <v>5.2061484230927491E-3</v>
      </c>
      <c r="BT193" s="108"/>
      <c r="BU193" s="109">
        <f t="shared" si="163"/>
        <v>-9214.0568397748502</v>
      </c>
      <c r="BV193" s="109">
        <f t="shared" si="148"/>
        <v>8699.054040176221</v>
      </c>
      <c r="BX193" s="108">
        <f t="shared" si="149"/>
        <v>9214.0568397748502</v>
      </c>
      <c r="BY193" s="111">
        <f t="shared" si="150"/>
        <v>-5.5893165036217884E-2</v>
      </c>
      <c r="BZ193" s="108">
        <f t="shared" si="131"/>
        <v>55</v>
      </c>
      <c r="CA193" s="108">
        <f t="shared" si="132"/>
        <v>41.310001</v>
      </c>
    </row>
    <row r="194" spans="1:79" ht="12.75" customHeight="1" x14ac:dyDescent="0.2">
      <c r="A194" s="107">
        <v>40406</v>
      </c>
      <c r="B194" s="108">
        <v>54.689999</v>
      </c>
      <c r="C194" s="108">
        <v>46.240001999999997</v>
      </c>
      <c r="D194" s="108">
        <v>45.09</v>
      </c>
      <c r="E194" s="108">
        <v>54.810001</v>
      </c>
      <c r="F194" s="108">
        <v>31.709999</v>
      </c>
      <c r="G194" s="108">
        <v>41.68</v>
      </c>
      <c r="L194" s="189">
        <f>IF(inter=Weekly_2,L193+$B$4,IF(inter=Bi_weekly_2,0,IF(inter=Monthly_2,0,IF(inter=Quarterly_2,0,IF(inter=Yearly_2,0,IF(inter=None_2,0,0))))))</f>
        <v>0</v>
      </c>
      <c r="M194" s="109">
        <f t="shared" si="164"/>
        <v>0</v>
      </c>
      <c r="N194" s="109">
        <f t="shared" si="165"/>
        <v>0</v>
      </c>
      <c r="O194" s="109">
        <f t="shared" si="166"/>
        <v>0</v>
      </c>
      <c r="P194" s="109">
        <f t="shared" si="167"/>
        <v>0</v>
      </c>
      <c r="Q194" s="109">
        <f t="shared" si="168"/>
        <v>0</v>
      </c>
      <c r="R194" s="109">
        <f t="shared" si="169"/>
        <v>0</v>
      </c>
      <c r="S194" s="110">
        <f t="shared" si="170"/>
        <v>0</v>
      </c>
      <c r="T194" s="110">
        <f t="shared" si="171"/>
        <v>0</v>
      </c>
      <c r="U194" s="110">
        <f t="shared" si="172"/>
        <v>0</v>
      </c>
      <c r="V194" s="110">
        <f t="shared" si="173"/>
        <v>0</v>
      </c>
      <c r="W194" s="110">
        <f t="shared" si="174"/>
        <v>0</v>
      </c>
      <c r="X194" s="110">
        <f t="shared" si="175"/>
        <v>0</v>
      </c>
      <c r="Y194" s="110">
        <f t="shared" si="176"/>
        <v>27.847111111111108</v>
      </c>
      <c r="Z194" s="110">
        <f t="shared" si="177"/>
        <v>32.907564407880855</v>
      </c>
      <c r="AA194" s="110">
        <f t="shared" si="178"/>
        <v>10.658683090619466</v>
      </c>
      <c r="AB194" s="110">
        <f t="shared" si="179"/>
        <v>7.5293510887206878</v>
      </c>
      <c r="AC194" s="110">
        <f t="shared" si="180"/>
        <v>112.03368379579271</v>
      </c>
      <c r="AD194" s="110">
        <f t="shared" si="181"/>
        <v>28.058276285127207</v>
      </c>
      <c r="AE194" s="110"/>
      <c r="AF194" s="110"/>
      <c r="AG194" s="110"/>
      <c r="AH194" s="110"/>
      <c r="AI194" s="110"/>
      <c r="AJ194" s="110"/>
      <c r="AK194" s="90">
        <f t="shared" si="133"/>
        <v>0</v>
      </c>
      <c r="AL194" s="90">
        <f t="shared" si="134"/>
        <v>0</v>
      </c>
      <c r="AM194" s="90">
        <f t="shared" si="135"/>
        <v>0</v>
      </c>
      <c r="AN194" s="90">
        <f t="shared" si="136"/>
        <v>0</v>
      </c>
      <c r="AO194" s="90">
        <f t="shared" si="137"/>
        <v>0</v>
      </c>
      <c r="AP194" s="90">
        <f t="shared" si="138"/>
        <v>0</v>
      </c>
      <c r="AQ194" s="110">
        <f t="shared" si="139"/>
        <v>0</v>
      </c>
      <c r="AR194" s="110">
        <f t="shared" si="140"/>
        <v>0</v>
      </c>
      <c r="AS194" s="110">
        <f t="shared" si="141"/>
        <v>0</v>
      </c>
      <c r="AT194" s="110">
        <f t="shared" si="142"/>
        <v>0</v>
      </c>
      <c r="AU194" s="110">
        <f t="shared" si="143"/>
        <v>0</v>
      </c>
      <c r="AV194" s="110">
        <f t="shared" si="144"/>
        <v>0</v>
      </c>
      <c r="AW194" s="110">
        <f t="shared" si="182"/>
        <v>1.3203340828765293</v>
      </c>
      <c r="AX194" s="110">
        <f t="shared" si="183"/>
        <v>2.4803948580235291</v>
      </c>
      <c r="AY194" s="110">
        <f t="shared" si="184"/>
        <v>0.65286491046742068</v>
      </c>
      <c r="AZ194" s="110">
        <f t="shared" si="185"/>
        <v>0.49758555282752759</v>
      </c>
      <c r="BA194" s="110">
        <f t="shared" si="186"/>
        <v>7.0313728961887412</v>
      </c>
      <c r="BB194" s="110">
        <f t="shared" si="187"/>
        <v>2.2558711072367283</v>
      </c>
      <c r="BC194" s="110">
        <f t="shared" si="151"/>
        <v>29.167445193987636</v>
      </c>
      <c r="BD194" s="110">
        <f t="shared" si="152"/>
        <v>35.387959265904385</v>
      </c>
      <c r="BE194" s="110">
        <f t="shared" si="153"/>
        <v>11.311548001086887</v>
      </c>
      <c r="BF194" s="110">
        <f t="shared" si="154"/>
        <v>8.0269366415482146</v>
      </c>
      <c r="BG194" s="110">
        <f t="shared" si="155"/>
        <v>119.06505669198145</v>
      </c>
      <c r="BH194" s="110">
        <f t="shared" si="156"/>
        <v>30.314147392363935</v>
      </c>
      <c r="BI194" s="108">
        <f t="shared" si="157"/>
        <v>0</v>
      </c>
      <c r="BJ194" s="109">
        <f t="shared" si="158"/>
        <v>-9214.0568397748502</v>
      </c>
      <c r="BK194" s="109">
        <f t="shared" si="145"/>
        <v>8659.9450408082648</v>
      </c>
      <c r="BL194" s="89">
        <f t="shared" si="159"/>
        <v>-6.013765799388382E-2</v>
      </c>
      <c r="BM194" s="109">
        <f t="shared" si="188"/>
        <v>526.06670447985653</v>
      </c>
      <c r="BN194" s="108">
        <f t="shared" si="160"/>
        <v>9186.0117452881204</v>
      </c>
      <c r="BO194" s="89">
        <f t="shared" si="161"/>
        <v>-3.0437292687045536E-3</v>
      </c>
      <c r="BP194" s="108">
        <f t="shared" si="146"/>
        <v>560.60241158541828</v>
      </c>
      <c r="BQ194" s="108">
        <f t="shared" si="162"/>
        <v>9220.5474523936828</v>
      </c>
      <c r="BR194" s="89">
        <f t="shared" si="147"/>
        <v>7.0442506831680518E-4</v>
      </c>
      <c r="BT194" s="108"/>
      <c r="BU194" s="109">
        <f t="shared" si="163"/>
        <v>-9214.0568397748502</v>
      </c>
      <c r="BV194" s="109">
        <f t="shared" si="148"/>
        <v>8659.9450408082648</v>
      </c>
      <c r="BX194" s="108">
        <f t="shared" si="149"/>
        <v>9214.0568397748502</v>
      </c>
      <c r="BY194" s="111">
        <f t="shared" si="150"/>
        <v>-6.013765799388382E-2</v>
      </c>
      <c r="BZ194" s="108">
        <f t="shared" si="131"/>
        <v>54.689999</v>
      </c>
      <c r="CA194" s="108">
        <f t="shared" si="132"/>
        <v>41.68</v>
      </c>
    </row>
    <row r="195" spans="1:79" ht="12.75" customHeight="1" x14ac:dyDescent="0.2">
      <c r="A195" s="107">
        <v>40413</v>
      </c>
      <c r="B195" s="108">
        <v>54.380001</v>
      </c>
      <c r="C195" s="108">
        <v>46.150002000000001</v>
      </c>
      <c r="D195" s="108">
        <v>45.099997999999999</v>
      </c>
      <c r="E195" s="108">
        <v>55.130001</v>
      </c>
      <c r="F195" s="108">
        <v>31.809999000000001</v>
      </c>
      <c r="G195" s="108">
        <v>41.209999000000003</v>
      </c>
      <c r="L195" s="189">
        <f>IF(inter=Weekly_2,L194+$B$4,IF(inter=Bi_weekly_2,L193+$B$4,IF(inter=Monthly_2,L191+$B$4,IF(inter=Quarterly_2,0,IF(inter=Yearly_2,0,IF(inter=None_2,0,0))))))</f>
        <v>9000</v>
      </c>
      <c r="M195" s="109">
        <f t="shared" si="164"/>
        <v>-69.674069930666747</v>
      </c>
      <c r="N195" s="109">
        <f t="shared" si="165"/>
        <v>-65.315836761169749</v>
      </c>
      <c r="O195" s="109">
        <f t="shared" si="166"/>
        <v>-23.293413930428301</v>
      </c>
      <c r="P195" s="109">
        <f t="shared" si="167"/>
        <v>-25.906866949477376</v>
      </c>
      <c r="Q195" s="109">
        <f t="shared" si="168"/>
        <v>-135.20863048951742</v>
      </c>
      <c r="R195" s="109">
        <f t="shared" si="169"/>
        <v>-31.718462348183948</v>
      </c>
      <c r="S195" s="110">
        <f t="shared" si="170"/>
        <v>1.2812443664844131</v>
      </c>
      <c r="T195" s="110">
        <f t="shared" si="171"/>
        <v>1.4152943430245084</v>
      </c>
      <c r="U195" s="110">
        <f t="shared" si="172"/>
        <v>0.51648370207085825</v>
      </c>
      <c r="V195" s="110">
        <f t="shared" si="173"/>
        <v>0.46992320840838325</v>
      </c>
      <c r="W195" s="110">
        <f t="shared" si="174"/>
        <v>4.2505072222579265</v>
      </c>
      <c r="X195" s="110">
        <f t="shared" si="175"/>
        <v>0.76967879441549958</v>
      </c>
      <c r="Y195" s="110">
        <f t="shared" si="176"/>
        <v>29.12835547759552</v>
      </c>
      <c r="Z195" s="110">
        <f t="shared" si="177"/>
        <v>34.322858750905361</v>
      </c>
      <c r="AA195" s="110">
        <f t="shared" si="178"/>
        <v>11.175166792690323</v>
      </c>
      <c r="AB195" s="110">
        <f t="shared" si="179"/>
        <v>7.9992742971290713</v>
      </c>
      <c r="AC195" s="110">
        <f t="shared" si="180"/>
        <v>116.28419101805063</v>
      </c>
      <c r="AD195" s="110">
        <f t="shared" si="181"/>
        <v>28.827955079542708</v>
      </c>
      <c r="AE195" s="110"/>
      <c r="AF195" s="110"/>
      <c r="AG195" s="110"/>
      <c r="AH195" s="110"/>
      <c r="AI195" s="110"/>
      <c r="AJ195" s="110"/>
      <c r="AK195" s="90">
        <f t="shared" si="133"/>
        <v>0</v>
      </c>
      <c r="AL195" s="90">
        <f t="shared" si="134"/>
        <v>0</v>
      </c>
      <c r="AM195" s="90">
        <f t="shared" si="135"/>
        <v>0</v>
      </c>
      <c r="AN195" s="90">
        <f t="shared" si="136"/>
        <v>0</v>
      </c>
      <c r="AO195" s="90">
        <f t="shared" si="137"/>
        <v>0</v>
      </c>
      <c r="AP195" s="90">
        <f t="shared" si="138"/>
        <v>0</v>
      </c>
      <c r="AQ195" s="110">
        <f t="shared" si="139"/>
        <v>0</v>
      </c>
      <c r="AR195" s="110">
        <f t="shared" si="140"/>
        <v>0</v>
      </c>
      <c r="AS195" s="110">
        <f t="shared" si="141"/>
        <v>0</v>
      </c>
      <c r="AT195" s="110">
        <f t="shared" si="142"/>
        <v>0</v>
      </c>
      <c r="AU195" s="110">
        <f t="shared" si="143"/>
        <v>0</v>
      </c>
      <c r="AV195" s="110">
        <f t="shared" si="144"/>
        <v>0</v>
      </c>
      <c r="AW195" s="110">
        <f t="shared" si="182"/>
        <v>1.3203340828765293</v>
      </c>
      <c r="AX195" s="110">
        <f t="shared" si="183"/>
        <v>2.4803948580235291</v>
      </c>
      <c r="AY195" s="110">
        <f t="shared" si="184"/>
        <v>0.65286491046742068</v>
      </c>
      <c r="AZ195" s="110">
        <f t="shared" si="185"/>
        <v>0.49758555282752759</v>
      </c>
      <c r="BA195" s="110">
        <f t="shared" si="186"/>
        <v>7.0313728961887412</v>
      </c>
      <c r="BB195" s="110">
        <f t="shared" si="187"/>
        <v>2.2558711072367283</v>
      </c>
      <c r="BC195" s="110">
        <f t="shared" si="151"/>
        <v>30.448689560472047</v>
      </c>
      <c r="BD195" s="110">
        <f t="shared" si="152"/>
        <v>36.803253608928891</v>
      </c>
      <c r="BE195" s="110">
        <f t="shared" si="153"/>
        <v>11.828031703157745</v>
      </c>
      <c r="BF195" s="110">
        <f t="shared" si="154"/>
        <v>8.4968598499565982</v>
      </c>
      <c r="BG195" s="110">
        <f t="shared" si="155"/>
        <v>123.31556391423938</v>
      </c>
      <c r="BH195" s="110">
        <f t="shared" si="156"/>
        <v>31.083826186779437</v>
      </c>
      <c r="BI195" s="108">
        <f t="shared" si="157"/>
        <v>0</v>
      </c>
      <c r="BJ195" s="109">
        <f t="shared" si="158"/>
        <v>-9565.174120184296</v>
      </c>
      <c r="BK195" s="109">
        <f t="shared" si="145"/>
        <v>9000</v>
      </c>
      <c r="BL195" s="89">
        <f t="shared" si="159"/>
        <v>-5.9086652588129396E-2</v>
      </c>
      <c r="BM195" s="109">
        <f t="shared" si="188"/>
        <v>526.06670447985653</v>
      </c>
      <c r="BN195" s="108">
        <f t="shared" si="160"/>
        <v>9526.0667044798574</v>
      </c>
      <c r="BO195" s="89">
        <f t="shared" si="161"/>
        <v>-4.0885210465656519E-3</v>
      </c>
      <c r="BP195" s="108">
        <f t="shared" si="146"/>
        <v>559.77850545679871</v>
      </c>
      <c r="BQ195" s="108">
        <f t="shared" si="162"/>
        <v>9559.7785054567976</v>
      </c>
      <c r="BR195" s="89">
        <f t="shared" si="147"/>
        <v>-5.640895460661266E-4</v>
      </c>
      <c r="BT195" s="108"/>
      <c r="BU195" s="109">
        <f t="shared" si="163"/>
        <v>-9565.174120184296</v>
      </c>
      <c r="BV195" s="109">
        <f t="shared" si="148"/>
        <v>9000</v>
      </c>
      <c r="BX195" s="108">
        <f t="shared" si="149"/>
        <v>9565.174120184296</v>
      </c>
      <c r="BY195" s="111">
        <f t="shared" si="150"/>
        <v>-5.9086652588129507E-2</v>
      </c>
      <c r="BZ195" s="108">
        <f t="shared" si="131"/>
        <v>54.380001</v>
      </c>
      <c r="CA195" s="108">
        <f t="shared" si="132"/>
        <v>41.209999000000003</v>
      </c>
    </row>
    <row r="196" spans="1:79" ht="12.75" customHeight="1" x14ac:dyDescent="0.2">
      <c r="A196" s="107">
        <v>40420</v>
      </c>
      <c r="B196" s="108">
        <v>56.490001999999997</v>
      </c>
      <c r="C196" s="108">
        <v>47.919998</v>
      </c>
      <c r="D196" s="108">
        <v>47.060001</v>
      </c>
      <c r="E196" s="108">
        <v>57.490001999999997</v>
      </c>
      <c r="F196" s="108">
        <v>33.07</v>
      </c>
      <c r="G196" s="108">
        <v>42.650002000000001</v>
      </c>
      <c r="L196" s="189">
        <f>IF(inter=Weekly_2,L195+$B$4,IF(inter=Bi_weekly_2,0,IF(inter=Monthly_2,0,IF(inter=Quarterly_2,0,IF(inter=Yearly_2,0,IF(inter=None_2,0,0))))))</f>
        <v>0</v>
      </c>
      <c r="M196" s="109">
        <f t="shared" si="164"/>
        <v>0</v>
      </c>
      <c r="N196" s="109">
        <f t="shared" si="165"/>
        <v>0</v>
      </c>
      <c r="O196" s="109">
        <f t="shared" si="166"/>
        <v>0</v>
      </c>
      <c r="P196" s="109">
        <f t="shared" si="167"/>
        <v>0</v>
      </c>
      <c r="Q196" s="109">
        <f t="shared" si="168"/>
        <v>0</v>
      </c>
      <c r="R196" s="109">
        <f t="shared" si="169"/>
        <v>0</v>
      </c>
      <c r="S196" s="110">
        <f t="shared" si="170"/>
        <v>0</v>
      </c>
      <c r="T196" s="110">
        <f t="shared" si="171"/>
        <v>0</v>
      </c>
      <c r="U196" s="110">
        <f t="shared" si="172"/>
        <v>0</v>
      </c>
      <c r="V196" s="110">
        <f t="shared" si="173"/>
        <v>0</v>
      </c>
      <c r="W196" s="110">
        <f t="shared" si="174"/>
        <v>0</v>
      </c>
      <c r="X196" s="110">
        <f t="shared" si="175"/>
        <v>0</v>
      </c>
      <c r="Y196" s="110">
        <f t="shared" si="176"/>
        <v>29.12835547759552</v>
      </c>
      <c r="Z196" s="110">
        <f t="shared" si="177"/>
        <v>34.322858750905361</v>
      </c>
      <c r="AA196" s="110">
        <f t="shared" si="178"/>
        <v>11.175166792690323</v>
      </c>
      <c r="AB196" s="110">
        <f t="shared" si="179"/>
        <v>7.9992742971290713</v>
      </c>
      <c r="AC196" s="110">
        <f t="shared" si="180"/>
        <v>116.28419101805063</v>
      </c>
      <c r="AD196" s="110">
        <f t="shared" si="181"/>
        <v>28.827955079542708</v>
      </c>
      <c r="AE196" s="110"/>
      <c r="AF196" s="110"/>
      <c r="AG196" s="110"/>
      <c r="AH196" s="110"/>
      <c r="AI196" s="110"/>
      <c r="AJ196" s="110"/>
      <c r="AK196" s="90">
        <f t="shared" si="133"/>
        <v>0</v>
      </c>
      <c r="AL196" s="90">
        <f t="shared" si="134"/>
        <v>0</v>
      </c>
      <c r="AM196" s="90">
        <f t="shared" si="135"/>
        <v>0</v>
      </c>
      <c r="AN196" s="90">
        <f t="shared" si="136"/>
        <v>0</v>
      </c>
      <c r="AO196" s="90">
        <f t="shared" si="137"/>
        <v>0</v>
      </c>
      <c r="AP196" s="90">
        <f t="shared" si="138"/>
        <v>0</v>
      </c>
      <c r="AQ196" s="110">
        <f t="shared" si="139"/>
        <v>0</v>
      </c>
      <c r="AR196" s="110">
        <f t="shared" si="140"/>
        <v>0</v>
      </c>
      <c r="AS196" s="110">
        <f t="shared" si="141"/>
        <v>0</v>
      </c>
      <c r="AT196" s="110">
        <f t="shared" si="142"/>
        <v>0</v>
      </c>
      <c r="AU196" s="110">
        <f t="shared" si="143"/>
        <v>0</v>
      </c>
      <c r="AV196" s="110">
        <f t="shared" si="144"/>
        <v>0</v>
      </c>
      <c r="AW196" s="110">
        <f t="shared" si="182"/>
        <v>1.3203340828765293</v>
      </c>
      <c r="AX196" s="110">
        <f t="shared" si="183"/>
        <v>2.4803948580235291</v>
      </c>
      <c r="AY196" s="110">
        <f t="shared" si="184"/>
        <v>0.65286491046742068</v>
      </c>
      <c r="AZ196" s="110">
        <f t="shared" si="185"/>
        <v>0.49758555282752759</v>
      </c>
      <c r="BA196" s="110">
        <f t="shared" si="186"/>
        <v>7.0313728961887412</v>
      </c>
      <c r="BB196" s="110">
        <f t="shared" si="187"/>
        <v>2.2558711072367283</v>
      </c>
      <c r="BC196" s="110">
        <f t="shared" si="151"/>
        <v>30.448689560472047</v>
      </c>
      <c r="BD196" s="110">
        <f t="shared" si="152"/>
        <v>36.803253608928891</v>
      </c>
      <c r="BE196" s="110">
        <f t="shared" si="153"/>
        <v>11.828031703157745</v>
      </c>
      <c r="BF196" s="110">
        <f t="shared" si="154"/>
        <v>8.4968598499565982</v>
      </c>
      <c r="BG196" s="110">
        <f t="shared" si="155"/>
        <v>123.31556391423938</v>
      </c>
      <c r="BH196" s="110">
        <f t="shared" si="156"/>
        <v>31.083826186779437</v>
      </c>
      <c r="BI196" s="108">
        <f t="shared" si="157"/>
        <v>0</v>
      </c>
      <c r="BJ196" s="109">
        <f t="shared" si="158"/>
        <v>-9565.174120184296</v>
      </c>
      <c r="BK196" s="109">
        <f t="shared" si="145"/>
        <v>9351.0243764287625</v>
      </c>
      <c r="BL196" s="89">
        <f t="shared" si="159"/>
        <v>-2.2388483582712615E-2</v>
      </c>
      <c r="BM196" s="109">
        <f t="shared" si="188"/>
        <v>526.06670447985653</v>
      </c>
      <c r="BN196" s="108">
        <f t="shared" si="160"/>
        <v>9877.0910809086199</v>
      </c>
      <c r="BO196" s="89">
        <f t="shared" si="161"/>
        <v>3.2609647958851129E-2</v>
      </c>
      <c r="BP196" s="108">
        <f t="shared" si="146"/>
        <v>581.51661829709883</v>
      </c>
      <c r="BQ196" s="108">
        <f t="shared" si="162"/>
        <v>9932.5409947258631</v>
      </c>
      <c r="BR196" s="89">
        <f t="shared" si="147"/>
        <v>3.840671062812695E-2</v>
      </c>
      <c r="BT196" s="108"/>
      <c r="BU196" s="109">
        <f t="shared" si="163"/>
        <v>-9565.174120184296</v>
      </c>
      <c r="BV196" s="109">
        <f t="shared" si="148"/>
        <v>9351.0243764287625</v>
      </c>
      <c r="BX196" s="108">
        <f t="shared" si="149"/>
        <v>9565.174120184296</v>
      </c>
      <c r="BY196" s="111">
        <f t="shared" si="150"/>
        <v>-2.2388483582712726E-2</v>
      </c>
      <c r="BZ196" s="108">
        <f t="shared" si="131"/>
        <v>56.490001999999997</v>
      </c>
      <c r="CA196" s="108">
        <f t="shared" si="132"/>
        <v>42.650002000000001</v>
      </c>
    </row>
    <row r="197" spans="1:79" ht="12.75" customHeight="1" x14ac:dyDescent="0.2">
      <c r="A197" s="107">
        <v>40428</v>
      </c>
      <c r="B197" s="108">
        <v>56.689999</v>
      </c>
      <c r="C197" s="108">
        <v>48.16</v>
      </c>
      <c r="D197" s="108">
        <v>46.790000999999997</v>
      </c>
      <c r="E197" s="108">
        <v>56.950001</v>
      </c>
      <c r="F197" s="108">
        <v>33.259998000000003</v>
      </c>
      <c r="G197" s="108">
        <v>42.93</v>
      </c>
      <c r="L197" s="189">
        <f>IF(inter=Weekly_2,L196+$B$4,IF(inter=Bi_weekly_2,L195+$B$4,IF(inter=Monthly_2,0,IF(inter=Quarterly_2,0,IF(inter=Yearly_2,0,IF(inter=None_2,0,0))))))</f>
        <v>0</v>
      </c>
      <c r="M197" s="109">
        <f t="shared" si="164"/>
        <v>0</v>
      </c>
      <c r="N197" s="109">
        <f t="shared" si="165"/>
        <v>0</v>
      </c>
      <c r="O197" s="109">
        <f t="shared" si="166"/>
        <v>0</v>
      </c>
      <c r="P197" s="109">
        <f t="shared" si="167"/>
        <v>0</v>
      </c>
      <c r="Q197" s="109">
        <f t="shared" si="168"/>
        <v>0</v>
      </c>
      <c r="R197" s="109">
        <f t="shared" si="169"/>
        <v>0</v>
      </c>
      <c r="S197" s="110">
        <f t="shared" si="170"/>
        <v>0</v>
      </c>
      <c r="T197" s="110">
        <f t="shared" si="171"/>
        <v>0</v>
      </c>
      <c r="U197" s="110">
        <f t="shared" si="172"/>
        <v>0</v>
      </c>
      <c r="V197" s="110">
        <f t="shared" si="173"/>
        <v>0</v>
      </c>
      <c r="W197" s="110">
        <f t="shared" si="174"/>
        <v>0</v>
      </c>
      <c r="X197" s="110">
        <f t="shared" si="175"/>
        <v>0</v>
      </c>
      <c r="Y197" s="110">
        <f t="shared" si="176"/>
        <v>29.12835547759552</v>
      </c>
      <c r="Z197" s="110">
        <f t="shared" si="177"/>
        <v>34.322858750905361</v>
      </c>
      <c r="AA197" s="110">
        <f t="shared" si="178"/>
        <v>11.175166792690323</v>
      </c>
      <c r="AB197" s="110">
        <f t="shared" si="179"/>
        <v>7.9992742971290713</v>
      </c>
      <c r="AC197" s="110">
        <f t="shared" si="180"/>
        <v>116.28419101805063</v>
      </c>
      <c r="AD197" s="110">
        <f t="shared" si="181"/>
        <v>28.827955079542708</v>
      </c>
      <c r="AE197" s="110"/>
      <c r="AF197" s="110"/>
      <c r="AG197" s="110"/>
      <c r="AH197" s="110"/>
      <c r="AI197" s="110"/>
      <c r="AJ197" s="110"/>
      <c r="AK197" s="90">
        <f t="shared" si="133"/>
        <v>0</v>
      </c>
      <c r="AL197" s="90">
        <f t="shared" si="134"/>
        <v>0</v>
      </c>
      <c r="AM197" s="90">
        <f t="shared" si="135"/>
        <v>0</v>
      </c>
      <c r="AN197" s="90">
        <f t="shared" si="136"/>
        <v>0</v>
      </c>
      <c r="AO197" s="90">
        <f t="shared" si="137"/>
        <v>0</v>
      </c>
      <c r="AP197" s="90">
        <f t="shared" si="138"/>
        <v>0</v>
      </c>
      <c r="AQ197" s="110">
        <f t="shared" si="139"/>
        <v>0</v>
      </c>
      <c r="AR197" s="110">
        <f t="shared" si="140"/>
        <v>0</v>
      </c>
      <c r="AS197" s="110">
        <f t="shared" si="141"/>
        <v>0</v>
      </c>
      <c r="AT197" s="110">
        <f t="shared" si="142"/>
        <v>0</v>
      </c>
      <c r="AU197" s="110">
        <f t="shared" si="143"/>
        <v>0</v>
      </c>
      <c r="AV197" s="110">
        <f t="shared" si="144"/>
        <v>0</v>
      </c>
      <c r="AW197" s="110">
        <f t="shared" si="182"/>
        <v>1.3203340828765293</v>
      </c>
      <c r="AX197" s="110">
        <f t="shared" si="183"/>
        <v>2.4803948580235291</v>
      </c>
      <c r="AY197" s="110">
        <f t="shared" si="184"/>
        <v>0.65286491046742068</v>
      </c>
      <c r="AZ197" s="110">
        <f t="shared" si="185"/>
        <v>0.49758555282752759</v>
      </c>
      <c r="BA197" s="110">
        <f t="shared" si="186"/>
        <v>7.0313728961887412</v>
      </c>
      <c r="BB197" s="110">
        <f t="shared" si="187"/>
        <v>2.2558711072367283</v>
      </c>
      <c r="BC197" s="110">
        <f t="shared" si="151"/>
        <v>30.448689560472047</v>
      </c>
      <c r="BD197" s="110">
        <f t="shared" si="152"/>
        <v>36.803253608928891</v>
      </c>
      <c r="BE197" s="110">
        <f t="shared" si="153"/>
        <v>11.828031703157745</v>
      </c>
      <c r="BF197" s="110">
        <f t="shared" si="154"/>
        <v>8.4968598499565982</v>
      </c>
      <c r="BG197" s="110">
        <f t="shared" si="155"/>
        <v>123.31556391423938</v>
      </c>
      <c r="BH197" s="110">
        <f t="shared" si="156"/>
        <v>31.083826186779437</v>
      </c>
      <c r="BI197" s="108">
        <f t="shared" si="157"/>
        <v>0</v>
      </c>
      <c r="BJ197" s="109">
        <f t="shared" si="158"/>
        <v>-9565.174120184296</v>
      </c>
      <c r="BK197" s="109">
        <f t="shared" si="145"/>
        <v>9387.91613722281</v>
      </c>
      <c r="BL197" s="89">
        <f t="shared" si="159"/>
        <v>-1.8531600233751999E-2</v>
      </c>
      <c r="BM197" s="109">
        <f t="shared" si="188"/>
        <v>526.06670447985653</v>
      </c>
      <c r="BN197" s="108">
        <f t="shared" si="160"/>
        <v>9913.9828417026656</v>
      </c>
      <c r="BO197" s="89">
        <f t="shared" si="161"/>
        <v>3.6466531307811634E-2</v>
      </c>
      <c r="BP197" s="108">
        <f t="shared" si="146"/>
        <v>583.89859684326279</v>
      </c>
      <c r="BQ197" s="108">
        <f t="shared" si="162"/>
        <v>9971.8147340660726</v>
      </c>
      <c r="BR197" s="89">
        <f t="shared" si="147"/>
        <v>4.2512620133457801E-2</v>
      </c>
      <c r="BT197" s="108"/>
      <c r="BU197" s="109">
        <f t="shared" si="163"/>
        <v>-9565.174120184296</v>
      </c>
      <c r="BV197" s="109">
        <f t="shared" si="148"/>
        <v>9387.91613722281</v>
      </c>
      <c r="BX197" s="108">
        <f t="shared" si="149"/>
        <v>9565.174120184296</v>
      </c>
      <c r="BY197" s="111">
        <f t="shared" si="150"/>
        <v>-1.853160023375211E-2</v>
      </c>
      <c r="BZ197" s="108">
        <f t="shared" si="131"/>
        <v>56.689999</v>
      </c>
      <c r="CA197" s="108">
        <f t="shared" si="132"/>
        <v>42.93</v>
      </c>
    </row>
    <row r="198" spans="1:79" ht="12.75" customHeight="1" x14ac:dyDescent="0.2">
      <c r="A198" s="107">
        <v>40434</v>
      </c>
      <c r="B198" s="108">
        <v>57.599997999999999</v>
      </c>
      <c r="C198" s="108">
        <v>48.59</v>
      </c>
      <c r="D198" s="108">
        <v>47.470001000000003</v>
      </c>
      <c r="E198" s="108">
        <v>58.029998999999997</v>
      </c>
      <c r="F198" s="108">
        <v>33.68</v>
      </c>
      <c r="G198" s="108">
        <v>43.66</v>
      </c>
      <c r="L198" s="189">
        <f>IF(inter=Weekly_2,L197+$B$4,IF(inter=Bi_weekly_2,0,IF(inter=Monthly_2,0,IF(inter=Quarterly_2,0,IF(inter=Yearly_2,0,IF(inter=None_2,0,0))))))</f>
        <v>0</v>
      </c>
      <c r="M198" s="109">
        <f t="shared" si="164"/>
        <v>0</v>
      </c>
      <c r="N198" s="109">
        <f t="shared" si="165"/>
        <v>0</v>
      </c>
      <c r="O198" s="109">
        <f t="shared" si="166"/>
        <v>0</v>
      </c>
      <c r="P198" s="109">
        <f t="shared" si="167"/>
        <v>0</v>
      </c>
      <c r="Q198" s="109">
        <f t="shared" si="168"/>
        <v>0</v>
      </c>
      <c r="R198" s="109">
        <f t="shared" si="169"/>
        <v>0</v>
      </c>
      <c r="S198" s="110">
        <f t="shared" si="170"/>
        <v>0</v>
      </c>
      <c r="T198" s="110">
        <f t="shared" si="171"/>
        <v>0</v>
      </c>
      <c r="U198" s="110">
        <f t="shared" si="172"/>
        <v>0</v>
      </c>
      <c r="V198" s="110">
        <f t="shared" si="173"/>
        <v>0</v>
      </c>
      <c r="W198" s="110">
        <f t="shared" si="174"/>
        <v>0</v>
      </c>
      <c r="X198" s="110">
        <f t="shared" si="175"/>
        <v>0</v>
      </c>
      <c r="Y198" s="110">
        <f t="shared" si="176"/>
        <v>29.12835547759552</v>
      </c>
      <c r="Z198" s="110">
        <f t="shared" si="177"/>
        <v>34.322858750905361</v>
      </c>
      <c r="AA198" s="110">
        <f t="shared" si="178"/>
        <v>11.175166792690323</v>
      </c>
      <c r="AB198" s="110">
        <f t="shared" si="179"/>
        <v>7.9992742971290713</v>
      </c>
      <c r="AC198" s="110">
        <f t="shared" si="180"/>
        <v>116.28419101805063</v>
      </c>
      <c r="AD198" s="110">
        <f t="shared" si="181"/>
        <v>28.827955079542708</v>
      </c>
      <c r="AE198" s="110"/>
      <c r="AF198" s="110"/>
      <c r="AG198" s="110"/>
      <c r="AH198" s="110"/>
      <c r="AI198" s="110"/>
      <c r="AJ198" s="110"/>
      <c r="AK198" s="90">
        <f t="shared" si="133"/>
        <v>0</v>
      </c>
      <c r="AL198" s="90">
        <f t="shared" si="134"/>
        <v>0</v>
      </c>
      <c r="AM198" s="90">
        <f t="shared" si="135"/>
        <v>0</v>
      </c>
      <c r="AN198" s="90">
        <f t="shared" si="136"/>
        <v>0</v>
      </c>
      <c r="AO198" s="90">
        <f t="shared" si="137"/>
        <v>0</v>
      </c>
      <c r="AP198" s="90">
        <f t="shared" si="138"/>
        <v>0</v>
      </c>
      <c r="AQ198" s="110">
        <f t="shared" si="139"/>
        <v>0</v>
      </c>
      <c r="AR198" s="110">
        <f t="shared" si="140"/>
        <v>0</v>
      </c>
      <c r="AS198" s="110">
        <f t="shared" si="141"/>
        <v>0</v>
      </c>
      <c r="AT198" s="110">
        <f t="shared" si="142"/>
        <v>0</v>
      </c>
      <c r="AU198" s="110">
        <f t="shared" si="143"/>
        <v>0</v>
      </c>
      <c r="AV198" s="110">
        <f t="shared" si="144"/>
        <v>0</v>
      </c>
      <c r="AW198" s="110">
        <f t="shared" si="182"/>
        <v>1.3203340828765293</v>
      </c>
      <c r="AX198" s="110">
        <f t="shared" si="183"/>
        <v>2.4803948580235291</v>
      </c>
      <c r="AY198" s="110">
        <f t="shared" si="184"/>
        <v>0.65286491046742068</v>
      </c>
      <c r="AZ198" s="110">
        <f t="shared" si="185"/>
        <v>0.49758555282752759</v>
      </c>
      <c r="BA198" s="110">
        <f t="shared" si="186"/>
        <v>7.0313728961887412</v>
      </c>
      <c r="BB198" s="110">
        <f t="shared" si="187"/>
        <v>2.2558711072367283</v>
      </c>
      <c r="BC198" s="110">
        <f t="shared" si="151"/>
        <v>30.448689560472047</v>
      </c>
      <c r="BD198" s="110">
        <f t="shared" si="152"/>
        <v>36.803253608928891</v>
      </c>
      <c r="BE198" s="110">
        <f t="shared" si="153"/>
        <v>11.828031703157745</v>
      </c>
      <c r="BF198" s="110">
        <f t="shared" si="154"/>
        <v>8.4968598499565982</v>
      </c>
      <c r="BG198" s="110">
        <f t="shared" si="155"/>
        <v>123.31556391423938</v>
      </c>
      <c r="BH198" s="110">
        <f t="shared" si="156"/>
        <v>31.083826186779437</v>
      </c>
      <c r="BI198" s="108">
        <f t="shared" si="157"/>
        <v>0</v>
      </c>
      <c r="BJ198" s="109">
        <f t="shared" si="158"/>
        <v>-9565.174120184296</v>
      </c>
      <c r="BK198" s="109">
        <f t="shared" si="145"/>
        <v>9515.3040545073636</v>
      </c>
      <c r="BL198" s="89">
        <f t="shared" si="159"/>
        <v>-5.2137122701925165E-3</v>
      </c>
      <c r="BM198" s="109">
        <f t="shared" si="188"/>
        <v>526.06670447985653</v>
      </c>
      <c r="BN198" s="108">
        <f t="shared" si="160"/>
        <v>10041.370758987221</v>
      </c>
      <c r="BO198" s="89">
        <f t="shared" si="161"/>
        <v>4.9784419271371227E-2</v>
      </c>
      <c r="BP198" s="108">
        <f t="shared" si="146"/>
        <v>591.7479854557248</v>
      </c>
      <c r="BQ198" s="108">
        <f t="shared" si="162"/>
        <v>10107.05203996309</v>
      </c>
      <c r="BR198" s="89">
        <f t="shared" si="147"/>
        <v>5.6651129709738512E-2</v>
      </c>
      <c r="BT198" s="108"/>
      <c r="BU198" s="109">
        <f t="shared" si="163"/>
        <v>-9565.174120184296</v>
      </c>
      <c r="BV198" s="109">
        <f t="shared" si="148"/>
        <v>9515.3040545073636</v>
      </c>
      <c r="BX198" s="108">
        <f t="shared" si="149"/>
        <v>9565.174120184296</v>
      </c>
      <c r="BY198" s="111">
        <f t="shared" si="150"/>
        <v>-5.2137122701925165E-3</v>
      </c>
      <c r="BZ198" s="108">
        <f t="shared" si="131"/>
        <v>57.599997999999999</v>
      </c>
      <c r="CA198" s="108">
        <f t="shared" si="132"/>
        <v>43.66</v>
      </c>
    </row>
    <row r="199" spans="1:79" ht="12.75" customHeight="1" x14ac:dyDescent="0.2">
      <c r="A199" s="107">
        <v>40441</v>
      </c>
      <c r="B199" s="108">
        <v>58.52</v>
      </c>
      <c r="C199" s="108">
        <v>48.970001000000003</v>
      </c>
      <c r="D199" s="108">
        <v>48.25</v>
      </c>
      <c r="E199" s="108">
        <v>59.299999</v>
      </c>
      <c r="F199" s="108">
        <v>34.849997999999999</v>
      </c>
      <c r="G199" s="108">
        <v>44.869999</v>
      </c>
      <c r="L199" s="189">
        <f>IF(inter=Weekly_2,L198+$B$4,IF(inter=Bi_weekly_2,L197+$B$4,IF(inter=Monthly_2,L195+$B$4,IF(inter=Quarterly_2,0,IF(inter=Yearly_2,0,IF(inter=None_2,0,0))))))</f>
        <v>9100</v>
      </c>
      <c r="M199" s="109">
        <f t="shared" si="164"/>
        <v>102.99136254889004</v>
      </c>
      <c r="N199" s="109">
        <f t="shared" si="165"/>
        <v>79.190427354694521</v>
      </c>
      <c r="O199" s="109">
        <f t="shared" si="166"/>
        <v>29.601797747308069</v>
      </c>
      <c r="P199" s="109">
        <f t="shared" si="167"/>
        <v>28.456957820479602</v>
      </c>
      <c r="Q199" s="109">
        <f t="shared" si="168"/>
        <v>312.40382441068277</v>
      </c>
      <c r="R199" s="109">
        <f t="shared" si="169"/>
        <v>92.310315591126255</v>
      </c>
      <c r="S199" s="110">
        <f t="shared" si="170"/>
        <v>-1.7599344249639446</v>
      </c>
      <c r="T199" s="110">
        <f t="shared" si="171"/>
        <v>-1.6171212117127487</v>
      </c>
      <c r="U199" s="110">
        <f t="shared" si="172"/>
        <v>-0.61350876160223977</v>
      </c>
      <c r="V199" s="110">
        <f t="shared" si="173"/>
        <v>-0.47988125295718137</v>
      </c>
      <c r="W199" s="110">
        <f t="shared" si="174"/>
        <v>-8.9642422478957613</v>
      </c>
      <c r="X199" s="110">
        <f t="shared" si="175"/>
        <v>-2.0572836560822356</v>
      </c>
      <c r="Y199" s="110">
        <f t="shared" si="176"/>
        <v>27.368421052631575</v>
      </c>
      <c r="Z199" s="110">
        <f t="shared" si="177"/>
        <v>32.705737539192612</v>
      </c>
      <c r="AA199" s="110">
        <f t="shared" si="178"/>
        <v>10.561658031088083</v>
      </c>
      <c r="AB199" s="110">
        <f t="shared" si="179"/>
        <v>7.5193930441718901</v>
      </c>
      <c r="AC199" s="110">
        <f t="shared" si="180"/>
        <v>107.31994877015487</v>
      </c>
      <c r="AD199" s="110">
        <f t="shared" si="181"/>
        <v>26.77067142346047</v>
      </c>
      <c r="AE199" s="110">
        <v>0.29699999999999999</v>
      </c>
      <c r="AF199" s="110">
        <v>0.35299999999999998</v>
      </c>
      <c r="AG199" s="110"/>
      <c r="AH199" s="110"/>
      <c r="AI199" s="110"/>
      <c r="AJ199" s="110"/>
      <c r="AK199" s="90">
        <f t="shared" si="133"/>
        <v>8.1284210526315768</v>
      </c>
      <c r="AL199" s="90">
        <f t="shared" si="134"/>
        <v>11.545125351334992</v>
      </c>
      <c r="AM199" s="90">
        <f t="shared" si="135"/>
        <v>0</v>
      </c>
      <c r="AN199" s="90">
        <f t="shared" si="136"/>
        <v>0</v>
      </c>
      <c r="AO199" s="90">
        <f t="shared" si="137"/>
        <v>0</v>
      </c>
      <c r="AP199" s="90">
        <f t="shared" si="138"/>
        <v>0</v>
      </c>
      <c r="AQ199" s="110">
        <f t="shared" si="139"/>
        <v>0.13889988128215269</v>
      </c>
      <c r="AR199" s="110">
        <f t="shared" si="140"/>
        <v>0.23575914060804268</v>
      </c>
      <c r="AS199" s="110">
        <f t="shared" si="141"/>
        <v>0</v>
      </c>
      <c r="AT199" s="110">
        <f t="shared" si="142"/>
        <v>0</v>
      </c>
      <c r="AU199" s="110">
        <f t="shared" si="143"/>
        <v>0</v>
      </c>
      <c r="AV199" s="110">
        <f t="shared" si="144"/>
        <v>0</v>
      </c>
      <c r="AW199" s="110">
        <f t="shared" si="182"/>
        <v>1.459233964158682</v>
      </c>
      <c r="AX199" s="110">
        <f t="shared" si="183"/>
        <v>2.7161539986315719</v>
      </c>
      <c r="AY199" s="110">
        <f t="shared" si="184"/>
        <v>0.65286491046742068</v>
      </c>
      <c r="AZ199" s="110">
        <f t="shared" si="185"/>
        <v>0.49758555282752759</v>
      </c>
      <c r="BA199" s="110">
        <f t="shared" si="186"/>
        <v>7.0313728961887412</v>
      </c>
      <c r="BB199" s="110">
        <f t="shared" si="187"/>
        <v>2.2558711072367283</v>
      </c>
      <c r="BC199" s="110">
        <f t="shared" si="151"/>
        <v>28.827655016790256</v>
      </c>
      <c r="BD199" s="110">
        <f t="shared" si="152"/>
        <v>35.42189153782418</v>
      </c>
      <c r="BE199" s="110">
        <f t="shared" si="153"/>
        <v>11.214522941555504</v>
      </c>
      <c r="BF199" s="110">
        <f t="shared" si="154"/>
        <v>8.016978596999417</v>
      </c>
      <c r="BG199" s="110">
        <f t="shared" si="155"/>
        <v>114.35132166634361</v>
      </c>
      <c r="BH199" s="110">
        <f t="shared" si="156"/>
        <v>29.026542530697199</v>
      </c>
      <c r="BI199" s="108">
        <f t="shared" si="157"/>
        <v>19.673546403966569</v>
      </c>
      <c r="BJ199" s="109">
        <f t="shared" si="158"/>
        <v>-8920.2194347111144</v>
      </c>
      <c r="BK199" s="109">
        <f t="shared" si="145"/>
        <v>9100</v>
      </c>
      <c r="BL199" s="89">
        <f t="shared" si="159"/>
        <v>2.0154276092055223E-2</v>
      </c>
      <c r="BM199" s="109">
        <f t="shared" si="188"/>
        <v>545.74025088382314</v>
      </c>
      <c r="BN199" s="108">
        <f t="shared" si="160"/>
        <v>9645.740250883824</v>
      </c>
      <c r="BO199" s="89">
        <f t="shared" si="161"/>
        <v>8.1334413517844872E-2</v>
      </c>
      <c r="BP199" s="108">
        <f t="shared" si="146"/>
        <v>625.6762560221207</v>
      </c>
      <c r="BQ199" s="108">
        <f t="shared" si="162"/>
        <v>9725.6762560221196</v>
      </c>
      <c r="BR199" s="89">
        <f t="shared" si="147"/>
        <v>9.0295628622850233E-2</v>
      </c>
      <c r="BT199" s="108"/>
      <c r="BU199" s="109">
        <f t="shared" si="163"/>
        <v>-8920.2194347111144</v>
      </c>
      <c r="BV199" s="109">
        <f t="shared" si="148"/>
        <v>9100</v>
      </c>
      <c r="BX199" s="108">
        <f t="shared" si="149"/>
        <v>8920.2194347111144</v>
      </c>
      <c r="BY199" s="111">
        <f t="shared" si="150"/>
        <v>2.0154276092055223E-2</v>
      </c>
      <c r="BZ199" s="108">
        <f t="shared" si="131"/>
        <v>58.52</v>
      </c>
      <c r="CA199" s="108">
        <f t="shared" si="132"/>
        <v>44.869999</v>
      </c>
    </row>
    <row r="200" spans="1:79" ht="12.75" customHeight="1" x14ac:dyDescent="0.2">
      <c r="A200" s="107">
        <v>40448</v>
      </c>
      <c r="B200" s="108">
        <v>58.630001</v>
      </c>
      <c r="C200" s="108">
        <v>49.009998000000003</v>
      </c>
      <c r="D200" s="108">
        <v>48.650002000000001</v>
      </c>
      <c r="E200" s="108">
        <v>59.939999</v>
      </c>
      <c r="F200" s="108">
        <v>34.909999999999997</v>
      </c>
      <c r="G200" s="108">
        <v>46.169998</v>
      </c>
      <c r="L200" s="189">
        <f>IF(inter=Weekly_2,L199+$B$4,IF(inter=Bi_weekly_2,0,IF(inter=Monthly_2,0,IF(inter=Quarterly_2,0,IF(inter=Yearly_2,0,IF(inter=None_2,0,0))))))</f>
        <v>0</v>
      </c>
      <c r="M200" s="109">
        <f t="shared" si="164"/>
        <v>0</v>
      </c>
      <c r="N200" s="109">
        <f t="shared" si="165"/>
        <v>0</v>
      </c>
      <c r="O200" s="109">
        <f t="shared" si="166"/>
        <v>0</v>
      </c>
      <c r="P200" s="109">
        <f t="shared" si="167"/>
        <v>0</v>
      </c>
      <c r="Q200" s="109">
        <f t="shared" si="168"/>
        <v>0</v>
      </c>
      <c r="R200" s="109">
        <f t="shared" si="169"/>
        <v>0</v>
      </c>
      <c r="S200" s="110">
        <f t="shared" si="170"/>
        <v>0</v>
      </c>
      <c r="T200" s="110">
        <f t="shared" si="171"/>
        <v>0</v>
      </c>
      <c r="U200" s="110">
        <f t="shared" si="172"/>
        <v>0</v>
      </c>
      <c r="V200" s="110">
        <f t="shared" si="173"/>
        <v>0</v>
      </c>
      <c r="W200" s="110">
        <f t="shared" si="174"/>
        <v>0</v>
      </c>
      <c r="X200" s="110">
        <f t="shared" si="175"/>
        <v>0</v>
      </c>
      <c r="Y200" s="110">
        <f t="shared" si="176"/>
        <v>27.368421052631575</v>
      </c>
      <c r="Z200" s="110">
        <f t="shared" si="177"/>
        <v>32.705737539192612</v>
      </c>
      <c r="AA200" s="110">
        <f t="shared" si="178"/>
        <v>10.561658031088083</v>
      </c>
      <c r="AB200" s="110">
        <f t="shared" si="179"/>
        <v>7.5193930441718901</v>
      </c>
      <c r="AC200" s="110">
        <f t="shared" si="180"/>
        <v>107.31994877015487</v>
      </c>
      <c r="AD200" s="110">
        <f t="shared" si="181"/>
        <v>26.77067142346047</v>
      </c>
      <c r="AE200" s="110"/>
      <c r="AF200" s="110"/>
      <c r="AG200" s="110"/>
      <c r="AH200" s="110"/>
      <c r="AI200" s="110"/>
      <c r="AJ200" s="110"/>
      <c r="AK200" s="90">
        <f t="shared" si="133"/>
        <v>0</v>
      </c>
      <c r="AL200" s="90">
        <f t="shared" si="134"/>
        <v>0</v>
      </c>
      <c r="AM200" s="90">
        <f t="shared" si="135"/>
        <v>0</v>
      </c>
      <c r="AN200" s="90">
        <f t="shared" si="136"/>
        <v>0</v>
      </c>
      <c r="AO200" s="90">
        <f t="shared" si="137"/>
        <v>0</v>
      </c>
      <c r="AP200" s="90">
        <f t="shared" si="138"/>
        <v>0</v>
      </c>
      <c r="AQ200" s="110">
        <f t="shared" si="139"/>
        <v>0</v>
      </c>
      <c r="AR200" s="110">
        <f t="shared" si="140"/>
        <v>0</v>
      </c>
      <c r="AS200" s="110">
        <f t="shared" si="141"/>
        <v>0</v>
      </c>
      <c r="AT200" s="110">
        <f t="shared" si="142"/>
        <v>0</v>
      </c>
      <c r="AU200" s="110">
        <f t="shared" si="143"/>
        <v>0</v>
      </c>
      <c r="AV200" s="110">
        <f t="shared" si="144"/>
        <v>0</v>
      </c>
      <c r="AW200" s="110">
        <f t="shared" si="182"/>
        <v>1.459233964158682</v>
      </c>
      <c r="AX200" s="110">
        <f t="shared" si="183"/>
        <v>2.7161539986315719</v>
      </c>
      <c r="AY200" s="110">
        <f t="shared" si="184"/>
        <v>0.65286491046742068</v>
      </c>
      <c r="AZ200" s="110">
        <f t="shared" si="185"/>
        <v>0.49758555282752759</v>
      </c>
      <c r="BA200" s="110">
        <f t="shared" si="186"/>
        <v>7.0313728961887412</v>
      </c>
      <c r="BB200" s="110">
        <f t="shared" si="187"/>
        <v>2.2558711072367283</v>
      </c>
      <c r="BC200" s="110">
        <f t="shared" si="151"/>
        <v>28.827655016790256</v>
      </c>
      <c r="BD200" s="110">
        <f t="shared" si="152"/>
        <v>35.42189153782418</v>
      </c>
      <c r="BE200" s="110">
        <f t="shared" si="153"/>
        <v>11.214522941555504</v>
      </c>
      <c r="BF200" s="110">
        <f t="shared" si="154"/>
        <v>8.016978596999417</v>
      </c>
      <c r="BG200" s="110">
        <f t="shared" si="155"/>
        <v>114.35132166634361</v>
      </c>
      <c r="BH200" s="110">
        <f t="shared" si="156"/>
        <v>29.026542530697199</v>
      </c>
      <c r="BI200" s="108">
        <f t="shared" si="157"/>
        <v>0</v>
      </c>
      <c r="BJ200" s="109">
        <f t="shared" si="158"/>
        <v>-8920.2194347111144</v>
      </c>
      <c r="BK200" s="109">
        <f t="shared" si="145"/>
        <v>9154.5970385985202</v>
      </c>
      <c r="BL200" s="89">
        <f t="shared" si="159"/>
        <v>2.6274869761093056E-2</v>
      </c>
      <c r="BM200" s="109">
        <f t="shared" si="188"/>
        <v>545.74025088382314</v>
      </c>
      <c r="BN200" s="108">
        <f t="shared" si="160"/>
        <v>9700.3372894823442</v>
      </c>
      <c r="BO200" s="89">
        <f t="shared" si="161"/>
        <v>8.7455007186882483E-2</v>
      </c>
      <c r="BP200" s="108">
        <f t="shared" si="146"/>
        <v>629.87953987267565</v>
      </c>
      <c r="BQ200" s="108">
        <f t="shared" si="162"/>
        <v>9784.4765784711944</v>
      </c>
      <c r="BR200" s="89">
        <f t="shared" si="147"/>
        <v>9.6887430862631962E-2</v>
      </c>
      <c r="BT200" s="108"/>
      <c r="BU200" s="109">
        <f t="shared" si="163"/>
        <v>-8920.2194347111144</v>
      </c>
      <c r="BV200" s="109">
        <f t="shared" si="148"/>
        <v>9154.5970385985202</v>
      </c>
      <c r="BX200" s="108">
        <f t="shared" si="149"/>
        <v>8920.2194347111144</v>
      </c>
      <c r="BY200" s="111">
        <f t="shared" si="150"/>
        <v>2.6274869761093056E-2</v>
      </c>
      <c r="BZ200" s="108">
        <f t="shared" si="131"/>
        <v>58.630001</v>
      </c>
      <c r="CA200" s="108">
        <f t="shared" si="132"/>
        <v>46.169998</v>
      </c>
    </row>
    <row r="201" spans="1:79" ht="12.75" customHeight="1" x14ac:dyDescent="0.2">
      <c r="A201" s="107">
        <v>40455</v>
      </c>
      <c r="B201" s="108">
        <v>59.580002</v>
      </c>
      <c r="C201" s="108">
        <v>49.869999</v>
      </c>
      <c r="D201" s="108">
        <v>49.490001999999997</v>
      </c>
      <c r="E201" s="108">
        <v>61.169998</v>
      </c>
      <c r="F201" s="108">
        <v>35.82</v>
      </c>
      <c r="G201" s="108">
        <v>46.939999</v>
      </c>
      <c r="L201" s="189">
        <f>IF(inter=Weekly_2,L200+$B$4,IF(inter=Bi_weekly_2,L199+$B$4,IF(inter=Monthly_2,0,IF(inter=Quarterly_2,0,IF(inter=Yearly_2,0,IF(inter=None_2,0,0))))))</f>
        <v>0</v>
      </c>
      <c r="M201" s="109">
        <f t="shared" si="164"/>
        <v>0</v>
      </c>
      <c r="N201" s="109">
        <f t="shared" si="165"/>
        <v>0</v>
      </c>
      <c r="O201" s="109">
        <f t="shared" si="166"/>
        <v>0</v>
      </c>
      <c r="P201" s="109">
        <f t="shared" si="167"/>
        <v>0</v>
      </c>
      <c r="Q201" s="109">
        <f t="shared" si="168"/>
        <v>0</v>
      </c>
      <c r="R201" s="109">
        <f t="shared" si="169"/>
        <v>0</v>
      </c>
      <c r="S201" s="110">
        <f t="shared" si="170"/>
        <v>0</v>
      </c>
      <c r="T201" s="110">
        <f t="shared" si="171"/>
        <v>0</v>
      </c>
      <c r="U201" s="110">
        <f t="shared" si="172"/>
        <v>0</v>
      </c>
      <c r="V201" s="110">
        <f t="shared" si="173"/>
        <v>0</v>
      </c>
      <c r="W201" s="110">
        <f t="shared" si="174"/>
        <v>0</v>
      </c>
      <c r="X201" s="110">
        <f t="shared" si="175"/>
        <v>0</v>
      </c>
      <c r="Y201" s="110">
        <f t="shared" si="176"/>
        <v>27.368421052631575</v>
      </c>
      <c r="Z201" s="110">
        <f t="shared" si="177"/>
        <v>32.705737539192612</v>
      </c>
      <c r="AA201" s="110">
        <f t="shared" si="178"/>
        <v>10.561658031088083</v>
      </c>
      <c r="AB201" s="110">
        <f t="shared" si="179"/>
        <v>7.5193930441718901</v>
      </c>
      <c r="AC201" s="110">
        <f t="shared" si="180"/>
        <v>107.31994877015487</v>
      </c>
      <c r="AD201" s="110">
        <f t="shared" si="181"/>
        <v>26.77067142346047</v>
      </c>
      <c r="AE201" s="110"/>
      <c r="AF201" s="110"/>
      <c r="AG201" s="110"/>
      <c r="AH201" s="110"/>
      <c r="AI201" s="110"/>
      <c r="AJ201" s="110"/>
      <c r="AK201" s="90">
        <f t="shared" si="133"/>
        <v>0</v>
      </c>
      <c r="AL201" s="90">
        <f t="shared" si="134"/>
        <v>0</v>
      </c>
      <c r="AM201" s="90">
        <f t="shared" si="135"/>
        <v>0</v>
      </c>
      <c r="AN201" s="90">
        <f t="shared" si="136"/>
        <v>0</v>
      </c>
      <c r="AO201" s="90">
        <f t="shared" si="137"/>
        <v>0</v>
      </c>
      <c r="AP201" s="90">
        <f t="shared" si="138"/>
        <v>0</v>
      </c>
      <c r="AQ201" s="110">
        <f t="shared" si="139"/>
        <v>0</v>
      </c>
      <c r="AR201" s="110">
        <f t="shared" si="140"/>
        <v>0</v>
      </c>
      <c r="AS201" s="110">
        <f t="shared" si="141"/>
        <v>0</v>
      </c>
      <c r="AT201" s="110">
        <f t="shared" si="142"/>
        <v>0</v>
      </c>
      <c r="AU201" s="110">
        <f t="shared" si="143"/>
        <v>0</v>
      </c>
      <c r="AV201" s="110">
        <f t="shared" si="144"/>
        <v>0</v>
      </c>
      <c r="AW201" s="110">
        <f t="shared" si="182"/>
        <v>1.459233964158682</v>
      </c>
      <c r="AX201" s="110">
        <f t="shared" si="183"/>
        <v>2.7161539986315719</v>
      </c>
      <c r="AY201" s="110">
        <f t="shared" si="184"/>
        <v>0.65286491046742068</v>
      </c>
      <c r="AZ201" s="110">
        <f t="shared" si="185"/>
        <v>0.49758555282752759</v>
      </c>
      <c r="BA201" s="110">
        <f t="shared" si="186"/>
        <v>7.0313728961887412</v>
      </c>
      <c r="BB201" s="110">
        <f t="shared" si="187"/>
        <v>2.2558711072367283</v>
      </c>
      <c r="BC201" s="110">
        <f t="shared" si="151"/>
        <v>28.827655016790256</v>
      </c>
      <c r="BD201" s="110">
        <f t="shared" si="152"/>
        <v>35.42189153782418</v>
      </c>
      <c r="BE201" s="110">
        <f t="shared" si="153"/>
        <v>11.214522941555504</v>
      </c>
      <c r="BF201" s="110">
        <f t="shared" si="154"/>
        <v>8.016978596999417</v>
      </c>
      <c r="BG201" s="110">
        <f t="shared" si="155"/>
        <v>114.35132166634361</v>
      </c>
      <c r="BH201" s="110">
        <f t="shared" si="156"/>
        <v>29.026542530697199</v>
      </c>
      <c r="BI201" s="108">
        <f t="shared" si="157"/>
        <v>0</v>
      </c>
      <c r="BJ201" s="109">
        <f t="shared" si="158"/>
        <v>-8920.2194347111144</v>
      </c>
      <c r="BK201" s="109">
        <f t="shared" si="145"/>
        <v>9345.1192687750136</v>
      </c>
      <c r="BL201" s="89">
        <f t="shared" si="159"/>
        <v>4.763333875066933E-2</v>
      </c>
      <c r="BM201" s="109">
        <f t="shared" si="188"/>
        <v>545.74025088382314</v>
      </c>
      <c r="BN201" s="108">
        <f t="shared" si="160"/>
        <v>9890.8595196588358</v>
      </c>
      <c r="BO201" s="89">
        <f t="shared" si="161"/>
        <v>0.10881347617645876</v>
      </c>
      <c r="BP201" s="108">
        <f t="shared" si="146"/>
        <v>642.89771735399756</v>
      </c>
      <c r="BQ201" s="108">
        <f t="shared" si="162"/>
        <v>9988.0169861290087</v>
      </c>
      <c r="BR201" s="89">
        <f t="shared" si="147"/>
        <v>0.11970530088786724</v>
      </c>
      <c r="BT201" s="108"/>
      <c r="BU201" s="109">
        <f t="shared" si="163"/>
        <v>-8920.2194347111144</v>
      </c>
      <c r="BV201" s="109">
        <f t="shared" si="148"/>
        <v>9345.1192687750136</v>
      </c>
      <c r="BX201" s="108">
        <f t="shared" si="149"/>
        <v>8920.2194347111144</v>
      </c>
      <c r="BY201" s="111">
        <f t="shared" si="150"/>
        <v>4.763333875066933E-2</v>
      </c>
      <c r="BZ201" s="108">
        <f t="shared" si="131"/>
        <v>59.580002</v>
      </c>
      <c r="CA201" s="108">
        <f t="shared" si="132"/>
        <v>46.939999</v>
      </c>
    </row>
    <row r="202" spans="1:79" ht="12.75" customHeight="1" x14ac:dyDescent="0.2">
      <c r="A202" s="107">
        <v>40462</v>
      </c>
      <c r="B202" s="108">
        <v>60.240001999999997</v>
      </c>
      <c r="C202" s="108">
        <v>49.830002</v>
      </c>
      <c r="D202" s="108">
        <v>50.040000999999997</v>
      </c>
      <c r="E202" s="108">
        <v>61.810001</v>
      </c>
      <c r="F202" s="108">
        <v>36.279998999999997</v>
      </c>
      <c r="G202" s="108">
        <v>47.419998</v>
      </c>
      <c r="L202" s="189">
        <f>IF(inter=Weekly_2,L201+$B$4,IF(inter=Bi_weekly_2,0,IF(inter=Monthly_2,0,IF(inter=Quarterly_2,0,IF(inter=Yearly_2,0,IF(inter=None_2,0,0))))))</f>
        <v>0</v>
      </c>
      <c r="M202" s="109">
        <f t="shared" si="164"/>
        <v>0</v>
      </c>
      <c r="N202" s="109">
        <f t="shared" si="165"/>
        <v>0</v>
      </c>
      <c r="O202" s="109">
        <f t="shared" si="166"/>
        <v>0</v>
      </c>
      <c r="P202" s="109">
        <f t="shared" si="167"/>
        <v>0</v>
      </c>
      <c r="Q202" s="109">
        <f t="shared" si="168"/>
        <v>0</v>
      </c>
      <c r="R202" s="109">
        <f t="shared" si="169"/>
        <v>0</v>
      </c>
      <c r="S202" s="110">
        <f t="shared" si="170"/>
        <v>0</v>
      </c>
      <c r="T202" s="110">
        <f t="shared" si="171"/>
        <v>0</v>
      </c>
      <c r="U202" s="110">
        <f t="shared" si="172"/>
        <v>0</v>
      </c>
      <c r="V202" s="110">
        <f t="shared" si="173"/>
        <v>0</v>
      </c>
      <c r="W202" s="110">
        <f t="shared" si="174"/>
        <v>0</v>
      </c>
      <c r="X202" s="110">
        <f t="shared" si="175"/>
        <v>0</v>
      </c>
      <c r="Y202" s="110">
        <f t="shared" si="176"/>
        <v>27.368421052631575</v>
      </c>
      <c r="Z202" s="110">
        <f t="shared" si="177"/>
        <v>32.705737539192612</v>
      </c>
      <c r="AA202" s="110">
        <f t="shared" si="178"/>
        <v>10.561658031088083</v>
      </c>
      <c r="AB202" s="110">
        <f t="shared" si="179"/>
        <v>7.5193930441718901</v>
      </c>
      <c r="AC202" s="110">
        <f t="shared" si="180"/>
        <v>107.31994877015487</v>
      </c>
      <c r="AD202" s="110">
        <f t="shared" si="181"/>
        <v>26.77067142346047</v>
      </c>
      <c r="AE202" s="110"/>
      <c r="AF202" s="110"/>
      <c r="AG202" s="110"/>
      <c r="AH202" s="110"/>
      <c r="AI202" s="110"/>
      <c r="AJ202" s="110"/>
      <c r="AK202" s="90">
        <f t="shared" si="133"/>
        <v>0</v>
      </c>
      <c r="AL202" s="90">
        <f t="shared" si="134"/>
        <v>0</v>
      </c>
      <c r="AM202" s="90">
        <f t="shared" si="135"/>
        <v>0</v>
      </c>
      <c r="AN202" s="90">
        <f t="shared" si="136"/>
        <v>0</v>
      </c>
      <c r="AO202" s="90">
        <f t="shared" si="137"/>
        <v>0</v>
      </c>
      <c r="AP202" s="90">
        <f t="shared" si="138"/>
        <v>0</v>
      </c>
      <c r="AQ202" s="110">
        <f t="shared" si="139"/>
        <v>0</v>
      </c>
      <c r="AR202" s="110">
        <f t="shared" si="140"/>
        <v>0</v>
      </c>
      <c r="AS202" s="110">
        <f t="shared" si="141"/>
        <v>0</v>
      </c>
      <c r="AT202" s="110">
        <f t="shared" si="142"/>
        <v>0</v>
      </c>
      <c r="AU202" s="110">
        <f t="shared" si="143"/>
        <v>0</v>
      </c>
      <c r="AV202" s="110">
        <f t="shared" si="144"/>
        <v>0</v>
      </c>
      <c r="AW202" s="110">
        <f t="shared" si="182"/>
        <v>1.459233964158682</v>
      </c>
      <c r="AX202" s="110">
        <f t="shared" si="183"/>
        <v>2.7161539986315719</v>
      </c>
      <c r="AY202" s="110">
        <f t="shared" si="184"/>
        <v>0.65286491046742068</v>
      </c>
      <c r="AZ202" s="110">
        <f t="shared" si="185"/>
        <v>0.49758555282752759</v>
      </c>
      <c r="BA202" s="110">
        <f t="shared" si="186"/>
        <v>7.0313728961887412</v>
      </c>
      <c r="BB202" s="110">
        <f t="shared" si="187"/>
        <v>2.2558711072367283</v>
      </c>
      <c r="BC202" s="110">
        <f t="shared" si="151"/>
        <v>28.827655016790256</v>
      </c>
      <c r="BD202" s="110">
        <f t="shared" si="152"/>
        <v>35.42189153782418</v>
      </c>
      <c r="BE202" s="110">
        <f t="shared" si="153"/>
        <v>11.214522941555504</v>
      </c>
      <c r="BF202" s="110">
        <f t="shared" si="154"/>
        <v>8.016978596999417</v>
      </c>
      <c r="BG202" s="110">
        <f t="shared" si="155"/>
        <v>114.35132166634361</v>
      </c>
      <c r="BH202" s="110">
        <f t="shared" si="156"/>
        <v>29.026542530697199</v>
      </c>
      <c r="BI202" s="108">
        <f t="shared" si="157"/>
        <v>0</v>
      </c>
      <c r="BJ202" s="109">
        <f t="shared" si="158"/>
        <v>-8920.2194347111144</v>
      </c>
      <c r="BK202" s="109">
        <f t="shared" si="145"/>
        <v>9434.7125953741961</v>
      </c>
      <c r="BL202" s="89">
        <f t="shared" si="159"/>
        <v>5.7677186579182305E-2</v>
      </c>
      <c r="BM202" s="109">
        <f t="shared" si="188"/>
        <v>545.74025088382314</v>
      </c>
      <c r="BN202" s="108">
        <f t="shared" si="160"/>
        <v>9980.4528462580201</v>
      </c>
      <c r="BO202" s="89">
        <f t="shared" si="161"/>
        <v>0.11885732400497173</v>
      </c>
      <c r="BP202" s="108">
        <f t="shared" si="146"/>
        <v>648.74694542979387</v>
      </c>
      <c r="BQ202" s="108">
        <f t="shared" si="162"/>
        <v>10083.459540803991</v>
      </c>
      <c r="BR202" s="89">
        <f t="shared" si="147"/>
        <v>0.13040487564312353</v>
      </c>
      <c r="BT202" s="108"/>
      <c r="BU202" s="109">
        <f t="shared" si="163"/>
        <v>-8920.2194347111144</v>
      </c>
      <c r="BV202" s="109">
        <f t="shared" si="148"/>
        <v>9434.7125953741961</v>
      </c>
      <c r="BX202" s="108">
        <f t="shared" si="149"/>
        <v>8920.2194347111144</v>
      </c>
      <c r="BY202" s="111">
        <f t="shared" si="150"/>
        <v>5.7677186579182305E-2</v>
      </c>
      <c r="BZ202" s="108">
        <f t="shared" si="131"/>
        <v>60.240001999999997</v>
      </c>
      <c r="CA202" s="108">
        <f t="shared" si="132"/>
        <v>47.419998</v>
      </c>
    </row>
    <row r="203" spans="1:79" ht="12.75" customHeight="1" x14ac:dyDescent="0.2">
      <c r="A203" s="107">
        <v>40469</v>
      </c>
      <c r="B203" s="108">
        <v>60.57</v>
      </c>
      <c r="C203" s="108">
        <v>50.119999</v>
      </c>
      <c r="D203" s="108">
        <v>50.189999</v>
      </c>
      <c r="E203" s="108">
        <v>62.18</v>
      </c>
      <c r="F203" s="108">
        <v>36.090000000000003</v>
      </c>
      <c r="G203" s="108">
        <v>46.779998999999997</v>
      </c>
      <c r="L203" s="189">
        <f>IF(inter=Weekly_2,L202+$B$4,IF(inter=Bi_weekly_2,L201+$B$4,IF(inter=Monthly_2,L199+$B$4,IF(inter=Quarterly_2,0,IF(inter=Yearly_2,0,IF(inter=None_2,0,0))))))</f>
        <v>9200</v>
      </c>
      <c r="M203" s="109">
        <f t="shared" si="164"/>
        <v>38.50526315789466</v>
      </c>
      <c r="N203" s="109">
        <f t="shared" si="165"/>
        <v>20.011532758596331</v>
      </c>
      <c r="O203" s="109">
        <f t="shared" si="166"/>
        <v>14.889606018652785</v>
      </c>
      <c r="P203" s="109">
        <f t="shared" si="167"/>
        <v>16.755859486608131</v>
      </c>
      <c r="Q203" s="109">
        <f t="shared" si="168"/>
        <v>91.976951114889744</v>
      </c>
      <c r="R203" s="109">
        <f t="shared" si="169"/>
        <v>37.931982418809184</v>
      </c>
      <c r="S203" s="110">
        <f t="shared" si="170"/>
        <v>-0.63571509258535019</v>
      </c>
      <c r="T203" s="110">
        <f t="shared" si="171"/>
        <v>-0.39927240937487513</v>
      </c>
      <c r="U203" s="110">
        <f t="shared" si="172"/>
        <v>-0.29666480006610052</v>
      </c>
      <c r="V203" s="110">
        <f t="shared" si="173"/>
        <v>-0.26947345587983484</v>
      </c>
      <c r="W203" s="110">
        <f t="shared" si="174"/>
        <v>-2.5485439488747503</v>
      </c>
      <c r="X203" s="110">
        <f t="shared" si="175"/>
        <v>-0.81085898310534776</v>
      </c>
      <c r="Y203" s="110">
        <f t="shared" si="176"/>
        <v>26.732705960046225</v>
      </c>
      <c r="Z203" s="110">
        <f t="shared" si="177"/>
        <v>32.306465129817738</v>
      </c>
      <c r="AA203" s="110">
        <f t="shared" si="178"/>
        <v>10.264993231021982</v>
      </c>
      <c r="AB203" s="110">
        <f t="shared" si="179"/>
        <v>7.2499195882920553</v>
      </c>
      <c r="AC203" s="110">
        <f t="shared" si="180"/>
        <v>104.77140482128011</v>
      </c>
      <c r="AD203" s="110">
        <f t="shared" si="181"/>
        <v>25.959812440355122</v>
      </c>
      <c r="AE203" s="110"/>
      <c r="AF203" s="110"/>
      <c r="AG203" s="110"/>
      <c r="AH203" s="110"/>
      <c r="AI203" s="110"/>
      <c r="AJ203" s="110"/>
      <c r="AK203" s="90">
        <f t="shared" si="133"/>
        <v>0</v>
      </c>
      <c r="AL203" s="90">
        <f t="shared" si="134"/>
        <v>0</v>
      </c>
      <c r="AM203" s="90">
        <f t="shared" si="135"/>
        <v>0</v>
      </c>
      <c r="AN203" s="90">
        <f t="shared" si="136"/>
        <v>0</v>
      </c>
      <c r="AO203" s="90">
        <f t="shared" si="137"/>
        <v>0</v>
      </c>
      <c r="AP203" s="90">
        <f t="shared" si="138"/>
        <v>0</v>
      </c>
      <c r="AQ203" s="110">
        <f t="shared" si="139"/>
        <v>0</v>
      </c>
      <c r="AR203" s="110">
        <f t="shared" si="140"/>
        <v>0</v>
      </c>
      <c r="AS203" s="110">
        <f t="shared" si="141"/>
        <v>0</v>
      </c>
      <c r="AT203" s="110">
        <f t="shared" si="142"/>
        <v>0</v>
      </c>
      <c r="AU203" s="110">
        <f t="shared" si="143"/>
        <v>0</v>
      </c>
      <c r="AV203" s="110">
        <f t="shared" si="144"/>
        <v>0</v>
      </c>
      <c r="AW203" s="110">
        <f t="shared" si="182"/>
        <v>1.459233964158682</v>
      </c>
      <c r="AX203" s="110">
        <f t="shared" si="183"/>
        <v>2.7161539986315719</v>
      </c>
      <c r="AY203" s="110">
        <f t="shared" si="184"/>
        <v>0.65286491046742068</v>
      </c>
      <c r="AZ203" s="110">
        <f t="shared" si="185"/>
        <v>0.49758555282752759</v>
      </c>
      <c r="BA203" s="110">
        <f t="shared" si="186"/>
        <v>7.0313728961887412</v>
      </c>
      <c r="BB203" s="110">
        <f t="shared" si="187"/>
        <v>2.2558711072367283</v>
      </c>
      <c r="BC203" s="110">
        <f t="shared" si="151"/>
        <v>28.191939924204906</v>
      </c>
      <c r="BD203" s="110">
        <f t="shared" si="152"/>
        <v>35.022619128449307</v>
      </c>
      <c r="BE203" s="110">
        <f t="shared" si="153"/>
        <v>10.917858141489404</v>
      </c>
      <c r="BF203" s="110">
        <f t="shared" si="154"/>
        <v>7.747505141119583</v>
      </c>
      <c r="BG203" s="110">
        <f t="shared" si="155"/>
        <v>111.80277771746886</v>
      </c>
      <c r="BH203" s="110">
        <f t="shared" si="156"/>
        <v>28.215683547591851</v>
      </c>
      <c r="BI203" s="108">
        <f t="shared" si="157"/>
        <v>0</v>
      </c>
      <c r="BJ203" s="109">
        <f t="shared" si="158"/>
        <v>-8700.1482397556647</v>
      </c>
      <c r="BK203" s="109">
        <f t="shared" si="145"/>
        <v>9200</v>
      </c>
      <c r="BL203" s="89">
        <f t="shared" si="159"/>
        <v>5.7453246366566901E-2</v>
      </c>
      <c r="BM203" s="109">
        <f t="shared" si="188"/>
        <v>545.74025088382314</v>
      </c>
      <c r="BN203" s="108">
        <f t="shared" si="160"/>
        <v>9745.740250883824</v>
      </c>
      <c r="BO203" s="89">
        <f t="shared" si="161"/>
        <v>0.12018094201548046</v>
      </c>
      <c r="BP203" s="108">
        <f t="shared" si="146"/>
        <v>647.51849174677716</v>
      </c>
      <c r="BQ203" s="108">
        <f t="shared" si="162"/>
        <v>9847.5184917467777</v>
      </c>
      <c r="BR203" s="89">
        <f t="shared" si="147"/>
        <v>0.13187939106004665</v>
      </c>
      <c r="BT203" s="108"/>
      <c r="BU203" s="109">
        <f t="shared" si="163"/>
        <v>-8700.1482397556647</v>
      </c>
      <c r="BV203" s="109">
        <f t="shared" si="148"/>
        <v>9200</v>
      </c>
      <c r="BX203" s="108">
        <f t="shared" si="149"/>
        <v>8700.1482397556647</v>
      </c>
      <c r="BY203" s="111">
        <f t="shared" si="150"/>
        <v>5.7453246366566901E-2</v>
      </c>
      <c r="BZ203" s="108">
        <f t="shared" si="131"/>
        <v>60.57</v>
      </c>
      <c r="CA203" s="108">
        <f t="shared" si="132"/>
        <v>46.779998999999997</v>
      </c>
    </row>
    <row r="204" spans="1:79" ht="12.75" customHeight="1" x14ac:dyDescent="0.2">
      <c r="A204" s="107">
        <v>40476</v>
      </c>
      <c r="B204" s="108">
        <v>60.720001000000003</v>
      </c>
      <c r="C204" s="108">
        <v>50.029998999999997</v>
      </c>
      <c r="D204" s="108">
        <v>50.119999</v>
      </c>
      <c r="E204" s="108">
        <v>61.849997999999999</v>
      </c>
      <c r="F204" s="108">
        <v>35.919998</v>
      </c>
      <c r="G204" s="108">
        <v>46.869999</v>
      </c>
      <c r="L204" s="189">
        <f>IF(inter=Weekly_2,L203+$B$4,IF(inter=Bi_weekly_2,0,IF(inter=Monthly_2,0,IF(inter=Quarterly_2,L191+$B$4,IF(inter=Yearly_2,0,IF(inter=None_2,0,0))))))</f>
        <v>0</v>
      </c>
      <c r="M204" s="109">
        <f t="shared" si="164"/>
        <v>0</v>
      </c>
      <c r="N204" s="109">
        <f t="shared" si="165"/>
        <v>0</v>
      </c>
      <c r="O204" s="109">
        <f t="shared" si="166"/>
        <v>0</v>
      </c>
      <c r="P204" s="109">
        <f t="shared" si="167"/>
        <v>0</v>
      </c>
      <c r="Q204" s="109">
        <f t="shared" si="168"/>
        <v>0</v>
      </c>
      <c r="R204" s="109">
        <f t="shared" si="169"/>
        <v>0</v>
      </c>
      <c r="S204" s="110">
        <f t="shared" si="170"/>
        <v>0</v>
      </c>
      <c r="T204" s="110">
        <f t="shared" si="171"/>
        <v>0</v>
      </c>
      <c r="U204" s="110">
        <f t="shared" si="172"/>
        <v>0</v>
      </c>
      <c r="V204" s="110">
        <f t="shared" si="173"/>
        <v>0</v>
      </c>
      <c r="W204" s="110">
        <f t="shared" si="174"/>
        <v>0</v>
      </c>
      <c r="X204" s="110">
        <f t="shared" si="175"/>
        <v>0</v>
      </c>
      <c r="Y204" s="110">
        <f t="shared" si="176"/>
        <v>26.732705960046225</v>
      </c>
      <c r="Z204" s="110">
        <f t="shared" si="177"/>
        <v>32.306465129817738</v>
      </c>
      <c r="AA204" s="110">
        <f t="shared" si="178"/>
        <v>10.264993231021982</v>
      </c>
      <c r="AB204" s="110">
        <f t="shared" si="179"/>
        <v>7.2499195882920553</v>
      </c>
      <c r="AC204" s="110">
        <f t="shared" si="180"/>
        <v>104.77140482128011</v>
      </c>
      <c r="AD204" s="110">
        <f t="shared" si="181"/>
        <v>25.959812440355122</v>
      </c>
      <c r="AE204" s="110"/>
      <c r="AF204" s="110"/>
      <c r="AG204" s="110"/>
      <c r="AH204" s="110"/>
      <c r="AI204" s="110"/>
      <c r="AJ204" s="110"/>
      <c r="AK204" s="90">
        <f t="shared" si="133"/>
        <v>0</v>
      </c>
      <c r="AL204" s="90">
        <f t="shared" si="134"/>
        <v>0</v>
      </c>
      <c r="AM204" s="90">
        <f t="shared" si="135"/>
        <v>0</v>
      </c>
      <c r="AN204" s="90">
        <f t="shared" si="136"/>
        <v>0</v>
      </c>
      <c r="AO204" s="90">
        <f t="shared" si="137"/>
        <v>0</v>
      </c>
      <c r="AP204" s="90">
        <f t="shared" si="138"/>
        <v>0</v>
      </c>
      <c r="AQ204" s="110">
        <f t="shared" si="139"/>
        <v>0</v>
      </c>
      <c r="AR204" s="110">
        <f t="shared" si="140"/>
        <v>0</v>
      </c>
      <c r="AS204" s="110">
        <f t="shared" si="141"/>
        <v>0</v>
      </c>
      <c r="AT204" s="110">
        <f t="shared" si="142"/>
        <v>0</v>
      </c>
      <c r="AU204" s="110">
        <f t="shared" si="143"/>
        <v>0</v>
      </c>
      <c r="AV204" s="110">
        <f t="shared" si="144"/>
        <v>0</v>
      </c>
      <c r="AW204" s="110">
        <f t="shared" si="182"/>
        <v>1.459233964158682</v>
      </c>
      <c r="AX204" s="110">
        <f t="shared" si="183"/>
        <v>2.7161539986315719</v>
      </c>
      <c r="AY204" s="110">
        <f t="shared" si="184"/>
        <v>0.65286491046742068</v>
      </c>
      <c r="AZ204" s="110">
        <f t="shared" si="185"/>
        <v>0.49758555282752759</v>
      </c>
      <c r="BA204" s="110">
        <f t="shared" si="186"/>
        <v>7.0313728961887412</v>
      </c>
      <c r="BB204" s="110">
        <f t="shared" si="187"/>
        <v>2.2558711072367283</v>
      </c>
      <c r="BC204" s="110">
        <f t="shared" si="151"/>
        <v>28.191939924204906</v>
      </c>
      <c r="BD204" s="110">
        <f t="shared" si="152"/>
        <v>35.022619128449307</v>
      </c>
      <c r="BE204" s="110">
        <f t="shared" si="153"/>
        <v>10.917858141489404</v>
      </c>
      <c r="BF204" s="110">
        <f t="shared" si="154"/>
        <v>7.747505141119583</v>
      </c>
      <c r="BG204" s="110">
        <f t="shared" si="155"/>
        <v>111.80277771746886</v>
      </c>
      <c r="BH204" s="110">
        <f t="shared" si="156"/>
        <v>28.215683547591851</v>
      </c>
      <c r="BI204" s="108">
        <f t="shared" si="157"/>
        <v>0</v>
      </c>
      <c r="BJ204" s="109">
        <f t="shared" si="158"/>
        <v>-8700.1482397556647</v>
      </c>
      <c r="BK204" s="109">
        <f t="shared" si="145"/>
        <v>9182.5163480320862</v>
      </c>
      <c r="BL204" s="89">
        <f t="shared" si="159"/>
        <v>5.5443665439195877E-2</v>
      </c>
      <c r="BM204" s="109">
        <f t="shared" si="188"/>
        <v>545.74025088382314</v>
      </c>
      <c r="BN204" s="108">
        <f t="shared" si="160"/>
        <v>9728.2565989159084</v>
      </c>
      <c r="BO204" s="89">
        <f t="shared" si="161"/>
        <v>0.11817136108810922</v>
      </c>
      <c r="BP204" s="108">
        <f t="shared" si="146"/>
        <v>646.29070061397442</v>
      </c>
      <c r="BQ204" s="108">
        <f t="shared" si="162"/>
        <v>9828.8070486460601</v>
      </c>
      <c r="BR204" s="89">
        <f t="shared" si="147"/>
        <v>0.1297286871197143</v>
      </c>
      <c r="BT204" s="108"/>
      <c r="BU204" s="109">
        <f t="shared" si="163"/>
        <v>-8700.1482397556647</v>
      </c>
      <c r="BV204" s="109">
        <f t="shared" si="148"/>
        <v>9182.5163480320862</v>
      </c>
      <c r="BX204" s="108">
        <f t="shared" si="149"/>
        <v>8700.1482397556647</v>
      </c>
      <c r="BY204" s="111">
        <f t="shared" si="150"/>
        <v>5.5443665439195877E-2</v>
      </c>
      <c r="BZ204" s="108">
        <f t="shared" si="131"/>
        <v>60.720001000000003</v>
      </c>
      <c r="CA204" s="108">
        <f t="shared" si="132"/>
        <v>46.869999</v>
      </c>
    </row>
    <row r="205" spans="1:79" ht="12.75" customHeight="1" x14ac:dyDescent="0.2">
      <c r="A205" s="107">
        <v>40483</v>
      </c>
      <c r="B205" s="108">
        <v>62.939999</v>
      </c>
      <c r="C205" s="108">
        <v>51.880001</v>
      </c>
      <c r="D205" s="108">
        <v>51.970001000000003</v>
      </c>
      <c r="E205" s="108">
        <v>64.849997999999999</v>
      </c>
      <c r="F205" s="108">
        <v>37.310001</v>
      </c>
      <c r="G205" s="108">
        <v>49.240001999999997</v>
      </c>
      <c r="L205" s="189">
        <f>IF(inter=Weekly_2,L204+$B$4,IF(inter=Bi_weekly_2,L203+$B$4,IF(inter=Monthly_2,0,IF(inter=Quarterly_2,0,IF(inter=Yearly_2,0,IF(inter=None_2,0,0))))))</f>
        <v>0</v>
      </c>
      <c r="M205" s="109">
        <f t="shared" si="164"/>
        <v>0</v>
      </c>
      <c r="N205" s="109">
        <f t="shared" si="165"/>
        <v>0</v>
      </c>
      <c r="O205" s="109">
        <f t="shared" si="166"/>
        <v>0</v>
      </c>
      <c r="P205" s="109">
        <f t="shared" si="167"/>
        <v>0</v>
      </c>
      <c r="Q205" s="109">
        <f t="shared" si="168"/>
        <v>0</v>
      </c>
      <c r="R205" s="109">
        <f t="shared" si="169"/>
        <v>0</v>
      </c>
      <c r="S205" s="110">
        <f t="shared" si="170"/>
        <v>0</v>
      </c>
      <c r="T205" s="110">
        <f t="shared" si="171"/>
        <v>0</v>
      </c>
      <c r="U205" s="110">
        <f t="shared" si="172"/>
        <v>0</v>
      </c>
      <c r="V205" s="110">
        <f t="shared" si="173"/>
        <v>0</v>
      </c>
      <c r="W205" s="110">
        <f t="shared" si="174"/>
        <v>0</v>
      </c>
      <c r="X205" s="110">
        <f t="shared" si="175"/>
        <v>0</v>
      </c>
      <c r="Y205" s="110">
        <f t="shared" si="176"/>
        <v>26.732705960046225</v>
      </c>
      <c r="Z205" s="110">
        <f t="shared" si="177"/>
        <v>32.306465129817738</v>
      </c>
      <c r="AA205" s="110">
        <f t="shared" si="178"/>
        <v>10.264993231021982</v>
      </c>
      <c r="AB205" s="110">
        <f t="shared" si="179"/>
        <v>7.2499195882920553</v>
      </c>
      <c r="AC205" s="110">
        <f t="shared" si="180"/>
        <v>104.77140482128011</v>
      </c>
      <c r="AD205" s="110">
        <f t="shared" si="181"/>
        <v>25.959812440355122</v>
      </c>
      <c r="AE205" s="110"/>
      <c r="AF205" s="110"/>
      <c r="AG205" s="110"/>
      <c r="AH205" s="110"/>
      <c r="AI205" s="110"/>
      <c r="AJ205" s="110"/>
      <c r="AK205" s="90">
        <f t="shared" si="133"/>
        <v>0</v>
      </c>
      <c r="AL205" s="90">
        <f t="shared" si="134"/>
        <v>0</v>
      </c>
      <c r="AM205" s="90">
        <f t="shared" si="135"/>
        <v>0</v>
      </c>
      <c r="AN205" s="90">
        <f t="shared" si="136"/>
        <v>0</v>
      </c>
      <c r="AO205" s="90">
        <f t="shared" si="137"/>
        <v>0</v>
      </c>
      <c r="AP205" s="90">
        <f t="shared" si="138"/>
        <v>0</v>
      </c>
      <c r="AQ205" s="110">
        <f t="shared" si="139"/>
        <v>0</v>
      </c>
      <c r="AR205" s="110">
        <f t="shared" si="140"/>
        <v>0</v>
      </c>
      <c r="AS205" s="110">
        <f t="shared" si="141"/>
        <v>0</v>
      </c>
      <c r="AT205" s="110">
        <f t="shared" si="142"/>
        <v>0</v>
      </c>
      <c r="AU205" s="110">
        <f t="shared" si="143"/>
        <v>0</v>
      </c>
      <c r="AV205" s="110">
        <f t="shared" si="144"/>
        <v>0</v>
      </c>
      <c r="AW205" s="110">
        <f t="shared" si="182"/>
        <v>1.459233964158682</v>
      </c>
      <c r="AX205" s="110">
        <f t="shared" si="183"/>
        <v>2.7161539986315719</v>
      </c>
      <c r="AY205" s="110">
        <f t="shared" si="184"/>
        <v>0.65286491046742068</v>
      </c>
      <c r="AZ205" s="110">
        <f t="shared" si="185"/>
        <v>0.49758555282752759</v>
      </c>
      <c r="BA205" s="110">
        <f t="shared" si="186"/>
        <v>7.0313728961887412</v>
      </c>
      <c r="BB205" s="110">
        <f t="shared" si="187"/>
        <v>2.2558711072367283</v>
      </c>
      <c r="BC205" s="110">
        <f t="shared" si="151"/>
        <v>28.191939924204906</v>
      </c>
      <c r="BD205" s="110">
        <f t="shared" si="152"/>
        <v>35.022619128449307</v>
      </c>
      <c r="BE205" s="110">
        <f t="shared" si="153"/>
        <v>10.917858141489404</v>
      </c>
      <c r="BF205" s="110">
        <f t="shared" si="154"/>
        <v>7.747505141119583</v>
      </c>
      <c r="BG205" s="110">
        <f t="shared" si="155"/>
        <v>111.80277771746886</v>
      </c>
      <c r="BH205" s="110">
        <f t="shared" si="156"/>
        <v>28.215683547591851</v>
      </c>
      <c r="BI205" s="108">
        <f t="shared" si="157"/>
        <v>0</v>
      </c>
      <c r="BJ205" s="109">
        <f t="shared" si="158"/>
        <v>-8700.1482397556647</v>
      </c>
      <c r="BK205" s="109">
        <f t="shared" si="145"/>
        <v>9549.527344052196</v>
      </c>
      <c r="BL205" s="89">
        <f t="shared" si="159"/>
        <v>9.7628118612423265E-2</v>
      </c>
      <c r="BM205" s="109">
        <f t="shared" si="188"/>
        <v>545.74025088382314</v>
      </c>
      <c r="BN205" s="108">
        <f t="shared" si="160"/>
        <v>10095.26759493602</v>
      </c>
      <c r="BO205" s="89">
        <f t="shared" si="161"/>
        <v>0.16035581426133683</v>
      </c>
      <c r="BP205" s="108">
        <f t="shared" si="146"/>
        <v>672.3756961858777</v>
      </c>
      <c r="BQ205" s="108">
        <f t="shared" si="162"/>
        <v>10221.903040238074</v>
      </c>
      <c r="BR205" s="89">
        <f t="shared" si="147"/>
        <v>0.17491136455913381</v>
      </c>
      <c r="BT205" s="108"/>
      <c r="BU205" s="109">
        <f t="shared" si="163"/>
        <v>-8700.1482397556647</v>
      </c>
      <c r="BV205" s="109">
        <f t="shared" si="148"/>
        <v>9549.527344052196</v>
      </c>
      <c r="BX205" s="108">
        <f t="shared" si="149"/>
        <v>8700.1482397556647</v>
      </c>
      <c r="BY205" s="111">
        <f t="shared" si="150"/>
        <v>9.7628118612423265E-2</v>
      </c>
      <c r="BZ205" s="108">
        <f t="shared" si="131"/>
        <v>62.939999</v>
      </c>
      <c r="CA205" s="108">
        <f t="shared" si="132"/>
        <v>49.240001999999997</v>
      </c>
    </row>
    <row r="206" spans="1:79" ht="12.75" customHeight="1" x14ac:dyDescent="0.2">
      <c r="A206" s="107">
        <v>40490</v>
      </c>
      <c r="B206" s="108">
        <v>61.68</v>
      </c>
      <c r="C206" s="108">
        <v>50.849997999999999</v>
      </c>
      <c r="D206" s="108">
        <v>50.650002000000001</v>
      </c>
      <c r="E206" s="108">
        <v>63.130001</v>
      </c>
      <c r="F206" s="108">
        <v>36.209999000000003</v>
      </c>
      <c r="G206" s="108">
        <v>47.220001000000003</v>
      </c>
      <c r="L206" s="189">
        <f>IF(inter=Weekly_2,L205+$B$4,IF(inter=Bi_weekly_2,0,IF(inter=Monthly_2,0,IF(inter=Quarterly_2,0,IF(inter=Yearly_2,0,IF(inter=None_2,0,0))))))</f>
        <v>0</v>
      </c>
      <c r="M206" s="109">
        <f t="shared" si="164"/>
        <v>0</v>
      </c>
      <c r="N206" s="109">
        <f t="shared" si="165"/>
        <v>0</v>
      </c>
      <c r="O206" s="109">
        <f t="shared" si="166"/>
        <v>0</v>
      </c>
      <c r="P206" s="109">
        <f t="shared" si="167"/>
        <v>0</v>
      </c>
      <c r="Q206" s="109">
        <f t="shared" si="168"/>
        <v>0</v>
      </c>
      <c r="R206" s="109">
        <f t="shared" si="169"/>
        <v>0</v>
      </c>
      <c r="S206" s="110">
        <f t="shared" si="170"/>
        <v>0</v>
      </c>
      <c r="T206" s="110">
        <f t="shared" si="171"/>
        <v>0</v>
      </c>
      <c r="U206" s="110">
        <f t="shared" si="172"/>
        <v>0</v>
      </c>
      <c r="V206" s="110">
        <f t="shared" si="173"/>
        <v>0</v>
      </c>
      <c r="W206" s="110">
        <f t="shared" si="174"/>
        <v>0</v>
      </c>
      <c r="X206" s="110">
        <f t="shared" si="175"/>
        <v>0</v>
      </c>
      <c r="Y206" s="110">
        <f t="shared" si="176"/>
        <v>26.732705960046225</v>
      </c>
      <c r="Z206" s="110">
        <f t="shared" si="177"/>
        <v>32.306465129817738</v>
      </c>
      <c r="AA206" s="110">
        <f t="shared" si="178"/>
        <v>10.264993231021982</v>
      </c>
      <c r="AB206" s="110">
        <f t="shared" si="179"/>
        <v>7.2499195882920553</v>
      </c>
      <c r="AC206" s="110">
        <f t="shared" si="180"/>
        <v>104.77140482128011</v>
      </c>
      <c r="AD206" s="110">
        <f t="shared" si="181"/>
        <v>25.959812440355122</v>
      </c>
      <c r="AE206" s="110"/>
      <c r="AF206" s="110"/>
      <c r="AG206" s="110"/>
      <c r="AH206" s="110"/>
      <c r="AI206" s="110"/>
      <c r="AJ206" s="110"/>
      <c r="AK206" s="90">
        <f t="shared" si="133"/>
        <v>0</v>
      </c>
      <c r="AL206" s="90">
        <f t="shared" si="134"/>
        <v>0</v>
      </c>
      <c r="AM206" s="90">
        <f t="shared" si="135"/>
        <v>0</v>
      </c>
      <c r="AN206" s="90">
        <f t="shared" si="136"/>
        <v>0</v>
      </c>
      <c r="AO206" s="90">
        <f t="shared" si="137"/>
        <v>0</v>
      </c>
      <c r="AP206" s="90">
        <f t="shared" si="138"/>
        <v>0</v>
      </c>
      <c r="AQ206" s="110">
        <f t="shared" si="139"/>
        <v>0</v>
      </c>
      <c r="AR206" s="110">
        <f t="shared" si="140"/>
        <v>0</v>
      </c>
      <c r="AS206" s="110">
        <f t="shared" si="141"/>
        <v>0</v>
      </c>
      <c r="AT206" s="110">
        <f t="shared" si="142"/>
        <v>0</v>
      </c>
      <c r="AU206" s="110">
        <f t="shared" si="143"/>
        <v>0</v>
      </c>
      <c r="AV206" s="110">
        <f t="shared" si="144"/>
        <v>0</v>
      </c>
      <c r="AW206" s="110">
        <f t="shared" si="182"/>
        <v>1.459233964158682</v>
      </c>
      <c r="AX206" s="110">
        <f t="shared" si="183"/>
        <v>2.7161539986315719</v>
      </c>
      <c r="AY206" s="110">
        <f t="shared" si="184"/>
        <v>0.65286491046742068</v>
      </c>
      <c r="AZ206" s="110">
        <f t="shared" si="185"/>
        <v>0.49758555282752759</v>
      </c>
      <c r="BA206" s="110">
        <f t="shared" si="186"/>
        <v>7.0313728961887412</v>
      </c>
      <c r="BB206" s="110">
        <f t="shared" si="187"/>
        <v>2.2558711072367283</v>
      </c>
      <c r="BC206" s="110">
        <f t="shared" si="151"/>
        <v>28.191939924204906</v>
      </c>
      <c r="BD206" s="110">
        <f t="shared" si="152"/>
        <v>35.022619128449307</v>
      </c>
      <c r="BE206" s="110">
        <f t="shared" si="153"/>
        <v>10.917858141489404</v>
      </c>
      <c r="BF206" s="110">
        <f t="shared" si="154"/>
        <v>7.747505141119583</v>
      </c>
      <c r="BG206" s="110">
        <f t="shared" si="155"/>
        <v>111.80277771746886</v>
      </c>
      <c r="BH206" s="110">
        <f t="shared" si="156"/>
        <v>28.215683547591851</v>
      </c>
      <c r="BI206" s="108">
        <f t="shared" si="157"/>
        <v>0</v>
      </c>
      <c r="BJ206" s="109">
        <f t="shared" si="158"/>
        <v>-8700.1482397556647</v>
      </c>
      <c r="BK206" s="109">
        <f t="shared" si="145"/>
        <v>9288.86118259453</v>
      </c>
      <c r="BL206" s="89">
        <f t="shared" si="159"/>
        <v>6.766700136771453E-2</v>
      </c>
      <c r="BM206" s="109">
        <f t="shared" si="188"/>
        <v>545.74025088382314</v>
      </c>
      <c r="BN206" s="108">
        <f t="shared" si="160"/>
        <v>9834.601433478354</v>
      </c>
      <c r="BO206" s="89">
        <f t="shared" si="161"/>
        <v>0.13039469701662809</v>
      </c>
      <c r="BP206" s="108">
        <f t="shared" si="146"/>
        <v>653.73040325511784</v>
      </c>
      <c r="BQ206" s="108">
        <f t="shared" si="162"/>
        <v>9942.5915858496483</v>
      </c>
      <c r="BR206" s="89">
        <f t="shared" si="147"/>
        <v>0.1428071467123504</v>
      </c>
      <c r="BT206" s="108"/>
      <c r="BU206" s="109">
        <f t="shared" si="163"/>
        <v>-8700.1482397556647</v>
      </c>
      <c r="BV206" s="109">
        <f t="shared" si="148"/>
        <v>9288.86118259453</v>
      </c>
      <c r="BX206" s="108">
        <f t="shared" si="149"/>
        <v>8700.1482397556647</v>
      </c>
      <c r="BY206" s="111">
        <f t="shared" si="150"/>
        <v>6.766700136771453E-2</v>
      </c>
      <c r="BZ206" s="108">
        <f t="shared" si="131"/>
        <v>61.68</v>
      </c>
      <c r="CA206" s="108">
        <f t="shared" si="132"/>
        <v>47.220001000000003</v>
      </c>
    </row>
    <row r="207" spans="1:79" ht="12.75" customHeight="1" x14ac:dyDescent="0.2">
      <c r="A207" s="107">
        <v>40497</v>
      </c>
      <c r="B207" s="108">
        <v>61.810001</v>
      </c>
      <c r="C207" s="108">
        <v>50.75</v>
      </c>
      <c r="D207" s="108">
        <v>50.720001000000003</v>
      </c>
      <c r="E207" s="108">
        <v>63.310001</v>
      </c>
      <c r="F207" s="108">
        <v>36.470001000000003</v>
      </c>
      <c r="G207" s="108">
        <v>47.209999000000003</v>
      </c>
      <c r="L207" s="189">
        <f>IF(inter=Weekly_2,L206+$B$4,IF(inter=Bi_weekly_2,L205+$B$4,IF(inter=Monthly_2,L203+$B$4,IF(inter=Quarterly_2,0,IF(inter=Yearly_2,0,IF(inter=None_2,0,0))))))</f>
        <v>9300</v>
      </c>
      <c r="M207" s="109">
        <f t="shared" si="164"/>
        <v>15.548582123163214</v>
      </c>
      <c r="N207" s="109">
        <f t="shared" si="165"/>
        <v>2.7531053382501796</v>
      </c>
      <c r="O207" s="109">
        <f t="shared" si="166"/>
        <v>-0.1595330575717071</v>
      </c>
      <c r="P207" s="109">
        <f t="shared" si="167"/>
        <v>3.2924163846895453</v>
      </c>
      <c r="Q207" s="109">
        <f t="shared" si="168"/>
        <v>-1.2867613965086093</v>
      </c>
      <c r="R207" s="109">
        <f t="shared" si="169"/>
        <v>-2.0372806506470624</v>
      </c>
      <c r="S207" s="110">
        <f t="shared" si="170"/>
        <v>-0.25155447130899117</v>
      </c>
      <c r="T207" s="110">
        <f t="shared" si="171"/>
        <v>-5.4248381049264618E-2</v>
      </c>
      <c r="U207" s="110">
        <f t="shared" si="172"/>
        <v>3.1453677923174153E-3</v>
      </c>
      <c r="V207" s="110">
        <f t="shared" si="173"/>
        <v>-5.2004680661583709E-2</v>
      </c>
      <c r="W207" s="110">
        <f t="shared" si="174"/>
        <v>3.5282735432571259E-2</v>
      </c>
      <c r="X207" s="110">
        <f t="shared" si="175"/>
        <v>4.315358385512913E-2</v>
      </c>
      <c r="Y207" s="110">
        <f t="shared" si="176"/>
        <v>26.481151488737233</v>
      </c>
      <c r="Z207" s="110">
        <f t="shared" si="177"/>
        <v>32.252216748768475</v>
      </c>
      <c r="AA207" s="110">
        <f t="shared" si="178"/>
        <v>10.2681385988143</v>
      </c>
      <c r="AB207" s="110">
        <f t="shared" si="179"/>
        <v>7.1979149076304711</v>
      </c>
      <c r="AC207" s="110">
        <f t="shared" si="180"/>
        <v>104.80668755671269</v>
      </c>
      <c r="AD207" s="110">
        <f t="shared" si="181"/>
        <v>26.002966024210252</v>
      </c>
      <c r="AE207" s="110"/>
      <c r="AF207" s="110"/>
      <c r="AG207" s="110"/>
      <c r="AH207" s="110"/>
      <c r="AI207" s="110"/>
      <c r="AJ207" s="110"/>
      <c r="AK207" s="90">
        <f t="shared" si="133"/>
        <v>0</v>
      </c>
      <c r="AL207" s="90">
        <f t="shared" si="134"/>
        <v>0</v>
      </c>
      <c r="AM207" s="90">
        <f t="shared" si="135"/>
        <v>0</v>
      </c>
      <c r="AN207" s="90">
        <f t="shared" si="136"/>
        <v>0</v>
      </c>
      <c r="AO207" s="90">
        <f t="shared" si="137"/>
        <v>0</v>
      </c>
      <c r="AP207" s="90">
        <f t="shared" si="138"/>
        <v>0</v>
      </c>
      <c r="AQ207" s="110">
        <f t="shared" si="139"/>
        <v>0</v>
      </c>
      <c r="AR207" s="110">
        <f t="shared" si="140"/>
        <v>0</v>
      </c>
      <c r="AS207" s="110">
        <f t="shared" si="141"/>
        <v>0</v>
      </c>
      <c r="AT207" s="110">
        <f t="shared" si="142"/>
        <v>0</v>
      </c>
      <c r="AU207" s="110">
        <f t="shared" si="143"/>
        <v>0</v>
      </c>
      <c r="AV207" s="110">
        <f t="shared" si="144"/>
        <v>0</v>
      </c>
      <c r="AW207" s="110">
        <f t="shared" si="182"/>
        <v>1.459233964158682</v>
      </c>
      <c r="AX207" s="110">
        <f t="shared" si="183"/>
        <v>2.7161539986315719</v>
      </c>
      <c r="AY207" s="110">
        <f t="shared" si="184"/>
        <v>0.65286491046742068</v>
      </c>
      <c r="AZ207" s="110">
        <f t="shared" si="185"/>
        <v>0.49758555282752759</v>
      </c>
      <c r="BA207" s="110">
        <f t="shared" si="186"/>
        <v>7.0313728961887412</v>
      </c>
      <c r="BB207" s="110">
        <f t="shared" si="187"/>
        <v>2.2558711072367283</v>
      </c>
      <c r="BC207" s="110">
        <f t="shared" si="151"/>
        <v>27.940385452895914</v>
      </c>
      <c r="BD207" s="110">
        <f t="shared" si="152"/>
        <v>34.968370747400044</v>
      </c>
      <c r="BE207" s="110">
        <f t="shared" si="153"/>
        <v>10.921003509281721</v>
      </c>
      <c r="BF207" s="110">
        <f t="shared" si="154"/>
        <v>7.6955004604579988</v>
      </c>
      <c r="BG207" s="110">
        <f t="shared" si="155"/>
        <v>111.83806045290143</v>
      </c>
      <c r="BH207" s="110">
        <f t="shared" si="156"/>
        <v>28.258837131446981</v>
      </c>
      <c r="BI207" s="108">
        <f t="shared" si="157"/>
        <v>0</v>
      </c>
      <c r="BJ207" s="109">
        <f t="shared" si="158"/>
        <v>-8682.037711014289</v>
      </c>
      <c r="BK207" s="109">
        <f t="shared" si="145"/>
        <v>9300</v>
      </c>
      <c r="BL207" s="89">
        <f t="shared" si="159"/>
        <v>7.1177102605963771E-2</v>
      </c>
      <c r="BM207" s="109">
        <f t="shared" si="188"/>
        <v>545.74025088382314</v>
      </c>
      <c r="BN207" s="108">
        <f t="shared" si="160"/>
        <v>9845.740250883824</v>
      </c>
      <c r="BO207" s="89">
        <f t="shared" si="161"/>
        <v>0.13403564676910218</v>
      </c>
      <c r="BP207" s="108">
        <f t="shared" si="146"/>
        <v>655.58936824545435</v>
      </c>
      <c r="BQ207" s="108">
        <f t="shared" si="162"/>
        <v>9955.5893682454534</v>
      </c>
      <c r="BR207" s="89">
        <f t="shared" si="147"/>
        <v>0.14668810475396787</v>
      </c>
      <c r="BT207" s="108"/>
      <c r="BU207" s="109">
        <f t="shared" si="163"/>
        <v>-8682.037711014289</v>
      </c>
      <c r="BV207" s="109">
        <f t="shared" si="148"/>
        <v>9300</v>
      </c>
      <c r="BX207" s="108">
        <f t="shared" si="149"/>
        <v>8682.037711014289</v>
      </c>
      <c r="BY207" s="111">
        <f t="shared" si="150"/>
        <v>7.1177102605963771E-2</v>
      </c>
      <c r="BZ207" s="108">
        <f t="shared" si="131"/>
        <v>61.810001</v>
      </c>
      <c r="CA207" s="108">
        <f t="shared" si="132"/>
        <v>47.209999000000003</v>
      </c>
    </row>
    <row r="208" spans="1:79" ht="12.75" customHeight="1" x14ac:dyDescent="0.2">
      <c r="A208" s="107">
        <v>40504</v>
      </c>
      <c r="B208" s="108">
        <v>61.5</v>
      </c>
      <c r="C208" s="108">
        <v>50.009998000000003</v>
      </c>
      <c r="D208" s="108">
        <v>50.709999000000003</v>
      </c>
      <c r="E208" s="108">
        <v>63.82</v>
      </c>
      <c r="F208" s="108">
        <v>34.990001999999997</v>
      </c>
      <c r="G208" s="108">
        <v>45.599997999999999</v>
      </c>
      <c r="L208" s="189">
        <f>IF(inter=Weekly_2,L207+$B$4,IF(inter=Bi_weekly_2,0,IF(inter=Monthly_2,0,IF(inter=Quarterly_2,0,IF(inter=Yearly_2,0,IF(inter=None_2,0,0))))))</f>
        <v>0</v>
      </c>
      <c r="M208" s="109">
        <f t="shared" si="164"/>
        <v>0</v>
      </c>
      <c r="N208" s="109">
        <f t="shared" si="165"/>
        <v>0</v>
      </c>
      <c r="O208" s="109">
        <f t="shared" si="166"/>
        <v>0</v>
      </c>
      <c r="P208" s="109">
        <f t="shared" si="167"/>
        <v>0</v>
      </c>
      <c r="Q208" s="109">
        <f t="shared" si="168"/>
        <v>0</v>
      </c>
      <c r="R208" s="109">
        <f t="shared" si="169"/>
        <v>0</v>
      </c>
      <c r="S208" s="110">
        <f t="shared" si="170"/>
        <v>0</v>
      </c>
      <c r="T208" s="110">
        <f t="shared" si="171"/>
        <v>0</v>
      </c>
      <c r="U208" s="110">
        <f t="shared" si="172"/>
        <v>0</v>
      </c>
      <c r="V208" s="110">
        <f t="shared" si="173"/>
        <v>0</v>
      </c>
      <c r="W208" s="110">
        <f t="shared" si="174"/>
        <v>0</v>
      </c>
      <c r="X208" s="110">
        <f t="shared" si="175"/>
        <v>0</v>
      </c>
      <c r="Y208" s="110">
        <f t="shared" si="176"/>
        <v>26.481151488737233</v>
      </c>
      <c r="Z208" s="110">
        <f t="shared" si="177"/>
        <v>32.252216748768475</v>
      </c>
      <c r="AA208" s="110">
        <f t="shared" si="178"/>
        <v>10.2681385988143</v>
      </c>
      <c r="AB208" s="110">
        <f t="shared" si="179"/>
        <v>7.1979149076304711</v>
      </c>
      <c r="AC208" s="110">
        <f t="shared" si="180"/>
        <v>104.80668755671269</v>
      </c>
      <c r="AD208" s="110">
        <f t="shared" si="181"/>
        <v>26.002966024210252</v>
      </c>
      <c r="AE208" s="110"/>
      <c r="AF208" s="110"/>
      <c r="AG208" s="110"/>
      <c r="AH208" s="110"/>
      <c r="AI208" s="110"/>
      <c r="AJ208" s="110"/>
      <c r="AK208" s="90">
        <f t="shared" si="133"/>
        <v>0</v>
      </c>
      <c r="AL208" s="90">
        <f t="shared" si="134"/>
        <v>0</v>
      </c>
      <c r="AM208" s="90">
        <f t="shared" si="135"/>
        <v>0</v>
      </c>
      <c r="AN208" s="90">
        <f t="shared" si="136"/>
        <v>0</v>
      </c>
      <c r="AO208" s="90">
        <f t="shared" si="137"/>
        <v>0</v>
      </c>
      <c r="AP208" s="90">
        <f t="shared" si="138"/>
        <v>0</v>
      </c>
      <c r="AQ208" s="110">
        <f t="shared" si="139"/>
        <v>0</v>
      </c>
      <c r="AR208" s="110">
        <f t="shared" si="140"/>
        <v>0</v>
      </c>
      <c r="AS208" s="110">
        <f t="shared" si="141"/>
        <v>0</v>
      </c>
      <c r="AT208" s="110">
        <f t="shared" si="142"/>
        <v>0</v>
      </c>
      <c r="AU208" s="110">
        <f t="shared" si="143"/>
        <v>0</v>
      </c>
      <c r="AV208" s="110">
        <f t="shared" si="144"/>
        <v>0</v>
      </c>
      <c r="AW208" s="110">
        <f t="shared" si="182"/>
        <v>1.459233964158682</v>
      </c>
      <c r="AX208" s="110">
        <f t="shared" si="183"/>
        <v>2.7161539986315719</v>
      </c>
      <c r="AY208" s="110">
        <f t="shared" si="184"/>
        <v>0.65286491046742068</v>
      </c>
      <c r="AZ208" s="110">
        <f t="shared" si="185"/>
        <v>0.49758555282752759</v>
      </c>
      <c r="BA208" s="110">
        <f t="shared" si="186"/>
        <v>7.0313728961887412</v>
      </c>
      <c r="BB208" s="110">
        <f t="shared" si="187"/>
        <v>2.2558711072367283</v>
      </c>
      <c r="BC208" s="110">
        <f t="shared" si="151"/>
        <v>27.940385452895914</v>
      </c>
      <c r="BD208" s="110">
        <f t="shared" si="152"/>
        <v>34.968370747400044</v>
      </c>
      <c r="BE208" s="110">
        <f t="shared" si="153"/>
        <v>10.921003509281721</v>
      </c>
      <c r="BF208" s="110">
        <f t="shared" si="154"/>
        <v>7.6955004604579988</v>
      </c>
      <c r="BG208" s="110">
        <f t="shared" si="155"/>
        <v>111.83806045290143</v>
      </c>
      <c r="BH208" s="110">
        <f t="shared" si="156"/>
        <v>28.258837131446981</v>
      </c>
      <c r="BI208" s="108">
        <f t="shared" si="157"/>
        <v>0</v>
      </c>
      <c r="BJ208" s="109">
        <f t="shared" si="158"/>
        <v>-8682.037711014289</v>
      </c>
      <c r="BK208" s="109">
        <f t="shared" si="145"/>
        <v>9074.513745062337</v>
      </c>
      <c r="BL208" s="89">
        <f t="shared" si="159"/>
        <v>4.5205520536975019E-2</v>
      </c>
      <c r="BM208" s="109">
        <f t="shared" si="188"/>
        <v>545.74025088382314</v>
      </c>
      <c r="BN208" s="108">
        <f t="shared" si="160"/>
        <v>9620.253995946161</v>
      </c>
      <c r="BO208" s="89">
        <f t="shared" si="161"/>
        <v>0.10806406470011343</v>
      </c>
      <c r="BP208" s="108">
        <f t="shared" si="146"/>
        <v>639.33590345204902</v>
      </c>
      <c r="BQ208" s="108">
        <f t="shared" si="162"/>
        <v>9713.8496485143842</v>
      </c>
      <c r="BR208" s="89">
        <f t="shared" si="147"/>
        <v>0.11884444318769871</v>
      </c>
      <c r="BT208" s="108"/>
      <c r="BU208" s="109">
        <f t="shared" si="163"/>
        <v>-8682.037711014289</v>
      </c>
      <c r="BV208" s="109">
        <f t="shared" si="148"/>
        <v>9074.513745062337</v>
      </c>
      <c r="BX208" s="108">
        <f t="shared" si="149"/>
        <v>8682.037711014289</v>
      </c>
      <c r="BY208" s="111">
        <f t="shared" si="150"/>
        <v>4.5205520536974797E-2</v>
      </c>
      <c r="BZ208" s="108">
        <f t="shared" si="131"/>
        <v>61.5</v>
      </c>
      <c r="CA208" s="108">
        <f t="shared" si="132"/>
        <v>45.599997999999999</v>
      </c>
    </row>
    <row r="209" spans="1:79" ht="12.75" customHeight="1" x14ac:dyDescent="0.2">
      <c r="A209" s="107">
        <v>40511</v>
      </c>
      <c r="B209" s="108">
        <v>63.34</v>
      </c>
      <c r="C209" s="108">
        <v>51.650002000000001</v>
      </c>
      <c r="D209" s="108">
        <v>52.5</v>
      </c>
      <c r="E209" s="108">
        <v>65.75</v>
      </c>
      <c r="F209" s="108">
        <v>36.209999000000003</v>
      </c>
      <c r="G209" s="108">
        <v>47.810001</v>
      </c>
      <c r="L209" s="189">
        <f>IF(inter=Weekly_2,L208+$B$4,IF(inter=Bi_weekly_2,L207+$B$4,IF(inter=Monthly_2,0,IF(inter=Quarterly_2,0,IF(inter=Yearly_2,0,IF(inter=None_2,0,0))))))</f>
        <v>0</v>
      </c>
      <c r="M209" s="109">
        <f t="shared" si="164"/>
        <v>0</v>
      </c>
      <c r="N209" s="109">
        <f t="shared" si="165"/>
        <v>0</v>
      </c>
      <c r="O209" s="109">
        <f t="shared" si="166"/>
        <v>0</v>
      </c>
      <c r="P209" s="109">
        <f t="shared" si="167"/>
        <v>0</v>
      </c>
      <c r="Q209" s="109">
        <f t="shared" si="168"/>
        <v>0</v>
      </c>
      <c r="R209" s="109">
        <f t="shared" si="169"/>
        <v>0</v>
      </c>
      <c r="S209" s="110">
        <f t="shared" si="170"/>
        <v>0</v>
      </c>
      <c r="T209" s="110">
        <f t="shared" si="171"/>
        <v>0</v>
      </c>
      <c r="U209" s="110">
        <f t="shared" si="172"/>
        <v>0</v>
      </c>
      <c r="V209" s="110">
        <f t="shared" si="173"/>
        <v>0</v>
      </c>
      <c r="W209" s="110">
        <f t="shared" si="174"/>
        <v>0</v>
      </c>
      <c r="X209" s="110">
        <f t="shared" si="175"/>
        <v>0</v>
      </c>
      <c r="Y209" s="110">
        <f t="shared" si="176"/>
        <v>26.481151488737233</v>
      </c>
      <c r="Z209" s="110">
        <f t="shared" si="177"/>
        <v>32.252216748768475</v>
      </c>
      <c r="AA209" s="110">
        <f t="shared" si="178"/>
        <v>10.2681385988143</v>
      </c>
      <c r="AB209" s="110">
        <f t="shared" si="179"/>
        <v>7.1979149076304711</v>
      </c>
      <c r="AC209" s="110">
        <f t="shared" si="180"/>
        <v>104.80668755671269</v>
      </c>
      <c r="AD209" s="110">
        <f t="shared" si="181"/>
        <v>26.002966024210252</v>
      </c>
      <c r="AE209" s="110"/>
      <c r="AF209" s="110"/>
      <c r="AG209" s="110"/>
      <c r="AH209" s="110"/>
      <c r="AI209" s="110"/>
      <c r="AJ209" s="110"/>
      <c r="AK209" s="90">
        <f t="shared" si="133"/>
        <v>0</v>
      </c>
      <c r="AL209" s="90">
        <f t="shared" si="134"/>
        <v>0</v>
      </c>
      <c r="AM209" s="90">
        <f t="shared" si="135"/>
        <v>0</v>
      </c>
      <c r="AN209" s="90">
        <f t="shared" si="136"/>
        <v>0</v>
      </c>
      <c r="AO209" s="90">
        <f t="shared" si="137"/>
        <v>0</v>
      </c>
      <c r="AP209" s="90">
        <f t="shared" si="138"/>
        <v>0</v>
      </c>
      <c r="AQ209" s="110">
        <f t="shared" si="139"/>
        <v>0</v>
      </c>
      <c r="AR209" s="110">
        <f t="shared" si="140"/>
        <v>0</v>
      </c>
      <c r="AS209" s="110">
        <f t="shared" si="141"/>
        <v>0</v>
      </c>
      <c r="AT209" s="110">
        <f t="shared" si="142"/>
        <v>0</v>
      </c>
      <c r="AU209" s="110">
        <f t="shared" si="143"/>
        <v>0</v>
      </c>
      <c r="AV209" s="110">
        <f t="shared" si="144"/>
        <v>0</v>
      </c>
      <c r="AW209" s="110">
        <f t="shared" si="182"/>
        <v>1.459233964158682</v>
      </c>
      <c r="AX209" s="110">
        <f t="shared" si="183"/>
        <v>2.7161539986315719</v>
      </c>
      <c r="AY209" s="110">
        <f t="shared" si="184"/>
        <v>0.65286491046742068</v>
      </c>
      <c r="AZ209" s="110">
        <f t="shared" si="185"/>
        <v>0.49758555282752759</v>
      </c>
      <c r="BA209" s="110">
        <f t="shared" si="186"/>
        <v>7.0313728961887412</v>
      </c>
      <c r="BB209" s="110">
        <f t="shared" si="187"/>
        <v>2.2558711072367283</v>
      </c>
      <c r="BC209" s="110">
        <f t="shared" si="151"/>
        <v>27.940385452895914</v>
      </c>
      <c r="BD209" s="110">
        <f t="shared" si="152"/>
        <v>34.968370747400044</v>
      </c>
      <c r="BE209" s="110">
        <f t="shared" si="153"/>
        <v>10.921003509281721</v>
      </c>
      <c r="BF209" s="110">
        <f t="shared" si="154"/>
        <v>7.6955004604579988</v>
      </c>
      <c r="BG209" s="110">
        <f t="shared" si="155"/>
        <v>111.83806045290143</v>
      </c>
      <c r="BH209" s="110">
        <f t="shared" si="156"/>
        <v>28.258837131446981</v>
      </c>
      <c r="BI209" s="108">
        <f t="shared" si="157"/>
        <v>0</v>
      </c>
      <c r="BJ209" s="109">
        <f t="shared" si="158"/>
        <v>-8682.037711014289</v>
      </c>
      <c r="BK209" s="109">
        <f t="shared" si="145"/>
        <v>9393.7352597317331</v>
      </c>
      <c r="BL209" s="89">
        <f t="shared" si="159"/>
        <v>8.1973561093217073E-2</v>
      </c>
      <c r="BM209" s="109">
        <f t="shared" si="188"/>
        <v>545.74025088382314</v>
      </c>
      <c r="BN209" s="108">
        <f t="shared" si="160"/>
        <v>9939.4755106155571</v>
      </c>
      <c r="BO209" s="89">
        <f t="shared" si="161"/>
        <v>0.14483210525635526</v>
      </c>
      <c r="BP209" s="108">
        <f t="shared" si="146"/>
        <v>662.16810208186962</v>
      </c>
      <c r="BQ209" s="108">
        <f t="shared" si="162"/>
        <v>10055.903361813604</v>
      </c>
      <c r="BR209" s="89">
        <f t="shared" si="147"/>
        <v>0.15824230399925443</v>
      </c>
      <c r="BT209" s="108"/>
      <c r="BU209" s="109">
        <f t="shared" si="163"/>
        <v>-8682.037711014289</v>
      </c>
      <c r="BV209" s="109">
        <f t="shared" si="148"/>
        <v>9393.7352597317331</v>
      </c>
      <c r="BX209" s="108">
        <f t="shared" si="149"/>
        <v>8682.037711014289</v>
      </c>
      <c r="BY209" s="111">
        <f t="shared" si="150"/>
        <v>8.1973561093217073E-2</v>
      </c>
      <c r="BZ209" s="108">
        <f t="shared" ref="BZ209:BZ272" si="189">B209</f>
        <v>63.34</v>
      </c>
      <c r="CA209" s="108">
        <f t="shared" ref="CA209:CA272" si="190">G209</f>
        <v>47.810001</v>
      </c>
    </row>
    <row r="210" spans="1:79" ht="12.75" customHeight="1" x14ac:dyDescent="0.2">
      <c r="A210" s="107">
        <v>40518</v>
      </c>
      <c r="B210" s="108">
        <v>64.209998999999996</v>
      </c>
      <c r="C210" s="108">
        <v>52.59</v>
      </c>
      <c r="D210" s="108">
        <v>53.16</v>
      </c>
      <c r="E210" s="108">
        <v>67.169998000000007</v>
      </c>
      <c r="F210" s="108">
        <v>36.369999</v>
      </c>
      <c r="G210" s="108">
        <v>47.380001</v>
      </c>
      <c r="L210" s="189">
        <f>IF(inter=Weekly_2,L209+$B$4,IF(inter=Bi_weekly_2,0,IF(inter=Monthly_2,0,IF(inter=Quarterly_2,0,IF(inter=Yearly_2,0,IF(inter=None_2,0,0))))))</f>
        <v>0</v>
      </c>
      <c r="M210" s="109">
        <f t="shared" si="164"/>
        <v>0</v>
      </c>
      <c r="N210" s="109">
        <f t="shared" si="165"/>
        <v>0</v>
      </c>
      <c r="O210" s="109">
        <f t="shared" si="166"/>
        <v>0</v>
      </c>
      <c r="P210" s="109">
        <f t="shared" si="167"/>
        <v>0</v>
      </c>
      <c r="Q210" s="109">
        <f t="shared" si="168"/>
        <v>0</v>
      </c>
      <c r="R210" s="109">
        <f t="shared" si="169"/>
        <v>0</v>
      </c>
      <c r="S210" s="110">
        <f t="shared" si="170"/>
        <v>0</v>
      </c>
      <c r="T210" s="110">
        <f t="shared" si="171"/>
        <v>0</v>
      </c>
      <c r="U210" s="110">
        <f t="shared" si="172"/>
        <v>0</v>
      </c>
      <c r="V210" s="110">
        <f t="shared" si="173"/>
        <v>0</v>
      </c>
      <c r="W210" s="110">
        <f t="shared" si="174"/>
        <v>0</v>
      </c>
      <c r="X210" s="110">
        <f t="shared" si="175"/>
        <v>0</v>
      </c>
      <c r="Y210" s="110">
        <f t="shared" si="176"/>
        <v>26.481151488737233</v>
      </c>
      <c r="Z210" s="110">
        <f t="shared" si="177"/>
        <v>32.252216748768475</v>
      </c>
      <c r="AA210" s="110">
        <f t="shared" si="178"/>
        <v>10.2681385988143</v>
      </c>
      <c r="AB210" s="110">
        <f t="shared" si="179"/>
        <v>7.1979149076304711</v>
      </c>
      <c r="AC210" s="110">
        <f t="shared" si="180"/>
        <v>104.80668755671269</v>
      </c>
      <c r="AD210" s="110">
        <f t="shared" si="181"/>
        <v>26.002966024210252</v>
      </c>
      <c r="AE210" s="110"/>
      <c r="AF210" s="110"/>
      <c r="AG210" s="110"/>
      <c r="AH210" s="110"/>
      <c r="AI210" s="110"/>
      <c r="AJ210" s="110"/>
      <c r="AK210" s="90">
        <f t="shared" si="133"/>
        <v>0</v>
      </c>
      <c r="AL210" s="90">
        <f t="shared" si="134"/>
        <v>0</v>
      </c>
      <c r="AM210" s="90">
        <f t="shared" si="135"/>
        <v>0</v>
      </c>
      <c r="AN210" s="90">
        <f t="shared" si="136"/>
        <v>0</v>
      </c>
      <c r="AO210" s="90">
        <f t="shared" si="137"/>
        <v>0</v>
      </c>
      <c r="AP210" s="90">
        <f t="shared" si="138"/>
        <v>0</v>
      </c>
      <c r="AQ210" s="110">
        <f t="shared" si="139"/>
        <v>0</v>
      </c>
      <c r="AR210" s="110">
        <f t="shared" si="140"/>
        <v>0</v>
      </c>
      <c r="AS210" s="110">
        <f t="shared" si="141"/>
        <v>0</v>
      </c>
      <c r="AT210" s="110">
        <f t="shared" si="142"/>
        <v>0</v>
      </c>
      <c r="AU210" s="110">
        <f t="shared" si="143"/>
        <v>0</v>
      </c>
      <c r="AV210" s="110">
        <f t="shared" si="144"/>
        <v>0</v>
      </c>
      <c r="AW210" s="110">
        <f t="shared" si="182"/>
        <v>1.459233964158682</v>
      </c>
      <c r="AX210" s="110">
        <f t="shared" si="183"/>
        <v>2.7161539986315719</v>
      </c>
      <c r="AY210" s="110">
        <f t="shared" si="184"/>
        <v>0.65286491046742068</v>
      </c>
      <c r="AZ210" s="110">
        <f t="shared" si="185"/>
        <v>0.49758555282752759</v>
      </c>
      <c r="BA210" s="110">
        <f t="shared" si="186"/>
        <v>7.0313728961887412</v>
      </c>
      <c r="BB210" s="110">
        <f t="shared" si="187"/>
        <v>2.2558711072367283</v>
      </c>
      <c r="BC210" s="110">
        <f t="shared" si="151"/>
        <v>27.940385452895914</v>
      </c>
      <c r="BD210" s="110">
        <f t="shared" si="152"/>
        <v>34.968370747400044</v>
      </c>
      <c r="BE210" s="110">
        <f t="shared" si="153"/>
        <v>10.921003509281721</v>
      </c>
      <c r="BF210" s="110">
        <f t="shared" si="154"/>
        <v>7.6955004604579988</v>
      </c>
      <c r="BG210" s="110">
        <f t="shared" si="155"/>
        <v>111.83806045290143</v>
      </c>
      <c r="BH210" s="110">
        <f t="shared" si="156"/>
        <v>28.258837131446981</v>
      </c>
      <c r="BI210" s="108">
        <f t="shared" si="157"/>
        <v>0</v>
      </c>
      <c r="BJ210" s="109">
        <f t="shared" si="158"/>
        <v>-8682.037711014289</v>
      </c>
      <c r="BK210" s="109">
        <f t="shared" si="145"/>
        <v>9469.676645152078</v>
      </c>
      <c r="BL210" s="89">
        <f t="shared" si="159"/>
        <v>9.0720515201007101E-2</v>
      </c>
      <c r="BM210" s="109">
        <f t="shared" si="188"/>
        <v>545.74025088382314</v>
      </c>
      <c r="BN210" s="108">
        <f t="shared" si="160"/>
        <v>10015.416896035902</v>
      </c>
      <c r="BO210" s="89">
        <f t="shared" si="161"/>
        <v>0.15357905936414551</v>
      </c>
      <c r="BP210" s="108">
        <f t="shared" si="146"/>
        <v>667.28326991589029</v>
      </c>
      <c r="BQ210" s="108">
        <f t="shared" si="162"/>
        <v>10136.95991506797</v>
      </c>
      <c r="BR210" s="89">
        <f t="shared" si="147"/>
        <v>0.16757842484465635</v>
      </c>
      <c r="BT210" s="108"/>
      <c r="BU210" s="109">
        <f t="shared" si="163"/>
        <v>-8682.037711014289</v>
      </c>
      <c r="BV210" s="109">
        <f t="shared" si="148"/>
        <v>9469.676645152078</v>
      </c>
      <c r="BX210" s="108">
        <f t="shared" si="149"/>
        <v>8682.037711014289</v>
      </c>
      <c r="BY210" s="111">
        <f t="shared" si="150"/>
        <v>9.0720515201007101E-2</v>
      </c>
      <c r="BZ210" s="108">
        <f t="shared" si="189"/>
        <v>64.209998999999996</v>
      </c>
      <c r="CA210" s="108">
        <f t="shared" si="190"/>
        <v>47.380001</v>
      </c>
    </row>
    <row r="211" spans="1:79" ht="12.75" customHeight="1" x14ac:dyDescent="0.2">
      <c r="A211" s="107">
        <v>40525</v>
      </c>
      <c r="B211" s="108">
        <v>64.470000999999996</v>
      </c>
      <c r="C211" s="108">
        <v>52.77</v>
      </c>
      <c r="D211" s="108">
        <v>53.25</v>
      </c>
      <c r="E211" s="108">
        <v>67.099997999999999</v>
      </c>
      <c r="F211" s="108">
        <v>36.32</v>
      </c>
      <c r="G211" s="108">
        <v>47.209999000000003</v>
      </c>
      <c r="L211" s="189">
        <f>IF(inter=Weekly_2,L210+$B$4,IF(inter=Bi_weekly_2,L209+$B$4,IF(inter=Monthly_2,L207+$B$4,IF(inter=Quarterly_2,0,IF(inter=Yearly_2,0,IF(inter=None_2,0,0))))))</f>
        <v>9400</v>
      </c>
      <c r="M211" s="109">
        <f t="shared" si="164"/>
        <v>52.839862960040819</v>
      </c>
      <c r="N211" s="109">
        <f t="shared" si="165"/>
        <v>47.549477832512594</v>
      </c>
      <c r="O211" s="109">
        <f t="shared" si="166"/>
        <v>20.378380386861522</v>
      </c>
      <c r="P211" s="109">
        <f t="shared" si="167"/>
        <v>22.380075906174795</v>
      </c>
      <c r="Q211" s="109">
        <f t="shared" si="168"/>
        <v>-56.821107940194906</v>
      </c>
      <c r="R211" s="109">
        <f t="shared" si="169"/>
        <v>-13.199999999999818</v>
      </c>
      <c r="S211" s="110">
        <f t="shared" si="170"/>
        <v>-0.81960387995093753</v>
      </c>
      <c r="T211" s="110">
        <f t="shared" si="171"/>
        <v>-0.90107026402335777</v>
      </c>
      <c r="U211" s="110">
        <f t="shared" si="172"/>
        <v>-0.38269258942462953</v>
      </c>
      <c r="V211" s="110">
        <f t="shared" si="173"/>
        <v>-0.33353318290970435</v>
      </c>
      <c r="W211" s="110">
        <f t="shared" si="174"/>
        <v>1.5644578177366439</v>
      </c>
      <c r="X211" s="110">
        <f t="shared" si="175"/>
        <v>0.27960178520655798</v>
      </c>
      <c r="Y211" s="110">
        <f t="shared" si="176"/>
        <v>25.661547608786297</v>
      </c>
      <c r="Z211" s="110">
        <f t="shared" si="177"/>
        <v>31.351146484745119</v>
      </c>
      <c r="AA211" s="110">
        <f t="shared" si="178"/>
        <v>9.8854460093896712</v>
      </c>
      <c r="AB211" s="110">
        <f t="shared" si="179"/>
        <v>6.8643817247207668</v>
      </c>
      <c r="AC211" s="110">
        <f t="shared" si="180"/>
        <v>106.37114537444933</v>
      </c>
      <c r="AD211" s="110">
        <f t="shared" si="181"/>
        <v>26.282567809416811</v>
      </c>
      <c r="AE211" s="110"/>
      <c r="AF211" s="110"/>
      <c r="AG211" s="110"/>
      <c r="AH211" s="110"/>
      <c r="AI211" s="110"/>
      <c r="AJ211" s="110"/>
      <c r="AK211" s="90">
        <f t="shared" si="133"/>
        <v>0</v>
      </c>
      <c r="AL211" s="90">
        <f t="shared" si="134"/>
        <v>0</v>
      </c>
      <c r="AM211" s="90">
        <f t="shared" si="135"/>
        <v>0</v>
      </c>
      <c r="AN211" s="90">
        <f t="shared" si="136"/>
        <v>0</v>
      </c>
      <c r="AO211" s="90">
        <f t="shared" si="137"/>
        <v>0</v>
      </c>
      <c r="AP211" s="90">
        <f t="shared" si="138"/>
        <v>0</v>
      </c>
      <c r="AQ211" s="110">
        <f t="shared" si="139"/>
        <v>0</v>
      </c>
      <c r="AR211" s="110">
        <f t="shared" si="140"/>
        <v>0</v>
      </c>
      <c r="AS211" s="110">
        <f t="shared" si="141"/>
        <v>0</v>
      </c>
      <c r="AT211" s="110">
        <f t="shared" si="142"/>
        <v>0</v>
      </c>
      <c r="AU211" s="110">
        <f t="shared" si="143"/>
        <v>0</v>
      </c>
      <c r="AV211" s="110">
        <f t="shared" si="144"/>
        <v>0</v>
      </c>
      <c r="AW211" s="110">
        <f t="shared" si="182"/>
        <v>1.459233964158682</v>
      </c>
      <c r="AX211" s="110">
        <f t="shared" si="183"/>
        <v>2.7161539986315719</v>
      </c>
      <c r="AY211" s="110">
        <f t="shared" si="184"/>
        <v>0.65286491046742068</v>
      </c>
      <c r="AZ211" s="110">
        <f t="shared" si="185"/>
        <v>0.49758555282752759</v>
      </c>
      <c r="BA211" s="110">
        <f t="shared" si="186"/>
        <v>7.0313728961887412</v>
      </c>
      <c r="BB211" s="110">
        <f t="shared" si="187"/>
        <v>2.2558711072367283</v>
      </c>
      <c r="BC211" s="110">
        <f t="shared" si="151"/>
        <v>27.120781572944978</v>
      </c>
      <c r="BD211" s="110">
        <f t="shared" si="152"/>
        <v>34.067300483376691</v>
      </c>
      <c r="BE211" s="110">
        <f t="shared" si="153"/>
        <v>10.538310919857093</v>
      </c>
      <c r="BF211" s="110">
        <f t="shared" si="154"/>
        <v>7.3619672775482945</v>
      </c>
      <c r="BG211" s="110">
        <f t="shared" si="155"/>
        <v>113.40251827063807</v>
      </c>
      <c r="BH211" s="110">
        <f t="shared" si="156"/>
        <v>28.53843891665354</v>
      </c>
      <c r="BI211" s="108">
        <f t="shared" si="157"/>
        <v>0</v>
      </c>
      <c r="BJ211" s="109">
        <f t="shared" si="158"/>
        <v>-8608.9110218688947</v>
      </c>
      <c r="BK211" s="109">
        <f t="shared" si="145"/>
        <v>9400</v>
      </c>
      <c r="BL211" s="89">
        <f t="shared" si="159"/>
        <v>9.189187530473153E-2</v>
      </c>
      <c r="BM211" s="109">
        <f t="shared" si="188"/>
        <v>545.74025088382314</v>
      </c>
      <c r="BN211" s="108">
        <f t="shared" si="160"/>
        <v>9945.740250883824</v>
      </c>
      <c r="BO211" s="89">
        <f t="shared" si="161"/>
        <v>0.15528435891822223</v>
      </c>
      <c r="BP211" s="108">
        <f t="shared" si="146"/>
        <v>667.44044402462828</v>
      </c>
      <c r="BQ211" s="108">
        <f t="shared" si="162"/>
        <v>10067.440444024629</v>
      </c>
      <c r="BR211" s="89">
        <f t="shared" si="147"/>
        <v>0.16942089637710112</v>
      </c>
      <c r="BT211" s="108"/>
      <c r="BU211" s="109">
        <f t="shared" si="163"/>
        <v>-8608.9110218688947</v>
      </c>
      <c r="BV211" s="109">
        <f t="shared" si="148"/>
        <v>9400</v>
      </c>
      <c r="BX211" s="108">
        <f t="shared" si="149"/>
        <v>8608.9110218688947</v>
      </c>
      <c r="BY211" s="111">
        <f t="shared" si="150"/>
        <v>9.189187530473153E-2</v>
      </c>
      <c r="BZ211" s="108">
        <f t="shared" si="189"/>
        <v>64.470000999999996</v>
      </c>
      <c r="CA211" s="108">
        <f t="shared" si="190"/>
        <v>47.209999000000003</v>
      </c>
    </row>
    <row r="212" spans="1:79" ht="12.75" customHeight="1" x14ac:dyDescent="0.2">
      <c r="A212" s="107">
        <v>40532</v>
      </c>
      <c r="B212" s="108">
        <v>64.839995999999999</v>
      </c>
      <c r="C212" s="108">
        <v>53.540000999999997</v>
      </c>
      <c r="D212" s="108">
        <v>53.939999</v>
      </c>
      <c r="E212" s="108">
        <v>68.25</v>
      </c>
      <c r="F212" s="108">
        <v>35.840000000000003</v>
      </c>
      <c r="G212" s="108">
        <v>46.98</v>
      </c>
      <c r="L212" s="189">
        <f>IF(inter=Weekly_2,L211+$B$4,IF(inter=Bi_weekly_2,0,IF(inter=Monthly_2,0,IF(inter=Quarterly_2,0,IF(inter=Yearly_2,0,IF(inter=None_2,0,0))))))</f>
        <v>0</v>
      </c>
      <c r="M212" s="109">
        <f t="shared" si="164"/>
        <v>0</v>
      </c>
      <c r="N212" s="109">
        <f t="shared" si="165"/>
        <v>0</v>
      </c>
      <c r="O212" s="109">
        <f t="shared" si="166"/>
        <v>0</v>
      </c>
      <c r="P212" s="109">
        <f t="shared" si="167"/>
        <v>0</v>
      </c>
      <c r="Q212" s="109">
        <f t="shared" si="168"/>
        <v>0</v>
      </c>
      <c r="R212" s="109">
        <f t="shared" si="169"/>
        <v>0</v>
      </c>
      <c r="S212" s="110">
        <f t="shared" si="170"/>
        <v>0</v>
      </c>
      <c r="T212" s="110">
        <f t="shared" si="171"/>
        <v>0</v>
      </c>
      <c r="U212" s="110">
        <f t="shared" si="172"/>
        <v>0</v>
      </c>
      <c r="V212" s="110">
        <f t="shared" si="173"/>
        <v>0</v>
      </c>
      <c r="W212" s="110">
        <f t="shared" si="174"/>
        <v>0</v>
      </c>
      <c r="X212" s="110">
        <f t="shared" si="175"/>
        <v>0</v>
      </c>
      <c r="Y212" s="110">
        <f t="shared" si="176"/>
        <v>25.661547608786297</v>
      </c>
      <c r="Z212" s="110">
        <f t="shared" si="177"/>
        <v>31.351146484745119</v>
      </c>
      <c r="AA212" s="110">
        <f t="shared" si="178"/>
        <v>9.8854460093896712</v>
      </c>
      <c r="AB212" s="110">
        <f t="shared" si="179"/>
        <v>6.8643817247207668</v>
      </c>
      <c r="AC212" s="110">
        <f t="shared" si="180"/>
        <v>106.37114537444933</v>
      </c>
      <c r="AD212" s="110">
        <f t="shared" si="181"/>
        <v>26.282567809416811</v>
      </c>
      <c r="AE212" s="110">
        <v>0.34599999999999997</v>
      </c>
      <c r="AF212" s="110">
        <v>0.317</v>
      </c>
      <c r="AG212" s="110">
        <v>1.0009999999999999</v>
      </c>
      <c r="AH212" s="110">
        <v>1.27</v>
      </c>
      <c r="AI212" s="110">
        <v>0.88600000000000001</v>
      </c>
      <c r="AJ212" s="110">
        <v>0.81499999999999995</v>
      </c>
      <c r="AK212" s="90">
        <f t="shared" si="133"/>
        <v>8.8788954726400586</v>
      </c>
      <c r="AL212" s="90">
        <f t="shared" si="134"/>
        <v>9.9383134356642024</v>
      </c>
      <c r="AM212" s="90">
        <f t="shared" si="135"/>
        <v>9.8953314553990595</v>
      </c>
      <c r="AN212" s="90">
        <f t="shared" si="136"/>
        <v>8.7177647903953748</v>
      </c>
      <c r="AO212" s="90">
        <f t="shared" si="137"/>
        <v>94.24483480176211</v>
      </c>
      <c r="AP212" s="90">
        <f t="shared" si="138"/>
        <v>21.420292764674699</v>
      </c>
      <c r="AQ212" s="110">
        <f t="shared" si="139"/>
        <v>0.13693547224524905</v>
      </c>
      <c r="AR212" s="110">
        <f t="shared" si="140"/>
        <v>0.18562408012775725</v>
      </c>
      <c r="AS212" s="110">
        <f t="shared" si="141"/>
        <v>0.18345071633017754</v>
      </c>
      <c r="AT212" s="110">
        <f t="shared" si="142"/>
        <v>0.12773281744169046</v>
      </c>
      <c r="AU212" s="110">
        <f t="shared" si="143"/>
        <v>2.6295991853170229</v>
      </c>
      <c r="AV212" s="110">
        <f t="shared" si="144"/>
        <v>0.45594492900542144</v>
      </c>
      <c r="AW212" s="110">
        <f t="shared" si="182"/>
        <v>1.5961694364039309</v>
      </c>
      <c r="AX212" s="110">
        <f t="shared" si="183"/>
        <v>2.901778078759329</v>
      </c>
      <c r="AY212" s="110">
        <f t="shared" si="184"/>
        <v>0.83631562679759819</v>
      </c>
      <c r="AZ212" s="110">
        <f t="shared" si="185"/>
        <v>0.62531837026921799</v>
      </c>
      <c r="BA212" s="110">
        <f t="shared" si="186"/>
        <v>9.6609720815057649</v>
      </c>
      <c r="BB212" s="110">
        <f t="shared" si="187"/>
        <v>2.71181603624215</v>
      </c>
      <c r="BC212" s="110">
        <f t="shared" si="151"/>
        <v>27.257717045190226</v>
      </c>
      <c r="BD212" s="110">
        <f t="shared" si="152"/>
        <v>34.25292456350445</v>
      </c>
      <c r="BE212" s="110">
        <f t="shared" si="153"/>
        <v>10.721761636187269</v>
      </c>
      <c r="BF212" s="110">
        <f t="shared" si="154"/>
        <v>7.4897000949899848</v>
      </c>
      <c r="BG212" s="110">
        <f t="shared" si="155"/>
        <v>116.03211745595509</v>
      </c>
      <c r="BH212" s="110">
        <f t="shared" si="156"/>
        <v>28.994383845658962</v>
      </c>
      <c r="BI212" s="108">
        <f t="shared" si="157"/>
        <v>153.09543272053548</v>
      </c>
      <c r="BJ212" s="109">
        <f t="shared" si="158"/>
        <v>-8608.9110218688947</v>
      </c>
      <c r="BK212" s="109">
        <f t="shared" si="145"/>
        <v>9391.246944931805</v>
      </c>
      <c r="BL212" s="89">
        <f t="shared" si="159"/>
        <v>9.0875131718236135E-2</v>
      </c>
      <c r="BM212" s="109">
        <f t="shared" si="188"/>
        <v>698.83568360435856</v>
      </c>
      <c r="BN212" s="108">
        <f t="shared" si="160"/>
        <v>10090.082628536164</v>
      </c>
      <c r="BO212" s="89">
        <f t="shared" si="161"/>
        <v>0.17205098332468571</v>
      </c>
      <c r="BP212" s="108">
        <f t="shared" si="146"/>
        <v>820.29602073814954</v>
      </c>
      <c r="BQ212" s="108">
        <f t="shared" si="162"/>
        <v>10211.542965669954</v>
      </c>
      <c r="BR212" s="89">
        <f t="shared" si="147"/>
        <v>0.18615965941917079</v>
      </c>
      <c r="BT212" s="108"/>
      <c r="BU212" s="109">
        <f t="shared" si="163"/>
        <v>-8608.9110218688947</v>
      </c>
      <c r="BV212" s="109">
        <f t="shared" si="148"/>
        <v>9391.246944931805</v>
      </c>
      <c r="BX212" s="108">
        <f t="shared" si="149"/>
        <v>8608.9110218688947</v>
      </c>
      <c r="BY212" s="111">
        <f t="shared" si="150"/>
        <v>9.0875131718236135E-2</v>
      </c>
      <c r="BZ212" s="108">
        <f t="shared" si="189"/>
        <v>64.839995999999999</v>
      </c>
      <c r="CA212" s="108">
        <f t="shared" si="190"/>
        <v>46.98</v>
      </c>
    </row>
    <row r="213" spans="1:79" ht="12.75" customHeight="1" x14ac:dyDescent="0.2">
      <c r="A213" s="107">
        <v>40539</v>
      </c>
      <c r="B213" s="108">
        <v>64.930000000000007</v>
      </c>
      <c r="C213" s="108">
        <v>53.330002</v>
      </c>
      <c r="D213" s="108">
        <v>53.009998000000003</v>
      </c>
      <c r="E213" s="108">
        <v>66.860000999999997</v>
      </c>
      <c r="F213" s="108">
        <v>36.150002000000001</v>
      </c>
      <c r="G213" s="108">
        <v>48.150002000000001</v>
      </c>
      <c r="L213" s="189">
        <f>IF(inter=Weekly_2,L212+$B$4,IF(inter=Bi_weekly_2,L211+$B$4,IF(inter=Monthly_2,0,IF(inter=Quarterly_2,0,IF(inter=Yearly_2,0,IF(inter=None_2,0,0))))))</f>
        <v>0</v>
      </c>
      <c r="M213" s="109">
        <f t="shared" si="164"/>
        <v>0</v>
      </c>
      <c r="N213" s="109">
        <f t="shared" si="165"/>
        <v>0</v>
      </c>
      <c r="O213" s="109">
        <f t="shared" si="166"/>
        <v>0</v>
      </c>
      <c r="P213" s="109">
        <f t="shared" si="167"/>
        <v>0</v>
      </c>
      <c r="Q213" s="109">
        <f t="shared" si="168"/>
        <v>0</v>
      </c>
      <c r="R213" s="109">
        <f t="shared" si="169"/>
        <v>0</v>
      </c>
      <c r="S213" s="110">
        <f t="shared" si="170"/>
        <v>0</v>
      </c>
      <c r="T213" s="110">
        <f t="shared" si="171"/>
        <v>0</v>
      </c>
      <c r="U213" s="110">
        <f t="shared" si="172"/>
        <v>0</v>
      </c>
      <c r="V213" s="110">
        <f t="shared" si="173"/>
        <v>0</v>
      </c>
      <c r="W213" s="110">
        <f t="shared" si="174"/>
        <v>0</v>
      </c>
      <c r="X213" s="110">
        <f t="shared" si="175"/>
        <v>0</v>
      </c>
      <c r="Y213" s="110">
        <f t="shared" si="176"/>
        <v>25.661547608786297</v>
      </c>
      <c r="Z213" s="110">
        <f t="shared" si="177"/>
        <v>31.351146484745119</v>
      </c>
      <c r="AA213" s="110">
        <f t="shared" si="178"/>
        <v>9.8854460093896712</v>
      </c>
      <c r="AB213" s="110">
        <f t="shared" si="179"/>
        <v>6.8643817247207668</v>
      </c>
      <c r="AC213" s="110">
        <f t="shared" si="180"/>
        <v>106.37114537444933</v>
      </c>
      <c r="AD213" s="110">
        <f t="shared" si="181"/>
        <v>26.282567809416811</v>
      </c>
      <c r="AE213" s="110"/>
      <c r="AF213" s="110"/>
      <c r="AG213" s="110"/>
      <c r="AH213" s="110"/>
      <c r="AI213" s="110"/>
      <c r="AJ213" s="110"/>
      <c r="AK213" s="90">
        <f t="shared" si="133"/>
        <v>0</v>
      </c>
      <c r="AL213" s="90">
        <f t="shared" si="134"/>
        <v>0</v>
      </c>
      <c r="AM213" s="90">
        <f t="shared" si="135"/>
        <v>0</v>
      </c>
      <c r="AN213" s="90">
        <f t="shared" si="136"/>
        <v>0</v>
      </c>
      <c r="AO213" s="90">
        <f t="shared" si="137"/>
        <v>0</v>
      </c>
      <c r="AP213" s="90">
        <f t="shared" si="138"/>
        <v>0</v>
      </c>
      <c r="AQ213" s="110">
        <f t="shared" si="139"/>
        <v>0</v>
      </c>
      <c r="AR213" s="110">
        <f t="shared" si="140"/>
        <v>0</v>
      </c>
      <c r="AS213" s="110">
        <f t="shared" si="141"/>
        <v>0</v>
      </c>
      <c r="AT213" s="110">
        <f t="shared" si="142"/>
        <v>0</v>
      </c>
      <c r="AU213" s="110">
        <f t="shared" si="143"/>
        <v>0</v>
      </c>
      <c r="AV213" s="110">
        <f t="shared" si="144"/>
        <v>0</v>
      </c>
      <c r="AW213" s="110">
        <f t="shared" si="182"/>
        <v>1.5961694364039309</v>
      </c>
      <c r="AX213" s="110">
        <f t="shared" si="183"/>
        <v>2.901778078759329</v>
      </c>
      <c r="AY213" s="110">
        <f t="shared" si="184"/>
        <v>0.83631562679759819</v>
      </c>
      <c r="AZ213" s="110">
        <f t="shared" si="185"/>
        <v>0.62531837026921799</v>
      </c>
      <c r="BA213" s="110">
        <f t="shared" si="186"/>
        <v>9.6609720815057649</v>
      </c>
      <c r="BB213" s="110">
        <f t="shared" si="187"/>
        <v>2.71181603624215</v>
      </c>
      <c r="BC213" s="110">
        <f t="shared" si="151"/>
        <v>27.257717045190226</v>
      </c>
      <c r="BD213" s="110">
        <f t="shared" si="152"/>
        <v>34.25292456350445</v>
      </c>
      <c r="BE213" s="110">
        <f t="shared" si="153"/>
        <v>10.721761636187269</v>
      </c>
      <c r="BF213" s="110">
        <f t="shared" si="154"/>
        <v>7.4897000949899848</v>
      </c>
      <c r="BG213" s="110">
        <f t="shared" si="155"/>
        <v>116.03211745595509</v>
      </c>
      <c r="BH213" s="110">
        <f t="shared" si="156"/>
        <v>28.994383845658962</v>
      </c>
      <c r="BI213" s="108">
        <f t="shared" si="157"/>
        <v>0</v>
      </c>
      <c r="BJ213" s="109">
        <f t="shared" si="158"/>
        <v>-8608.9110218688947</v>
      </c>
      <c r="BK213" s="109">
        <f t="shared" si="145"/>
        <v>9431.9638437555004</v>
      </c>
      <c r="BL213" s="89">
        <f t="shared" si="159"/>
        <v>9.5604754166448647E-2</v>
      </c>
      <c r="BM213" s="109">
        <f t="shared" si="188"/>
        <v>698.83568360435856</v>
      </c>
      <c r="BN213" s="108">
        <f t="shared" si="160"/>
        <v>10130.799527359859</v>
      </c>
      <c r="BO213" s="89">
        <f t="shared" si="161"/>
        <v>0.17678060577289822</v>
      </c>
      <c r="BP213" s="108">
        <f t="shared" si="146"/>
        <v>824.35109645199532</v>
      </c>
      <c r="BQ213" s="108">
        <f t="shared" si="162"/>
        <v>10256.314940207494</v>
      </c>
      <c r="BR213" s="89">
        <f t="shared" si="147"/>
        <v>0.19136031423181876</v>
      </c>
      <c r="BT213" s="108"/>
      <c r="BU213" s="109">
        <f t="shared" si="163"/>
        <v>-8608.9110218688947</v>
      </c>
      <c r="BV213" s="109">
        <f t="shared" si="148"/>
        <v>9431.9638437555004</v>
      </c>
      <c r="BX213" s="108">
        <f t="shared" si="149"/>
        <v>8608.9110218688947</v>
      </c>
      <c r="BY213" s="111">
        <f t="shared" si="150"/>
        <v>9.5604754166448869E-2</v>
      </c>
      <c r="BZ213" s="108">
        <f t="shared" si="189"/>
        <v>64.930000000000007</v>
      </c>
      <c r="CA213" s="108">
        <f t="shared" si="190"/>
        <v>48.150002000000001</v>
      </c>
    </row>
    <row r="214" spans="1:79" ht="12.75" customHeight="1" x14ac:dyDescent="0.2">
      <c r="A214" s="107">
        <v>40546</v>
      </c>
      <c r="B214" s="108">
        <v>65.529999000000004</v>
      </c>
      <c r="C214" s="108">
        <v>54</v>
      </c>
      <c r="D214" s="108">
        <v>53.32</v>
      </c>
      <c r="E214" s="108">
        <v>67.010002</v>
      </c>
      <c r="F214" s="108">
        <v>35.689999</v>
      </c>
      <c r="G214" s="108">
        <v>47.75</v>
      </c>
      <c r="L214" s="189">
        <f>IF(inter=Weekly_2,L213+$B$4,IF(inter=Bi_weekly_2,0,IF(inter=Monthly_2,0,IF(inter=Quarterly_2,0,IF(inter=Yearly_2,0,IF(inter=None_2,0,0))))))</f>
        <v>0</v>
      </c>
      <c r="M214" s="109">
        <f t="shared" si="164"/>
        <v>0</v>
      </c>
      <c r="N214" s="109">
        <f t="shared" si="165"/>
        <v>0</v>
      </c>
      <c r="O214" s="109">
        <f t="shared" si="166"/>
        <v>0</v>
      </c>
      <c r="P214" s="109">
        <f t="shared" si="167"/>
        <v>0</v>
      </c>
      <c r="Q214" s="109">
        <f t="shared" si="168"/>
        <v>0</v>
      </c>
      <c r="R214" s="109">
        <f t="shared" si="169"/>
        <v>0</v>
      </c>
      <c r="S214" s="110">
        <f t="shared" si="170"/>
        <v>0</v>
      </c>
      <c r="T214" s="110">
        <f t="shared" si="171"/>
        <v>0</v>
      </c>
      <c r="U214" s="110">
        <f t="shared" si="172"/>
        <v>0</v>
      </c>
      <c r="V214" s="110">
        <f t="shared" si="173"/>
        <v>0</v>
      </c>
      <c r="W214" s="110">
        <f t="shared" si="174"/>
        <v>0</v>
      </c>
      <c r="X214" s="110">
        <f t="shared" si="175"/>
        <v>0</v>
      </c>
      <c r="Y214" s="110">
        <f t="shared" si="176"/>
        <v>25.661547608786297</v>
      </c>
      <c r="Z214" s="110">
        <f t="shared" si="177"/>
        <v>31.351146484745119</v>
      </c>
      <c r="AA214" s="110">
        <f t="shared" si="178"/>
        <v>9.8854460093896712</v>
      </c>
      <c r="AB214" s="110">
        <f t="shared" si="179"/>
        <v>6.8643817247207668</v>
      </c>
      <c r="AC214" s="110">
        <f t="shared" si="180"/>
        <v>106.37114537444933</v>
      </c>
      <c r="AD214" s="110">
        <f t="shared" si="181"/>
        <v>26.282567809416811</v>
      </c>
      <c r="AE214" s="110"/>
      <c r="AF214" s="110"/>
      <c r="AG214" s="110"/>
      <c r="AH214" s="110"/>
      <c r="AI214" s="110"/>
      <c r="AJ214" s="110"/>
      <c r="AK214" s="90">
        <f t="shared" si="133"/>
        <v>0</v>
      </c>
      <c r="AL214" s="90">
        <f t="shared" si="134"/>
        <v>0</v>
      </c>
      <c r="AM214" s="90">
        <f t="shared" si="135"/>
        <v>0</v>
      </c>
      <c r="AN214" s="90">
        <f t="shared" si="136"/>
        <v>0</v>
      </c>
      <c r="AO214" s="90">
        <f t="shared" si="137"/>
        <v>0</v>
      </c>
      <c r="AP214" s="90">
        <f t="shared" si="138"/>
        <v>0</v>
      </c>
      <c r="AQ214" s="110">
        <f t="shared" si="139"/>
        <v>0</v>
      </c>
      <c r="AR214" s="110">
        <f t="shared" si="140"/>
        <v>0</v>
      </c>
      <c r="AS214" s="110">
        <f t="shared" si="141"/>
        <v>0</v>
      </c>
      <c r="AT214" s="110">
        <f t="shared" si="142"/>
        <v>0</v>
      </c>
      <c r="AU214" s="110">
        <f t="shared" si="143"/>
        <v>0</v>
      </c>
      <c r="AV214" s="110">
        <f t="shared" si="144"/>
        <v>0</v>
      </c>
      <c r="AW214" s="110">
        <f t="shared" si="182"/>
        <v>1.5961694364039309</v>
      </c>
      <c r="AX214" s="110">
        <f t="shared" si="183"/>
        <v>2.901778078759329</v>
      </c>
      <c r="AY214" s="110">
        <f t="shared" si="184"/>
        <v>0.83631562679759819</v>
      </c>
      <c r="AZ214" s="110">
        <f t="shared" si="185"/>
        <v>0.62531837026921799</v>
      </c>
      <c r="BA214" s="110">
        <f t="shared" si="186"/>
        <v>9.6609720815057649</v>
      </c>
      <c r="BB214" s="110">
        <f t="shared" si="187"/>
        <v>2.71181603624215</v>
      </c>
      <c r="BC214" s="110">
        <f t="shared" si="151"/>
        <v>27.257717045190226</v>
      </c>
      <c r="BD214" s="110">
        <f t="shared" si="152"/>
        <v>34.25292456350445</v>
      </c>
      <c r="BE214" s="110">
        <f t="shared" si="153"/>
        <v>10.721761636187269</v>
      </c>
      <c r="BF214" s="110">
        <f t="shared" si="154"/>
        <v>7.4897000949899848</v>
      </c>
      <c r="BG214" s="110">
        <f t="shared" si="155"/>
        <v>116.03211745595509</v>
      </c>
      <c r="BH214" s="110">
        <f t="shared" si="156"/>
        <v>28.994383845658962</v>
      </c>
      <c r="BI214" s="108">
        <f t="shared" si="157"/>
        <v>0</v>
      </c>
      <c r="BJ214" s="109">
        <f t="shared" si="158"/>
        <v>-8608.9110218688947</v>
      </c>
      <c r="BK214" s="109">
        <f t="shared" si="145"/>
        <v>9413.0159985840182</v>
      </c>
      <c r="BL214" s="89">
        <f t="shared" si="159"/>
        <v>9.3403796911419645E-2</v>
      </c>
      <c r="BM214" s="109">
        <f t="shared" si="188"/>
        <v>698.83568360435856</v>
      </c>
      <c r="BN214" s="108">
        <f t="shared" si="160"/>
        <v>10111.851682188377</v>
      </c>
      <c r="BO214" s="89">
        <f t="shared" si="161"/>
        <v>0.17457964851786922</v>
      </c>
      <c r="BP214" s="108">
        <f t="shared" si="146"/>
        <v>822.07723194614027</v>
      </c>
      <c r="BQ214" s="108">
        <f t="shared" si="162"/>
        <v>10235.093230530159</v>
      </c>
      <c r="BR214" s="89">
        <f t="shared" si="147"/>
        <v>0.18889522780875945</v>
      </c>
      <c r="BT214" s="108"/>
      <c r="BU214" s="109">
        <f t="shared" si="163"/>
        <v>-8608.9110218688947</v>
      </c>
      <c r="BV214" s="109">
        <f t="shared" si="148"/>
        <v>9413.0159985840182</v>
      </c>
      <c r="BX214" s="108">
        <f t="shared" si="149"/>
        <v>8608.9110218688947</v>
      </c>
      <c r="BY214" s="111">
        <f t="shared" si="150"/>
        <v>9.3403796911419645E-2</v>
      </c>
      <c r="BZ214" s="108">
        <f t="shared" si="189"/>
        <v>65.529999000000004</v>
      </c>
      <c r="CA214" s="108">
        <f t="shared" si="190"/>
        <v>47.75</v>
      </c>
    </row>
    <row r="215" spans="1:79" ht="12.75" customHeight="1" x14ac:dyDescent="0.2">
      <c r="A215" s="107">
        <v>40553</v>
      </c>
      <c r="B215" s="108">
        <v>66.760002</v>
      </c>
      <c r="C215" s="108">
        <v>54.900002000000001</v>
      </c>
      <c r="D215" s="108">
        <v>54.369999</v>
      </c>
      <c r="E215" s="108">
        <v>68.519997000000004</v>
      </c>
      <c r="F215" s="108">
        <v>36.939999</v>
      </c>
      <c r="G215" s="108">
        <v>48.459999000000003</v>
      </c>
      <c r="L215" s="189">
        <f>IF(inter=Weekly_2,L214+$B$4,IF(inter=Bi_weekly_2,L213+$B$4,IF(inter=Monthly_2,L211+$B$4,IF(inter=Quarterly_2,0,IF(inter=Yearly_2,0,IF(inter=None_2,0,0))))))</f>
        <v>9500</v>
      </c>
      <c r="M215" s="109">
        <f t="shared" si="164"/>
        <v>41.164969685668439</v>
      </c>
      <c r="N215" s="109">
        <f t="shared" si="165"/>
        <v>49.178004714799954</v>
      </c>
      <c r="O215" s="109">
        <f t="shared" si="166"/>
        <v>5.4716896450704553</v>
      </c>
      <c r="P215" s="109">
        <f t="shared" si="167"/>
        <v>4.8474151847217968</v>
      </c>
      <c r="Q215" s="109">
        <f t="shared" si="168"/>
        <v>24.850003761012886</v>
      </c>
      <c r="R215" s="109">
        <f t="shared" si="169"/>
        <v>19.653209761770995</v>
      </c>
      <c r="S215" s="110">
        <f t="shared" si="170"/>
        <v>-0.61661127100727831</v>
      </c>
      <c r="T215" s="110">
        <f t="shared" si="171"/>
        <v>-0.8957741880373693</v>
      </c>
      <c r="U215" s="110">
        <f t="shared" si="172"/>
        <v>-0.10063803100438636</v>
      </c>
      <c r="V215" s="110">
        <f t="shared" si="173"/>
        <v>-7.074453293863682E-2</v>
      </c>
      <c r="W215" s="110">
        <f t="shared" si="174"/>
        <v>-0.67271262679278598</v>
      </c>
      <c r="X215" s="110">
        <f t="shared" si="175"/>
        <v>-0.40555530679583779</v>
      </c>
      <c r="Y215" s="110">
        <f t="shared" si="176"/>
        <v>25.044936337779017</v>
      </c>
      <c r="Z215" s="110">
        <f t="shared" si="177"/>
        <v>30.45537229670775</v>
      </c>
      <c r="AA215" s="110">
        <f t="shared" si="178"/>
        <v>9.7848079783852846</v>
      </c>
      <c r="AB215" s="110">
        <f t="shared" si="179"/>
        <v>6.7936371917821301</v>
      </c>
      <c r="AC215" s="110">
        <f t="shared" si="180"/>
        <v>105.69843274765654</v>
      </c>
      <c r="AD215" s="110">
        <f t="shared" si="181"/>
        <v>25.877012502620975</v>
      </c>
      <c r="AE215" s="110"/>
      <c r="AF215" s="110"/>
      <c r="AG215" s="110"/>
      <c r="AH215" s="110"/>
      <c r="AI215" s="110"/>
      <c r="AJ215" s="110"/>
      <c r="AK215" s="90">
        <f t="shared" si="133"/>
        <v>0</v>
      </c>
      <c r="AL215" s="90">
        <f t="shared" si="134"/>
        <v>0</v>
      </c>
      <c r="AM215" s="90">
        <f t="shared" si="135"/>
        <v>0</v>
      </c>
      <c r="AN215" s="90">
        <f t="shared" si="136"/>
        <v>0</v>
      </c>
      <c r="AO215" s="90">
        <f t="shared" si="137"/>
        <v>0</v>
      </c>
      <c r="AP215" s="90">
        <f t="shared" si="138"/>
        <v>0</v>
      </c>
      <c r="AQ215" s="110">
        <f t="shared" si="139"/>
        <v>0</v>
      </c>
      <c r="AR215" s="110">
        <f t="shared" si="140"/>
        <v>0</v>
      </c>
      <c r="AS215" s="110">
        <f t="shared" si="141"/>
        <v>0</v>
      </c>
      <c r="AT215" s="110">
        <f t="shared" si="142"/>
        <v>0</v>
      </c>
      <c r="AU215" s="110">
        <f t="shared" si="143"/>
        <v>0</v>
      </c>
      <c r="AV215" s="110">
        <f t="shared" si="144"/>
        <v>0</v>
      </c>
      <c r="AW215" s="110">
        <f t="shared" si="182"/>
        <v>1.5961694364039309</v>
      </c>
      <c r="AX215" s="110">
        <f t="shared" si="183"/>
        <v>2.901778078759329</v>
      </c>
      <c r="AY215" s="110">
        <f t="shared" si="184"/>
        <v>0.83631562679759819</v>
      </c>
      <c r="AZ215" s="110">
        <f t="shared" si="185"/>
        <v>0.62531837026921799</v>
      </c>
      <c r="BA215" s="110">
        <f t="shared" si="186"/>
        <v>9.6609720815057649</v>
      </c>
      <c r="BB215" s="110">
        <f t="shared" si="187"/>
        <v>2.71181603624215</v>
      </c>
      <c r="BC215" s="110">
        <f t="shared" si="151"/>
        <v>26.641105774182947</v>
      </c>
      <c r="BD215" s="110">
        <f t="shared" si="152"/>
        <v>33.357150375467079</v>
      </c>
      <c r="BE215" s="110">
        <f t="shared" si="153"/>
        <v>10.621123605182882</v>
      </c>
      <c r="BF215" s="110">
        <f t="shared" si="154"/>
        <v>7.4189555620513481</v>
      </c>
      <c r="BG215" s="110">
        <f t="shared" si="155"/>
        <v>115.3594048291623</v>
      </c>
      <c r="BH215" s="110">
        <f t="shared" si="156"/>
        <v>28.588828538863126</v>
      </c>
      <c r="BI215" s="108">
        <f t="shared" si="157"/>
        <v>0</v>
      </c>
      <c r="BJ215" s="109">
        <f t="shared" si="158"/>
        <v>-8463.7457291158498</v>
      </c>
      <c r="BK215" s="109">
        <f t="shared" si="145"/>
        <v>9500</v>
      </c>
      <c r="BL215" s="89">
        <f t="shared" si="159"/>
        <v>0.12243447570965738</v>
      </c>
      <c r="BM215" s="109">
        <f t="shared" si="188"/>
        <v>698.83568360435856</v>
      </c>
      <c r="BN215" s="108">
        <f t="shared" si="160"/>
        <v>10198.835683604359</v>
      </c>
      <c r="BO215" s="89">
        <f t="shared" si="161"/>
        <v>0.20500260877635812</v>
      </c>
      <c r="BP215" s="108">
        <f t="shared" si="146"/>
        <v>842.4760911759995</v>
      </c>
      <c r="BQ215" s="108">
        <f t="shared" si="162"/>
        <v>10342.476091175999</v>
      </c>
      <c r="BR215" s="89">
        <f t="shared" si="147"/>
        <v>0.22197386620408399</v>
      </c>
      <c r="BT215" s="108"/>
      <c r="BU215" s="109">
        <f t="shared" si="163"/>
        <v>-8463.7457291158498</v>
      </c>
      <c r="BV215" s="109">
        <f t="shared" si="148"/>
        <v>9500</v>
      </c>
      <c r="BX215" s="108">
        <f t="shared" si="149"/>
        <v>8463.7457291158498</v>
      </c>
      <c r="BY215" s="111">
        <f t="shared" si="150"/>
        <v>0.1224344757096576</v>
      </c>
      <c r="BZ215" s="108">
        <f t="shared" si="189"/>
        <v>66.760002</v>
      </c>
      <c r="CA215" s="108">
        <f t="shared" si="190"/>
        <v>48.459999000000003</v>
      </c>
    </row>
    <row r="216" spans="1:79" ht="12.75" customHeight="1" x14ac:dyDescent="0.2">
      <c r="A216" s="107">
        <v>40561</v>
      </c>
      <c r="B216" s="108">
        <v>66.040001000000004</v>
      </c>
      <c r="C216" s="108">
        <v>54.720001000000003</v>
      </c>
      <c r="D216" s="108">
        <v>53.630001</v>
      </c>
      <c r="E216" s="108">
        <v>66.559997999999993</v>
      </c>
      <c r="F216" s="108">
        <v>36.869999</v>
      </c>
      <c r="G216" s="108">
        <v>47.16</v>
      </c>
      <c r="L216" s="189">
        <f>IF(inter=Weekly_2,L215+$B$4,IF(inter=Bi_weekly_2,0,IF(inter=Monthly_2,0,IF(inter=Quarterly_2,0,IF(inter=Yearly_2,0,IF(inter=None_2,0,0))))))</f>
        <v>0</v>
      </c>
      <c r="M216" s="109">
        <f t="shared" si="164"/>
        <v>0</v>
      </c>
      <c r="N216" s="109">
        <f t="shared" si="165"/>
        <v>0</v>
      </c>
      <c r="O216" s="109">
        <f t="shared" si="166"/>
        <v>0</v>
      </c>
      <c r="P216" s="109">
        <f t="shared" si="167"/>
        <v>0</v>
      </c>
      <c r="Q216" s="109">
        <f t="shared" si="168"/>
        <v>0</v>
      </c>
      <c r="R216" s="109">
        <f t="shared" si="169"/>
        <v>0</v>
      </c>
      <c r="S216" s="110">
        <f t="shared" si="170"/>
        <v>0</v>
      </c>
      <c r="T216" s="110">
        <f t="shared" si="171"/>
        <v>0</v>
      </c>
      <c r="U216" s="110">
        <f t="shared" si="172"/>
        <v>0</v>
      </c>
      <c r="V216" s="110">
        <f t="shared" si="173"/>
        <v>0</v>
      </c>
      <c r="W216" s="110">
        <f t="shared" si="174"/>
        <v>0</v>
      </c>
      <c r="X216" s="110">
        <f t="shared" si="175"/>
        <v>0</v>
      </c>
      <c r="Y216" s="110">
        <f t="shared" si="176"/>
        <v>25.044936337779017</v>
      </c>
      <c r="Z216" s="110">
        <f t="shared" si="177"/>
        <v>30.45537229670775</v>
      </c>
      <c r="AA216" s="110">
        <f t="shared" si="178"/>
        <v>9.7848079783852846</v>
      </c>
      <c r="AB216" s="110">
        <f t="shared" si="179"/>
        <v>6.7936371917821301</v>
      </c>
      <c r="AC216" s="110">
        <f t="shared" si="180"/>
        <v>105.69843274765654</v>
      </c>
      <c r="AD216" s="110">
        <f t="shared" si="181"/>
        <v>25.877012502620975</v>
      </c>
      <c r="AE216" s="110"/>
      <c r="AF216" s="110"/>
      <c r="AG216" s="110"/>
      <c r="AH216" s="110"/>
      <c r="AI216" s="110"/>
      <c r="AJ216" s="110"/>
      <c r="AK216" s="90">
        <f t="shared" si="133"/>
        <v>0</v>
      </c>
      <c r="AL216" s="90">
        <f t="shared" si="134"/>
        <v>0</v>
      </c>
      <c r="AM216" s="90">
        <f t="shared" si="135"/>
        <v>0</v>
      </c>
      <c r="AN216" s="90">
        <f t="shared" si="136"/>
        <v>0</v>
      </c>
      <c r="AO216" s="90">
        <f t="shared" si="137"/>
        <v>0</v>
      </c>
      <c r="AP216" s="90">
        <f t="shared" si="138"/>
        <v>0</v>
      </c>
      <c r="AQ216" s="110">
        <f t="shared" si="139"/>
        <v>0</v>
      </c>
      <c r="AR216" s="110">
        <f t="shared" si="140"/>
        <v>0</v>
      </c>
      <c r="AS216" s="110">
        <f t="shared" si="141"/>
        <v>0</v>
      </c>
      <c r="AT216" s="110">
        <f t="shared" si="142"/>
        <v>0</v>
      </c>
      <c r="AU216" s="110">
        <f t="shared" si="143"/>
        <v>0</v>
      </c>
      <c r="AV216" s="110">
        <f t="shared" si="144"/>
        <v>0</v>
      </c>
      <c r="AW216" s="110">
        <f t="shared" si="182"/>
        <v>1.5961694364039309</v>
      </c>
      <c r="AX216" s="110">
        <f t="shared" si="183"/>
        <v>2.901778078759329</v>
      </c>
      <c r="AY216" s="110">
        <f t="shared" si="184"/>
        <v>0.83631562679759819</v>
      </c>
      <c r="AZ216" s="110">
        <f t="shared" si="185"/>
        <v>0.62531837026921799</v>
      </c>
      <c r="BA216" s="110">
        <f t="shared" si="186"/>
        <v>9.6609720815057649</v>
      </c>
      <c r="BB216" s="110">
        <f t="shared" si="187"/>
        <v>2.71181603624215</v>
      </c>
      <c r="BC216" s="110">
        <f t="shared" si="151"/>
        <v>26.641105774182947</v>
      </c>
      <c r="BD216" s="110">
        <f t="shared" si="152"/>
        <v>33.357150375467079</v>
      </c>
      <c r="BE216" s="110">
        <f t="shared" si="153"/>
        <v>10.621123605182882</v>
      </c>
      <c r="BF216" s="110">
        <f t="shared" si="154"/>
        <v>7.4189555620513481</v>
      </c>
      <c r="BG216" s="110">
        <f t="shared" si="155"/>
        <v>115.3594048291623</v>
      </c>
      <c r="BH216" s="110">
        <f t="shared" si="156"/>
        <v>28.588828538863126</v>
      </c>
      <c r="BI216" s="108">
        <f t="shared" si="157"/>
        <v>0</v>
      </c>
      <c r="BJ216" s="109">
        <f t="shared" si="158"/>
        <v>-8463.7457291158498</v>
      </c>
      <c r="BK216" s="109">
        <f t="shared" si="145"/>
        <v>9414.8903822177072</v>
      </c>
      <c r="BL216" s="89">
        <f t="shared" si="159"/>
        <v>0.11237868947667651</v>
      </c>
      <c r="BM216" s="109">
        <f t="shared" si="188"/>
        <v>698.83568360435856</v>
      </c>
      <c r="BN216" s="108">
        <f t="shared" si="160"/>
        <v>10113.726065822066</v>
      </c>
      <c r="BO216" s="89">
        <f t="shared" si="161"/>
        <v>0.19494682254337747</v>
      </c>
      <c r="BP216" s="108">
        <f t="shared" si="146"/>
        <v>834.75840317705217</v>
      </c>
      <c r="BQ216" s="108">
        <f t="shared" si="162"/>
        <v>10249.64878539476</v>
      </c>
      <c r="BR216" s="89">
        <f t="shared" si="147"/>
        <v>0.21100622743607289</v>
      </c>
      <c r="BT216" s="108"/>
      <c r="BU216" s="109">
        <f t="shared" si="163"/>
        <v>-8463.7457291158498</v>
      </c>
      <c r="BV216" s="109">
        <f t="shared" si="148"/>
        <v>9414.8903822177072</v>
      </c>
      <c r="BX216" s="108">
        <f t="shared" si="149"/>
        <v>8463.7457291158498</v>
      </c>
      <c r="BY216" s="111">
        <f t="shared" si="150"/>
        <v>0.11237868947667651</v>
      </c>
      <c r="BZ216" s="108">
        <f t="shared" si="189"/>
        <v>66.040001000000004</v>
      </c>
      <c r="CA216" s="108">
        <f t="shared" si="190"/>
        <v>47.16</v>
      </c>
    </row>
    <row r="217" spans="1:79" ht="12.75" customHeight="1" x14ac:dyDescent="0.2">
      <c r="A217" s="107">
        <v>40567</v>
      </c>
      <c r="B217" s="108">
        <v>65.830001999999993</v>
      </c>
      <c r="C217" s="108">
        <v>54.43</v>
      </c>
      <c r="D217" s="108">
        <v>53.91</v>
      </c>
      <c r="E217" s="108">
        <v>66.919998000000007</v>
      </c>
      <c r="F217" s="108">
        <v>36.580002</v>
      </c>
      <c r="G217" s="108">
        <v>46.009998000000003</v>
      </c>
      <c r="L217" s="189">
        <f>IF(inter=Weekly_2,L216+$B$4,IF(inter=Bi_weekly_2,L215+$B$4,IF(inter=Monthly_2,0,IF(inter=Quarterly_2,L204+$B$4,IF(inter=Yearly_2,0,IF(inter=None_2,0,0))))))</f>
        <v>0</v>
      </c>
      <c r="M217" s="109">
        <f t="shared" si="164"/>
        <v>0</v>
      </c>
      <c r="N217" s="109">
        <f t="shared" si="165"/>
        <v>0</v>
      </c>
      <c r="O217" s="109">
        <f t="shared" si="166"/>
        <v>0</v>
      </c>
      <c r="P217" s="109">
        <f t="shared" si="167"/>
        <v>0</v>
      </c>
      <c r="Q217" s="109">
        <f t="shared" si="168"/>
        <v>0</v>
      </c>
      <c r="R217" s="109">
        <f t="shared" si="169"/>
        <v>0</v>
      </c>
      <c r="S217" s="110">
        <f t="shared" si="170"/>
        <v>0</v>
      </c>
      <c r="T217" s="110">
        <f t="shared" si="171"/>
        <v>0</v>
      </c>
      <c r="U217" s="110">
        <f t="shared" si="172"/>
        <v>0</v>
      </c>
      <c r="V217" s="110">
        <f t="shared" si="173"/>
        <v>0</v>
      </c>
      <c r="W217" s="110">
        <f t="shared" si="174"/>
        <v>0</v>
      </c>
      <c r="X217" s="110">
        <f t="shared" si="175"/>
        <v>0</v>
      </c>
      <c r="Y217" s="110">
        <f t="shared" si="176"/>
        <v>25.044936337779017</v>
      </c>
      <c r="Z217" s="110">
        <f t="shared" si="177"/>
        <v>30.45537229670775</v>
      </c>
      <c r="AA217" s="110">
        <f t="shared" si="178"/>
        <v>9.7848079783852846</v>
      </c>
      <c r="AB217" s="110">
        <f t="shared" si="179"/>
        <v>6.7936371917821301</v>
      </c>
      <c r="AC217" s="110">
        <f t="shared" si="180"/>
        <v>105.69843274765654</v>
      </c>
      <c r="AD217" s="110">
        <f t="shared" si="181"/>
        <v>25.877012502620975</v>
      </c>
      <c r="AE217" s="110"/>
      <c r="AF217" s="110"/>
      <c r="AG217" s="110"/>
      <c r="AH217" s="110"/>
      <c r="AI217" s="110"/>
      <c r="AJ217" s="110"/>
      <c r="AK217" s="90">
        <f t="shared" si="133"/>
        <v>0</v>
      </c>
      <c r="AL217" s="90">
        <f t="shared" si="134"/>
        <v>0</v>
      </c>
      <c r="AM217" s="90">
        <f t="shared" si="135"/>
        <v>0</v>
      </c>
      <c r="AN217" s="90">
        <f t="shared" si="136"/>
        <v>0</v>
      </c>
      <c r="AO217" s="90">
        <f t="shared" si="137"/>
        <v>0</v>
      </c>
      <c r="AP217" s="90">
        <f t="shared" si="138"/>
        <v>0</v>
      </c>
      <c r="AQ217" s="110">
        <f t="shared" si="139"/>
        <v>0</v>
      </c>
      <c r="AR217" s="110">
        <f t="shared" si="140"/>
        <v>0</v>
      </c>
      <c r="AS217" s="110">
        <f t="shared" si="141"/>
        <v>0</v>
      </c>
      <c r="AT217" s="110">
        <f t="shared" si="142"/>
        <v>0</v>
      </c>
      <c r="AU217" s="110">
        <f t="shared" si="143"/>
        <v>0</v>
      </c>
      <c r="AV217" s="110">
        <f t="shared" si="144"/>
        <v>0</v>
      </c>
      <c r="AW217" s="110">
        <f t="shared" si="182"/>
        <v>1.5961694364039309</v>
      </c>
      <c r="AX217" s="110">
        <f t="shared" si="183"/>
        <v>2.901778078759329</v>
      </c>
      <c r="AY217" s="110">
        <f t="shared" si="184"/>
        <v>0.83631562679759819</v>
      </c>
      <c r="AZ217" s="110">
        <f t="shared" si="185"/>
        <v>0.62531837026921799</v>
      </c>
      <c r="BA217" s="110">
        <f t="shared" si="186"/>
        <v>9.6609720815057649</v>
      </c>
      <c r="BB217" s="110">
        <f t="shared" si="187"/>
        <v>2.71181603624215</v>
      </c>
      <c r="BC217" s="110">
        <f t="shared" si="151"/>
        <v>26.641105774182947</v>
      </c>
      <c r="BD217" s="110">
        <f t="shared" si="152"/>
        <v>33.357150375467079</v>
      </c>
      <c r="BE217" s="110">
        <f t="shared" si="153"/>
        <v>10.621123605182882</v>
      </c>
      <c r="BF217" s="110">
        <f t="shared" si="154"/>
        <v>7.4189555620513481</v>
      </c>
      <c r="BG217" s="110">
        <f t="shared" si="155"/>
        <v>115.3594048291623</v>
      </c>
      <c r="BH217" s="110">
        <f t="shared" si="156"/>
        <v>28.588828538863126</v>
      </c>
      <c r="BI217" s="108">
        <f t="shared" si="157"/>
        <v>0</v>
      </c>
      <c r="BJ217" s="109">
        <f t="shared" si="158"/>
        <v>-8463.7457291158498</v>
      </c>
      <c r="BK217" s="109">
        <f t="shared" si="145"/>
        <v>9345.5734835149124</v>
      </c>
      <c r="BL217" s="89">
        <f t="shared" si="159"/>
        <v>0.10418882875527746</v>
      </c>
      <c r="BM217" s="109">
        <f t="shared" si="188"/>
        <v>698.83568360435856</v>
      </c>
      <c r="BN217" s="108">
        <f t="shared" si="160"/>
        <v>10044.409167119271</v>
      </c>
      <c r="BO217" s="89">
        <f t="shared" si="161"/>
        <v>0.18675696182197843</v>
      </c>
      <c r="BP217" s="108">
        <f t="shared" si="146"/>
        <v>828.12072601341208</v>
      </c>
      <c r="BQ217" s="108">
        <f t="shared" si="162"/>
        <v>10173.694209528325</v>
      </c>
      <c r="BR217" s="89">
        <f t="shared" si="147"/>
        <v>0.20203211853708436</v>
      </c>
      <c r="BT217" s="108"/>
      <c r="BU217" s="109">
        <f t="shared" si="163"/>
        <v>-8463.7457291158498</v>
      </c>
      <c r="BV217" s="109">
        <f t="shared" si="148"/>
        <v>9345.5734835149124</v>
      </c>
      <c r="BX217" s="108">
        <f t="shared" si="149"/>
        <v>8463.7457291158498</v>
      </c>
      <c r="BY217" s="111">
        <f t="shared" si="150"/>
        <v>0.10418882875527746</v>
      </c>
      <c r="BZ217" s="108">
        <f t="shared" si="189"/>
        <v>65.830001999999993</v>
      </c>
      <c r="CA217" s="108">
        <f t="shared" si="190"/>
        <v>46.009998000000003</v>
      </c>
    </row>
    <row r="218" spans="1:79" ht="12.75" customHeight="1" x14ac:dyDescent="0.2">
      <c r="A218" s="107">
        <v>40574</v>
      </c>
      <c r="B218" s="108">
        <v>67.610000999999997</v>
      </c>
      <c r="C218" s="108">
        <v>55.869999</v>
      </c>
      <c r="D218" s="108">
        <v>55.400002000000001</v>
      </c>
      <c r="E218" s="108">
        <v>68.550003000000004</v>
      </c>
      <c r="F218" s="108">
        <v>37.779998999999997</v>
      </c>
      <c r="G218" s="108">
        <v>47.060001</v>
      </c>
      <c r="L218" s="189">
        <f>IF(inter=Weekly_2,L217+$B$4,IF(inter=Bi_weekly_2,0,IF(inter=Monthly_2,0,IF(inter=Quarterly_2,0,IF(inter=Yearly_2,0,IF(inter=None_2,0,0))))))</f>
        <v>0</v>
      </c>
      <c r="M218" s="109">
        <f t="shared" si="164"/>
        <v>0</v>
      </c>
      <c r="N218" s="109">
        <f t="shared" si="165"/>
        <v>0</v>
      </c>
      <c r="O218" s="109">
        <f t="shared" si="166"/>
        <v>0</v>
      </c>
      <c r="P218" s="109">
        <f t="shared" si="167"/>
        <v>0</v>
      </c>
      <c r="Q218" s="109">
        <f t="shared" si="168"/>
        <v>0</v>
      </c>
      <c r="R218" s="109">
        <f t="shared" si="169"/>
        <v>0</v>
      </c>
      <c r="S218" s="110">
        <f t="shared" si="170"/>
        <v>0</v>
      </c>
      <c r="T218" s="110">
        <f t="shared" si="171"/>
        <v>0</v>
      </c>
      <c r="U218" s="110">
        <f t="shared" si="172"/>
        <v>0</v>
      </c>
      <c r="V218" s="110">
        <f t="shared" si="173"/>
        <v>0</v>
      </c>
      <c r="W218" s="110">
        <f t="shared" si="174"/>
        <v>0</v>
      </c>
      <c r="X218" s="110">
        <f t="shared" si="175"/>
        <v>0</v>
      </c>
      <c r="Y218" s="110">
        <f t="shared" si="176"/>
        <v>25.044936337779017</v>
      </c>
      <c r="Z218" s="110">
        <f t="shared" si="177"/>
        <v>30.45537229670775</v>
      </c>
      <c r="AA218" s="110">
        <f t="shared" si="178"/>
        <v>9.7848079783852846</v>
      </c>
      <c r="AB218" s="110">
        <f t="shared" si="179"/>
        <v>6.7936371917821301</v>
      </c>
      <c r="AC218" s="110">
        <f t="shared" si="180"/>
        <v>105.69843274765654</v>
      </c>
      <c r="AD218" s="110">
        <f t="shared" si="181"/>
        <v>25.877012502620975</v>
      </c>
      <c r="AE218" s="110"/>
      <c r="AF218" s="110"/>
      <c r="AG218" s="110"/>
      <c r="AH218" s="110"/>
      <c r="AI218" s="110"/>
      <c r="AJ218" s="110"/>
      <c r="AK218" s="90">
        <f t="shared" si="133"/>
        <v>0</v>
      </c>
      <c r="AL218" s="90">
        <f t="shared" si="134"/>
        <v>0</v>
      </c>
      <c r="AM218" s="90">
        <f t="shared" si="135"/>
        <v>0</v>
      </c>
      <c r="AN218" s="90">
        <f t="shared" si="136"/>
        <v>0</v>
      </c>
      <c r="AO218" s="90">
        <f t="shared" si="137"/>
        <v>0</v>
      </c>
      <c r="AP218" s="90">
        <f t="shared" si="138"/>
        <v>0</v>
      </c>
      <c r="AQ218" s="110">
        <f t="shared" si="139"/>
        <v>0</v>
      </c>
      <c r="AR218" s="110">
        <f t="shared" si="140"/>
        <v>0</v>
      </c>
      <c r="AS218" s="110">
        <f t="shared" si="141"/>
        <v>0</v>
      </c>
      <c r="AT218" s="110">
        <f t="shared" si="142"/>
        <v>0</v>
      </c>
      <c r="AU218" s="110">
        <f t="shared" si="143"/>
        <v>0</v>
      </c>
      <c r="AV218" s="110">
        <f t="shared" si="144"/>
        <v>0</v>
      </c>
      <c r="AW218" s="110">
        <f t="shared" si="182"/>
        <v>1.5961694364039309</v>
      </c>
      <c r="AX218" s="110">
        <f t="shared" si="183"/>
        <v>2.901778078759329</v>
      </c>
      <c r="AY218" s="110">
        <f t="shared" si="184"/>
        <v>0.83631562679759819</v>
      </c>
      <c r="AZ218" s="110">
        <f t="shared" si="185"/>
        <v>0.62531837026921799</v>
      </c>
      <c r="BA218" s="110">
        <f t="shared" si="186"/>
        <v>9.6609720815057649</v>
      </c>
      <c r="BB218" s="110">
        <f t="shared" si="187"/>
        <v>2.71181603624215</v>
      </c>
      <c r="BC218" s="110">
        <f t="shared" si="151"/>
        <v>26.641105774182947</v>
      </c>
      <c r="BD218" s="110">
        <f t="shared" si="152"/>
        <v>33.357150375467079</v>
      </c>
      <c r="BE218" s="110">
        <f t="shared" si="153"/>
        <v>10.621123605182882</v>
      </c>
      <c r="BF218" s="110">
        <f t="shared" si="154"/>
        <v>7.4189555620513481</v>
      </c>
      <c r="BG218" s="110">
        <f t="shared" si="155"/>
        <v>115.3594048291623</v>
      </c>
      <c r="BH218" s="110">
        <f t="shared" si="156"/>
        <v>28.588828538863126</v>
      </c>
      <c r="BI218" s="108">
        <f t="shared" si="157"/>
        <v>0</v>
      </c>
      <c r="BJ218" s="109">
        <f t="shared" si="158"/>
        <v>-8463.7457291158498</v>
      </c>
      <c r="BK218" s="109">
        <f t="shared" si="145"/>
        <v>9613.6709398119874</v>
      </c>
      <c r="BL218" s="89">
        <f t="shared" si="159"/>
        <v>0.13586481062874056</v>
      </c>
      <c r="BM218" s="109">
        <f t="shared" si="188"/>
        <v>698.83568360435856</v>
      </c>
      <c r="BN218" s="108">
        <f t="shared" si="160"/>
        <v>10312.506623416346</v>
      </c>
      <c r="BO218" s="89">
        <f t="shared" si="161"/>
        <v>0.21843294369544153</v>
      </c>
      <c r="BP218" s="108">
        <f t="shared" si="146"/>
        <v>851.8464000607604</v>
      </c>
      <c r="BQ218" s="108">
        <f t="shared" si="162"/>
        <v>10465.517339872749</v>
      </c>
      <c r="BR218" s="89">
        <f t="shared" si="147"/>
        <v>0.23651131246425217</v>
      </c>
      <c r="BT218" s="108"/>
      <c r="BU218" s="109">
        <f t="shared" si="163"/>
        <v>-8463.7457291158498</v>
      </c>
      <c r="BV218" s="109">
        <f t="shared" si="148"/>
        <v>9613.6709398119874</v>
      </c>
      <c r="BX218" s="108">
        <f t="shared" si="149"/>
        <v>8463.7457291158498</v>
      </c>
      <c r="BY218" s="111">
        <f t="shared" si="150"/>
        <v>0.13586481062874078</v>
      </c>
      <c r="BZ218" s="108">
        <f t="shared" si="189"/>
        <v>67.610000999999997</v>
      </c>
      <c r="CA218" s="108">
        <f t="shared" si="190"/>
        <v>47.060001</v>
      </c>
    </row>
    <row r="219" spans="1:79" ht="12.75" customHeight="1" x14ac:dyDescent="0.2">
      <c r="A219" s="107">
        <v>40581</v>
      </c>
      <c r="B219" s="108">
        <v>68.75</v>
      </c>
      <c r="C219" s="108">
        <v>56.709999000000003</v>
      </c>
      <c r="D219" s="108">
        <v>56.27</v>
      </c>
      <c r="E219" s="108">
        <v>70.230002999999996</v>
      </c>
      <c r="F219" s="108">
        <v>37.770000000000003</v>
      </c>
      <c r="G219" s="108">
        <v>45.93</v>
      </c>
      <c r="L219" s="189">
        <f>IF(inter=Weekly_2,L218+$B$4,IF(inter=Bi_weekly_2,L217+$B$4,IF(inter=Monthly_2,L215+$B$4,IF(inter=Quarterly_2,0,IF(inter=Yearly_2,0,IF(inter=None_2,0,0))))))</f>
        <v>9600</v>
      </c>
      <c r="M219" s="109">
        <f t="shared" si="164"/>
        <v>32.239373222307449</v>
      </c>
      <c r="N219" s="109">
        <f t="shared" si="165"/>
        <v>37.52413249092433</v>
      </c>
      <c r="O219" s="109">
        <f t="shared" si="166"/>
        <v>12.991144943739982</v>
      </c>
      <c r="P219" s="109">
        <f t="shared" si="167"/>
        <v>6.717160359770503</v>
      </c>
      <c r="Q219" s="109">
        <f t="shared" si="168"/>
        <v>46.629804878988125</v>
      </c>
      <c r="R219" s="109">
        <f t="shared" si="169"/>
        <v>-78.668815754618663</v>
      </c>
      <c r="S219" s="110">
        <f t="shared" si="170"/>
        <v>-0.46893633777901744</v>
      </c>
      <c r="T219" s="110">
        <f t="shared" si="171"/>
        <v>-0.66168459094708021</v>
      </c>
      <c r="U219" s="110">
        <f t="shared" si="172"/>
        <v>-0.23087160020863659</v>
      </c>
      <c r="V219" s="110">
        <f t="shared" si="173"/>
        <v>-9.5645166920618002E-2</v>
      </c>
      <c r="W219" s="110">
        <f t="shared" si="174"/>
        <v>-1.2345725411434505</v>
      </c>
      <c r="X219" s="110">
        <f t="shared" si="175"/>
        <v>1.7127980786984252</v>
      </c>
      <c r="Y219" s="110">
        <f t="shared" si="176"/>
        <v>24.576000000000001</v>
      </c>
      <c r="Z219" s="110">
        <f t="shared" si="177"/>
        <v>29.793687705760671</v>
      </c>
      <c r="AA219" s="110">
        <f t="shared" si="178"/>
        <v>9.5539363781766475</v>
      </c>
      <c r="AB219" s="110">
        <f t="shared" si="179"/>
        <v>6.6979920248615121</v>
      </c>
      <c r="AC219" s="110">
        <f t="shared" si="180"/>
        <v>104.46386020651309</v>
      </c>
      <c r="AD219" s="110">
        <f t="shared" si="181"/>
        <v>27.589810581319401</v>
      </c>
      <c r="AE219" s="110"/>
      <c r="AF219" s="110"/>
      <c r="AG219" s="110"/>
      <c r="AH219" s="110"/>
      <c r="AI219" s="110"/>
      <c r="AJ219" s="110"/>
      <c r="AK219" s="90">
        <f t="shared" si="133"/>
        <v>0</v>
      </c>
      <c r="AL219" s="90">
        <f t="shared" si="134"/>
        <v>0</v>
      </c>
      <c r="AM219" s="90">
        <f t="shared" si="135"/>
        <v>0</v>
      </c>
      <c r="AN219" s="90">
        <f t="shared" si="136"/>
        <v>0</v>
      </c>
      <c r="AO219" s="90">
        <f t="shared" si="137"/>
        <v>0</v>
      </c>
      <c r="AP219" s="90">
        <f t="shared" si="138"/>
        <v>0</v>
      </c>
      <c r="AQ219" s="110">
        <f t="shared" si="139"/>
        <v>0</v>
      </c>
      <c r="AR219" s="110">
        <f t="shared" si="140"/>
        <v>0</v>
      </c>
      <c r="AS219" s="110">
        <f t="shared" si="141"/>
        <v>0</v>
      </c>
      <c r="AT219" s="110">
        <f t="shared" si="142"/>
        <v>0</v>
      </c>
      <c r="AU219" s="110">
        <f t="shared" si="143"/>
        <v>0</v>
      </c>
      <c r="AV219" s="110">
        <f t="shared" si="144"/>
        <v>0</v>
      </c>
      <c r="AW219" s="110">
        <f t="shared" si="182"/>
        <v>1.5961694364039309</v>
      </c>
      <c r="AX219" s="110">
        <f t="shared" si="183"/>
        <v>2.901778078759329</v>
      </c>
      <c r="AY219" s="110">
        <f t="shared" si="184"/>
        <v>0.83631562679759819</v>
      </c>
      <c r="AZ219" s="110">
        <f t="shared" si="185"/>
        <v>0.62531837026921799</v>
      </c>
      <c r="BA219" s="110">
        <f t="shared" si="186"/>
        <v>9.6609720815057649</v>
      </c>
      <c r="BB219" s="110">
        <f t="shared" si="187"/>
        <v>2.71181603624215</v>
      </c>
      <c r="BC219" s="110">
        <f t="shared" si="151"/>
        <v>26.17216943640393</v>
      </c>
      <c r="BD219" s="110">
        <f t="shared" si="152"/>
        <v>32.695465784520003</v>
      </c>
      <c r="BE219" s="110">
        <f t="shared" si="153"/>
        <v>10.390252004974245</v>
      </c>
      <c r="BF219" s="110">
        <f t="shared" si="154"/>
        <v>7.3233103951307301</v>
      </c>
      <c r="BG219" s="110">
        <f t="shared" si="155"/>
        <v>114.12483228801885</v>
      </c>
      <c r="BH219" s="110">
        <f t="shared" si="156"/>
        <v>30.301626617561553</v>
      </c>
      <c r="BI219" s="108">
        <f t="shared" si="157"/>
        <v>0</v>
      </c>
      <c r="BJ219" s="109">
        <f t="shared" si="158"/>
        <v>-8406.3129289747376</v>
      </c>
      <c r="BK219" s="109">
        <f t="shared" si="145"/>
        <v>9600</v>
      </c>
      <c r="BL219" s="89">
        <f t="shared" si="159"/>
        <v>0.14199888596948163</v>
      </c>
      <c r="BM219" s="109">
        <f t="shared" si="188"/>
        <v>698.83568360435856</v>
      </c>
      <c r="BN219" s="108">
        <f t="shared" si="160"/>
        <v>10298.835683604359</v>
      </c>
      <c r="BO219" s="89">
        <f t="shared" si="161"/>
        <v>0.22513113306863763</v>
      </c>
      <c r="BP219" s="108">
        <f t="shared" si="146"/>
        <v>854.72069810037146</v>
      </c>
      <c r="BQ219" s="108">
        <f t="shared" si="162"/>
        <v>10454.720698100373</v>
      </c>
      <c r="BR219" s="89">
        <f t="shared" si="147"/>
        <v>0.24367493649507366</v>
      </c>
      <c r="BT219" s="108"/>
      <c r="BU219" s="109">
        <f t="shared" si="163"/>
        <v>-8406.3129289747376</v>
      </c>
      <c r="BV219" s="109">
        <f t="shared" si="148"/>
        <v>9600</v>
      </c>
      <c r="BX219" s="108">
        <f t="shared" si="149"/>
        <v>8406.3129289747376</v>
      </c>
      <c r="BY219" s="111">
        <f t="shared" si="150"/>
        <v>0.1419988859694814</v>
      </c>
      <c r="BZ219" s="108">
        <f t="shared" si="189"/>
        <v>68.75</v>
      </c>
      <c r="CA219" s="108">
        <f t="shared" si="190"/>
        <v>45.93</v>
      </c>
    </row>
    <row r="220" spans="1:79" ht="12.75" customHeight="1" x14ac:dyDescent="0.2">
      <c r="A220" s="107">
        <v>40588</v>
      </c>
      <c r="B220" s="108">
        <v>69.540001000000004</v>
      </c>
      <c r="C220" s="108">
        <v>57.5</v>
      </c>
      <c r="D220" s="108">
        <v>57.169998</v>
      </c>
      <c r="E220" s="108">
        <v>71.319999999999993</v>
      </c>
      <c r="F220" s="108">
        <v>38.490001999999997</v>
      </c>
      <c r="G220" s="108">
        <v>46.900002000000001</v>
      </c>
      <c r="L220" s="189">
        <f>IF(inter=Weekly_2,L219+$B$4,IF(inter=Bi_weekly_2,0,IF(inter=Monthly_2,0,IF(inter=Quarterly_2,0,IF(inter=Yearly_2,0,IF(inter=None_2,0,0))))))</f>
        <v>0</v>
      </c>
      <c r="M220" s="109">
        <f t="shared" si="164"/>
        <v>0</v>
      </c>
      <c r="N220" s="109">
        <f t="shared" si="165"/>
        <v>0</v>
      </c>
      <c r="O220" s="109">
        <f t="shared" si="166"/>
        <v>0</v>
      </c>
      <c r="P220" s="109">
        <f t="shared" si="167"/>
        <v>0</v>
      </c>
      <c r="Q220" s="109">
        <f t="shared" si="168"/>
        <v>0</v>
      </c>
      <c r="R220" s="109">
        <f t="shared" si="169"/>
        <v>0</v>
      </c>
      <c r="S220" s="110">
        <f t="shared" si="170"/>
        <v>0</v>
      </c>
      <c r="T220" s="110">
        <f t="shared" si="171"/>
        <v>0</v>
      </c>
      <c r="U220" s="110">
        <f t="shared" si="172"/>
        <v>0</v>
      </c>
      <c r="V220" s="110">
        <f t="shared" si="173"/>
        <v>0</v>
      </c>
      <c r="W220" s="110">
        <f t="shared" si="174"/>
        <v>0</v>
      </c>
      <c r="X220" s="110">
        <f t="shared" si="175"/>
        <v>0</v>
      </c>
      <c r="Y220" s="110">
        <f t="shared" si="176"/>
        <v>24.576000000000001</v>
      </c>
      <c r="Z220" s="110">
        <f t="shared" si="177"/>
        <v>29.793687705760671</v>
      </c>
      <c r="AA220" s="110">
        <f t="shared" si="178"/>
        <v>9.5539363781766475</v>
      </c>
      <c r="AB220" s="110">
        <f t="shared" si="179"/>
        <v>6.6979920248615121</v>
      </c>
      <c r="AC220" s="110">
        <f t="shared" si="180"/>
        <v>104.46386020651309</v>
      </c>
      <c r="AD220" s="110">
        <f t="shared" si="181"/>
        <v>27.589810581319401</v>
      </c>
      <c r="AE220" s="110"/>
      <c r="AF220" s="110"/>
      <c r="AG220" s="110"/>
      <c r="AH220" s="110"/>
      <c r="AI220" s="110"/>
      <c r="AJ220" s="110"/>
      <c r="AK220" s="90">
        <f t="shared" si="133"/>
        <v>0</v>
      </c>
      <c r="AL220" s="90">
        <f t="shared" si="134"/>
        <v>0</v>
      </c>
      <c r="AM220" s="90">
        <f t="shared" si="135"/>
        <v>0</v>
      </c>
      <c r="AN220" s="90">
        <f t="shared" si="136"/>
        <v>0</v>
      </c>
      <c r="AO220" s="90">
        <f t="shared" si="137"/>
        <v>0</v>
      </c>
      <c r="AP220" s="90">
        <f t="shared" si="138"/>
        <v>0</v>
      </c>
      <c r="AQ220" s="110">
        <f t="shared" si="139"/>
        <v>0</v>
      </c>
      <c r="AR220" s="110">
        <f t="shared" si="140"/>
        <v>0</v>
      </c>
      <c r="AS220" s="110">
        <f t="shared" si="141"/>
        <v>0</v>
      </c>
      <c r="AT220" s="110">
        <f t="shared" si="142"/>
        <v>0</v>
      </c>
      <c r="AU220" s="110">
        <f t="shared" si="143"/>
        <v>0</v>
      </c>
      <c r="AV220" s="110">
        <f t="shared" si="144"/>
        <v>0</v>
      </c>
      <c r="AW220" s="110">
        <f t="shared" si="182"/>
        <v>1.5961694364039309</v>
      </c>
      <c r="AX220" s="110">
        <f t="shared" si="183"/>
        <v>2.901778078759329</v>
      </c>
      <c r="AY220" s="110">
        <f t="shared" si="184"/>
        <v>0.83631562679759819</v>
      </c>
      <c r="AZ220" s="110">
        <f t="shared" si="185"/>
        <v>0.62531837026921799</v>
      </c>
      <c r="BA220" s="110">
        <f t="shared" si="186"/>
        <v>9.6609720815057649</v>
      </c>
      <c r="BB220" s="110">
        <f t="shared" si="187"/>
        <v>2.71181603624215</v>
      </c>
      <c r="BC220" s="110">
        <f t="shared" si="151"/>
        <v>26.17216943640393</v>
      </c>
      <c r="BD220" s="110">
        <f t="shared" si="152"/>
        <v>32.695465784520003</v>
      </c>
      <c r="BE220" s="110">
        <f t="shared" si="153"/>
        <v>10.390252004974245</v>
      </c>
      <c r="BF220" s="110">
        <f t="shared" si="154"/>
        <v>7.3233103951307301</v>
      </c>
      <c r="BG220" s="110">
        <f t="shared" si="155"/>
        <v>114.12483228801885</v>
      </c>
      <c r="BH220" s="110">
        <f t="shared" si="156"/>
        <v>30.301626617561553</v>
      </c>
      <c r="BI220" s="108">
        <f t="shared" si="157"/>
        <v>0</v>
      </c>
      <c r="BJ220" s="109">
        <f t="shared" si="158"/>
        <v>-8406.3129289747376</v>
      </c>
      <c r="BK220" s="109">
        <f t="shared" si="145"/>
        <v>9760.8277822227592</v>
      </c>
      <c r="BL220" s="89">
        <f t="shared" si="159"/>
        <v>0.16113067223316224</v>
      </c>
      <c r="BM220" s="109">
        <f t="shared" si="188"/>
        <v>698.83568360435856</v>
      </c>
      <c r="BN220" s="108">
        <f t="shared" si="160"/>
        <v>10459.663465827118</v>
      </c>
      <c r="BO220" s="89">
        <f t="shared" si="161"/>
        <v>0.24426291933231825</v>
      </c>
      <c r="BP220" s="108">
        <f t="shared" si="146"/>
        <v>869.29474487383823</v>
      </c>
      <c r="BQ220" s="108">
        <f t="shared" si="162"/>
        <v>10630.122527096595</v>
      </c>
      <c r="BR220" s="89">
        <f t="shared" si="147"/>
        <v>0.26454042538160438</v>
      </c>
      <c r="BT220" s="108"/>
      <c r="BU220" s="109">
        <f t="shared" si="163"/>
        <v>-8406.3129289747376</v>
      </c>
      <c r="BV220" s="109">
        <f t="shared" si="148"/>
        <v>9760.8277822227592</v>
      </c>
      <c r="BX220" s="108">
        <f t="shared" si="149"/>
        <v>8406.3129289747376</v>
      </c>
      <c r="BY220" s="111">
        <f t="shared" si="150"/>
        <v>0.16113067223316202</v>
      </c>
      <c r="BZ220" s="108">
        <f t="shared" si="189"/>
        <v>69.540001000000004</v>
      </c>
      <c r="CA220" s="108">
        <f t="shared" si="190"/>
        <v>46.900002000000001</v>
      </c>
    </row>
    <row r="221" spans="1:79" ht="12.75" customHeight="1" x14ac:dyDescent="0.2">
      <c r="A221" s="107">
        <v>40596</v>
      </c>
      <c r="B221" s="108">
        <v>68.339995999999999</v>
      </c>
      <c r="C221" s="108">
        <v>56.610000999999997</v>
      </c>
      <c r="D221" s="108">
        <v>56.040000999999997</v>
      </c>
      <c r="E221" s="108">
        <v>70.150002000000001</v>
      </c>
      <c r="F221" s="108">
        <v>37.900002000000001</v>
      </c>
      <c r="G221" s="108">
        <v>46.009998000000003</v>
      </c>
      <c r="L221" s="189">
        <f>IF(inter=Weekly_2,L220+$B$4,IF(inter=Bi_weekly_2,L219+$B$4,IF(inter=Monthly_2,0,IF(inter=Quarterly_2,0,IF(inter=Yearly_2,0,IF(inter=None_2,0,0))))))</f>
        <v>0</v>
      </c>
      <c r="M221" s="109">
        <f t="shared" si="164"/>
        <v>0</v>
      </c>
      <c r="N221" s="109">
        <f t="shared" si="165"/>
        <v>0</v>
      </c>
      <c r="O221" s="109">
        <f t="shared" si="166"/>
        <v>0</v>
      </c>
      <c r="P221" s="109">
        <f t="shared" si="167"/>
        <v>0</v>
      </c>
      <c r="Q221" s="109">
        <f t="shared" si="168"/>
        <v>0</v>
      </c>
      <c r="R221" s="109">
        <f t="shared" si="169"/>
        <v>0</v>
      </c>
      <c r="S221" s="110">
        <f t="shared" si="170"/>
        <v>0</v>
      </c>
      <c r="T221" s="110">
        <f t="shared" si="171"/>
        <v>0</v>
      </c>
      <c r="U221" s="110">
        <f t="shared" si="172"/>
        <v>0</v>
      </c>
      <c r="V221" s="110">
        <f t="shared" si="173"/>
        <v>0</v>
      </c>
      <c r="W221" s="110">
        <f t="shared" si="174"/>
        <v>0</v>
      </c>
      <c r="X221" s="110">
        <f t="shared" si="175"/>
        <v>0</v>
      </c>
      <c r="Y221" s="110">
        <f t="shared" si="176"/>
        <v>24.576000000000001</v>
      </c>
      <c r="Z221" s="110">
        <f t="shared" si="177"/>
        <v>29.793687705760671</v>
      </c>
      <c r="AA221" s="110">
        <f t="shared" si="178"/>
        <v>9.5539363781766475</v>
      </c>
      <c r="AB221" s="110">
        <f t="shared" si="179"/>
        <v>6.6979920248615121</v>
      </c>
      <c r="AC221" s="110">
        <f t="shared" si="180"/>
        <v>104.46386020651309</v>
      </c>
      <c r="AD221" s="110">
        <f t="shared" si="181"/>
        <v>27.589810581319401</v>
      </c>
      <c r="AE221" s="110"/>
      <c r="AF221" s="110"/>
      <c r="AG221" s="110"/>
      <c r="AH221" s="110"/>
      <c r="AI221" s="110"/>
      <c r="AJ221" s="110"/>
      <c r="AK221" s="90">
        <f t="shared" si="133"/>
        <v>0</v>
      </c>
      <c r="AL221" s="90">
        <f t="shared" si="134"/>
        <v>0</v>
      </c>
      <c r="AM221" s="90">
        <f t="shared" si="135"/>
        <v>0</v>
      </c>
      <c r="AN221" s="90">
        <f t="shared" si="136"/>
        <v>0</v>
      </c>
      <c r="AO221" s="90">
        <f t="shared" si="137"/>
        <v>0</v>
      </c>
      <c r="AP221" s="90">
        <f t="shared" si="138"/>
        <v>0</v>
      </c>
      <c r="AQ221" s="110">
        <f t="shared" si="139"/>
        <v>0</v>
      </c>
      <c r="AR221" s="110">
        <f t="shared" si="140"/>
        <v>0</v>
      </c>
      <c r="AS221" s="110">
        <f t="shared" si="141"/>
        <v>0</v>
      </c>
      <c r="AT221" s="110">
        <f t="shared" si="142"/>
        <v>0</v>
      </c>
      <c r="AU221" s="110">
        <f t="shared" si="143"/>
        <v>0</v>
      </c>
      <c r="AV221" s="110">
        <f t="shared" si="144"/>
        <v>0</v>
      </c>
      <c r="AW221" s="110">
        <f t="shared" si="182"/>
        <v>1.5961694364039309</v>
      </c>
      <c r="AX221" s="110">
        <f t="shared" si="183"/>
        <v>2.901778078759329</v>
      </c>
      <c r="AY221" s="110">
        <f t="shared" si="184"/>
        <v>0.83631562679759819</v>
      </c>
      <c r="AZ221" s="110">
        <f t="shared" si="185"/>
        <v>0.62531837026921799</v>
      </c>
      <c r="BA221" s="110">
        <f t="shared" si="186"/>
        <v>9.6609720815057649</v>
      </c>
      <c r="BB221" s="110">
        <f t="shared" si="187"/>
        <v>2.71181603624215</v>
      </c>
      <c r="BC221" s="110">
        <f t="shared" si="151"/>
        <v>26.17216943640393</v>
      </c>
      <c r="BD221" s="110">
        <f t="shared" si="152"/>
        <v>32.695465784520003</v>
      </c>
      <c r="BE221" s="110">
        <f t="shared" si="153"/>
        <v>10.390252004974245</v>
      </c>
      <c r="BF221" s="110">
        <f t="shared" si="154"/>
        <v>7.3233103951307301</v>
      </c>
      <c r="BG221" s="110">
        <f t="shared" si="155"/>
        <v>114.12483228801885</v>
      </c>
      <c r="BH221" s="110">
        <f t="shared" si="156"/>
        <v>30.301626617561553</v>
      </c>
      <c r="BI221" s="108">
        <f t="shared" si="157"/>
        <v>0</v>
      </c>
      <c r="BJ221" s="109">
        <f t="shared" si="158"/>
        <v>-8406.3129289747376</v>
      </c>
      <c r="BK221" s="109">
        <f t="shared" si="145"/>
        <v>9599.9988310612243</v>
      </c>
      <c r="BL221" s="89">
        <f t="shared" si="159"/>
        <v>0.14199874691460868</v>
      </c>
      <c r="BM221" s="109">
        <f t="shared" si="188"/>
        <v>698.83568360435856</v>
      </c>
      <c r="BN221" s="108">
        <f t="shared" si="160"/>
        <v>10298.834514665583</v>
      </c>
      <c r="BO221" s="89">
        <f t="shared" si="161"/>
        <v>0.22513099401376491</v>
      </c>
      <c r="BP221" s="108">
        <f t="shared" si="146"/>
        <v>855.00659794146793</v>
      </c>
      <c r="BQ221" s="108">
        <f t="shared" si="162"/>
        <v>10455.005429002693</v>
      </c>
      <c r="BR221" s="89">
        <f t="shared" si="147"/>
        <v>0.24370880757562041</v>
      </c>
      <c r="BT221" s="108"/>
      <c r="BU221" s="109">
        <f t="shared" si="163"/>
        <v>-8406.3129289747376</v>
      </c>
      <c r="BV221" s="109">
        <f t="shared" si="148"/>
        <v>9599.9988310612243</v>
      </c>
      <c r="BX221" s="108">
        <f t="shared" si="149"/>
        <v>8406.3129289747376</v>
      </c>
      <c r="BY221" s="111">
        <f t="shared" si="150"/>
        <v>0.14199874691460868</v>
      </c>
      <c r="BZ221" s="108">
        <f t="shared" si="189"/>
        <v>68.339995999999999</v>
      </c>
      <c r="CA221" s="108">
        <f t="shared" si="190"/>
        <v>46.009998000000003</v>
      </c>
    </row>
    <row r="222" spans="1:79" ht="12.75" customHeight="1" x14ac:dyDescent="0.2">
      <c r="A222" s="107">
        <v>40602</v>
      </c>
      <c r="B222" s="108">
        <v>68.459998999999996</v>
      </c>
      <c r="C222" s="108">
        <v>56.639999000000003</v>
      </c>
      <c r="D222" s="108">
        <v>55.939999</v>
      </c>
      <c r="E222" s="108">
        <v>70.230002999999996</v>
      </c>
      <c r="F222" s="108">
        <v>38.060001</v>
      </c>
      <c r="G222" s="108">
        <v>47.389999000000003</v>
      </c>
      <c r="L222" s="189">
        <f>IF(inter=Weekly_2,L221+$B$4,IF(inter=Bi_weekly_2,0,IF(inter=Monthly_2,0,IF(inter=Quarterly_2,0,IF(inter=Yearly_2,0,IF(inter=None_2,0,0))))))</f>
        <v>0</v>
      </c>
      <c r="M222" s="109">
        <f t="shared" si="164"/>
        <v>0</v>
      </c>
      <c r="N222" s="109">
        <f t="shared" si="165"/>
        <v>0</v>
      </c>
      <c r="O222" s="109">
        <f t="shared" si="166"/>
        <v>0</v>
      </c>
      <c r="P222" s="109">
        <f t="shared" si="167"/>
        <v>0</v>
      </c>
      <c r="Q222" s="109">
        <f t="shared" si="168"/>
        <v>0</v>
      </c>
      <c r="R222" s="109">
        <f t="shared" si="169"/>
        <v>0</v>
      </c>
      <c r="S222" s="110">
        <f t="shared" si="170"/>
        <v>0</v>
      </c>
      <c r="T222" s="110">
        <f t="shared" si="171"/>
        <v>0</v>
      </c>
      <c r="U222" s="110">
        <f t="shared" si="172"/>
        <v>0</v>
      </c>
      <c r="V222" s="110">
        <f t="shared" si="173"/>
        <v>0</v>
      </c>
      <c r="W222" s="110">
        <f t="shared" si="174"/>
        <v>0</v>
      </c>
      <c r="X222" s="110">
        <f t="shared" si="175"/>
        <v>0</v>
      </c>
      <c r="Y222" s="110">
        <f t="shared" si="176"/>
        <v>24.576000000000001</v>
      </c>
      <c r="Z222" s="110">
        <f t="shared" si="177"/>
        <v>29.793687705760671</v>
      </c>
      <c r="AA222" s="110">
        <f t="shared" si="178"/>
        <v>9.5539363781766475</v>
      </c>
      <c r="AB222" s="110">
        <f t="shared" si="179"/>
        <v>6.6979920248615121</v>
      </c>
      <c r="AC222" s="110">
        <f t="shared" si="180"/>
        <v>104.46386020651309</v>
      </c>
      <c r="AD222" s="110">
        <f t="shared" si="181"/>
        <v>27.589810581319401</v>
      </c>
      <c r="AE222" s="110"/>
      <c r="AF222" s="110"/>
      <c r="AG222" s="110"/>
      <c r="AH222" s="110"/>
      <c r="AI222" s="110"/>
      <c r="AJ222" s="110"/>
      <c r="AK222" s="90">
        <f t="shared" si="133"/>
        <v>0</v>
      </c>
      <c r="AL222" s="90">
        <f t="shared" si="134"/>
        <v>0</v>
      </c>
      <c r="AM222" s="90">
        <f t="shared" si="135"/>
        <v>0</v>
      </c>
      <c r="AN222" s="90">
        <f t="shared" si="136"/>
        <v>0</v>
      </c>
      <c r="AO222" s="90">
        <f t="shared" si="137"/>
        <v>0</v>
      </c>
      <c r="AP222" s="90">
        <f t="shared" si="138"/>
        <v>0</v>
      </c>
      <c r="AQ222" s="110">
        <f t="shared" si="139"/>
        <v>0</v>
      </c>
      <c r="AR222" s="110">
        <f t="shared" si="140"/>
        <v>0</v>
      </c>
      <c r="AS222" s="110">
        <f t="shared" si="141"/>
        <v>0</v>
      </c>
      <c r="AT222" s="110">
        <f t="shared" si="142"/>
        <v>0</v>
      </c>
      <c r="AU222" s="110">
        <f t="shared" si="143"/>
        <v>0</v>
      </c>
      <c r="AV222" s="110">
        <f t="shared" si="144"/>
        <v>0</v>
      </c>
      <c r="AW222" s="110">
        <f t="shared" si="182"/>
        <v>1.5961694364039309</v>
      </c>
      <c r="AX222" s="110">
        <f t="shared" si="183"/>
        <v>2.901778078759329</v>
      </c>
      <c r="AY222" s="110">
        <f t="shared" si="184"/>
        <v>0.83631562679759819</v>
      </c>
      <c r="AZ222" s="110">
        <f t="shared" si="185"/>
        <v>0.62531837026921799</v>
      </c>
      <c r="BA222" s="110">
        <f t="shared" si="186"/>
        <v>9.6609720815057649</v>
      </c>
      <c r="BB222" s="110">
        <f t="shared" si="187"/>
        <v>2.71181603624215</v>
      </c>
      <c r="BC222" s="110">
        <f t="shared" si="151"/>
        <v>26.17216943640393</v>
      </c>
      <c r="BD222" s="110">
        <f t="shared" si="152"/>
        <v>32.695465784520003</v>
      </c>
      <c r="BE222" s="110">
        <f t="shared" si="153"/>
        <v>10.390252004974245</v>
      </c>
      <c r="BF222" s="110">
        <f t="shared" si="154"/>
        <v>7.3233103951307301</v>
      </c>
      <c r="BG222" s="110">
        <f t="shared" si="155"/>
        <v>114.12483228801885</v>
      </c>
      <c r="BH222" s="110">
        <f t="shared" si="156"/>
        <v>30.301626617561553</v>
      </c>
      <c r="BI222" s="108">
        <f t="shared" si="157"/>
        <v>0</v>
      </c>
      <c r="BJ222" s="109">
        <f t="shared" si="158"/>
        <v>-8406.3129289747376</v>
      </c>
      <c r="BK222" s="109">
        <f t="shared" si="145"/>
        <v>9658.210288508526</v>
      </c>
      <c r="BL222" s="89">
        <f t="shared" si="159"/>
        <v>0.14892347811830442</v>
      </c>
      <c r="BM222" s="109">
        <f t="shared" si="188"/>
        <v>698.83568360435856</v>
      </c>
      <c r="BN222" s="108">
        <f t="shared" si="160"/>
        <v>10357.045972112885</v>
      </c>
      <c r="BO222" s="89">
        <f t="shared" si="161"/>
        <v>0.23205572521746043</v>
      </c>
      <c r="BP222" s="108">
        <f t="shared" si="146"/>
        <v>860.53963817467923</v>
      </c>
      <c r="BQ222" s="108">
        <f t="shared" si="162"/>
        <v>10518.749926683206</v>
      </c>
      <c r="BR222" s="89">
        <f t="shared" si="147"/>
        <v>0.25129173938164451</v>
      </c>
      <c r="BT222" s="108"/>
      <c r="BU222" s="109">
        <f t="shared" si="163"/>
        <v>-8406.3129289747376</v>
      </c>
      <c r="BV222" s="109">
        <f t="shared" si="148"/>
        <v>9658.210288508526</v>
      </c>
      <c r="BX222" s="108">
        <f t="shared" si="149"/>
        <v>8406.3129289747376</v>
      </c>
      <c r="BY222" s="111">
        <f t="shared" si="150"/>
        <v>0.14892347811830442</v>
      </c>
      <c r="BZ222" s="108">
        <f t="shared" si="189"/>
        <v>68.459998999999996</v>
      </c>
      <c r="CA222" s="108">
        <f t="shared" si="190"/>
        <v>47.389999000000003</v>
      </c>
    </row>
    <row r="223" spans="1:79" ht="12.75" customHeight="1" x14ac:dyDescent="0.2">
      <c r="A223" s="107">
        <v>40609</v>
      </c>
      <c r="B223" s="108">
        <v>67.489998</v>
      </c>
      <c r="C223" s="108">
        <v>56.119999</v>
      </c>
      <c r="D223" s="108">
        <v>55.400002000000001</v>
      </c>
      <c r="E223" s="108">
        <v>68.830001999999993</v>
      </c>
      <c r="F223" s="108">
        <v>36.880001</v>
      </c>
      <c r="G223" s="108">
        <v>46.369999</v>
      </c>
      <c r="L223" s="189">
        <f>IF(inter=Weekly_2,L222+$B$4,IF(inter=Bi_weekly_2,L221+$B$4,IF(inter=Monthly_2,L219+$B$4,IF(inter=Quarterly_2,0,IF(inter=Yearly_2,0,IF(inter=None_2,0,0))))))</f>
        <v>9700</v>
      </c>
      <c r="M223" s="109">
        <f t="shared" si="164"/>
        <v>-48.565809151999701</v>
      </c>
      <c r="N223" s="109">
        <f t="shared" si="165"/>
        <v>-35.17827574639864</v>
      </c>
      <c r="O223" s="109">
        <f t="shared" si="166"/>
        <v>-13.911905541140982</v>
      </c>
      <c r="P223" s="109">
        <f t="shared" si="167"/>
        <v>-14.277195532798146</v>
      </c>
      <c r="Q223" s="109">
        <f t="shared" si="168"/>
        <v>-134.07273111993663</v>
      </c>
      <c r="R223" s="109">
        <f t="shared" si="169"/>
        <v>-1.060510934029935</v>
      </c>
      <c r="S223" s="110">
        <f t="shared" si="170"/>
        <v>0.71960009766187427</v>
      </c>
      <c r="T223" s="110">
        <f t="shared" si="171"/>
        <v>0.62684027749891158</v>
      </c>
      <c r="U223" s="110">
        <f t="shared" si="172"/>
        <v>0.25111741947484012</v>
      </c>
      <c r="V223" s="110">
        <f t="shared" si="173"/>
        <v>0.20742692311411159</v>
      </c>
      <c r="W223" s="110">
        <f t="shared" si="174"/>
        <v>3.6353776432906453</v>
      </c>
      <c r="X223" s="110">
        <f t="shared" si="175"/>
        <v>2.2870626631454855E-2</v>
      </c>
      <c r="Y223" s="110">
        <f t="shared" si="176"/>
        <v>25.295600097661875</v>
      </c>
      <c r="Z223" s="110">
        <f t="shared" si="177"/>
        <v>30.420527983259582</v>
      </c>
      <c r="AA223" s="110">
        <f t="shared" si="178"/>
        <v>9.8050537976514871</v>
      </c>
      <c r="AB223" s="110">
        <f t="shared" si="179"/>
        <v>6.9054189479756234</v>
      </c>
      <c r="AC223" s="110">
        <f t="shared" si="180"/>
        <v>108.09923784980373</v>
      </c>
      <c r="AD223" s="110">
        <f t="shared" si="181"/>
        <v>27.612681207950857</v>
      </c>
      <c r="AE223" s="110"/>
      <c r="AF223" s="110"/>
      <c r="AG223" s="110"/>
      <c r="AH223" s="110"/>
      <c r="AI223" s="110"/>
      <c r="AJ223" s="110"/>
      <c r="AK223" s="90">
        <f t="shared" si="133"/>
        <v>0</v>
      </c>
      <c r="AL223" s="90">
        <f t="shared" si="134"/>
        <v>0</v>
      </c>
      <c r="AM223" s="90">
        <f t="shared" si="135"/>
        <v>0</v>
      </c>
      <c r="AN223" s="90">
        <f t="shared" si="136"/>
        <v>0</v>
      </c>
      <c r="AO223" s="90">
        <f t="shared" si="137"/>
        <v>0</v>
      </c>
      <c r="AP223" s="90">
        <f t="shared" si="138"/>
        <v>0</v>
      </c>
      <c r="AQ223" s="110">
        <f t="shared" si="139"/>
        <v>0</v>
      </c>
      <c r="AR223" s="110">
        <f t="shared" si="140"/>
        <v>0</v>
      </c>
      <c r="AS223" s="110">
        <f t="shared" si="141"/>
        <v>0</v>
      </c>
      <c r="AT223" s="110">
        <f t="shared" si="142"/>
        <v>0</v>
      </c>
      <c r="AU223" s="110">
        <f t="shared" si="143"/>
        <v>0</v>
      </c>
      <c r="AV223" s="110">
        <f t="shared" si="144"/>
        <v>0</v>
      </c>
      <c r="AW223" s="110">
        <f t="shared" si="182"/>
        <v>1.5961694364039309</v>
      </c>
      <c r="AX223" s="110">
        <f t="shared" si="183"/>
        <v>2.901778078759329</v>
      </c>
      <c r="AY223" s="110">
        <f t="shared" si="184"/>
        <v>0.83631562679759819</v>
      </c>
      <c r="AZ223" s="110">
        <f t="shared" si="185"/>
        <v>0.62531837026921799</v>
      </c>
      <c r="BA223" s="110">
        <f t="shared" si="186"/>
        <v>9.6609720815057649</v>
      </c>
      <c r="BB223" s="110">
        <f t="shared" si="187"/>
        <v>2.71181603624215</v>
      </c>
      <c r="BC223" s="110">
        <f t="shared" si="151"/>
        <v>26.891769534065805</v>
      </c>
      <c r="BD223" s="110">
        <f t="shared" si="152"/>
        <v>33.32230606201891</v>
      </c>
      <c r="BE223" s="110">
        <f t="shared" si="153"/>
        <v>10.641369424449085</v>
      </c>
      <c r="BF223" s="110">
        <f t="shared" si="154"/>
        <v>7.5307373182448414</v>
      </c>
      <c r="BG223" s="110">
        <f t="shared" si="155"/>
        <v>117.76020993130949</v>
      </c>
      <c r="BH223" s="110">
        <f t="shared" si="156"/>
        <v>30.324497244193008</v>
      </c>
      <c r="BI223" s="108">
        <f t="shared" si="157"/>
        <v>0</v>
      </c>
      <c r="BJ223" s="109">
        <f t="shared" si="158"/>
        <v>-8653.3793570010439</v>
      </c>
      <c r="BK223" s="109">
        <f t="shared" si="145"/>
        <v>9699.9999999999982</v>
      </c>
      <c r="BL223" s="89">
        <f t="shared" si="159"/>
        <v>0.12094935398298268</v>
      </c>
      <c r="BM223" s="109">
        <f t="shared" si="188"/>
        <v>698.83568360435856</v>
      </c>
      <c r="BN223" s="108">
        <f t="shared" si="160"/>
        <v>10398.835683604357</v>
      </c>
      <c r="BO223" s="89">
        <f t="shared" si="161"/>
        <v>0.20170805584654583</v>
      </c>
      <c r="BP223" s="108">
        <f t="shared" si="146"/>
        <v>841.98937393788026</v>
      </c>
      <c r="BQ223" s="108">
        <f t="shared" si="162"/>
        <v>10541.989373937879</v>
      </c>
      <c r="BR223" s="89">
        <f t="shared" si="147"/>
        <v>0.21825115241351911</v>
      </c>
      <c r="BT223" s="108"/>
      <c r="BU223" s="109">
        <f t="shared" si="163"/>
        <v>-8653.3793570010439</v>
      </c>
      <c r="BV223" s="109">
        <f t="shared" si="148"/>
        <v>9699.9999999999982</v>
      </c>
      <c r="BX223" s="108">
        <f t="shared" si="149"/>
        <v>8653.3793570010439</v>
      </c>
      <c r="BY223" s="111">
        <f t="shared" si="150"/>
        <v>0.12094935398298268</v>
      </c>
      <c r="BZ223" s="108">
        <f t="shared" si="189"/>
        <v>67.489998</v>
      </c>
      <c r="CA223" s="108">
        <f t="shared" si="190"/>
        <v>46.369999</v>
      </c>
    </row>
    <row r="224" spans="1:79" ht="12.75" customHeight="1" x14ac:dyDescent="0.2">
      <c r="A224" s="107">
        <v>40616</v>
      </c>
      <c r="B224" s="108">
        <v>66.279999000000004</v>
      </c>
      <c r="C224" s="108">
        <v>55.27</v>
      </c>
      <c r="D224" s="108">
        <v>54.720001000000003</v>
      </c>
      <c r="E224" s="108">
        <v>68.080001999999993</v>
      </c>
      <c r="F224" s="108">
        <v>36.009998000000003</v>
      </c>
      <c r="G224" s="108">
        <v>45.740001999999997</v>
      </c>
      <c r="L224" s="189">
        <f>IF(inter=Weekly_2,L223+$B$4,IF(inter=Bi_weekly_2,0,IF(inter=Monthly_2,0,IF(inter=Quarterly_2,0,IF(inter=Yearly_2,0,IF(inter=None_2,0,0))))))</f>
        <v>0</v>
      </c>
      <c r="M224" s="109">
        <f t="shared" si="164"/>
        <v>0</v>
      </c>
      <c r="N224" s="109">
        <f t="shared" si="165"/>
        <v>0</v>
      </c>
      <c r="O224" s="109">
        <f t="shared" si="166"/>
        <v>0</v>
      </c>
      <c r="P224" s="109">
        <f t="shared" si="167"/>
        <v>0</v>
      </c>
      <c r="Q224" s="109">
        <f t="shared" si="168"/>
        <v>0</v>
      </c>
      <c r="R224" s="109">
        <f t="shared" si="169"/>
        <v>0</v>
      </c>
      <c r="S224" s="110">
        <f t="shared" si="170"/>
        <v>0</v>
      </c>
      <c r="T224" s="110">
        <f t="shared" si="171"/>
        <v>0</v>
      </c>
      <c r="U224" s="110">
        <f t="shared" si="172"/>
        <v>0</v>
      </c>
      <c r="V224" s="110">
        <f t="shared" si="173"/>
        <v>0</v>
      </c>
      <c r="W224" s="110">
        <f t="shared" si="174"/>
        <v>0</v>
      </c>
      <c r="X224" s="110">
        <f t="shared" si="175"/>
        <v>0</v>
      </c>
      <c r="Y224" s="110">
        <f t="shared" si="176"/>
        <v>25.295600097661875</v>
      </c>
      <c r="Z224" s="110">
        <f t="shared" si="177"/>
        <v>30.420527983259582</v>
      </c>
      <c r="AA224" s="110">
        <f t="shared" si="178"/>
        <v>9.8050537976514871</v>
      </c>
      <c r="AB224" s="110">
        <f t="shared" si="179"/>
        <v>6.9054189479756234</v>
      </c>
      <c r="AC224" s="110">
        <f t="shared" si="180"/>
        <v>108.09923784980373</v>
      </c>
      <c r="AD224" s="110">
        <f t="shared" si="181"/>
        <v>27.612681207950857</v>
      </c>
      <c r="AE224" s="110"/>
      <c r="AF224" s="110"/>
      <c r="AG224" s="110"/>
      <c r="AH224" s="110"/>
      <c r="AI224" s="110"/>
      <c r="AJ224" s="110"/>
      <c r="AK224" s="90">
        <f t="shared" si="133"/>
        <v>0</v>
      </c>
      <c r="AL224" s="90">
        <f t="shared" si="134"/>
        <v>0</v>
      </c>
      <c r="AM224" s="90">
        <f t="shared" si="135"/>
        <v>0</v>
      </c>
      <c r="AN224" s="90">
        <f t="shared" si="136"/>
        <v>0</v>
      </c>
      <c r="AO224" s="90">
        <f t="shared" si="137"/>
        <v>0</v>
      </c>
      <c r="AP224" s="90">
        <f t="shared" si="138"/>
        <v>0</v>
      </c>
      <c r="AQ224" s="110">
        <f t="shared" si="139"/>
        <v>0</v>
      </c>
      <c r="AR224" s="110">
        <f t="shared" si="140"/>
        <v>0</v>
      </c>
      <c r="AS224" s="110">
        <f t="shared" si="141"/>
        <v>0</v>
      </c>
      <c r="AT224" s="110">
        <f t="shared" si="142"/>
        <v>0</v>
      </c>
      <c r="AU224" s="110">
        <f t="shared" si="143"/>
        <v>0</v>
      </c>
      <c r="AV224" s="110">
        <f t="shared" si="144"/>
        <v>0</v>
      </c>
      <c r="AW224" s="110">
        <f t="shared" si="182"/>
        <v>1.5961694364039309</v>
      </c>
      <c r="AX224" s="110">
        <f t="shared" si="183"/>
        <v>2.901778078759329</v>
      </c>
      <c r="AY224" s="110">
        <f t="shared" si="184"/>
        <v>0.83631562679759819</v>
      </c>
      <c r="AZ224" s="110">
        <f t="shared" si="185"/>
        <v>0.62531837026921799</v>
      </c>
      <c r="BA224" s="110">
        <f t="shared" si="186"/>
        <v>9.6609720815057649</v>
      </c>
      <c r="BB224" s="110">
        <f t="shared" si="187"/>
        <v>2.71181603624215</v>
      </c>
      <c r="BC224" s="110">
        <f t="shared" si="151"/>
        <v>26.891769534065805</v>
      </c>
      <c r="BD224" s="110">
        <f t="shared" si="152"/>
        <v>33.32230606201891</v>
      </c>
      <c r="BE224" s="110">
        <f t="shared" si="153"/>
        <v>10.641369424449085</v>
      </c>
      <c r="BF224" s="110">
        <f t="shared" si="154"/>
        <v>7.5307373182448414</v>
      </c>
      <c r="BG224" s="110">
        <f t="shared" si="155"/>
        <v>117.76020993130949</v>
      </c>
      <c r="BH224" s="110">
        <f t="shared" si="156"/>
        <v>30.324497244193008</v>
      </c>
      <c r="BI224" s="108">
        <f t="shared" si="157"/>
        <v>0</v>
      </c>
      <c r="BJ224" s="109">
        <f t="shared" si="158"/>
        <v>-8653.3793570010439</v>
      </c>
      <c r="BK224" s="109">
        <f t="shared" si="145"/>
        <v>9520.2458526637383</v>
      </c>
      <c r="BL224" s="89">
        <f t="shared" si="159"/>
        <v>0.10017664312397834</v>
      </c>
      <c r="BM224" s="109">
        <f t="shared" si="188"/>
        <v>698.83568360435856</v>
      </c>
      <c r="BN224" s="108">
        <f t="shared" si="160"/>
        <v>10219.081536268097</v>
      </c>
      <c r="BO224" s="89">
        <f t="shared" si="161"/>
        <v>0.18093534498754149</v>
      </c>
      <c r="BP224" s="108">
        <f t="shared" si="146"/>
        <v>826.4403071493831</v>
      </c>
      <c r="BQ224" s="108">
        <f t="shared" si="162"/>
        <v>10346.686159813124</v>
      </c>
      <c r="BR224" s="89">
        <f t="shared" si="147"/>
        <v>0.19568156357806088</v>
      </c>
      <c r="BT224" s="108"/>
      <c r="BU224" s="109">
        <f t="shared" si="163"/>
        <v>-8653.3793570010439</v>
      </c>
      <c r="BV224" s="109">
        <f t="shared" si="148"/>
        <v>9520.2458526637383</v>
      </c>
      <c r="BX224" s="108">
        <f t="shared" si="149"/>
        <v>8653.3793570010439</v>
      </c>
      <c r="BY224" s="111">
        <f t="shared" si="150"/>
        <v>0.10017664312397834</v>
      </c>
      <c r="BZ224" s="108">
        <f t="shared" si="189"/>
        <v>66.279999000000004</v>
      </c>
      <c r="CA224" s="108">
        <f t="shared" si="190"/>
        <v>45.740001999999997</v>
      </c>
    </row>
    <row r="225" spans="1:79" ht="12.75" customHeight="1" x14ac:dyDescent="0.2">
      <c r="A225" s="107">
        <v>40623</v>
      </c>
      <c r="B225" s="108">
        <v>67.860000999999997</v>
      </c>
      <c r="C225" s="108">
        <v>56.16</v>
      </c>
      <c r="D225" s="108">
        <v>56.139999000000003</v>
      </c>
      <c r="E225" s="108">
        <v>70.040001000000004</v>
      </c>
      <c r="F225" s="108">
        <v>36.849997999999999</v>
      </c>
      <c r="G225" s="108">
        <v>47.790000999999997</v>
      </c>
      <c r="L225" s="189">
        <f>IF(inter=Weekly_2,L224+$B$4,IF(inter=Bi_weekly_2,L223+$B$4,IF(inter=Monthly_2,0,IF(inter=Quarterly_2,0,IF(inter=Yearly_2,0,IF(inter=None_2,0,0))))))</f>
        <v>0</v>
      </c>
      <c r="M225" s="109">
        <f t="shared" si="164"/>
        <v>0</v>
      </c>
      <c r="N225" s="109">
        <f t="shared" si="165"/>
        <v>0</v>
      </c>
      <c r="O225" s="109">
        <f t="shared" si="166"/>
        <v>0</v>
      </c>
      <c r="P225" s="109">
        <f t="shared" si="167"/>
        <v>0</v>
      </c>
      <c r="Q225" s="109">
        <f t="shared" si="168"/>
        <v>0</v>
      </c>
      <c r="R225" s="109">
        <f t="shared" si="169"/>
        <v>0</v>
      </c>
      <c r="S225" s="110">
        <f t="shared" si="170"/>
        <v>0</v>
      </c>
      <c r="T225" s="110">
        <f t="shared" si="171"/>
        <v>0</v>
      </c>
      <c r="U225" s="110">
        <f t="shared" si="172"/>
        <v>0</v>
      </c>
      <c r="V225" s="110">
        <f t="shared" si="173"/>
        <v>0</v>
      </c>
      <c r="W225" s="110">
        <f t="shared" si="174"/>
        <v>0</v>
      </c>
      <c r="X225" s="110">
        <f t="shared" si="175"/>
        <v>0</v>
      </c>
      <c r="Y225" s="110">
        <f t="shared" si="176"/>
        <v>25.295600097661875</v>
      </c>
      <c r="Z225" s="110">
        <f t="shared" si="177"/>
        <v>30.420527983259582</v>
      </c>
      <c r="AA225" s="110">
        <f t="shared" si="178"/>
        <v>9.8050537976514871</v>
      </c>
      <c r="AB225" s="110">
        <f t="shared" si="179"/>
        <v>6.9054189479756234</v>
      </c>
      <c r="AC225" s="110">
        <f t="shared" si="180"/>
        <v>108.09923784980373</v>
      </c>
      <c r="AD225" s="110">
        <f t="shared" si="181"/>
        <v>27.612681207950857</v>
      </c>
      <c r="AE225" s="110"/>
      <c r="AF225" s="110"/>
      <c r="AG225" s="110"/>
      <c r="AH225" s="110"/>
      <c r="AI225" s="110"/>
      <c r="AJ225" s="110"/>
      <c r="AK225" s="90">
        <f t="shared" si="133"/>
        <v>0</v>
      </c>
      <c r="AL225" s="90">
        <f t="shared" si="134"/>
        <v>0</v>
      </c>
      <c r="AM225" s="90">
        <f t="shared" si="135"/>
        <v>0</v>
      </c>
      <c r="AN225" s="90">
        <f t="shared" si="136"/>
        <v>0</v>
      </c>
      <c r="AO225" s="90">
        <f t="shared" si="137"/>
        <v>0</v>
      </c>
      <c r="AP225" s="90">
        <f t="shared" si="138"/>
        <v>0</v>
      </c>
      <c r="AQ225" s="110">
        <f t="shared" si="139"/>
        <v>0</v>
      </c>
      <c r="AR225" s="110">
        <f t="shared" si="140"/>
        <v>0</v>
      </c>
      <c r="AS225" s="110">
        <f t="shared" si="141"/>
        <v>0</v>
      </c>
      <c r="AT225" s="110">
        <f t="shared" si="142"/>
        <v>0</v>
      </c>
      <c r="AU225" s="110">
        <f t="shared" si="143"/>
        <v>0</v>
      </c>
      <c r="AV225" s="110">
        <f t="shared" si="144"/>
        <v>0</v>
      </c>
      <c r="AW225" s="110">
        <f t="shared" si="182"/>
        <v>1.5961694364039309</v>
      </c>
      <c r="AX225" s="110">
        <f t="shared" si="183"/>
        <v>2.901778078759329</v>
      </c>
      <c r="AY225" s="110">
        <f t="shared" si="184"/>
        <v>0.83631562679759819</v>
      </c>
      <c r="AZ225" s="110">
        <f t="shared" si="185"/>
        <v>0.62531837026921799</v>
      </c>
      <c r="BA225" s="110">
        <f t="shared" si="186"/>
        <v>9.6609720815057649</v>
      </c>
      <c r="BB225" s="110">
        <f t="shared" si="187"/>
        <v>2.71181603624215</v>
      </c>
      <c r="BC225" s="110">
        <f t="shared" si="151"/>
        <v>26.891769534065805</v>
      </c>
      <c r="BD225" s="110">
        <f t="shared" si="152"/>
        <v>33.32230606201891</v>
      </c>
      <c r="BE225" s="110">
        <f t="shared" si="153"/>
        <v>10.641369424449085</v>
      </c>
      <c r="BF225" s="110">
        <f t="shared" si="154"/>
        <v>7.5307373182448414</v>
      </c>
      <c r="BG225" s="110">
        <f t="shared" si="155"/>
        <v>117.76020993130949</v>
      </c>
      <c r="BH225" s="110">
        <f t="shared" si="156"/>
        <v>30.324497244193008</v>
      </c>
      <c r="BI225" s="108">
        <f t="shared" si="157"/>
        <v>0</v>
      </c>
      <c r="BJ225" s="109">
        <f t="shared" si="158"/>
        <v>-8653.3793570010439</v>
      </c>
      <c r="BK225" s="109">
        <f t="shared" si="145"/>
        <v>9762.1543209869687</v>
      </c>
      <c r="BL225" s="89">
        <f t="shared" si="159"/>
        <v>0.12813201851469347</v>
      </c>
      <c r="BM225" s="109">
        <f t="shared" si="188"/>
        <v>698.83568360435856</v>
      </c>
      <c r="BN225" s="108">
        <f t="shared" si="160"/>
        <v>10460.990004591327</v>
      </c>
      <c r="BO225" s="89">
        <f t="shared" si="161"/>
        <v>0.20889072037825662</v>
      </c>
      <c r="BP225" s="108">
        <f t="shared" si="146"/>
        <v>847.63246715011167</v>
      </c>
      <c r="BQ225" s="108">
        <f t="shared" si="162"/>
        <v>10609.786788137082</v>
      </c>
      <c r="BR225" s="89">
        <f t="shared" si="147"/>
        <v>0.22608594289272665</v>
      </c>
      <c r="BT225" s="108"/>
      <c r="BU225" s="109">
        <f t="shared" si="163"/>
        <v>-8653.3793570010439</v>
      </c>
      <c r="BV225" s="109">
        <f t="shared" si="148"/>
        <v>9762.1543209869687</v>
      </c>
      <c r="BX225" s="108">
        <f t="shared" si="149"/>
        <v>8653.3793570010439</v>
      </c>
      <c r="BY225" s="111">
        <f t="shared" si="150"/>
        <v>0.12813201851469369</v>
      </c>
      <c r="BZ225" s="108">
        <f t="shared" si="189"/>
        <v>67.860000999999997</v>
      </c>
      <c r="CA225" s="108">
        <f t="shared" si="190"/>
        <v>47.790000999999997</v>
      </c>
    </row>
    <row r="226" spans="1:79" ht="12.75" customHeight="1" x14ac:dyDescent="0.2">
      <c r="A226" s="107">
        <v>40630</v>
      </c>
      <c r="B226" s="108">
        <v>69.040001000000004</v>
      </c>
      <c r="C226" s="108">
        <v>57.040000999999997</v>
      </c>
      <c r="D226" s="108">
        <v>57.41</v>
      </c>
      <c r="E226" s="108">
        <v>71.879997000000003</v>
      </c>
      <c r="F226" s="108">
        <v>37.689999</v>
      </c>
      <c r="G226" s="108">
        <v>49.75</v>
      </c>
      <c r="L226" s="189">
        <f>IF(inter=Weekly_2,L225+$B$4,IF(inter=Bi_weekly_2,0,IF(inter=Monthly_2,0,IF(inter=Quarterly_2,0,IF(inter=Yearly_2,0,IF(inter=None_2,0,0))))))</f>
        <v>0</v>
      </c>
      <c r="M226" s="109">
        <f t="shared" si="164"/>
        <v>0</v>
      </c>
      <c r="N226" s="109">
        <f t="shared" si="165"/>
        <v>0</v>
      </c>
      <c r="O226" s="109">
        <f t="shared" si="166"/>
        <v>0</v>
      </c>
      <c r="P226" s="109">
        <f t="shared" si="167"/>
        <v>0</v>
      </c>
      <c r="Q226" s="109">
        <f t="shared" si="168"/>
        <v>0</v>
      </c>
      <c r="R226" s="109">
        <f t="shared" si="169"/>
        <v>0</v>
      </c>
      <c r="S226" s="110">
        <f t="shared" si="170"/>
        <v>0</v>
      </c>
      <c r="T226" s="110">
        <f t="shared" si="171"/>
        <v>0</v>
      </c>
      <c r="U226" s="110">
        <f t="shared" si="172"/>
        <v>0</v>
      </c>
      <c r="V226" s="110">
        <f t="shared" si="173"/>
        <v>0</v>
      </c>
      <c r="W226" s="110">
        <f t="shared" si="174"/>
        <v>0</v>
      </c>
      <c r="X226" s="110">
        <f t="shared" si="175"/>
        <v>0</v>
      </c>
      <c r="Y226" s="110">
        <f t="shared" si="176"/>
        <v>25.295600097661875</v>
      </c>
      <c r="Z226" s="110">
        <f t="shared" si="177"/>
        <v>30.420527983259582</v>
      </c>
      <c r="AA226" s="110">
        <f t="shared" si="178"/>
        <v>9.8050537976514871</v>
      </c>
      <c r="AB226" s="110">
        <f t="shared" si="179"/>
        <v>6.9054189479756234</v>
      </c>
      <c r="AC226" s="110">
        <f t="shared" si="180"/>
        <v>108.09923784980373</v>
      </c>
      <c r="AD226" s="110">
        <f t="shared" si="181"/>
        <v>27.612681207950857</v>
      </c>
      <c r="AE226" s="110">
        <v>0.28299999999999997</v>
      </c>
      <c r="AF226" s="110">
        <v>0.35799999999999998</v>
      </c>
      <c r="AG226" s="110">
        <v>8.0000000000000002E-3</v>
      </c>
      <c r="AH226" s="110">
        <v>8.0000000000000002E-3</v>
      </c>
      <c r="AI226" s="110">
        <v>1.2E-2</v>
      </c>
      <c r="AJ226" s="110"/>
      <c r="AK226" s="90">
        <f t="shared" si="133"/>
        <v>7.1586548276383102</v>
      </c>
      <c r="AL226" s="90">
        <f t="shared" si="134"/>
        <v>10.890549018006929</v>
      </c>
      <c r="AM226" s="90">
        <f t="shared" si="135"/>
        <v>7.8440430381211901E-2</v>
      </c>
      <c r="AN226" s="90">
        <f t="shared" si="136"/>
        <v>5.5243351583804987E-2</v>
      </c>
      <c r="AO226" s="90">
        <f t="shared" si="137"/>
        <v>1.2971908541976447</v>
      </c>
      <c r="AP226" s="90">
        <f t="shared" si="138"/>
        <v>0</v>
      </c>
      <c r="AQ226" s="110">
        <f t="shared" si="139"/>
        <v>0.103688509906573</v>
      </c>
      <c r="AR226" s="110">
        <f t="shared" si="140"/>
        <v>0.19092827536954163</v>
      </c>
      <c r="AS226" s="110">
        <f t="shared" si="141"/>
        <v>1.3663199857378836E-3</v>
      </c>
      <c r="AT226" s="110">
        <f t="shared" si="142"/>
        <v>7.6854972022056406E-4</v>
      </c>
      <c r="AU226" s="110">
        <f t="shared" si="143"/>
        <v>3.4417375659724601E-2</v>
      </c>
      <c r="AV226" s="110">
        <f t="shared" si="144"/>
        <v>0</v>
      </c>
      <c r="AW226" s="110">
        <f t="shared" si="182"/>
        <v>1.6998579463105039</v>
      </c>
      <c r="AX226" s="110">
        <f t="shared" si="183"/>
        <v>3.0927063541288708</v>
      </c>
      <c r="AY226" s="110">
        <f t="shared" si="184"/>
        <v>0.83768194678333607</v>
      </c>
      <c r="AZ226" s="110">
        <f t="shared" si="185"/>
        <v>0.62608691998943855</v>
      </c>
      <c r="BA226" s="110">
        <f t="shared" si="186"/>
        <v>9.6953894571654899</v>
      </c>
      <c r="BB226" s="110">
        <f t="shared" si="187"/>
        <v>2.71181603624215</v>
      </c>
      <c r="BC226" s="110">
        <f t="shared" si="151"/>
        <v>26.995458043972381</v>
      </c>
      <c r="BD226" s="110">
        <f t="shared" si="152"/>
        <v>33.513234337388454</v>
      </c>
      <c r="BE226" s="110">
        <f t="shared" si="153"/>
        <v>10.642735744434823</v>
      </c>
      <c r="BF226" s="110">
        <f t="shared" si="154"/>
        <v>7.5315058679650617</v>
      </c>
      <c r="BG226" s="110">
        <f t="shared" si="155"/>
        <v>117.79462730696922</v>
      </c>
      <c r="BH226" s="110">
        <f t="shared" si="156"/>
        <v>30.324497244193008</v>
      </c>
      <c r="BI226" s="108">
        <f t="shared" si="157"/>
        <v>19.480078481807897</v>
      </c>
      <c r="BJ226" s="109">
        <f t="shared" si="158"/>
        <v>-8653.3793570010439</v>
      </c>
      <c r="BK226" s="109">
        <f t="shared" si="145"/>
        <v>9988.8558909666535</v>
      </c>
      <c r="BL226" s="89">
        <f t="shared" si="159"/>
        <v>0.15433005752661688</v>
      </c>
      <c r="BM226" s="109">
        <f t="shared" si="188"/>
        <v>718.3157620861665</v>
      </c>
      <c r="BN226" s="108">
        <f t="shared" si="160"/>
        <v>10707.171653052819</v>
      </c>
      <c r="BO226" s="89">
        <f t="shared" si="161"/>
        <v>0.23733991211076955</v>
      </c>
      <c r="BP226" s="108">
        <f t="shared" si="146"/>
        <v>887.19268108898848</v>
      </c>
      <c r="BQ226" s="108">
        <f t="shared" si="162"/>
        <v>10876.048572055643</v>
      </c>
      <c r="BR226" s="89">
        <f t="shared" si="147"/>
        <v>0.25685563100343467</v>
      </c>
      <c r="BT226" s="108"/>
      <c r="BU226" s="109">
        <f t="shared" si="163"/>
        <v>-8653.3793570010439</v>
      </c>
      <c r="BV226" s="109">
        <f t="shared" si="148"/>
        <v>9988.8558909666535</v>
      </c>
      <c r="BX226" s="108">
        <f t="shared" si="149"/>
        <v>8653.3793570010439</v>
      </c>
      <c r="BY226" s="111">
        <f t="shared" si="150"/>
        <v>0.15433005752661666</v>
      </c>
      <c r="BZ226" s="108">
        <f t="shared" si="189"/>
        <v>69.040001000000004</v>
      </c>
      <c r="CA226" s="108">
        <f t="shared" si="190"/>
        <v>49.75</v>
      </c>
    </row>
    <row r="227" spans="1:79" ht="12.75" customHeight="1" x14ac:dyDescent="0.2">
      <c r="A227" s="107">
        <v>40637</v>
      </c>
      <c r="B227" s="108">
        <v>68.830001999999993</v>
      </c>
      <c r="C227" s="108">
        <v>57.040000999999997</v>
      </c>
      <c r="D227" s="108">
        <v>57.139999000000003</v>
      </c>
      <c r="E227" s="108">
        <v>71.449996999999996</v>
      </c>
      <c r="F227" s="108">
        <v>38.029998999999997</v>
      </c>
      <c r="G227" s="108">
        <v>50.369999</v>
      </c>
      <c r="L227" s="189">
        <f>IF(inter=Weekly_2,L226+$B$4,IF(inter=Bi_weekly_2,L225+$B$4,IF(inter=Monthly_2,L223+$B$4,IF(inter=Quarterly_2,0,IF(inter=Yearly_2,0,IF(inter=None_2,0,0))))))</f>
        <v>9800</v>
      </c>
      <c r="M227" s="109">
        <f t="shared" si="164"/>
        <v>16.29620531326691</v>
      </c>
      <c r="N227" s="109">
        <f t="shared" si="165"/>
        <v>10.386946585654414</v>
      </c>
      <c r="O227" s="109">
        <f t="shared" si="166"/>
        <v>11.460764192752094</v>
      </c>
      <c r="P227" s="109">
        <f t="shared" si="167"/>
        <v>13.192163116601364</v>
      </c>
      <c r="Q227" s="109">
        <f t="shared" si="168"/>
        <v>83.213907328797632</v>
      </c>
      <c r="R227" s="109">
        <f t="shared" si="169"/>
        <v>97.250724831803382</v>
      </c>
      <c r="S227" s="110">
        <f t="shared" si="170"/>
        <v>-0.23676020397713937</v>
      </c>
      <c r="T227" s="110">
        <f t="shared" si="171"/>
        <v>-0.18209934087579022</v>
      </c>
      <c r="U227" s="110">
        <f t="shared" si="172"/>
        <v>-0.20057340555347392</v>
      </c>
      <c r="V227" s="110">
        <f t="shared" si="173"/>
        <v>-0.1846349009168099</v>
      </c>
      <c r="W227" s="110">
        <f t="shared" si="174"/>
        <v>-2.1881122670762529</v>
      </c>
      <c r="X227" s="110">
        <f t="shared" si="175"/>
        <v>-1.9307271543087261</v>
      </c>
      <c r="Y227" s="110">
        <f t="shared" si="176"/>
        <v>25.058839893684738</v>
      </c>
      <c r="Z227" s="110">
        <f t="shared" si="177"/>
        <v>30.238428642383791</v>
      </c>
      <c r="AA227" s="110">
        <f t="shared" si="178"/>
        <v>9.6044803920980133</v>
      </c>
      <c r="AB227" s="110">
        <f t="shared" si="179"/>
        <v>6.7207840470588138</v>
      </c>
      <c r="AC227" s="110">
        <f t="shared" si="180"/>
        <v>105.91112558272748</v>
      </c>
      <c r="AD227" s="110">
        <f t="shared" si="181"/>
        <v>25.68195405364213</v>
      </c>
      <c r="AE227" s="110"/>
      <c r="AF227" s="110"/>
      <c r="AG227" s="110"/>
      <c r="AH227" s="110"/>
      <c r="AI227" s="110"/>
      <c r="AJ227" s="110"/>
      <c r="AK227" s="90">
        <f t="shared" ref="AK227:AK290" si="191">(Y227*AE227)</f>
        <v>0</v>
      </c>
      <c r="AL227" s="90">
        <f t="shared" ref="AL227:AL290" si="192">(Z227*AF227)</f>
        <v>0</v>
      </c>
      <c r="AM227" s="90">
        <f t="shared" ref="AM227:AM290" si="193">(AA227*AG227)</f>
        <v>0</v>
      </c>
      <c r="AN227" s="90">
        <f t="shared" ref="AN227:AN290" si="194">(AB227*AH227)</f>
        <v>0</v>
      </c>
      <c r="AO227" s="90">
        <f t="shared" ref="AO227:AO290" si="195">(AC227*AI227)</f>
        <v>0</v>
      </c>
      <c r="AP227" s="90">
        <f t="shared" ref="AP227:AP290" si="196">(AD227*AJ227)</f>
        <v>0</v>
      </c>
      <c r="AQ227" s="110">
        <f t="shared" ref="AQ227:AQ290" si="197">IF(AK227&gt;0,AK227/B227,0)</f>
        <v>0</v>
      </c>
      <c r="AR227" s="110">
        <f t="shared" ref="AR227:AR290" si="198">IF(AL227&gt;0,AL227/C227,0)</f>
        <v>0</v>
      </c>
      <c r="AS227" s="110">
        <f t="shared" ref="AS227:AS290" si="199">IF(AM227&gt;0,AM227/D227,0)</f>
        <v>0</v>
      </c>
      <c r="AT227" s="110">
        <f t="shared" ref="AT227:AT290" si="200">IF(AN227&gt;0,AN227/E227,0)</f>
        <v>0</v>
      </c>
      <c r="AU227" s="110">
        <f t="shared" ref="AU227:AU290" si="201">IF(AO227&gt;0,AO227/F227,0)</f>
        <v>0</v>
      </c>
      <c r="AV227" s="110">
        <f t="shared" ref="AV227:AV290" si="202">IF(AP227&gt;0,AP227/G227,0)</f>
        <v>0</v>
      </c>
      <c r="AW227" s="110">
        <f t="shared" si="182"/>
        <v>1.6998579463105039</v>
      </c>
      <c r="AX227" s="110">
        <f t="shared" si="183"/>
        <v>3.0927063541288708</v>
      </c>
      <c r="AY227" s="110">
        <f t="shared" si="184"/>
        <v>0.83768194678333607</v>
      </c>
      <c r="AZ227" s="110">
        <f t="shared" si="185"/>
        <v>0.62608691998943855</v>
      </c>
      <c r="BA227" s="110">
        <f t="shared" si="186"/>
        <v>9.6953894571654899</v>
      </c>
      <c r="BB227" s="110">
        <f t="shared" si="187"/>
        <v>2.71181603624215</v>
      </c>
      <c r="BC227" s="110">
        <f t="shared" si="151"/>
        <v>26.758697839995243</v>
      </c>
      <c r="BD227" s="110">
        <f t="shared" si="152"/>
        <v>33.33113499651266</v>
      </c>
      <c r="BE227" s="110">
        <f t="shared" si="153"/>
        <v>10.442162338881349</v>
      </c>
      <c r="BF227" s="110">
        <f t="shared" si="154"/>
        <v>7.3468709670482522</v>
      </c>
      <c r="BG227" s="110">
        <f t="shared" si="155"/>
        <v>115.60651503989297</v>
      </c>
      <c r="BH227" s="110">
        <f t="shared" si="156"/>
        <v>28.393770089884281</v>
      </c>
      <c r="BI227" s="108">
        <f t="shared" si="157"/>
        <v>0</v>
      </c>
      <c r="BJ227" s="109">
        <f t="shared" si="158"/>
        <v>-8421.5786456321675</v>
      </c>
      <c r="BK227" s="109">
        <f t="shared" ref="BK227:BK290" si="203">(Y227*B227)+(Z227*C227)+(AA227*D227)+(AB227*E227)+(AC227*F227)+(AD227*G227)</f>
        <v>9800.0000000000018</v>
      </c>
      <c r="BL227" s="89">
        <f t="shared" si="159"/>
        <v>0.16367731186394008</v>
      </c>
      <c r="BM227" s="109">
        <f t="shared" si="188"/>
        <v>718.3157620861665</v>
      </c>
      <c r="BN227" s="108">
        <f t="shared" si="160"/>
        <v>10518.315762086168</v>
      </c>
      <c r="BO227" s="89">
        <f t="shared" si="161"/>
        <v>0.24897198075107552</v>
      </c>
      <c r="BP227" s="108">
        <f t="shared" ref="BP227:BP290" si="204">(B227*AW227)+(C227*AX227)+(D227*AY227)+(E227*AZ227)+(F227*BA227)+(G227*BB227)</f>
        <v>891.31807592730274</v>
      </c>
      <c r="BQ227" s="108">
        <f t="shared" si="162"/>
        <v>10691.318075927304</v>
      </c>
      <c r="BR227" s="89">
        <f t="shared" ref="BR227:BR290" si="205">(BQ227/ABS(BJ227))-1</f>
        <v>0.26951472233443208</v>
      </c>
      <c r="BT227" s="108"/>
      <c r="BU227" s="109">
        <f t="shared" si="163"/>
        <v>-8421.5786456321675</v>
      </c>
      <c r="BV227" s="109">
        <f t="shared" ref="BV227:BV290" si="206">(Y227*B227)+(Z227*C227)+(AA227*D227)+(AB227*E227)+(AC227*F227)+(AD227*G227)</f>
        <v>9800.0000000000018</v>
      </c>
      <c r="BX227" s="108">
        <f t="shared" ref="BX227:BX290" si="207">ABS(BJ227)</f>
        <v>8421.5786456321675</v>
      </c>
      <c r="BY227" s="111">
        <f t="shared" ref="BY227:BY290" si="208">IRR(BJ227:BK227)</f>
        <v>0.16367731186394008</v>
      </c>
      <c r="BZ227" s="108">
        <f t="shared" si="189"/>
        <v>68.830001999999993</v>
      </c>
      <c r="CA227" s="108">
        <f t="shared" si="190"/>
        <v>50.369999</v>
      </c>
    </row>
    <row r="228" spans="1:79" ht="12.75" customHeight="1" x14ac:dyDescent="0.2">
      <c r="A228" s="107">
        <v>40644</v>
      </c>
      <c r="B228" s="108">
        <v>68.410004000000001</v>
      </c>
      <c r="C228" s="108">
        <v>56.599997999999999</v>
      </c>
      <c r="D228" s="108">
        <v>56.93</v>
      </c>
      <c r="E228" s="108">
        <v>70.879997000000003</v>
      </c>
      <c r="F228" s="108">
        <v>37.840000000000003</v>
      </c>
      <c r="G228" s="108">
        <v>49.549999</v>
      </c>
      <c r="L228" s="189">
        <f>IF(inter=Weekly_2,L227+$B$4,IF(inter=Bi_weekly_2,0,IF(inter=Monthly_2,0,IF(inter=Quarterly_2,0,IF(inter=Yearly_2,0,IF(inter=None_2,0,0))))))</f>
        <v>0</v>
      </c>
      <c r="M228" s="109">
        <f t="shared" si="164"/>
        <v>0</v>
      </c>
      <c r="N228" s="109">
        <f t="shared" si="165"/>
        <v>0</v>
      </c>
      <c r="O228" s="109">
        <f t="shared" si="166"/>
        <v>0</v>
      </c>
      <c r="P228" s="109">
        <f t="shared" si="167"/>
        <v>0</v>
      </c>
      <c r="Q228" s="109">
        <f t="shared" si="168"/>
        <v>0</v>
      </c>
      <c r="R228" s="109">
        <f t="shared" si="169"/>
        <v>0</v>
      </c>
      <c r="S228" s="110">
        <f t="shared" si="170"/>
        <v>0</v>
      </c>
      <c r="T228" s="110">
        <f t="shared" si="171"/>
        <v>0</v>
      </c>
      <c r="U228" s="110">
        <f t="shared" si="172"/>
        <v>0</v>
      </c>
      <c r="V228" s="110">
        <f t="shared" si="173"/>
        <v>0</v>
      </c>
      <c r="W228" s="110">
        <f t="shared" si="174"/>
        <v>0</v>
      </c>
      <c r="X228" s="110">
        <f t="shared" si="175"/>
        <v>0</v>
      </c>
      <c r="Y228" s="110">
        <f t="shared" si="176"/>
        <v>25.058839893684738</v>
      </c>
      <c r="Z228" s="110">
        <f t="shared" si="177"/>
        <v>30.238428642383791</v>
      </c>
      <c r="AA228" s="110">
        <f t="shared" si="178"/>
        <v>9.6044803920980133</v>
      </c>
      <c r="AB228" s="110">
        <f t="shared" si="179"/>
        <v>6.7207840470588138</v>
      </c>
      <c r="AC228" s="110">
        <f t="shared" si="180"/>
        <v>105.91112558272748</v>
      </c>
      <c r="AD228" s="110">
        <f t="shared" si="181"/>
        <v>25.68195405364213</v>
      </c>
      <c r="AE228" s="110"/>
      <c r="AF228" s="110"/>
      <c r="AG228" s="110"/>
      <c r="AH228" s="110"/>
      <c r="AI228" s="110"/>
      <c r="AJ228" s="110"/>
      <c r="AK228" s="90">
        <f t="shared" si="191"/>
        <v>0</v>
      </c>
      <c r="AL228" s="90">
        <f t="shared" si="192"/>
        <v>0</v>
      </c>
      <c r="AM228" s="90">
        <f t="shared" si="193"/>
        <v>0</v>
      </c>
      <c r="AN228" s="90">
        <f t="shared" si="194"/>
        <v>0</v>
      </c>
      <c r="AO228" s="90">
        <f t="shared" si="195"/>
        <v>0</v>
      </c>
      <c r="AP228" s="90">
        <f t="shared" si="196"/>
        <v>0</v>
      </c>
      <c r="AQ228" s="110">
        <f t="shared" si="197"/>
        <v>0</v>
      </c>
      <c r="AR228" s="110">
        <f t="shared" si="198"/>
        <v>0</v>
      </c>
      <c r="AS228" s="110">
        <f t="shared" si="199"/>
        <v>0</v>
      </c>
      <c r="AT228" s="110">
        <f t="shared" si="200"/>
        <v>0</v>
      </c>
      <c r="AU228" s="110">
        <f t="shared" si="201"/>
        <v>0</v>
      </c>
      <c r="AV228" s="110">
        <f t="shared" si="202"/>
        <v>0</v>
      </c>
      <c r="AW228" s="110">
        <f t="shared" si="182"/>
        <v>1.6998579463105039</v>
      </c>
      <c r="AX228" s="110">
        <f t="shared" si="183"/>
        <v>3.0927063541288708</v>
      </c>
      <c r="AY228" s="110">
        <f t="shared" si="184"/>
        <v>0.83768194678333607</v>
      </c>
      <c r="AZ228" s="110">
        <f t="shared" si="185"/>
        <v>0.62608691998943855</v>
      </c>
      <c r="BA228" s="110">
        <f t="shared" si="186"/>
        <v>9.6953894571654899</v>
      </c>
      <c r="BB228" s="110">
        <f t="shared" si="187"/>
        <v>2.71181603624215</v>
      </c>
      <c r="BC228" s="110">
        <f t="shared" ref="BC228:BC291" si="209">Y228+AW228</f>
        <v>26.758697839995243</v>
      </c>
      <c r="BD228" s="110">
        <f t="shared" ref="BD228:BD291" si="210">Z228+AX228</f>
        <v>33.33113499651266</v>
      </c>
      <c r="BE228" s="110">
        <f t="shared" ref="BE228:BE291" si="211">AA228+AY228</f>
        <v>10.442162338881349</v>
      </c>
      <c r="BF228" s="110">
        <f t="shared" ref="BF228:BF291" si="212">AB228+AZ228</f>
        <v>7.3468709670482522</v>
      </c>
      <c r="BG228" s="110">
        <f t="shared" ref="BG228:BG291" si="213">AC228+BA228</f>
        <v>115.60651503989297</v>
      </c>
      <c r="BH228" s="110">
        <f t="shared" ref="BH228:BH291" si="214">AD228+BB228</f>
        <v>28.393770089884281</v>
      </c>
      <c r="BI228" s="108">
        <f t="shared" ref="BI228:BI291" si="215">(AK228+AL228+AM228+AN228+AO228+AP228)</f>
        <v>0</v>
      </c>
      <c r="BJ228" s="109">
        <f t="shared" ref="BJ228:BJ291" si="216">BJ227+M228+N228+O228+P228+Q228+R228</f>
        <v>-8421.5786456321675</v>
      </c>
      <c r="BK228" s="109">
        <f t="shared" si="203"/>
        <v>9729.1403495861341</v>
      </c>
      <c r="BL228" s="89">
        <f t="shared" ref="BL228:BL291" si="217">BK228/ABS(BJ228)-1</f>
        <v>0.15526325395442697</v>
      </c>
      <c r="BM228" s="109">
        <f t="shared" si="188"/>
        <v>718.3157620861665</v>
      </c>
      <c r="BN228" s="108">
        <f t="shared" ref="BN228:BN291" si="218">BK228+BM228</f>
        <v>10447.4561116723</v>
      </c>
      <c r="BO228" s="89">
        <f t="shared" ref="BO228:BO291" si="219">BN228/ABS(BJ228)-1</f>
        <v>0.24055792284156241</v>
      </c>
      <c r="BP228" s="108">
        <f t="shared" si="204"/>
        <v>884.64475354890533</v>
      </c>
      <c r="BQ228" s="108">
        <f t="shared" ref="BQ228:BQ291" si="220">(B228*BC228)+(C228*BD228)+(D228*BE228)+(E228*BF228)+(F228*BG228)+(G228*BH228)</f>
        <v>10613.785103135042</v>
      </c>
      <c r="BR228" s="89">
        <f t="shared" si="205"/>
        <v>0.26030825688956272</v>
      </c>
      <c r="BT228" s="108"/>
      <c r="BU228" s="109">
        <f t="shared" ref="BU228:BU291" si="221">BU227+M228+N228+O228+P228+Q228+R228</f>
        <v>-8421.5786456321675</v>
      </c>
      <c r="BV228" s="109">
        <f t="shared" si="206"/>
        <v>9729.1403495861341</v>
      </c>
      <c r="BX228" s="108">
        <f t="shared" si="207"/>
        <v>8421.5786456321675</v>
      </c>
      <c r="BY228" s="111">
        <f t="shared" si="208"/>
        <v>0.15526325395442697</v>
      </c>
      <c r="BZ228" s="108">
        <f t="shared" si="189"/>
        <v>68.410004000000001</v>
      </c>
      <c r="CA228" s="108">
        <f t="shared" si="190"/>
        <v>49.549999</v>
      </c>
    </row>
    <row r="229" spans="1:79" ht="12.75" customHeight="1" x14ac:dyDescent="0.2">
      <c r="A229" s="107">
        <v>40651</v>
      </c>
      <c r="B229" s="108">
        <v>69.309997999999993</v>
      </c>
      <c r="C229" s="108">
        <v>57.040000999999997</v>
      </c>
      <c r="D229" s="108">
        <v>57.59</v>
      </c>
      <c r="E229" s="108">
        <v>71.459998999999996</v>
      </c>
      <c r="F229" s="108">
        <v>38.560001</v>
      </c>
      <c r="G229" s="108">
        <v>50.709999000000003</v>
      </c>
      <c r="L229" s="189">
        <f>IF(inter=Weekly_2,L228+$B$4,IF(inter=Bi_weekly_2,L227+$B$4,IF(inter=Monthly_2,0,IF(inter=Quarterly_2,0,IF(inter=Yearly_2,0,IF(inter=None_2,0,0))))))</f>
        <v>0</v>
      </c>
      <c r="M229" s="109">
        <f t="shared" ref="M229:M292" si="222">IF(L229=0,0,-((L229*$B$29)-(Y228*B229)))</f>
        <v>0</v>
      </c>
      <c r="N229" s="109">
        <f t="shared" ref="N229:N292" si="223">IF(L229=0,0,-((L229*$C$29)-(Z228*C229)))</f>
        <v>0</v>
      </c>
      <c r="O229" s="109">
        <f t="shared" ref="O229:O292" si="224">IF(L229=0,0,-((L229*$D$29)-(AA228*D229)))</f>
        <v>0</v>
      </c>
      <c r="P229" s="109">
        <f t="shared" ref="P229:P292" si="225">IF(L229=0,0,-((L229*$E$29)-(AB228*E229)))</f>
        <v>0</v>
      </c>
      <c r="Q229" s="109">
        <f t="shared" ref="Q229:Q292" si="226">IF(L229=0,0,-((L229*$F$29)-(AC228*F229)))</f>
        <v>0</v>
      </c>
      <c r="R229" s="109">
        <f t="shared" ref="R229:R292" si="227">IF(L229=0,0,-((L229*$G$29)-(AD228*G229)))</f>
        <v>0</v>
      </c>
      <c r="S229" s="110">
        <f t="shared" ref="S229:S292" si="228">-((M229)/B229)</f>
        <v>0</v>
      </c>
      <c r="T229" s="110">
        <f t="shared" ref="T229:T292" si="229">-((N229)/C229)</f>
        <v>0</v>
      </c>
      <c r="U229" s="110">
        <f t="shared" ref="U229:U292" si="230">-(O229)/D229</f>
        <v>0</v>
      </c>
      <c r="V229" s="110">
        <f t="shared" ref="V229:V292" si="231">-(P229)/E229</f>
        <v>0</v>
      </c>
      <c r="W229" s="110">
        <f t="shared" ref="W229:W292" si="232">-(Q229)/F229</f>
        <v>0</v>
      </c>
      <c r="X229" s="110">
        <f t="shared" ref="X229:X292" si="233">-(R229)/G229</f>
        <v>0</v>
      </c>
      <c r="Y229" s="110">
        <f t="shared" ref="Y229:Y292" si="234">Y228+S229</f>
        <v>25.058839893684738</v>
      </c>
      <c r="Z229" s="110">
        <f t="shared" ref="Z229:Z292" si="235">Z228+T229</f>
        <v>30.238428642383791</v>
      </c>
      <c r="AA229" s="110">
        <f t="shared" ref="AA229:AA292" si="236">AA228+U229</f>
        <v>9.6044803920980133</v>
      </c>
      <c r="AB229" s="110">
        <f t="shared" ref="AB229:AB292" si="237">AB228+V229</f>
        <v>6.7207840470588138</v>
      </c>
      <c r="AC229" s="110">
        <f t="shared" ref="AC229:AC292" si="238">AC228+W229</f>
        <v>105.91112558272748</v>
      </c>
      <c r="AD229" s="110">
        <f t="shared" ref="AD229:AD292" si="239">AD228+X229</f>
        <v>25.68195405364213</v>
      </c>
      <c r="AE229" s="110"/>
      <c r="AF229" s="110"/>
      <c r="AG229" s="110"/>
      <c r="AH229" s="110"/>
      <c r="AI229" s="110"/>
      <c r="AJ229" s="110"/>
      <c r="AK229" s="90">
        <f t="shared" si="191"/>
        <v>0</v>
      </c>
      <c r="AL229" s="90">
        <f t="shared" si="192"/>
        <v>0</v>
      </c>
      <c r="AM229" s="90">
        <f t="shared" si="193"/>
        <v>0</v>
      </c>
      <c r="AN229" s="90">
        <f t="shared" si="194"/>
        <v>0</v>
      </c>
      <c r="AO229" s="90">
        <f t="shared" si="195"/>
        <v>0</v>
      </c>
      <c r="AP229" s="90">
        <f t="shared" si="196"/>
        <v>0</v>
      </c>
      <c r="AQ229" s="110">
        <f t="shared" si="197"/>
        <v>0</v>
      </c>
      <c r="AR229" s="110">
        <f t="shared" si="198"/>
        <v>0</v>
      </c>
      <c r="AS229" s="110">
        <f t="shared" si="199"/>
        <v>0</v>
      </c>
      <c r="AT229" s="110">
        <f t="shared" si="200"/>
        <v>0</v>
      </c>
      <c r="AU229" s="110">
        <f t="shared" si="201"/>
        <v>0</v>
      </c>
      <c r="AV229" s="110">
        <f t="shared" si="202"/>
        <v>0</v>
      </c>
      <c r="AW229" s="110">
        <f t="shared" ref="AW229:AW292" si="240">AQ229+AW228+IF(AQ229&lt;0,AQ229,0)</f>
        <v>1.6998579463105039</v>
      </c>
      <c r="AX229" s="110">
        <f t="shared" ref="AX229:AX292" si="241">AR229+AX228+IF(AR229&lt;0,AR229,0)</f>
        <v>3.0927063541288708</v>
      </c>
      <c r="AY229" s="110">
        <f t="shared" ref="AY229:AY292" si="242">AS229+AY228+IF(AS229&lt;0,AS229,0)</f>
        <v>0.83768194678333607</v>
      </c>
      <c r="AZ229" s="110">
        <f t="shared" ref="AZ229:AZ292" si="243">AT229+AZ228+IF(AT229&lt;0,AT229,0)</f>
        <v>0.62608691998943855</v>
      </c>
      <c r="BA229" s="110">
        <f t="shared" ref="BA229:BA292" si="244">AU229+BA228+IF(AU229&lt;0,AU229,0)</f>
        <v>9.6953894571654899</v>
      </c>
      <c r="BB229" s="110">
        <f t="shared" ref="BB229:BB292" si="245">AV229+BB228+IF(AV229&lt;0,AV229,0)</f>
        <v>2.71181603624215</v>
      </c>
      <c r="BC229" s="110">
        <f t="shared" si="209"/>
        <v>26.758697839995243</v>
      </c>
      <c r="BD229" s="110">
        <f t="shared" si="210"/>
        <v>33.33113499651266</v>
      </c>
      <c r="BE229" s="110">
        <f t="shared" si="211"/>
        <v>10.442162338881349</v>
      </c>
      <c r="BF229" s="110">
        <f t="shared" si="212"/>
        <v>7.3468709670482522</v>
      </c>
      <c r="BG229" s="110">
        <f t="shared" si="213"/>
        <v>115.60651503989297</v>
      </c>
      <c r="BH229" s="110">
        <f t="shared" si="214"/>
        <v>28.393770089884281</v>
      </c>
      <c r="BI229" s="108">
        <f t="shared" si="215"/>
        <v>0</v>
      </c>
      <c r="BJ229" s="109">
        <f t="shared" si="216"/>
        <v>-8421.5786456321675</v>
      </c>
      <c r="BK229" s="109">
        <f t="shared" si="203"/>
        <v>9881.2823627359085</v>
      </c>
      <c r="BL229" s="89">
        <f t="shared" si="217"/>
        <v>0.17332898955480425</v>
      </c>
      <c r="BM229" s="109">
        <f t="shared" ref="BM229:BM292" si="246">BM228+BI229</f>
        <v>718.3157620861665</v>
      </c>
      <c r="BN229" s="108">
        <f t="shared" si="218"/>
        <v>10599.598124822074</v>
      </c>
      <c r="BO229" s="89">
        <f t="shared" si="219"/>
        <v>0.25862365844193969</v>
      </c>
      <c r="BP229" s="108">
        <f t="shared" si="204"/>
        <v>898.57781403260697</v>
      </c>
      <c r="BQ229" s="108">
        <f t="shared" si="220"/>
        <v>10779.860176768514</v>
      </c>
      <c r="BR229" s="89">
        <f t="shared" si="205"/>
        <v>0.28002844007868566</v>
      </c>
      <c r="BT229" s="108"/>
      <c r="BU229" s="109">
        <f t="shared" si="221"/>
        <v>-8421.5786456321675</v>
      </c>
      <c r="BV229" s="109">
        <f t="shared" si="206"/>
        <v>9881.2823627359085</v>
      </c>
      <c r="BX229" s="108">
        <f t="shared" si="207"/>
        <v>8421.5786456321675</v>
      </c>
      <c r="BY229" s="111">
        <f t="shared" si="208"/>
        <v>0.17332898955480402</v>
      </c>
      <c r="BZ229" s="108">
        <f t="shared" si="189"/>
        <v>69.309997999999993</v>
      </c>
      <c r="CA229" s="108">
        <f t="shared" si="190"/>
        <v>50.709999000000003</v>
      </c>
    </row>
    <row r="230" spans="1:79" ht="12.75" customHeight="1" x14ac:dyDescent="0.2">
      <c r="A230" s="107">
        <v>40658</v>
      </c>
      <c r="B230" s="108">
        <v>70.699996999999996</v>
      </c>
      <c r="C230" s="108">
        <v>58.400002000000001</v>
      </c>
      <c r="D230" s="108">
        <v>58.669998</v>
      </c>
      <c r="E230" s="108">
        <v>73.120002999999997</v>
      </c>
      <c r="F230" s="108">
        <v>39.619999</v>
      </c>
      <c r="G230" s="108">
        <v>50.599997999999999</v>
      </c>
      <c r="L230" s="189">
        <f>IF(inter=Weekly_2,L229+$B$4,IF(inter=Bi_weekly_2,0,IF(inter=Monthly_2,0,IF(inter=Quarterly_2,L217+$B$4,IF(inter=Yearly_2,0,IF(inter=None_2,0,0))))))</f>
        <v>0</v>
      </c>
      <c r="M230" s="109">
        <f t="shared" si="222"/>
        <v>0</v>
      </c>
      <c r="N230" s="109">
        <f t="shared" si="223"/>
        <v>0</v>
      </c>
      <c r="O230" s="109">
        <f t="shared" si="224"/>
        <v>0</v>
      </c>
      <c r="P230" s="109">
        <f t="shared" si="225"/>
        <v>0</v>
      </c>
      <c r="Q230" s="109">
        <f t="shared" si="226"/>
        <v>0</v>
      </c>
      <c r="R230" s="109">
        <f t="shared" si="227"/>
        <v>0</v>
      </c>
      <c r="S230" s="110">
        <f t="shared" si="228"/>
        <v>0</v>
      </c>
      <c r="T230" s="110">
        <f t="shared" si="229"/>
        <v>0</v>
      </c>
      <c r="U230" s="110">
        <f t="shared" si="230"/>
        <v>0</v>
      </c>
      <c r="V230" s="110">
        <f t="shared" si="231"/>
        <v>0</v>
      </c>
      <c r="W230" s="110">
        <f t="shared" si="232"/>
        <v>0</v>
      </c>
      <c r="X230" s="110">
        <f t="shared" si="233"/>
        <v>0</v>
      </c>
      <c r="Y230" s="110">
        <f t="shared" si="234"/>
        <v>25.058839893684738</v>
      </c>
      <c r="Z230" s="110">
        <f t="shared" si="235"/>
        <v>30.238428642383791</v>
      </c>
      <c r="AA230" s="110">
        <f t="shared" si="236"/>
        <v>9.6044803920980133</v>
      </c>
      <c r="AB230" s="110">
        <f t="shared" si="237"/>
        <v>6.7207840470588138</v>
      </c>
      <c r="AC230" s="110">
        <f t="shared" si="238"/>
        <v>105.91112558272748</v>
      </c>
      <c r="AD230" s="110">
        <f t="shared" si="239"/>
        <v>25.68195405364213</v>
      </c>
      <c r="AE230" s="110"/>
      <c r="AF230" s="110"/>
      <c r="AG230" s="110"/>
      <c r="AH230" s="110"/>
      <c r="AI230" s="110"/>
      <c r="AJ230" s="110"/>
      <c r="AK230" s="90">
        <f t="shared" si="191"/>
        <v>0</v>
      </c>
      <c r="AL230" s="90">
        <f t="shared" si="192"/>
        <v>0</v>
      </c>
      <c r="AM230" s="90">
        <f t="shared" si="193"/>
        <v>0</v>
      </c>
      <c r="AN230" s="90">
        <f t="shared" si="194"/>
        <v>0</v>
      </c>
      <c r="AO230" s="90">
        <f t="shared" si="195"/>
        <v>0</v>
      </c>
      <c r="AP230" s="90">
        <f t="shared" si="196"/>
        <v>0</v>
      </c>
      <c r="AQ230" s="110">
        <f t="shared" si="197"/>
        <v>0</v>
      </c>
      <c r="AR230" s="110">
        <f t="shared" si="198"/>
        <v>0</v>
      </c>
      <c r="AS230" s="110">
        <f t="shared" si="199"/>
        <v>0</v>
      </c>
      <c r="AT230" s="110">
        <f t="shared" si="200"/>
        <v>0</v>
      </c>
      <c r="AU230" s="110">
        <f t="shared" si="201"/>
        <v>0</v>
      </c>
      <c r="AV230" s="110">
        <f t="shared" si="202"/>
        <v>0</v>
      </c>
      <c r="AW230" s="110">
        <f t="shared" si="240"/>
        <v>1.6998579463105039</v>
      </c>
      <c r="AX230" s="110">
        <f t="shared" si="241"/>
        <v>3.0927063541288708</v>
      </c>
      <c r="AY230" s="110">
        <f t="shared" si="242"/>
        <v>0.83768194678333607</v>
      </c>
      <c r="AZ230" s="110">
        <f t="shared" si="243"/>
        <v>0.62608691998943855</v>
      </c>
      <c r="BA230" s="110">
        <f t="shared" si="244"/>
        <v>9.6953894571654899</v>
      </c>
      <c r="BB230" s="110">
        <f t="shared" si="245"/>
        <v>2.71181603624215</v>
      </c>
      <c r="BC230" s="110">
        <f t="shared" si="209"/>
        <v>26.758697839995243</v>
      </c>
      <c r="BD230" s="110">
        <f t="shared" si="210"/>
        <v>33.33113499651266</v>
      </c>
      <c r="BE230" s="110">
        <f t="shared" si="211"/>
        <v>10.442162338881349</v>
      </c>
      <c r="BF230" s="110">
        <f t="shared" si="212"/>
        <v>7.3468709670482522</v>
      </c>
      <c r="BG230" s="110">
        <f t="shared" si="213"/>
        <v>115.60651503989297</v>
      </c>
      <c r="BH230" s="110">
        <f t="shared" si="214"/>
        <v>28.393770089884281</v>
      </c>
      <c r="BI230" s="108">
        <f t="shared" si="215"/>
        <v>0</v>
      </c>
      <c r="BJ230" s="109">
        <f t="shared" si="216"/>
        <v>-8421.5786456321675</v>
      </c>
      <c r="BK230" s="109">
        <f t="shared" si="203"/>
        <v>10088.208307004705</v>
      </c>
      <c r="BL230" s="89">
        <f t="shared" si="217"/>
        <v>0.19789991063456136</v>
      </c>
      <c r="BM230" s="109">
        <f t="shared" si="246"/>
        <v>718.3157620861665</v>
      </c>
      <c r="BN230" s="108">
        <f t="shared" si="218"/>
        <v>10806.52406909087</v>
      </c>
      <c r="BO230" s="89">
        <f t="shared" si="219"/>
        <v>0.2831945795216968</v>
      </c>
      <c r="BP230" s="108">
        <f t="shared" si="204"/>
        <v>917.06949118914838</v>
      </c>
      <c r="BQ230" s="108">
        <f t="shared" si="220"/>
        <v>11005.277798193853</v>
      </c>
      <c r="BR230" s="89">
        <f t="shared" si="205"/>
        <v>0.30679511066511433</v>
      </c>
      <c r="BT230" s="108"/>
      <c r="BU230" s="109">
        <f t="shared" si="221"/>
        <v>-8421.5786456321675</v>
      </c>
      <c r="BV230" s="109">
        <f t="shared" si="206"/>
        <v>10088.208307004705</v>
      </c>
      <c r="BX230" s="108">
        <f t="shared" si="207"/>
        <v>8421.5786456321675</v>
      </c>
      <c r="BY230" s="111">
        <f t="shared" si="208"/>
        <v>0.19789991063456158</v>
      </c>
      <c r="BZ230" s="108">
        <f t="shared" si="189"/>
        <v>70.699996999999996</v>
      </c>
      <c r="CA230" s="108">
        <f t="shared" si="190"/>
        <v>50.599997999999999</v>
      </c>
    </row>
    <row r="231" spans="1:79" ht="12.75" customHeight="1" x14ac:dyDescent="0.2">
      <c r="A231" s="107">
        <v>40665</v>
      </c>
      <c r="B231" s="108">
        <v>69.410004000000001</v>
      </c>
      <c r="C231" s="108">
        <v>57.360000999999997</v>
      </c>
      <c r="D231" s="108">
        <v>57.689999</v>
      </c>
      <c r="E231" s="108">
        <v>70.930000000000007</v>
      </c>
      <c r="F231" s="108">
        <v>38.259998000000003</v>
      </c>
      <c r="G231" s="108">
        <v>48.740001999999997</v>
      </c>
      <c r="L231" s="189">
        <f>IF(inter=Weekly_2,L230+$B$4,IF(inter=Bi_weekly_2,L229+$B$4,IF(inter=Monthly_2,L227+$B$4,IF(inter=Quarterly_2,0,IF(inter=Yearly_2,0,IF(inter=None_2,0,0))))))</f>
        <v>9900</v>
      </c>
      <c r="M231" s="109">
        <f t="shared" si="222"/>
        <v>-3.0658227439826078</v>
      </c>
      <c r="N231" s="109">
        <f t="shared" si="223"/>
        <v>-7.9237028344371083</v>
      </c>
      <c r="O231" s="109">
        <f t="shared" si="224"/>
        <v>-0.31753578434597785</v>
      </c>
      <c r="P231" s="109">
        <f t="shared" si="225"/>
        <v>-8.3947875421183085</v>
      </c>
      <c r="Q231" s="109">
        <f t="shared" si="226"/>
        <v>-16.740547027096909</v>
      </c>
      <c r="R231" s="109">
        <f t="shared" si="227"/>
        <v>-55.061508061574614</v>
      </c>
      <c r="S231" s="110">
        <f t="shared" si="228"/>
        <v>4.4169753166742473E-2</v>
      </c>
      <c r="T231" s="110">
        <f t="shared" si="229"/>
        <v>0.13813986569555864</v>
      </c>
      <c r="U231" s="110">
        <f t="shared" si="230"/>
        <v>5.5041738576902706E-3</v>
      </c>
      <c r="V231" s="110">
        <f t="shared" si="231"/>
        <v>0.11835313044012841</v>
      </c>
      <c r="W231" s="110">
        <f t="shared" si="232"/>
        <v>0.43754699169343675</v>
      </c>
      <c r="X231" s="110">
        <f t="shared" si="233"/>
        <v>1.129698518715174</v>
      </c>
      <c r="Y231" s="110">
        <f t="shared" si="234"/>
        <v>25.103009646851479</v>
      </c>
      <c r="Z231" s="110">
        <f t="shared" si="235"/>
        <v>30.376568508079352</v>
      </c>
      <c r="AA231" s="110">
        <f t="shared" si="236"/>
        <v>9.6099845659557044</v>
      </c>
      <c r="AB231" s="110">
        <f t="shared" si="237"/>
        <v>6.8391371774989427</v>
      </c>
      <c r="AC231" s="110">
        <f t="shared" si="238"/>
        <v>106.34867257442092</v>
      </c>
      <c r="AD231" s="110">
        <f t="shared" si="239"/>
        <v>26.811652572357303</v>
      </c>
      <c r="AE231" s="110"/>
      <c r="AF231" s="110"/>
      <c r="AG231" s="110"/>
      <c r="AH231" s="110"/>
      <c r="AI231" s="110"/>
      <c r="AJ231" s="110"/>
      <c r="AK231" s="90">
        <f t="shared" si="191"/>
        <v>0</v>
      </c>
      <c r="AL231" s="90">
        <f t="shared" si="192"/>
        <v>0</v>
      </c>
      <c r="AM231" s="90">
        <f t="shared" si="193"/>
        <v>0</v>
      </c>
      <c r="AN231" s="90">
        <f t="shared" si="194"/>
        <v>0</v>
      </c>
      <c r="AO231" s="90">
        <f t="shared" si="195"/>
        <v>0</v>
      </c>
      <c r="AP231" s="90">
        <f t="shared" si="196"/>
        <v>0</v>
      </c>
      <c r="AQ231" s="110">
        <f t="shared" si="197"/>
        <v>0</v>
      </c>
      <c r="AR231" s="110">
        <f t="shared" si="198"/>
        <v>0</v>
      </c>
      <c r="AS231" s="110">
        <f t="shared" si="199"/>
        <v>0</v>
      </c>
      <c r="AT231" s="110">
        <f t="shared" si="200"/>
        <v>0</v>
      </c>
      <c r="AU231" s="110">
        <f t="shared" si="201"/>
        <v>0</v>
      </c>
      <c r="AV231" s="110">
        <f t="shared" si="202"/>
        <v>0</v>
      </c>
      <c r="AW231" s="110">
        <f t="shared" si="240"/>
        <v>1.6998579463105039</v>
      </c>
      <c r="AX231" s="110">
        <f t="shared" si="241"/>
        <v>3.0927063541288708</v>
      </c>
      <c r="AY231" s="110">
        <f t="shared" si="242"/>
        <v>0.83768194678333607</v>
      </c>
      <c r="AZ231" s="110">
        <f t="shared" si="243"/>
        <v>0.62608691998943855</v>
      </c>
      <c r="BA231" s="110">
        <f t="shared" si="244"/>
        <v>9.6953894571654899</v>
      </c>
      <c r="BB231" s="110">
        <f t="shared" si="245"/>
        <v>2.71181603624215</v>
      </c>
      <c r="BC231" s="110">
        <f t="shared" si="209"/>
        <v>26.802867593161984</v>
      </c>
      <c r="BD231" s="110">
        <f t="shared" si="210"/>
        <v>33.469274862208223</v>
      </c>
      <c r="BE231" s="110">
        <f t="shared" si="211"/>
        <v>10.44766651273904</v>
      </c>
      <c r="BF231" s="110">
        <f t="shared" si="212"/>
        <v>7.465224097488381</v>
      </c>
      <c r="BG231" s="110">
        <f t="shared" si="213"/>
        <v>116.04406203158641</v>
      </c>
      <c r="BH231" s="110">
        <f t="shared" si="214"/>
        <v>29.523468608599455</v>
      </c>
      <c r="BI231" s="108">
        <f t="shared" si="215"/>
        <v>0</v>
      </c>
      <c r="BJ231" s="109">
        <f t="shared" si="216"/>
        <v>-8513.0825496257257</v>
      </c>
      <c r="BK231" s="109">
        <f t="shared" si="203"/>
        <v>9900</v>
      </c>
      <c r="BL231" s="89">
        <f t="shared" si="217"/>
        <v>0.16291601100887365</v>
      </c>
      <c r="BM231" s="109">
        <f t="shared" si="246"/>
        <v>718.3157620861665</v>
      </c>
      <c r="BN231" s="108">
        <f t="shared" si="218"/>
        <v>10618.315762086166</v>
      </c>
      <c r="BO231" s="89">
        <f t="shared" si="219"/>
        <v>0.24729387976544359</v>
      </c>
      <c r="BP231" s="108">
        <f t="shared" si="204"/>
        <v>891.23850259592894</v>
      </c>
      <c r="BQ231" s="108">
        <f t="shared" si="220"/>
        <v>10791.238502595928</v>
      </c>
      <c r="BR231" s="89">
        <f t="shared" si="205"/>
        <v>0.26760646800850774</v>
      </c>
      <c r="BT231" s="108"/>
      <c r="BU231" s="109">
        <f t="shared" si="221"/>
        <v>-8513.0825496257257</v>
      </c>
      <c r="BV231" s="109">
        <f t="shared" si="206"/>
        <v>9900</v>
      </c>
      <c r="BX231" s="108">
        <f t="shared" si="207"/>
        <v>8513.0825496257257</v>
      </c>
      <c r="BY231" s="111">
        <f t="shared" si="208"/>
        <v>0.16291601100887365</v>
      </c>
      <c r="BZ231" s="108">
        <f t="shared" si="189"/>
        <v>69.410004000000001</v>
      </c>
      <c r="CA231" s="108">
        <f t="shared" si="190"/>
        <v>48.740001999999997</v>
      </c>
    </row>
    <row r="232" spans="1:79" ht="12.75" customHeight="1" x14ac:dyDescent="0.2">
      <c r="A232" s="107">
        <v>40672</v>
      </c>
      <c r="B232" s="108">
        <v>69.370002999999997</v>
      </c>
      <c r="C232" s="108">
        <v>57.209999000000003</v>
      </c>
      <c r="D232" s="108">
        <v>57.740001999999997</v>
      </c>
      <c r="E232" s="108">
        <v>71.050003000000004</v>
      </c>
      <c r="F232" s="108">
        <v>37.639999000000003</v>
      </c>
      <c r="G232" s="108">
        <v>47.419998</v>
      </c>
      <c r="L232" s="189">
        <f>IF(inter=Weekly_2,L231+$B$4,IF(inter=Bi_weekly_2,0,IF(inter=Monthly_2,0,IF(inter=Quarterly_2,0,IF(inter=Yearly_2,0,IF(inter=None_2,0,0))))))</f>
        <v>0</v>
      </c>
      <c r="M232" s="109">
        <f t="shared" si="222"/>
        <v>0</v>
      </c>
      <c r="N232" s="109">
        <f t="shared" si="223"/>
        <v>0</v>
      </c>
      <c r="O232" s="109">
        <f t="shared" si="224"/>
        <v>0</v>
      </c>
      <c r="P232" s="109">
        <f t="shared" si="225"/>
        <v>0</v>
      </c>
      <c r="Q232" s="109">
        <f t="shared" si="226"/>
        <v>0</v>
      </c>
      <c r="R232" s="109">
        <f t="shared" si="227"/>
        <v>0</v>
      </c>
      <c r="S232" s="110">
        <f t="shared" si="228"/>
        <v>0</v>
      </c>
      <c r="T232" s="110">
        <f t="shared" si="229"/>
        <v>0</v>
      </c>
      <c r="U232" s="110">
        <f t="shared" si="230"/>
        <v>0</v>
      </c>
      <c r="V232" s="110">
        <f t="shared" si="231"/>
        <v>0</v>
      </c>
      <c r="W232" s="110">
        <f t="shared" si="232"/>
        <v>0</v>
      </c>
      <c r="X232" s="110">
        <f t="shared" si="233"/>
        <v>0</v>
      </c>
      <c r="Y232" s="110">
        <f t="shared" si="234"/>
        <v>25.103009646851479</v>
      </c>
      <c r="Z232" s="110">
        <f t="shared" si="235"/>
        <v>30.376568508079352</v>
      </c>
      <c r="AA232" s="110">
        <f t="shared" si="236"/>
        <v>9.6099845659557044</v>
      </c>
      <c r="AB232" s="110">
        <f t="shared" si="237"/>
        <v>6.8391371774989427</v>
      </c>
      <c r="AC232" s="110">
        <f t="shared" si="238"/>
        <v>106.34867257442092</v>
      </c>
      <c r="AD232" s="110">
        <f t="shared" si="239"/>
        <v>26.811652572357303</v>
      </c>
      <c r="AE232" s="110"/>
      <c r="AF232" s="110"/>
      <c r="AG232" s="110"/>
      <c r="AH232" s="110"/>
      <c r="AI232" s="110"/>
      <c r="AJ232" s="110"/>
      <c r="AK232" s="90">
        <f t="shared" si="191"/>
        <v>0</v>
      </c>
      <c r="AL232" s="90">
        <f t="shared" si="192"/>
        <v>0</v>
      </c>
      <c r="AM232" s="90">
        <f t="shared" si="193"/>
        <v>0</v>
      </c>
      <c r="AN232" s="90">
        <f t="shared" si="194"/>
        <v>0</v>
      </c>
      <c r="AO232" s="90">
        <f t="shared" si="195"/>
        <v>0</v>
      </c>
      <c r="AP232" s="90">
        <f t="shared" si="196"/>
        <v>0</v>
      </c>
      <c r="AQ232" s="110">
        <f t="shared" si="197"/>
        <v>0</v>
      </c>
      <c r="AR232" s="110">
        <f t="shared" si="198"/>
        <v>0</v>
      </c>
      <c r="AS232" s="110">
        <f t="shared" si="199"/>
        <v>0</v>
      </c>
      <c r="AT232" s="110">
        <f t="shared" si="200"/>
        <v>0</v>
      </c>
      <c r="AU232" s="110">
        <f t="shared" si="201"/>
        <v>0</v>
      </c>
      <c r="AV232" s="110">
        <f t="shared" si="202"/>
        <v>0</v>
      </c>
      <c r="AW232" s="110">
        <f t="shared" si="240"/>
        <v>1.6998579463105039</v>
      </c>
      <c r="AX232" s="110">
        <f t="shared" si="241"/>
        <v>3.0927063541288708</v>
      </c>
      <c r="AY232" s="110">
        <f t="shared" si="242"/>
        <v>0.83768194678333607</v>
      </c>
      <c r="AZ232" s="110">
        <f t="shared" si="243"/>
        <v>0.62608691998943855</v>
      </c>
      <c r="BA232" s="110">
        <f t="shared" si="244"/>
        <v>9.6953894571654899</v>
      </c>
      <c r="BB232" s="110">
        <f t="shared" si="245"/>
        <v>2.71181603624215</v>
      </c>
      <c r="BC232" s="110">
        <f t="shared" si="209"/>
        <v>26.802867593161984</v>
      </c>
      <c r="BD232" s="110">
        <f t="shared" si="210"/>
        <v>33.469274862208223</v>
      </c>
      <c r="BE232" s="110">
        <f t="shared" si="211"/>
        <v>10.44766651273904</v>
      </c>
      <c r="BF232" s="110">
        <f t="shared" si="212"/>
        <v>7.465224097488381</v>
      </c>
      <c r="BG232" s="110">
        <f t="shared" si="213"/>
        <v>116.04406203158641</v>
      </c>
      <c r="BH232" s="110">
        <f t="shared" si="214"/>
        <v>29.523468608599455</v>
      </c>
      <c r="BI232" s="108">
        <f t="shared" si="215"/>
        <v>0</v>
      </c>
      <c r="BJ232" s="109">
        <f t="shared" si="216"/>
        <v>-8513.0825496257257</v>
      </c>
      <c r="BK232" s="109">
        <f t="shared" si="203"/>
        <v>9794.4129942291402</v>
      </c>
      <c r="BL232" s="89">
        <f t="shared" si="217"/>
        <v>0.15051309994165951</v>
      </c>
      <c r="BM232" s="109">
        <f t="shared" si="246"/>
        <v>718.3157620861665</v>
      </c>
      <c r="BN232" s="108">
        <f t="shared" si="218"/>
        <v>10512.728756315306</v>
      </c>
      <c r="BO232" s="89">
        <f t="shared" si="219"/>
        <v>0.23489096869822945</v>
      </c>
      <c r="BP232" s="108">
        <f t="shared" si="204"/>
        <v>881.23287357557422</v>
      </c>
      <c r="BQ232" s="108">
        <f t="shared" si="220"/>
        <v>10675.645867804715</v>
      </c>
      <c r="BR232" s="89">
        <f t="shared" si="205"/>
        <v>0.25402823308392164</v>
      </c>
      <c r="BT232" s="108"/>
      <c r="BU232" s="109">
        <f t="shared" si="221"/>
        <v>-8513.0825496257257</v>
      </c>
      <c r="BV232" s="109">
        <f t="shared" si="206"/>
        <v>9794.4129942291402</v>
      </c>
      <c r="BX232" s="108">
        <f t="shared" si="207"/>
        <v>8513.0825496257257</v>
      </c>
      <c r="BY232" s="111">
        <f t="shared" si="208"/>
        <v>0.15051309994165951</v>
      </c>
      <c r="BZ232" s="108">
        <f t="shared" si="189"/>
        <v>69.370002999999997</v>
      </c>
      <c r="CA232" s="108">
        <f t="shared" si="190"/>
        <v>47.419998</v>
      </c>
    </row>
    <row r="233" spans="1:79" ht="12.75" customHeight="1" x14ac:dyDescent="0.2">
      <c r="A233" s="107">
        <v>40679</v>
      </c>
      <c r="B233" s="108">
        <v>69.139999000000003</v>
      </c>
      <c r="C233" s="108">
        <v>57.080002</v>
      </c>
      <c r="D233" s="108">
        <v>57.720001000000003</v>
      </c>
      <c r="E233" s="108">
        <v>70.5</v>
      </c>
      <c r="F233" s="108">
        <v>37.57</v>
      </c>
      <c r="G233" s="108">
        <v>47.709999000000003</v>
      </c>
      <c r="L233" s="189">
        <f>IF(inter=Weekly_2,L232+$B$4,IF(inter=Bi_weekly_2,L231+$B$4,IF(inter=Monthly_2,0,IF(inter=Quarterly_2,0,IF(inter=Yearly_2,0,IF(inter=None_2,0,0))))))</f>
        <v>0</v>
      </c>
      <c r="M233" s="109">
        <f t="shared" si="222"/>
        <v>0</v>
      </c>
      <c r="N233" s="109">
        <f t="shared" si="223"/>
        <v>0</v>
      </c>
      <c r="O233" s="109">
        <f t="shared" si="224"/>
        <v>0</v>
      </c>
      <c r="P233" s="109">
        <f t="shared" si="225"/>
        <v>0</v>
      </c>
      <c r="Q233" s="109">
        <f t="shared" si="226"/>
        <v>0</v>
      </c>
      <c r="R233" s="109">
        <f t="shared" si="227"/>
        <v>0</v>
      </c>
      <c r="S233" s="110">
        <f t="shared" si="228"/>
        <v>0</v>
      </c>
      <c r="T233" s="110">
        <f t="shared" si="229"/>
        <v>0</v>
      </c>
      <c r="U233" s="110">
        <f t="shared" si="230"/>
        <v>0</v>
      </c>
      <c r="V233" s="110">
        <f t="shared" si="231"/>
        <v>0</v>
      </c>
      <c r="W233" s="110">
        <f t="shared" si="232"/>
        <v>0</v>
      </c>
      <c r="X233" s="110">
        <f t="shared" si="233"/>
        <v>0</v>
      </c>
      <c r="Y233" s="110">
        <f t="shared" si="234"/>
        <v>25.103009646851479</v>
      </c>
      <c r="Z233" s="110">
        <f t="shared" si="235"/>
        <v>30.376568508079352</v>
      </c>
      <c r="AA233" s="110">
        <f t="shared" si="236"/>
        <v>9.6099845659557044</v>
      </c>
      <c r="AB233" s="110">
        <f t="shared" si="237"/>
        <v>6.8391371774989427</v>
      </c>
      <c r="AC233" s="110">
        <f t="shared" si="238"/>
        <v>106.34867257442092</v>
      </c>
      <c r="AD233" s="110">
        <f t="shared" si="239"/>
        <v>26.811652572357303</v>
      </c>
      <c r="AE233" s="110"/>
      <c r="AF233" s="110"/>
      <c r="AG233" s="110"/>
      <c r="AH233" s="110"/>
      <c r="AI233" s="110"/>
      <c r="AJ233" s="110"/>
      <c r="AK233" s="90">
        <f t="shared" si="191"/>
        <v>0</v>
      </c>
      <c r="AL233" s="90">
        <f t="shared" si="192"/>
        <v>0</v>
      </c>
      <c r="AM233" s="90">
        <f t="shared" si="193"/>
        <v>0</v>
      </c>
      <c r="AN233" s="90">
        <f t="shared" si="194"/>
        <v>0</v>
      </c>
      <c r="AO233" s="90">
        <f t="shared" si="195"/>
        <v>0</v>
      </c>
      <c r="AP233" s="90">
        <f t="shared" si="196"/>
        <v>0</v>
      </c>
      <c r="AQ233" s="110">
        <f t="shared" si="197"/>
        <v>0</v>
      </c>
      <c r="AR233" s="110">
        <f t="shared" si="198"/>
        <v>0</v>
      </c>
      <c r="AS233" s="110">
        <f t="shared" si="199"/>
        <v>0</v>
      </c>
      <c r="AT233" s="110">
        <f t="shared" si="200"/>
        <v>0</v>
      </c>
      <c r="AU233" s="110">
        <f t="shared" si="201"/>
        <v>0</v>
      </c>
      <c r="AV233" s="110">
        <f t="shared" si="202"/>
        <v>0</v>
      </c>
      <c r="AW233" s="110">
        <f t="shared" si="240"/>
        <v>1.6998579463105039</v>
      </c>
      <c r="AX233" s="110">
        <f t="shared" si="241"/>
        <v>3.0927063541288708</v>
      </c>
      <c r="AY233" s="110">
        <f t="shared" si="242"/>
        <v>0.83768194678333607</v>
      </c>
      <c r="AZ233" s="110">
        <f t="shared" si="243"/>
        <v>0.62608691998943855</v>
      </c>
      <c r="BA233" s="110">
        <f t="shared" si="244"/>
        <v>9.6953894571654899</v>
      </c>
      <c r="BB233" s="110">
        <f t="shared" si="245"/>
        <v>2.71181603624215</v>
      </c>
      <c r="BC233" s="110">
        <f t="shared" si="209"/>
        <v>26.802867593161984</v>
      </c>
      <c r="BD233" s="110">
        <f t="shared" si="210"/>
        <v>33.469274862208223</v>
      </c>
      <c r="BE233" s="110">
        <f t="shared" si="211"/>
        <v>10.44766651273904</v>
      </c>
      <c r="BF233" s="110">
        <f t="shared" si="212"/>
        <v>7.465224097488381</v>
      </c>
      <c r="BG233" s="110">
        <f t="shared" si="213"/>
        <v>116.04406203158641</v>
      </c>
      <c r="BH233" s="110">
        <f t="shared" si="214"/>
        <v>29.523468608599455</v>
      </c>
      <c r="BI233" s="108">
        <f t="shared" si="215"/>
        <v>0</v>
      </c>
      <c r="BJ233" s="109">
        <f t="shared" si="216"/>
        <v>-8513.0825496257257</v>
      </c>
      <c r="BK233" s="109">
        <f t="shared" si="203"/>
        <v>9781.0676888817397</v>
      </c>
      <c r="BL233" s="89">
        <f t="shared" si="217"/>
        <v>0.14894547678405412</v>
      </c>
      <c r="BM233" s="109">
        <f t="shared" si="246"/>
        <v>718.3157620861665</v>
      </c>
      <c r="BN233" s="108">
        <f t="shared" si="218"/>
        <v>10499.383450967905</v>
      </c>
      <c r="BO233" s="89">
        <f t="shared" si="219"/>
        <v>0.23332334554062406</v>
      </c>
      <c r="BP233" s="108">
        <f t="shared" si="204"/>
        <v>880.18651453541474</v>
      </c>
      <c r="BQ233" s="108">
        <f t="shared" si="220"/>
        <v>10661.254203417155</v>
      </c>
      <c r="BR233" s="89">
        <f t="shared" si="205"/>
        <v>0.2523376980393397</v>
      </c>
      <c r="BT233" s="108"/>
      <c r="BU233" s="109">
        <f t="shared" si="221"/>
        <v>-8513.0825496257257</v>
      </c>
      <c r="BV233" s="109">
        <f t="shared" si="206"/>
        <v>9781.0676888817397</v>
      </c>
      <c r="BX233" s="108">
        <f t="shared" si="207"/>
        <v>8513.0825496257257</v>
      </c>
      <c r="BY233" s="111">
        <f t="shared" si="208"/>
        <v>0.14894547678405412</v>
      </c>
      <c r="BZ233" s="108">
        <f t="shared" si="189"/>
        <v>69.139999000000003</v>
      </c>
      <c r="CA233" s="108">
        <f t="shared" si="190"/>
        <v>47.709999000000003</v>
      </c>
    </row>
    <row r="234" spans="1:79" ht="12.75" customHeight="1" x14ac:dyDescent="0.2">
      <c r="A234" s="107">
        <v>40686</v>
      </c>
      <c r="B234" s="108">
        <v>69.199996999999996</v>
      </c>
      <c r="C234" s="108">
        <v>57.029998999999997</v>
      </c>
      <c r="D234" s="108">
        <v>57.740001999999997</v>
      </c>
      <c r="E234" s="108">
        <v>70.75</v>
      </c>
      <c r="F234" s="108">
        <v>37.799999</v>
      </c>
      <c r="G234" s="108">
        <v>48.299999</v>
      </c>
      <c r="L234" s="189">
        <f>IF(inter=Weekly_2,L233+$B$4,IF(inter=Bi_weekly_2,0,IF(inter=Monthly_2,0,IF(inter=Quarterly_2,0,IF(inter=Yearly_2,0,IF(inter=None_2,0,0))))))</f>
        <v>0</v>
      </c>
      <c r="M234" s="109">
        <f t="shared" si="222"/>
        <v>0</v>
      </c>
      <c r="N234" s="109">
        <f t="shared" si="223"/>
        <v>0</v>
      </c>
      <c r="O234" s="109">
        <f t="shared" si="224"/>
        <v>0</v>
      </c>
      <c r="P234" s="109">
        <f t="shared" si="225"/>
        <v>0</v>
      </c>
      <c r="Q234" s="109">
        <f t="shared" si="226"/>
        <v>0</v>
      </c>
      <c r="R234" s="109">
        <f t="shared" si="227"/>
        <v>0</v>
      </c>
      <c r="S234" s="110">
        <f t="shared" si="228"/>
        <v>0</v>
      </c>
      <c r="T234" s="110">
        <f t="shared" si="229"/>
        <v>0</v>
      </c>
      <c r="U234" s="110">
        <f t="shared" si="230"/>
        <v>0</v>
      </c>
      <c r="V234" s="110">
        <f t="shared" si="231"/>
        <v>0</v>
      </c>
      <c r="W234" s="110">
        <f t="shared" si="232"/>
        <v>0</v>
      </c>
      <c r="X234" s="110">
        <f t="shared" si="233"/>
        <v>0</v>
      </c>
      <c r="Y234" s="110">
        <f t="shared" si="234"/>
        <v>25.103009646851479</v>
      </c>
      <c r="Z234" s="110">
        <f t="shared" si="235"/>
        <v>30.376568508079352</v>
      </c>
      <c r="AA234" s="110">
        <f t="shared" si="236"/>
        <v>9.6099845659557044</v>
      </c>
      <c r="AB234" s="110">
        <f t="shared" si="237"/>
        <v>6.8391371774989427</v>
      </c>
      <c r="AC234" s="110">
        <f t="shared" si="238"/>
        <v>106.34867257442092</v>
      </c>
      <c r="AD234" s="110">
        <f t="shared" si="239"/>
        <v>26.811652572357303</v>
      </c>
      <c r="AE234" s="110"/>
      <c r="AF234" s="110"/>
      <c r="AG234" s="110"/>
      <c r="AH234" s="110"/>
      <c r="AI234" s="110"/>
      <c r="AJ234" s="110"/>
      <c r="AK234" s="90">
        <f t="shared" si="191"/>
        <v>0</v>
      </c>
      <c r="AL234" s="90">
        <f t="shared" si="192"/>
        <v>0</v>
      </c>
      <c r="AM234" s="90">
        <f t="shared" si="193"/>
        <v>0</v>
      </c>
      <c r="AN234" s="90">
        <f t="shared" si="194"/>
        <v>0</v>
      </c>
      <c r="AO234" s="90">
        <f t="shared" si="195"/>
        <v>0</v>
      </c>
      <c r="AP234" s="90">
        <f t="shared" si="196"/>
        <v>0</v>
      </c>
      <c r="AQ234" s="110">
        <f t="shared" si="197"/>
        <v>0</v>
      </c>
      <c r="AR234" s="110">
        <f t="shared" si="198"/>
        <v>0</v>
      </c>
      <c r="AS234" s="110">
        <f t="shared" si="199"/>
        <v>0</v>
      </c>
      <c r="AT234" s="110">
        <f t="shared" si="200"/>
        <v>0</v>
      </c>
      <c r="AU234" s="110">
        <f t="shared" si="201"/>
        <v>0</v>
      </c>
      <c r="AV234" s="110">
        <f t="shared" si="202"/>
        <v>0</v>
      </c>
      <c r="AW234" s="110">
        <f t="shared" si="240"/>
        <v>1.6998579463105039</v>
      </c>
      <c r="AX234" s="110">
        <f t="shared" si="241"/>
        <v>3.0927063541288708</v>
      </c>
      <c r="AY234" s="110">
        <f t="shared" si="242"/>
        <v>0.83768194678333607</v>
      </c>
      <c r="AZ234" s="110">
        <f t="shared" si="243"/>
        <v>0.62608691998943855</v>
      </c>
      <c r="BA234" s="110">
        <f t="shared" si="244"/>
        <v>9.6953894571654899</v>
      </c>
      <c r="BB234" s="110">
        <f t="shared" si="245"/>
        <v>2.71181603624215</v>
      </c>
      <c r="BC234" s="110">
        <f t="shared" si="209"/>
        <v>26.802867593161984</v>
      </c>
      <c r="BD234" s="110">
        <f t="shared" si="210"/>
        <v>33.469274862208223</v>
      </c>
      <c r="BE234" s="110">
        <f t="shared" si="211"/>
        <v>10.44766651273904</v>
      </c>
      <c r="BF234" s="110">
        <f t="shared" si="212"/>
        <v>7.465224097488381</v>
      </c>
      <c r="BG234" s="110">
        <f t="shared" si="213"/>
        <v>116.04406203158641</v>
      </c>
      <c r="BH234" s="110">
        <f t="shared" si="214"/>
        <v>29.523468608599455</v>
      </c>
      <c r="BI234" s="108">
        <f t="shared" si="215"/>
        <v>0</v>
      </c>
      <c r="BJ234" s="109">
        <f t="shared" si="216"/>
        <v>-8513.0825496257257</v>
      </c>
      <c r="BK234" s="109">
        <f t="shared" si="203"/>
        <v>9823.2358566562343</v>
      </c>
      <c r="BL234" s="89">
        <f t="shared" si="217"/>
        <v>0.15389881390121252</v>
      </c>
      <c r="BM234" s="109">
        <f t="shared" si="246"/>
        <v>718.3157620861665</v>
      </c>
      <c r="BN234" s="108">
        <f t="shared" si="218"/>
        <v>10541.5516187424</v>
      </c>
      <c r="BO234" s="89">
        <f t="shared" si="219"/>
        <v>0.23827668265778246</v>
      </c>
      <c r="BP234" s="108">
        <f t="shared" si="204"/>
        <v>884.13703556440851</v>
      </c>
      <c r="BQ234" s="108">
        <f t="shared" si="220"/>
        <v>10707.372892220643</v>
      </c>
      <c r="BR234" s="89">
        <f t="shared" si="205"/>
        <v>0.25775508810159353</v>
      </c>
      <c r="BT234" s="108"/>
      <c r="BU234" s="109">
        <f t="shared" si="221"/>
        <v>-8513.0825496257257</v>
      </c>
      <c r="BV234" s="109">
        <f t="shared" si="206"/>
        <v>9823.2358566562343</v>
      </c>
      <c r="BX234" s="108">
        <f t="shared" si="207"/>
        <v>8513.0825496257257</v>
      </c>
      <c r="BY234" s="111">
        <f t="shared" si="208"/>
        <v>0.15389881390121252</v>
      </c>
      <c r="BZ234" s="108">
        <f t="shared" si="189"/>
        <v>69.199996999999996</v>
      </c>
      <c r="CA234" s="108">
        <f t="shared" si="190"/>
        <v>48.299999</v>
      </c>
    </row>
    <row r="235" spans="1:79" ht="12.75" customHeight="1" x14ac:dyDescent="0.2">
      <c r="A235" s="107">
        <v>40694</v>
      </c>
      <c r="B235" s="108">
        <v>67.529999000000004</v>
      </c>
      <c r="C235" s="108">
        <v>55.66</v>
      </c>
      <c r="D235" s="108">
        <v>56.060001</v>
      </c>
      <c r="E235" s="108">
        <v>68.569999999999993</v>
      </c>
      <c r="F235" s="108">
        <v>37.889999000000003</v>
      </c>
      <c r="G235" s="108">
        <v>48.52</v>
      </c>
      <c r="L235" s="189">
        <f>IF(inter=Weekly_2,L234+$B$4,IF(inter=Bi_weekly_2,L233+$B$4,IF(inter=Monthly_2,L231+$B$4,IF(inter=Quarterly_2,0,IF(inter=Yearly_2,0,IF(inter=None_2,0,0))))))</f>
        <v>10000</v>
      </c>
      <c r="M235" s="109">
        <f t="shared" si="222"/>
        <v>-64.793783651129161</v>
      </c>
      <c r="N235" s="109">
        <f t="shared" si="223"/>
        <v>-69.240196840303497</v>
      </c>
      <c r="O235" s="109">
        <f t="shared" si="224"/>
        <v>-21.264255622538599</v>
      </c>
      <c r="P235" s="109">
        <f t="shared" si="225"/>
        <v>-21.040363738897554</v>
      </c>
      <c r="Q235" s="109">
        <f t="shared" si="226"/>
        <v>-80.448902503863792</v>
      </c>
      <c r="R235" s="109">
        <f t="shared" si="227"/>
        <v>-19.09861718922366</v>
      </c>
      <c r="S235" s="110">
        <f t="shared" si="228"/>
        <v>0.9594814839421093</v>
      </c>
      <c r="T235" s="110">
        <f t="shared" si="229"/>
        <v>1.2439848516044467</v>
      </c>
      <c r="U235" s="110">
        <f t="shared" si="230"/>
        <v>0.37931243744606069</v>
      </c>
      <c r="V235" s="110">
        <f t="shared" si="231"/>
        <v>0.30684503046372402</v>
      </c>
      <c r="W235" s="110">
        <f t="shared" si="232"/>
        <v>2.1232226082630348</v>
      </c>
      <c r="X235" s="110">
        <f t="shared" si="233"/>
        <v>0.39362360241598637</v>
      </c>
      <c r="Y235" s="110">
        <f t="shared" si="234"/>
        <v>26.062491130793589</v>
      </c>
      <c r="Z235" s="110">
        <f t="shared" si="235"/>
        <v>31.620553359683797</v>
      </c>
      <c r="AA235" s="110">
        <f t="shared" si="236"/>
        <v>9.9892970034017647</v>
      </c>
      <c r="AB235" s="110">
        <f t="shared" si="237"/>
        <v>7.1459822079626667</v>
      </c>
      <c r="AC235" s="110">
        <f t="shared" si="238"/>
        <v>108.47189518268395</v>
      </c>
      <c r="AD235" s="110">
        <f t="shared" si="239"/>
        <v>27.205276174773289</v>
      </c>
      <c r="AE235" s="110"/>
      <c r="AF235" s="110"/>
      <c r="AG235" s="110"/>
      <c r="AH235" s="110"/>
      <c r="AI235" s="110"/>
      <c r="AJ235" s="110"/>
      <c r="AK235" s="90">
        <f t="shared" si="191"/>
        <v>0</v>
      </c>
      <c r="AL235" s="90">
        <f t="shared" si="192"/>
        <v>0</v>
      </c>
      <c r="AM235" s="90">
        <f t="shared" si="193"/>
        <v>0</v>
      </c>
      <c r="AN235" s="90">
        <f t="shared" si="194"/>
        <v>0</v>
      </c>
      <c r="AO235" s="90">
        <f t="shared" si="195"/>
        <v>0</v>
      </c>
      <c r="AP235" s="90">
        <f t="shared" si="196"/>
        <v>0</v>
      </c>
      <c r="AQ235" s="110">
        <f t="shared" si="197"/>
        <v>0</v>
      </c>
      <c r="AR235" s="110">
        <f t="shared" si="198"/>
        <v>0</v>
      </c>
      <c r="AS235" s="110">
        <f t="shared" si="199"/>
        <v>0</v>
      </c>
      <c r="AT235" s="110">
        <f t="shared" si="200"/>
        <v>0</v>
      </c>
      <c r="AU235" s="110">
        <f t="shared" si="201"/>
        <v>0</v>
      </c>
      <c r="AV235" s="110">
        <f t="shared" si="202"/>
        <v>0</v>
      </c>
      <c r="AW235" s="110">
        <f t="shared" si="240"/>
        <v>1.6998579463105039</v>
      </c>
      <c r="AX235" s="110">
        <f t="shared" si="241"/>
        <v>3.0927063541288708</v>
      </c>
      <c r="AY235" s="110">
        <f t="shared" si="242"/>
        <v>0.83768194678333607</v>
      </c>
      <c r="AZ235" s="110">
        <f t="shared" si="243"/>
        <v>0.62608691998943855</v>
      </c>
      <c r="BA235" s="110">
        <f t="shared" si="244"/>
        <v>9.6953894571654899</v>
      </c>
      <c r="BB235" s="110">
        <f t="shared" si="245"/>
        <v>2.71181603624215</v>
      </c>
      <c r="BC235" s="110">
        <f t="shared" si="209"/>
        <v>27.762349077104094</v>
      </c>
      <c r="BD235" s="110">
        <f t="shared" si="210"/>
        <v>34.713259713812668</v>
      </c>
      <c r="BE235" s="110">
        <f t="shared" si="211"/>
        <v>10.826978950185101</v>
      </c>
      <c r="BF235" s="110">
        <f t="shared" si="212"/>
        <v>7.772069127952105</v>
      </c>
      <c r="BG235" s="110">
        <f t="shared" si="213"/>
        <v>118.16728463984944</v>
      </c>
      <c r="BH235" s="110">
        <f t="shared" si="214"/>
        <v>29.91709221101544</v>
      </c>
      <c r="BI235" s="108">
        <f t="shared" si="215"/>
        <v>0</v>
      </c>
      <c r="BJ235" s="109">
        <f t="shared" si="216"/>
        <v>-8788.9686691716797</v>
      </c>
      <c r="BK235" s="109">
        <f t="shared" si="203"/>
        <v>10000</v>
      </c>
      <c r="BL235" s="89">
        <f t="shared" si="217"/>
        <v>0.13778992466728801</v>
      </c>
      <c r="BM235" s="109">
        <f t="shared" si="246"/>
        <v>718.3157620861665</v>
      </c>
      <c r="BN235" s="108">
        <f t="shared" si="218"/>
        <v>10718.315762086166</v>
      </c>
      <c r="BO235" s="89">
        <f t="shared" si="219"/>
        <v>0.21951916835042251</v>
      </c>
      <c r="BP235" s="108">
        <f t="shared" si="204"/>
        <v>875.758282878415</v>
      </c>
      <c r="BQ235" s="108">
        <f t="shared" si="220"/>
        <v>10875.758282878414</v>
      </c>
      <c r="BR235" s="89">
        <f t="shared" si="205"/>
        <v>0.23743281973758656</v>
      </c>
      <c r="BT235" s="108"/>
      <c r="BU235" s="109">
        <f t="shared" si="221"/>
        <v>-8788.9686691716797</v>
      </c>
      <c r="BV235" s="109">
        <f t="shared" si="206"/>
        <v>10000</v>
      </c>
      <c r="BX235" s="108">
        <f t="shared" si="207"/>
        <v>8788.9686691716797</v>
      </c>
      <c r="BY235" s="111">
        <f t="shared" si="208"/>
        <v>0.13778992466728779</v>
      </c>
      <c r="BZ235" s="108">
        <f t="shared" si="189"/>
        <v>67.529999000000004</v>
      </c>
      <c r="CA235" s="108">
        <f t="shared" si="190"/>
        <v>48.52</v>
      </c>
    </row>
    <row r="236" spans="1:79" ht="12.75" customHeight="1" x14ac:dyDescent="0.2">
      <c r="A236" s="107">
        <v>40700</v>
      </c>
      <c r="B236" s="108">
        <v>65.889999000000003</v>
      </c>
      <c r="C236" s="108">
        <v>54.549999</v>
      </c>
      <c r="D236" s="108">
        <v>54.529998999999997</v>
      </c>
      <c r="E236" s="108">
        <v>66.639999000000003</v>
      </c>
      <c r="F236" s="108">
        <v>36.700001</v>
      </c>
      <c r="G236" s="108">
        <v>47.220001000000003</v>
      </c>
      <c r="L236" s="189">
        <f>IF(inter=Weekly_2,L235+$B$4,IF(inter=Bi_weekly_2,0,IF(inter=Monthly_2,0,IF(inter=Quarterly_2,0,IF(inter=Yearly_2,0,IF(inter=None_2,0,0))))))</f>
        <v>0</v>
      </c>
      <c r="M236" s="109">
        <f t="shared" si="222"/>
        <v>0</v>
      </c>
      <c r="N236" s="109">
        <f t="shared" si="223"/>
        <v>0</v>
      </c>
      <c r="O236" s="109">
        <f t="shared" si="224"/>
        <v>0</v>
      </c>
      <c r="P236" s="109">
        <f t="shared" si="225"/>
        <v>0</v>
      </c>
      <c r="Q236" s="109">
        <f t="shared" si="226"/>
        <v>0</v>
      </c>
      <c r="R236" s="109">
        <f t="shared" si="227"/>
        <v>0</v>
      </c>
      <c r="S236" s="110">
        <f t="shared" si="228"/>
        <v>0</v>
      </c>
      <c r="T236" s="110">
        <f t="shared" si="229"/>
        <v>0</v>
      </c>
      <c r="U236" s="110">
        <f t="shared" si="230"/>
        <v>0</v>
      </c>
      <c r="V236" s="110">
        <f t="shared" si="231"/>
        <v>0</v>
      </c>
      <c r="W236" s="110">
        <f t="shared" si="232"/>
        <v>0</v>
      </c>
      <c r="X236" s="110">
        <f t="shared" si="233"/>
        <v>0</v>
      </c>
      <c r="Y236" s="110">
        <f t="shared" si="234"/>
        <v>26.062491130793589</v>
      </c>
      <c r="Z236" s="110">
        <f t="shared" si="235"/>
        <v>31.620553359683797</v>
      </c>
      <c r="AA236" s="110">
        <f t="shared" si="236"/>
        <v>9.9892970034017647</v>
      </c>
      <c r="AB236" s="110">
        <f t="shared" si="237"/>
        <v>7.1459822079626667</v>
      </c>
      <c r="AC236" s="110">
        <f t="shared" si="238"/>
        <v>108.47189518268395</v>
      </c>
      <c r="AD236" s="110">
        <f t="shared" si="239"/>
        <v>27.205276174773289</v>
      </c>
      <c r="AE236" s="110"/>
      <c r="AF236" s="110"/>
      <c r="AG236" s="110"/>
      <c r="AH236" s="110"/>
      <c r="AI236" s="110"/>
      <c r="AJ236" s="110"/>
      <c r="AK236" s="90">
        <f t="shared" si="191"/>
        <v>0</v>
      </c>
      <c r="AL236" s="90">
        <f t="shared" si="192"/>
        <v>0</v>
      </c>
      <c r="AM236" s="90">
        <f t="shared" si="193"/>
        <v>0</v>
      </c>
      <c r="AN236" s="90">
        <f t="shared" si="194"/>
        <v>0</v>
      </c>
      <c r="AO236" s="90">
        <f t="shared" si="195"/>
        <v>0</v>
      </c>
      <c r="AP236" s="90">
        <f t="shared" si="196"/>
        <v>0</v>
      </c>
      <c r="AQ236" s="110">
        <f t="shared" si="197"/>
        <v>0</v>
      </c>
      <c r="AR236" s="110">
        <f t="shared" si="198"/>
        <v>0</v>
      </c>
      <c r="AS236" s="110">
        <f t="shared" si="199"/>
        <v>0</v>
      </c>
      <c r="AT236" s="110">
        <f t="shared" si="200"/>
        <v>0</v>
      </c>
      <c r="AU236" s="110">
        <f t="shared" si="201"/>
        <v>0</v>
      </c>
      <c r="AV236" s="110">
        <f t="shared" si="202"/>
        <v>0</v>
      </c>
      <c r="AW236" s="110">
        <f t="shared" si="240"/>
        <v>1.6998579463105039</v>
      </c>
      <c r="AX236" s="110">
        <f t="shared" si="241"/>
        <v>3.0927063541288708</v>
      </c>
      <c r="AY236" s="110">
        <f t="shared" si="242"/>
        <v>0.83768194678333607</v>
      </c>
      <c r="AZ236" s="110">
        <f t="shared" si="243"/>
        <v>0.62608691998943855</v>
      </c>
      <c r="BA236" s="110">
        <f t="shared" si="244"/>
        <v>9.6953894571654899</v>
      </c>
      <c r="BB236" s="110">
        <f t="shared" si="245"/>
        <v>2.71181603624215</v>
      </c>
      <c r="BC236" s="110">
        <f t="shared" si="209"/>
        <v>27.762349077104094</v>
      </c>
      <c r="BD236" s="110">
        <f t="shared" si="210"/>
        <v>34.713259713812668</v>
      </c>
      <c r="BE236" s="110">
        <f t="shared" si="211"/>
        <v>10.826978950185101</v>
      </c>
      <c r="BF236" s="110">
        <f t="shared" si="212"/>
        <v>7.772069127952105</v>
      </c>
      <c r="BG236" s="110">
        <f t="shared" si="213"/>
        <v>118.16728463984944</v>
      </c>
      <c r="BH236" s="110">
        <f t="shared" si="214"/>
        <v>29.91709221101544</v>
      </c>
      <c r="BI236" s="108">
        <f t="shared" si="215"/>
        <v>0</v>
      </c>
      <c r="BJ236" s="109">
        <f t="shared" si="216"/>
        <v>-8788.9686691716797</v>
      </c>
      <c r="BK236" s="109">
        <f t="shared" si="203"/>
        <v>9728.6351013490148</v>
      </c>
      <c r="BL236" s="89">
        <f t="shared" si="217"/>
        <v>0.10691429990794288</v>
      </c>
      <c r="BM236" s="109">
        <f t="shared" si="246"/>
        <v>718.3157620861665</v>
      </c>
      <c r="BN236" s="108">
        <f t="shared" si="218"/>
        <v>10446.950863435181</v>
      </c>
      <c r="BO236" s="89">
        <f t="shared" si="219"/>
        <v>0.18864354359107738</v>
      </c>
      <c r="BP236" s="108">
        <f t="shared" si="204"/>
        <v>851.98475306652062</v>
      </c>
      <c r="BQ236" s="108">
        <f t="shared" si="220"/>
        <v>10580.619854415536</v>
      </c>
      <c r="BR236" s="89">
        <f t="shared" si="205"/>
        <v>0.20385226670886647</v>
      </c>
      <c r="BT236" s="108"/>
      <c r="BU236" s="109">
        <f t="shared" si="221"/>
        <v>-8788.9686691716797</v>
      </c>
      <c r="BV236" s="109">
        <f t="shared" si="206"/>
        <v>9728.6351013490148</v>
      </c>
      <c r="BX236" s="108">
        <f t="shared" si="207"/>
        <v>8788.9686691716797</v>
      </c>
      <c r="BY236" s="111">
        <f t="shared" si="208"/>
        <v>0.10691429990794288</v>
      </c>
      <c r="BZ236" s="108">
        <f t="shared" si="189"/>
        <v>65.889999000000003</v>
      </c>
      <c r="CA236" s="108">
        <f t="shared" si="190"/>
        <v>47.220001000000003</v>
      </c>
    </row>
    <row r="237" spans="1:79" ht="12.75" customHeight="1" x14ac:dyDescent="0.2">
      <c r="A237" s="107">
        <v>40707</v>
      </c>
      <c r="B237" s="108">
        <v>65.919998000000007</v>
      </c>
      <c r="C237" s="108">
        <v>54.790000999999997</v>
      </c>
      <c r="D237" s="108">
        <v>54.619999</v>
      </c>
      <c r="E237" s="108">
        <v>67.129997000000003</v>
      </c>
      <c r="F237" s="108">
        <v>36.439999</v>
      </c>
      <c r="G237" s="108">
        <v>46.57</v>
      </c>
      <c r="L237" s="189">
        <f>IF(inter=Weekly_2,L236+$B$4,IF(inter=Bi_weekly_2,L235+$B$4,IF(inter=Monthly_2,0,IF(inter=Quarterly_2,0,IF(inter=Yearly_2,0,IF(inter=None_2,0,0))))))</f>
        <v>0</v>
      </c>
      <c r="M237" s="109">
        <f t="shared" si="222"/>
        <v>0</v>
      </c>
      <c r="N237" s="109">
        <f t="shared" si="223"/>
        <v>0</v>
      </c>
      <c r="O237" s="109">
        <f t="shared" si="224"/>
        <v>0</v>
      </c>
      <c r="P237" s="109">
        <f t="shared" si="225"/>
        <v>0</v>
      </c>
      <c r="Q237" s="109">
        <f t="shared" si="226"/>
        <v>0</v>
      </c>
      <c r="R237" s="109">
        <f t="shared" si="227"/>
        <v>0</v>
      </c>
      <c r="S237" s="110">
        <f t="shared" si="228"/>
        <v>0</v>
      </c>
      <c r="T237" s="110">
        <f t="shared" si="229"/>
        <v>0</v>
      </c>
      <c r="U237" s="110">
        <f t="shared" si="230"/>
        <v>0</v>
      </c>
      <c r="V237" s="110">
        <f t="shared" si="231"/>
        <v>0</v>
      </c>
      <c r="W237" s="110">
        <f t="shared" si="232"/>
        <v>0</v>
      </c>
      <c r="X237" s="110">
        <f t="shared" si="233"/>
        <v>0</v>
      </c>
      <c r="Y237" s="110">
        <f t="shared" si="234"/>
        <v>26.062491130793589</v>
      </c>
      <c r="Z237" s="110">
        <f t="shared" si="235"/>
        <v>31.620553359683797</v>
      </c>
      <c r="AA237" s="110">
        <f t="shared" si="236"/>
        <v>9.9892970034017647</v>
      </c>
      <c r="AB237" s="110">
        <f t="shared" si="237"/>
        <v>7.1459822079626667</v>
      </c>
      <c r="AC237" s="110">
        <f t="shared" si="238"/>
        <v>108.47189518268395</v>
      </c>
      <c r="AD237" s="110">
        <f t="shared" si="239"/>
        <v>27.205276174773289</v>
      </c>
      <c r="AE237" s="110"/>
      <c r="AF237" s="110"/>
      <c r="AG237" s="110"/>
      <c r="AH237" s="110"/>
      <c r="AI237" s="110"/>
      <c r="AJ237" s="110"/>
      <c r="AK237" s="90">
        <f t="shared" si="191"/>
        <v>0</v>
      </c>
      <c r="AL237" s="90">
        <f t="shared" si="192"/>
        <v>0</v>
      </c>
      <c r="AM237" s="90">
        <f t="shared" si="193"/>
        <v>0</v>
      </c>
      <c r="AN237" s="90">
        <f t="shared" si="194"/>
        <v>0</v>
      </c>
      <c r="AO237" s="90">
        <f t="shared" si="195"/>
        <v>0</v>
      </c>
      <c r="AP237" s="90">
        <f t="shared" si="196"/>
        <v>0</v>
      </c>
      <c r="AQ237" s="110">
        <f t="shared" si="197"/>
        <v>0</v>
      </c>
      <c r="AR237" s="110">
        <f t="shared" si="198"/>
        <v>0</v>
      </c>
      <c r="AS237" s="110">
        <f t="shared" si="199"/>
        <v>0</v>
      </c>
      <c r="AT237" s="110">
        <f t="shared" si="200"/>
        <v>0</v>
      </c>
      <c r="AU237" s="110">
        <f t="shared" si="201"/>
        <v>0</v>
      </c>
      <c r="AV237" s="110">
        <f t="shared" si="202"/>
        <v>0</v>
      </c>
      <c r="AW237" s="110">
        <f t="shared" si="240"/>
        <v>1.6998579463105039</v>
      </c>
      <c r="AX237" s="110">
        <f t="shared" si="241"/>
        <v>3.0927063541288708</v>
      </c>
      <c r="AY237" s="110">
        <f t="shared" si="242"/>
        <v>0.83768194678333607</v>
      </c>
      <c r="AZ237" s="110">
        <f t="shared" si="243"/>
        <v>0.62608691998943855</v>
      </c>
      <c r="BA237" s="110">
        <f t="shared" si="244"/>
        <v>9.6953894571654899</v>
      </c>
      <c r="BB237" s="110">
        <f t="shared" si="245"/>
        <v>2.71181603624215</v>
      </c>
      <c r="BC237" s="110">
        <f t="shared" si="209"/>
        <v>27.762349077104094</v>
      </c>
      <c r="BD237" s="110">
        <f t="shared" si="210"/>
        <v>34.713259713812668</v>
      </c>
      <c r="BE237" s="110">
        <f t="shared" si="211"/>
        <v>10.826978950185101</v>
      </c>
      <c r="BF237" s="110">
        <f t="shared" si="212"/>
        <v>7.772069127952105</v>
      </c>
      <c r="BG237" s="110">
        <f t="shared" si="213"/>
        <v>118.16728463984944</v>
      </c>
      <c r="BH237" s="110">
        <f t="shared" si="214"/>
        <v>29.91709221101544</v>
      </c>
      <c r="BI237" s="108">
        <f t="shared" si="215"/>
        <v>0</v>
      </c>
      <c r="BJ237" s="109">
        <f t="shared" si="216"/>
        <v>-8788.9686691716797</v>
      </c>
      <c r="BK237" s="109">
        <f t="shared" si="203"/>
        <v>9695.5201333779551</v>
      </c>
      <c r="BL237" s="89">
        <f t="shared" si="217"/>
        <v>0.10314651221662774</v>
      </c>
      <c r="BM237" s="109">
        <f t="shared" si="246"/>
        <v>718.3157620861665</v>
      </c>
      <c r="BN237" s="108">
        <f t="shared" si="218"/>
        <v>10413.835895464121</v>
      </c>
      <c r="BO237" s="89">
        <f t="shared" si="219"/>
        <v>0.18487575589976224</v>
      </c>
      <c r="BP237" s="108">
        <f t="shared" si="204"/>
        <v>848.87667174427179</v>
      </c>
      <c r="BQ237" s="108">
        <f t="shared" si="220"/>
        <v>10544.396805122225</v>
      </c>
      <c r="BR237" s="89">
        <f t="shared" si="205"/>
        <v>0.19973084465620095</v>
      </c>
      <c r="BT237" s="108"/>
      <c r="BU237" s="109">
        <f t="shared" si="221"/>
        <v>-8788.9686691716797</v>
      </c>
      <c r="BV237" s="109">
        <f t="shared" si="206"/>
        <v>9695.5201333779551</v>
      </c>
      <c r="BX237" s="108">
        <f t="shared" si="207"/>
        <v>8788.9686691716797</v>
      </c>
      <c r="BY237" s="111">
        <f t="shared" si="208"/>
        <v>0.10314651221662774</v>
      </c>
      <c r="BZ237" s="108">
        <f t="shared" si="189"/>
        <v>65.919998000000007</v>
      </c>
      <c r="CA237" s="108">
        <f t="shared" si="190"/>
        <v>46.57</v>
      </c>
    </row>
    <row r="238" spans="1:79" ht="12.75" customHeight="1" x14ac:dyDescent="0.2">
      <c r="A238" s="107">
        <v>40714</v>
      </c>
      <c r="B238" s="108">
        <v>65.720000999999996</v>
      </c>
      <c r="C238" s="108">
        <v>54.130001</v>
      </c>
      <c r="D238" s="108">
        <v>54.810001</v>
      </c>
      <c r="E238" s="108">
        <v>67.809997999999993</v>
      </c>
      <c r="F238" s="108">
        <v>36.110000999999997</v>
      </c>
      <c r="G238" s="108">
        <v>46.639999000000003</v>
      </c>
      <c r="L238" s="189">
        <f>IF(inter=Weekly_2,L237+$B$4,IF(inter=Bi_weekly_2,0,IF(inter=Monthly_2,0,IF(inter=Quarterly_2,0,IF(inter=Yearly_2,0,IF(inter=None_2,0,0))))))</f>
        <v>0</v>
      </c>
      <c r="M238" s="109">
        <f t="shared" si="222"/>
        <v>0</v>
      </c>
      <c r="N238" s="109">
        <f t="shared" si="223"/>
        <v>0</v>
      </c>
      <c r="O238" s="109">
        <f t="shared" si="224"/>
        <v>0</v>
      </c>
      <c r="P238" s="109">
        <f t="shared" si="225"/>
        <v>0</v>
      </c>
      <c r="Q238" s="109">
        <f t="shared" si="226"/>
        <v>0</v>
      </c>
      <c r="R238" s="109">
        <f t="shared" si="227"/>
        <v>0</v>
      </c>
      <c r="S238" s="110">
        <f t="shared" si="228"/>
        <v>0</v>
      </c>
      <c r="T238" s="110">
        <f t="shared" si="229"/>
        <v>0</v>
      </c>
      <c r="U238" s="110">
        <f t="shared" si="230"/>
        <v>0</v>
      </c>
      <c r="V238" s="110">
        <f t="shared" si="231"/>
        <v>0</v>
      </c>
      <c r="W238" s="110">
        <f t="shared" si="232"/>
        <v>0</v>
      </c>
      <c r="X238" s="110">
        <f t="shared" si="233"/>
        <v>0</v>
      </c>
      <c r="Y238" s="110">
        <f t="shared" si="234"/>
        <v>26.062491130793589</v>
      </c>
      <c r="Z238" s="110">
        <f t="shared" si="235"/>
        <v>31.620553359683797</v>
      </c>
      <c r="AA238" s="110">
        <f t="shared" si="236"/>
        <v>9.9892970034017647</v>
      </c>
      <c r="AB238" s="110">
        <f t="shared" si="237"/>
        <v>7.1459822079626667</v>
      </c>
      <c r="AC238" s="110">
        <f t="shared" si="238"/>
        <v>108.47189518268395</v>
      </c>
      <c r="AD238" s="110">
        <f t="shared" si="239"/>
        <v>27.205276174773289</v>
      </c>
      <c r="AE238" s="110">
        <v>0.28299999999999997</v>
      </c>
      <c r="AF238" s="110">
        <v>0.32</v>
      </c>
      <c r="AG238" s="110"/>
      <c r="AH238" s="110"/>
      <c r="AI238" s="110"/>
      <c r="AJ238" s="110"/>
      <c r="AK238" s="90">
        <f t="shared" si="191"/>
        <v>7.3756849900145847</v>
      </c>
      <c r="AL238" s="90">
        <f t="shared" si="192"/>
        <v>10.118577075098814</v>
      </c>
      <c r="AM238" s="90">
        <f t="shared" si="193"/>
        <v>0</v>
      </c>
      <c r="AN238" s="90">
        <f t="shared" si="194"/>
        <v>0</v>
      </c>
      <c r="AO238" s="90">
        <f t="shared" si="195"/>
        <v>0</v>
      </c>
      <c r="AP238" s="90">
        <f t="shared" si="196"/>
        <v>0</v>
      </c>
      <c r="AQ238" s="110">
        <f t="shared" si="197"/>
        <v>0.11222892388596563</v>
      </c>
      <c r="AR238" s="110">
        <f t="shared" si="198"/>
        <v>0.18693103432787328</v>
      </c>
      <c r="AS238" s="110">
        <f t="shared" si="199"/>
        <v>0</v>
      </c>
      <c r="AT238" s="110">
        <f t="shared" si="200"/>
        <v>0</v>
      </c>
      <c r="AU238" s="110">
        <f t="shared" si="201"/>
        <v>0</v>
      </c>
      <c r="AV238" s="110">
        <f t="shared" si="202"/>
        <v>0</v>
      </c>
      <c r="AW238" s="110">
        <f t="shared" si="240"/>
        <v>1.8120868701964696</v>
      </c>
      <c r="AX238" s="110">
        <f t="shared" si="241"/>
        <v>3.2796373884567442</v>
      </c>
      <c r="AY238" s="110">
        <f t="shared" si="242"/>
        <v>0.83768194678333607</v>
      </c>
      <c r="AZ238" s="110">
        <f t="shared" si="243"/>
        <v>0.62608691998943855</v>
      </c>
      <c r="BA238" s="110">
        <f t="shared" si="244"/>
        <v>9.6953894571654899</v>
      </c>
      <c r="BB238" s="110">
        <f t="shared" si="245"/>
        <v>2.71181603624215</v>
      </c>
      <c r="BC238" s="110">
        <f t="shared" si="209"/>
        <v>27.874578000990059</v>
      </c>
      <c r="BD238" s="110">
        <f t="shared" si="210"/>
        <v>34.900190748140538</v>
      </c>
      <c r="BE238" s="110">
        <f t="shared" si="211"/>
        <v>10.826978950185101</v>
      </c>
      <c r="BF238" s="110">
        <f t="shared" si="212"/>
        <v>7.772069127952105</v>
      </c>
      <c r="BG238" s="110">
        <f t="shared" si="213"/>
        <v>118.16728463984944</v>
      </c>
      <c r="BH238" s="110">
        <f t="shared" si="214"/>
        <v>29.91709221101544</v>
      </c>
      <c r="BI238" s="108">
        <f t="shared" si="215"/>
        <v>17.4942620651134</v>
      </c>
      <c r="BJ238" s="109">
        <f t="shared" si="216"/>
        <v>-8788.9686691716797</v>
      </c>
      <c r="BK238" s="109">
        <f t="shared" si="203"/>
        <v>9642.3042432389775</v>
      </c>
      <c r="BL238" s="89">
        <f t="shared" si="217"/>
        <v>9.7091661853394795E-2</v>
      </c>
      <c r="BM238" s="109">
        <f t="shared" si="246"/>
        <v>735.81002415127989</v>
      </c>
      <c r="BN238" s="108">
        <f t="shared" si="218"/>
        <v>10378.114267390258</v>
      </c>
      <c r="BO238" s="89">
        <f t="shared" si="219"/>
        <v>0.1808113850482469</v>
      </c>
      <c r="BP238" s="108">
        <f t="shared" si="204"/>
        <v>861.56504738353942</v>
      </c>
      <c r="BQ238" s="108">
        <f t="shared" si="220"/>
        <v>10503.869290622517</v>
      </c>
      <c r="BR238" s="89">
        <f t="shared" si="205"/>
        <v>0.19511966488924326</v>
      </c>
      <c r="BT238" s="108"/>
      <c r="BU238" s="109">
        <f t="shared" si="221"/>
        <v>-8788.9686691716797</v>
      </c>
      <c r="BV238" s="109">
        <f t="shared" si="206"/>
        <v>9642.3042432389775</v>
      </c>
      <c r="BX238" s="108">
        <f t="shared" si="207"/>
        <v>8788.9686691716797</v>
      </c>
      <c r="BY238" s="111">
        <f t="shared" si="208"/>
        <v>9.7091661853394795E-2</v>
      </c>
      <c r="BZ238" s="108">
        <f t="shared" si="189"/>
        <v>65.720000999999996</v>
      </c>
      <c r="CA238" s="108">
        <f t="shared" si="190"/>
        <v>46.639999000000003</v>
      </c>
    </row>
    <row r="239" spans="1:79" ht="12.75" customHeight="1" x14ac:dyDescent="0.2">
      <c r="A239" s="107">
        <v>40721</v>
      </c>
      <c r="B239" s="108">
        <v>69.379997000000003</v>
      </c>
      <c r="C239" s="108">
        <v>56.869999</v>
      </c>
      <c r="D239" s="108">
        <v>57.599997999999999</v>
      </c>
      <c r="E239" s="108">
        <v>71.199996999999996</v>
      </c>
      <c r="F239" s="108">
        <v>38.479999999999997</v>
      </c>
      <c r="G239" s="108">
        <v>49.18</v>
      </c>
      <c r="L239" s="189">
        <f>IF(inter=Weekly_2,L238+$B$4,IF(inter=Bi_weekly_2,L237+$B$4,IF(inter=Monthly_2,L235+$B$4,IF(inter=Quarterly_2,0,IF(inter=Yearly_2,0,IF(inter=None_2,0,0))))))</f>
        <v>10100</v>
      </c>
      <c r="M239" s="109">
        <f t="shared" si="222"/>
        <v>30.615556466985936</v>
      </c>
      <c r="N239" s="109">
        <f t="shared" si="223"/>
        <v>20.660837944664308</v>
      </c>
      <c r="O239" s="109">
        <f t="shared" si="224"/>
        <v>9.783487417347601</v>
      </c>
      <c r="P239" s="109">
        <f t="shared" si="225"/>
        <v>13.893911768995167</v>
      </c>
      <c r="Q239" s="109">
        <f t="shared" si="226"/>
        <v>22.898526629678599</v>
      </c>
      <c r="R239" s="109">
        <f t="shared" si="227"/>
        <v>4.7554822753502322</v>
      </c>
      <c r="S239" s="110">
        <f t="shared" si="228"/>
        <v>-0.44127353402719138</v>
      </c>
      <c r="T239" s="110">
        <f t="shared" si="229"/>
        <v>-0.36329942514442998</v>
      </c>
      <c r="U239" s="110">
        <f t="shared" si="230"/>
        <v>-0.16985221800437564</v>
      </c>
      <c r="V239" s="110">
        <f t="shared" si="231"/>
        <v>-0.19513921846085425</v>
      </c>
      <c r="W239" s="110">
        <f t="shared" si="232"/>
        <v>-0.59507605586482848</v>
      </c>
      <c r="X239" s="110">
        <f t="shared" si="233"/>
        <v>-9.6695450901794072E-2</v>
      </c>
      <c r="Y239" s="110">
        <f t="shared" si="234"/>
        <v>25.621217596766396</v>
      </c>
      <c r="Z239" s="110">
        <f t="shared" si="235"/>
        <v>31.257253934539367</v>
      </c>
      <c r="AA239" s="110">
        <f t="shared" si="236"/>
        <v>9.8194447853973887</v>
      </c>
      <c r="AB239" s="110">
        <f t="shared" si="237"/>
        <v>6.9508429895018127</v>
      </c>
      <c r="AC239" s="110">
        <f t="shared" si="238"/>
        <v>107.87681912681913</v>
      </c>
      <c r="AD239" s="110">
        <f t="shared" si="239"/>
        <v>27.108580723871494</v>
      </c>
      <c r="AE239" s="110"/>
      <c r="AF239" s="110"/>
      <c r="AG239" s="110"/>
      <c r="AH239" s="110"/>
      <c r="AI239" s="110"/>
      <c r="AJ239" s="110"/>
      <c r="AK239" s="90">
        <f t="shared" si="191"/>
        <v>0</v>
      </c>
      <c r="AL239" s="90">
        <f t="shared" si="192"/>
        <v>0</v>
      </c>
      <c r="AM239" s="90">
        <f t="shared" si="193"/>
        <v>0</v>
      </c>
      <c r="AN239" s="90">
        <f t="shared" si="194"/>
        <v>0</v>
      </c>
      <c r="AO239" s="90">
        <f t="shared" si="195"/>
        <v>0</v>
      </c>
      <c r="AP239" s="90">
        <f t="shared" si="196"/>
        <v>0</v>
      </c>
      <c r="AQ239" s="110">
        <f t="shared" si="197"/>
        <v>0</v>
      </c>
      <c r="AR239" s="110">
        <f t="shared" si="198"/>
        <v>0</v>
      </c>
      <c r="AS239" s="110">
        <f t="shared" si="199"/>
        <v>0</v>
      </c>
      <c r="AT239" s="110">
        <f t="shared" si="200"/>
        <v>0</v>
      </c>
      <c r="AU239" s="110">
        <f t="shared" si="201"/>
        <v>0</v>
      </c>
      <c r="AV239" s="110">
        <f t="shared" si="202"/>
        <v>0</v>
      </c>
      <c r="AW239" s="110">
        <f t="shared" si="240"/>
        <v>1.8120868701964696</v>
      </c>
      <c r="AX239" s="110">
        <f t="shared" si="241"/>
        <v>3.2796373884567442</v>
      </c>
      <c r="AY239" s="110">
        <f t="shared" si="242"/>
        <v>0.83768194678333607</v>
      </c>
      <c r="AZ239" s="110">
        <f t="shared" si="243"/>
        <v>0.62608691998943855</v>
      </c>
      <c r="BA239" s="110">
        <f t="shared" si="244"/>
        <v>9.6953894571654899</v>
      </c>
      <c r="BB239" s="110">
        <f t="shared" si="245"/>
        <v>2.71181603624215</v>
      </c>
      <c r="BC239" s="110">
        <f t="shared" si="209"/>
        <v>27.433304466962866</v>
      </c>
      <c r="BD239" s="110">
        <f t="shared" si="210"/>
        <v>34.536891322996112</v>
      </c>
      <c r="BE239" s="110">
        <f t="shared" si="211"/>
        <v>10.657126732180725</v>
      </c>
      <c r="BF239" s="110">
        <f t="shared" si="212"/>
        <v>7.576929909491251</v>
      </c>
      <c r="BG239" s="110">
        <f t="shared" si="213"/>
        <v>117.57220858398462</v>
      </c>
      <c r="BH239" s="110">
        <f t="shared" si="214"/>
        <v>29.820396760113645</v>
      </c>
      <c r="BI239" s="108">
        <f t="shared" si="215"/>
        <v>0</v>
      </c>
      <c r="BJ239" s="109">
        <f t="shared" si="216"/>
        <v>-8686.3608666686578</v>
      </c>
      <c r="BK239" s="109">
        <f t="shared" si="203"/>
        <v>10100</v>
      </c>
      <c r="BL239" s="89">
        <f t="shared" si="217"/>
        <v>0.16274239063170448</v>
      </c>
      <c r="BM239" s="109">
        <f t="shared" si="246"/>
        <v>735.81002415127989</v>
      </c>
      <c r="BN239" s="108">
        <f t="shared" si="218"/>
        <v>10835.81002415128</v>
      </c>
      <c r="BO239" s="89">
        <f t="shared" si="219"/>
        <v>0.24745105464481654</v>
      </c>
      <c r="BP239" s="108">
        <f t="shared" si="204"/>
        <v>911.50912087832876</v>
      </c>
      <c r="BQ239" s="108">
        <f t="shared" si="220"/>
        <v>11011.509120878329</v>
      </c>
      <c r="BR239" s="89">
        <f t="shared" si="205"/>
        <v>0.26767806333394928</v>
      </c>
      <c r="BT239" s="108"/>
      <c r="BU239" s="109">
        <f t="shared" si="221"/>
        <v>-8686.3608666686578</v>
      </c>
      <c r="BV239" s="109">
        <f t="shared" si="206"/>
        <v>10100</v>
      </c>
      <c r="BX239" s="108">
        <f t="shared" si="207"/>
        <v>8686.3608666686578</v>
      </c>
      <c r="BY239" s="111">
        <f t="shared" si="208"/>
        <v>0.16274239063170448</v>
      </c>
      <c r="BZ239" s="108">
        <f t="shared" si="189"/>
        <v>69.379997000000003</v>
      </c>
      <c r="CA239" s="108">
        <f t="shared" si="190"/>
        <v>49.18</v>
      </c>
    </row>
    <row r="240" spans="1:79" ht="12.75" customHeight="1" x14ac:dyDescent="0.2">
      <c r="A240" s="107">
        <v>40729</v>
      </c>
      <c r="B240" s="108">
        <v>69.760002</v>
      </c>
      <c r="C240" s="108">
        <v>56.73</v>
      </c>
      <c r="D240" s="108">
        <v>57.599997999999999</v>
      </c>
      <c r="E240" s="108">
        <v>72.050003000000004</v>
      </c>
      <c r="F240" s="108">
        <v>37.849997999999999</v>
      </c>
      <c r="G240" s="108">
        <v>49</v>
      </c>
      <c r="L240" s="189">
        <f>IF(inter=Weekly_2,L239+$B$4,IF(inter=Bi_weekly_2,0,IF(inter=Monthly_2,0,IF(inter=Quarterly_2,0,IF(inter=Yearly_2,0,IF(inter=None_2,0,0))))))</f>
        <v>0</v>
      </c>
      <c r="M240" s="109">
        <f t="shared" si="222"/>
        <v>0</v>
      </c>
      <c r="N240" s="109">
        <f t="shared" si="223"/>
        <v>0</v>
      </c>
      <c r="O240" s="109">
        <f t="shared" si="224"/>
        <v>0</v>
      </c>
      <c r="P240" s="109">
        <f t="shared" si="225"/>
        <v>0</v>
      </c>
      <c r="Q240" s="109">
        <f t="shared" si="226"/>
        <v>0</v>
      </c>
      <c r="R240" s="109">
        <f t="shared" si="227"/>
        <v>0</v>
      </c>
      <c r="S240" s="110">
        <f t="shared" si="228"/>
        <v>0</v>
      </c>
      <c r="T240" s="110">
        <f t="shared" si="229"/>
        <v>0</v>
      </c>
      <c r="U240" s="110">
        <f t="shared" si="230"/>
        <v>0</v>
      </c>
      <c r="V240" s="110">
        <f t="shared" si="231"/>
        <v>0</v>
      </c>
      <c r="W240" s="110">
        <f t="shared" si="232"/>
        <v>0</v>
      </c>
      <c r="X240" s="110">
        <f t="shared" si="233"/>
        <v>0</v>
      </c>
      <c r="Y240" s="110">
        <f t="shared" si="234"/>
        <v>25.621217596766396</v>
      </c>
      <c r="Z240" s="110">
        <f t="shared" si="235"/>
        <v>31.257253934539367</v>
      </c>
      <c r="AA240" s="110">
        <f t="shared" si="236"/>
        <v>9.8194447853973887</v>
      </c>
      <c r="AB240" s="110">
        <f t="shared" si="237"/>
        <v>6.9508429895018127</v>
      </c>
      <c r="AC240" s="110">
        <f t="shared" si="238"/>
        <v>107.87681912681913</v>
      </c>
      <c r="AD240" s="110">
        <f t="shared" si="239"/>
        <v>27.108580723871494</v>
      </c>
      <c r="AE240" s="110"/>
      <c r="AF240" s="110"/>
      <c r="AG240" s="110"/>
      <c r="AH240" s="110"/>
      <c r="AI240" s="110"/>
      <c r="AJ240" s="110"/>
      <c r="AK240" s="90">
        <f t="shared" si="191"/>
        <v>0</v>
      </c>
      <c r="AL240" s="90">
        <f t="shared" si="192"/>
        <v>0</v>
      </c>
      <c r="AM240" s="90">
        <f t="shared" si="193"/>
        <v>0</v>
      </c>
      <c r="AN240" s="90">
        <f t="shared" si="194"/>
        <v>0</v>
      </c>
      <c r="AO240" s="90">
        <f t="shared" si="195"/>
        <v>0</v>
      </c>
      <c r="AP240" s="90">
        <f t="shared" si="196"/>
        <v>0</v>
      </c>
      <c r="AQ240" s="110">
        <f t="shared" si="197"/>
        <v>0</v>
      </c>
      <c r="AR240" s="110">
        <f t="shared" si="198"/>
        <v>0</v>
      </c>
      <c r="AS240" s="110">
        <f t="shared" si="199"/>
        <v>0</v>
      </c>
      <c r="AT240" s="110">
        <f t="shared" si="200"/>
        <v>0</v>
      </c>
      <c r="AU240" s="110">
        <f t="shared" si="201"/>
        <v>0</v>
      </c>
      <c r="AV240" s="110">
        <f t="shared" si="202"/>
        <v>0</v>
      </c>
      <c r="AW240" s="110">
        <f t="shared" si="240"/>
        <v>1.8120868701964696</v>
      </c>
      <c r="AX240" s="110">
        <f t="shared" si="241"/>
        <v>3.2796373884567442</v>
      </c>
      <c r="AY240" s="110">
        <f t="shared" si="242"/>
        <v>0.83768194678333607</v>
      </c>
      <c r="AZ240" s="110">
        <f t="shared" si="243"/>
        <v>0.62608691998943855</v>
      </c>
      <c r="BA240" s="110">
        <f t="shared" si="244"/>
        <v>9.6953894571654899</v>
      </c>
      <c r="BB240" s="110">
        <f t="shared" si="245"/>
        <v>2.71181603624215</v>
      </c>
      <c r="BC240" s="110">
        <f t="shared" si="209"/>
        <v>27.433304466962866</v>
      </c>
      <c r="BD240" s="110">
        <f t="shared" si="210"/>
        <v>34.536891322996112</v>
      </c>
      <c r="BE240" s="110">
        <f t="shared" si="211"/>
        <v>10.657126732180725</v>
      </c>
      <c r="BF240" s="110">
        <f t="shared" si="212"/>
        <v>7.576929909491251</v>
      </c>
      <c r="BG240" s="110">
        <f t="shared" si="213"/>
        <v>117.57220858398462</v>
      </c>
      <c r="BH240" s="110">
        <f t="shared" si="214"/>
        <v>29.820396760113645</v>
      </c>
      <c r="BI240" s="108">
        <f t="shared" si="215"/>
        <v>0</v>
      </c>
      <c r="BJ240" s="109">
        <f t="shared" si="216"/>
        <v>-8686.3608666686578</v>
      </c>
      <c r="BK240" s="109">
        <f t="shared" si="203"/>
        <v>10038.426308411581</v>
      </c>
      <c r="BL240" s="89">
        <f t="shared" si="217"/>
        <v>0.15565384198244336</v>
      </c>
      <c r="BM240" s="109">
        <f t="shared" si="246"/>
        <v>735.81002415127989</v>
      </c>
      <c r="BN240" s="108">
        <f t="shared" si="218"/>
        <v>10774.236332562861</v>
      </c>
      <c r="BO240" s="89">
        <f t="shared" si="219"/>
        <v>0.24036250599555542</v>
      </c>
      <c r="BP240" s="108">
        <f t="shared" si="204"/>
        <v>905.67451299788684</v>
      </c>
      <c r="BQ240" s="108">
        <f t="shared" si="220"/>
        <v>10944.100821409467</v>
      </c>
      <c r="BR240" s="89">
        <f t="shared" si="205"/>
        <v>0.2599178170693115</v>
      </c>
      <c r="BT240" s="108"/>
      <c r="BU240" s="109">
        <f t="shared" si="221"/>
        <v>-8686.3608666686578</v>
      </c>
      <c r="BV240" s="109">
        <f t="shared" si="206"/>
        <v>10038.426308411581</v>
      </c>
      <c r="BX240" s="108">
        <f t="shared" si="207"/>
        <v>8686.3608666686578</v>
      </c>
      <c r="BY240" s="111">
        <f t="shared" si="208"/>
        <v>0.15565384198244336</v>
      </c>
      <c r="BZ240" s="108">
        <f t="shared" si="189"/>
        <v>69.760002</v>
      </c>
      <c r="CA240" s="108">
        <f t="shared" si="190"/>
        <v>49</v>
      </c>
    </row>
    <row r="241" spans="1:79" ht="12.75" customHeight="1" x14ac:dyDescent="0.2">
      <c r="A241" s="107">
        <v>40735</v>
      </c>
      <c r="B241" s="108">
        <v>68.279999000000004</v>
      </c>
      <c r="C241" s="108">
        <v>55.48</v>
      </c>
      <c r="D241" s="108">
        <v>55.970001000000003</v>
      </c>
      <c r="E241" s="108">
        <v>70.059997999999993</v>
      </c>
      <c r="F241" s="108">
        <v>36.849997999999999</v>
      </c>
      <c r="G241" s="108">
        <v>47.73</v>
      </c>
      <c r="L241" s="189">
        <f>IF(inter=Weekly_2,L240+$B$4,IF(inter=Bi_weekly_2,L239+$B$4,IF(inter=Monthly_2,0,IF(inter=Quarterly_2,0,IF(inter=Yearly_2,0,IF(inter=None_2,0,0))))))</f>
        <v>0</v>
      </c>
      <c r="M241" s="109">
        <f t="shared" si="222"/>
        <v>0</v>
      </c>
      <c r="N241" s="109">
        <f t="shared" si="223"/>
        <v>0</v>
      </c>
      <c r="O241" s="109">
        <f t="shared" si="224"/>
        <v>0</v>
      </c>
      <c r="P241" s="109">
        <f t="shared" si="225"/>
        <v>0</v>
      </c>
      <c r="Q241" s="109">
        <f t="shared" si="226"/>
        <v>0</v>
      </c>
      <c r="R241" s="109">
        <f t="shared" si="227"/>
        <v>0</v>
      </c>
      <c r="S241" s="110">
        <f t="shared" si="228"/>
        <v>0</v>
      </c>
      <c r="T241" s="110">
        <f t="shared" si="229"/>
        <v>0</v>
      </c>
      <c r="U241" s="110">
        <f t="shared" si="230"/>
        <v>0</v>
      </c>
      <c r="V241" s="110">
        <f t="shared" si="231"/>
        <v>0</v>
      </c>
      <c r="W241" s="110">
        <f t="shared" si="232"/>
        <v>0</v>
      </c>
      <c r="X241" s="110">
        <f t="shared" si="233"/>
        <v>0</v>
      </c>
      <c r="Y241" s="110">
        <f t="shared" si="234"/>
        <v>25.621217596766396</v>
      </c>
      <c r="Z241" s="110">
        <f t="shared" si="235"/>
        <v>31.257253934539367</v>
      </c>
      <c r="AA241" s="110">
        <f t="shared" si="236"/>
        <v>9.8194447853973887</v>
      </c>
      <c r="AB241" s="110">
        <f t="shared" si="237"/>
        <v>6.9508429895018127</v>
      </c>
      <c r="AC241" s="110">
        <f t="shared" si="238"/>
        <v>107.87681912681913</v>
      </c>
      <c r="AD241" s="110">
        <f t="shared" si="239"/>
        <v>27.108580723871494</v>
      </c>
      <c r="AE241" s="110"/>
      <c r="AF241" s="110"/>
      <c r="AG241" s="110"/>
      <c r="AH241" s="110"/>
      <c r="AI241" s="110"/>
      <c r="AJ241" s="110"/>
      <c r="AK241" s="90">
        <f t="shared" si="191"/>
        <v>0</v>
      </c>
      <c r="AL241" s="90">
        <f t="shared" si="192"/>
        <v>0</v>
      </c>
      <c r="AM241" s="90">
        <f t="shared" si="193"/>
        <v>0</v>
      </c>
      <c r="AN241" s="90">
        <f t="shared" si="194"/>
        <v>0</v>
      </c>
      <c r="AO241" s="90">
        <f t="shared" si="195"/>
        <v>0</v>
      </c>
      <c r="AP241" s="90">
        <f t="shared" si="196"/>
        <v>0</v>
      </c>
      <c r="AQ241" s="110">
        <f t="shared" si="197"/>
        <v>0</v>
      </c>
      <c r="AR241" s="110">
        <f t="shared" si="198"/>
        <v>0</v>
      </c>
      <c r="AS241" s="110">
        <f t="shared" si="199"/>
        <v>0</v>
      </c>
      <c r="AT241" s="110">
        <f t="shared" si="200"/>
        <v>0</v>
      </c>
      <c r="AU241" s="110">
        <f t="shared" si="201"/>
        <v>0</v>
      </c>
      <c r="AV241" s="110">
        <f t="shared" si="202"/>
        <v>0</v>
      </c>
      <c r="AW241" s="110">
        <f t="shared" si="240"/>
        <v>1.8120868701964696</v>
      </c>
      <c r="AX241" s="110">
        <f t="shared" si="241"/>
        <v>3.2796373884567442</v>
      </c>
      <c r="AY241" s="110">
        <f t="shared" si="242"/>
        <v>0.83768194678333607</v>
      </c>
      <c r="AZ241" s="110">
        <f t="shared" si="243"/>
        <v>0.62608691998943855</v>
      </c>
      <c r="BA241" s="110">
        <f t="shared" si="244"/>
        <v>9.6953894571654899</v>
      </c>
      <c r="BB241" s="110">
        <f t="shared" si="245"/>
        <v>2.71181603624215</v>
      </c>
      <c r="BC241" s="110">
        <f t="shared" si="209"/>
        <v>27.433304466962866</v>
      </c>
      <c r="BD241" s="110">
        <f t="shared" si="210"/>
        <v>34.536891322996112</v>
      </c>
      <c r="BE241" s="110">
        <f t="shared" si="211"/>
        <v>10.657126732180725</v>
      </c>
      <c r="BF241" s="110">
        <f t="shared" si="212"/>
        <v>7.576929909491251</v>
      </c>
      <c r="BG241" s="110">
        <f t="shared" si="213"/>
        <v>117.57220858398462</v>
      </c>
      <c r="BH241" s="110">
        <f t="shared" si="214"/>
        <v>29.820396760113645</v>
      </c>
      <c r="BI241" s="108">
        <f t="shared" si="215"/>
        <v>0</v>
      </c>
      <c r="BJ241" s="109">
        <f t="shared" si="216"/>
        <v>-8686.3608666686578</v>
      </c>
      <c r="BK241" s="109">
        <f t="shared" si="203"/>
        <v>9789.2926675952167</v>
      </c>
      <c r="BL241" s="89">
        <f t="shared" si="217"/>
        <v>0.12697282761515627</v>
      </c>
      <c r="BM241" s="109">
        <f t="shared" si="246"/>
        <v>735.81002415127989</v>
      </c>
      <c r="BN241" s="108">
        <f t="shared" si="218"/>
        <v>10525.102691746497</v>
      </c>
      <c r="BO241" s="89">
        <f t="shared" si="219"/>
        <v>0.21168149162826833</v>
      </c>
      <c r="BP241" s="108">
        <f t="shared" si="204"/>
        <v>883.14234127354689</v>
      </c>
      <c r="BQ241" s="108">
        <f t="shared" si="220"/>
        <v>10672.435008868764</v>
      </c>
      <c r="BR241" s="89">
        <f t="shared" si="205"/>
        <v>0.22864283129441221</v>
      </c>
      <c r="BT241" s="108"/>
      <c r="BU241" s="109">
        <f t="shared" si="221"/>
        <v>-8686.3608666686578</v>
      </c>
      <c r="BV241" s="109">
        <f t="shared" si="206"/>
        <v>9789.2926675952167</v>
      </c>
      <c r="BX241" s="108">
        <f t="shared" si="207"/>
        <v>8686.3608666686578</v>
      </c>
      <c r="BY241" s="111">
        <f t="shared" si="208"/>
        <v>0.12697282761515627</v>
      </c>
      <c r="BZ241" s="108">
        <f t="shared" si="189"/>
        <v>68.279999000000004</v>
      </c>
      <c r="CA241" s="108">
        <f t="shared" si="190"/>
        <v>47.73</v>
      </c>
    </row>
    <row r="242" spans="1:79" ht="12.75" customHeight="1" x14ac:dyDescent="0.2">
      <c r="A242" s="107">
        <v>40742</v>
      </c>
      <c r="B242" s="108">
        <v>69.709998999999996</v>
      </c>
      <c r="C242" s="108">
        <v>56.48</v>
      </c>
      <c r="D242" s="108">
        <v>56.880001</v>
      </c>
      <c r="E242" s="108">
        <v>71.169998000000007</v>
      </c>
      <c r="F242" s="108">
        <v>38.18</v>
      </c>
      <c r="G242" s="108">
        <v>48.68</v>
      </c>
      <c r="L242" s="189">
        <f>IF(inter=Weekly_2,L241+$B$4,IF(inter=Bi_weekly_2,0,IF(inter=Monthly_2,0,IF(inter=Quarterly_2,0,IF(inter=Yearly_2,0,IF(inter=None_2,0,0))))))</f>
        <v>0</v>
      </c>
      <c r="M242" s="109">
        <f t="shared" si="222"/>
        <v>0</v>
      </c>
      <c r="N242" s="109">
        <f t="shared" si="223"/>
        <v>0</v>
      </c>
      <c r="O242" s="109">
        <f t="shared" si="224"/>
        <v>0</v>
      </c>
      <c r="P242" s="109">
        <f t="shared" si="225"/>
        <v>0</v>
      </c>
      <c r="Q242" s="109">
        <f t="shared" si="226"/>
        <v>0</v>
      </c>
      <c r="R242" s="109">
        <f t="shared" si="227"/>
        <v>0</v>
      </c>
      <c r="S242" s="110">
        <f t="shared" si="228"/>
        <v>0</v>
      </c>
      <c r="T242" s="110">
        <f t="shared" si="229"/>
        <v>0</v>
      </c>
      <c r="U242" s="110">
        <f t="shared" si="230"/>
        <v>0</v>
      </c>
      <c r="V242" s="110">
        <f t="shared" si="231"/>
        <v>0</v>
      </c>
      <c r="W242" s="110">
        <f t="shared" si="232"/>
        <v>0</v>
      </c>
      <c r="X242" s="110">
        <f t="shared" si="233"/>
        <v>0</v>
      </c>
      <c r="Y242" s="110">
        <f t="shared" si="234"/>
        <v>25.621217596766396</v>
      </c>
      <c r="Z242" s="110">
        <f t="shared" si="235"/>
        <v>31.257253934539367</v>
      </c>
      <c r="AA242" s="110">
        <f t="shared" si="236"/>
        <v>9.8194447853973887</v>
      </c>
      <c r="AB242" s="110">
        <f t="shared" si="237"/>
        <v>6.9508429895018127</v>
      </c>
      <c r="AC242" s="110">
        <f t="shared" si="238"/>
        <v>107.87681912681913</v>
      </c>
      <c r="AD242" s="110">
        <f t="shared" si="239"/>
        <v>27.108580723871494</v>
      </c>
      <c r="AE242" s="110"/>
      <c r="AF242" s="110"/>
      <c r="AG242" s="110"/>
      <c r="AH242" s="110"/>
      <c r="AI242" s="110"/>
      <c r="AJ242" s="110"/>
      <c r="AK242" s="90">
        <f t="shared" si="191"/>
        <v>0</v>
      </c>
      <c r="AL242" s="90">
        <f t="shared" si="192"/>
        <v>0</v>
      </c>
      <c r="AM242" s="90">
        <f t="shared" si="193"/>
        <v>0</v>
      </c>
      <c r="AN242" s="90">
        <f t="shared" si="194"/>
        <v>0</v>
      </c>
      <c r="AO242" s="90">
        <f t="shared" si="195"/>
        <v>0</v>
      </c>
      <c r="AP242" s="90">
        <f t="shared" si="196"/>
        <v>0</v>
      </c>
      <c r="AQ242" s="110">
        <f t="shared" si="197"/>
        <v>0</v>
      </c>
      <c r="AR242" s="110">
        <f t="shared" si="198"/>
        <v>0</v>
      </c>
      <c r="AS242" s="110">
        <f t="shared" si="199"/>
        <v>0</v>
      </c>
      <c r="AT242" s="110">
        <f t="shared" si="200"/>
        <v>0</v>
      </c>
      <c r="AU242" s="110">
        <f t="shared" si="201"/>
        <v>0</v>
      </c>
      <c r="AV242" s="110">
        <f t="shared" si="202"/>
        <v>0</v>
      </c>
      <c r="AW242" s="110">
        <f t="shared" si="240"/>
        <v>1.8120868701964696</v>
      </c>
      <c r="AX242" s="110">
        <f t="shared" si="241"/>
        <v>3.2796373884567442</v>
      </c>
      <c r="AY242" s="110">
        <f t="shared" si="242"/>
        <v>0.83768194678333607</v>
      </c>
      <c r="AZ242" s="110">
        <f t="shared" si="243"/>
        <v>0.62608691998943855</v>
      </c>
      <c r="BA242" s="110">
        <f t="shared" si="244"/>
        <v>9.6953894571654899</v>
      </c>
      <c r="BB242" s="110">
        <f t="shared" si="245"/>
        <v>2.71181603624215</v>
      </c>
      <c r="BC242" s="110">
        <f t="shared" si="209"/>
        <v>27.433304466962866</v>
      </c>
      <c r="BD242" s="110">
        <f t="shared" si="210"/>
        <v>34.536891322996112</v>
      </c>
      <c r="BE242" s="110">
        <f t="shared" si="211"/>
        <v>10.657126732180725</v>
      </c>
      <c r="BF242" s="110">
        <f t="shared" si="212"/>
        <v>7.576929909491251</v>
      </c>
      <c r="BG242" s="110">
        <f t="shared" si="213"/>
        <v>117.57220858398462</v>
      </c>
      <c r="BH242" s="110">
        <f t="shared" si="214"/>
        <v>29.820396760113645</v>
      </c>
      <c r="BI242" s="108">
        <f t="shared" si="215"/>
        <v>0</v>
      </c>
      <c r="BJ242" s="109">
        <f t="shared" si="216"/>
        <v>-8686.3608666686578</v>
      </c>
      <c r="BK242" s="109">
        <f t="shared" si="203"/>
        <v>10043.068930046176</v>
      </c>
      <c r="BL242" s="89">
        <f t="shared" si="217"/>
        <v>0.15618831455454307</v>
      </c>
      <c r="BM242" s="109">
        <f t="shared" si="246"/>
        <v>735.81002415127989</v>
      </c>
      <c r="BN242" s="108">
        <f t="shared" si="218"/>
        <v>10778.878954197457</v>
      </c>
      <c r="BO242" s="89">
        <f t="shared" si="219"/>
        <v>0.24089697856765513</v>
      </c>
      <c r="BP242" s="108">
        <f t="shared" si="204"/>
        <v>905.94162254238483</v>
      </c>
      <c r="BQ242" s="108">
        <f t="shared" si="220"/>
        <v>10949.010552588561</v>
      </c>
      <c r="BR242" s="89">
        <f t="shared" si="205"/>
        <v>0.26048304009589929</v>
      </c>
      <c r="BT242" s="108"/>
      <c r="BU242" s="109">
        <f t="shared" si="221"/>
        <v>-8686.3608666686578</v>
      </c>
      <c r="BV242" s="109">
        <f t="shared" si="206"/>
        <v>10043.068930046176</v>
      </c>
      <c r="BX242" s="108">
        <f t="shared" si="207"/>
        <v>8686.3608666686578</v>
      </c>
      <c r="BY242" s="111">
        <f t="shared" si="208"/>
        <v>0.15618831455454307</v>
      </c>
      <c r="BZ242" s="108">
        <f t="shared" si="189"/>
        <v>69.709998999999996</v>
      </c>
      <c r="CA242" s="108">
        <f t="shared" si="190"/>
        <v>48.68</v>
      </c>
    </row>
    <row r="243" spans="1:79" ht="12.75" customHeight="1" x14ac:dyDescent="0.2">
      <c r="A243" s="107">
        <v>40749</v>
      </c>
      <c r="B243" s="108">
        <v>66.849997999999999</v>
      </c>
      <c r="C243" s="108">
        <v>54.09</v>
      </c>
      <c r="D243" s="108">
        <v>54.389999000000003</v>
      </c>
      <c r="E243" s="108">
        <v>67.75</v>
      </c>
      <c r="F243" s="108">
        <v>37.169998</v>
      </c>
      <c r="G243" s="108">
        <v>48.32</v>
      </c>
      <c r="L243" s="189">
        <f>IF(inter=Weekly_2,L242+$B$4,IF(inter=Bi_weekly_2,L241+$B$4,IF(inter=Monthly_2,L239+$B$4,IF(inter=Quarterly_2,L230+$B$4,IF(inter=Yearly_2,L191+$B$4,IF(inter=None_2,0,0))))))</f>
        <v>10200</v>
      </c>
      <c r="M243" s="109">
        <f t="shared" si="222"/>
        <v>-82.421654898601446</v>
      </c>
      <c r="N243" s="109">
        <f t="shared" si="223"/>
        <v>-104.49513468076543</v>
      </c>
      <c r="O243" s="109">
        <f t="shared" si="224"/>
        <v>-37.12040794168081</v>
      </c>
      <c r="P243" s="109">
        <f t="shared" si="225"/>
        <v>-28.880387461252212</v>
      </c>
      <c r="Q243" s="109">
        <f t="shared" si="226"/>
        <v>-182.41884880977113</v>
      </c>
      <c r="R243" s="109">
        <f t="shared" si="227"/>
        <v>-36.513379422529397</v>
      </c>
      <c r="S243" s="110">
        <f t="shared" si="228"/>
        <v>1.232934291166343</v>
      </c>
      <c r="T243" s="110">
        <f t="shared" si="229"/>
        <v>1.9318752945233024</v>
      </c>
      <c r="U243" s="110">
        <f t="shared" si="230"/>
        <v>0.6824859096188034</v>
      </c>
      <c r="V243" s="110">
        <f t="shared" si="231"/>
        <v>0.42627878171589983</v>
      </c>
      <c r="W243" s="110">
        <f t="shared" si="232"/>
        <v>4.9076905737194592</v>
      </c>
      <c r="X243" s="110">
        <f t="shared" si="233"/>
        <v>0.75565768672453226</v>
      </c>
      <c r="Y243" s="110">
        <f t="shared" si="234"/>
        <v>26.854151887932741</v>
      </c>
      <c r="Z243" s="110">
        <f t="shared" si="235"/>
        <v>33.189129229062672</v>
      </c>
      <c r="AA243" s="110">
        <f t="shared" si="236"/>
        <v>10.501930695016192</v>
      </c>
      <c r="AB243" s="110">
        <f t="shared" si="237"/>
        <v>7.3771217712177126</v>
      </c>
      <c r="AC243" s="110">
        <f t="shared" si="238"/>
        <v>112.78450970053859</v>
      </c>
      <c r="AD243" s="110">
        <f t="shared" si="239"/>
        <v>27.864238410596027</v>
      </c>
      <c r="AE243" s="110"/>
      <c r="AF243" s="110"/>
      <c r="AG243" s="110"/>
      <c r="AH243" s="110"/>
      <c r="AI243" s="110"/>
      <c r="AJ243" s="110"/>
      <c r="AK243" s="90">
        <f t="shared" si="191"/>
        <v>0</v>
      </c>
      <c r="AL243" s="90">
        <f t="shared" si="192"/>
        <v>0</v>
      </c>
      <c r="AM243" s="90">
        <f t="shared" si="193"/>
        <v>0</v>
      </c>
      <c r="AN243" s="90">
        <f t="shared" si="194"/>
        <v>0</v>
      </c>
      <c r="AO243" s="90">
        <f t="shared" si="195"/>
        <v>0</v>
      </c>
      <c r="AP243" s="90">
        <f t="shared" si="196"/>
        <v>0</v>
      </c>
      <c r="AQ243" s="110">
        <f t="shared" si="197"/>
        <v>0</v>
      </c>
      <c r="AR243" s="110">
        <f t="shared" si="198"/>
        <v>0</v>
      </c>
      <c r="AS243" s="110">
        <f t="shared" si="199"/>
        <v>0</v>
      </c>
      <c r="AT243" s="110">
        <f t="shared" si="200"/>
        <v>0</v>
      </c>
      <c r="AU243" s="110">
        <f t="shared" si="201"/>
        <v>0</v>
      </c>
      <c r="AV243" s="110">
        <f t="shared" si="202"/>
        <v>0</v>
      </c>
      <c r="AW243" s="110">
        <f t="shared" si="240"/>
        <v>1.8120868701964696</v>
      </c>
      <c r="AX243" s="110">
        <f t="shared" si="241"/>
        <v>3.2796373884567442</v>
      </c>
      <c r="AY243" s="110">
        <f t="shared" si="242"/>
        <v>0.83768194678333607</v>
      </c>
      <c r="AZ243" s="110">
        <f t="shared" si="243"/>
        <v>0.62608691998943855</v>
      </c>
      <c r="BA243" s="110">
        <f t="shared" si="244"/>
        <v>9.6953894571654899</v>
      </c>
      <c r="BB243" s="110">
        <f t="shared" si="245"/>
        <v>2.71181603624215</v>
      </c>
      <c r="BC243" s="110">
        <f t="shared" si="209"/>
        <v>28.666238758129211</v>
      </c>
      <c r="BD243" s="110">
        <f t="shared" si="210"/>
        <v>36.468766617519414</v>
      </c>
      <c r="BE243" s="110">
        <f t="shared" si="211"/>
        <v>11.339612641799528</v>
      </c>
      <c r="BF243" s="110">
        <f t="shared" si="212"/>
        <v>8.0032086912071509</v>
      </c>
      <c r="BG243" s="110">
        <f t="shared" si="213"/>
        <v>122.47989915770408</v>
      </c>
      <c r="BH243" s="110">
        <f t="shared" si="214"/>
        <v>30.576054446838178</v>
      </c>
      <c r="BI243" s="108">
        <f t="shared" si="215"/>
        <v>0</v>
      </c>
      <c r="BJ243" s="109">
        <f t="shared" si="216"/>
        <v>-9158.2106798832574</v>
      </c>
      <c r="BK243" s="109">
        <f t="shared" si="203"/>
        <v>10199.999999999998</v>
      </c>
      <c r="BL243" s="89">
        <f t="shared" si="217"/>
        <v>0.11375467943810413</v>
      </c>
      <c r="BM243" s="109">
        <f t="shared" si="246"/>
        <v>735.81002415127989</v>
      </c>
      <c r="BN243" s="108">
        <f t="shared" si="218"/>
        <v>10935.810024151278</v>
      </c>
      <c r="BO243" s="89">
        <f t="shared" si="219"/>
        <v>0.19409897920045238</v>
      </c>
      <c r="BP243" s="108">
        <f t="shared" si="204"/>
        <v>877.92505667051682</v>
      </c>
      <c r="BQ243" s="108">
        <f t="shared" si="220"/>
        <v>11077.925056670516</v>
      </c>
      <c r="BR243" s="89">
        <f t="shared" si="205"/>
        <v>0.2096167519932759</v>
      </c>
      <c r="BT243" s="108"/>
      <c r="BU243" s="109">
        <f t="shared" si="221"/>
        <v>-9158.2106798832574</v>
      </c>
      <c r="BV243" s="109">
        <f t="shared" si="206"/>
        <v>10199.999999999998</v>
      </c>
      <c r="BX243" s="108">
        <f t="shared" si="207"/>
        <v>9158.2106798832574</v>
      </c>
      <c r="BY243" s="111">
        <f t="shared" si="208"/>
        <v>0.11375467943810413</v>
      </c>
      <c r="BZ243" s="108">
        <f t="shared" si="189"/>
        <v>66.849997999999999</v>
      </c>
      <c r="CA243" s="108">
        <f t="shared" si="190"/>
        <v>48.32</v>
      </c>
    </row>
    <row r="244" spans="1:79" ht="12.75" customHeight="1" x14ac:dyDescent="0.2">
      <c r="A244" s="107">
        <v>40756</v>
      </c>
      <c r="B244" s="108">
        <v>61.619999</v>
      </c>
      <c r="C244" s="108">
        <v>50.09</v>
      </c>
      <c r="D244" s="108">
        <v>49.110000999999997</v>
      </c>
      <c r="E244" s="108">
        <v>60.77</v>
      </c>
      <c r="F244" s="108">
        <v>34.040000999999997</v>
      </c>
      <c r="G244" s="108">
        <v>43.650002000000001</v>
      </c>
      <c r="L244" s="189">
        <f>IF(inter=Weekly_2,L243+$B$4,IF(inter=Bi_weekly_2,0,IF(inter=Monthly_2,0,IF(inter=Quarterly_2,0,IF(inter=Yearly_2,0,IF(inter=None_2,0,0))))))</f>
        <v>0</v>
      </c>
      <c r="M244" s="109">
        <f t="shared" si="222"/>
        <v>0</v>
      </c>
      <c r="N244" s="109">
        <f t="shared" si="223"/>
        <v>0</v>
      </c>
      <c r="O244" s="109">
        <f t="shared" si="224"/>
        <v>0</v>
      </c>
      <c r="P244" s="109">
        <f t="shared" si="225"/>
        <v>0</v>
      </c>
      <c r="Q244" s="109">
        <f t="shared" si="226"/>
        <v>0</v>
      </c>
      <c r="R244" s="109">
        <f t="shared" si="227"/>
        <v>0</v>
      </c>
      <c r="S244" s="110">
        <f t="shared" si="228"/>
        <v>0</v>
      </c>
      <c r="T244" s="110">
        <f t="shared" si="229"/>
        <v>0</v>
      </c>
      <c r="U244" s="110">
        <f t="shared" si="230"/>
        <v>0</v>
      </c>
      <c r="V244" s="110">
        <f t="shared" si="231"/>
        <v>0</v>
      </c>
      <c r="W244" s="110">
        <f t="shared" si="232"/>
        <v>0</v>
      </c>
      <c r="X244" s="110">
        <f t="shared" si="233"/>
        <v>0</v>
      </c>
      <c r="Y244" s="110">
        <f t="shared" si="234"/>
        <v>26.854151887932741</v>
      </c>
      <c r="Z244" s="110">
        <f t="shared" si="235"/>
        <v>33.189129229062672</v>
      </c>
      <c r="AA244" s="110">
        <f t="shared" si="236"/>
        <v>10.501930695016192</v>
      </c>
      <c r="AB244" s="110">
        <f t="shared" si="237"/>
        <v>7.3771217712177126</v>
      </c>
      <c r="AC244" s="110">
        <f t="shared" si="238"/>
        <v>112.78450970053859</v>
      </c>
      <c r="AD244" s="110">
        <f t="shared" si="239"/>
        <v>27.864238410596027</v>
      </c>
      <c r="AE244" s="110"/>
      <c r="AF244" s="110"/>
      <c r="AG244" s="110"/>
      <c r="AH244" s="110"/>
      <c r="AI244" s="110"/>
      <c r="AJ244" s="110"/>
      <c r="AK244" s="90">
        <f t="shared" si="191"/>
        <v>0</v>
      </c>
      <c r="AL244" s="90">
        <f t="shared" si="192"/>
        <v>0</v>
      </c>
      <c r="AM244" s="90">
        <f t="shared" si="193"/>
        <v>0</v>
      </c>
      <c r="AN244" s="90">
        <f t="shared" si="194"/>
        <v>0</v>
      </c>
      <c r="AO244" s="90">
        <f t="shared" si="195"/>
        <v>0</v>
      </c>
      <c r="AP244" s="90">
        <f t="shared" si="196"/>
        <v>0</v>
      </c>
      <c r="AQ244" s="110">
        <f t="shared" si="197"/>
        <v>0</v>
      </c>
      <c r="AR244" s="110">
        <f t="shared" si="198"/>
        <v>0</v>
      </c>
      <c r="AS244" s="110">
        <f t="shared" si="199"/>
        <v>0</v>
      </c>
      <c r="AT244" s="110">
        <f t="shared" si="200"/>
        <v>0</v>
      </c>
      <c r="AU244" s="110">
        <f t="shared" si="201"/>
        <v>0</v>
      </c>
      <c r="AV244" s="110">
        <f t="shared" si="202"/>
        <v>0</v>
      </c>
      <c r="AW244" s="110">
        <f t="shared" si="240"/>
        <v>1.8120868701964696</v>
      </c>
      <c r="AX244" s="110">
        <f t="shared" si="241"/>
        <v>3.2796373884567442</v>
      </c>
      <c r="AY244" s="110">
        <f t="shared" si="242"/>
        <v>0.83768194678333607</v>
      </c>
      <c r="AZ244" s="110">
        <f t="shared" si="243"/>
        <v>0.62608691998943855</v>
      </c>
      <c r="BA244" s="110">
        <f t="shared" si="244"/>
        <v>9.6953894571654899</v>
      </c>
      <c r="BB244" s="110">
        <f t="shared" si="245"/>
        <v>2.71181603624215</v>
      </c>
      <c r="BC244" s="110">
        <f t="shared" si="209"/>
        <v>28.666238758129211</v>
      </c>
      <c r="BD244" s="110">
        <f t="shared" si="210"/>
        <v>36.468766617519414</v>
      </c>
      <c r="BE244" s="110">
        <f t="shared" si="211"/>
        <v>11.339612641799528</v>
      </c>
      <c r="BF244" s="110">
        <f t="shared" si="212"/>
        <v>8.0032086912071509</v>
      </c>
      <c r="BG244" s="110">
        <f t="shared" si="213"/>
        <v>122.47989915770408</v>
      </c>
      <c r="BH244" s="110">
        <f t="shared" si="214"/>
        <v>30.576054446838178</v>
      </c>
      <c r="BI244" s="108">
        <f t="shared" si="215"/>
        <v>0</v>
      </c>
      <c r="BJ244" s="109">
        <f t="shared" si="216"/>
        <v>-9158.2106798832574</v>
      </c>
      <c r="BK244" s="109">
        <f t="shared" si="203"/>
        <v>9336.7126978769265</v>
      </c>
      <c r="BL244" s="89">
        <f t="shared" si="217"/>
        <v>1.9490927238195566E-2</v>
      </c>
      <c r="BM244" s="109">
        <f t="shared" si="246"/>
        <v>735.81002415127989</v>
      </c>
      <c r="BN244" s="108">
        <f t="shared" si="218"/>
        <v>10072.522722028207</v>
      </c>
      <c r="BO244" s="89">
        <f t="shared" si="219"/>
        <v>9.9835227000543814E-2</v>
      </c>
      <c r="BP244" s="108">
        <f t="shared" si="204"/>
        <v>803.52553351209224</v>
      </c>
      <c r="BQ244" s="108">
        <f t="shared" si="220"/>
        <v>10140.238231389018</v>
      </c>
      <c r="BR244" s="89">
        <f t="shared" si="205"/>
        <v>0.10722919419869448</v>
      </c>
      <c r="BT244" s="108"/>
      <c r="BU244" s="109">
        <f t="shared" si="221"/>
        <v>-9158.2106798832574</v>
      </c>
      <c r="BV244" s="109">
        <f t="shared" si="206"/>
        <v>9336.7126978769265</v>
      </c>
      <c r="BX244" s="108">
        <f t="shared" si="207"/>
        <v>9158.2106798832574</v>
      </c>
      <c r="BY244" s="111">
        <f t="shared" si="208"/>
        <v>1.9490927238195344E-2</v>
      </c>
      <c r="BZ244" s="108">
        <f t="shared" si="189"/>
        <v>61.619999</v>
      </c>
      <c r="CA244" s="108">
        <f t="shared" si="190"/>
        <v>43.650002000000001</v>
      </c>
    </row>
    <row r="245" spans="1:79" ht="12.75" customHeight="1" x14ac:dyDescent="0.2">
      <c r="A245" s="107">
        <v>40763</v>
      </c>
      <c r="B245" s="108">
        <v>60.700001</v>
      </c>
      <c r="C245" s="108">
        <v>48.98</v>
      </c>
      <c r="D245" s="108">
        <v>48.799999</v>
      </c>
      <c r="E245" s="108">
        <v>59.560001</v>
      </c>
      <c r="F245" s="108">
        <v>33.520000000000003</v>
      </c>
      <c r="G245" s="108">
        <v>42.369999</v>
      </c>
      <c r="L245" s="189">
        <f>IF(inter=Weekly_2,L244+$B$4,IF(inter=Bi_weekly_2,L243+$B$4,IF(inter=Monthly_2,0,IF(inter=Quarterly_2,0,IF(inter=Yearly_2,0,IF(inter=None_2,0,0))))))</f>
        <v>0</v>
      </c>
      <c r="M245" s="109">
        <f t="shared" si="222"/>
        <v>0</v>
      </c>
      <c r="N245" s="109">
        <f t="shared" si="223"/>
        <v>0</v>
      </c>
      <c r="O245" s="109">
        <f t="shared" si="224"/>
        <v>0</v>
      </c>
      <c r="P245" s="109">
        <f t="shared" si="225"/>
        <v>0</v>
      </c>
      <c r="Q245" s="109">
        <f t="shared" si="226"/>
        <v>0</v>
      </c>
      <c r="R245" s="109">
        <f t="shared" si="227"/>
        <v>0</v>
      </c>
      <c r="S245" s="110">
        <f t="shared" si="228"/>
        <v>0</v>
      </c>
      <c r="T245" s="110">
        <f t="shared" si="229"/>
        <v>0</v>
      </c>
      <c r="U245" s="110">
        <f t="shared" si="230"/>
        <v>0</v>
      </c>
      <c r="V245" s="110">
        <f t="shared" si="231"/>
        <v>0</v>
      </c>
      <c r="W245" s="110">
        <f t="shared" si="232"/>
        <v>0</v>
      </c>
      <c r="X245" s="110">
        <f t="shared" si="233"/>
        <v>0</v>
      </c>
      <c r="Y245" s="110">
        <f t="shared" si="234"/>
        <v>26.854151887932741</v>
      </c>
      <c r="Z245" s="110">
        <f t="shared" si="235"/>
        <v>33.189129229062672</v>
      </c>
      <c r="AA245" s="110">
        <f t="shared" si="236"/>
        <v>10.501930695016192</v>
      </c>
      <c r="AB245" s="110">
        <f t="shared" si="237"/>
        <v>7.3771217712177126</v>
      </c>
      <c r="AC245" s="110">
        <f t="shared" si="238"/>
        <v>112.78450970053859</v>
      </c>
      <c r="AD245" s="110">
        <f t="shared" si="239"/>
        <v>27.864238410596027</v>
      </c>
      <c r="AE245" s="110"/>
      <c r="AF245" s="110"/>
      <c r="AG245" s="110"/>
      <c r="AH245" s="110"/>
      <c r="AI245" s="110"/>
      <c r="AJ245" s="110"/>
      <c r="AK245" s="90">
        <f t="shared" si="191"/>
        <v>0</v>
      </c>
      <c r="AL245" s="90">
        <f t="shared" si="192"/>
        <v>0</v>
      </c>
      <c r="AM245" s="90">
        <f t="shared" si="193"/>
        <v>0</v>
      </c>
      <c r="AN245" s="90">
        <f t="shared" si="194"/>
        <v>0</v>
      </c>
      <c r="AO245" s="90">
        <f t="shared" si="195"/>
        <v>0</v>
      </c>
      <c r="AP245" s="90">
        <f t="shared" si="196"/>
        <v>0</v>
      </c>
      <c r="AQ245" s="110">
        <f t="shared" si="197"/>
        <v>0</v>
      </c>
      <c r="AR245" s="110">
        <f t="shared" si="198"/>
        <v>0</v>
      </c>
      <c r="AS245" s="110">
        <f t="shared" si="199"/>
        <v>0</v>
      </c>
      <c r="AT245" s="110">
        <f t="shared" si="200"/>
        <v>0</v>
      </c>
      <c r="AU245" s="110">
        <f t="shared" si="201"/>
        <v>0</v>
      </c>
      <c r="AV245" s="110">
        <f t="shared" si="202"/>
        <v>0</v>
      </c>
      <c r="AW245" s="110">
        <f t="shared" si="240"/>
        <v>1.8120868701964696</v>
      </c>
      <c r="AX245" s="110">
        <f t="shared" si="241"/>
        <v>3.2796373884567442</v>
      </c>
      <c r="AY245" s="110">
        <f t="shared" si="242"/>
        <v>0.83768194678333607</v>
      </c>
      <c r="AZ245" s="110">
        <f t="shared" si="243"/>
        <v>0.62608691998943855</v>
      </c>
      <c r="BA245" s="110">
        <f t="shared" si="244"/>
        <v>9.6953894571654899</v>
      </c>
      <c r="BB245" s="110">
        <f t="shared" si="245"/>
        <v>2.71181603624215</v>
      </c>
      <c r="BC245" s="110">
        <f t="shared" si="209"/>
        <v>28.666238758129211</v>
      </c>
      <c r="BD245" s="110">
        <f t="shared" si="210"/>
        <v>36.468766617519414</v>
      </c>
      <c r="BE245" s="110">
        <f t="shared" si="211"/>
        <v>11.339612641799528</v>
      </c>
      <c r="BF245" s="110">
        <f t="shared" si="212"/>
        <v>8.0032086912071509</v>
      </c>
      <c r="BG245" s="110">
        <f t="shared" si="213"/>
        <v>122.47989915770408</v>
      </c>
      <c r="BH245" s="110">
        <f t="shared" si="214"/>
        <v>30.576054446838178</v>
      </c>
      <c r="BI245" s="108">
        <f t="shared" si="215"/>
        <v>0</v>
      </c>
      <c r="BJ245" s="109">
        <f t="shared" si="216"/>
        <v>-9158.2106798832574</v>
      </c>
      <c r="BK245" s="109">
        <f t="shared" si="203"/>
        <v>9168.6707023316376</v>
      </c>
      <c r="BL245" s="89">
        <f t="shared" si="217"/>
        <v>1.1421469557755248E-3</v>
      </c>
      <c r="BM245" s="109">
        <f t="shared" si="246"/>
        <v>735.81002415127989</v>
      </c>
      <c r="BN245" s="108">
        <f t="shared" si="218"/>
        <v>9904.4807264829178</v>
      </c>
      <c r="BO245" s="89">
        <f t="shared" si="219"/>
        <v>8.1486446718123995E-2</v>
      </c>
      <c r="BP245" s="108">
        <f t="shared" si="204"/>
        <v>788.6880272135777</v>
      </c>
      <c r="BQ245" s="108">
        <f t="shared" si="220"/>
        <v>9957.3587295452144</v>
      </c>
      <c r="BR245" s="89">
        <f t="shared" si="205"/>
        <v>8.7260282340670514E-2</v>
      </c>
      <c r="BT245" s="108"/>
      <c r="BU245" s="109">
        <f t="shared" si="221"/>
        <v>-9158.2106798832574</v>
      </c>
      <c r="BV245" s="109">
        <f t="shared" si="206"/>
        <v>9168.6707023316376</v>
      </c>
      <c r="BX245" s="108">
        <f t="shared" si="207"/>
        <v>9158.2106798832574</v>
      </c>
      <c r="BY245" s="111">
        <f t="shared" si="208"/>
        <v>1.1421469557755248E-3</v>
      </c>
      <c r="BZ245" s="108">
        <f t="shared" si="189"/>
        <v>60.700001</v>
      </c>
      <c r="CA245" s="108">
        <f t="shared" si="190"/>
        <v>42.369999</v>
      </c>
    </row>
    <row r="246" spans="1:79" ht="12.75" customHeight="1" x14ac:dyDescent="0.2">
      <c r="A246" s="107">
        <v>40770</v>
      </c>
      <c r="B246" s="108">
        <v>57.650002000000001</v>
      </c>
      <c r="C246" s="108">
        <v>47.139999000000003</v>
      </c>
      <c r="D246" s="108">
        <v>46.209999000000003</v>
      </c>
      <c r="E246" s="108">
        <v>56.330002</v>
      </c>
      <c r="F246" s="108">
        <v>31.799999</v>
      </c>
      <c r="G246" s="108">
        <v>40.740001999999997</v>
      </c>
      <c r="L246" s="189">
        <f>IF(inter=Weekly_2,L245+$B$4,IF(inter=Bi_weekly_2,0,IF(inter=Monthly_2,0,IF(inter=Quarterly_2,0,IF(inter=Yearly_2,0,IF(inter=None_2,0,0))))))</f>
        <v>0</v>
      </c>
      <c r="M246" s="109">
        <f t="shared" si="222"/>
        <v>0</v>
      </c>
      <c r="N246" s="109">
        <f t="shared" si="223"/>
        <v>0</v>
      </c>
      <c r="O246" s="109">
        <f t="shared" si="224"/>
        <v>0</v>
      </c>
      <c r="P246" s="109">
        <f t="shared" si="225"/>
        <v>0</v>
      </c>
      <c r="Q246" s="109">
        <f t="shared" si="226"/>
        <v>0</v>
      </c>
      <c r="R246" s="109">
        <f t="shared" si="227"/>
        <v>0</v>
      </c>
      <c r="S246" s="110">
        <f t="shared" si="228"/>
        <v>0</v>
      </c>
      <c r="T246" s="110">
        <f t="shared" si="229"/>
        <v>0</v>
      </c>
      <c r="U246" s="110">
        <f t="shared" si="230"/>
        <v>0</v>
      </c>
      <c r="V246" s="110">
        <f t="shared" si="231"/>
        <v>0</v>
      </c>
      <c r="W246" s="110">
        <f t="shared" si="232"/>
        <v>0</v>
      </c>
      <c r="X246" s="110">
        <f t="shared" si="233"/>
        <v>0</v>
      </c>
      <c r="Y246" s="110">
        <f t="shared" si="234"/>
        <v>26.854151887932741</v>
      </c>
      <c r="Z246" s="110">
        <f t="shared" si="235"/>
        <v>33.189129229062672</v>
      </c>
      <c r="AA246" s="110">
        <f t="shared" si="236"/>
        <v>10.501930695016192</v>
      </c>
      <c r="AB246" s="110">
        <f t="shared" si="237"/>
        <v>7.3771217712177126</v>
      </c>
      <c r="AC246" s="110">
        <f t="shared" si="238"/>
        <v>112.78450970053859</v>
      </c>
      <c r="AD246" s="110">
        <f t="shared" si="239"/>
        <v>27.864238410596027</v>
      </c>
      <c r="AE246" s="110"/>
      <c r="AF246" s="110"/>
      <c r="AG246" s="110"/>
      <c r="AH246" s="110"/>
      <c r="AI246" s="110"/>
      <c r="AJ246" s="110"/>
      <c r="AK246" s="90">
        <f t="shared" si="191"/>
        <v>0</v>
      </c>
      <c r="AL246" s="90">
        <f t="shared" si="192"/>
        <v>0</v>
      </c>
      <c r="AM246" s="90">
        <f t="shared" si="193"/>
        <v>0</v>
      </c>
      <c r="AN246" s="90">
        <f t="shared" si="194"/>
        <v>0</v>
      </c>
      <c r="AO246" s="90">
        <f t="shared" si="195"/>
        <v>0</v>
      </c>
      <c r="AP246" s="90">
        <f t="shared" si="196"/>
        <v>0</v>
      </c>
      <c r="AQ246" s="110">
        <f t="shared" si="197"/>
        <v>0</v>
      </c>
      <c r="AR246" s="110">
        <f t="shared" si="198"/>
        <v>0</v>
      </c>
      <c r="AS246" s="110">
        <f t="shared" si="199"/>
        <v>0</v>
      </c>
      <c r="AT246" s="110">
        <f t="shared" si="200"/>
        <v>0</v>
      </c>
      <c r="AU246" s="110">
        <f t="shared" si="201"/>
        <v>0</v>
      </c>
      <c r="AV246" s="110">
        <f t="shared" si="202"/>
        <v>0</v>
      </c>
      <c r="AW246" s="110">
        <f t="shared" si="240"/>
        <v>1.8120868701964696</v>
      </c>
      <c r="AX246" s="110">
        <f t="shared" si="241"/>
        <v>3.2796373884567442</v>
      </c>
      <c r="AY246" s="110">
        <f t="shared" si="242"/>
        <v>0.83768194678333607</v>
      </c>
      <c r="AZ246" s="110">
        <f t="shared" si="243"/>
        <v>0.62608691998943855</v>
      </c>
      <c r="BA246" s="110">
        <f t="shared" si="244"/>
        <v>9.6953894571654899</v>
      </c>
      <c r="BB246" s="110">
        <f t="shared" si="245"/>
        <v>2.71181603624215</v>
      </c>
      <c r="BC246" s="110">
        <f t="shared" si="209"/>
        <v>28.666238758129211</v>
      </c>
      <c r="BD246" s="110">
        <f t="shared" si="210"/>
        <v>36.468766617519414</v>
      </c>
      <c r="BE246" s="110">
        <f t="shared" si="211"/>
        <v>11.339612641799528</v>
      </c>
      <c r="BF246" s="110">
        <f t="shared" si="212"/>
        <v>8.0032086912071509</v>
      </c>
      <c r="BG246" s="110">
        <f t="shared" si="213"/>
        <v>122.47989915770408</v>
      </c>
      <c r="BH246" s="110">
        <f t="shared" si="214"/>
        <v>30.576054446838178</v>
      </c>
      <c r="BI246" s="108">
        <f t="shared" si="215"/>
        <v>0</v>
      </c>
      <c r="BJ246" s="109">
        <f t="shared" si="216"/>
        <v>-9158.2106798832574</v>
      </c>
      <c r="BK246" s="109">
        <f t="shared" si="203"/>
        <v>8735.2613440269924</v>
      </c>
      <c r="BL246" s="89">
        <f t="shared" si="217"/>
        <v>-4.6182529605407252E-2</v>
      </c>
      <c r="BM246" s="109">
        <f t="shared" si="246"/>
        <v>735.81002415127989</v>
      </c>
      <c r="BN246" s="108">
        <f t="shared" si="218"/>
        <v>9471.0713681782727</v>
      </c>
      <c r="BO246" s="89">
        <f t="shared" si="219"/>
        <v>3.4161770156941218E-2</v>
      </c>
      <c r="BP246" s="108">
        <f t="shared" si="204"/>
        <v>751.83844006417894</v>
      </c>
      <c r="BQ246" s="108">
        <f t="shared" si="220"/>
        <v>9487.0997840911714</v>
      </c>
      <c r="BR246" s="89">
        <f t="shared" si="205"/>
        <v>3.5911939100761847E-2</v>
      </c>
      <c r="BT246" s="108"/>
      <c r="BU246" s="109">
        <f t="shared" si="221"/>
        <v>-9158.2106798832574</v>
      </c>
      <c r="BV246" s="109">
        <f t="shared" si="206"/>
        <v>8735.2613440269924</v>
      </c>
      <c r="BX246" s="108">
        <f t="shared" si="207"/>
        <v>9158.2106798832574</v>
      </c>
      <c r="BY246" s="111">
        <f t="shared" si="208"/>
        <v>-4.6182529605407363E-2</v>
      </c>
      <c r="BZ246" s="108">
        <f t="shared" si="189"/>
        <v>57.650002000000001</v>
      </c>
      <c r="CA246" s="108">
        <f t="shared" si="190"/>
        <v>40.740001999999997</v>
      </c>
    </row>
    <row r="247" spans="1:79" ht="12.75" customHeight="1" x14ac:dyDescent="0.2">
      <c r="A247" s="107">
        <v>40777</v>
      </c>
      <c r="B247" s="108">
        <v>60.470001000000003</v>
      </c>
      <c r="C247" s="108">
        <v>49.099997999999999</v>
      </c>
      <c r="D247" s="108">
        <v>48.549999</v>
      </c>
      <c r="E247" s="108">
        <v>59.150002000000001</v>
      </c>
      <c r="F247" s="108">
        <v>32.75</v>
      </c>
      <c r="G247" s="108">
        <v>41.599997999999999</v>
      </c>
      <c r="L247" s="189">
        <f>IF(inter=Weekly_2,L246+$B$4,IF(inter=Bi_weekly_2,L245+$B$4,IF(inter=Monthly_2,L243+$B$4,IF(inter=Quarterly_2,0,IF(inter=Yearly_2,0,IF(inter=None_2,0,0))))))</f>
        <v>10300</v>
      </c>
      <c r="M247" s="109">
        <f t="shared" si="222"/>
        <v>-188.92940848255512</v>
      </c>
      <c r="N247" s="109">
        <f t="shared" si="223"/>
        <v>-183.21382123128114</v>
      </c>
      <c r="O247" s="109">
        <f t="shared" si="224"/>
        <v>-66.93127525889463</v>
      </c>
      <c r="P247" s="109">
        <f t="shared" si="225"/>
        <v>-68.343232478228799</v>
      </c>
      <c r="Q247" s="109">
        <f t="shared" si="226"/>
        <v>-539.60730730736122</v>
      </c>
      <c r="R247" s="109">
        <f t="shared" si="227"/>
        <v>-200.44773784768222</v>
      </c>
      <c r="S247" s="110">
        <f t="shared" si="228"/>
        <v>3.1243493527072226</v>
      </c>
      <c r="T247" s="110">
        <f t="shared" si="229"/>
        <v>3.7314425395960535</v>
      </c>
      <c r="U247" s="110">
        <f t="shared" si="230"/>
        <v>1.3786050800720846</v>
      </c>
      <c r="V247" s="110">
        <f t="shared" si="231"/>
        <v>1.1554223189752182</v>
      </c>
      <c r="W247" s="110">
        <f t="shared" si="232"/>
        <v>16.476559001751486</v>
      </c>
      <c r="X247" s="110">
        <f t="shared" si="233"/>
        <v>4.8184554683796437</v>
      </c>
      <c r="Y247" s="110">
        <f t="shared" si="234"/>
        <v>29.978501240639964</v>
      </c>
      <c r="Z247" s="110">
        <f t="shared" si="235"/>
        <v>36.920571768658725</v>
      </c>
      <c r="AA247" s="110">
        <f t="shared" si="236"/>
        <v>11.880535775088276</v>
      </c>
      <c r="AB247" s="110">
        <f t="shared" si="237"/>
        <v>8.5325440901929301</v>
      </c>
      <c r="AC247" s="110">
        <f t="shared" si="238"/>
        <v>129.26106870229009</v>
      </c>
      <c r="AD247" s="110">
        <f t="shared" si="239"/>
        <v>32.68269387897567</v>
      </c>
      <c r="AE247" s="110"/>
      <c r="AF247" s="110"/>
      <c r="AG247" s="110"/>
      <c r="AH247" s="110"/>
      <c r="AI247" s="110"/>
      <c r="AJ247" s="110"/>
      <c r="AK247" s="90">
        <f t="shared" si="191"/>
        <v>0</v>
      </c>
      <c r="AL247" s="90">
        <f t="shared" si="192"/>
        <v>0</v>
      </c>
      <c r="AM247" s="90">
        <f t="shared" si="193"/>
        <v>0</v>
      </c>
      <c r="AN247" s="90">
        <f t="shared" si="194"/>
        <v>0</v>
      </c>
      <c r="AO247" s="90">
        <f t="shared" si="195"/>
        <v>0</v>
      </c>
      <c r="AP247" s="90">
        <f t="shared" si="196"/>
        <v>0</v>
      </c>
      <c r="AQ247" s="110">
        <f t="shared" si="197"/>
        <v>0</v>
      </c>
      <c r="AR247" s="110">
        <f t="shared" si="198"/>
        <v>0</v>
      </c>
      <c r="AS247" s="110">
        <f t="shared" si="199"/>
        <v>0</v>
      </c>
      <c r="AT247" s="110">
        <f t="shared" si="200"/>
        <v>0</v>
      </c>
      <c r="AU247" s="110">
        <f t="shared" si="201"/>
        <v>0</v>
      </c>
      <c r="AV247" s="110">
        <f t="shared" si="202"/>
        <v>0</v>
      </c>
      <c r="AW247" s="110">
        <f t="shared" si="240"/>
        <v>1.8120868701964696</v>
      </c>
      <c r="AX247" s="110">
        <f t="shared" si="241"/>
        <v>3.2796373884567442</v>
      </c>
      <c r="AY247" s="110">
        <f t="shared" si="242"/>
        <v>0.83768194678333607</v>
      </c>
      <c r="AZ247" s="110">
        <f t="shared" si="243"/>
        <v>0.62608691998943855</v>
      </c>
      <c r="BA247" s="110">
        <f t="shared" si="244"/>
        <v>9.6953894571654899</v>
      </c>
      <c r="BB247" s="110">
        <f t="shared" si="245"/>
        <v>2.71181603624215</v>
      </c>
      <c r="BC247" s="110">
        <f t="shared" si="209"/>
        <v>31.790588110836435</v>
      </c>
      <c r="BD247" s="110">
        <f t="shared" si="210"/>
        <v>40.200209157115466</v>
      </c>
      <c r="BE247" s="110">
        <f t="shared" si="211"/>
        <v>12.718217721871612</v>
      </c>
      <c r="BF247" s="110">
        <f t="shared" si="212"/>
        <v>9.1586310101823685</v>
      </c>
      <c r="BG247" s="110">
        <f t="shared" si="213"/>
        <v>138.95645815945556</v>
      </c>
      <c r="BH247" s="110">
        <f t="shared" si="214"/>
        <v>35.394509915217817</v>
      </c>
      <c r="BI247" s="108">
        <f t="shared" si="215"/>
        <v>0</v>
      </c>
      <c r="BJ247" s="109">
        <f t="shared" si="216"/>
        <v>-10405.68346248926</v>
      </c>
      <c r="BK247" s="109">
        <f t="shared" si="203"/>
        <v>10300</v>
      </c>
      <c r="BL247" s="89">
        <f t="shared" si="217"/>
        <v>-1.0156321098006793E-2</v>
      </c>
      <c r="BM247" s="109">
        <f t="shared" si="246"/>
        <v>735.81002415127989</v>
      </c>
      <c r="BN247" s="108">
        <f t="shared" si="218"/>
        <v>11035.81002415128</v>
      </c>
      <c r="BO247" s="89">
        <f t="shared" si="219"/>
        <v>6.0555999414504624E-2</v>
      </c>
      <c r="BP247" s="108">
        <f t="shared" si="204"/>
        <v>778.64513072122804</v>
      </c>
      <c r="BQ247" s="108">
        <f t="shared" si="220"/>
        <v>11078.645130721228</v>
      </c>
      <c r="BR247" s="89">
        <f t="shared" si="205"/>
        <v>6.4672510042985909E-2</v>
      </c>
      <c r="BT247" s="108"/>
      <c r="BU247" s="109">
        <f t="shared" si="221"/>
        <v>-10405.68346248926</v>
      </c>
      <c r="BV247" s="109">
        <f t="shared" si="206"/>
        <v>10300</v>
      </c>
      <c r="BX247" s="108">
        <f t="shared" si="207"/>
        <v>10405.68346248926</v>
      </c>
      <c r="BY247" s="111">
        <f t="shared" si="208"/>
        <v>-1.0156321098006793E-2</v>
      </c>
      <c r="BZ247" s="108">
        <f t="shared" si="189"/>
        <v>60.470001000000003</v>
      </c>
      <c r="CA247" s="108">
        <f t="shared" si="190"/>
        <v>41.599997999999999</v>
      </c>
    </row>
    <row r="248" spans="1:79" ht="12.75" customHeight="1" x14ac:dyDescent="0.2">
      <c r="A248" s="107">
        <v>40784</v>
      </c>
      <c r="B248" s="108">
        <v>60.369999</v>
      </c>
      <c r="C248" s="108">
        <v>48.98</v>
      </c>
      <c r="D248" s="108">
        <v>48.59</v>
      </c>
      <c r="E248" s="108">
        <v>58.689999</v>
      </c>
      <c r="F248" s="108">
        <v>32.779998999999997</v>
      </c>
      <c r="G248" s="108">
        <v>42.790000999999997</v>
      </c>
      <c r="L248" s="189">
        <f>IF(inter=Weekly_2,L247+$B$4,IF(inter=Bi_weekly_2,0,IF(inter=Monthly_2,0,IF(inter=Quarterly_2,0,IF(inter=Yearly_2,0,IF(inter=None_2,0,0))))))</f>
        <v>0</v>
      </c>
      <c r="M248" s="109">
        <f t="shared" si="222"/>
        <v>0</v>
      </c>
      <c r="N248" s="109">
        <f t="shared" si="223"/>
        <v>0</v>
      </c>
      <c r="O248" s="109">
        <f t="shared" si="224"/>
        <v>0</v>
      </c>
      <c r="P248" s="109">
        <f t="shared" si="225"/>
        <v>0</v>
      </c>
      <c r="Q248" s="109">
        <f t="shared" si="226"/>
        <v>0</v>
      </c>
      <c r="R248" s="109">
        <f t="shared" si="227"/>
        <v>0</v>
      </c>
      <c r="S248" s="110">
        <f t="shared" si="228"/>
        <v>0</v>
      </c>
      <c r="T248" s="110">
        <f t="shared" si="229"/>
        <v>0</v>
      </c>
      <c r="U248" s="110">
        <f t="shared" si="230"/>
        <v>0</v>
      </c>
      <c r="V248" s="110">
        <f t="shared" si="231"/>
        <v>0</v>
      </c>
      <c r="W248" s="110">
        <f t="shared" si="232"/>
        <v>0</v>
      </c>
      <c r="X248" s="110">
        <f t="shared" si="233"/>
        <v>0</v>
      </c>
      <c r="Y248" s="110">
        <f t="shared" si="234"/>
        <v>29.978501240639964</v>
      </c>
      <c r="Z248" s="110">
        <f t="shared" si="235"/>
        <v>36.920571768658725</v>
      </c>
      <c r="AA248" s="110">
        <f t="shared" si="236"/>
        <v>11.880535775088276</v>
      </c>
      <c r="AB248" s="110">
        <f t="shared" si="237"/>
        <v>8.5325440901929301</v>
      </c>
      <c r="AC248" s="110">
        <f t="shared" si="238"/>
        <v>129.26106870229009</v>
      </c>
      <c r="AD248" s="110">
        <f t="shared" si="239"/>
        <v>32.68269387897567</v>
      </c>
      <c r="AE248" s="110"/>
      <c r="AF248" s="110"/>
      <c r="AG248" s="110"/>
      <c r="AH248" s="110"/>
      <c r="AI248" s="110"/>
      <c r="AJ248" s="110"/>
      <c r="AK248" s="90">
        <f t="shared" si="191"/>
        <v>0</v>
      </c>
      <c r="AL248" s="90">
        <f t="shared" si="192"/>
        <v>0</v>
      </c>
      <c r="AM248" s="90">
        <f t="shared" si="193"/>
        <v>0</v>
      </c>
      <c r="AN248" s="90">
        <f t="shared" si="194"/>
        <v>0</v>
      </c>
      <c r="AO248" s="90">
        <f t="shared" si="195"/>
        <v>0</v>
      </c>
      <c r="AP248" s="90">
        <f t="shared" si="196"/>
        <v>0</v>
      </c>
      <c r="AQ248" s="110">
        <f t="shared" si="197"/>
        <v>0</v>
      </c>
      <c r="AR248" s="110">
        <f t="shared" si="198"/>
        <v>0</v>
      </c>
      <c r="AS248" s="110">
        <f t="shared" si="199"/>
        <v>0</v>
      </c>
      <c r="AT248" s="110">
        <f t="shared" si="200"/>
        <v>0</v>
      </c>
      <c r="AU248" s="110">
        <f t="shared" si="201"/>
        <v>0</v>
      </c>
      <c r="AV248" s="110">
        <f t="shared" si="202"/>
        <v>0</v>
      </c>
      <c r="AW248" s="110">
        <f t="shared" si="240"/>
        <v>1.8120868701964696</v>
      </c>
      <c r="AX248" s="110">
        <f t="shared" si="241"/>
        <v>3.2796373884567442</v>
      </c>
      <c r="AY248" s="110">
        <f t="shared" si="242"/>
        <v>0.83768194678333607</v>
      </c>
      <c r="AZ248" s="110">
        <f t="shared" si="243"/>
        <v>0.62608691998943855</v>
      </c>
      <c r="BA248" s="110">
        <f t="shared" si="244"/>
        <v>9.6953894571654899</v>
      </c>
      <c r="BB248" s="110">
        <f t="shared" si="245"/>
        <v>2.71181603624215</v>
      </c>
      <c r="BC248" s="110">
        <f t="shared" si="209"/>
        <v>31.790588110836435</v>
      </c>
      <c r="BD248" s="110">
        <f t="shared" si="210"/>
        <v>40.200209157115466</v>
      </c>
      <c r="BE248" s="110">
        <f t="shared" si="211"/>
        <v>12.718217721871612</v>
      </c>
      <c r="BF248" s="110">
        <f t="shared" si="212"/>
        <v>9.1586310101823685</v>
      </c>
      <c r="BG248" s="110">
        <f t="shared" si="213"/>
        <v>138.95645815945556</v>
      </c>
      <c r="BH248" s="110">
        <f t="shared" si="214"/>
        <v>35.394509915217817</v>
      </c>
      <c r="BI248" s="108">
        <f t="shared" si="215"/>
        <v>0</v>
      </c>
      <c r="BJ248" s="109">
        <f t="shared" si="216"/>
        <v>-10405.68346248926</v>
      </c>
      <c r="BK248" s="109">
        <f t="shared" si="203"/>
        <v>10331.892139144318</v>
      </c>
      <c r="BL248" s="89">
        <f t="shared" si="217"/>
        <v>-7.0914441719226451E-3</v>
      </c>
      <c r="BM248" s="109">
        <f t="shared" si="246"/>
        <v>735.81002415127989</v>
      </c>
      <c r="BN248" s="108">
        <f t="shared" si="218"/>
        <v>11067.702163295598</v>
      </c>
      <c r="BO248" s="89">
        <f t="shared" si="219"/>
        <v>6.3620876340588772E-2</v>
      </c>
      <c r="BP248" s="108">
        <f t="shared" si="204"/>
        <v>781.33379594369376</v>
      </c>
      <c r="BQ248" s="108">
        <f t="shared" si="220"/>
        <v>11113.225935088014</v>
      </c>
      <c r="BR248" s="89">
        <f t="shared" si="205"/>
        <v>6.7995771267627569E-2</v>
      </c>
      <c r="BT248" s="108"/>
      <c r="BU248" s="109">
        <f t="shared" si="221"/>
        <v>-10405.68346248926</v>
      </c>
      <c r="BV248" s="109">
        <f t="shared" si="206"/>
        <v>10331.892139144318</v>
      </c>
      <c r="BX248" s="108">
        <f t="shared" si="207"/>
        <v>10405.68346248926</v>
      </c>
      <c r="BY248" s="111">
        <f t="shared" si="208"/>
        <v>-7.0914441719226451E-3</v>
      </c>
      <c r="BZ248" s="108">
        <f t="shared" si="189"/>
        <v>60.369999</v>
      </c>
      <c r="CA248" s="108">
        <f t="shared" si="190"/>
        <v>42.790000999999997</v>
      </c>
    </row>
    <row r="249" spans="1:79" ht="12.75" customHeight="1" x14ac:dyDescent="0.2">
      <c r="A249" s="107">
        <v>40792</v>
      </c>
      <c r="B249" s="108">
        <v>59.450001</v>
      </c>
      <c r="C249" s="108">
        <v>48.080002</v>
      </c>
      <c r="D249" s="108">
        <v>47.919998</v>
      </c>
      <c r="E249" s="108">
        <v>58.119999</v>
      </c>
      <c r="F249" s="108">
        <v>30.950001</v>
      </c>
      <c r="G249" s="108">
        <v>41.150002000000001</v>
      </c>
      <c r="L249" s="189">
        <f>IF(inter=Weekly_2,L248+$B$4,IF(inter=Bi_weekly_2,L247+$B$4,IF(inter=Monthly_2,0,IF(inter=Quarterly_2,0,IF(inter=Yearly_2,0,IF(inter=None_2,0,0))))))</f>
        <v>0</v>
      </c>
      <c r="M249" s="109">
        <f t="shared" si="222"/>
        <v>0</v>
      </c>
      <c r="N249" s="109">
        <f t="shared" si="223"/>
        <v>0</v>
      </c>
      <c r="O249" s="109">
        <f t="shared" si="224"/>
        <v>0</v>
      </c>
      <c r="P249" s="109">
        <f t="shared" si="225"/>
        <v>0</v>
      </c>
      <c r="Q249" s="109">
        <f t="shared" si="226"/>
        <v>0</v>
      </c>
      <c r="R249" s="109">
        <f t="shared" si="227"/>
        <v>0</v>
      </c>
      <c r="S249" s="110">
        <f t="shared" si="228"/>
        <v>0</v>
      </c>
      <c r="T249" s="110">
        <f t="shared" si="229"/>
        <v>0</v>
      </c>
      <c r="U249" s="110">
        <f t="shared" si="230"/>
        <v>0</v>
      </c>
      <c r="V249" s="110">
        <f t="shared" si="231"/>
        <v>0</v>
      </c>
      <c r="W249" s="110">
        <f t="shared" si="232"/>
        <v>0</v>
      </c>
      <c r="X249" s="110">
        <f t="shared" si="233"/>
        <v>0</v>
      </c>
      <c r="Y249" s="110">
        <f t="shared" si="234"/>
        <v>29.978501240639964</v>
      </c>
      <c r="Z249" s="110">
        <f t="shared" si="235"/>
        <v>36.920571768658725</v>
      </c>
      <c r="AA249" s="110">
        <f t="shared" si="236"/>
        <v>11.880535775088276</v>
      </c>
      <c r="AB249" s="110">
        <f t="shared" si="237"/>
        <v>8.5325440901929301</v>
      </c>
      <c r="AC249" s="110">
        <f t="shared" si="238"/>
        <v>129.26106870229009</v>
      </c>
      <c r="AD249" s="110">
        <f t="shared" si="239"/>
        <v>32.68269387897567</v>
      </c>
      <c r="AE249" s="110"/>
      <c r="AF249" s="110"/>
      <c r="AG249" s="110"/>
      <c r="AH249" s="110"/>
      <c r="AI249" s="110"/>
      <c r="AJ249" s="110"/>
      <c r="AK249" s="90">
        <f t="shared" si="191"/>
        <v>0</v>
      </c>
      <c r="AL249" s="90">
        <f t="shared" si="192"/>
        <v>0</v>
      </c>
      <c r="AM249" s="90">
        <f t="shared" si="193"/>
        <v>0</v>
      </c>
      <c r="AN249" s="90">
        <f t="shared" si="194"/>
        <v>0</v>
      </c>
      <c r="AO249" s="90">
        <f t="shared" si="195"/>
        <v>0</v>
      </c>
      <c r="AP249" s="90">
        <f t="shared" si="196"/>
        <v>0</v>
      </c>
      <c r="AQ249" s="110">
        <f t="shared" si="197"/>
        <v>0</v>
      </c>
      <c r="AR249" s="110">
        <f t="shared" si="198"/>
        <v>0</v>
      </c>
      <c r="AS249" s="110">
        <f t="shared" si="199"/>
        <v>0</v>
      </c>
      <c r="AT249" s="110">
        <f t="shared" si="200"/>
        <v>0</v>
      </c>
      <c r="AU249" s="110">
        <f t="shared" si="201"/>
        <v>0</v>
      </c>
      <c r="AV249" s="110">
        <f t="shared" si="202"/>
        <v>0</v>
      </c>
      <c r="AW249" s="110">
        <f t="shared" si="240"/>
        <v>1.8120868701964696</v>
      </c>
      <c r="AX249" s="110">
        <f t="shared" si="241"/>
        <v>3.2796373884567442</v>
      </c>
      <c r="AY249" s="110">
        <f t="shared" si="242"/>
        <v>0.83768194678333607</v>
      </c>
      <c r="AZ249" s="110">
        <f t="shared" si="243"/>
        <v>0.62608691998943855</v>
      </c>
      <c r="BA249" s="110">
        <f t="shared" si="244"/>
        <v>9.6953894571654899</v>
      </c>
      <c r="BB249" s="110">
        <f t="shared" si="245"/>
        <v>2.71181603624215</v>
      </c>
      <c r="BC249" s="110">
        <f t="shared" si="209"/>
        <v>31.790588110836435</v>
      </c>
      <c r="BD249" s="110">
        <f t="shared" si="210"/>
        <v>40.200209157115466</v>
      </c>
      <c r="BE249" s="110">
        <f t="shared" si="211"/>
        <v>12.718217721871612</v>
      </c>
      <c r="BF249" s="110">
        <f t="shared" si="212"/>
        <v>9.1586310101823685</v>
      </c>
      <c r="BG249" s="110">
        <f t="shared" si="213"/>
        <v>138.95645815945556</v>
      </c>
      <c r="BH249" s="110">
        <f t="shared" si="214"/>
        <v>35.394509915217817</v>
      </c>
      <c r="BI249" s="108">
        <f t="shared" si="215"/>
        <v>0</v>
      </c>
      <c r="BJ249" s="109">
        <f t="shared" si="216"/>
        <v>-10405.68346248926</v>
      </c>
      <c r="BK249" s="109">
        <f t="shared" si="203"/>
        <v>9968.1129218656133</v>
      </c>
      <c r="BL249" s="89">
        <f t="shared" si="217"/>
        <v>-4.2051110068936359E-2</v>
      </c>
      <c r="BM249" s="109">
        <f t="shared" si="246"/>
        <v>735.81002415127989</v>
      </c>
      <c r="BN249" s="108">
        <f t="shared" si="218"/>
        <v>10703.922946016894</v>
      </c>
      <c r="BO249" s="89">
        <f t="shared" si="219"/>
        <v>2.8661210443575058E-2</v>
      </c>
      <c r="BP249" s="108">
        <f t="shared" si="204"/>
        <v>753.6069755293928</v>
      </c>
      <c r="BQ249" s="108">
        <f t="shared" si="220"/>
        <v>10721.719897395005</v>
      </c>
      <c r="BR249" s="89">
        <f t="shared" si="205"/>
        <v>3.0371521106230315E-2</v>
      </c>
      <c r="BT249" s="108"/>
      <c r="BU249" s="109">
        <f t="shared" si="221"/>
        <v>-10405.68346248926</v>
      </c>
      <c r="BV249" s="109">
        <f t="shared" si="206"/>
        <v>9968.1129218656133</v>
      </c>
      <c r="BX249" s="108">
        <f t="shared" si="207"/>
        <v>10405.68346248926</v>
      </c>
      <c r="BY249" s="111">
        <f t="shared" si="208"/>
        <v>-4.2051110068936248E-2</v>
      </c>
      <c r="BZ249" s="108">
        <f t="shared" si="189"/>
        <v>59.450001</v>
      </c>
      <c r="CA249" s="108">
        <f t="shared" si="190"/>
        <v>41.150002000000001</v>
      </c>
    </row>
    <row r="250" spans="1:79" ht="12.75" customHeight="1" x14ac:dyDescent="0.2">
      <c r="A250" s="107">
        <v>40798</v>
      </c>
      <c r="B250" s="108">
        <v>62.700001</v>
      </c>
      <c r="C250" s="108">
        <v>50.459999000000003</v>
      </c>
      <c r="D250" s="108">
        <v>50.279998999999997</v>
      </c>
      <c r="E250" s="108">
        <v>61.369999</v>
      </c>
      <c r="F250" s="108">
        <v>32.169998</v>
      </c>
      <c r="G250" s="108">
        <v>41.529998999999997</v>
      </c>
      <c r="L250" s="189">
        <f>IF(inter=Weekly_2,L249+$B$4,IF(inter=Bi_weekly_2,0,IF(inter=Monthly_2,0,IF(inter=Quarterly_2,0,IF(inter=Yearly_2,0,IF(inter=None_2,0,0))))))</f>
        <v>0</v>
      </c>
      <c r="M250" s="109">
        <f t="shared" si="222"/>
        <v>0</v>
      </c>
      <c r="N250" s="109">
        <f t="shared" si="223"/>
        <v>0</v>
      </c>
      <c r="O250" s="109">
        <f t="shared" si="224"/>
        <v>0</v>
      </c>
      <c r="P250" s="109">
        <f t="shared" si="225"/>
        <v>0</v>
      </c>
      <c r="Q250" s="109">
        <f t="shared" si="226"/>
        <v>0</v>
      </c>
      <c r="R250" s="109">
        <f t="shared" si="227"/>
        <v>0</v>
      </c>
      <c r="S250" s="110">
        <f t="shared" si="228"/>
        <v>0</v>
      </c>
      <c r="T250" s="110">
        <f t="shared" si="229"/>
        <v>0</v>
      </c>
      <c r="U250" s="110">
        <f t="shared" si="230"/>
        <v>0</v>
      </c>
      <c r="V250" s="110">
        <f t="shared" si="231"/>
        <v>0</v>
      </c>
      <c r="W250" s="110">
        <f t="shared" si="232"/>
        <v>0</v>
      </c>
      <c r="X250" s="110">
        <f t="shared" si="233"/>
        <v>0</v>
      </c>
      <c r="Y250" s="110">
        <f t="shared" si="234"/>
        <v>29.978501240639964</v>
      </c>
      <c r="Z250" s="110">
        <f t="shared" si="235"/>
        <v>36.920571768658725</v>
      </c>
      <c r="AA250" s="110">
        <f t="shared" si="236"/>
        <v>11.880535775088276</v>
      </c>
      <c r="AB250" s="110">
        <f t="shared" si="237"/>
        <v>8.5325440901929301</v>
      </c>
      <c r="AC250" s="110">
        <f t="shared" si="238"/>
        <v>129.26106870229009</v>
      </c>
      <c r="AD250" s="110">
        <f t="shared" si="239"/>
        <v>32.68269387897567</v>
      </c>
      <c r="AE250" s="110"/>
      <c r="AF250" s="110"/>
      <c r="AG250" s="110"/>
      <c r="AH250" s="110"/>
      <c r="AI250" s="110"/>
      <c r="AJ250" s="110"/>
      <c r="AK250" s="90">
        <f t="shared" si="191"/>
        <v>0</v>
      </c>
      <c r="AL250" s="90">
        <f t="shared" si="192"/>
        <v>0</v>
      </c>
      <c r="AM250" s="90">
        <f t="shared" si="193"/>
        <v>0</v>
      </c>
      <c r="AN250" s="90">
        <f t="shared" si="194"/>
        <v>0</v>
      </c>
      <c r="AO250" s="90">
        <f t="shared" si="195"/>
        <v>0</v>
      </c>
      <c r="AP250" s="90">
        <f t="shared" si="196"/>
        <v>0</v>
      </c>
      <c r="AQ250" s="110">
        <f t="shared" si="197"/>
        <v>0</v>
      </c>
      <c r="AR250" s="110">
        <f t="shared" si="198"/>
        <v>0</v>
      </c>
      <c r="AS250" s="110">
        <f t="shared" si="199"/>
        <v>0</v>
      </c>
      <c r="AT250" s="110">
        <f t="shared" si="200"/>
        <v>0</v>
      </c>
      <c r="AU250" s="110">
        <f t="shared" si="201"/>
        <v>0</v>
      </c>
      <c r="AV250" s="110">
        <f t="shared" si="202"/>
        <v>0</v>
      </c>
      <c r="AW250" s="110">
        <f t="shared" si="240"/>
        <v>1.8120868701964696</v>
      </c>
      <c r="AX250" s="110">
        <f t="shared" si="241"/>
        <v>3.2796373884567442</v>
      </c>
      <c r="AY250" s="110">
        <f t="shared" si="242"/>
        <v>0.83768194678333607</v>
      </c>
      <c r="AZ250" s="110">
        <f t="shared" si="243"/>
        <v>0.62608691998943855</v>
      </c>
      <c r="BA250" s="110">
        <f t="shared" si="244"/>
        <v>9.6953894571654899</v>
      </c>
      <c r="BB250" s="110">
        <f t="shared" si="245"/>
        <v>2.71181603624215</v>
      </c>
      <c r="BC250" s="110">
        <f t="shared" si="209"/>
        <v>31.790588110836435</v>
      </c>
      <c r="BD250" s="110">
        <f t="shared" si="210"/>
        <v>40.200209157115466</v>
      </c>
      <c r="BE250" s="110">
        <f t="shared" si="211"/>
        <v>12.718217721871612</v>
      </c>
      <c r="BF250" s="110">
        <f t="shared" si="212"/>
        <v>9.1586310101823685</v>
      </c>
      <c r="BG250" s="110">
        <f t="shared" si="213"/>
        <v>138.95645815945556</v>
      </c>
      <c r="BH250" s="110">
        <f t="shared" si="214"/>
        <v>35.394509915217817</v>
      </c>
      <c r="BI250" s="108">
        <f t="shared" si="215"/>
        <v>0</v>
      </c>
      <c r="BJ250" s="109">
        <f t="shared" si="216"/>
        <v>-10405.68346248926</v>
      </c>
      <c r="BK250" s="109">
        <f t="shared" si="203"/>
        <v>10379.300187207773</v>
      </c>
      <c r="BL250" s="89">
        <f t="shared" si="217"/>
        <v>-2.5354677928263181E-3</v>
      </c>
      <c r="BM250" s="109">
        <f t="shared" si="246"/>
        <v>735.81002415127989</v>
      </c>
      <c r="BN250" s="108">
        <f t="shared" si="218"/>
        <v>11115.110211359053</v>
      </c>
      <c r="BO250" s="89">
        <f t="shared" si="219"/>
        <v>6.8176852719685099E-2</v>
      </c>
      <c r="BP250" s="108">
        <f t="shared" si="204"/>
        <v>784.17232573509989</v>
      </c>
      <c r="BQ250" s="108">
        <f t="shared" si="220"/>
        <v>11163.472512942873</v>
      </c>
      <c r="BR250" s="89">
        <f t="shared" si="205"/>
        <v>7.2824534129383833E-2</v>
      </c>
      <c r="BT250" s="108"/>
      <c r="BU250" s="109">
        <f t="shared" si="221"/>
        <v>-10405.68346248926</v>
      </c>
      <c r="BV250" s="109">
        <f t="shared" si="206"/>
        <v>10379.300187207773</v>
      </c>
      <c r="BX250" s="108">
        <f t="shared" si="207"/>
        <v>10405.68346248926</v>
      </c>
      <c r="BY250" s="111">
        <f t="shared" si="208"/>
        <v>-2.5354677928263181E-3</v>
      </c>
      <c r="BZ250" s="108">
        <f t="shared" si="189"/>
        <v>62.700001</v>
      </c>
      <c r="CA250" s="108">
        <f t="shared" si="190"/>
        <v>41.529998999999997</v>
      </c>
    </row>
    <row r="251" spans="1:79" ht="12.75" customHeight="1" x14ac:dyDescent="0.2">
      <c r="A251" s="107">
        <v>40805</v>
      </c>
      <c r="B251" s="108">
        <v>58</v>
      </c>
      <c r="C251" s="108">
        <v>46.580002</v>
      </c>
      <c r="D251" s="108">
        <v>46.68</v>
      </c>
      <c r="E251" s="108">
        <v>56.02</v>
      </c>
      <c r="F251" s="108">
        <v>29.719999000000001</v>
      </c>
      <c r="G251" s="108">
        <v>36.790000999999997</v>
      </c>
      <c r="L251" s="189">
        <f>IF(inter=Weekly_2,L250+$B$4,IF(inter=Bi_weekly_2,L249+$B$4,IF(inter=Monthly_2,L247+$B$4,IF(inter=Quarterly_2,0,IF(inter=Yearly_2,0,IF(inter=None_2,0,0))))))</f>
        <v>10400</v>
      </c>
      <c r="M251" s="109">
        <f t="shared" si="222"/>
        <v>-91.646928042881882</v>
      </c>
      <c r="N251" s="109">
        <f t="shared" si="223"/>
        <v>-110.63969317473288</v>
      </c>
      <c r="O251" s="109">
        <f t="shared" si="224"/>
        <v>-27.816590018879197</v>
      </c>
      <c r="P251" s="109">
        <f t="shared" si="225"/>
        <v>-31.606880067392069</v>
      </c>
      <c r="Q251" s="109">
        <f t="shared" si="226"/>
        <v>-432.76116742900649</v>
      </c>
      <c r="R251" s="109">
        <f t="shared" si="227"/>
        <v>-170.4036595097914</v>
      </c>
      <c r="S251" s="110">
        <f t="shared" si="228"/>
        <v>1.5801194490152048</v>
      </c>
      <c r="T251" s="110">
        <f t="shared" si="229"/>
        <v>2.3752616664707933</v>
      </c>
      <c r="U251" s="110">
        <f t="shared" si="230"/>
        <v>0.59589952911052269</v>
      </c>
      <c r="V251" s="110">
        <f t="shared" si="231"/>
        <v>0.56420707010696303</v>
      </c>
      <c r="W251" s="110">
        <f t="shared" si="232"/>
        <v>14.561277994289517</v>
      </c>
      <c r="X251" s="110">
        <f t="shared" si="233"/>
        <v>4.6317927392769418</v>
      </c>
      <c r="Y251" s="110">
        <f t="shared" si="234"/>
        <v>31.558620689655168</v>
      </c>
      <c r="Z251" s="110">
        <f t="shared" si="235"/>
        <v>39.295833435129516</v>
      </c>
      <c r="AA251" s="110">
        <f t="shared" si="236"/>
        <v>12.476435304198798</v>
      </c>
      <c r="AB251" s="110">
        <f t="shared" si="237"/>
        <v>9.0967511602998936</v>
      </c>
      <c r="AC251" s="110">
        <f t="shared" si="238"/>
        <v>143.82234669657961</v>
      </c>
      <c r="AD251" s="110">
        <f t="shared" si="239"/>
        <v>37.314486618252609</v>
      </c>
      <c r="AE251" s="110">
        <v>0.30599999999999999</v>
      </c>
      <c r="AF251" s="110">
        <v>0.35799999999999998</v>
      </c>
      <c r="AG251" s="110"/>
      <c r="AH251" s="110"/>
      <c r="AI251" s="110"/>
      <c r="AJ251" s="110"/>
      <c r="AK251" s="90">
        <f t="shared" si="191"/>
        <v>9.6569379310344807</v>
      </c>
      <c r="AL251" s="90">
        <f t="shared" si="192"/>
        <v>14.067908369776367</v>
      </c>
      <c r="AM251" s="90">
        <f t="shared" si="193"/>
        <v>0</v>
      </c>
      <c r="AN251" s="90">
        <f t="shared" si="194"/>
        <v>0</v>
      </c>
      <c r="AO251" s="90">
        <f t="shared" si="195"/>
        <v>0</v>
      </c>
      <c r="AP251" s="90">
        <f t="shared" si="196"/>
        <v>0</v>
      </c>
      <c r="AQ251" s="110">
        <f t="shared" si="197"/>
        <v>0.16649892984542208</v>
      </c>
      <c r="AR251" s="110">
        <f t="shared" si="198"/>
        <v>0.30201605336505494</v>
      </c>
      <c r="AS251" s="110">
        <f t="shared" si="199"/>
        <v>0</v>
      </c>
      <c r="AT251" s="110">
        <f t="shared" si="200"/>
        <v>0</v>
      </c>
      <c r="AU251" s="110">
        <f t="shared" si="201"/>
        <v>0</v>
      </c>
      <c r="AV251" s="110">
        <f t="shared" si="202"/>
        <v>0</v>
      </c>
      <c r="AW251" s="110">
        <f t="shared" si="240"/>
        <v>1.9785858000418917</v>
      </c>
      <c r="AX251" s="110">
        <f t="shared" si="241"/>
        <v>3.5816534418217993</v>
      </c>
      <c r="AY251" s="110">
        <f t="shared" si="242"/>
        <v>0.83768194678333607</v>
      </c>
      <c r="AZ251" s="110">
        <f t="shared" si="243"/>
        <v>0.62608691998943855</v>
      </c>
      <c r="BA251" s="110">
        <f t="shared" si="244"/>
        <v>9.6953894571654899</v>
      </c>
      <c r="BB251" s="110">
        <f t="shared" si="245"/>
        <v>2.71181603624215</v>
      </c>
      <c r="BC251" s="110">
        <f t="shared" si="209"/>
        <v>33.537206489697063</v>
      </c>
      <c r="BD251" s="110">
        <f t="shared" si="210"/>
        <v>42.877486876951316</v>
      </c>
      <c r="BE251" s="110">
        <f t="shared" si="211"/>
        <v>13.314117250982134</v>
      </c>
      <c r="BF251" s="110">
        <f t="shared" si="212"/>
        <v>9.7228380802893319</v>
      </c>
      <c r="BG251" s="110">
        <f t="shared" si="213"/>
        <v>153.51773615374509</v>
      </c>
      <c r="BH251" s="110">
        <f t="shared" si="214"/>
        <v>40.026302654494756</v>
      </c>
      <c r="BI251" s="108">
        <f t="shared" si="215"/>
        <v>23.724846300810846</v>
      </c>
      <c r="BJ251" s="109">
        <f t="shared" si="216"/>
        <v>-11270.558380731944</v>
      </c>
      <c r="BK251" s="109">
        <f t="shared" si="203"/>
        <v>10399.999999999998</v>
      </c>
      <c r="BL251" s="89">
        <f t="shared" si="217"/>
        <v>-7.7241814586599844E-2</v>
      </c>
      <c r="BM251" s="109">
        <f t="shared" si="246"/>
        <v>759.53487045209079</v>
      </c>
      <c r="BN251" s="108">
        <f t="shared" si="218"/>
        <v>11159.534870452089</v>
      </c>
      <c r="BO251" s="89">
        <f t="shared" si="219"/>
        <v>-9.8507550850062131E-3</v>
      </c>
      <c r="BP251" s="108">
        <f t="shared" si="204"/>
        <v>743.68246307618415</v>
      </c>
      <c r="BQ251" s="108">
        <f t="shared" si="220"/>
        <v>11143.682463076182</v>
      </c>
      <c r="BR251" s="89">
        <f t="shared" si="205"/>
        <v>-1.125728764891254E-2</v>
      </c>
      <c r="BT251" s="108"/>
      <c r="BU251" s="109">
        <f t="shared" si="221"/>
        <v>-11270.558380731944</v>
      </c>
      <c r="BV251" s="109">
        <f t="shared" si="206"/>
        <v>10399.999999999998</v>
      </c>
      <c r="BX251" s="108">
        <f t="shared" si="207"/>
        <v>11270.558380731944</v>
      </c>
      <c r="BY251" s="111">
        <f t="shared" si="208"/>
        <v>-7.7241814586599955E-2</v>
      </c>
      <c r="BZ251" s="108">
        <f t="shared" si="189"/>
        <v>58</v>
      </c>
      <c r="CA251" s="108">
        <f t="shared" si="190"/>
        <v>36.790000999999997</v>
      </c>
    </row>
    <row r="252" spans="1:79" ht="12.75" customHeight="1" x14ac:dyDescent="0.2">
      <c r="A252" s="107">
        <v>40812</v>
      </c>
      <c r="B252" s="108">
        <v>57.720001000000003</v>
      </c>
      <c r="C252" s="108">
        <v>47.049999</v>
      </c>
      <c r="D252" s="108">
        <v>46.400002000000001</v>
      </c>
      <c r="E252" s="108">
        <v>55.580002</v>
      </c>
      <c r="F252" s="108">
        <v>30.129999000000002</v>
      </c>
      <c r="G252" s="108">
        <v>35.830002</v>
      </c>
      <c r="L252" s="189">
        <f>IF(inter=Weekly_2,L251+$B$4,IF(inter=Bi_weekly_2,0,IF(inter=Monthly_2,0,IF(inter=Quarterly_2,0,IF(inter=Yearly_2,0,IF(inter=None_2,0,0))))))</f>
        <v>0</v>
      </c>
      <c r="M252" s="109">
        <f t="shared" si="222"/>
        <v>0</v>
      </c>
      <c r="N252" s="109">
        <f t="shared" si="223"/>
        <v>0</v>
      </c>
      <c r="O252" s="109">
        <f t="shared" si="224"/>
        <v>0</v>
      </c>
      <c r="P252" s="109">
        <f t="shared" si="225"/>
        <v>0</v>
      </c>
      <c r="Q252" s="109">
        <f t="shared" si="226"/>
        <v>0</v>
      </c>
      <c r="R252" s="109">
        <f t="shared" si="227"/>
        <v>0</v>
      </c>
      <c r="S252" s="110">
        <f t="shared" si="228"/>
        <v>0</v>
      </c>
      <c r="T252" s="110">
        <f t="shared" si="229"/>
        <v>0</v>
      </c>
      <c r="U252" s="110">
        <f t="shared" si="230"/>
        <v>0</v>
      </c>
      <c r="V252" s="110">
        <f t="shared" si="231"/>
        <v>0</v>
      </c>
      <c r="W252" s="110">
        <f t="shared" si="232"/>
        <v>0</v>
      </c>
      <c r="X252" s="110">
        <f t="shared" si="233"/>
        <v>0</v>
      </c>
      <c r="Y252" s="110">
        <f t="shared" si="234"/>
        <v>31.558620689655168</v>
      </c>
      <c r="Z252" s="110">
        <f t="shared" si="235"/>
        <v>39.295833435129516</v>
      </c>
      <c r="AA252" s="110">
        <f t="shared" si="236"/>
        <v>12.476435304198798</v>
      </c>
      <c r="AB252" s="110">
        <f t="shared" si="237"/>
        <v>9.0967511602998936</v>
      </c>
      <c r="AC252" s="110">
        <f t="shared" si="238"/>
        <v>143.82234669657961</v>
      </c>
      <c r="AD252" s="110">
        <f t="shared" si="239"/>
        <v>37.314486618252609</v>
      </c>
      <c r="AE252" s="110"/>
      <c r="AF252" s="110"/>
      <c r="AG252" s="110"/>
      <c r="AH252" s="110"/>
      <c r="AI252" s="110"/>
      <c r="AJ252" s="110"/>
      <c r="AK252" s="90">
        <f t="shared" si="191"/>
        <v>0</v>
      </c>
      <c r="AL252" s="90">
        <f t="shared" si="192"/>
        <v>0</v>
      </c>
      <c r="AM252" s="90">
        <f t="shared" si="193"/>
        <v>0</v>
      </c>
      <c r="AN252" s="90">
        <f t="shared" si="194"/>
        <v>0</v>
      </c>
      <c r="AO252" s="90">
        <f t="shared" si="195"/>
        <v>0</v>
      </c>
      <c r="AP252" s="90">
        <f t="shared" si="196"/>
        <v>0</v>
      </c>
      <c r="AQ252" s="110">
        <f t="shared" si="197"/>
        <v>0</v>
      </c>
      <c r="AR252" s="110">
        <f t="shared" si="198"/>
        <v>0</v>
      </c>
      <c r="AS252" s="110">
        <f t="shared" si="199"/>
        <v>0</v>
      </c>
      <c r="AT252" s="110">
        <f t="shared" si="200"/>
        <v>0</v>
      </c>
      <c r="AU252" s="110">
        <f t="shared" si="201"/>
        <v>0</v>
      </c>
      <c r="AV252" s="110">
        <f t="shared" si="202"/>
        <v>0</v>
      </c>
      <c r="AW252" s="110">
        <f t="shared" si="240"/>
        <v>1.9785858000418917</v>
      </c>
      <c r="AX252" s="110">
        <f t="shared" si="241"/>
        <v>3.5816534418217993</v>
      </c>
      <c r="AY252" s="110">
        <f t="shared" si="242"/>
        <v>0.83768194678333607</v>
      </c>
      <c r="AZ252" s="110">
        <f t="shared" si="243"/>
        <v>0.62608691998943855</v>
      </c>
      <c r="BA252" s="110">
        <f t="shared" si="244"/>
        <v>9.6953894571654899</v>
      </c>
      <c r="BB252" s="110">
        <f t="shared" si="245"/>
        <v>2.71181603624215</v>
      </c>
      <c r="BC252" s="110">
        <f t="shared" si="209"/>
        <v>33.537206489697063</v>
      </c>
      <c r="BD252" s="110">
        <f t="shared" si="210"/>
        <v>42.877486876951316</v>
      </c>
      <c r="BE252" s="110">
        <f t="shared" si="211"/>
        <v>13.314117250982134</v>
      </c>
      <c r="BF252" s="110">
        <f t="shared" si="212"/>
        <v>9.7228380802893319</v>
      </c>
      <c r="BG252" s="110">
        <f t="shared" si="213"/>
        <v>153.51773615374509</v>
      </c>
      <c r="BH252" s="110">
        <f t="shared" si="214"/>
        <v>40.026302654494756</v>
      </c>
      <c r="BI252" s="108">
        <f t="shared" si="215"/>
        <v>0</v>
      </c>
      <c r="BJ252" s="109">
        <f t="shared" si="216"/>
        <v>-11270.558380731944</v>
      </c>
      <c r="BK252" s="109">
        <f t="shared" si="203"/>
        <v>10425.281904649753</v>
      </c>
      <c r="BL252" s="89">
        <f t="shared" si="217"/>
        <v>-7.4998633388676517E-2</v>
      </c>
      <c r="BM252" s="109">
        <f t="shared" si="246"/>
        <v>759.53487045209079</v>
      </c>
      <c r="BN252" s="108">
        <f t="shared" si="218"/>
        <v>11184.816775101845</v>
      </c>
      <c r="BO252" s="89">
        <f t="shared" si="219"/>
        <v>-7.6075738870828857E-3</v>
      </c>
      <c r="BP252" s="108">
        <f t="shared" si="204"/>
        <v>745.67357013555863</v>
      </c>
      <c r="BQ252" s="108">
        <f t="shared" si="220"/>
        <v>11170.955474785313</v>
      </c>
      <c r="BR252" s="89">
        <f t="shared" si="205"/>
        <v>-8.837441995501405E-3</v>
      </c>
      <c r="BT252" s="108"/>
      <c r="BU252" s="109">
        <f t="shared" si="221"/>
        <v>-11270.558380731944</v>
      </c>
      <c r="BV252" s="109">
        <f t="shared" si="206"/>
        <v>10425.281904649753</v>
      </c>
      <c r="BX252" s="108">
        <f t="shared" si="207"/>
        <v>11270.558380731944</v>
      </c>
      <c r="BY252" s="111">
        <f t="shared" si="208"/>
        <v>-7.4998633388676517E-2</v>
      </c>
      <c r="BZ252" s="108">
        <f t="shared" si="189"/>
        <v>57.720001000000003</v>
      </c>
      <c r="CA252" s="108">
        <f t="shared" si="190"/>
        <v>35.830002</v>
      </c>
    </row>
    <row r="253" spans="1:79" ht="12.75" customHeight="1" x14ac:dyDescent="0.2">
      <c r="A253" s="107">
        <v>40819</v>
      </c>
      <c r="B253" s="108">
        <v>58.970001000000003</v>
      </c>
      <c r="C253" s="108">
        <v>47.759998000000003</v>
      </c>
      <c r="D253" s="108">
        <v>47.09</v>
      </c>
      <c r="E253" s="108">
        <v>56.400002000000001</v>
      </c>
      <c r="F253" s="108">
        <v>30.959999</v>
      </c>
      <c r="G253" s="108">
        <v>37.009998000000003</v>
      </c>
      <c r="L253" s="189">
        <f>IF(inter=Weekly_2,L252+$B$4,IF(inter=Bi_weekly_2,L251+$B$4,IF(inter=Monthly_2,0,IF(inter=Quarterly_2,0,IF(inter=Yearly_2,0,IF(inter=None_2,0,0))))))</f>
        <v>0</v>
      </c>
      <c r="M253" s="109">
        <f t="shared" si="222"/>
        <v>0</v>
      </c>
      <c r="N253" s="109">
        <f t="shared" si="223"/>
        <v>0</v>
      </c>
      <c r="O253" s="109">
        <f t="shared" si="224"/>
        <v>0</v>
      </c>
      <c r="P253" s="109">
        <f t="shared" si="225"/>
        <v>0</v>
      </c>
      <c r="Q253" s="109">
        <f t="shared" si="226"/>
        <v>0</v>
      </c>
      <c r="R253" s="109">
        <f t="shared" si="227"/>
        <v>0</v>
      </c>
      <c r="S253" s="110">
        <f t="shared" si="228"/>
        <v>0</v>
      </c>
      <c r="T253" s="110">
        <f t="shared" si="229"/>
        <v>0</v>
      </c>
      <c r="U253" s="110">
        <f t="shared" si="230"/>
        <v>0</v>
      </c>
      <c r="V253" s="110">
        <f t="shared" si="231"/>
        <v>0</v>
      </c>
      <c r="W253" s="110">
        <f t="shared" si="232"/>
        <v>0</v>
      </c>
      <c r="X253" s="110">
        <f t="shared" si="233"/>
        <v>0</v>
      </c>
      <c r="Y253" s="110">
        <f t="shared" si="234"/>
        <v>31.558620689655168</v>
      </c>
      <c r="Z253" s="110">
        <f t="shared" si="235"/>
        <v>39.295833435129516</v>
      </c>
      <c r="AA253" s="110">
        <f t="shared" si="236"/>
        <v>12.476435304198798</v>
      </c>
      <c r="AB253" s="110">
        <f t="shared" si="237"/>
        <v>9.0967511602998936</v>
      </c>
      <c r="AC253" s="110">
        <f t="shared" si="238"/>
        <v>143.82234669657961</v>
      </c>
      <c r="AD253" s="110">
        <f t="shared" si="239"/>
        <v>37.314486618252609</v>
      </c>
      <c r="AE253" s="110"/>
      <c r="AF253" s="110"/>
      <c r="AG253" s="110"/>
      <c r="AH253" s="110"/>
      <c r="AI253" s="110"/>
      <c r="AJ253" s="110"/>
      <c r="AK253" s="90">
        <f t="shared" si="191"/>
        <v>0</v>
      </c>
      <c r="AL253" s="90">
        <f t="shared" si="192"/>
        <v>0</v>
      </c>
      <c r="AM253" s="90">
        <f t="shared" si="193"/>
        <v>0</v>
      </c>
      <c r="AN253" s="90">
        <f t="shared" si="194"/>
        <v>0</v>
      </c>
      <c r="AO253" s="90">
        <f t="shared" si="195"/>
        <v>0</v>
      </c>
      <c r="AP253" s="90">
        <f t="shared" si="196"/>
        <v>0</v>
      </c>
      <c r="AQ253" s="110">
        <f t="shared" si="197"/>
        <v>0</v>
      </c>
      <c r="AR253" s="110">
        <f t="shared" si="198"/>
        <v>0</v>
      </c>
      <c r="AS253" s="110">
        <f t="shared" si="199"/>
        <v>0</v>
      </c>
      <c r="AT253" s="110">
        <f t="shared" si="200"/>
        <v>0</v>
      </c>
      <c r="AU253" s="110">
        <f t="shared" si="201"/>
        <v>0</v>
      </c>
      <c r="AV253" s="110">
        <f t="shared" si="202"/>
        <v>0</v>
      </c>
      <c r="AW253" s="110">
        <f t="shared" si="240"/>
        <v>1.9785858000418917</v>
      </c>
      <c r="AX253" s="110">
        <f t="shared" si="241"/>
        <v>3.5816534418217993</v>
      </c>
      <c r="AY253" s="110">
        <f t="shared" si="242"/>
        <v>0.83768194678333607</v>
      </c>
      <c r="AZ253" s="110">
        <f t="shared" si="243"/>
        <v>0.62608691998943855</v>
      </c>
      <c r="BA253" s="110">
        <f t="shared" si="244"/>
        <v>9.6953894571654899</v>
      </c>
      <c r="BB253" s="110">
        <f t="shared" si="245"/>
        <v>2.71181603624215</v>
      </c>
      <c r="BC253" s="110">
        <f t="shared" si="209"/>
        <v>33.537206489697063</v>
      </c>
      <c r="BD253" s="110">
        <f t="shared" si="210"/>
        <v>42.877486876951316</v>
      </c>
      <c r="BE253" s="110">
        <f t="shared" si="211"/>
        <v>13.314117250982134</v>
      </c>
      <c r="BF253" s="110">
        <f t="shared" si="212"/>
        <v>9.7228380802893319</v>
      </c>
      <c r="BG253" s="110">
        <f t="shared" si="213"/>
        <v>153.51773615374509</v>
      </c>
      <c r="BH253" s="110">
        <f t="shared" si="214"/>
        <v>40.026302654494756</v>
      </c>
      <c r="BI253" s="108">
        <f t="shared" si="215"/>
        <v>0</v>
      </c>
      <c r="BJ253" s="109">
        <f t="shared" si="216"/>
        <v>-11270.558380731944</v>
      </c>
      <c r="BK253" s="109">
        <f t="shared" si="203"/>
        <v>10672.101727023155</v>
      </c>
      <c r="BL253" s="89">
        <f t="shared" si="217"/>
        <v>-5.30991130600863E-2</v>
      </c>
      <c r="BM253" s="109">
        <f t="shared" si="246"/>
        <v>759.53487045209079</v>
      </c>
      <c r="BN253" s="108">
        <f t="shared" si="218"/>
        <v>11431.636597475246</v>
      </c>
      <c r="BO253" s="89">
        <f t="shared" si="219"/>
        <v>1.4291946441507442E-2</v>
      </c>
      <c r="BP253" s="108">
        <f t="shared" si="204"/>
        <v>763.02826821490794</v>
      </c>
      <c r="BQ253" s="108">
        <f t="shared" si="220"/>
        <v>11435.129995238065</v>
      </c>
      <c r="BR253" s="89">
        <f t="shared" si="205"/>
        <v>1.460190426655994E-2</v>
      </c>
      <c r="BT253" s="108"/>
      <c r="BU253" s="109">
        <f t="shared" si="221"/>
        <v>-11270.558380731944</v>
      </c>
      <c r="BV253" s="109">
        <f t="shared" si="206"/>
        <v>10672.101727023155</v>
      </c>
      <c r="BX253" s="108">
        <f t="shared" si="207"/>
        <v>11270.558380731944</v>
      </c>
      <c r="BY253" s="111">
        <f t="shared" si="208"/>
        <v>-5.30991130600863E-2</v>
      </c>
      <c r="BZ253" s="108">
        <f t="shared" si="189"/>
        <v>58.970001000000003</v>
      </c>
      <c r="CA253" s="108">
        <f t="shared" si="190"/>
        <v>37.009998000000003</v>
      </c>
    </row>
    <row r="254" spans="1:79" ht="12.75" customHeight="1" x14ac:dyDescent="0.2">
      <c r="A254" s="107">
        <v>40826</v>
      </c>
      <c r="B254" s="108">
        <v>62.669998</v>
      </c>
      <c r="C254" s="108">
        <v>50.290000999999997</v>
      </c>
      <c r="D254" s="108">
        <v>49.959999000000003</v>
      </c>
      <c r="E254" s="108">
        <v>60.66</v>
      </c>
      <c r="F254" s="108">
        <v>32.950001</v>
      </c>
      <c r="G254" s="108">
        <v>40.220001000000003</v>
      </c>
      <c r="L254" s="189">
        <f>IF(inter=Weekly_2,L253+$B$4,IF(inter=Bi_weekly_2,0,IF(inter=Monthly_2,0,IF(inter=Quarterly_2,0,IF(inter=Yearly_2,0,IF(inter=None_2,0,0))))))</f>
        <v>0</v>
      </c>
      <c r="M254" s="109">
        <f t="shared" si="222"/>
        <v>0</v>
      </c>
      <c r="N254" s="109">
        <f t="shared" si="223"/>
        <v>0</v>
      </c>
      <c r="O254" s="109">
        <f t="shared" si="224"/>
        <v>0</v>
      </c>
      <c r="P254" s="109">
        <f t="shared" si="225"/>
        <v>0</v>
      </c>
      <c r="Q254" s="109">
        <f t="shared" si="226"/>
        <v>0</v>
      </c>
      <c r="R254" s="109">
        <f t="shared" si="227"/>
        <v>0</v>
      </c>
      <c r="S254" s="110">
        <f t="shared" si="228"/>
        <v>0</v>
      </c>
      <c r="T254" s="110">
        <f t="shared" si="229"/>
        <v>0</v>
      </c>
      <c r="U254" s="110">
        <f t="shared" si="230"/>
        <v>0</v>
      </c>
      <c r="V254" s="110">
        <f t="shared" si="231"/>
        <v>0</v>
      </c>
      <c r="W254" s="110">
        <f t="shared" si="232"/>
        <v>0</v>
      </c>
      <c r="X254" s="110">
        <f t="shared" si="233"/>
        <v>0</v>
      </c>
      <c r="Y254" s="110">
        <f t="shared" si="234"/>
        <v>31.558620689655168</v>
      </c>
      <c r="Z254" s="110">
        <f t="shared" si="235"/>
        <v>39.295833435129516</v>
      </c>
      <c r="AA254" s="110">
        <f t="shared" si="236"/>
        <v>12.476435304198798</v>
      </c>
      <c r="AB254" s="110">
        <f t="shared" si="237"/>
        <v>9.0967511602998936</v>
      </c>
      <c r="AC254" s="110">
        <f t="shared" si="238"/>
        <v>143.82234669657961</v>
      </c>
      <c r="AD254" s="110">
        <f t="shared" si="239"/>
        <v>37.314486618252609</v>
      </c>
      <c r="AE254" s="110"/>
      <c r="AF254" s="110"/>
      <c r="AG254" s="110"/>
      <c r="AH254" s="110"/>
      <c r="AI254" s="110"/>
      <c r="AJ254" s="110"/>
      <c r="AK254" s="90">
        <f t="shared" si="191"/>
        <v>0</v>
      </c>
      <c r="AL254" s="90">
        <f t="shared" si="192"/>
        <v>0</v>
      </c>
      <c r="AM254" s="90">
        <f t="shared" si="193"/>
        <v>0</v>
      </c>
      <c r="AN254" s="90">
        <f t="shared" si="194"/>
        <v>0</v>
      </c>
      <c r="AO254" s="90">
        <f t="shared" si="195"/>
        <v>0</v>
      </c>
      <c r="AP254" s="90">
        <f t="shared" si="196"/>
        <v>0</v>
      </c>
      <c r="AQ254" s="110">
        <f t="shared" si="197"/>
        <v>0</v>
      </c>
      <c r="AR254" s="110">
        <f t="shared" si="198"/>
        <v>0</v>
      </c>
      <c r="AS254" s="110">
        <f t="shared" si="199"/>
        <v>0</v>
      </c>
      <c r="AT254" s="110">
        <f t="shared" si="200"/>
        <v>0</v>
      </c>
      <c r="AU254" s="110">
        <f t="shared" si="201"/>
        <v>0</v>
      </c>
      <c r="AV254" s="110">
        <f t="shared" si="202"/>
        <v>0</v>
      </c>
      <c r="AW254" s="110">
        <f t="shared" si="240"/>
        <v>1.9785858000418917</v>
      </c>
      <c r="AX254" s="110">
        <f t="shared" si="241"/>
        <v>3.5816534418217993</v>
      </c>
      <c r="AY254" s="110">
        <f t="shared" si="242"/>
        <v>0.83768194678333607</v>
      </c>
      <c r="AZ254" s="110">
        <f t="shared" si="243"/>
        <v>0.62608691998943855</v>
      </c>
      <c r="BA254" s="110">
        <f t="shared" si="244"/>
        <v>9.6953894571654899</v>
      </c>
      <c r="BB254" s="110">
        <f t="shared" si="245"/>
        <v>2.71181603624215</v>
      </c>
      <c r="BC254" s="110">
        <f t="shared" si="209"/>
        <v>33.537206489697063</v>
      </c>
      <c r="BD254" s="110">
        <f t="shared" si="210"/>
        <v>42.877486876951316</v>
      </c>
      <c r="BE254" s="110">
        <f t="shared" si="211"/>
        <v>13.314117250982134</v>
      </c>
      <c r="BF254" s="110">
        <f t="shared" si="212"/>
        <v>9.7228380802893319</v>
      </c>
      <c r="BG254" s="110">
        <f t="shared" si="213"/>
        <v>153.51773615374509</v>
      </c>
      <c r="BH254" s="110">
        <f t="shared" si="214"/>
        <v>40.026302654494756</v>
      </c>
      <c r="BI254" s="108">
        <f t="shared" si="215"/>
        <v>0</v>
      </c>
      <c r="BJ254" s="109">
        <f t="shared" si="216"/>
        <v>-11270.558380731944</v>
      </c>
      <c r="BK254" s="109">
        <f t="shared" si="203"/>
        <v>11368.832975532327</v>
      </c>
      <c r="BL254" s="89">
        <f t="shared" si="217"/>
        <v>8.7195852663690676E-3</v>
      </c>
      <c r="BM254" s="109">
        <f t="shared" si="246"/>
        <v>759.53487045209079</v>
      </c>
      <c r="BN254" s="108">
        <f t="shared" si="218"/>
        <v>12128.367845984418</v>
      </c>
      <c r="BO254" s="89">
        <f t="shared" si="219"/>
        <v>7.6110644767962699E-2</v>
      </c>
      <c r="BP254" s="108">
        <f t="shared" si="204"/>
        <v>812.48068109096607</v>
      </c>
      <c r="BQ254" s="108">
        <f t="shared" si="220"/>
        <v>12181.313656623292</v>
      </c>
      <c r="BR254" s="89">
        <f t="shared" si="205"/>
        <v>8.0808354397805982E-2</v>
      </c>
      <c r="BT254" s="108"/>
      <c r="BU254" s="109">
        <f t="shared" si="221"/>
        <v>-11270.558380731944</v>
      </c>
      <c r="BV254" s="109">
        <f t="shared" si="206"/>
        <v>11368.832975532327</v>
      </c>
      <c r="BX254" s="108">
        <f t="shared" si="207"/>
        <v>11270.558380731944</v>
      </c>
      <c r="BY254" s="111">
        <f t="shared" si="208"/>
        <v>8.7195852663690676E-3</v>
      </c>
      <c r="BZ254" s="108">
        <f t="shared" si="189"/>
        <v>62.669998</v>
      </c>
      <c r="CA254" s="108">
        <f t="shared" si="190"/>
        <v>40.220001000000003</v>
      </c>
    </row>
    <row r="255" spans="1:79" ht="12.75" customHeight="1" x14ac:dyDescent="0.2">
      <c r="A255" s="107">
        <v>40833</v>
      </c>
      <c r="B255" s="108">
        <v>63.259998000000003</v>
      </c>
      <c r="C255" s="108">
        <v>51.279998999999997</v>
      </c>
      <c r="D255" s="108">
        <v>50.869999</v>
      </c>
      <c r="E255" s="108">
        <v>61.459999000000003</v>
      </c>
      <c r="F255" s="108">
        <v>32.93</v>
      </c>
      <c r="G255" s="108">
        <v>39.599997999999999</v>
      </c>
      <c r="L255" s="189">
        <f>IF(inter=Weekly_2,L254+$B$4,IF(inter=Bi_weekly_2,L253+$B$4,IF(inter=Monthly_2,L251+$B$4,IF(inter=Quarterly_2,0,IF(inter=Yearly_2,0,IF(inter=None_2,0,0))))))</f>
        <v>10500</v>
      </c>
      <c r="M255" s="109">
        <f t="shared" si="222"/>
        <v>148.39828171034469</v>
      </c>
      <c r="N255" s="109">
        <f t="shared" si="223"/>
        <v>167.09029925760797</v>
      </c>
      <c r="O255" s="109">
        <f t="shared" si="224"/>
        <v>46.676251448157586</v>
      </c>
      <c r="P255" s="109">
        <f t="shared" si="225"/>
        <v>44.58631721528036</v>
      </c>
      <c r="Q255" s="109">
        <f t="shared" si="226"/>
        <v>420.56987671836669</v>
      </c>
      <c r="R255" s="109">
        <f t="shared" si="227"/>
        <v>91.653595453830121</v>
      </c>
      <c r="S255" s="110">
        <f t="shared" si="228"/>
        <v>-2.3458470819165167</v>
      </c>
      <c r="T255" s="110">
        <f t="shared" si="229"/>
        <v>-3.258391234711373</v>
      </c>
      <c r="U255" s="110">
        <f t="shared" si="230"/>
        <v>-0.91755951180886763</v>
      </c>
      <c r="V255" s="110">
        <f t="shared" si="231"/>
        <v>-0.72545261862565857</v>
      </c>
      <c r="W255" s="110">
        <f t="shared" si="232"/>
        <v>-12.771633061596317</v>
      </c>
      <c r="X255" s="110">
        <f t="shared" si="233"/>
        <v>-2.3144848505757531</v>
      </c>
      <c r="Y255" s="110">
        <f t="shared" si="234"/>
        <v>29.212773607738651</v>
      </c>
      <c r="Z255" s="110">
        <f t="shared" si="235"/>
        <v>36.037442200418141</v>
      </c>
      <c r="AA255" s="110">
        <f t="shared" si="236"/>
        <v>11.55887579238993</v>
      </c>
      <c r="AB255" s="110">
        <f t="shared" si="237"/>
        <v>8.3712985416742356</v>
      </c>
      <c r="AC255" s="110">
        <f t="shared" si="238"/>
        <v>131.05071363498331</v>
      </c>
      <c r="AD255" s="110">
        <f t="shared" si="239"/>
        <v>35.000001767676856</v>
      </c>
      <c r="AE255" s="110"/>
      <c r="AF255" s="110"/>
      <c r="AG255" s="110"/>
      <c r="AH255" s="110"/>
      <c r="AI255" s="110"/>
      <c r="AJ255" s="110"/>
      <c r="AK255" s="90">
        <f t="shared" si="191"/>
        <v>0</v>
      </c>
      <c r="AL255" s="90">
        <f t="shared" si="192"/>
        <v>0</v>
      </c>
      <c r="AM255" s="90">
        <f t="shared" si="193"/>
        <v>0</v>
      </c>
      <c r="AN255" s="90">
        <f t="shared" si="194"/>
        <v>0</v>
      </c>
      <c r="AO255" s="90">
        <f t="shared" si="195"/>
        <v>0</v>
      </c>
      <c r="AP255" s="90">
        <f t="shared" si="196"/>
        <v>0</v>
      </c>
      <c r="AQ255" s="110">
        <f t="shared" si="197"/>
        <v>0</v>
      </c>
      <c r="AR255" s="110">
        <f t="shared" si="198"/>
        <v>0</v>
      </c>
      <c r="AS255" s="110">
        <f t="shared" si="199"/>
        <v>0</v>
      </c>
      <c r="AT255" s="110">
        <f t="shared" si="200"/>
        <v>0</v>
      </c>
      <c r="AU255" s="110">
        <f t="shared" si="201"/>
        <v>0</v>
      </c>
      <c r="AV255" s="110">
        <f t="shared" si="202"/>
        <v>0</v>
      </c>
      <c r="AW255" s="110">
        <f t="shared" si="240"/>
        <v>1.9785858000418917</v>
      </c>
      <c r="AX255" s="110">
        <f t="shared" si="241"/>
        <v>3.5816534418217993</v>
      </c>
      <c r="AY255" s="110">
        <f t="shared" si="242"/>
        <v>0.83768194678333607</v>
      </c>
      <c r="AZ255" s="110">
        <f t="shared" si="243"/>
        <v>0.62608691998943855</v>
      </c>
      <c r="BA255" s="110">
        <f t="shared" si="244"/>
        <v>9.6953894571654899</v>
      </c>
      <c r="BB255" s="110">
        <f t="shared" si="245"/>
        <v>2.71181603624215</v>
      </c>
      <c r="BC255" s="110">
        <f t="shared" si="209"/>
        <v>31.191359407780542</v>
      </c>
      <c r="BD255" s="110">
        <f t="shared" si="210"/>
        <v>39.619095642239941</v>
      </c>
      <c r="BE255" s="110">
        <f t="shared" si="211"/>
        <v>12.396557739173266</v>
      </c>
      <c r="BF255" s="110">
        <f t="shared" si="212"/>
        <v>8.9973854616636739</v>
      </c>
      <c r="BG255" s="110">
        <f t="shared" si="213"/>
        <v>140.74610309214881</v>
      </c>
      <c r="BH255" s="110">
        <f t="shared" si="214"/>
        <v>37.711817803919004</v>
      </c>
      <c r="BI255" s="108">
        <f t="shared" si="215"/>
        <v>0</v>
      </c>
      <c r="BJ255" s="109">
        <f t="shared" si="216"/>
        <v>-10351.583758928355</v>
      </c>
      <c r="BK255" s="109">
        <f t="shared" si="203"/>
        <v>10500</v>
      </c>
      <c r="BL255" s="89">
        <f t="shared" si="217"/>
        <v>1.4337539503907815E-2</v>
      </c>
      <c r="BM255" s="109">
        <f t="shared" si="246"/>
        <v>759.53487045209079</v>
      </c>
      <c r="BN255" s="108">
        <f t="shared" si="218"/>
        <v>11259.534870452091</v>
      </c>
      <c r="BO255" s="89">
        <f t="shared" si="219"/>
        <v>8.7711323471697522E-2</v>
      </c>
      <c r="BP255" s="108">
        <f t="shared" si="204"/>
        <v>816.58178437611377</v>
      </c>
      <c r="BQ255" s="108">
        <f t="shared" si="220"/>
        <v>11316.581784376114</v>
      </c>
      <c r="BR255" s="89">
        <f t="shared" si="205"/>
        <v>9.3222259310362876E-2</v>
      </c>
      <c r="BT255" s="108"/>
      <c r="BU255" s="109">
        <f t="shared" si="221"/>
        <v>-10351.583758928355</v>
      </c>
      <c r="BV255" s="109">
        <f t="shared" si="206"/>
        <v>10500</v>
      </c>
      <c r="BX255" s="108">
        <f t="shared" si="207"/>
        <v>10351.583758928355</v>
      </c>
      <c r="BY255" s="111">
        <f t="shared" si="208"/>
        <v>1.4337539503907815E-2</v>
      </c>
      <c r="BZ255" s="108">
        <f t="shared" si="189"/>
        <v>63.259998000000003</v>
      </c>
      <c r="CA255" s="108">
        <f t="shared" si="190"/>
        <v>39.599997999999999</v>
      </c>
    </row>
    <row r="256" spans="1:79" ht="12.75" customHeight="1" x14ac:dyDescent="0.2">
      <c r="A256" s="107">
        <v>40840</v>
      </c>
      <c r="B256" s="108">
        <v>65.949996999999996</v>
      </c>
      <c r="C256" s="108">
        <v>53.369999</v>
      </c>
      <c r="D256" s="108">
        <v>53.209999000000003</v>
      </c>
      <c r="E256" s="108">
        <v>65.279999000000004</v>
      </c>
      <c r="F256" s="108">
        <v>34.880001</v>
      </c>
      <c r="G256" s="108">
        <v>43.23</v>
      </c>
      <c r="L256" s="189">
        <f>IF(inter=Weekly_2,L255+$B$4,IF(inter=Bi_weekly_2,0,IF(inter=Monthly_2,0,IF(inter=Quarterly_2,L243+$B$4,IF(inter=Yearly_2,0,IF(inter=None_2,0,0))))))</f>
        <v>0</v>
      </c>
      <c r="M256" s="109">
        <f t="shared" si="222"/>
        <v>0</v>
      </c>
      <c r="N256" s="109">
        <f t="shared" si="223"/>
        <v>0</v>
      </c>
      <c r="O256" s="109">
        <f t="shared" si="224"/>
        <v>0</v>
      </c>
      <c r="P256" s="109">
        <f t="shared" si="225"/>
        <v>0</v>
      </c>
      <c r="Q256" s="109">
        <f t="shared" si="226"/>
        <v>0</v>
      </c>
      <c r="R256" s="109">
        <f t="shared" si="227"/>
        <v>0</v>
      </c>
      <c r="S256" s="110">
        <f t="shared" si="228"/>
        <v>0</v>
      </c>
      <c r="T256" s="110">
        <f t="shared" si="229"/>
        <v>0</v>
      </c>
      <c r="U256" s="110">
        <f t="shared" si="230"/>
        <v>0</v>
      </c>
      <c r="V256" s="110">
        <f t="shared" si="231"/>
        <v>0</v>
      </c>
      <c r="W256" s="110">
        <f t="shared" si="232"/>
        <v>0</v>
      </c>
      <c r="X256" s="110">
        <f t="shared" si="233"/>
        <v>0</v>
      </c>
      <c r="Y256" s="110">
        <f t="shared" si="234"/>
        <v>29.212773607738651</v>
      </c>
      <c r="Z256" s="110">
        <f t="shared" si="235"/>
        <v>36.037442200418141</v>
      </c>
      <c r="AA256" s="110">
        <f t="shared" si="236"/>
        <v>11.55887579238993</v>
      </c>
      <c r="AB256" s="110">
        <f t="shared" si="237"/>
        <v>8.3712985416742356</v>
      </c>
      <c r="AC256" s="110">
        <f t="shared" si="238"/>
        <v>131.05071363498331</v>
      </c>
      <c r="AD256" s="110">
        <f t="shared" si="239"/>
        <v>35.000001767676856</v>
      </c>
      <c r="AE256" s="110"/>
      <c r="AF256" s="110"/>
      <c r="AG256" s="110"/>
      <c r="AH256" s="110"/>
      <c r="AI256" s="110"/>
      <c r="AJ256" s="110"/>
      <c r="AK256" s="90">
        <f t="shared" si="191"/>
        <v>0</v>
      </c>
      <c r="AL256" s="90">
        <f t="shared" si="192"/>
        <v>0</v>
      </c>
      <c r="AM256" s="90">
        <f t="shared" si="193"/>
        <v>0</v>
      </c>
      <c r="AN256" s="90">
        <f t="shared" si="194"/>
        <v>0</v>
      </c>
      <c r="AO256" s="90">
        <f t="shared" si="195"/>
        <v>0</v>
      </c>
      <c r="AP256" s="90">
        <f t="shared" si="196"/>
        <v>0</v>
      </c>
      <c r="AQ256" s="110">
        <f t="shared" si="197"/>
        <v>0</v>
      </c>
      <c r="AR256" s="110">
        <f t="shared" si="198"/>
        <v>0</v>
      </c>
      <c r="AS256" s="110">
        <f t="shared" si="199"/>
        <v>0</v>
      </c>
      <c r="AT256" s="110">
        <f t="shared" si="200"/>
        <v>0</v>
      </c>
      <c r="AU256" s="110">
        <f t="shared" si="201"/>
        <v>0</v>
      </c>
      <c r="AV256" s="110">
        <f t="shared" si="202"/>
        <v>0</v>
      </c>
      <c r="AW256" s="110">
        <f t="shared" si="240"/>
        <v>1.9785858000418917</v>
      </c>
      <c r="AX256" s="110">
        <f t="shared" si="241"/>
        <v>3.5816534418217993</v>
      </c>
      <c r="AY256" s="110">
        <f t="shared" si="242"/>
        <v>0.83768194678333607</v>
      </c>
      <c r="AZ256" s="110">
        <f t="shared" si="243"/>
        <v>0.62608691998943855</v>
      </c>
      <c r="BA256" s="110">
        <f t="shared" si="244"/>
        <v>9.6953894571654899</v>
      </c>
      <c r="BB256" s="110">
        <f t="shared" si="245"/>
        <v>2.71181603624215</v>
      </c>
      <c r="BC256" s="110">
        <f t="shared" si="209"/>
        <v>31.191359407780542</v>
      </c>
      <c r="BD256" s="110">
        <f t="shared" si="210"/>
        <v>39.619095642239941</v>
      </c>
      <c r="BE256" s="110">
        <f t="shared" si="211"/>
        <v>12.396557739173266</v>
      </c>
      <c r="BF256" s="110">
        <f t="shared" si="212"/>
        <v>8.9973854616636739</v>
      </c>
      <c r="BG256" s="110">
        <f t="shared" si="213"/>
        <v>140.74610309214881</v>
      </c>
      <c r="BH256" s="110">
        <f t="shared" si="214"/>
        <v>37.711817803919004</v>
      </c>
      <c r="BI256" s="108">
        <f t="shared" si="215"/>
        <v>0</v>
      </c>
      <c r="BJ256" s="109">
        <f t="shared" si="216"/>
        <v>-10351.583758928355</v>
      </c>
      <c r="BK256" s="109">
        <f t="shared" si="203"/>
        <v>11095.525814829905</v>
      </c>
      <c r="BL256" s="89">
        <f t="shared" si="217"/>
        <v>7.1867462334919807E-2</v>
      </c>
      <c r="BM256" s="109">
        <f t="shared" si="246"/>
        <v>759.53487045209079</v>
      </c>
      <c r="BN256" s="108">
        <f t="shared" si="218"/>
        <v>11855.060685281996</v>
      </c>
      <c r="BO256" s="89">
        <f t="shared" si="219"/>
        <v>0.14524124630270951</v>
      </c>
      <c r="BP256" s="108">
        <f t="shared" si="204"/>
        <v>862.49157845493414</v>
      </c>
      <c r="BQ256" s="108">
        <f t="shared" si="220"/>
        <v>11958.017393284841</v>
      </c>
      <c r="BR256" s="89">
        <f t="shared" si="205"/>
        <v>0.15518723238566468</v>
      </c>
      <c r="BT256" s="108"/>
      <c r="BU256" s="109">
        <f t="shared" si="221"/>
        <v>-10351.583758928355</v>
      </c>
      <c r="BV256" s="109">
        <f t="shared" si="206"/>
        <v>11095.525814829905</v>
      </c>
      <c r="BX256" s="108">
        <f t="shared" si="207"/>
        <v>10351.583758928355</v>
      </c>
      <c r="BY256" s="111">
        <f t="shared" si="208"/>
        <v>7.1867462334919807E-2</v>
      </c>
      <c r="BZ256" s="108">
        <f t="shared" si="189"/>
        <v>65.949996999999996</v>
      </c>
      <c r="CA256" s="108">
        <f t="shared" si="190"/>
        <v>43.23</v>
      </c>
    </row>
    <row r="257" spans="1:79" ht="12.75" customHeight="1" x14ac:dyDescent="0.2">
      <c r="A257" s="107">
        <v>40847</v>
      </c>
      <c r="B257" s="108">
        <v>64.489998</v>
      </c>
      <c r="C257" s="108">
        <v>51.779998999999997</v>
      </c>
      <c r="D257" s="108">
        <v>52.57</v>
      </c>
      <c r="E257" s="108">
        <v>63.889999000000003</v>
      </c>
      <c r="F257" s="108">
        <v>32.729999999999997</v>
      </c>
      <c r="G257" s="108">
        <v>41.98</v>
      </c>
      <c r="L257" s="189">
        <f>IF(inter=Weekly_2,L256+$B$4,IF(inter=Bi_weekly_2,L255+$B$4,IF(inter=Monthly_2,0,IF(inter=Quarterly_2,0,IF(inter=Yearly_2,0,IF(inter=None_2,0,0))))))</f>
        <v>0</v>
      </c>
      <c r="M257" s="109">
        <f t="shared" si="222"/>
        <v>0</v>
      </c>
      <c r="N257" s="109">
        <f t="shared" si="223"/>
        <v>0</v>
      </c>
      <c r="O257" s="109">
        <f t="shared" si="224"/>
        <v>0</v>
      </c>
      <c r="P257" s="109">
        <f t="shared" si="225"/>
        <v>0</v>
      </c>
      <c r="Q257" s="109">
        <f t="shared" si="226"/>
        <v>0</v>
      </c>
      <c r="R257" s="109">
        <f t="shared" si="227"/>
        <v>0</v>
      </c>
      <c r="S257" s="110">
        <f t="shared" si="228"/>
        <v>0</v>
      </c>
      <c r="T257" s="110">
        <f t="shared" si="229"/>
        <v>0</v>
      </c>
      <c r="U257" s="110">
        <f t="shared" si="230"/>
        <v>0</v>
      </c>
      <c r="V257" s="110">
        <f t="shared" si="231"/>
        <v>0</v>
      </c>
      <c r="W257" s="110">
        <f t="shared" si="232"/>
        <v>0</v>
      </c>
      <c r="X257" s="110">
        <f t="shared" si="233"/>
        <v>0</v>
      </c>
      <c r="Y257" s="110">
        <f t="shared" si="234"/>
        <v>29.212773607738651</v>
      </c>
      <c r="Z257" s="110">
        <f t="shared" si="235"/>
        <v>36.037442200418141</v>
      </c>
      <c r="AA257" s="110">
        <f t="shared" si="236"/>
        <v>11.55887579238993</v>
      </c>
      <c r="AB257" s="110">
        <f t="shared" si="237"/>
        <v>8.3712985416742356</v>
      </c>
      <c r="AC257" s="110">
        <f t="shared" si="238"/>
        <v>131.05071363498331</v>
      </c>
      <c r="AD257" s="110">
        <f t="shared" si="239"/>
        <v>35.000001767676856</v>
      </c>
      <c r="AE257" s="110"/>
      <c r="AF257" s="110"/>
      <c r="AG257" s="110"/>
      <c r="AH257" s="110"/>
      <c r="AI257" s="110"/>
      <c r="AJ257" s="110"/>
      <c r="AK257" s="90">
        <f t="shared" si="191"/>
        <v>0</v>
      </c>
      <c r="AL257" s="90">
        <f t="shared" si="192"/>
        <v>0</v>
      </c>
      <c r="AM257" s="90">
        <f t="shared" si="193"/>
        <v>0</v>
      </c>
      <c r="AN257" s="90">
        <f t="shared" si="194"/>
        <v>0</v>
      </c>
      <c r="AO257" s="90">
        <f t="shared" si="195"/>
        <v>0</v>
      </c>
      <c r="AP257" s="90">
        <f t="shared" si="196"/>
        <v>0</v>
      </c>
      <c r="AQ257" s="110">
        <f t="shared" si="197"/>
        <v>0</v>
      </c>
      <c r="AR257" s="110">
        <f t="shared" si="198"/>
        <v>0</v>
      </c>
      <c r="AS257" s="110">
        <f t="shared" si="199"/>
        <v>0</v>
      </c>
      <c r="AT257" s="110">
        <f t="shared" si="200"/>
        <v>0</v>
      </c>
      <c r="AU257" s="110">
        <f t="shared" si="201"/>
        <v>0</v>
      </c>
      <c r="AV257" s="110">
        <f t="shared" si="202"/>
        <v>0</v>
      </c>
      <c r="AW257" s="110">
        <f t="shared" si="240"/>
        <v>1.9785858000418917</v>
      </c>
      <c r="AX257" s="110">
        <f t="shared" si="241"/>
        <v>3.5816534418217993</v>
      </c>
      <c r="AY257" s="110">
        <f t="shared" si="242"/>
        <v>0.83768194678333607</v>
      </c>
      <c r="AZ257" s="110">
        <f t="shared" si="243"/>
        <v>0.62608691998943855</v>
      </c>
      <c r="BA257" s="110">
        <f t="shared" si="244"/>
        <v>9.6953894571654899</v>
      </c>
      <c r="BB257" s="110">
        <f t="shared" si="245"/>
        <v>2.71181603624215</v>
      </c>
      <c r="BC257" s="110">
        <f t="shared" si="209"/>
        <v>31.191359407780542</v>
      </c>
      <c r="BD257" s="110">
        <f t="shared" si="210"/>
        <v>39.619095642239941</v>
      </c>
      <c r="BE257" s="110">
        <f t="shared" si="211"/>
        <v>12.396557739173266</v>
      </c>
      <c r="BF257" s="110">
        <f t="shared" si="212"/>
        <v>8.9973854616636739</v>
      </c>
      <c r="BG257" s="110">
        <f t="shared" si="213"/>
        <v>140.74610309214881</v>
      </c>
      <c r="BH257" s="110">
        <f t="shared" si="214"/>
        <v>37.711817803919004</v>
      </c>
      <c r="BI257" s="108">
        <f t="shared" si="215"/>
        <v>0</v>
      </c>
      <c r="BJ257" s="109">
        <f t="shared" si="216"/>
        <v>-10351.583758928355</v>
      </c>
      <c r="BK257" s="109">
        <f t="shared" si="203"/>
        <v>10651.032719980012</v>
      </c>
      <c r="BL257" s="89">
        <f t="shared" si="217"/>
        <v>2.8927840224775236E-2</v>
      </c>
      <c r="BM257" s="109">
        <f t="shared" si="246"/>
        <v>759.53487045209079</v>
      </c>
      <c r="BN257" s="108">
        <f t="shared" si="218"/>
        <v>11410.567590432103</v>
      </c>
      <c r="BO257" s="89">
        <f t="shared" si="219"/>
        <v>0.10230162419256517</v>
      </c>
      <c r="BP257" s="108">
        <f t="shared" si="204"/>
        <v>828.26677269231959</v>
      </c>
      <c r="BQ257" s="108">
        <f t="shared" si="220"/>
        <v>11479.299492672333</v>
      </c>
      <c r="BR257" s="89">
        <f t="shared" si="205"/>
        <v>0.10894137167863915</v>
      </c>
      <c r="BT257" s="108"/>
      <c r="BU257" s="109">
        <f t="shared" si="221"/>
        <v>-10351.583758928355</v>
      </c>
      <c r="BV257" s="109">
        <f t="shared" si="206"/>
        <v>10651.032719980012</v>
      </c>
      <c r="BX257" s="108">
        <f t="shared" si="207"/>
        <v>10351.583758928355</v>
      </c>
      <c r="BY257" s="111">
        <f t="shared" si="208"/>
        <v>2.8927840224775236E-2</v>
      </c>
      <c r="BZ257" s="108">
        <f t="shared" si="189"/>
        <v>64.489998</v>
      </c>
      <c r="CA257" s="108">
        <f t="shared" si="190"/>
        <v>41.98</v>
      </c>
    </row>
    <row r="258" spans="1:79" ht="12.75" customHeight="1" x14ac:dyDescent="0.2">
      <c r="A258" s="107">
        <v>40854</v>
      </c>
      <c r="B258" s="108">
        <v>64.919998000000007</v>
      </c>
      <c r="C258" s="108">
        <v>52.34</v>
      </c>
      <c r="D258" s="108">
        <v>52.560001</v>
      </c>
      <c r="E258" s="108">
        <v>63.950001</v>
      </c>
      <c r="F258" s="108">
        <v>32.770000000000003</v>
      </c>
      <c r="G258" s="108">
        <v>41.599997999999999</v>
      </c>
      <c r="L258" s="189">
        <f>IF(inter=Weekly_2,L257+$B$4,IF(inter=Bi_weekly_2,0,IF(inter=Monthly_2,0,IF(inter=Quarterly_2,0,IF(inter=Yearly_2,0,IF(inter=None_2,0,0))))))</f>
        <v>0</v>
      </c>
      <c r="M258" s="109">
        <f t="shared" si="222"/>
        <v>0</v>
      </c>
      <c r="N258" s="109">
        <f t="shared" si="223"/>
        <v>0</v>
      </c>
      <c r="O258" s="109">
        <f t="shared" si="224"/>
        <v>0</v>
      </c>
      <c r="P258" s="109">
        <f t="shared" si="225"/>
        <v>0</v>
      </c>
      <c r="Q258" s="109">
        <f t="shared" si="226"/>
        <v>0</v>
      </c>
      <c r="R258" s="109">
        <f t="shared" si="227"/>
        <v>0</v>
      </c>
      <c r="S258" s="110">
        <f t="shared" si="228"/>
        <v>0</v>
      </c>
      <c r="T258" s="110">
        <f t="shared" si="229"/>
        <v>0</v>
      </c>
      <c r="U258" s="110">
        <f t="shared" si="230"/>
        <v>0</v>
      </c>
      <c r="V258" s="110">
        <f t="shared" si="231"/>
        <v>0</v>
      </c>
      <c r="W258" s="110">
        <f t="shared" si="232"/>
        <v>0</v>
      </c>
      <c r="X258" s="110">
        <f t="shared" si="233"/>
        <v>0</v>
      </c>
      <c r="Y258" s="110">
        <f t="shared" si="234"/>
        <v>29.212773607738651</v>
      </c>
      <c r="Z258" s="110">
        <f t="shared" si="235"/>
        <v>36.037442200418141</v>
      </c>
      <c r="AA258" s="110">
        <f t="shared" si="236"/>
        <v>11.55887579238993</v>
      </c>
      <c r="AB258" s="110">
        <f t="shared" si="237"/>
        <v>8.3712985416742356</v>
      </c>
      <c r="AC258" s="110">
        <f t="shared" si="238"/>
        <v>131.05071363498331</v>
      </c>
      <c r="AD258" s="110">
        <f t="shared" si="239"/>
        <v>35.000001767676856</v>
      </c>
      <c r="AE258" s="110"/>
      <c r="AF258" s="110"/>
      <c r="AG258" s="110"/>
      <c r="AH258" s="110"/>
      <c r="AI258" s="110"/>
      <c r="AJ258" s="110"/>
      <c r="AK258" s="90">
        <f t="shared" si="191"/>
        <v>0</v>
      </c>
      <c r="AL258" s="90">
        <f t="shared" si="192"/>
        <v>0</v>
      </c>
      <c r="AM258" s="90">
        <f t="shared" si="193"/>
        <v>0</v>
      </c>
      <c r="AN258" s="90">
        <f t="shared" si="194"/>
        <v>0</v>
      </c>
      <c r="AO258" s="90">
        <f t="shared" si="195"/>
        <v>0</v>
      </c>
      <c r="AP258" s="90">
        <f t="shared" si="196"/>
        <v>0</v>
      </c>
      <c r="AQ258" s="110">
        <f t="shared" si="197"/>
        <v>0</v>
      </c>
      <c r="AR258" s="110">
        <f t="shared" si="198"/>
        <v>0</v>
      </c>
      <c r="AS258" s="110">
        <f t="shared" si="199"/>
        <v>0</v>
      </c>
      <c r="AT258" s="110">
        <f t="shared" si="200"/>
        <v>0</v>
      </c>
      <c r="AU258" s="110">
        <f t="shared" si="201"/>
        <v>0</v>
      </c>
      <c r="AV258" s="110">
        <f t="shared" si="202"/>
        <v>0</v>
      </c>
      <c r="AW258" s="110">
        <f t="shared" si="240"/>
        <v>1.9785858000418917</v>
      </c>
      <c r="AX258" s="110">
        <f t="shared" si="241"/>
        <v>3.5816534418217993</v>
      </c>
      <c r="AY258" s="110">
        <f t="shared" si="242"/>
        <v>0.83768194678333607</v>
      </c>
      <c r="AZ258" s="110">
        <f t="shared" si="243"/>
        <v>0.62608691998943855</v>
      </c>
      <c r="BA258" s="110">
        <f t="shared" si="244"/>
        <v>9.6953894571654899</v>
      </c>
      <c r="BB258" s="110">
        <f t="shared" si="245"/>
        <v>2.71181603624215</v>
      </c>
      <c r="BC258" s="110">
        <f t="shared" si="209"/>
        <v>31.191359407780542</v>
      </c>
      <c r="BD258" s="110">
        <f t="shared" si="210"/>
        <v>39.619095642239941</v>
      </c>
      <c r="BE258" s="110">
        <f t="shared" si="211"/>
        <v>12.396557739173266</v>
      </c>
      <c r="BF258" s="110">
        <f t="shared" si="212"/>
        <v>8.9973854616636739</v>
      </c>
      <c r="BG258" s="110">
        <f t="shared" si="213"/>
        <v>140.74610309214881</v>
      </c>
      <c r="BH258" s="110">
        <f t="shared" si="214"/>
        <v>37.711817803919004</v>
      </c>
      <c r="BI258" s="108">
        <f t="shared" si="215"/>
        <v>0</v>
      </c>
      <c r="BJ258" s="109">
        <f t="shared" si="216"/>
        <v>-10351.583758928355</v>
      </c>
      <c r="BK258" s="109">
        <f t="shared" si="203"/>
        <v>10676.103891630746</v>
      </c>
      <c r="BL258" s="89">
        <f t="shared" si="217"/>
        <v>3.1349805040459477E-2</v>
      </c>
      <c r="BM258" s="109">
        <f t="shared" si="246"/>
        <v>759.53487045209079</v>
      </c>
      <c r="BN258" s="108">
        <f t="shared" si="218"/>
        <v>11435.638762082837</v>
      </c>
      <c r="BO258" s="89">
        <f t="shared" si="219"/>
        <v>0.10472358900824941</v>
      </c>
      <c r="BP258" s="108">
        <f t="shared" si="204"/>
        <v>830.50980464188103</v>
      </c>
      <c r="BQ258" s="108">
        <f t="shared" si="220"/>
        <v>11506.613696272625</v>
      </c>
      <c r="BR258" s="89">
        <f t="shared" si="205"/>
        <v>0.11158002139991807</v>
      </c>
      <c r="BT258" s="108"/>
      <c r="BU258" s="109">
        <f t="shared" si="221"/>
        <v>-10351.583758928355</v>
      </c>
      <c r="BV258" s="109">
        <f t="shared" si="206"/>
        <v>10676.103891630746</v>
      </c>
      <c r="BX258" s="108">
        <f t="shared" si="207"/>
        <v>10351.583758928355</v>
      </c>
      <c r="BY258" s="111">
        <f t="shared" si="208"/>
        <v>3.1349805040459477E-2</v>
      </c>
      <c r="BZ258" s="108">
        <f t="shared" si="189"/>
        <v>64.919998000000007</v>
      </c>
      <c r="CA258" s="108">
        <f t="shared" si="190"/>
        <v>41.599997999999999</v>
      </c>
    </row>
    <row r="259" spans="1:79" ht="12.75" customHeight="1" x14ac:dyDescent="0.2">
      <c r="A259" s="107">
        <v>40861</v>
      </c>
      <c r="B259" s="108">
        <v>62.459999000000003</v>
      </c>
      <c r="C259" s="108">
        <v>50.369999</v>
      </c>
      <c r="D259" s="108">
        <v>50.880001</v>
      </c>
      <c r="E259" s="108">
        <v>61.919998</v>
      </c>
      <c r="F259" s="108">
        <v>31.200001</v>
      </c>
      <c r="G259" s="108">
        <v>39.439999</v>
      </c>
      <c r="L259" s="189">
        <f>IF(inter=Weekly_2,L258+$B$4,IF(inter=Bi_weekly_2,L257+$B$4,IF(inter=Monthly_2,L255+$B$4,IF(inter=Quarterly_2,0,IF(inter=Yearly_2,0,IF(inter=None_2,0,0))))))</f>
        <v>10600</v>
      </c>
      <c r="M259" s="109">
        <f t="shared" si="222"/>
        <v>-40.970189673417281</v>
      </c>
      <c r="N259" s="109">
        <f t="shared" si="223"/>
        <v>-50.394072402380289</v>
      </c>
      <c r="O259" s="109">
        <f t="shared" si="224"/>
        <v>-5.484388124324596</v>
      </c>
      <c r="P259" s="109">
        <f t="shared" si="225"/>
        <v>-1.0492110421283769</v>
      </c>
      <c r="Q259" s="109">
        <f t="shared" si="226"/>
        <v>-267.81760353780646</v>
      </c>
      <c r="R259" s="109">
        <f t="shared" si="227"/>
        <v>-18.799965282826633</v>
      </c>
      <c r="S259" s="110">
        <f t="shared" si="228"/>
        <v>0.65594284869292552</v>
      </c>
      <c r="T259" s="110">
        <f t="shared" si="229"/>
        <v>1.0004779313650629</v>
      </c>
      <c r="U259" s="110">
        <f t="shared" si="230"/>
        <v>0.10779064497904778</v>
      </c>
      <c r="V259" s="110">
        <f t="shared" si="231"/>
        <v>1.6944623320698054E-2</v>
      </c>
      <c r="W259" s="110">
        <f t="shared" si="232"/>
        <v>8.5838972741637551</v>
      </c>
      <c r="X259" s="110">
        <f t="shared" si="233"/>
        <v>0.47667255982503026</v>
      </c>
      <c r="Y259" s="110">
        <f t="shared" si="234"/>
        <v>29.868716456431578</v>
      </c>
      <c r="Z259" s="110">
        <f t="shared" si="235"/>
        <v>37.037920131783203</v>
      </c>
      <c r="AA259" s="110">
        <f t="shared" si="236"/>
        <v>11.666666437368978</v>
      </c>
      <c r="AB259" s="110">
        <f t="shared" si="237"/>
        <v>8.3882431649949343</v>
      </c>
      <c r="AC259" s="110">
        <f t="shared" si="238"/>
        <v>139.63461090914706</v>
      </c>
      <c r="AD259" s="110">
        <f t="shared" si="239"/>
        <v>35.47667432750189</v>
      </c>
      <c r="AE259" s="110"/>
      <c r="AF259" s="110"/>
      <c r="AG259" s="110"/>
      <c r="AH259" s="110"/>
      <c r="AI259" s="110"/>
      <c r="AJ259" s="110"/>
      <c r="AK259" s="90">
        <f t="shared" si="191"/>
        <v>0</v>
      </c>
      <c r="AL259" s="90">
        <f t="shared" si="192"/>
        <v>0</v>
      </c>
      <c r="AM259" s="90">
        <f t="shared" si="193"/>
        <v>0</v>
      </c>
      <c r="AN259" s="90">
        <f t="shared" si="194"/>
        <v>0</v>
      </c>
      <c r="AO259" s="90">
        <f t="shared" si="195"/>
        <v>0</v>
      </c>
      <c r="AP259" s="90">
        <f t="shared" si="196"/>
        <v>0</v>
      </c>
      <c r="AQ259" s="110">
        <f t="shared" si="197"/>
        <v>0</v>
      </c>
      <c r="AR259" s="110">
        <f t="shared" si="198"/>
        <v>0</v>
      </c>
      <c r="AS259" s="110">
        <f t="shared" si="199"/>
        <v>0</v>
      </c>
      <c r="AT259" s="110">
        <f t="shared" si="200"/>
        <v>0</v>
      </c>
      <c r="AU259" s="110">
        <f t="shared" si="201"/>
        <v>0</v>
      </c>
      <c r="AV259" s="110">
        <f t="shared" si="202"/>
        <v>0</v>
      </c>
      <c r="AW259" s="110">
        <f t="shared" si="240"/>
        <v>1.9785858000418917</v>
      </c>
      <c r="AX259" s="110">
        <f t="shared" si="241"/>
        <v>3.5816534418217993</v>
      </c>
      <c r="AY259" s="110">
        <f t="shared" si="242"/>
        <v>0.83768194678333607</v>
      </c>
      <c r="AZ259" s="110">
        <f t="shared" si="243"/>
        <v>0.62608691998943855</v>
      </c>
      <c r="BA259" s="110">
        <f t="shared" si="244"/>
        <v>9.6953894571654899</v>
      </c>
      <c r="BB259" s="110">
        <f t="shared" si="245"/>
        <v>2.71181603624215</v>
      </c>
      <c r="BC259" s="110">
        <f t="shared" si="209"/>
        <v>31.847302256473469</v>
      </c>
      <c r="BD259" s="110">
        <f t="shared" si="210"/>
        <v>40.619573573605003</v>
      </c>
      <c r="BE259" s="110">
        <f t="shared" si="211"/>
        <v>12.504348384152314</v>
      </c>
      <c r="BF259" s="110">
        <f t="shared" si="212"/>
        <v>9.0143300849843726</v>
      </c>
      <c r="BG259" s="110">
        <f t="shared" si="213"/>
        <v>149.33000036631256</v>
      </c>
      <c r="BH259" s="110">
        <f t="shared" si="214"/>
        <v>38.188490363744037</v>
      </c>
      <c r="BI259" s="108">
        <f t="shared" si="215"/>
        <v>0</v>
      </c>
      <c r="BJ259" s="109">
        <f t="shared" si="216"/>
        <v>-10736.099188991237</v>
      </c>
      <c r="BK259" s="109">
        <f t="shared" si="203"/>
        <v>10600</v>
      </c>
      <c r="BL259" s="89">
        <f t="shared" si="217"/>
        <v>-1.2676782003913756E-2</v>
      </c>
      <c r="BM259" s="109">
        <f t="shared" si="246"/>
        <v>759.53487045209079</v>
      </c>
      <c r="BN259" s="108">
        <f t="shared" si="218"/>
        <v>11359.534870452091</v>
      </c>
      <c r="BO259" s="89">
        <f t="shared" si="219"/>
        <v>5.8069105965425916E-2</v>
      </c>
      <c r="BP259" s="108">
        <f t="shared" si="204"/>
        <v>794.82908901505857</v>
      </c>
      <c r="BQ259" s="108">
        <f t="shared" si="220"/>
        <v>11394.829089015058</v>
      </c>
      <c r="BR259" s="89">
        <f t="shared" si="205"/>
        <v>6.1356540064317011E-2</v>
      </c>
      <c r="BT259" s="108"/>
      <c r="BU259" s="109">
        <f t="shared" si="221"/>
        <v>-10736.099188991237</v>
      </c>
      <c r="BV259" s="109">
        <f t="shared" si="206"/>
        <v>10600</v>
      </c>
      <c r="BX259" s="108">
        <f t="shared" si="207"/>
        <v>10736.099188991237</v>
      </c>
      <c r="BY259" s="111">
        <f t="shared" si="208"/>
        <v>-1.2676782003913645E-2</v>
      </c>
      <c r="BZ259" s="108">
        <f t="shared" si="189"/>
        <v>62.459999000000003</v>
      </c>
      <c r="CA259" s="108">
        <f t="shared" si="190"/>
        <v>39.439999</v>
      </c>
    </row>
    <row r="260" spans="1:79" ht="12.75" customHeight="1" x14ac:dyDescent="0.2">
      <c r="A260" s="107">
        <v>40868</v>
      </c>
      <c r="B260" s="108">
        <v>59.459999000000003</v>
      </c>
      <c r="C260" s="108">
        <v>47.880001</v>
      </c>
      <c r="D260" s="108">
        <v>48.360000999999997</v>
      </c>
      <c r="E260" s="108">
        <v>57.919998</v>
      </c>
      <c r="F260" s="108">
        <v>29.379999000000002</v>
      </c>
      <c r="G260" s="108">
        <v>37.009998000000003</v>
      </c>
      <c r="L260" s="189">
        <f>IF(inter=Weekly_2,L259+$B$4,IF(inter=Bi_weekly_2,0,IF(inter=Monthly_2,0,IF(inter=Quarterly_2,0,IF(inter=Yearly_2,0,IF(inter=None_2,0,0))))))</f>
        <v>0</v>
      </c>
      <c r="M260" s="109">
        <f t="shared" si="222"/>
        <v>0</v>
      </c>
      <c r="N260" s="109">
        <f t="shared" si="223"/>
        <v>0</v>
      </c>
      <c r="O260" s="109">
        <f t="shared" si="224"/>
        <v>0</v>
      </c>
      <c r="P260" s="109">
        <f t="shared" si="225"/>
        <v>0</v>
      </c>
      <c r="Q260" s="109">
        <f t="shared" si="226"/>
        <v>0</v>
      </c>
      <c r="R260" s="109">
        <f t="shared" si="227"/>
        <v>0</v>
      </c>
      <c r="S260" s="110">
        <f t="shared" si="228"/>
        <v>0</v>
      </c>
      <c r="T260" s="110">
        <f t="shared" si="229"/>
        <v>0</v>
      </c>
      <c r="U260" s="110">
        <f t="shared" si="230"/>
        <v>0</v>
      </c>
      <c r="V260" s="110">
        <f t="shared" si="231"/>
        <v>0</v>
      </c>
      <c r="W260" s="110">
        <f t="shared" si="232"/>
        <v>0</v>
      </c>
      <c r="X260" s="110">
        <f t="shared" si="233"/>
        <v>0</v>
      </c>
      <c r="Y260" s="110">
        <f t="shared" si="234"/>
        <v>29.868716456431578</v>
      </c>
      <c r="Z260" s="110">
        <f t="shared" si="235"/>
        <v>37.037920131783203</v>
      </c>
      <c r="AA260" s="110">
        <f t="shared" si="236"/>
        <v>11.666666437368978</v>
      </c>
      <c r="AB260" s="110">
        <f t="shared" si="237"/>
        <v>8.3882431649949343</v>
      </c>
      <c r="AC260" s="110">
        <f t="shared" si="238"/>
        <v>139.63461090914706</v>
      </c>
      <c r="AD260" s="110">
        <f t="shared" si="239"/>
        <v>35.47667432750189</v>
      </c>
      <c r="AE260" s="110"/>
      <c r="AF260" s="110"/>
      <c r="AG260" s="110"/>
      <c r="AH260" s="110"/>
      <c r="AI260" s="110"/>
      <c r="AJ260" s="110"/>
      <c r="AK260" s="90">
        <f t="shared" si="191"/>
        <v>0</v>
      </c>
      <c r="AL260" s="90">
        <f t="shared" si="192"/>
        <v>0</v>
      </c>
      <c r="AM260" s="90">
        <f t="shared" si="193"/>
        <v>0</v>
      </c>
      <c r="AN260" s="90">
        <f t="shared" si="194"/>
        <v>0</v>
      </c>
      <c r="AO260" s="90">
        <f t="shared" si="195"/>
        <v>0</v>
      </c>
      <c r="AP260" s="90">
        <f t="shared" si="196"/>
        <v>0</v>
      </c>
      <c r="AQ260" s="110">
        <f t="shared" si="197"/>
        <v>0</v>
      </c>
      <c r="AR260" s="110">
        <f t="shared" si="198"/>
        <v>0</v>
      </c>
      <c r="AS260" s="110">
        <f t="shared" si="199"/>
        <v>0</v>
      </c>
      <c r="AT260" s="110">
        <f t="shared" si="200"/>
        <v>0</v>
      </c>
      <c r="AU260" s="110">
        <f t="shared" si="201"/>
        <v>0</v>
      </c>
      <c r="AV260" s="110">
        <f t="shared" si="202"/>
        <v>0</v>
      </c>
      <c r="AW260" s="110">
        <f t="shared" si="240"/>
        <v>1.9785858000418917</v>
      </c>
      <c r="AX260" s="110">
        <f t="shared" si="241"/>
        <v>3.5816534418217993</v>
      </c>
      <c r="AY260" s="110">
        <f t="shared" si="242"/>
        <v>0.83768194678333607</v>
      </c>
      <c r="AZ260" s="110">
        <f t="shared" si="243"/>
        <v>0.62608691998943855</v>
      </c>
      <c r="BA260" s="110">
        <f t="shared" si="244"/>
        <v>9.6953894571654899</v>
      </c>
      <c r="BB260" s="110">
        <f t="shared" si="245"/>
        <v>2.71181603624215</v>
      </c>
      <c r="BC260" s="110">
        <f t="shared" si="209"/>
        <v>31.847302256473469</v>
      </c>
      <c r="BD260" s="110">
        <f t="shared" si="210"/>
        <v>40.619573573605003</v>
      </c>
      <c r="BE260" s="110">
        <f t="shared" si="211"/>
        <v>12.504348384152314</v>
      </c>
      <c r="BF260" s="110">
        <f t="shared" si="212"/>
        <v>9.0143300849843726</v>
      </c>
      <c r="BG260" s="110">
        <f t="shared" si="213"/>
        <v>149.33000036631256</v>
      </c>
      <c r="BH260" s="110">
        <f t="shared" si="214"/>
        <v>38.188490363744037</v>
      </c>
      <c r="BI260" s="108">
        <f t="shared" si="215"/>
        <v>0</v>
      </c>
      <c r="BJ260" s="109">
        <f t="shared" si="216"/>
        <v>-10736.099188991237</v>
      </c>
      <c r="BK260" s="109">
        <f t="shared" si="203"/>
        <v>10014.872906279881</v>
      </c>
      <c r="BL260" s="89">
        <f t="shared" si="217"/>
        <v>-6.7177684372634938E-2</v>
      </c>
      <c r="BM260" s="109">
        <f t="shared" si="246"/>
        <v>759.53487045209079</v>
      </c>
      <c r="BN260" s="108">
        <f t="shared" si="218"/>
        <v>10774.407776731972</v>
      </c>
      <c r="BO260" s="89">
        <f t="shared" si="219"/>
        <v>3.5682035967046222E-3</v>
      </c>
      <c r="BP260" s="108">
        <f t="shared" si="204"/>
        <v>751.12437163954723</v>
      </c>
      <c r="BQ260" s="108">
        <f t="shared" si="220"/>
        <v>10765.997277919429</v>
      </c>
      <c r="BR260" s="89">
        <f t="shared" si="205"/>
        <v>2.7848186200487568E-3</v>
      </c>
      <c r="BT260" s="108"/>
      <c r="BU260" s="109">
        <f t="shared" si="221"/>
        <v>-10736.099188991237</v>
      </c>
      <c r="BV260" s="109">
        <f t="shared" si="206"/>
        <v>10014.872906279881</v>
      </c>
      <c r="BX260" s="108">
        <f t="shared" si="207"/>
        <v>10736.099188991237</v>
      </c>
      <c r="BY260" s="111">
        <f t="shared" si="208"/>
        <v>-6.7177684372634938E-2</v>
      </c>
      <c r="BZ260" s="108">
        <f t="shared" si="189"/>
        <v>59.459999000000003</v>
      </c>
      <c r="CA260" s="108">
        <f t="shared" si="190"/>
        <v>37.009998000000003</v>
      </c>
    </row>
    <row r="261" spans="1:79" ht="12.75" customHeight="1" x14ac:dyDescent="0.2">
      <c r="A261" s="107">
        <v>40875</v>
      </c>
      <c r="B261" s="108">
        <v>64.010002</v>
      </c>
      <c r="C261" s="108">
        <v>51.560001</v>
      </c>
      <c r="D261" s="108">
        <v>52.07</v>
      </c>
      <c r="E261" s="108">
        <v>63.220001000000003</v>
      </c>
      <c r="F261" s="108">
        <v>32.159999999999997</v>
      </c>
      <c r="G261" s="108">
        <v>40.639999000000003</v>
      </c>
      <c r="L261" s="189">
        <f>IF(inter=Weekly_2,L260+$B$4,IF(inter=Bi_weekly_2,L259+$B$4,IF(inter=Monthly_2,0,IF(inter=Quarterly_2,0,IF(inter=Yearly_2,0,IF(inter=None_2,0,0))))))</f>
        <v>0</v>
      </c>
      <c r="M261" s="109">
        <f t="shared" si="222"/>
        <v>0</v>
      </c>
      <c r="N261" s="109">
        <f t="shared" si="223"/>
        <v>0</v>
      </c>
      <c r="O261" s="109">
        <f t="shared" si="224"/>
        <v>0</v>
      </c>
      <c r="P261" s="109">
        <f t="shared" si="225"/>
        <v>0</v>
      </c>
      <c r="Q261" s="109">
        <f t="shared" si="226"/>
        <v>0</v>
      </c>
      <c r="R261" s="109">
        <f t="shared" si="227"/>
        <v>0</v>
      </c>
      <c r="S261" s="110">
        <f t="shared" si="228"/>
        <v>0</v>
      </c>
      <c r="T261" s="110">
        <f t="shared" si="229"/>
        <v>0</v>
      </c>
      <c r="U261" s="110">
        <f t="shared" si="230"/>
        <v>0</v>
      </c>
      <c r="V261" s="110">
        <f t="shared" si="231"/>
        <v>0</v>
      </c>
      <c r="W261" s="110">
        <f t="shared" si="232"/>
        <v>0</v>
      </c>
      <c r="X261" s="110">
        <f t="shared" si="233"/>
        <v>0</v>
      </c>
      <c r="Y261" s="110">
        <f t="shared" si="234"/>
        <v>29.868716456431578</v>
      </c>
      <c r="Z261" s="110">
        <f t="shared" si="235"/>
        <v>37.037920131783203</v>
      </c>
      <c r="AA261" s="110">
        <f t="shared" si="236"/>
        <v>11.666666437368978</v>
      </c>
      <c r="AB261" s="110">
        <f t="shared" si="237"/>
        <v>8.3882431649949343</v>
      </c>
      <c r="AC261" s="110">
        <f t="shared" si="238"/>
        <v>139.63461090914706</v>
      </c>
      <c r="AD261" s="110">
        <f t="shared" si="239"/>
        <v>35.47667432750189</v>
      </c>
      <c r="AE261" s="110"/>
      <c r="AF261" s="110"/>
      <c r="AG261" s="110"/>
      <c r="AH261" s="110"/>
      <c r="AI261" s="110"/>
      <c r="AJ261" s="110"/>
      <c r="AK261" s="90">
        <f t="shared" si="191"/>
        <v>0</v>
      </c>
      <c r="AL261" s="90">
        <f t="shared" si="192"/>
        <v>0</v>
      </c>
      <c r="AM261" s="90">
        <f t="shared" si="193"/>
        <v>0</v>
      </c>
      <c r="AN261" s="90">
        <f t="shared" si="194"/>
        <v>0</v>
      </c>
      <c r="AO261" s="90">
        <f t="shared" si="195"/>
        <v>0</v>
      </c>
      <c r="AP261" s="90">
        <f t="shared" si="196"/>
        <v>0</v>
      </c>
      <c r="AQ261" s="110">
        <f t="shared" si="197"/>
        <v>0</v>
      </c>
      <c r="AR261" s="110">
        <f t="shared" si="198"/>
        <v>0</v>
      </c>
      <c r="AS261" s="110">
        <f t="shared" si="199"/>
        <v>0</v>
      </c>
      <c r="AT261" s="110">
        <f t="shared" si="200"/>
        <v>0</v>
      </c>
      <c r="AU261" s="110">
        <f t="shared" si="201"/>
        <v>0</v>
      </c>
      <c r="AV261" s="110">
        <f t="shared" si="202"/>
        <v>0</v>
      </c>
      <c r="AW261" s="110">
        <f t="shared" si="240"/>
        <v>1.9785858000418917</v>
      </c>
      <c r="AX261" s="110">
        <f t="shared" si="241"/>
        <v>3.5816534418217993</v>
      </c>
      <c r="AY261" s="110">
        <f t="shared" si="242"/>
        <v>0.83768194678333607</v>
      </c>
      <c r="AZ261" s="110">
        <f t="shared" si="243"/>
        <v>0.62608691998943855</v>
      </c>
      <c r="BA261" s="110">
        <f t="shared" si="244"/>
        <v>9.6953894571654899</v>
      </c>
      <c r="BB261" s="110">
        <f t="shared" si="245"/>
        <v>2.71181603624215</v>
      </c>
      <c r="BC261" s="110">
        <f t="shared" si="209"/>
        <v>31.847302256473469</v>
      </c>
      <c r="BD261" s="110">
        <f t="shared" si="210"/>
        <v>40.619573573605003</v>
      </c>
      <c r="BE261" s="110">
        <f t="shared" si="211"/>
        <v>12.504348384152314</v>
      </c>
      <c r="BF261" s="110">
        <f t="shared" si="212"/>
        <v>9.0143300849843726</v>
      </c>
      <c r="BG261" s="110">
        <f t="shared" si="213"/>
        <v>149.33000036631256</v>
      </c>
      <c r="BH261" s="110">
        <f t="shared" si="214"/>
        <v>38.188490363744037</v>
      </c>
      <c r="BI261" s="108">
        <f t="shared" si="215"/>
        <v>0</v>
      </c>
      <c r="BJ261" s="109">
        <f t="shared" si="216"/>
        <v>-10736.099188991237</v>
      </c>
      <c r="BK261" s="109">
        <f t="shared" si="203"/>
        <v>10891.780957850477</v>
      </c>
      <c r="BL261" s="89">
        <f t="shared" si="217"/>
        <v>1.4500775944662925E-2</v>
      </c>
      <c r="BM261" s="109">
        <f t="shared" si="246"/>
        <v>759.53487045209079</v>
      </c>
      <c r="BN261" s="108">
        <f t="shared" si="218"/>
        <v>11651.315828302568</v>
      </c>
      <c r="BO261" s="89">
        <f t="shared" si="219"/>
        <v>8.5246663914002596E-2</v>
      </c>
      <c r="BP261" s="108">
        <f t="shared" si="204"/>
        <v>816.53057668017311</v>
      </c>
      <c r="BQ261" s="108">
        <f t="shared" si="220"/>
        <v>11708.311534530651</v>
      </c>
      <c r="BR261" s="89">
        <f t="shared" si="205"/>
        <v>9.0555454865424156E-2</v>
      </c>
      <c r="BT261" s="108"/>
      <c r="BU261" s="109">
        <f t="shared" si="221"/>
        <v>-10736.099188991237</v>
      </c>
      <c r="BV261" s="109">
        <f t="shared" si="206"/>
        <v>10891.780957850477</v>
      </c>
      <c r="BX261" s="108">
        <f t="shared" si="207"/>
        <v>10736.099188991237</v>
      </c>
      <c r="BY261" s="111">
        <f t="shared" si="208"/>
        <v>1.4500775944662925E-2</v>
      </c>
      <c r="BZ261" s="108">
        <f t="shared" si="189"/>
        <v>64.010002</v>
      </c>
      <c r="CA261" s="108">
        <f t="shared" si="190"/>
        <v>40.639999000000003</v>
      </c>
    </row>
    <row r="262" spans="1:79" ht="12.75" customHeight="1" x14ac:dyDescent="0.2">
      <c r="A262" s="107">
        <v>40882</v>
      </c>
      <c r="B262" s="108">
        <v>64.569999999999993</v>
      </c>
      <c r="C262" s="108">
        <v>52.119999</v>
      </c>
      <c r="D262" s="108">
        <v>52.380001</v>
      </c>
      <c r="E262" s="108">
        <v>63.84</v>
      </c>
      <c r="F262" s="108">
        <v>32.25</v>
      </c>
      <c r="G262" s="108">
        <v>40.200001</v>
      </c>
      <c r="L262" s="189">
        <f>IF(inter=Weekly_2,L261+$B$4,IF(inter=Bi_weekly_2,0,IF(inter=Monthly_2,0,IF(inter=Quarterly_2,0,IF(inter=Yearly_2,0,IF(inter=None_2,0,0))))))</f>
        <v>0</v>
      </c>
      <c r="M262" s="109">
        <f t="shared" si="222"/>
        <v>0</v>
      </c>
      <c r="N262" s="109">
        <f t="shared" si="223"/>
        <v>0</v>
      </c>
      <c r="O262" s="109">
        <f t="shared" si="224"/>
        <v>0</v>
      </c>
      <c r="P262" s="109">
        <f t="shared" si="225"/>
        <v>0</v>
      </c>
      <c r="Q262" s="109">
        <f t="shared" si="226"/>
        <v>0</v>
      </c>
      <c r="R262" s="109">
        <f t="shared" si="227"/>
        <v>0</v>
      </c>
      <c r="S262" s="110">
        <f t="shared" si="228"/>
        <v>0</v>
      </c>
      <c r="T262" s="110">
        <f t="shared" si="229"/>
        <v>0</v>
      </c>
      <c r="U262" s="110">
        <f t="shared" si="230"/>
        <v>0</v>
      </c>
      <c r="V262" s="110">
        <f t="shared" si="231"/>
        <v>0</v>
      </c>
      <c r="W262" s="110">
        <f t="shared" si="232"/>
        <v>0</v>
      </c>
      <c r="X262" s="110">
        <f t="shared" si="233"/>
        <v>0</v>
      </c>
      <c r="Y262" s="110">
        <f t="shared" si="234"/>
        <v>29.868716456431578</v>
      </c>
      <c r="Z262" s="110">
        <f t="shared" si="235"/>
        <v>37.037920131783203</v>
      </c>
      <c r="AA262" s="110">
        <f t="shared" si="236"/>
        <v>11.666666437368978</v>
      </c>
      <c r="AB262" s="110">
        <f t="shared" si="237"/>
        <v>8.3882431649949343</v>
      </c>
      <c r="AC262" s="110">
        <f t="shared" si="238"/>
        <v>139.63461090914706</v>
      </c>
      <c r="AD262" s="110">
        <f t="shared" si="239"/>
        <v>35.47667432750189</v>
      </c>
      <c r="AE262" s="110"/>
      <c r="AF262" s="110"/>
      <c r="AG262" s="110"/>
      <c r="AH262" s="110"/>
      <c r="AI262" s="110"/>
      <c r="AJ262" s="110"/>
      <c r="AK262" s="90">
        <f t="shared" si="191"/>
        <v>0</v>
      </c>
      <c r="AL262" s="90">
        <f t="shared" si="192"/>
        <v>0</v>
      </c>
      <c r="AM262" s="90">
        <f t="shared" si="193"/>
        <v>0</v>
      </c>
      <c r="AN262" s="90">
        <f t="shared" si="194"/>
        <v>0</v>
      </c>
      <c r="AO262" s="90">
        <f t="shared" si="195"/>
        <v>0</v>
      </c>
      <c r="AP262" s="90">
        <f t="shared" si="196"/>
        <v>0</v>
      </c>
      <c r="AQ262" s="110">
        <f t="shared" si="197"/>
        <v>0</v>
      </c>
      <c r="AR262" s="110">
        <f t="shared" si="198"/>
        <v>0</v>
      </c>
      <c r="AS262" s="110">
        <f t="shared" si="199"/>
        <v>0</v>
      </c>
      <c r="AT262" s="110">
        <f t="shared" si="200"/>
        <v>0</v>
      </c>
      <c r="AU262" s="110">
        <f t="shared" si="201"/>
        <v>0</v>
      </c>
      <c r="AV262" s="110">
        <f t="shared" si="202"/>
        <v>0</v>
      </c>
      <c r="AW262" s="110">
        <f t="shared" si="240"/>
        <v>1.9785858000418917</v>
      </c>
      <c r="AX262" s="110">
        <f t="shared" si="241"/>
        <v>3.5816534418217993</v>
      </c>
      <c r="AY262" s="110">
        <f t="shared" si="242"/>
        <v>0.83768194678333607</v>
      </c>
      <c r="AZ262" s="110">
        <f t="shared" si="243"/>
        <v>0.62608691998943855</v>
      </c>
      <c r="BA262" s="110">
        <f t="shared" si="244"/>
        <v>9.6953894571654899</v>
      </c>
      <c r="BB262" s="110">
        <f t="shared" si="245"/>
        <v>2.71181603624215</v>
      </c>
      <c r="BC262" s="110">
        <f t="shared" si="209"/>
        <v>31.847302256473469</v>
      </c>
      <c r="BD262" s="110">
        <f t="shared" si="210"/>
        <v>40.619573573605003</v>
      </c>
      <c r="BE262" s="110">
        <f t="shared" si="211"/>
        <v>12.504348384152314</v>
      </c>
      <c r="BF262" s="110">
        <f t="shared" si="212"/>
        <v>9.0143300849843726</v>
      </c>
      <c r="BG262" s="110">
        <f t="shared" si="213"/>
        <v>149.33000036631256</v>
      </c>
      <c r="BH262" s="110">
        <f t="shared" si="214"/>
        <v>38.188490363744037</v>
      </c>
      <c r="BI262" s="108">
        <f t="shared" si="215"/>
        <v>0</v>
      </c>
      <c r="BJ262" s="109">
        <f t="shared" si="216"/>
        <v>-10736.099188991237</v>
      </c>
      <c r="BK262" s="109">
        <f t="shared" si="203"/>
        <v>10935.023370393981</v>
      </c>
      <c r="BL262" s="89">
        <f t="shared" si="217"/>
        <v>1.852853423771661E-2</v>
      </c>
      <c r="BM262" s="109">
        <f t="shared" si="246"/>
        <v>759.53487045209079</v>
      </c>
      <c r="BN262" s="108">
        <f t="shared" si="218"/>
        <v>11694.558240846072</v>
      </c>
      <c r="BO262" s="89">
        <f t="shared" si="219"/>
        <v>8.9274422207056059E-2</v>
      </c>
      <c r="BP262" s="108">
        <f t="shared" si="204"/>
        <v>819.97154645946011</v>
      </c>
      <c r="BQ262" s="108">
        <f t="shared" si="220"/>
        <v>11754.994916853439</v>
      </c>
      <c r="BR262" s="89">
        <f t="shared" si="205"/>
        <v>9.4903717814657895E-2</v>
      </c>
      <c r="BT262" s="108"/>
      <c r="BU262" s="109">
        <f t="shared" si="221"/>
        <v>-10736.099188991237</v>
      </c>
      <c r="BV262" s="109">
        <f t="shared" si="206"/>
        <v>10935.023370393981</v>
      </c>
      <c r="BX262" s="108">
        <f t="shared" si="207"/>
        <v>10736.099188991237</v>
      </c>
      <c r="BY262" s="111">
        <f t="shared" si="208"/>
        <v>1.8528534237716388E-2</v>
      </c>
      <c r="BZ262" s="108">
        <f t="shared" si="189"/>
        <v>64.569999999999993</v>
      </c>
      <c r="CA262" s="108">
        <f t="shared" si="190"/>
        <v>40.200001</v>
      </c>
    </row>
    <row r="263" spans="1:79" ht="12.75" customHeight="1" x14ac:dyDescent="0.2">
      <c r="A263" s="107">
        <v>40889</v>
      </c>
      <c r="B263" s="108">
        <v>62.619999</v>
      </c>
      <c r="C263" s="108">
        <v>50.93</v>
      </c>
      <c r="D263" s="108">
        <v>50.970001000000003</v>
      </c>
      <c r="E263" s="108">
        <v>62.150002000000001</v>
      </c>
      <c r="F263" s="108">
        <v>30.59</v>
      </c>
      <c r="G263" s="108">
        <v>38.400002000000001</v>
      </c>
      <c r="L263" s="189">
        <f>IF(inter=Weekly_2,L262+$B$4,IF(inter=Bi_weekly_2,L261+$B$4,IF(inter=Monthly_2,L259+$B$4,IF(inter=Quarterly_2,0,IF(inter=Yearly_2,0,IF(inter=None_2,0,0))))))</f>
        <v>10700</v>
      </c>
      <c r="M263" s="109">
        <f t="shared" si="222"/>
        <v>-12.821005366970894</v>
      </c>
      <c r="N263" s="109">
        <f t="shared" si="223"/>
        <v>3.1412723117186943</v>
      </c>
      <c r="O263" s="109">
        <f t="shared" si="224"/>
        <v>-4.5500000206367304</v>
      </c>
      <c r="P263" s="109">
        <f t="shared" si="225"/>
        <v>-2.9706705190785669</v>
      </c>
      <c r="Q263" s="109">
        <f t="shared" si="226"/>
        <v>-126.27725228919098</v>
      </c>
      <c r="R263" s="109">
        <f t="shared" si="227"/>
        <v>-50.095634870578806</v>
      </c>
      <c r="S263" s="110">
        <f t="shared" si="228"/>
        <v>0.2047429826207901</v>
      </c>
      <c r="T263" s="110">
        <f t="shared" si="229"/>
        <v>-6.1678231135258083E-2</v>
      </c>
      <c r="U263" s="110">
        <f t="shared" si="230"/>
        <v>8.9268195632107791E-2</v>
      </c>
      <c r="V263" s="110">
        <f t="shared" si="231"/>
        <v>4.7798397803407423E-2</v>
      </c>
      <c r="W263" s="110">
        <f t="shared" si="232"/>
        <v>4.1280566292641705</v>
      </c>
      <c r="X263" s="110">
        <f t="shared" si="233"/>
        <v>1.3045737568081066</v>
      </c>
      <c r="Y263" s="110">
        <f t="shared" si="234"/>
        <v>30.073459439052368</v>
      </c>
      <c r="Z263" s="110">
        <f t="shared" si="235"/>
        <v>36.976241900647942</v>
      </c>
      <c r="AA263" s="110">
        <f t="shared" si="236"/>
        <v>11.755934633001086</v>
      </c>
      <c r="AB263" s="110">
        <f t="shared" si="237"/>
        <v>8.4360415627983425</v>
      </c>
      <c r="AC263" s="110">
        <f t="shared" si="238"/>
        <v>143.76266753841122</v>
      </c>
      <c r="AD263" s="110">
        <f t="shared" si="239"/>
        <v>36.781248084309993</v>
      </c>
      <c r="AE263" s="110"/>
      <c r="AF263" s="110"/>
      <c r="AG263" s="110"/>
      <c r="AH263" s="110"/>
      <c r="AI263" s="110"/>
      <c r="AJ263" s="110"/>
      <c r="AK263" s="90">
        <f t="shared" si="191"/>
        <v>0</v>
      </c>
      <c r="AL263" s="90">
        <f t="shared" si="192"/>
        <v>0</v>
      </c>
      <c r="AM263" s="90">
        <f t="shared" si="193"/>
        <v>0</v>
      </c>
      <c r="AN263" s="90">
        <f t="shared" si="194"/>
        <v>0</v>
      </c>
      <c r="AO263" s="90">
        <f t="shared" si="195"/>
        <v>0</v>
      </c>
      <c r="AP263" s="90">
        <f t="shared" si="196"/>
        <v>0</v>
      </c>
      <c r="AQ263" s="110">
        <f t="shared" si="197"/>
        <v>0</v>
      </c>
      <c r="AR263" s="110">
        <f t="shared" si="198"/>
        <v>0</v>
      </c>
      <c r="AS263" s="110">
        <f t="shared" si="199"/>
        <v>0</v>
      </c>
      <c r="AT263" s="110">
        <f t="shared" si="200"/>
        <v>0</v>
      </c>
      <c r="AU263" s="110">
        <f t="shared" si="201"/>
        <v>0</v>
      </c>
      <c r="AV263" s="110">
        <f t="shared" si="202"/>
        <v>0</v>
      </c>
      <c r="AW263" s="110">
        <f t="shared" si="240"/>
        <v>1.9785858000418917</v>
      </c>
      <c r="AX263" s="110">
        <f t="shared" si="241"/>
        <v>3.5816534418217993</v>
      </c>
      <c r="AY263" s="110">
        <f t="shared" si="242"/>
        <v>0.83768194678333607</v>
      </c>
      <c r="AZ263" s="110">
        <f t="shared" si="243"/>
        <v>0.62608691998943855</v>
      </c>
      <c r="BA263" s="110">
        <f t="shared" si="244"/>
        <v>9.6953894571654899</v>
      </c>
      <c r="BB263" s="110">
        <f t="shared" si="245"/>
        <v>2.71181603624215</v>
      </c>
      <c r="BC263" s="110">
        <f t="shared" si="209"/>
        <v>32.052045239094262</v>
      </c>
      <c r="BD263" s="110">
        <f t="shared" si="210"/>
        <v>40.557895342469742</v>
      </c>
      <c r="BE263" s="110">
        <f t="shared" si="211"/>
        <v>12.593616579784422</v>
      </c>
      <c r="BF263" s="110">
        <f t="shared" si="212"/>
        <v>9.0621284827877808</v>
      </c>
      <c r="BG263" s="110">
        <f t="shared" si="213"/>
        <v>153.45805699557673</v>
      </c>
      <c r="BH263" s="110">
        <f t="shared" si="214"/>
        <v>39.493064120552141</v>
      </c>
      <c r="BI263" s="108">
        <f t="shared" si="215"/>
        <v>0</v>
      </c>
      <c r="BJ263" s="109">
        <f t="shared" si="216"/>
        <v>-10929.672479745974</v>
      </c>
      <c r="BK263" s="109">
        <f t="shared" si="203"/>
        <v>10699.999999999998</v>
      </c>
      <c r="BL263" s="89">
        <f t="shared" si="217"/>
        <v>-2.1013665338242005E-2</v>
      </c>
      <c r="BM263" s="109">
        <f t="shared" si="246"/>
        <v>759.53487045209079</v>
      </c>
      <c r="BN263" s="108">
        <f t="shared" si="218"/>
        <v>11459.534870452089</v>
      </c>
      <c r="BO263" s="89">
        <f t="shared" si="219"/>
        <v>4.8479256051635167E-2</v>
      </c>
      <c r="BP263" s="108">
        <f t="shared" si="204"/>
        <v>788.63630831679063</v>
      </c>
      <c r="BQ263" s="108">
        <f t="shared" si="220"/>
        <v>11488.636308316789</v>
      </c>
      <c r="BR263" s="89">
        <f t="shared" si="205"/>
        <v>5.114186446178004E-2</v>
      </c>
      <c r="BT263" s="108"/>
      <c r="BU263" s="109">
        <f t="shared" si="221"/>
        <v>-10929.672479745974</v>
      </c>
      <c r="BV263" s="109">
        <f t="shared" si="206"/>
        <v>10699.999999999998</v>
      </c>
      <c r="BX263" s="108">
        <f t="shared" si="207"/>
        <v>10929.672479745974</v>
      </c>
      <c r="BY263" s="111">
        <f t="shared" si="208"/>
        <v>-2.1013665338242005E-2</v>
      </c>
      <c r="BZ263" s="108">
        <f t="shared" si="189"/>
        <v>62.619999</v>
      </c>
      <c r="CA263" s="108">
        <f t="shared" si="190"/>
        <v>38.400002000000001</v>
      </c>
    </row>
    <row r="264" spans="1:79" ht="12.75" customHeight="1" x14ac:dyDescent="0.2">
      <c r="A264" s="107">
        <v>40896</v>
      </c>
      <c r="B264" s="108">
        <v>64.739998</v>
      </c>
      <c r="C264" s="108">
        <v>52.84</v>
      </c>
      <c r="D264" s="108">
        <v>51.990001999999997</v>
      </c>
      <c r="E264" s="108">
        <v>63.330002</v>
      </c>
      <c r="F264" s="108">
        <v>30.66</v>
      </c>
      <c r="G264" s="108">
        <v>38.729999999999997</v>
      </c>
      <c r="L264" s="189">
        <f>IF(inter=Weekly_2,L263+$B$4,IF(inter=Bi_weekly_2,0,IF(inter=Monthly_2,0,IF(inter=Quarterly_2,0,IF(inter=Yearly_2,0,IF(inter=None_2,0,0))))))</f>
        <v>0</v>
      </c>
      <c r="M264" s="109">
        <f t="shared" si="222"/>
        <v>0</v>
      </c>
      <c r="N264" s="109">
        <f t="shared" si="223"/>
        <v>0</v>
      </c>
      <c r="O264" s="109">
        <f t="shared" si="224"/>
        <v>0</v>
      </c>
      <c r="P264" s="109">
        <f t="shared" si="225"/>
        <v>0</v>
      </c>
      <c r="Q264" s="109">
        <f t="shared" si="226"/>
        <v>0</v>
      </c>
      <c r="R264" s="109">
        <f t="shared" si="227"/>
        <v>0</v>
      </c>
      <c r="S264" s="110">
        <f t="shared" si="228"/>
        <v>0</v>
      </c>
      <c r="T264" s="110">
        <f t="shared" si="229"/>
        <v>0</v>
      </c>
      <c r="U264" s="110">
        <f t="shared" si="230"/>
        <v>0</v>
      </c>
      <c r="V264" s="110">
        <f t="shared" si="231"/>
        <v>0</v>
      </c>
      <c r="W264" s="110">
        <f t="shared" si="232"/>
        <v>0</v>
      </c>
      <c r="X264" s="110">
        <f t="shared" si="233"/>
        <v>0</v>
      </c>
      <c r="Y264" s="110">
        <f t="shared" si="234"/>
        <v>30.073459439052368</v>
      </c>
      <c r="Z264" s="110">
        <f t="shared" si="235"/>
        <v>36.976241900647942</v>
      </c>
      <c r="AA264" s="110">
        <f t="shared" si="236"/>
        <v>11.755934633001086</v>
      </c>
      <c r="AB264" s="110">
        <f t="shared" si="237"/>
        <v>8.4360415627983425</v>
      </c>
      <c r="AC264" s="110">
        <f t="shared" si="238"/>
        <v>143.76266753841122</v>
      </c>
      <c r="AD264" s="110">
        <f t="shared" si="239"/>
        <v>36.781248084309993</v>
      </c>
      <c r="AE264" s="110">
        <v>0.36099999999999999</v>
      </c>
      <c r="AF264" s="110">
        <v>0.40799999999999997</v>
      </c>
      <c r="AG264" s="110">
        <v>1.129</v>
      </c>
      <c r="AH264" s="110">
        <v>1.3720000000000001</v>
      </c>
      <c r="AI264" s="110">
        <v>1.046</v>
      </c>
      <c r="AJ264" s="110">
        <v>0.90600000000000003</v>
      </c>
      <c r="AK264" s="90">
        <f t="shared" si="191"/>
        <v>10.856518857497905</v>
      </c>
      <c r="AL264" s="90">
        <f t="shared" si="192"/>
        <v>15.086306695464359</v>
      </c>
      <c r="AM264" s="90">
        <f t="shared" si="193"/>
        <v>13.272450200658227</v>
      </c>
      <c r="AN264" s="90">
        <f t="shared" si="194"/>
        <v>11.574249024159327</v>
      </c>
      <c r="AO264" s="90">
        <f t="shared" si="195"/>
        <v>150.37575024517815</v>
      </c>
      <c r="AP264" s="90">
        <f t="shared" si="196"/>
        <v>33.323810764384852</v>
      </c>
      <c r="AQ264" s="110">
        <f t="shared" si="197"/>
        <v>0.16769414879342295</v>
      </c>
      <c r="AR264" s="110">
        <f t="shared" si="198"/>
        <v>0.28550921073929519</v>
      </c>
      <c r="AS264" s="110">
        <f t="shared" si="199"/>
        <v>0.25528851106138112</v>
      </c>
      <c r="AT264" s="110">
        <f t="shared" si="200"/>
        <v>0.18276091360551872</v>
      </c>
      <c r="AU264" s="110">
        <f t="shared" si="201"/>
        <v>4.9046232956679114</v>
      </c>
      <c r="AV264" s="110">
        <f t="shared" si="202"/>
        <v>0.86041339438122533</v>
      </c>
      <c r="AW264" s="110">
        <f t="shared" si="240"/>
        <v>2.1462799488353146</v>
      </c>
      <c r="AX264" s="110">
        <f t="shared" si="241"/>
        <v>3.8671626525610945</v>
      </c>
      <c r="AY264" s="110">
        <f t="shared" si="242"/>
        <v>1.0929704578447172</v>
      </c>
      <c r="AZ264" s="110">
        <f t="shared" si="243"/>
        <v>0.80884783359495727</v>
      </c>
      <c r="BA264" s="110">
        <f t="shared" si="244"/>
        <v>14.6000127528334</v>
      </c>
      <c r="BB264" s="110">
        <f t="shared" si="245"/>
        <v>3.5722294306233753</v>
      </c>
      <c r="BC264" s="110">
        <f t="shared" si="209"/>
        <v>32.219739387887685</v>
      </c>
      <c r="BD264" s="110">
        <f t="shared" si="210"/>
        <v>40.843404553209034</v>
      </c>
      <c r="BE264" s="110">
        <f t="shared" si="211"/>
        <v>12.848905090845804</v>
      </c>
      <c r="BF264" s="110">
        <f t="shared" si="212"/>
        <v>9.2448893963932992</v>
      </c>
      <c r="BG264" s="110">
        <f t="shared" si="213"/>
        <v>158.36268029124463</v>
      </c>
      <c r="BH264" s="110">
        <f t="shared" si="214"/>
        <v>40.353477514933367</v>
      </c>
      <c r="BI264" s="108">
        <f t="shared" si="215"/>
        <v>234.48908578734284</v>
      </c>
      <c r="BJ264" s="109">
        <f t="shared" si="216"/>
        <v>-10929.672479745974</v>
      </c>
      <c r="BK264" s="109">
        <f t="shared" si="203"/>
        <v>10878.52704512628</v>
      </c>
      <c r="BL264" s="89">
        <f t="shared" si="217"/>
        <v>-4.6795029507491481E-3</v>
      </c>
      <c r="BM264" s="109">
        <f t="shared" si="246"/>
        <v>994.02395623943357</v>
      </c>
      <c r="BN264" s="108">
        <f t="shared" si="218"/>
        <v>11872.551001365715</v>
      </c>
      <c r="BO264" s="89">
        <f t="shared" si="219"/>
        <v>8.6267774571197053E-2</v>
      </c>
      <c r="BP264" s="108">
        <f t="shared" si="204"/>
        <v>1037.327742214834</v>
      </c>
      <c r="BQ264" s="108">
        <f t="shared" si="220"/>
        <v>11915.854787341115</v>
      </c>
      <c r="BR264" s="89">
        <f t="shared" si="205"/>
        <v>9.0229813329050668E-2</v>
      </c>
      <c r="BT264" s="108"/>
      <c r="BU264" s="109">
        <f t="shared" si="221"/>
        <v>-10929.672479745974</v>
      </c>
      <c r="BV264" s="109">
        <f t="shared" si="206"/>
        <v>10878.52704512628</v>
      </c>
      <c r="BX264" s="108">
        <f t="shared" si="207"/>
        <v>10929.672479745974</v>
      </c>
      <c r="BY264" s="111">
        <f t="shared" si="208"/>
        <v>-4.6795029507493702E-3</v>
      </c>
      <c r="BZ264" s="108">
        <f t="shared" si="189"/>
        <v>64.739998</v>
      </c>
      <c r="CA264" s="108">
        <f t="shared" si="190"/>
        <v>38.729999999999997</v>
      </c>
    </row>
    <row r="265" spans="1:79" ht="12.75" customHeight="1" x14ac:dyDescent="0.2">
      <c r="A265" s="107">
        <v>40904</v>
      </c>
      <c r="B265" s="108">
        <v>64.300003000000004</v>
      </c>
      <c r="C265" s="108">
        <v>52.490001999999997</v>
      </c>
      <c r="D265" s="108">
        <v>51.669998</v>
      </c>
      <c r="E265" s="108">
        <v>62.669998</v>
      </c>
      <c r="F265" s="108">
        <v>30.629999000000002</v>
      </c>
      <c r="G265" s="108">
        <v>38.209999000000003</v>
      </c>
      <c r="L265" s="189">
        <f>IF(inter=Weekly_2,L264+$B$4,IF(inter=Bi_weekly_2,L263+$B$4,IF(inter=Monthly_2,0,IF(inter=Quarterly_2,0,IF(inter=Yearly_2,0,IF(inter=None_2,0,0))))))</f>
        <v>0</v>
      </c>
      <c r="M265" s="109">
        <f t="shared" si="222"/>
        <v>0</v>
      </c>
      <c r="N265" s="109">
        <f t="shared" si="223"/>
        <v>0</v>
      </c>
      <c r="O265" s="109">
        <f t="shared" si="224"/>
        <v>0</v>
      </c>
      <c r="P265" s="109">
        <f t="shared" si="225"/>
        <v>0</v>
      </c>
      <c r="Q265" s="109">
        <f t="shared" si="226"/>
        <v>0</v>
      </c>
      <c r="R265" s="109">
        <f t="shared" si="227"/>
        <v>0</v>
      </c>
      <c r="S265" s="110">
        <f t="shared" si="228"/>
        <v>0</v>
      </c>
      <c r="T265" s="110">
        <f t="shared" si="229"/>
        <v>0</v>
      </c>
      <c r="U265" s="110">
        <f t="shared" si="230"/>
        <v>0</v>
      </c>
      <c r="V265" s="110">
        <f t="shared" si="231"/>
        <v>0</v>
      </c>
      <c r="W265" s="110">
        <f t="shared" si="232"/>
        <v>0</v>
      </c>
      <c r="X265" s="110">
        <f t="shared" si="233"/>
        <v>0</v>
      </c>
      <c r="Y265" s="110">
        <f t="shared" si="234"/>
        <v>30.073459439052368</v>
      </c>
      <c r="Z265" s="110">
        <f t="shared" si="235"/>
        <v>36.976241900647942</v>
      </c>
      <c r="AA265" s="110">
        <f t="shared" si="236"/>
        <v>11.755934633001086</v>
      </c>
      <c r="AB265" s="110">
        <f t="shared" si="237"/>
        <v>8.4360415627983425</v>
      </c>
      <c r="AC265" s="110">
        <f t="shared" si="238"/>
        <v>143.76266753841122</v>
      </c>
      <c r="AD265" s="110">
        <f t="shared" si="239"/>
        <v>36.781248084309993</v>
      </c>
      <c r="AE265" s="110"/>
      <c r="AF265" s="110"/>
      <c r="AG265" s="110"/>
      <c r="AH265" s="110"/>
      <c r="AI265" s="110"/>
      <c r="AJ265" s="110"/>
      <c r="AK265" s="90">
        <f t="shared" si="191"/>
        <v>0</v>
      </c>
      <c r="AL265" s="90">
        <f t="shared" si="192"/>
        <v>0</v>
      </c>
      <c r="AM265" s="90">
        <f t="shared" si="193"/>
        <v>0</v>
      </c>
      <c r="AN265" s="90">
        <f t="shared" si="194"/>
        <v>0</v>
      </c>
      <c r="AO265" s="90">
        <f t="shared" si="195"/>
        <v>0</v>
      </c>
      <c r="AP265" s="90">
        <f t="shared" si="196"/>
        <v>0</v>
      </c>
      <c r="AQ265" s="110">
        <f t="shared" si="197"/>
        <v>0</v>
      </c>
      <c r="AR265" s="110">
        <f t="shared" si="198"/>
        <v>0</v>
      </c>
      <c r="AS265" s="110">
        <f t="shared" si="199"/>
        <v>0</v>
      </c>
      <c r="AT265" s="110">
        <f t="shared" si="200"/>
        <v>0</v>
      </c>
      <c r="AU265" s="110">
        <f t="shared" si="201"/>
        <v>0</v>
      </c>
      <c r="AV265" s="110">
        <f t="shared" si="202"/>
        <v>0</v>
      </c>
      <c r="AW265" s="110">
        <f t="shared" si="240"/>
        <v>2.1462799488353146</v>
      </c>
      <c r="AX265" s="110">
        <f t="shared" si="241"/>
        <v>3.8671626525610945</v>
      </c>
      <c r="AY265" s="110">
        <f t="shared" si="242"/>
        <v>1.0929704578447172</v>
      </c>
      <c r="AZ265" s="110">
        <f t="shared" si="243"/>
        <v>0.80884783359495727</v>
      </c>
      <c r="BA265" s="110">
        <f t="shared" si="244"/>
        <v>14.6000127528334</v>
      </c>
      <c r="BB265" s="110">
        <f t="shared" si="245"/>
        <v>3.5722294306233753</v>
      </c>
      <c r="BC265" s="110">
        <f t="shared" si="209"/>
        <v>32.219739387887685</v>
      </c>
      <c r="BD265" s="110">
        <f t="shared" si="210"/>
        <v>40.843404553209034</v>
      </c>
      <c r="BE265" s="110">
        <f t="shared" si="211"/>
        <v>12.848905090845804</v>
      </c>
      <c r="BF265" s="110">
        <f t="shared" si="212"/>
        <v>9.2448893963932992</v>
      </c>
      <c r="BG265" s="110">
        <f t="shared" si="213"/>
        <v>158.36268029124463</v>
      </c>
      <c r="BH265" s="110">
        <f t="shared" si="214"/>
        <v>40.353477514933367</v>
      </c>
      <c r="BI265" s="108">
        <f t="shared" si="215"/>
        <v>0</v>
      </c>
      <c r="BJ265" s="109">
        <f t="shared" si="216"/>
        <v>-10929.672479745974</v>
      </c>
      <c r="BK265" s="109">
        <f t="shared" si="203"/>
        <v>10819.584185771831</v>
      </c>
      <c r="BL265" s="89">
        <f t="shared" si="217"/>
        <v>-1.0072423869804781E-2</v>
      </c>
      <c r="BM265" s="109">
        <f t="shared" si="246"/>
        <v>994.02395623943357</v>
      </c>
      <c r="BN265" s="108">
        <f t="shared" si="218"/>
        <v>11813.608142011264</v>
      </c>
      <c r="BO265" s="89">
        <f t="shared" si="219"/>
        <v>8.0874853652141088E-2</v>
      </c>
      <c r="BP265" s="108">
        <f t="shared" si="204"/>
        <v>1031.8507149919678</v>
      </c>
      <c r="BQ265" s="108">
        <f t="shared" si="220"/>
        <v>11851.434900763801</v>
      </c>
      <c r="BR265" s="89">
        <f t="shared" si="205"/>
        <v>8.4335777007587875E-2</v>
      </c>
      <c r="BT265" s="108"/>
      <c r="BU265" s="109">
        <f t="shared" si="221"/>
        <v>-10929.672479745974</v>
      </c>
      <c r="BV265" s="109">
        <f t="shared" si="206"/>
        <v>10819.584185771831</v>
      </c>
      <c r="BX265" s="108">
        <f t="shared" si="207"/>
        <v>10929.672479745974</v>
      </c>
      <c r="BY265" s="111">
        <f t="shared" si="208"/>
        <v>-1.007242386980467E-2</v>
      </c>
      <c r="BZ265" s="108">
        <f t="shared" si="189"/>
        <v>64.300003000000004</v>
      </c>
      <c r="CA265" s="108">
        <f t="shared" si="190"/>
        <v>38.209999000000003</v>
      </c>
    </row>
    <row r="266" spans="1:79" ht="12.75" customHeight="1" x14ac:dyDescent="0.2">
      <c r="A266" s="107">
        <v>40911</v>
      </c>
      <c r="B266" s="108">
        <v>65.379997000000003</v>
      </c>
      <c r="C266" s="108">
        <v>53.32</v>
      </c>
      <c r="D266" s="108">
        <v>52.400002000000001</v>
      </c>
      <c r="E266" s="108">
        <v>63.849997999999999</v>
      </c>
      <c r="F266" s="108">
        <v>30.459999</v>
      </c>
      <c r="G266" s="108">
        <v>38.57</v>
      </c>
      <c r="L266" s="189">
        <f>IF(inter=Weekly_2,L265+$B$4,IF(inter=Bi_weekly_2,0,IF(inter=Monthly_2,0,IF(inter=Quarterly_2,0,IF(inter=Yearly_2,0,IF(inter=None_2,0,0))))))</f>
        <v>0</v>
      </c>
      <c r="M266" s="109">
        <f t="shared" si="222"/>
        <v>0</v>
      </c>
      <c r="N266" s="109">
        <f t="shared" si="223"/>
        <v>0</v>
      </c>
      <c r="O266" s="109">
        <f t="shared" si="224"/>
        <v>0</v>
      </c>
      <c r="P266" s="109">
        <f t="shared" si="225"/>
        <v>0</v>
      </c>
      <c r="Q266" s="109">
        <f t="shared" si="226"/>
        <v>0</v>
      </c>
      <c r="R266" s="109">
        <f t="shared" si="227"/>
        <v>0</v>
      </c>
      <c r="S266" s="110">
        <f t="shared" si="228"/>
        <v>0</v>
      </c>
      <c r="T266" s="110">
        <f t="shared" si="229"/>
        <v>0</v>
      </c>
      <c r="U266" s="110">
        <f t="shared" si="230"/>
        <v>0</v>
      </c>
      <c r="V266" s="110">
        <f t="shared" si="231"/>
        <v>0</v>
      </c>
      <c r="W266" s="110">
        <f t="shared" si="232"/>
        <v>0</v>
      </c>
      <c r="X266" s="110">
        <f t="shared" si="233"/>
        <v>0</v>
      </c>
      <c r="Y266" s="110">
        <f t="shared" si="234"/>
        <v>30.073459439052368</v>
      </c>
      <c r="Z266" s="110">
        <f t="shared" si="235"/>
        <v>36.976241900647942</v>
      </c>
      <c r="AA266" s="110">
        <f t="shared" si="236"/>
        <v>11.755934633001086</v>
      </c>
      <c r="AB266" s="110">
        <f t="shared" si="237"/>
        <v>8.4360415627983425</v>
      </c>
      <c r="AC266" s="110">
        <f t="shared" si="238"/>
        <v>143.76266753841122</v>
      </c>
      <c r="AD266" s="110">
        <f t="shared" si="239"/>
        <v>36.781248084309993</v>
      </c>
      <c r="AE266" s="110"/>
      <c r="AF266" s="110"/>
      <c r="AG266" s="110"/>
      <c r="AH266" s="110"/>
      <c r="AI266" s="110"/>
      <c r="AJ266" s="110"/>
      <c r="AK266" s="90">
        <f t="shared" si="191"/>
        <v>0</v>
      </c>
      <c r="AL266" s="90">
        <f t="shared" si="192"/>
        <v>0</v>
      </c>
      <c r="AM266" s="90">
        <f t="shared" si="193"/>
        <v>0</v>
      </c>
      <c r="AN266" s="90">
        <f t="shared" si="194"/>
        <v>0</v>
      </c>
      <c r="AO266" s="90">
        <f t="shared" si="195"/>
        <v>0</v>
      </c>
      <c r="AP266" s="90">
        <f t="shared" si="196"/>
        <v>0</v>
      </c>
      <c r="AQ266" s="110">
        <f t="shared" si="197"/>
        <v>0</v>
      </c>
      <c r="AR266" s="110">
        <f t="shared" si="198"/>
        <v>0</v>
      </c>
      <c r="AS266" s="110">
        <f t="shared" si="199"/>
        <v>0</v>
      </c>
      <c r="AT266" s="110">
        <f t="shared" si="200"/>
        <v>0</v>
      </c>
      <c r="AU266" s="110">
        <f t="shared" si="201"/>
        <v>0</v>
      </c>
      <c r="AV266" s="110">
        <f t="shared" si="202"/>
        <v>0</v>
      </c>
      <c r="AW266" s="110">
        <f t="shared" si="240"/>
        <v>2.1462799488353146</v>
      </c>
      <c r="AX266" s="110">
        <f t="shared" si="241"/>
        <v>3.8671626525610945</v>
      </c>
      <c r="AY266" s="110">
        <f t="shared" si="242"/>
        <v>1.0929704578447172</v>
      </c>
      <c r="AZ266" s="110">
        <f t="shared" si="243"/>
        <v>0.80884783359495727</v>
      </c>
      <c r="BA266" s="110">
        <f t="shared" si="244"/>
        <v>14.6000127528334</v>
      </c>
      <c r="BB266" s="110">
        <f t="shared" si="245"/>
        <v>3.5722294306233753</v>
      </c>
      <c r="BC266" s="110">
        <f t="shared" si="209"/>
        <v>32.219739387887685</v>
      </c>
      <c r="BD266" s="110">
        <f t="shared" si="210"/>
        <v>40.843404553209034</v>
      </c>
      <c r="BE266" s="110">
        <f t="shared" si="211"/>
        <v>12.848905090845804</v>
      </c>
      <c r="BF266" s="110">
        <f t="shared" si="212"/>
        <v>9.2448893963932992</v>
      </c>
      <c r="BG266" s="110">
        <f t="shared" si="213"/>
        <v>158.36268029124463</v>
      </c>
      <c r="BH266" s="110">
        <f t="shared" si="214"/>
        <v>40.353477514933367</v>
      </c>
      <c r="BI266" s="108">
        <f t="shared" si="215"/>
        <v>0</v>
      </c>
      <c r="BJ266" s="109">
        <f t="shared" si="216"/>
        <v>-10929.672479745974</v>
      </c>
      <c r="BK266" s="109">
        <f t="shared" si="203"/>
        <v>10890.091589310305</v>
      </c>
      <c r="BL266" s="89">
        <f t="shared" si="217"/>
        <v>-3.6214159673144675E-3</v>
      </c>
      <c r="BM266" s="109">
        <f t="shared" si="246"/>
        <v>994.02395623943357</v>
      </c>
      <c r="BN266" s="108">
        <f t="shared" si="218"/>
        <v>11884.115545549739</v>
      </c>
      <c r="BO266" s="89">
        <f t="shared" si="219"/>
        <v>8.7325861554631734E-2</v>
      </c>
      <c r="BP266" s="108">
        <f t="shared" si="204"/>
        <v>1037.9347389753534</v>
      </c>
      <c r="BQ266" s="108">
        <f t="shared" si="220"/>
        <v>11928.026328285659</v>
      </c>
      <c r="BR266" s="89">
        <f t="shared" si="205"/>
        <v>9.1343436904423037E-2</v>
      </c>
      <c r="BT266" s="108"/>
      <c r="BU266" s="109">
        <f t="shared" si="221"/>
        <v>-10929.672479745974</v>
      </c>
      <c r="BV266" s="109">
        <f t="shared" si="206"/>
        <v>10890.091589310305</v>
      </c>
      <c r="BX266" s="108">
        <f t="shared" si="207"/>
        <v>10929.672479745974</v>
      </c>
      <c r="BY266" s="111">
        <f t="shared" si="208"/>
        <v>-3.6214159673144675E-3</v>
      </c>
      <c r="BZ266" s="108">
        <f t="shared" si="189"/>
        <v>65.379997000000003</v>
      </c>
      <c r="CA266" s="108">
        <f t="shared" si="190"/>
        <v>38.57</v>
      </c>
    </row>
    <row r="267" spans="1:79" ht="12.75" customHeight="1" x14ac:dyDescent="0.2">
      <c r="A267" s="107">
        <v>40917</v>
      </c>
      <c r="B267" s="108">
        <v>66.150002000000001</v>
      </c>
      <c r="C267" s="108">
        <v>53.959999000000003</v>
      </c>
      <c r="D267" s="108">
        <v>53.169998</v>
      </c>
      <c r="E267" s="108">
        <v>64.930000000000007</v>
      </c>
      <c r="F267" s="108">
        <v>30.719999000000001</v>
      </c>
      <c r="G267" s="108">
        <v>39.619999</v>
      </c>
      <c r="L267" s="189">
        <f>IF(inter=Weekly_2,L266+$B$4,IF(inter=Bi_weekly_2,L265+$B$4,IF(inter=Monthly_2,L263+$B$4,IF(inter=Quarterly_2,0,IF(inter=Yearly_2,0,IF(inter=None_2,0,0))))))</f>
        <v>10800</v>
      </c>
      <c r="M267" s="109">
        <f t="shared" si="222"/>
        <v>88.559402040232953</v>
      </c>
      <c r="N267" s="109">
        <f t="shared" si="223"/>
        <v>94.437975982721127</v>
      </c>
      <c r="O267" s="109">
        <f t="shared" si="224"/>
        <v>20.263020924798411</v>
      </c>
      <c r="P267" s="109">
        <f t="shared" si="225"/>
        <v>18.552178672496439</v>
      </c>
      <c r="Q267" s="109">
        <f t="shared" si="226"/>
        <v>-22.410996982674988</v>
      </c>
      <c r="R267" s="109">
        <f t="shared" si="227"/>
        <v>31.673012319113695</v>
      </c>
      <c r="S267" s="110">
        <f t="shared" si="228"/>
        <v>-1.3387664302751336</v>
      </c>
      <c r="T267" s="110">
        <f t="shared" si="229"/>
        <v>-1.7501478453089134</v>
      </c>
      <c r="U267" s="110">
        <f t="shared" si="230"/>
        <v>-0.38109877161925815</v>
      </c>
      <c r="V267" s="110">
        <f t="shared" si="231"/>
        <v>-0.28572583817182251</v>
      </c>
      <c r="W267" s="110">
        <f t="shared" si="232"/>
        <v>0.72952466511066572</v>
      </c>
      <c r="X267" s="110">
        <f t="shared" si="233"/>
        <v>-0.7994198162174031</v>
      </c>
      <c r="Y267" s="110">
        <f t="shared" si="234"/>
        <v>28.734693008777235</v>
      </c>
      <c r="Z267" s="110">
        <f t="shared" si="235"/>
        <v>35.226094055339026</v>
      </c>
      <c r="AA267" s="110">
        <f t="shared" si="236"/>
        <v>11.374835861381827</v>
      </c>
      <c r="AB267" s="110">
        <f t="shared" si="237"/>
        <v>8.1503157246265197</v>
      </c>
      <c r="AC267" s="110">
        <f t="shared" si="238"/>
        <v>144.49219220352188</v>
      </c>
      <c r="AD267" s="110">
        <f t="shared" si="239"/>
        <v>35.981828268092592</v>
      </c>
      <c r="AE267" s="110"/>
      <c r="AF267" s="110"/>
      <c r="AG267" s="110"/>
      <c r="AH267" s="110"/>
      <c r="AI267" s="110"/>
      <c r="AJ267" s="110"/>
      <c r="AK267" s="90">
        <f t="shared" si="191"/>
        <v>0</v>
      </c>
      <c r="AL267" s="90">
        <f t="shared" si="192"/>
        <v>0</v>
      </c>
      <c r="AM267" s="90">
        <f t="shared" si="193"/>
        <v>0</v>
      </c>
      <c r="AN267" s="90">
        <f t="shared" si="194"/>
        <v>0</v>
      </c>
      <c r="AO267" s="90">
        <f t="shared" si="195"/>
        <v>0</v>
      </c>
      <c r="AP267" s="90">
        <f t="shared" si="196"/>
        <v>0</v>
      </c>
      <c r="AQ267" s="110">
        <f t="shared" si="197"/>
        <v>0</v>
      </c>
      <c r="AR267" s="110">
        <f t="shared" si="198"/>
        <v>0</v>
      </c>
      <c r="AS267" s="110">
        <f t="shared" si="199"/>
        <v>0</v>
      </c>
      <c r="AT267" s="110">
        <f t="shared" si="200"/>
        <v>0</v>
      </c>
      <c r="AU267" s="110">
        <f t="shared" si="201"/>
        <v>0</v>
      </c>
      <c r="AV267" s="110">
        <f t="shared" si="202"/>
        <v>0</v>
      </c>
      <c r="AW267" s="110">
        <f t="shared" si="240"/>
        <v>2.1462799488353146</v>
      </c>
      <c r="AX267" s="110">
        <f t="shared" si="241"/>
        <v>3.8671626525610945</v>
      </c>
      <c r="AY267" s="110">
        <f t="shared" si="242"/>
        <v>1.0929704578447172</v>
      </c>
      <c r="AZ267" s="110">
        <f t="shared" si="243"/>
        <v>0.80884783359495727</v>
      </c>
      <c r="BA267" s="110">
        <f t="shared" si="244"/>
        <v>14.6000127528334</v>
      </c>
      <c r="BB267" s="110">
        <f t="shared" si="245"/>
        <v>3.5722294306233753</v>
      </c>
      <c r="BC267" s="110">
        <f t="shared" si="209"/>
        <v>30.880972957612549</v>
      </c>
      <c r="BD267" s="110">
        <f t="shared" si="210"/>
        <v>39.093256707900117</v>
      </c>
      <c r="BE267" s="110">
        <f t="shared" si="211"/>
        <v>12.467806319226545</v>
      </c>
      <c r="BF267" s="110">
        <f t="shared" si="212"/>
        <v>8.9591635582214764</v>
      </c>
      <c r="BG267" s="110">
        <f t="shared" si="213"/>
        <v>159.09220495635529</v>
      </c>
      <c r="BH267" s="110">
        <f t="shared" si="214"/>
        <v>39.554057698715965</v>
      </c>
      <c r="BI267" s="108">
        <f t="shared" si="215"/>
        <v>0</v>
      </c>
      <c r="BJ267" s="109">
        <f t="shared" si="216"/>
        <v>-10698.597886789286</v>
      </c>
      <c r="BK267" s="109">
        <f t="shared" si="203"/>
        <v>10800.000000000002</v>
      </c>
      <c r="BL267" s="89">
        <f t="shared" si="217"/>
        <v>9.4780750041953965E-3</v>
      </c>
      <c r="BM267" s="109">
        <f t="shared" si="246"/>
        <v>994.02395623943357</v>
      </c>
      <c r="BN267" s="108">
        <f t="shared" si="218"/>
        <v>11794.023956239434</v>
      </c>
      <c r="BO267" s="89">
        <f t="shared" si="219"/>
        <v>0.10238968517573577</v>
      </c>
      <c r="BP267" s="108">
        <f t="shared" si="204"/>
        <v>1051.3243463021313</v>
      </c>
      <c r="BQ267" s="108">
        <f t="shared" si="220"/>
        <v>11851.324346302132</v>
      </c>
      <c r="BR267" s="89">
        <f t="shared" si="205"/>
        <v>0.10774556364402121</v>
      </c>
      <c r="BT267" s="108"/>
      <c r="BU267" s="109">
        <f t="shared" si="221"/>
        <v>-10698.597886789286</v>
      </c>
      <c r="BV267" s="109">
        <f t="shared" si="206"/>
        <v>10800.000000000002</v>
      </c>
      <c r="BX267" s="108">
        <f t="shared" si="207"/>
        <v>10698.597886789286</v>
      </c>
      <c r="BY267" s="111">
        <f t="shared" si="208"/>
        <v>9.4780750041951745E-3</v>
      </c>
      <c r="BZ267" s="108">
        <f t="shared" si="189"/>
        <v>66.150002000000001</v>
      </c>
      <c r="CA267" s="108">
        <f t="shared" si="190"/>
        <v>39.619999</v>
      </c>
    </row>
    <row r="268" spans="1:79" ht="12.75" customHeight="1" x14ac:dyDescent="0.2">
      <c r="A268" s="107">
        <v>40925</v>
      </c>
      <c r="B268" s="108">
        <v>67.529999000000004</v>
      </c>
      <c r="C268" s="108">
        <v>54.990001999999997</v>
      </c>
      <c r="D268" s="108">
        <v>54.240001999999997</v>
      </c>
      <c r="E268" s="108">
        <v>66.620002999999997</v>
      </c>
      <c r="F268" s="108">
        <v>32.099997999999999</v>
      </c>
      <c r="G268" s="108">
        <v>41.700001</v>
      </c>
      <c r="L268" s="189">
        <f>IF(inter=Weekly_2,L267+$B$4,IF(inter=Bi_weekly_2,0,IF(inter=Monthly_2,0,IF(inter=Quarterly_2,0,IF(inter=Yearly_2,0,IF(inter=None_2,0,0))))))</f>
        <v>0</v>
      </c>
      <c r="M268" s="109">
        <f t="shared" si="222"/>
        <v>0</v>
      </c>
      <c r="N268" s="109">
        <f t="shared" si="223"/>
        <v>0</v>
      </c>
      <c r="O268" s="109">
        <f t="shared" si="224"/>
        <v>0</v>
      </c>
      <c r="P268" s="109">
        <f t="shared" si="225"/>
        <v>0</v>
      </c>
      <c r="Q268" s="109">
        <f t="shared" si="226"/>
        <v>0</v>
      </c>
      <c r="R268" s="109">
        <f t="shared" si="227"/>
        <v>0</v>
      </c>
      <c r="S268" s="110">
        <f t="shared" si="228"/>
        <v>0</v>
      </c>
      <c r="T268" s="110">
        <f t="shared" si="229"/>
        <v>0</v>
      </c>
      <c r="U268" s="110">
        <f t="shared" si="230"/>
        <v>0</v>
      </c>
      <c r="V268" s="110">
        <f t="shared" si="231"/>
        <v>0</v>
      </c>
      <c r="W268" s="110">
        <f t="shared" si="232"/>
        <v>0</v>
      </c>
      <c r="X268" s="110">
        <f t="shared" si="233"/>
        <v>0</v>
      </c>
      <c r="Y268" s="110">
        <f t="shared" si="234"/>
        <v>28.734693008777235</v>
      </c>
      <c r="Z268" s="110">
        <f t="shared" si="235"/>
        <v>35.226094055339026</v>
      </c>
      <c r="AA268" s="110">
        <f t="shared" si="236"/>
        <v>11.374835861381827</v>
      </c>
      <c r="AB268" s="110">
        <f t="shared" si="237"/>
        <v>8.1503157246265197</v>
      </c>
      <c r="AC268" s="110">
        <f t="shared" si="238"/>
        <v>144.49219220352188</v>
      </c>
      <c r="AD268" s="110">
        <f t="shared" si="239"/>
        <v>35.981828268092592</v>
      </c>
      <c r="AE268" s="110"/>
      <c r="AF268" s="110"/>
      <c r="AG268" s="110"/>
      <c r="AH268" s="110"/>
      <c r="AI268" s="110"/>
      <c r="AJ268" s="110"/>
      <c r="AK268" s="90">
        <f t="shared" si="191"/>
        <v>0</v>
      </c>
      <c r="AL268" s="90">
        <f t="shared" si="192"/>
        <v>0</v>
      </c>
      <c r="AM268" s="90">
        <f t="shared" si="193"/>
        <v>0</v>
      </c>
      <c r="AN268" s="90">
        <f t="shared" si="194"/>
        <v>0</v>
      </c>
      <c r="AO268" s="90">
        <f t="shared" si="195"/>
        <v>0</v>
      </c>
      <c r="AP268" s="90">
        <f t="shared" si="196"/>
        <v>0</v>
      </c>
      <c r="AQ268" s="110">
        <f t="shared" si="197"/>
        <v>0</v>
      </c>
      <c r="AR268" s="110">
        <f t="shared" si="198"/>
        <v>0</v>
      </c>
      <c r="AS268" s="110">
        <f t="shared" si="199"/>
        <v>0</v>
      </c>
      <c r="AT268" s="110">
        <f t="shared" si="200"/>
        <v>0</v>
      </c>
      <c r="AU268" s="110">
        <f t="shared" si="201"/>
        <v>0</v>
      </c>
      <c r="AV268" s="110">
        <f t="shared" si="202"/>
        <v>0</v>
      </c>
      <c r="AW268" s="110">
        <f t="shared" si="240"/>
        <v>2.1462799488353146</v>
      </c>
      <c r="AX268" s="110">
        <f t="shared" si="241"/>
        <v>3.8671626525610945</v>
      </c>
      <c r="AY268" s="110">
        <f t="shared" si="242"/>
        <v>1.0929704578447172</v>
      </c>
      <c r="AZ268" s="110">
        <f t="shared" si="243"/>
        <v>0.80884783359495727</v>
      </c>
      <c r="BA268" s="110">
        <f t="shared" si="244"/>
        <v>14.6000127528334</v>
      </c>
      <c r="BB268" s="110">
        <f t="shared" si="245"/>
        <v>3.5722294306233753</v>
      </c>
      <c r="BC268" s="110">
        <f t="shared" si="209"/>
        <v>30.880972957612549</v>
      </c>
      <c r="BD268" s="110">
        <f t="shared" si="210"/>
        <v>39.093256707900117</v>
      </c>
      <c r="BE268" s="110">
        <f t="shared" si="211"/>
        <v>12.467806319226545</v>
      </c>
      <c r="BF268" s="110">
        <f t="shared" si="212"/>
        <v>8.9591635582214764</v>
      </c>
      <c r="BG268" s="110">
        <f t="shared" si="213"/>
        <v>159.09220495635529</v>
      </c>
      <c r="BH268" s="110">
        <f t="shared" si="214"/>
        <v>39.554057698715965</v>
      </c>
      <c r="BI268" s="108">
        <f t="shared" si="215"/>
        <v>0</v>
      </c>
      <c r="BJ268" s="109">
        <f t="shared" si="216"/>
        <v>-10698.597886789286</v>
      </c>
      <c r="BK268" s="109">
        <f t="shared" si="203"/>
        <v>11176.123306109859</v>
      </c>
      <c r="BL268" s="89">
        <f t="shared" si="217"/>
        <v>4.4634392690861446E-2</v>
      </c>
      <c r="BM268" s="109">
        <f t="shared" si="246"/>
        <v>994.02395623943357</v>
      </c>
      <c r="BN268" s="108">
        <f t="shared" si="218"/>
        <v>12170.147262349292</v>
      </c>
      <c r="BO268" s="89">
        <f t="shared" si="219"/>
        <v>0.13754600286240182</v>
      </c>
      <c r="BP268" s="108">
        <f t="shared" si="204"/>
        <v>1088.3840807124575</v>
      </c>
      <c r="BQ268" s="108">
        <f t="shared" si="220"/>
        <v>12264.507386822317</v>
      </c>
      <c r="BR268" s="89">
        <f t="shared" si="205"/>
        <v>0.14636586182630795</v>
      </c>
      <c r="BT268" s="108"/>
      <c r="BU268" s="109">
        <f t="shared" si="221"/>
        <v>-10698.597886789286</v>
      </c>
      <c r="BV268" s="109">
        <f t="shared" si="206"/>
        <v>11176.123306109859</v>
      </c>
      <c r="BX268" s="108">
        <f t="shared" si="207"/>
        <v>10698.597886789286</v>
      </c>
      <c r="BY268" s="111">
        <f t="shared" si="208"/>
        <v>4.4634392690861224E-2</v>
      </c>
      <c r="BZ268" s="108">
        <f t="shared" si="189"/>
        <v>67.529999000000004</v>
      </c>
      <c r="CA268" s="108">
        <f t="shared" si="190"/>
        <v>41.700001</v>
      </c>
    </row>
    <row r="269" spans="1:79" ht="12.75" customHeight="1" x14ac:dyDescent="0.2">
      <c r="A269" s="107">
        <v>40931</v>
      </c>
      <c r="B269" s="108">
        <v>67.860000999999997</v>
      </c>
      <c r="C269" s="108">
        <v>54.66</v>
      </c>
      <c r="D269" s="108">
        <v>54.759998000000003</v>
      </c>
      <c r="E269" s="108">
        <v>67.669998000000007</v>
      </c>
      <c r="F269" s="108">
        <v>32.529998999999997</v>
      </c>
      <c r="G269" s="108">
        <v>42.630001</v>
      </c>
      <c r="L269" s="189">
        <f>IF(inter=Weekly_2,L268+$B$4,IF(inter=Bi_weekly_2,L267+$B$4,IF(inter=Monthly_2,0,IF(inter=Quarterly_2,L256+$B$4,IF(inter=Yearly_2,0,IF(inter=None_2,0,0))))))</f>
        <v>0</v>
      </c>
      <c r="M269" s="109">
        <f t="shared" si="222"/>
        <v>0</v>
      </c>
      <c r="N269" s="109">
        <f t="shared" si="223"/>
        <v>0</v>
      </c>
      <c r="O269" s="109">
        <f t="shared" si="224"/>
        <v>0</v>
      </c>
      <c r="P269" s="109">
        <f t="shared" si="225"/>
        <v>0</v>
      </c>
      <c r="Q269" s="109">
        <f t="shared" si="226"/>
        <v>0</v>
      </c>
      <c r="R269" s="109">
        <f t="shared" si="227"/>
        <v>0</v>
      </c>
      <c r="S269" s="110">
        <f t="shared" si="228"/>
        <v>0</v>
      </c>
      <c r="T269" s="110">
        <f t="shared" si="229"/>
        <v>0</v>
      </c>
      <c r="U269" s="110">
        <f t="shared" si="230"/>
        <v>0</v>
      </c>
      <c r="V269" s="110">
        <f t="shared" si="231"/>
        <v>0</v>
      </c>
      <c r="W269" s="110">
        <f t="shared" si="232"/>
        <v>0</v>
      </c>
      <c r="X269" s="110">
        <f t="shared" si="233"/>
        <v>0</v>
      </c>
      <c r="Y269" s="110">
        <f t="shared" si="234"/>
        <v>28.734693008777235</v>
      </c>
      <c r="Z269" s="110">
        <f t="shared" si="235"/>
        <v>35.226094055339026</v>
      </c>
      <c r="AA269" s="110">
        <f t="shared" si="236"/>
        <v>11.374835861381827</v>
      </c>
      <c r="AB269" s="110">
        <f t="shared" si="237"/>
        <v>8.1503157246265197</v>
      </c>
      <c r="AC269" s="110">
        <f t="shared" si="238"/>
        <v>144.49219220352188</v>
      </c>
      <c r="AD269" s="110">
        <f t="shared" si="239"/>
        <v>35.981828268092592</v>
      </c>
      <c r="AE269" s="110"/>
      <c r="AF269" s="110"/>
      <c r="AG269" s="110"/>
      <c r="AH269" s="110"/>
      <c r="AI269" s="110"/>
      <c r="AJ269" s="110"/>
      <c r="AK269" s="90">
        <f t="shared" si="191"/>
        <v>0</v>
      </c>
      <c r="AL269" s="90">
        <f t="shared" si="192"/>
        <v>0</v>
      </c>
      <c r="AM269" s="90">
        <f t="shared" si="193"/>
        <v>0</v>
      </c>
      <c r="AN269" s="90">
        <f t="shared" si="194"/>
        <v>0</v>
      </c>
      <c r="AO269" s="90">
        <f t="shared" si="195"/>
        <v>0</v>
      </c>
      <c r="AP269" s="90">
        <f t="shared" si="196"/>
        <v>0</v>
      </c>
      <c r="AQ269" s="110">
        <f t="shared" si="197"/>
        <v>0</v>
      </c>
      <c r="AR269" s="110">
        <f t="shared" si="198"/>
        <v>0</v>
      </c>
      <c r="AS269" s="110">
        <f t="shared" si="199"/>
        <v>0</v>
      </c>
      <c r="AT269" s="110">
        <f t="shared" si="200"/>
        <v>0</v>
      </c>
      <c r="AU269" s="110">
        <f t="shared" si="201"/>
        <v>0</v>
      </c>
      <c r="AV269" s="110">
        <f t="shared" si="202"/>
        <v>0</v>
      </c>
      <c r="AW269" s="110">
        <f t="shared" si="240"/>
        <v>2.1462799488353146</v>
      </c>
      <c r="AX269" s="110">
        <f t="shared" si="241"/>
        <v>3.8671626525610945</v>
      </c>
      <c r="AY269" s="110">
        <f t="shared" si="242"/>
        <v>1.0929704578447172</v>
      </c>
      <c r="AZ269" s="110">
        <f t="shared" si="243"/>
        <v>0.80884783359495727</v>
      </c>
      <c r="BA269" s="110">
        <f t="shared" si="244"/>
        <v>14.6000127528334</v>
      </c>
      <c r="BB269" s="110">
        <f t="shared" si="245"/>
        <v>3.5722294306233753</v>
      </c>
      <c r="BC269" s="110">
        <f t="shared" si="209"/>
        <v>30.880972957612549</v>
      </c>
      <c r="BD269" s="110">
        <f t="shared" si="210"/>
        <v>39.093256707900117</v>
      </c>
      <c r="BE269" s="110">
        <f t="shared" si="211"/>
        <v>12.467806319226545</v>
      </c>
      <c r="BF269" s="110">
        <f t="shared" si="212"/>
        <v>8.9591635582214764</v>
      </c>
      <c r="BG269" s="110">
        <f t="shared" si="213"/>
        <v>159.09220495635529</v>
      </c>
      <c r="BH269" s="110">
        <f t="shared" si="214"/>
        <v>39.554057698715965</v>
      </c>
      <c r="BI269" s="108">
        <f t="shared" si="215"/>
        <v>0</v>
      </c>
      <c r="BJ269" s="109">
        <f t="shared" si="216"/>
        <v>-10698.597886789286</v>
      </c>
      <c r="BK269" s="109">
        <f t="shared" si="203"/>
        <v>11284.048678118579</v>
      </c>
      <c r="BL269" s="89">
        <f t="shared" si="217"/>
        <v>5.4722197948220197E-2</v>
      </c>
      <c r="BM269" s="109">
        <f t="shared" si="246"/>
        <v>994.02395623943357</v>
      </c>
      <c r="BN269" s="108">
        <f t="shared" si="218"/>
        <v>12278.072634358014</v>
      </c>
      <c r="BO269" s="89">
        <f t="shared" si="219"/>
        <v>0.14763380811976079</v>
      </c>
      <c r="BP269" s="108">
        <f t="shared" si="204"/>
        <v>1098.8340058799063</v>
      </c>
      <c r="BQ269" s="108">
        <f t="shared" si="220"/>
        <v>12382.882683998485</v>
      </c>
      <c r="BR269" s="89">
        <f t="shared" si="205"/>
        <v>0.15743042359681225</v>
      </c>
      <c r="BT269" s="108"/>
      <c r="BU269" s="109">
        <f t="shared" si="221"/>
        <v>-10698.597886789286</v>
      </c>
      <c r="BV269" s="109">
        <f t="shared" si="206"/>
        <v>11284.048678118579</v>
      </c>
      <c r="BX269" s="108">
        <f t="shared" si="207"/>
        <v>10698.597886789286</v>
      </c>
      <c r="BY269" s="111">
        <f t="shared" si="208"/>
        <v>5.4722197948219975E-2</v>
      </c>
      <c r="BZ269" s="108">
        <f t="shared" si="189"/>
        <v>67.860000999999997</v>
      </c>
      <c r="CA269" s="108">
        <f t="shared" si="190"/>
        <v>42.630001</v>
      </c>
    </row>
    <row r="270" spans="1:79" ht="12.75" customHeight="1" x14ac:dyDescent="0.2">
      <c r="A270" s="107">
        <v>40938</v>
      </c>
      <c r="B270" s="108">
        <v>69.480002999999996</v>
      </c>
      <c r="C270" s="108">
        <v>55.779998999999997</v>
      </c>
      <c r="D270" s="108">
        <v>56.459999000000003</v>
      </c>
      <c r="E270" s="108">
        <v>69.959998999999996</v>
      </c>
      <c r="F270" s="108">
        <v>33.380001</v>
      </c>
      <c r="G270" s="108">
        <v>44.209999000000003</v>
      </c>
      <c r="L270" s="189">
        <f>IF(inter=Weekly_2,L269+$B$4,IF(inter=Bi_weekly_2,0,IF(inter=Monthly_2,0,IF(inter=Quarterly_2,0,IF(inter=Yearly_2,0,IF(inter=None_2,0,0))))))</f>
        <v>0</v>
      </c>
      <c r="M270" s="109">
        <f t="shared" si="222"/>
        <v>0</v>
      </c>
      <c r="N270" s="109">
        <f t="shared" si="223"/>
        <v>0</v>
      </c>
      <c r="O270" s="109">
        <f t="shared" si="224"/>
        <v>0</v>
      </c>
      <c r="P270" s="109">
        <f t="shared" si="225"/>
        <v>0</v>
      </c>
      <c r="Q270" s="109">
        <f t="shared" si="226"/>
        <v>0</v>
      </c>
      <c r="R270" s="109">
        <f t="shared" si="227"/>
        <v>0</v>
      </c>
      <c r="S270" s="110">
        <f t="shared" si="228"/>
        <v>0</v>
      </c>
      <c r="T270" s="110">
        <f t="shared" si="229"/>
        <v>0</v>
      </c>
      <c r="U270" s="110">
        <f t="shared" si="230"/>
        <v>0</v>
      </c>
      <c r="V270" s="110">
        <f t="shared" si="231"/>
        <v>0</v>
      </c>
      <c r="W270" s="110">
        <f t="shared" si="232"/>
        <v>0</v>
      </c>
      <c r="X270" s="110">
        <f t="shared" si="233"/>
        <v>0</v>
      </c>
      <c r="Y270" s="110">
        <f t="shared" si="234"/>
        <v>28.734693008777235</v>
      </c>
      <c r="Z270" s="110">
        <f t="shared" si="235"/>
        <v>35.226094055339026</v>
      </c>
      <c r="AA270" s="110">
        <f t="shared" si="236"/>
        <v>11.374835861381827</v>
      </c>
      <c r="AB270" s="110">
        <f t="shared" si="237"/>
        <v>8.1503157246265197</v>
      </c>
      <c r="AC270" s="110">
        <f t="shared" si="238"/>
        <v>144.49219220352188</v>
      </c>
      <c r="AD270" s="110">
        <f t="shared" si="239"/>
        <v>35.981828268092592</v>
      </c>
      <c r="AE270" s="110"/>
      <c r="AF270" s="110"/>
      <c r="AG270" s="110"/>
      <c r="AH270" s="110"/>
      <c r="AI270" s="110"/>
      <c r="AJ270" s="110"/>
      <c r="AK270" s="90">
        <f t="shared" si="191"/>
        <v>0</v>
      </c>
      <c r="AL270" s="90">
        <f t="shared" si="192"/>
        <v>0</v>
      </c>
      <c r="AM270" s="90">
        <f t="shared" si="193"/>
        <v>0</v>
      </c>
      <c r="AN270" s="90">
        <f t="shared" si="194"/>
        <v>0</v>
      </c>
      <c r="AO270" s="90">
        <f t="shared" si="195"/>
        <v>0</v>
      </c>
      <c r="AP270" s="90">
        <f t="shared" si="196"/>
        <v>0</v>
      </c>
      <c r="AQ270" s="110">
        <f t="shared" si="197"/>
        <v>0</v>
      </c>
      <c r="AR270" s="110">
        <f t="shared" si="198"/>
        <v>0</v>
      </c>
      <c r="AS270" s="110">
        <f t="shared" si="199"/>
        <v>0</v>
      </c>
      <c r="AT270" s="110">
        <f t="shared" si="200"/>
        <v>0</v>
      </c>
      <c r="AU270" s="110">
        <f t="shared" si="201"/>
        <v>0</v>
      </c>
      <c r="AV270" s="110">
        <f t="shared" si="202"/>
        <v>0</v>
      </c>
      <c r="AW270" s="110">
        <f t="shared" si="240"/>
        <v>2.1462799488353146</v>
      </c>
      <c r="AX270" s="110">
        <f t="shared" si="241"/>
        <v>3.8671626525610945</v>
      </c>
      <c r="AY270" s="110">
        <f t="shared" si="242"/>
        <v>1.0929704578447172</v>
      </c>
      <c r="AZ270" s="110">
        <f t="shared" si="243"/>
        <v>0.80884783359495727</v>
      </c>
      <c r="BA270" s="110">
        <f t="shared" si="244"/>
        <v>14.6000127528334</v>
      </c>
      <c r="BB270" s="110">
        <f t="shared" si="245"/>
        <v>3.5722294306233753</v>
      </c>
      <c r="BC270" s="110">
        <f t="shared" si="209"/>
        <v>30.880972957612549</v>
      </c>
      <c r="BD270" s="110">
        <f t="shared" si="210"/>
        <v>39.093256707900117</v>
      </c>
      <c r="BE270" s="110">
        <f t="shared" si="211"/>
        <v>12.467806319226545</v>
      </c>
      <c r="BF270" s="110">
        <f t="shared" si="212"/>
        <v>8.9591635582214764</v>
      </c>
      <c r="BG270" s="110">
        <f t="shared" si="213"/>
        <v>159.09220495635529</v>
      </c>
      <c r="BH270" s="110">
        <f t="shared" si="214"/>
        <v>39.554057698715965</v>
      </c>
      <c r="BI270" s="108">
        <f t="shared" si="215"/>
        <v>0</v>
      </c>
      <c r="BJ270" s="109">
        <f t="shared" si="216"/>
        <v>-10698.597886789286</v>
      </c>
      <c r="BK270" s="109">
        <f t="shared" si="203"/>
        <v>11587.723460934274</v>
      </c>
      <c r="BL270" s="89">
        <f t="shared" si="217"/>
        <v>8.3106738243044598E-2</v>
      </c>
      <c r="BM270" s="109">
        <f t="shared" si="246"/>
        <v>994.02395623943357</v>
      </c>
      <c r="BN270" s="108">
        <f t="shared" si="218"/>
        <v>12581.747417173709</v>
      </c>
      <c r="BO270" s="89">
        <f t="shared" si="219"/>
        <v>0.17601834841458519</v>
      </c>
      <c r="BP270" s="108">
        <f t="shared" si="204"/>
        <v>1128.4066706082322</v>
      </c>
      <c r="BQ270" s="108">
        <f t="shared" si="220"/>
        <v>12716.130131542506</v>
      </c>
      <c r="BR270" s="89">
        <f t="shared" si="205"/>
        <v>0.18857912654559006</v>
      </c>
      <c r="BT270" s="108"/>
      <c r="BU270" s="109">
        <f t="shared" si="221"/>
        <v>-10698.597886789286</v>
      </c>
      <c r="BV270" s="109">
        <f t="shared" si="206"/>
        <v>11587.723460934274</v>
      </c>
      <c r="BX270" s="108">
        <f t="shared" si="207"/>
        <v>10698.597886789286</v>
      </c>
      <c r="BY270" s="111">
        <f t="shared" si="208"/>
        <v>8.310673824304482E-2</v>
      </c>
      <c r="BZ270" s="108">
        <f t="shared" si="189"/>
        <v>69.480002999999996</v>
      </c>
      <c r="CA270" s="108">
        <f t="shared" si="190"/>
        <v>44.209999000000003</v>
      </c>
    </row>
    <row r="271" spans="1:79" ht="12.75" customHeight="1" x14ac:dyDescent="0.2">
      <c r="A271" s="107">
        <v>40945</v>
      </c>
      <c r="B271" s="108">
        <v>69.309997999999993</v>
      </c>
      <c r="C271" s="108">
        <v>55.580002</v>
      </c>
      <c r="D271" s="108">
        <v>56.060001</v>
      </c>
      <c r="E271" s="108">
        <v>68.879997000000003</v>
      </c>
      <c r="F271" s="108">
        <v>33.029998999999997</v>
      </c>
      <c r="G271" s="108">
        <v>43.279998999999997</v>
      </c>
      <c r="L271" s="189">
        <f>IF(inter=Weekly_2,L270+$B$4,IF(inter=Bi_weekly_2,L269+$B$4,IF(inter=Monthly_2,L267+$B$4,IF(inter=Quarterly_2,0,IF(inter=Yearly_2,0,IF(inter=None_2,0,0))))))</f>
        <v>10900</v>
      </c>
      <c r="M271" s="109">
        <f t="shared" si="222"/>
        <v>73.201514968964148</v>
      </c>
      <c r="N271" s="109">
        <f t="shared" si="223"/>
        <v>39.466378047931357</v>
      </c>
      <c r="O271" s="109">
        <f t="shared" si="224"/>
        <v>27.273309763901125</v>
      </c>
      <c r="P271" s="109">
        <f t="shared" si="225"/>
        <v>27.293722661327479</v>
      </c>
      <c r="Q271" s="109">
        <f t="shared" si="226"/>
        <v>292.67696399013585</v>
      </c>
      <c r="R271" s="109">
        <f t="shared" si="227"/>
        <v>118.49349146121904</v>
      </c>
      <c r="S271" s="110">
        <f t="shared" si="228"/>
        <v>-1.0561465456825458</v>
      </c>
      <c r="T271" s="110">
        <f t="shared" si="229"/>
        <v>-0.71008234306884976</v>
      </c>
      <c r="U271" s="110">
        <f t="shared" si="230"/>
        <v>-0.48650212767390294</v>
      </c>
      <c r="V271" s="110">
        <f t="shared" si="231"/>
        <v>-0.39625034625549532</v>
      </c>
      <c r="W271" s="110">
        <f t="shared" si="232"/>
        <v>-8.8609437738746486</v>
      </c>
      <c r="X271" s="110">
        <f t="shared" si="233"/>
        <v>-2.7378348936934831</v>
      </c>
      <c r="Y271" s="110">
        <f t="shared" si="234"/>
        <v>27.67854646309469</v>
      </c>
      <c r="Z271" s="110">
        <f t="shared" si="235"/>
        <v>34.516011712270178</v>
      </c>
      <c r="AA271" s="110">
        <f t="shared" si="236"/>
        <v>10.888333733707924</v>
      </c>
      <c r="AB271" s="110">
        <f t="shared" si="237"/>
        <v>7.7540653783710241</v>
      </c>
      <c r="AC271" s="110">
        <f t="shared" si="238"/>
        <v>135.63124842964723</v>
      </c>
      <c r="AD271" s="110">
        <f t="shared" si="239"/>
        <v>33.243993374399111</v>
      </c>
      <c r="AE271" s="110"/>
      <c r="AF271" s="110"/>
      <c r="AG271" s="110"/>
      <c r="AH271" s="110"/>
      <c r="AI271" s="110"/>
      <c r="AJ271" s="110"/>
      <c r="AK271" s="90">
        <f t="shared" si="191"/>
        <v>0</v>
      </c>
      <c r="AL271" s="90">
        <f t="shared" si="192"/>
        <v>0</v>
      </c>
      <c r="AM271" s="90">
        <f t="shared" si="193"/>
        <v>0</v>
      </c>
      <c r="AN271" s="90">
        <f t="shared" si="194"/>
        <v>0</v>
      </c>
      <c r="AO271" s="90">
        <f t="shared" si="195"/>
        <v>0</v>
      </c>
      <c r="AP271" s="90">
        <f t="shared" si="196"/>
        <v>0</v>
      </c>
      <c r="AQ271" s="110">
        <f t="shared" si="197"/>
        <v>0</v>
      </c>
      <c r="AR271" s="110">
        <f t="shared" si="198"/>
        <v>0</v>
      </c>
      <c r="AS271" s="110">
        <f t="shared" si="199"/>
        <v>0</v>
      </c>
      <c r="AT271" s="110">
        <f t="shared" si="200"/>
        <v>0</v>
      </c>
      <c r="AU271" s="110">
        <f t="shared" si="201"/>
        <v>0</v>
      </c>
      <c r="AV271" s="110">
        <f t="shared" si="202"/>
        <v>0</v>
      </c>
      <c r="AW271" s="110">
        <f t="shared" si="240"/>
        <v>2.1462799488353146</v>
      </c>
      <c r="AX271" s="110">
        <f t="shared" si="241"/>
        <v>3.8671626525610945</v>
      </c>
      <c r="AY271" s="110">
        <f t="shared" si="242"/>
        <v>1.0929704578447172</v>
      </c>
      <c r="AZ271" s="110">
        <f t="shared" si="243"/>
        <v>0.80884783359495727</v>
      </c>
      <c r="BA271" s="110">
        <f t="shared" si="244"/>
        <v>14.6000127528334</v>
      </c>
      <c r="BB271" s="110">
        <f t="shared" si="245"/>
        <v>3.5722294306233753</v>
      </c>
      <c r="BC271" s="110">
        <f t="shared" si="209"/>
        <v>29.824826411930005</v>
      </c>
      <c r="BD271" s="110">
        <f t="shared" si="210"/>
        <v>38.38317436483127</v>
      </c>
      <c r="BE271" s="110">
        <f t="shared" si="211"/>
        <v>11.981304191552642</v>
      </c>
      <c r="BF271" s="110">
        <f t="shared" si="212"/>
        <v>8.5629132119659808</v>
      </c>
      <c r="BG271" s="110">
        <f t="shared" si="213"/>
        <v>150.23126118248064</v>
      </c>
      <c r="BH271" s="110">
        <f t="shared" si="214"/>
        <v>36.816222805022484</v>
      </c>
      <c r="BI271" s="108">
        <f t="shared" si="215"/>
        <v>0</v>
      </c>
      <c r="BJ271" s="109">
        <f t="shared" si="216"/>
        <v>-10120.19250589581</v>
      </c>
      <c r="BK271" s="109">
        <f t="shared" si="203"/>
        <v>10899.999999999998</v>
      </c>
      <c r="BL271" s="89">
        <f t="shared" si="217"/>
        <v>7.7054610734913265E-2</v>
      </c>
      <c r="BM271" s="109">
        <f t="shared" si="246"/>
        <v>994.02395623943357</v>
      </c>
      <c r="BN271" s="108">
        <f t="shared" si="218"/>
        <v>11894.023956239431</v>
      </c>
      <c r="BO271" s="89">
        <f t="shared" si="219"/>
        <v>0.17527645341827491</v>
      </c>
      <c r="BP271" s="108">
        <f t="shared" si="204"/>
        <v>1117.5254210473338</v>
      </c>
      <c r="BQ271" s="108">
        <f t="shared" si="220"/>
        <v>12017.525421047332</v>
      </c>
      <c r="BR271" s="89">
        <f t="shared" si="205"/>
        <v>0.18747992333606067</v>
      </c>
      <c r="BT271" s="108"/>
      <c r="BU271" s="109">
        <f t="shared" si="221"/>
        <v>-10120.19250589581</v>
      </c>
      <c r="BV271" s="109">
        <f t="shared" si="206"/>
        <v>10899.999999999998</v>
      </c>
      <c r="BX271" s="108">
        <f t="shared" si="207"/>
        <v>10120.19250589581</v>
      </c>
      <c r="BY271" s="111">
        <f t="shared" si="208"/>
        <v>7.7054610734913265E-2</v>
      </c>
      <c r="BZ271" s="108">
        <f t="shared" si="189"/>
        <v>69.309997999999993</v>
      </c>
      <c r="CA271" s="108">
        <f t="shared" si="190"/>
        <v>43.279998999999997</v>
      </c>
    </row>
    <row r="272" spans="1:79" ht="12.75" customHeight="1" x14ac:dyDescent="0.2">
      <c r="A272" s="107">
        <v>40952</v>
      </c>
      <c r="B272" s="108">
        <v>70.370002999999997</v>
      </c>
      <c r="C272" s="108">
        <v>56.490001999999997</v>
      </c>
      <c r="D272" s="108">
        <v>56.93</v>
      </c>
      <c r="E272" s="108">
        <v>70.230002999999996</v>
      </c>
      <c r="F272" s="108">
        <v>33.790000999999997</v>
      </c>
      <c r="G272" s="108">
        <v>44.279998999999997</v>
      </c>
      <c r="L272" s="189">
        <f>IF(inter=Weekly_2,L271+$B$4,IF(inter=Bi_weekly_2,0,IF(inter=Monthly_2,0,IF(inter=Quarterly_2,0,IF(inter=Yearly_2,0,IF(inter=None_2,0,0))))))</f>
        <v>0</v>
      </c>
      <c r="M272" s="109">
        <f t="shared" si="222"/>
        <v>0</v>
      </c>
      <c r="N272" s="109">
        <f t="shared" si="223"/>
        <v>0</v>
      </c>
      <c r="O272" s="109">
        <f t="shared" si="224"/>
        <v>0</v>
      </c>
      <c r="P272" s="109">
        <f t="shared" si="225"/>
        <v>0</v>
      </c>
      <c r="Q272" s="109">
        <f t="shared" si="226"/>
        <v>0</v>
      </c>
      <c r="R272" s="109">
        <f t="shared" si="227"/>
        <v>0</v>
      </c>
      <c r="S272" s="110">
        <f t="shared" si="228"/>
        <v>0</v>
      </c>
      <c r="T272" s="110">
        <f t="shared" si="229"/>
        <v>0</v>
      </c>
      <c r="U272" s="110">
        <f t="shared" si="230"/>
        <v>0</v>
      </c>
      <c r="V272" s="110">
        <f t="shared" si="231"/>
        <v>0</v>
      </c>
      <c r="W272" s="110">
        <f t="shared" si="232"/>
        <v>0</v>
      </c>
      <c r="X272" s="110">
        <f t="shared" si="233"/>
        <v>0</v>
      </c>
      <c r="Y272" s="110">
        <f t="shared" si="234"/>
        <v>27.67854646309469</v>
      </c>
      <c r="Z272" s="110">
        <f t="shared" si="235"/>
        <v>34.516011712270178</v>
      </c>
      <c r="AA272" s="110">
        <f t="shared" si="236"/>
        <v>10.888333733707924</v>
      </c>
      <c r="AB272" s="110">
        <f t="shared" si="237"/>
        <v>7.7540653783710241</v>
      </c>
      <c r="AC272" s="110">
        <f t="shared" si="238"/>
        <v>135.63124842964723</v>
      </c>
      <c r="AD272" s="110">
        <f t="shared" si="239"/>
        <v>33.243993374399111</v>
      </c>
      <c r="AE272" s="110"/>
      <c r="AF272" s="110"/>
      <c r="AG272" s="110"/>
      <c r="AH272" s="110"/>
      <c r="AI272" s="110"/>
      <c r="AJ272" s="110"/>
      <c r="AK272" s="90">
        <f t="shared" si="191"/>
        <v>0</v>
      </c>
      <c r="AL272" s="90">
        <f t="shared" si="192"/>
        <v>0</v>
      </c>
      <c r="AM272" s="90">
        <f t="shared" si="193"/>
        <v>0</v>
      </c>
      <c r="AN272" s="90">
        <f t="shared" si="194"/>
        <v>0</v>
      </c>
      <c r="AO272" s="90">
        <f t="shared" si="195"/>
        <v>0</v>
      </c>
      <c r="AP272" s="90">
        <f t="shared" si="196"/>
        <v>0</v>
      </c>
      <c r="AQ272" s="110">
        <f t="shared" si="197"/>
        <v>0</v>
      </c>
      <c r="AR272" s="110">
        <f t="shared" si="198"/>
        <v>0</v>
      </c>
      <c r="AS272" s="110">
        <f t="shared" si="199"/>
        <v>0</v>
      </c>
      <c r="AT272" s="110">
        <f t="shared" si="200"/>
        <v>0</v>
      </c>
      <c r="AU272" s="110">
        <f t="shared" si="201"/>
        <v>0</v>
      </c>
      <c r="AV272" s="110">
        <f t="shared" si="202"/>
        <v>0</v>
      </c>
      <c r="AW272" s="110">
        <f t="shared" si="240"/>
        <v>2.1462799488353146</v>
      </c>
      <c r="AX272" s="110">
        <f t="shared" si="241"/>
        <v>3.8671626525610945</v>
      </c>
      <c r="AY272" s="110">
        <f t="shared" si="242"/>
        <v>1.0929704578447172</v>
      </c>
      <c r="AZ272" s="110">
        <f t="shared" si="243"/>
        <v>0.80884783359495727</v>
      </c>
      <c r="BA272" s="110">
        <f t="shared" si="244"/>
        <v>14.6000127528334</v>
      </c>
      <c r="BB272" s="110">
        <f t="shared" si="245"/>
        <v>3.5722294306233753</v>
      </c>
      <c r="BC272" s="110">
        <f t="shared" si="209"/>
        <v>29.824826411930005</v>
      </c>
      <c r="BD272" s="110">
        <f t="shared" si="210"/>
        <v>38.38317436483127</v>
      </c>
      <c r="BE272" s="110">
        <f t="shared" si="211"/>
        <v>11.981304191552642</v>
      </c>
      <c r="BF272" s="110">
        <f t="shared" si="212"/>
        <v>8.5629132119659808</v>
      </c>
      <c r="BG272" s="110">
        <f t="shared" si="213"/>
        <v>150.23126118248064</v>
      </c>
      <c r="BH272" s="110">
        <f t="shared" si="214"/>
        <v>36.816222805022484</v>
      </c>
      <c r="BI272" s="108">
        <f t="shared" si="215"/>
        <v>0</v>
      </c>
      <c r="BJ272" s="109">
        <f t="shared" si="216"/>
        <v>-10120.19250589581</v>
      </c>
      <c r="BK272" s="109">
        <f t="shared" si="203"/>
        <v>11117.01385599039</v>
      </c>
      <c r="BL272" s="89">
        <f t="shared" si="217"/>
        <v>9.8498259742969552E-2</v>
      </c>
      <c r="BM272" s="109">
        <f t="shared" si="246"/>
        <v>994.02395623943357</v>
      </c>
      <c r="BN272" s="108">
        <f t="shared" si="218"/>
        <v>12111.037812229824</v>
      </c>
      <c r="BO272" s="89">
        <f t="shared" si="219"/>
        <v>0.19672010242633142</v>
      </c>
      <c r="BP272" s="108">
        <f t="shared" si="204"/>
        <v>1140.0307074949264</v>
      </c>
      <c r="BQ272" s="108">
        <f t="shared" si="220"/>
        <v>12257.044563485319</v>
      </c>
      <c r="BR272" s="89">
        <f t="shared" si="205"/>
        <v>0.21114737257662086</v>
      </c>
      <c r="BT272" s="108"/>
      <c r="BU272" s="109">
        <f t="shared" si="221"/>
        <v>-10120.19250589581</v>
      </c>
      <c r="BV272" s="109">
        <f t="shared" si="206"/>
        <v>11117.01385599039</v>
      </c>
      <c r="BX272" s="108">
        <f t="shared" si="207"/>
        <v>10120.19250589581</v>
      </c>
      <c r="BY272" s="111">
        <f t="shared" si="208"/>
        <v>9.8498259742969552E-2</v>
      </c>
      <c r="BZ272" s="108">
        <f t="shared" si="189"/>
        <v>70.370002999999997</v>
      </c>
      <c r="CA272" s="108">
        <f t="shared" si="190"/>
        <v>44.279998999999997</v>
      </c>
    </row>
    <row r="273" spans="1:79" ht="12.75" customHeight="1" x14ac:dyDescent="0.2">
      <c r="A273" s="107">
        <v>40960</v>
      </c>
      <c r="B273" s="108">
        <v>70.610000999999997</v>
      </c>
      <c r="C273" s="108">
        <v>56.439999</v>
      </c>
      <c r="D273" s="108">
        <v>56.610000999999997</v>
      </c>
      <c r="E273" s="108">
        <v>69.800003000000004</v>
      </c>
      <c r="F273" s="108">
        <v>34.229999999999997</v>
      </c>
      <c r="G273" s="108">
        <v>44.509998000000003</v>
      </c>
      <c r="L273" s="189">
        <f>IF(inter=Weekly_2,L272+$B$4,IF(inter=Bi_weekly_2,L271+$B$4,IF(inter=Monthly_2,0,IF(inter=Quarterly_2,0,IF(inter=Yearly_2,0,IF(inter=None_2,0,0))))))</f>
        <v>0</v>
      </c>
      <c r="M273" s="109">
        <f t="shared" si="222"/>
        <v>0</v>
      </c>
      <c r="N273" s="109">
        <f t="shared" si="223"/>
        <v>0</v>
      </c>
      <c r="O273" s="109">
        <f t="shared" si="224"/>
        <v>0</v>
      </c>
      <c r="P273" s="109">
        <f t="shared" si="225"/>
        <v>0</v>
      </c>
      <c r="Q273" s="109">
        <f t="shared" si="226"/>
        <v>0</v>
      </c>
      <c r="R273" s="109">
        <f t="shared" si="227"/>
        <v>0</v>
      </c>
      <c r="S273" s="110">
        <f t="shared" si="228"/>
        <v>0</v>
      </c>
      <c r="T273" s="110">
        <f t="shared" si="229"/>
        <v>0</v>
      </c>
      <c r="U273" s="110">
        <f t="shared" si="230"/>
        <v>0</v>
      </c>
      <c r="V273" s="110">
        <f t="shared" si="231"/>
        <v>0</v>
      </c>
      <c r="W273" s="110">
        <f t="shared" si="232"/>
        <v>0</v>
      </c>
      <c r="X273" s="110">
        <f t="shared" si="233"/>
        <v>0</v>
      </c>
      <c r="Y273" s="110">
        <f t="shared" si="234"/>
        <v>27.67854646309469</v>
      </c>
      <c r="Z273" s="110">
        <f t="shared" si="235"/>
        <v>34.516011712270178</v>
      </c>
      <c r="AA273" s="110">
        <f t="shared" si="236"/>
        <v>10.888333733707924</v>
      </c>
      <c r="AB273" s="110">
        <f t="shared" si="237"/>
        <v>7.7540653783710241</v>
      </c>
      <c r="AC273" s="110">
        <f t="shared" si="238"/>
        <v>135.63124842964723</v>
      </c>
      <c r="AD273" s="110">
        <f t="shared" si="239"/>
        <v>33.243993374399111</v>
      </c>
      <c r="AE273" s="110"/>
      <c r="AF273" s="110"/>
      <c r="AG273" s="110"/>
      <c r="AH273" s="110"/>
      <c r="AI273" s="110"/>
      <c r="AJ273" s="110"/>
      <c r="AK273" s="90">
        <f t="shared" si="191"/>
        <v>0</v>
      </c>
      <c r="AL273" s="90">
        <f t="shared" si="192"/>
        <v>0</v>
      </c>
      <c r="AM273" s="90">
        <f t="shared" si="193"/>
        <v>0</v>
      </c>
      <c r="AN273" s="90">
        <f t="shared" si="194"/>
        <v>0</v>
      </c>
      <c r="AO273" s="90">
        <f t="shared" si="195"/>
        <v>0</v>
      </c>
      <c r="AP273" s="90">
        <f t="shared" si="196"/>
        <v>0</v>
      </c>
      <c r="AQ273" s="110">
        <f t="shared" si="197"/>
        <v>0</v>
      </c>
      <c r="AR273" s="110">
        <f t="shared" si="198"/>
        <v>0</v>
      </c>
      <c r="AS273" s="110">
        <f t="shared" si="199"/>
        <v>0</v>
      </c>
      <c r="AT273" s="110">
        <f t="shared" si="200"/>
        <v>0</v>
      </c>
      <c r="AU273" s="110">
        <f t="shared" si="201"/>
        <v>0</v>
      </c>
      <c r="AV273" s="110">
        <f t="shared" si="202"/>
        <v>0</v>
      </c>
      <c r="AW273" s="110">
        <f t="shared" si="240"/>
        <v>2.1462799488353146</v>
      </c>
      <c r="AX273" s="110">
        <f t="shared" si="241"/>
        <v>3.8671626525610945</v>
      </c>
      <c r="AY273" s="110">
        <f t="shared" si="242"/>
        <v>1.0929704578447172</v>
      </c>
      <c r="AZ273" s="110">
        <f t="shared" si="243"/>
        <v>0.80884783359495727</v>
      </c>
      <c r="BA273" s="110">
        <f t="shared" si="244"/>
        <v>14.6000127528334</v>
      </c>
      <c r="BB273" s="110">
        <f t="shared" si="245"/>
        <v>3.5722294306233753</v>
      </c>
      <c r="BC273" s="110">
        <f t="shared" si="209"/>
        <v>29.824826411930005</v>
      </c>
      <c r="BD273" s="110">
        <f t="shared" si="210"/>
        <v>38.38317436483127</v>
      </c>
      <c r="BE273" s="110">
        <f t="shared" si="211"/>
        <v>11.981304191552642</v>
      </c>
      <c r="BF273" s="110">
        <f t="shared" si="212"/>
        <v>8.5629132119659808</v>
      </c>
      <c r="BG273" s="110">
        <f t="shared" si="213"/>
        <v>150.23126118248064</v>
      </c>
      <c r="BH273" s="110">
        <f t="shared" si="214"/>
        <v>36.816222805022484</v>
      </c>
      <c r="BI273" s="108">
        <f t="shared" si="215"/>
        <v>0</v>
      </c>
      <c r="BJ273" s="109">
        <f t="shared" si="216"/>
        <v>-10120.19250589581</v>
      </c>
      <c r="BK273" s="109">
        <f t="shared" si="203"/>
        <v>11182.435942541555</v>
      </c>
      <c r="BL273" s="89">
        <f t="shared" si="217"/>
        <v>0.10496276983139441</v>
      </c>
      <c r="BM273" s="109">
        <f t="shared" si="246"/>
        <v>994.02395623943357</v>
      </c>
      <c r="BN273" s="108">
        <f t="shared" si="218"/>
        <v>12176.459898780988</v>
      </c>
      <c r="BO273" s="89">
        <f t="shared" si="219"/>
        <v>0.20318461251475606</v>
      </c>
      <c r="BP273" s="108">
        <f t="shared" si="204"/>
        <v>1146.9004868420332</v>
      </c>
      <c r="BQ273" s="108">
        <f t="shared" si="220"/>
        <v>12329.336429383588</v>
      </c>
      <c r="BR273" s="89">
        <f t="shared" si="205"/>
        <v>0.21829070170362641</v>
      </c>
      <c r="BT273" s="108"/>
      <c r="BU273" s="109">
        <f t="shared" si="221"/>
        <v>-10120.19250589581</v>
      </c>
      <c r="BV273" s="109">
        <f t="shared" si="206"/>
        <v>11182.435942541555</v>
      </c>
      <c r="BX273" s="108">
        <f t="shared" si="207"/>
        <v>10120.19250589581</v>
      </c>
      <c r="BY273" s="111">
        <f t="shared" si="208"/>
        <v>0.10496276983139463</v>
      </c>
      <c r="BZ273" s="108">
        <f t="shared" ref="BZ273:BZ336" si="247">B273</f>
        <v>70.610000999999997</v>
      </c>
      <c r="CA273" s="108">
        <f t="shared" ref="CA273:CA336" si="248">G273</f>
        <v>44.509998000000003</v>
      </c>
    </row>
    <row r="274" spans="1:79" ht="12.75" customHeight="1" x14ac:dyDescent="0.2">
      <c r="A274" s="107">
        <v>40966</v>
      </c>
      <c r="B274" s="108">
        <v>70.599997999999999</v>
      </c>
      <c r="C274" s="108">
        <v>56.59</v>
      </c>
      <c r="D274" s="108">
        <v>56.389999000000003</v>
      </c>
      <c r="E274" s="108">
        <v>68.269997000000004</v>
      </c>
      <c r="F274" s="108">
        <v>33.950001</v>
      </c>
      <c r="G274" s="108">
        <v>44.970001000000003</v>
      </c>
      <c r="L274" s="189">
        <f>IF(inter=Weekly_2,L273+$B$4,IF(inter=Bi_weekly_2,0,IF(inter=Monthly_2,0,IF(inter=Quarterly_2,0,IF(inter=Yearly_2,0,IF(inter=None_2,0,0))))))</f>
        <v>0</v>
      </c>
      <c r="M274" s="109">
        <f t="shared" si="222"/>
        <v>0</v>
      </c>
      <c r="N274" s="109">
        <f t="shared" si="223"/>
        <v>0</v>
      </c>
      <c r="O274" s="109">
        <f t="shared" si="224"/>
        <v>0</v>
      </c>
      <c r="P274" s="109">
        <f t="shared" si="225"/>
        <v>0</v>
      </c>
      <c r="Q274" s="109">
        <f t="shared" si="226"/>
        <v>0</v>
      </c>
      <c r="R274" s="109">
        <f t="shared" si="227"/>
        <v>0</v>
      </c>
      <c r="S274" s="110">
        <f t="shared" si="228"/>
        <v>0</v>
      </c>
      <c r="T274" s="110">
        <f t="shared" si="229"/>
        <v>0</v>
      </c>
      <c r="U274" s="110">
        <f t="shared" si="230"/>
        <v>0</v>
      </c>
      <c r="V274" s="110">
        <f t="shared" si="231"/>
        <v>0</v>
      </c>
      <c r="W274" s="110">
        <f t="shared" si="232"/>
        <v>0</v>
      </c>
      <c r="X274" s="110">
        <f t="shared" si="233"/>
        <v>0</v>
      </c>
      <c r="Y274" s="110">
        <f t="shared" si="234"/>
        <v>27.67854646309469</v>
      </c>
      <c r="Z274" s="110">
        <f t="shared" si="235"/>
        <v>34.516011712270178</v>
      </c>
      <c r="AA274" s="110">
        <f t="shared" si="236"/>
        <v>10.888333733707924</v>
      </c>
      <c r="AB274" s="110">
        <f t="shared" si="237"/>
        <v>7.7540653783710241</v>
      </c>
      <c r="AC274" s="110">
        <f t="shared" si="238"/>
        <v>135.63124842964723</v>
      </c>
      <c r="AD274" s="110">
        <f t="shared" si="239"/>
        <v>33.243993374399111</v>
      </c>
      <c r="AE274" s="110"/>
      <c r="AF274" s="110"/>
      <c r="AG274" s="110"/>
      <c r="AH274" s="110"/>
      <c r="AI274" s="110"/>
      <c r="AJ274" s="110"/>
      <c r="AK274" s="90">
        <f t="shared" si="191"/>
        <v>0</v>
      </c>
      <c r="AL274" s="90">
        <f t="shared" si="192"/>
        <v>0</v>
      </c>
      <c r="AM274" s="90">
        <f t="shared" si="193"/>
        <v>0</v>
      </c>
      <c r="AN274" s="90">
        <f t="shared" si="194"/>
        <v>0</v>
      </c>
      <c r="AO274" s="90">
        <f t="shared" si="195"/>
        <v>0</v>
      </c>
      <c r="AP274" s="90">
        <f t="shared" si="196"/>
        <v>0</v>
      </c>
      <c r="AQ274" s="110">
        <f t="shared" si="197"/>
        <v>0</v>
      </c>
      <c r="AR274" s="110">
        <f t="shared" si="198"/>
        <v>0</v>
      </c>
      <c r="AS274" s="110">
        <f t="shared" si="199"/>
        <v>0</v>
      </c>
      <c r="AT274" s="110">
        <f t="shared" si="200"/>
        <v>0</v>
      </c>
      <c r="AU274" s="110">
        <f t="shared" si="201"/>
        <v>0</v>
      </c>
      <c r="AV274" s="110">
        <f t="shared" si="202"/>
        <v>0</v>
      </c>
      <c r="AW274" s="110">
        <f t="shared" si="240"/>
        <v>2.1462799488353146</v>
      </c>
      <c r="AX274" s="110">
        <f t="shared" si="241"/>
        <v>3.8671626525610945</v>
      </c>
      <c r="AY274" s="110">
        <f t="shared" si="242"/>
        <v>1.0929704578447172</v>
      </c>
      <c r="AZ274" s="110">
        <f t="shared" si="243"/>
        <v>0.80884783359495727</v>
      </c>
      <c r="BA274" s="110">
        <f t="shared" si="244"/>
        <v>14.6000127528334</v>
      </c>
      <c r="BB274" s="110">
        <f t="shared" si="245"/>
        <v>3.5722294306233753</v>
      </c>
      <c r="BC274" s="110">
        <f t="shared" si="209"/>
        <v>29.824826411930005</v>
      </c>
      <c r="BD274" s="110">
        <f t="shared" si="210"/>
        <v>38.38317436483127</v>
      </c>
      <c r="BE274" s="110">
        <f t="shared" si="211"/>
        <v>11.981304191552642</v>
      </c>
      <c r="BF274" s="110">
        <f t="shared" si="212"/>
        <v>8.5629132119659808</v>
      </c>
      <c r="BG274" s="110">
        <f t="shared" si="213"/>
        <v>150.23126118248064</v>
      </c>
      <c r="BH274" s="110">
        <f t="shared" si="214"/>
        <v>36.816222805022484</v>
      </c>
      <c r="BI274" s="108">
        <f t="shared" si="215"/>
        <v>0</v>
      </c>
      <c r="BJ274" s="109">
        <f t="shared" si="216"/>
        <v>-10120.19250589581</v>
      </c>
      <c r="BK274" s="109">
        <f t="shared" si="203"/>
        <v>11150.393011317905</v>
      </c>
      <c r="BL274" s="89">
        <f t="shared" si="217"/>
        <v>0.10179653250883547</v>
      </c>
      <c r="BM274" s="109">
        <f t="shared" si="246"/>
        <v>994.02395623943357</v>
      </c>
      <c r="BN274" s="108">
        <f t="shared" si="218"/>
        <v>12144.416967557339</v>
      </c>
      <c r="BO274" s="89">
        <f t="shared" si="219"/>
        <v>0.20001837519219712</v>
      </c>
      <c r="BP274" s="108">
        <f t="shared" si="204"/>
        <v>1143.5363454275923</v>
      </c>
      <c r="BQ274" s="108">
        <f t="shared" si="220"/>
        <v>12293.929356745499</v>
      </c>
      <c r="BR274" s="89">
        <f t="shared" si="205"/>
        <v>0.21479204566349064</v>
      </c>
      <c r="BT274" s="108"/>
      <c r="BU274" s="109">
        <f t="shared" si="221"/>
        <v>-10120.19250589581</v>
      </c>
      <c r="BV274" s="109">
        <f t="shared" si="206"/>
        <v>11150.393011317905</v>
      </c>
      <c r="BX274" s="108">
        <f t="shared" si="207"/>
        <v>10120.19250589581</v>
      </c>
      <c r="BY274" s="111">
        <f t="shared" si="208"/>
        <v>0.10179653250883547</v>
      </c>
      <c r="BZ274" s="108">
        <f t="shared" si="247"/>
        <v>70.599997999999999</v>
      </c>
      <c r="CA274" s="108">
        <f t="shared" si="248"/>
        <v>44.970001000000003</v>
      </c>
    </row>
    <row r="275" spans="1:79" ht="12.75" customHeight="1" x14ac:dyDescent="0.2">
      <c r="A275" s="107">
        <v>40973</v>
      </c>
      <c r="B275" s="108">
        <v>70.819999999999993</v>
      </c>
      <c r="C275" s="108">
        <v>56.59</v>
      </c>
      <c r="D275" s="108">
        <v>56.619999</v>
      </c>
      <c r="E275" s="108">
        <v>69.160004000000001</v>
      </c>
      <c r="F275" s="108">
        <v>33.68</v>
      </c>
      <c r="G275" s="108">
        <v>44.16</v>
      </c>
      <c r="L275" s="189">
        <f>IF(inter=Weekly_2,L274+$B$4,IF(inter=Bi_weekly_2,L273+$B$4,IF(inter=Monthly_2,L271+$B$4,IF(inter=Quarterly_2,0,IF(inter=Yearly_2,0,IF(inter=None_2,0,0))))))</f>
        <v>11000</v>
      </c>
      <c r="M275" s="109">
        <f t="shared" si="222"/>
        <v>24.19466051636573</v>
      </c>
      <c r="N275" s="109">
        <f t="shared" si="223"/>
        <v>17.261102797369404</v>
      </c>
      <c r="O275" s="109">
        <f t="shared" si="224"/>
        <v>0.49744511420897197</v>
      </c>
      <c r="P275" s="109">
        <f t="shared" si="225"/>
        <v>-2.7288074155984532</v>
      </c>
      <c r="Q275" s="109">
        <f t="shared" si="226"/>
        <v>47.060447110518908</v>
      </c>
      <c r="R275" s="109">
        <f t="shared" si="227"/>
        <v>16.054747413464611</v>
      </c>
      <c r="S275" s="110">
        <f t="shared" si="228"/>
        <v>-0.34163598582837801</v>
      </c>
      <c r="T275" s="110">
        <f t="shared" si="229"/>
        <v>-0.30502037104381347</v>
      </c>
      <c r="U275" s="110">
        <f t="shared" si="230"/>
        <v>-8.7856786117034725E-3</v>
      </c>
      <c r="V275" s="110">
        <f t="shared" si="231"/>
        <v>3.9456438082312043E-2</v>
      </c>
      <c r="W275" s="110">
        <f t="shared" si="232"/>
        <v>-1.3972816838040056</v>
      </c>
      <c r="X275" s="110">
        <f t="shared" si="233"/>
        <v>-0.36355859179041239</v>
      </c>
      <c r="Y275" s="110">
        <f t="shared" si="234"/>
        <v>27.336910477266311</v>
      </c>
      <c r="Z275" s="110">
        <f t="shared" si="235"/>
        <v>34.210991341226361</v>
      </c>
      <c r="AA275" s="110">
        <f t="shared" si="236"/>
        <v>10.879548055096221</v>
      </c>
      <c r="AB275" s="110">
        <f t="shared" si="237"/>
        <v>7.7935218164533362</v>
      </c>
      <c r="AC275" s="110">
        <f t="shared" si="238"/>
        <v>134.23396674584322</v>
      </c>
      <c r="AD275" s="110">
        <f t="shared" si="239"/>
        <v>32.880434782608695</v>
      </c>
      <c r="AE275" s="110"/>
      <c r="AF275" s="110"/>
      <c r="AG275" s="110"/>
      <c r="AH275" s="110"/>
      <c r="AI275" s="110"/>
      <c r="AJ275" s="110"/>
      <c r="AK275" s="90">
        <f t="shared" si="191"/>
        <v>0</v>
      </c>
      <c r="AL275" s="90">
        <f t="shared" si="192"/>
        <v>0</v>
      </c>
      <c r="AM275" s="90">
        <f t="shared" si="193"/>
        <v>0</v>
      </c>
      <c r="AN275" s="90">
        <f t="shared" si="194"/>
        <v>0</v>
      </c>
      <c r="AO275" s="90">
        <f t="shared" si="195"/>
        <v>0</v>
      </c>
      <c r="AP275" s="90">
        <f t="shared" si="196"/>
        <v>0</v>
      </c>
      <c r="AQ275" s="110">
        <f t="shared" si="197"/>
        <v>0</v>
      </c>
      <c r="AR275" s="110">
        <f t="shared" si="198"/>
        <v>0</v>
      </c>
      <c r="AS275" s="110">
        <f t="shared" si="199"/>
        <v>0</v>
      </c>
      <c r="AT275" s="110">
        <f t="shared" si="200"/>
        <v>0</v>
      </c>
      <c r="AU275" s="110">
        <f t="shared" si="201"/>
        <v>0</v>
      </c>
      <c r="AV275" s="110">
        <f t="shared" si="202"/>
        <v>0</v>
      </c>
      <c r="AW275" s="110">
        <f t="shared" si="240"/>
        <v>2.1462799488353146</v>
      </c>
      <c r="AX275" s="110">
        <f t="shared" si="241"/>
        <v>3.8671626525610945</v>
      </c>
      <c r="AY275" s="110">
        <f t="shared" si="242"/>
        <v>1.0929704578447172</v>
      </c>
      <c r="AZ275" s="110">
        <f t="shared" si="243"/>
        <v>0.80884783359495727</v>
      </c>
      <c r="BA275" s="110">
        <f t="shared" si="244"/>
        <v>14.6000127528334</v>
      </c>
      <c r="BB275" s="110">
        <f t="shared" si="245"/>
        <v>3.5722294306233753</v>
      </c>
      <c r="BC275" s="110">
        <f t="shared" si="209"/>
        <v>29.483190426101626</v>
      </c>
      <c r="BD275" s="110">
        <f t="shared" si="210"/>
        <v>38.078153993787453</v>
      </c>
      <c r="BE275" s="110">
        <f t="shared" si="211"/>
        <v>11.972518512940939</v>
      </c>
      <c r="BF275" s="110">
        <f t="shared" si="212"/>
        <v>8.6023696500482938</v>
      </c>
      <c r="BG275" s="110">
        <f t="shared" si="213"/>
        <v>148.83397949867663</v>
      </c>
      <c r="BH275" s="110">
        <f t="shared" si="214"/>
        <v>36.452664213232069</v>
      </c>
      <c r="BI275" s="108">
        <f t="shared" si="215"/>
        <v>0</v>
      </c>
      <c r="BJ275" s="109">
        <f t="shared" si="216"/>
        <v>-10017.852910359477</v>
      </c>
      <c r="BK275" s="109">
        <f t="shared" si="203"/>
        <v>11000</v>
      </c>
      <c r="BL275" s="89">
        <f t="shared" si="217"/>
        <v>9.8039679602889951E-2</v>
      </c>
      <c r="BM275" s="109">
        <f t="shared" si="246"/>
        <v>994.02395623943357</v>
      </c>
      <c r="BN275" s="108">
        <f t="shared" si="218"/>
        <v>11994.023956239434</v>
      </c>
      <c r="BO275" s="89">
        <f t="shared" si="219"/>
        <v>0.19726492927804884</v>
      </c>
      <c r="BP275" s="108">
        <f t="shared" si="204"/>
        <v>1138.1442672937226</v>
      </c>
      <c r="BQ275" s="108">
        <f t="shared" si="220"/>
        <v>12138.144267293721</v>
      </c>
      <c r="BR275" s="89">
        <f t="shared" si="205"/>
        <v>0.21165127656662297</v>
      </c>
      <c r="BT275" s="108"/>
      <c r="BU275" s="109">
        <f t="shared" si="221"/>
        <v>-10017.852910359477</v>
      </c>
      <c r="BV275" s="109">
        <f t="shared" si="206"/>
        <v>11000</v>
      </c>
      <c r="BX275" s="108">
        <f t="shared" si="207"/>
        <v>10017.852910359477</v>
      </c>
      <c r="BY275" s="111">
        <f t="shared" si="208"/>
        <v>9.8039679602889729E-2</v>
      </c>
      <c r="BZ275" s="108">
        <f t="shared" si="247"/>
        <v>70.819999999999993</v>
      </c>
      <c r="CA275" s="108">
        <f t="shared" si="248"/>
        <v>44.16</v>
      </c>
    </row>
    <row r="276" spans="1:79" ht="12.75" customHeight="1" x14ac:dyDescent="0.2">
      <c r="A276" s="107">
        <v>40980</v>
      </c>
      <c r="B276" s="108">
        <v>72.459998999999996</v>
      </c>
      <c r="C276" s="108">
        <v>58.080002</v>
      </c>
      <c r="D276" s="108">
        <v>57.759998000000003</v>
      </c>
      <c r="E276" s="108">
        <v>70.599997999999999</v>
      </c>
      <c r="F276" s="108">
        <v>34.419998</v>
      </c>
      <c r="G276" s="108">
        <v>44.450001</v>
      </c>
      <c r="L276" s="189">
        <f>IF(inter=Weekly_2,L275+$B$4,IF(inter=Bi_weekly_2,0,IF(inter=Monthly_2,0,IF(inter=Quarterly_2,0,IF(inter=Yearly_2,0,IF(inter=None_2,0,0))))))</f>
        <v>0</v>
      </c>
      <c r="M276" s="109">
        <f t="shared" si="222"/>
        <v>0</v>
      </c>
      <c r="N276" s="109">
        <f t="shared" si="223"/>
        <v>0</v>
      </c>
      <c r="O276" s="109">
        <f t="shared" si="224"/>
        <v>0</v>
      </c>
      <c r="P276" s="109">
        <f t="shared" si="225"/>
        <v>0</v>
      </c>
      <c r="Q276" s="109">
        <f t="shared" si="226"/>
        <v>0</v>
      </c>
      <c r="R276" s="109">
        <f t="shared" si="227"/>
        <v>0</v>
      </c>
      <c r="S276" s="110">
        <f t="shared" si="228"/>
        <v>0</v>
      </c>
      <c r="T276" s="110">
        <f t="shared" si="229"/>
        <v>0</v>
      </c>
      <c r="U276" s="110">
        <f t="shared" si="230"/>
        <v>0</v>
      </c>
      <c r="V276" s="110">
        <f t="shared" si="231"/>
        <v>0</v>
      </c>
      <c r="W276" s="110">
        <f t="shared" si="232"/>
        <v>0</v>
      </c>
      <c r="X276" s="110">
        <f t="shared" si="233"/>
        <v>0</v>
      </c>
      <c r="Y276" s="110">
        <f t="shared" si="234"/>
        <v>27.336910477266311</v>
      </c>
      <c r="Z276" s="110">
        <f t="shared" si="235"/>
        <v>34.210991341226361</v>
      </c>
      <c r="AA276" s="110">
        <f t="shared" si="236"/>
        <v>10.879548055096221</v>
      </c>
      <c r="AB276" s="110">
        <f t="shared" si="237"/>
        <v>7.7935218164533362</v>
      </c>
      <c r="AC276" s="110">
        <f t="shared" si="238"/>
        <v>134.23396674584322</v>
      </c>
      <c r="AD276" s="110">
        <f t="shared" si="239"/>
        <v>32.880434782608695</v>
      </c>
      <c r="AE276" s="110"/>
      <c r="AF276" s="110"/>
      <c r="AG276" s="110"/>
      <c r="AH276" s="110"/>
      <c r="AI276" s="110"/>
      <c r="AJ276" s="110"/>
      <c r="AK276" s="90">
        <f t="shared" si="191"/>
        <v>0</v>
      </c>
      <c r="AL276" s="90">
        <f t="shared" si="192"/>
        <v>0</v>
      </c>
      <c r="AM276" s="90">
        <f t="shared" si="193"/>
        <v>0</v>
      </c>
      <c r="AN276" s="90">
        <f t="shared" si="194"/>
        <v>0</v>
      </c>
      <c r="AO276" s="90">
        <f t="shared" si="195"/>
        <v>0</v>
      </c>
      <c r="AP276" s="90">
        <f t="shared" si="196"/>
        <v>0</v>
      </c>
      <c r="AQ276" s="110">
        <f t="shared" si="197"/>
        <v>0</v>
      </c>
      <c r="AR276" s="110">
        <f t="shared" si="198"/>
        <v>0</v>
      </c>
      <c r="AS276" s="110">
        <f t="shared" si="199"/>
        <v>0</v>
      </c>
      <c r="AT276" s="110">
        <f t="shared" si="200"/>
        <v>0</v>
      </c>
      <c r="AU276" s="110">
        <f t="shared" si="201"/>
        <v>0</v>
      </c>
      <c r="AV276" s="110">
        <f t="shared" si="202"/>
        <v>0</v>
      </c>
      <c r="AW276" s="110">
        <f t="shared" si="240"/>
        <v>2.1462799488353146</v>
      </c>
      <c r="AX276" s="110">
        <f t="shared" si="241"/>
        <v>3.8671626525610945</v>
      </c>
      <c r="AY276" s="110">
        <f t="shared" si="242"/>
        <v>1.0929704578447172</v>
      </c>
      <c r="AZ276" s="110">
        <f t="shared" si="243"/>
        <v>0.80884783359495727</v>
      </c>
      <c r="BA276" s="110">
        <f t="shared" si="244"/>
        <v>14.6000127528334</v>
      </c>
      <c r="BB276" s="110">
        <f t="shared" si="245"/>
        <v>3.5722294306233753</v>
      </c>
      <c r="BC276" s="110">
        <f t="shared" si="209"/>
        <v>29.483190426101626</v>
      </c>
      <c r="BD276" s="110">
        <f t="shared" si="210"/>
        <v>38.078153993787453</v>
      </c>
      <c r="BE276" s="110">
        <f t="shared" si="211"/>
        <v>11.972518512940939</v>
      </c>
      <c r="BF276" s="110">
        <f t="shared" si="212"/>
        <v>8.6023696500482938</v>
      </c>
      <c r="BG276" s="110">
        <f t="shared" si="213"/>
        <v>148.83397949867663</v>
      </c>
      <c r="BH276" s="110">
        <f t="shared" si="214"/>
        <v>36.452664213232069</v>
      </c>
      <c r="BI276" s="108">
        <f t="shared" si="215"/>
        <v>0</v>
      </c>
      <c r="BJ276" s="109">
        <f t="shared" si="216"/>
        <v>-10017.852910359477</v>
      </c>
      <c r="BK276" s="109">
        <f t="shared" si="203"/>
        <v>11228.30047581542</v>
      </c>
      <c r="BL276" s="89">
        <f t="shared" si="217"/>
        <v>0.12082904154084928</v>
      </c>
      <c r="BM276" s="109">
        <f t="shared" si="246"/>
        <v>994.02395623943357</v>
      </c>
      <c r="BN276" s="108">
        <f t="shared" si="218"/>
        <v>12222.324432054855</v>
      </c>
      <c r="BO276" s="89">
        <f t="shared" si="219"/>
        <v>0.22005429121600795</v>
      </c>
      <c r="BP276" s="108">
        <f t="shared" si="204"/>
        <v>1161.6768959506176</v>
      </c>
      <c r="BQ276" s="108">
        <f t="shared" si="220"/>
        <v>12389.977371766037</v>
      </c>
      <c r="BR276" s="89">
        <f t="shared" si="205"/>
        <v>0.23678970759827611</v>
      </c>
      <c r="BT276" s="108"/>
      <c r="BU276" s="109">
        <f t="shared" si="221"/>
        <v>-10017.852910359477</v>
      </c>
      <c r="BV276" s="109">
        <f t="shared" si="206"/>
        <v>11228.30047581542</v>
      </c>
      <c r="BX276" s="108">
        <f t="shared" si="207"/>
        <v>10017.852910359477</v>
      </c>
      <c r="BY276" s="111">
        <f t="shared" si="208"/>
        <v>0.12082904154084906</v>
      </c>
      <c r="BZ276" s="108">
        <f t="shared" si="247"/>
        <v>72.459998999999996</v>
      </c>
      <c r="CA276" s="108">
        <f t="shared" si="248"/>
        <v>44.450001</v>
      </c>
    </row>
    <row r="277" spans="1:79" ht="12.75" customHeight="1" x14ac:dyDescent="0.2">
      <c r="A277" s="107">
        <v>40987</v>
      </c>
      <c r="B277" s="108">
        <v>72.110000999999997</v>
      </c>
      <c r="C277" s="108">
        <v>57.66</v>
      </c>
      <c r="D277" s="108">
        <v>57.200001</v>
      </c>
      <c r="E277" s="108">
        <v>70.120002999999997</v>
      </c>
      <c r="F277" s="108">
        <v>33.93</v>
      </c>
      <c r="G277" s="108">
        <v>43.310001</v>
      </c>
      <c r="L277" s="189">
        <f>IF(inter=Weekly_2,L276+$B$4,IF(inter=Bi_weekly_2,L275+$B$4,IF(inter=Monthly_2,0,IF(inter=Quarterly_2,0,IF(inter=Yearly_2,0,IF(inter=None_2,0,0))))))</f>
        <v>0</v>
      </c>
      <c r="M277" s="109">
        <f t="shared" si="222"/>
        <v>0</v>
      </c>
      <c r="N277" s="109">
        <f t="shared" si="223"/>
        <v>0</v>
      </c>
      <c r="O277" s="109">
        <f t="shared" si="224"/>
        <v>0</v>
      </c>
      <c r="P277" s="109">
        <f t="shared" si="225"/>
        <v>0</v>
      </c>
      <c r="Q277" s="109">
        <f t="shared" si="226"/>
        <v>0</v>
      </c>
      <c r="R277" s="109">
        <f t="shared" si="227"/>
        <v>0</v>
      </c>
      <c r="S277" s="110">
        <f t="shared" si="228"/>
        <v>0</v>
      </c>
      <c r="T277" s="110">
        <f t="shared" si="229"/>
        <v>0</v>
      </c>
      <c r="U277" s="110">
        <f t="shared" si="230"/>
        <v>0</v>
      </c>
      <c r="V277" s="110">
        <f t="shared" si="231"/>
        <v>0</v>
      </c>
      <c r="W277" s="110">
        <f t="shared" si="232"/>
        <v>0</v>
      </c>
      <c r="X277" s="110">
        <f t="shared" si="233"/>
        <v>0</v>
      </c>
      <c r="Y277" s="110">
        <f t="shared" si="234"/>
        <v>27.336910477266311</v>
      </c>
      <c r="Z277" s="110">
        <f t="shared" si="235"/>
        <v>34.210991341226361</v>
      </c>
      <c r="AA277" s="110">
        <f t="shared" si="236"/>
        <v>10.879548055096221</v>
      </c>
      <c r="AB277" s="110">
        <f t="shared" si="237"/>
        <v>7.7935218164533362</v>
      </c>
      <c r="AC277" s="110">
        <f t="shared" si="238"/>
        <v>134.23396674584322</v>
      </c>
      <c r="AD277" s="110">
        <f t="shared" si="239"/>
        <v>32.880434782608695</v>
      </c>
      <c r="AE277" s="110"/>
      <c r="AF277" s="110"/>
      <c r="AG277" s="110"/>
      <c r="AH277" s="110"/>
      <c r="AI277" s="110"/>
      <c r="AJ277" s="110"/>
      <c r="AK277" s="90">
        <f t="shared" si="191"/>
        <v>0</v>
      </c>
      <c r="AL277" s="90">
        <f t="shared" si="192"/>
        <v>0</v>
      </c>
      <c r="AM277" s="90">
        <f t="shared" si="193"/>
        <v>0</v>
      </c>
      <c r="AN277" s="90">
        <f t="shared" si="194"/>
        <v>0</v>
      </c>
      <c r="AO277" s="90">
        <f t="shared" si="195"/>
        <v>0</v>
      </c>
      <c r="AP277" s="90">
        <f t="shared" si="196"/>
        <v>0</v>
      </c>
      <c r="AQ277" s="110">
        <f t="shared" si="197"/>
        <v>0</v>
      </c>
      <c r="AR277" s="110">
        <f t="shared" si="198"/>
        <v>0</v>
      </c>
      <c r="AS277" s="110">
        <f t="shared" si="199"/>
        <v>0</v>
      </c>
      <c r="AT277" s="110">
        <f t="shared" si="200"/>
        <v>0</v>
      </c>
      <c r="AU277" s="110">
        <f t="shared" si="201"/>
        <v>0</v>
      </c>
      <c r="AV277" s="110">
        <f t="shared" si="202"/>
        <v>0</v>
      </c>
      <c r="AW277" s="110">
        <f t="shared" si="240"/>
        <v>2.1462799488353146</v>
      </c>
      <c r="AX277" s="110">
        <f t="shared" si="241"/>
        <v>3.8671626525610945</v>
      </c>
      <c r="AY277" s="110">
        <f t="shared" si="242"/>
        <v>1.0929704578447172</v>
      </c>
      <c r="AZ277" s="110">
        <f t="shared" si="243"/>
        <v>0.80884783359495727</v>
      </c>
      <c r="BA277" s="110">
        <f t="shared" si="244"/>
        <v>14.6000127528334</v>
      </c>
      <c r="BB277" s="110">
        <f t="shared" si="245"/>
        <v>3.5722294306233753</v>
      </c>
      <c r="BC277" s="110">
        <f t="shared" si="209"/>
        <v>29.483190426101626</v>
      </c>
      <c r="BD277" s="110">
        <f t="shared" si="210"/>
        <v>38.078153993787453</v>
      </c>
      <c r="BE277" s="110">
        <f t="shared" si="211"/>
        <v>11.972518512940939</v>
      </c>
      <c r="BF277" s="110">
        <f t="shared" si="212"/>
        <v>8.6023696500482938</v>
      </c>
      <c r="BG277" s="110">
        <f t="shared" si="213"/>
        <v>148.83397949867663</v>
      </c>
      <c r="BH277" s="110">
        <f t="shared" si="214"/>
        <v>36.452664213232069</v>
      </c>
      <c r="BI277" s="108">
        <f t="shared" si="215"/>
        <v>0</v>
      </c>
      <c r="BJ277" s="109">
        <f t="shared" si="216"/>
        <v>-10017.852910359477</v>
      </c>
      <c r="BK277" s="109">
        <f t="shared" si="203"/>
        <v>11091.272490370699</v>
      </c>
      <c r="BL277" s="89">
        <f t="shared" si="217"/>
        <v>0.10715066288318087</v>
      </c>
      <c r="BM277" s="109">
        <f t="shared" si="246"/>
        <v>994.02395623943357</v>
      </c>
      <c r="BN277" s="108">
        <f t="shared" si="218"/>
        <v>12085.296446610133</v>
      </c>
      <c r="BO277" s="89">
        <f t="shared" si="219"/>
        <v>0.20637591255833954</v>
      </c>
      <c r="BP277" s="108">
        <f t="shared" si="204"/>
        <v>1147.0748645195424</v>
      </c>
      <c r="BQ277" s="108">
        <f t="shared" si="220"/>
        <v>12238.347354890242</v>
      </c>
      <c r="BR277" s="89">
        <f t="shared" si="205"/>
        <v>0.22165372803932337</v>
      </c>
      <c r="BT277" s="108"/>
      <c r="BU277" s="109">
        <f t="shared" si="221"/>
        <v>-10017.852910359477</v>
      </c>
      <c r="BV277" s="109">
        <f t="shared" si="206"/>
        <v>11091.272490370699</v>
      </c>
      <c r="BX277" s="108">
        <f t="shared" si="207"/>
        <v>10017.852910359477</v>
      </c>
      <c r="BY277" s="111">
        <f t="shared" si="208"/>
        <v>0.10715066288318087</v>
      </c>
      <c r="BZ277" s="108">
        <f t="shared" si="247"/>
        <v>72.110000999999997</v>
      </c>
      <c r="CA277" s="108">
        <f t="shared" si="248"/>
        <v>43.310001</v>
      </c>
    </row>
    <row r="278" spans="1:79" ht="12.75" customHeight="1" x14ac:dyDescent="0.2">
      <c r="A278" s="107">
        <v>40994</v>
      </c>
      <c r="B278" s="108">
        <v>72.260002</v>
      </c>
      <c r="C278" s="108">
        <v>57.68</v>
      </c>
      <c r="D278" s="108">
        <v>57.459999000000003</v>
      </c>
      <c r="E278" s="108">
        <v>70.379997000000003</v>
      </c>
      <c r="F278" s="108">
        <v>34.029998999999997</v>
      </c>
      <c r="G278" s="108">
        <v>43.470001000000003</v>
      </c>
      <c r="L278" s="189">
        <f>IF(inter=Weekly_2,L277+$B$4,IF(inter=Bi_weekly_2,0,IF(inter=Monthly_2,0,IF(inter=Quarterly_2,0,IF(inter=Yearly_2,0,IF(inter=None_2,0,0))))))</f>
        <v>0</v>
      </c>
      <c r="M278" s="109">
        <f t="shared" si="222"/>
        <v>0</v>
      </c>
      <c r="N278" s="109">
        <f t="shared" si="223"/>
        <v>0</v>
      </c>
      <c r="O278" s="109">
        <f t="shared" si="224"/>
        <v>0</v>
      </c>
      <c r="P278" s="109">
        <f t="shared" si="225"/>
        <v>0</v>
      </c>
      <c r="Q278" s="109">
        <f t="shared" si="226"/>
        <v>0</v>
      </c>
      <c r="R278" s="109">
        <f t="shared" si="227"/>
        <v>0</v>
      </c>
      <c r="S278" s="110">
        <f t="shared" si="228"/>
        <v>0</v>
      </c>
      <c r="T278" s="110">
        <f t="shared" si="229"/>
        <v>0</v>
      </c>
      <c r="U278" s="110">
        <f t="shared" si="230"/>
        <v>0</v>
      </c>
      <c r="V278" s="110">
        <f t="shared" si="231"/>
        <v>0</v>
      </c>
      <c r="W278" s="110">
        <f t="shared" si="232"/>
        <v>0</v>
      </c>
      <c r="X278" s="110">
        <f t="shared" si="233"/>
        <v>0</v>
      </c>
      <c r="Y278" s="110">
        <f t="shared" si="234"/>
        <v>27.336910477266311</v>
      </c>
      <c r="Z278" s="110">
        <f t="shared" si="235"/>
        <v>34.210991341226361</v>
      </c>
      <c r="AA278" s="110">
        <f t="shared" si="236"/>
        <v>10.879548055096221</v>
      </c>
      <c r="AB278" s="110">
        <f t="shared" si="237"/>
        <v>7.7935218164533362</v>
      </c>
      <c r="AC278" s="110">
        <f t="shared" si="238"/>
        <v>134.23396674584322</v>
      </c>
      <c r="AD278" s="110">
        <f t="shared" si="239"/>
        <v>32.880434782608695</v>
      </c>
      <c r="AE278" s="110">
        <v>0.308</v>
      </c>
      <c r="AF278" s="110">
        <v>0.34200000000000003</v>
      </c>
      <c r="AG278" s="110">
        <v>6.0000000000000001E-3</v>
      </c>
      <c r="AH278" s="110">
        <v>2.9000000000000001E-2</v>
      </c>
      <c r="AI278" s="110">
        <v>1.0999999999999999E-2</v>
      </c>
      <c r="AJ278" s="110"/>
      <c r="AK278" s="90">
        <f t="shared" si="191"/>
        <v>8.419768426998024</v>
      </c>
      <c r="AL278" s="90">
        <f t="shared" si="192"/>
        <v>11.700159038699416</v>
      </c>
      <c r="AM278" s="90">
        <f t="shared" si="193"/>
        <v>6.5277288330577332E-2</v>
      </c>
      <c r="AN278" s="90">
        <f t="shared" si="194"/>
        <v>0.22601213267714676</v>
      </c>
      <c r="AO278" s="90">
        <f t="shared" si="195"/>
        <v>1.4765736342042752</v>
      </c>
      <c r="AP278" s="90">
        <f t="shared" si="196"/>
        <v>0</v>
      </c>
      <c r="AQ278" s="110">
        <f t="shared" si="197"/>
        <v>0.11652045660056892</v>
      </c>
      <c r="AR278" s="110">
        <f t="shared" si="198"/>
        <v>0.20284603049062788</v>
      </c>
      <c r="AS278" s="110">
        <f t="shared" si="199"/>
        <v>1.1360475020296698E-3</v>
      </c>
      <c r="AT278" s="110">
        <f t="shared" si="200"/>
        <v>3.2113120532975691E-3</v>
      </c>
      <c r="AU278" s="110">
        <f t="shared" si="201"/>
        <v>4.339035197163172E-2</v>
      </c>
      <c r="AV278" s="110">
        <f t="shared" si="202"/>
        <v>0</v>
      </c>
      <c r="AW278" s="110">
        <f t="shared" si="240"/>
        <v>2.2628004054358835</v>
      </c>
      <c r="AX278" s="110">
        <f t="shared" si="241"/>
        <v>4.0700086830517224</v>
      </c>
      <c r="AY278" s="110">
        <f t="shared" si="242"/>
        <v>1.0941065053467469</v>
      </c>
      <c r="AZ278" s="110">
        <f t="shared" si="243"/>
        <v>0.81205914564825488</v>
      </c>
      <c r="BA278" s="110">
        <f t="shared" si="244"/>
        <v>14.643403104805031</v>
      </c>
      <c r="BB278" s="110">
        <f t="shared" si="245"/>
        <v>3.5722294306233753</v>
      </c>
      <c r="BC278" s="110">
        <f t="shared" si="209"/>
        <v>29.599710882702194</v>
      </c>
      <c r="BD278" s="110">
        <f t="shared" si="210"/>
        <v>38.281000024278086</v>
      </c>
      <c r="BE278" s="110">
        <f t="shared" si="211"/>
        <v>11.973654560442968</v>
      </c>
      <c r="BF278" s="110">
        <f t="shared" si="212"/>
        <v>8.6055809621015911</v>
      </c>
      <c r="BG278" s="110">
        <f t="shared" si="213"/>
        <v>148.87736985064825</v>
      </c>
      <c r="BH278" s="110">
        <f t="shared" si="214"/>
        <v>36.452664213232069</v>
      </c>
      <c r="BI278" s="108">
        <f t="shared" si="215"/>
        <v>21.887790520909441</v>
      </c>
      <c r="BJ278" s="109">
        <f t="shared" si="216"/>
        <v>-10017.852910359477</v>
      </c>
      <c r="BK278" s="109">
        <f t="shared" si="203"/>
        <v>11119.596335758233</v>
      </c>
      <c r="BL278" s="89">
        <f t="shared" si="217"/>
        <v>0.10997799980267642</v>
      </c>
      <c r="BM278" s="109">
        <f t="shared" si="246"/>
        <v>1015.911746760343</v>
      </c>
      <c r="BN278" s="108">
        <f t="shared" si="218"/>
        <v>12135.508082518576</v>
      </c>
      <c r="BO278" s="89">
        <f t="shared" si="219"/>
        <v>0.21138812788608896</v>
      </c>
      <c r="BP278" s="108">
        <f t="shared" si="204"/>
        <v>1171.8879515330252</v>
      </c>
      <c r="BQ278" s="108">
        <f t="shared" si="220"/>
        <v>12291.484287291261</v>
      </c>
      <c r="BR278" s="89">
        <f t="shared" si="205"/>
        <v>0.2269579516964777</v>
      </c>
      <c r="BT278" s="108"/>
      <c r="BU278" s="109">
        <f t="shared" si="221"/>
        <v>-10017.852910359477</v>
      </c>
      <c r="BV278" s="109">
        <f t="shared" si="206"/>
        <v>11119.596335758233</v>
      </c>
      <c r="BX278" s="108">
        <f t="shared" si="207"/>
        <v>10017.852910359477</v>
      </c>
      <c r="BY278" s="111">
        <f t="shared" si="208"/>
        <v>0.10997799980267642</v>
      </c>
      <c r="BZ278" s="108">
        <f t="shared" si="247"/>
        <v>72.260002</v>
      </c>
      <c r="CA278" s="108">
        <f t="shared" si="248"/>
        <v>43.470001000000003</v>
      </c>
    </row>
    <row r="279" spans="1:79" ht="12.75" customHeight="1" x14ac:dyDescent="0.2">
      <c r="A279" s="107">
        <v>41001</v>
      </c>
      <c r="B279" s="108">
        <v>71.769997000000004</v>
      </c>
      <c r="C279" s="108">
        <v>56.939999</v>
      </c>
      <c r="D279" s="108">
        <v>56.700001</v>
      </c>
      <c r="E279" s="108">
        <v>69.360000999999997</v>
      </c>
      <c r="F279" s="108">
        <v>32.860000999999997</v>
      </c>
      <c r="G279" s="108">
        <v>43.169998</v>
      </c>
      <c r="L279" s="189">
        <f>IF(inter=Weekly_2,L278+$B$4,IF(inter=Bi_weekly_2,L277+$B$4,IF(inter=Monthly_2,L275+$B$4,IF(inter=Quarterly_2,0,IF(inter=Yearly_2,0,IF(inter=None_2,0,0))))))</f>
        <v>11100</v>
      </c>
      <c r="M279" s="109">
        <f t="shared" si="222"/>
        <v>8.3699829426718679</v>
      </c>
      <c r="N279" s="109">
        <f t="shared" si="223"/>
        <v>-5.6261872415623202</v>
      </c>
      <c r="O279" s="109">
        <f t="shared" si="224"/>
        <v>-4.7296143964962312</v>
      </c>
      <c r="P279" s="109">
        <f t="shared" si="225"/>
        <v>-3.3413190172748273</v>
      </c>
      <c r="Q279" s="109">
        <f t="shared" si="226"/>
        <v>-151.17171849762508</v>
      </c>
      <c r="R279" s="109">
        <f t="shared" si="227"/>
        <v>-45.751696195652357</v>
      </c>
      <c r="S279" s="110">
        <f t="shared" si="228"/>
        <v>-0.11662231144682739</v>
      </c>
      <c r="T279" s="110">
        <f t="shared" si="229"/>
        <v>9.8809050586079569E-2</v>
      </c>
      <c r="U279" s="110">
        <f t="shared" si="230"/>
        <v>8.3414714516428859E-2</v>
      </c>
      <c r="V279" s="110">
        <f t="shared" si="231"/>
        <v>4.8173572218876227E-2</v>
      </c>
      <c r="W279" s="110">
        <f t="shared" si="232"/>
        <v>4.6004782074603439</v>
      </c>
      <c r="X279" s="110">
        <f t="shared" si="233"/>
        <v>1.0598030649816652</v>
      </c>
      <c r="Y279" s="110">
        <f t="shared" si="234"/>
        <v>27.220288165819483</v>
      </c>
      <c r="Z279" s="110">
        <f t="shared" si="235"/>
        <v>34.309800391812438</v>
      </c>
      <c r="AA279" s="110">
        <f t="shared" si="236"/>
        <v>10.96296276961265</v>
      </c>
      <c r="AB279" s="110">
        <f t="shared" si="237"/>
        <v>7.8416953886722123</v>
      </c>
      <c r="AC279" s="110">
        <f t="shared" si="238"/>
        <v>138.83444495330357</v>
      </c>
      <c r="AD279" s="110">
        <f t="shared" si="239"/>
        <v>33.94023784759036</v>
      </c>
      <c r="AE279" s="110"/>
      <c r="AF279" s="110"/>
      <c r="AG279" s="110"/>
      <c r="AH279" s="110"/>
      <c r="AI279" s="110"/>
      <c r="AJ279" s="110"/>
      <c r="AK279" s="90">
        <f t="shared" si="191"/>
        <v>0</v>
      </c>
      <c r="AL279" s="90">
        <f t="shared" si="192"/>
        <v>0</v>
      </c>
      <c r="AM279" s="90">
        <f t="shared" si="193"/>
        <v>0</v>
      </c>
      <c r="AN279" s="90">
        <f t="shared" si="194"/>
        <v>0</v>
      </c>
      <c r="AO279" s="90">
        <f t="shared" si="195"/>
        <v>0</v>
      </c>
      <c r="AP279" s="90">
        <f t="shared" si="196"/>
        <v>0</v>
      </c>
      <c r="AQ279" s="110">
        <f t="shared" si="197"/>
        <v>0</v>
      </c>
      <c r="AR279" s="110">
        <f t="shared" si="198"/>
        <v>0</v>
      </c>
      <c r="AS279" s="110">
        <f t="shared" si="199"/>
        <v>0</v>
      </c>
      <c r="AT279" s="110">
        <f t="shared" si="200"/>
        <v>0</v>
      </c>
      <c r="AU279" s="110">
        <f t="shared" si="201"/>
        <v>0</v>
      </c>
      <c r="AV279" s="110">
        <f t="shared" si="202"/>
        <v>0</v>
      </c>
      <c r="AW279" s="110">
        <f t="shared" si="240"/>
        <v>2.2628004054358835</v>
      </c>
      <c r="AX279" s="110">
        <f t="shared" si="241"/>
        <v>4.0700086830517224</v>
      </c>
      <c r="AY279" s="110">
        <f t="shared" si="242"/>
        <v>1.0941065053467469</v>
      </c>
      <c r="AZ279" s="110">
        <f t="shared" si="243"/>
        <v>0.81205914564825488</v>
      </c>
      <c r="BA279" s="110">
        <f t="shared" si="244"/>
        <v>14.643403104805031</v>
      </c>
      <c r="BB279" s="110">
        <f t="shared" si="245"/>
        <v>3.5722294306233753</v>
      </c>
      <c r="BC279" s="110">
        <f t="shared" si="209"/>
        <v>29.483088571255365</v>
      </c>
      <c r="BD279" s="110">
        <f t="shared" si="210"/>
        <v>38.379809074864163</v>
      </c>
      <c r="BE279" s="110">
        <f t="shared" si="211"/>
        <v>12.057069274959398</v>
      </c>
      <c r="BF279" s="110">
        <f t="shared" si="212"/>
        <v>8.6537545343204663</v>
      </c>
      <c r="BG279" s="110">
        <f t="shared" si="213"/>
        <v>153.47784805810861</v>
      </c>
      <c r="BH279" s="110">
        <f t="shared" si="214"/>
        <v>37.512467278213734</v>
      </c>
      <c r="BI279" s="108">
        <f t="shared" si="215"/>
        <v>0</v>
      </c>
      <c r="BJ279" s="109">
        <f t="shared" si="216"/>
        <v>-10220.103462765413</v>
      </c>
      <c r="BK279" s="109">
        <f t="shared" si="203"/>
        <v>11100</v>
      </c>
      <c r="BL279" s="89">
        <f t="shared" si="217"/>
        <v>8.6094680004002555E-2</v>
      </c>
      <c r="BM279" s="109">
        <f t="shared" si="246"/>
        <v>1015.911746760343</v>
      </c>
      <c r="BN279" s="108">
        <f t="shared" si="218"/>
        <v>12115.911746760343</v>
      </c>
      <c r="BO279" s="89">
        <f t="shared" si="219"/>
        <v>0.18549795419409087</v>
      </c>
      <c r="BP279" s="108">
        <f t="shared" si="204"/>
        <v>1147.9031097970262</v>
      </c>
      <c r="BQ279" s="108">
        <f t="shared" si="220"/>
        <v>12247.903109797026</v>
      </c>
      <c r="BR279" s="89">
        <f t="shared" si="205"/>
        <v>0.19841282961757001</v>
      </c>
      <c r="BT279" s="108"/>
      <c r="BU279" s="109">
        <f t="shared" si="221"/>
        <v>-10220.103462765413</v>
      </c>
      <c r="BV279" s="109">
        <f t="shared" si="206"/>
        <v>11100</v>
      </c>
      <c r="BX279" s="108">
        <f t="shared" si="207"/>
        <v>10220.103462765413</v>
      </c>
      <c r="BY279" s="111">
        <f t="shared" si="208"/>
        <v>8.6094680004002333E-2</v>
      </c>
      <c r="BZ279" s="108">
        <f t="shared" si="247"/>
        <v>71.769997000000004</v>
      </c>
      <c r="CA279" s="108">
        <f t="shared" si="248"/>
        <v>43.169998</v>
      </c>
    </row>
    <row r="280" spans="1:79" ht="12.75" customHeight="1" x14ac:dyDescent="0.2">
      <c r="A280" s="107">
        <v>41008</v>
      </c>
      <c r="B280" s="108">
        <v>70.370002999999997</v>
      </c>
      <c r="C280" s="108">
        <v>55.75</v>
      </c>
      <c r="D280" s="108">
        <v>55.700001</v>
      </c>
      <c r="E280" s="108">
        <v>67.709998999999996</v>
      </c>
      <c r="F280" s="108">
        <v>32.400002000000001</v>
      </c>
      <c r="G280" s="108">
        <v>42.57</v>
      </c>
      <c r="L280" s="189">
        <f>IF(inter=Weekly_2,L279+$B$4,IF(inter=Bi_weekly_2,0,IF(inter=Monthly_2,0,IF(inter=Quarterly_2,0,IF(inter=Yearly_2,0,IF(inter=None_2,0,0))))))</f>
        <v>0</v>
      </c>
      <c r="M280" s="109">
        <f t="shared" si="222"/>
        <v>0</v>
      </c>
      <c r="N280" s="109">
        <f t="shared" si="223"/>
        <v>0</v>
      </c>
      <c r="O280" s="109">
        <f t="shared" si="224"/>
        <v>0</v>
      </c>
      <c r="P280" s="109">
        <f t="shared" si="225"/>
        <v>0</v>
      </c>
      <c r="Q280" s="109">
        <f t="shared" si="226"/>
        <v>0</v>
      </c>
      <c r="R280" s="109">
        <f t="shared" si="227"/>
        <v>0</v>
      </c>
      <c r="S280" s="110">
        <f t="shared" si="228"/>
        <v>0</v>
      </c>
      <c r="T280" s="110">
        <f t="shared" si="229"/>
        <v>0</v>
      </c>
      <c r="U280" s="110">
        <f t="shared" si="230"/>
        <v>0</v>
      </c>
      <c r="V280" s="110">
        <f t="shared" si="231"/>
        <v>0</v>
      </c>
      <c r="W280" s="110">
        <f t="shared" si="232"/>
        <v>0</v>
      </c>
      <c r="X280" s="110">
        <f t="shared" si="233"/>
        <v>0</v>
      </c>
      <c r="Y280" s="110">
        <f t="shared" si="234"/>
        <v>27.220288165819483</v>
      </c>
      <c r="Z280" s="110">
        <f t="shared" si="235"/>
        <v>34.309800391812438</v>
      </c>
      <c r="AA280" s="110">
        <f t="shared" si="236"/>
        <v>10.96296276961265</v>
      </c>
      <c r="AB280" s="110">
        <f t="shared" si="237"/>
        <v>7.8416953886722123</v>
      </c>
      <c r="AC280" s="110">
        <f t="shared" si="238"/>
        <v>138.83444495330357</v>
      </c>
      <c r="AD280" s="110">
        <f t="shared" si="239"/>
        <v>33.94023784759036</v>
      </c>
      <c r="AE280" s="110"/>
      <c r="AF280" s="110"/>
      <c r="AG280" s="110"/>
      <c r="AH280" s="110"/>
      <c r="AI280" s="110"/>
      <c r="AJ280" s="110"/>
      <c r="AK280" s="90">
        <f t="shared" si="191"/>
        <v>0</v>
      </c>
      <c r="AL280" s="90">
        <f t="shared" si="192"/>
        <v>0</v>
      </c>
      <c r="AM280" s="90">
        <f t="shared" si="193"/>
        <v>0</v>
      </c>
      <c r="AN280" s="90">
        <f t="shared" si="194"/>
        <v>0</v>
      </c>
      <c r="AO280" s="90">
        <f t="shared" si="195"/>
        <v>0</v>
      </c>
      <c r="AP280" s="90">
        <f t="shared" si="196"/>
        <v>0</v>
      </c>
      <c r="AQ280" s="110">
        <f t="shared" si="197"/>
        <v>0</v>
      </c>
      <c r="AR280" s="110">
        <f t="shared" si="198"/>
        <v>0</v>
      </c>
      <c r="AS280" s="110">
        <f t="shared" si="199"/>
        <v>0</v>
      </c>
      <c r="AT280" s="110">
        <f t="shared" si="200"/>
        <v>0</v>
      </c>
      <c r="AU280" s="110">
        <f t="shared" si="201"/>
        <v>0</v>
      </c>
      <c r="AV280" s="110">
        <f t="shared" si="202"/>
        <v>0</v>
      </c>
      <c r="AW280" s="110">
        <f t="shared" si="240"/>
        <v>2.2628004054358835</v>
      </c>
      <c r="AX280" s="110">
        <f t="shared" si="241"/>
        <v>4.0700086830517224</v>
      </c>
      <c r="AY280" s="110">
        <f t="shared" si="242"/>
        <v>1.0941065053467469</v>
      </c>
      <c r="AZ280" s="110">
        <f t="shared" si="243"/>
        <v>0.81205914564825488</v>
      </c>
      <c r="BA280" s="110">
        <f t="shared" si="244"/>
        <v>14.643403104805031</v>
      </c>
      <c r="BB280" s="110">
        <f t="shared" si="245"/>
        <v>3.5722294306233753</v>
      </c>
      <c r="BC280" s="110">
        <f t="shared" si="209"/>
        <v>29.483088571255365</v>
      </c>
      <c r="BD280" s="110">
        <f t="shared" si="210"/>
        <v>38.379809074864163</v>
      </c>
      <c r="BE280" s="110">
        <f t="shared" si="211"/>
        <v>12.057069274959398</v>
      </c>
      <c r="BF280" s="110">
        <f t="shared" si="212"/>
        <v>8.6537545343204663</v>
      </c>
      <c r="BG280" s="110">
        <f t="shared" si="213"/>
        <v>153.47784805810861</v>
      </c>
      <c r="BH280" s="110">
        <f t="shared" si="214"/>
        <v>37.512467278213734</v>
      </c>
      <c r="BI280" s="108">
        <f t="shared" si="215"/>
        <v>0</v>
      </c>
      <c r="BJ280" s="109">
        <f t="shared" si="216"/>
        <v>-10220.103462765413</v>
      </c>
      <c r="BK280" s="109">
        <f t="shared" si="203"/>
        <v>10912.933575216661</v>
      </c>
      <c r="BL280" s="89">
        <f t="shared" si="217"/>
        <v>6.7790909845033775E-2</v>
      </c>
      <c r="BM280" s="109">
        <f t="shared" si="246"/>
        <v>1015.911746760343</v>
      </c>
      <c r="BN280" s="108">
        <f t="shared" si="218"/>
        <v>11928.845321977004</v>
      </c>
      <c r="BO280" s="89">
        <f t="shared" si="219"/>
        <v>0.1671941840351221</v>
      </c>
      <c r="BP280" s="108">
        <f t="shared" si="204"/>
        <v>1128.5786095248886</v>
      </c>
      <c r="BQ280" s="108">
        <f t="shared" si="220"/>
        <v>12041.51218474155</v>
      </c>
      <c r="BR280" s="89">
        <f t="shared" si="205"/>
        <v>0.17821822730190728</v>
      </c>
      <c r="BT280" s="108"/>
      <c r="BU280" s="109">
        <f t="shared" si="221"/>
        <v>-10220.103462765413</v>
      </c>
      <c r="BV280" s="109">
        <f t="shared" si="206"/>
        <v>10912.933575216661</v>
      </c>
      <c r="BX280" s="108">
        <f t="shared" si="207"/>
        <v>10220.103462765413</v>
      </c>
      <c r="BY280" s="111">
        <f t="shared" si="208"/>
        <v>6.7790909845033553E-2</v>
      </c>
      <c r="BZ280" s="108">
        <f t="shared" si="247"/>
        <v>70.370002999999997</v>
      </c>
      <c r="CA280" s="108">
        <f t="shared" si="248"/>
        <v>42.57</v>
      </c>
    </row>
    <row r="281" spans="1:79" ht="12.75" customHeight="1" x14ac:dyDescent="0.2">
      <c r="A281" s="107">
        <v>41015</v>
      </c>
      <c r="B281" s="108">
        <v>70.819999999999993</v>
      </c>
      <c r="C281" s="108">
        <v>56.380001</v>
      </c>
      <c r="D281" s="108">
        <v>56.200001</v>
      </c>
      <c r="E281" s="108">
        <v>68.690002000000007</v>
      </c>
      <c r="F281" s="108">
        <v>33.090000000000003</v>
      </c>
      <c r="G281" s="108">
        <v>42.75</v>
      </c>
      <c r="L281" s="189">
        <f>IF(inter=Weekly_2,L280+$B$4,IF(inter=Bi_weekly_2,L279+$B$4,IF(inter=Monthly_2,0,IF(inter=Quarterly_2,0,IF(inter=Yearly_2,0,IF(inter=None_2,0,0))))))</f>
        <v>0</v>
      </c>
      <c r="M281" s="109">
        <f t="shared" si="222"/>
        <v>0</v>
      </c>
      <c r="N281" s="109">
        <f t="shared" si="223"/>
        <v>0</v>
      </c>
      <c r="O281" s="109">
        <f t="shared" si="224"/>
        <v>0</v>
      </c>
      <c r="P281" s="109">
        <f t="shared" si="225"/>
        <v>0</v>
      </c>
      <c r="Q281" s="109">
        <f t="shared" si="226"/>
        <v>0</v>
      </c>
      <c r="R281" s="109">
        <f t="shared" si="227"/>
        <v>0</v>
      </c>
      <c r="S281" s="110">
        <f t="shared" si="228"/>
        <v>0</v>
      </c>
      <c r="T281" s="110">
        <f t="shared" si="229"/>
        <v>0</v>
      </c>
      <c r="U281" s="110">
        <f t="shared" si="230"/>
        <v>0</v>
      </c>
      <c r="V281" s="110">
        <f t="shared" si="231"/>
        <v>0</v>
      </c>
      <c r="W281" s="110">
        <f t="shared" si="232"/>
        <v>0</v>
      </c>
      <c r="X281" s="110">
        <f t="shared" si="233"/>
        <v>0</v>
      </c>
      <c r="Y281" s="110">
        <f t="shared" si="234"/>
        <v>27.220288165819483</v>
      </c>
      <c r="Z281" s="110">
        <f t="shared" si="235"/>
        <v>34.309800391812438</v>
      </c>
      <c r="AA281" s="110">
        <f t="shared" si="236"/>
        <v>10.96296276961265</v>
      </c>
      <c r="AB281" s="110">
        <f t="shared" si="237"/>
        <v>7.8416953886722123</v>
      </c>
      <c r="AC281" s="110">
        <f t="shared" si="238"/>
        <v>138.83444495330357</v>
      </c>
      <c r="AD281" s="110">
        <f t="shared" si="239"/>
        <v>33.94023784759036</v>
      </c>
      <c r="AE281" s="110"/>
      <c r="AF281" s="110"/>
      <c r="AG281" s="110"/>
      <c r="AH281" s="110"/>
      <c r="AI281" s="110"/>
      <c r="AJ281" s="110"/>
      <c r="AK281" s="90">
        <f t="shared" si="191"/>
        <v>0</v>
      </c>
      <c r="AL281" s="90">
        <f t="shared" si="192"/>
        <v>0</v>
      </c>
      <c r="AM281" s="90">
        <f t="shared" si="193"/>
        <v>0</v>
      </c>
      <c r="AN281" s="90">
        <f t="shared" si="194"/>
        <v>0</v>
      </c>
      <c r="AO281" s="90">
        <f t="shared" si="195"/>
        <v>0</v>
      </c>
      <c r="AP281" s="90">
        <f t="shared" si="196"/>
        <v>0</v>
      </c>
      <c r="AQ281" s="110">
        <f t="shared" si="197"/>
        <v>0</v>
      </c>
      <c r="AR281" s="110">
        <f t="shared" si="198"/>
        <v>0</v>
      </c>
      <c r="AS281" s="110">
        <f t="shared" si="199"/>
        <v>0</v>
      </c>
      <c r="AT281" s="110">
        <f t="shared" si="200"/>
        <v>0</v>
      </c>
      <c r="AU281" s="110">
        <f t="shared" si="201"/>
        <v>0</v>
      </c>
      <c r="AV281" s="110">
        <f t="shared" si="202"/>
        <v>0</v>
      </c>
      <c r="AW281" s="110">
        <f t="shared" si="240"/>
        <v>2.2628004054358835</v>
      </c>
      <c r="AX281" s="110">
        <f t="shared" si="241"/>
        <v>4.0700086830517224</v>
      </c>
      <c r="AY281" s="110">
        <f t="shared" si="242"/>
        <v>1.0941065053467469</v>
      </c>
      <c r="AZ281" s="110">
        <f t="shared" si="243"/>
        <v>0.81205914564825488</v>
      </c>
      <c r="BA281" s="110">
        <f t="shared" si="244"/>
        <v>14.643403104805031</v>
      </c>
      <c r="BB281" s="110">
        <f t="shared" si="245"/>
        <v>3.5722294306233753</v>
      </c>
      <c r="BC281" s="110">
        <f t="shared" si="209"/>
        <v>29.483088571255365</v>
      </c>
      <c r="BD281" s="110">
        <f t="shared" si="210"/>
        <v>38.379809074864163</v>
      </c>
      <c r="BE281" s="110">
        <f t="shared" si="211"/>
        <v>12.057069274959398</v>
      </c>
      <c r="BF281" s="110">
        <f t="shared" si="212"/>
        <v>8.6537545343204663</v>
      </c>
      <c r="BG281" s="110">
        <f t="shared" si="213"/>
        <v>153.47784805810861</v>
      </c>
      <c r="BH281" s="110">
        <f t="shared" si="214"/>
        <v>37.512467278213734</v>
      </c>
      <c r="BI281" s="108">
        <f t="shared" si="215"/>
        <v>0</v>
      </c>
      <c r="BJ281" s="109">
        <f t="shared" si="216"/>
        <v>-10220.103462765413</v>
      </c>
      <c r="BK281" s="109">
        <f t="shared" si="203"/>
        <v>11061.868930339302</v>
      </c>
      <c r="BL281" s="89">
        <f t="shared" si="217"/>
        <v>8.236369334622351E-2</v>
      </c>
      <c r="BM281" s="109">
        <f t="shared" si="246"/>
        <v>1015.911746760343</v>
      </c>
      <c r="BN281" s="108">
        <f t="shared" si="218"/>
        <v>12077.780677099645</v>
      </c>
      <c r="BO281" s="89">
        <f t="shared" si="219"/>
        <v>0.18176696753631205</v>
      </c>
      <c r="BP281" s="108">
        <f t="shared" si="204"/>
        <v>1144.2507662638725</v>
      </c>
      <c r="BQ281" s="108">
        <f t="shared" si="220"/>
        <v>12206.119696603175</v>
      </c>
      <c r="BR281" s="89">
        <f t="shared" si="205"/>
        <v>0.19432447441196188</v>
      </c>
      <c r="BT281" s="108"/>
      <c r="BU281" s="109">
        <f t="shared" si="221"/>
        <v>-10220.103462765413</v>
      </c>
      <c r="BV281" s="109">
        <f t="shared" si="206"/>
        <v>11061.868930339302</v>
      </c>
      <c r="BX281" s="108">
        <f t="shared" si="207"/>
        <v>10220.103462765413</v>
      </c>
      <c r="BY281" s="111">
        <f t="shared" si="208"/>
        <v>8.236369334622351E-2</v>
      </c>
      <c r="BZ281" s="108">
        <f t="shared" si="247"/>
        <v>70.819999999999993</v>
      </c>
      <c r="CA281" s="108">
        <f t="shared" si="248"/>
        <v>42.75</v>
      </c>
    </row>
    <row r="282" spans="1:79" ht="12.75" customHeight="1" x14ac:dyDescent="0.2">
      <c r="A282" s="107">
        <v>41022</v>
      </c>
      <c r="B282" s="108">
        <v>72.169998000000007</v>
      </c>
      <c r="C282" s="108">
        <v>57.349997999999999</v>
      </c>
      <c r="D282" s="108">
        <v>57.330002</v>
      </c>
      <c r="E282" s="108">
        <v>70.349997999999999</v>
      </c>
      <c r="F282" s="108">
        <v>33.409999999999997</v>
      </c>
      <c r="G282" s="108">
        <v>42.68</v>
      </c>
      <c r="L282" s="189">
        <f>IF(inter=Weekly_2,L281+$B$4,IF(inter=Bi_weekly_2,0,IF(inter=Monthly_2,0,IF(inter=Quarterly_2,L269+$B$4,IF(inter=Yearly_2,0,IF(inter=None_2,0,0))))))</f>
        <v>0</v>
      </c>
      <c r="M282" s="109">
        <f t="shared" si="222"/>
        <v>0</v>
      </c>
      <c r="N282" s="109">
        <f t="shared" si="223"/>
        <v>0</v>
      </c>
      <c r="O282" s="109">
        <f t="shared" si="224"/>
        <v>0</v>
      </c>
      <c r="P282" s="109">
        <f t="shared" si="225"/>
        <v>0</v>
      </c>
      <c r="Q282" s="109">
        <f t="shared" si="226"/>
        <v>0</v>
      </c>
      <c r="R282" s="109">
        <f t="shared" si="227"/>
        <v>0</v>
      </c>
      <c r="S282" s="110">
        <f t="shared" si="228"/>
        <v>0</v>
      </c>
      <c r="T282" s="110">
        <f t="shared" si="229"/>
        <v>0</v>
      </c>
      <c r="U282" s="110">
        <f t="shared" si="230"/>
        <v>0</v>
      </c>
      <c r="V282" s="110">
        <f t="shared" si="231"/>
        <v>0</v>
      </c>
      <c r="W282" s="110">
        <f t="shared" si="232"/>
        <v>0</v>
      </c>
      <c r="X282" s="110">
        <f t="shared" si="233"/>
        <v>0</v>
      </c>
      <c r="Y282" s="110">
        <f t="shared" si="234"/>
        <v>27.220288165819483</v>
      </c>
      <c r="Z282" s="110">
        <f t="shared" si="235"/>
        <v>34.309800391812438</v>
      </c>
      <c r="AA282" s="110">
        <f t="shared" si="236"/>
        <v>10.96296276961265</v>
      </c>
      <c r="AB282" s="110">
        <f t="shared" si="237"/>
        <v>7.8416953886722123</v>
      </c>
      <c r="AC282" s="110">
        <f t="shared" si="238"/>
        <v>138.83444495330357</v>
      </c>
      <c r="AD282" s="110">
        <f t="shared" si="239"/>
        <v>33.94023784759036</v>
      </c>
      <c r="AE282" s="110"/>
      <c r="AF282" s="110"/>
      <c r="AG282" s="110"/>
      <c r="AH282" s="110"/>
      <c r="AI282" s="110"/>
      <c r="AJ282" s="110"/>
      <c r="AK282" s="90">
        <f t="shared" si="191"/>
        <v>0</v>
      </c>
      <c r="AL282" s="90">
        <f t="shared" si="192"/>
        <v>0</v>
      </c>
      <c r="AM282" s="90">
        <f t="shared" si="193"/>
        <v>0</v>
      </c>
      <c r="AN282" s="90">
        <f t="shared" si="194"/>
        <v>0</v>
      </c>
      <c r="AO282" s="90">
        <f t="shared" si="195"/>
        <v>0</v>
      </c>
      <c r="AP282" s="90">
        <f t="shared" si="196"/>
        <v>0</v>
      </c>
      <c r="AQ282" s="110">
        <f t="shared" si="197"/>
        <v>0</v>
      </c>
      <c r="AR282" s="110">
        <f t="shared" si="198"/>
        <v>0</v>
      </c>
      <c r="AS282" s="110">
        <f t="shared" si="199"/>
        <v>0</v>
      </c>
      <c r="AT282" s="110">
        <f t="shared" si="200"/>
        <v>0</v>
      </c>
      <c r="AU282" s="110">
        <f t="shared" si="201"/>
        <v>0</v>
      </c>
      <c r="AV282" s="110">
        <f t="shared" si="202"/>
        <v>0</v>
      </c>
      <c r="AW282" s="110">
        <f t="shared" si="240"/>
        <v>2.2628004054358835</v>
      </c>
      <c r="AX282" s="110">
        <f t="shared" si="241"/>
        <v>4.0700086830517224</v>
      </c>
      <c r="AY282" s="110">
        <f t="shared" si="242"/>
        <v>1.0941065053467469</v>
      </c>
      <c r="AZ282" s="110">
        <f t="shared" si="243"/>
        <v>0.81205914564825488</v>
      </c>
      <c r="BA282" s="110">
        <f t="shared" si="244"/>
        <v>14.643403104805031</v>
      </c>
      <c r="BB282" s="110">
        <f t="shared" si="245"/>
        <v>3.5722294306233753</v>
      </c>
      <c r="BC282" s="110">
        <f t="shared" si="209"/>
        <v>29.483088571255365</v>
      </c>
      <c r="BD282" s="110">
        <f t="shared" si="210"/>
        <v>38.379809074864163</v>
      </c>
      <c r="BE282" s="110">
        <f t="shared" si="211"/>
        <v>12.057069274959398</v>
      </c>
      <c r="BF282" s="110">
        <f t="shared" si="212"/>
        <v>8.6537545343204663</v>
      </c>
      <c r="BG282" s="110">
        <f t="shared" si="213"/>
        <v>153.47784805810861</v>
      </c>
      <c r="BH282" s="110">
        <f t="shared" si="214"/>
        <v>37.512467278213734</v>
      </c>
      <c r="BI282" s="108">
        <f t="shared" si="215"/>
        <v>0</v>
      </c>
      <c r="BJ282" s="109">
        <f t="shared" si="216"/>
        <v>-10220.103462765413</v>
      </c>
      <c r="BK282" s="109">
        <f t="shared" si="203"/>
        <v>11199.353215980003</v>
      </c>
      <c r="BL282" s="89">
        <f t="shared" si="217"/>
        <v>9.5816031293837645E-2</v>
      </c>
      <c r="BM282" s="109">
        <f t="shared" si="246"/>
        <v>1015.911746760343</v>
      </c>
      <c r="BN282" s="108">
        <f t="shared" si="218"/>
        <v>12215.264962740346</v>
      </c>
      <c r="BO282" s="89">
        <f t="shared" si="219"/>
        <v>0.19521930548392619</v>
      </c>
      <c r="BP282" s="108">
        <f t="shared" si="204"/>
        <v>1158.2736278102261</v>
      </c>
      <c r="BQ282" s="108">
        <f t="shared" si="220"/>
        <v>12357.626843790231</v>
      </c>
      <c r="BR282" s="89">
        <f t="shared" si="205"/>
        <v>0.20914889842479489</v>
      </c>
      <c r="BT282" s="108"/>
      <c r="BU282" s="109">
        <f t="shared" si="221"/>
        <v>-10220.103462765413</v>
      </c>
      <c r="BV282" s="109">
        <f t="shared" si="206"/>
        <v>11199.353215980003</v>
      </c>
      <c r="BX282" s="108">
        <f t="shared" si="207"/>
        <v>10220.103462765413</v>
      </c>
      <c r="BY282" s="111">
        <f t="shared" si="208"/>
        <v>9.5816031293837645E-2</v>
      </c>
      <c r="BZ282" s="108">
        <f t="shared" si="247"/>
        <v>72.169998000000007</v>
      </c>
      <c r="CA282" s="108">
        <f t="shared" si="248"/>
        <v>42.68</v>
      </c>
    </row>
    <row r="283" spans="1:79" ht="12.75" customHeight="1" x14ac:dyDescent="0.2">
      <c r="A283" s="107">
        <v>41029</v>
      </c>
      <c r="B283" s="108">
        <v>70.279999000000004</v>
      </c>
      <c r="C283" s="108">
        <v>56.16</v>
      </c>
      <c r="D283" s="108">
        <v>55.98</v>
      </c>
      <c r="E283" s="108">
        <v>67.900002000000001</v>
      </c>
      <c r="F283" s="108">
        <v>32.310001</v>
      </c>
      <c r="G283" s="108">
        <v>41.700001</v>
      </c>
      <c r="L283" s="189">
        <f>IF(inter=Weekly_2,L282+$B$4,IF(inter=Bi_weekly_2,L281+$B$4,IF(inter=Monthly_2,L279+$B$4,IF(inter=Quarterly_2,0,IF(inter=Yearly_2,0,IF(inter=None_2,0,0))))))</f>
        <v>11200</v>
      </c>
      <c r="M283" s="109">
        <f t="shared" si="222"/>
        <v>-58.158174926494667</v>
      </c>
      <c r="N283" s="109">
        <f t="shared" si="223"/>
        <v>-44.361609995813524</v>
      </c>
      <c r="O283" s="109">
        <f t="shared" si="224"/>
        <v>-13.493344157083925</v>
      </c>
      <c r="P283" s="109">
        <f t="shared" si="225"/>
        <v>-16.348867425766116</v>
      </c>
      <c r="Q283" s="109">
        <f t="shared" si="226"/>
        <v>-117.4589447243161</v>
      </c>
      <c r="R283" s="109">
        <f t="shared" si="227"/>
        <v>-63.092047815244314</v>
      </c>
      <c r="S283" s="110">
        <f t="shared" si="228"/>
        <v>0.82752099820739411</v>
      </c>
      <c r="T283" s="110">
        <f t="shared" si="229"/>
        <v>0.78991470790266249</v>
      </c>
      <c r="U283" s="110">
        <f t="shared" si="230"/>
        <v>0.24103865946916622</v>
      </c>
      <c r="V283" s="110">
        <f t="shared" si="231"/>
        <v>0.24077860006198698</v>
      </c>
      <c r="W283" s="110">
        <f t="shared" si="232"/>
        <v>3.6353742212609679</v>
      </c>
      <c r="X283" s="110">
        <f t="shared" si="233"/>
        <v>1.5129987122840671</v>
      </c>
      <c r="Y283" s="110">
        <f t="shared" si="234"/>
        <v>28.047809164026877</v>
      </c>
      <c r="Z283" s="110">
        <f t="shared" si="235"/>
        <v>35.099715099715098</v>
      </c>
      <c r="AA283" s="110">
        <f t="shared" si="236"/>
        <v>11.204001429081817</v>
      </c>
      <c r="AB283" s="110">
        <f t="shared" si="237"/>
        <v>8.0824739887341988</v>
      </c>
      <c r="AC283" s="110">
        <f t="shared" si="238"/>
        <v>142.46981917456455</v>
      </c>
      <c r="AD283" s="110">
        <f t="shared" si="239"/>
        <v>35.453236559874426</v>
      </c>
      <c r="AE283" s="110"/>
      <c r="AF283" s="110"/>
      <c r="AG283" s="110"/>
      <c r="AH283" s="110"/>
      <c r="AI283" s="110"/>
      <c r="AJ283" s="110"/>
      <c r="AK283" s="90">
        <f t="shared" si="191"/>
        <v>0</v>
      </c>
      <c r="AL283" s="90">
        <f t="shared" si="192"/>
        <v>0</v>
      </c>
      <c r="AM283" s="90">
        <f t="shared" si="193"/>
        <v>0</v>
      </c>
      <c r="AN283" s="90">
        <f t="shared" si="194"/>
        <v>0</v>
      </c>
      <c r="AO283" s="90">
        <f t="shared" si="195"/>
        <v>0</v>
      </c>
      <c r="AP283" s="90">
        <f t="shared" si="196"/>
        <v>0</v>
      </c>
      <c r="AQ283" s="110">
        <f t="shared" si="197"/>
        <v>0</v>
      </c>
      <c r="AR283" s="110">
        <f t="shared" si="198"/>
        <v>0</v>
      </c>
      <c r="AS283" s="110">
        <f t="shared" si="199"/>
        <v>0</v>
      </c>
      <c r="AT283" s="110">
        <f t="shared" si="200"/>
        <v>0</v>
      </c>
      <c r="AU283" s="110">
        <f t="shared" si="201"/>
        <v>0</v>
      </c>
      <c r="AV283" s="110">
        <f t="shared" si="202"/>
        <v>0</v>
      </c>
      <c r="AW283" s="110">
        <f t="shared" si="240"/>
        <v>2.2628004054358835</v>
      </c>
      <c r="AX283" s="110">
        <f t="shared" si="241"/>
        <v>4.0700086830517224</v>
      </c>
      <c r="AY283" s="110">
        <f t="shared" si="242"/>
        <v>1.0941065053467469</v>
      </c>
      <c r="AZ283" s="110">
        <f t="shared" si="243"/>
        <v>0.81205914564825488</v>
      </c>
      <c r="BA283" s="110">
        <f t="shared" si="244"/>
        <v>14.643403104805031</v>
      </c>
      <c r="BB283" s="110">
        <f t="shared" si="245"/>
        <v>3.5722294306233753</v>
      </c>
      <c r="BC283" s="110">
        <f t="shared" si="209"/>
        <v>30.310609569462759</v>
      </c>
      <c r="BD283" s="110">
        <f t="shared" si="210"/>
        <v>39.169723782766823</v>
      </c>
      <c r="BE283" s="110">
        <f t="shared" si="211"/>
        <v>12.298107934428565</v>
      </c>
      <c r="BF283" s="110">
        <f t="shared" si="212"/>
        <v>8.8945331343824527</v>
      </c>
      <c r="BG283" s="110">
        <f t="shared" si="213"/>
        <v>157.11322227936958</v>
      </c>
      <c r="BH283" s="110">
        <f t="shared" si="214"/>
        <v>39.0254659904978</v>
      </c>
      <c r="BI283" s="108">
        <f t="shared" si="215"/>
        <v>0</v>
      </c>
      <c r="BJ283" s="109">
        <f t="shared" si="216"/>
        <v>-10533.016451810134</v>
      </c>
      <c r="BK283" s="109">
        <f t="shared" si="203"/>
        <v>11199.999999999998</v>
      </c>
      <c r="BL283" s="89">
        <f t="shared" si="217"/>
        <v>6.3323127922698896E-2</v>
      </c>
      <c r="BM283" s="109">
        <f t="shared" si="246"/>
        <v>1015.911746760343</v>
      </c>
      <c r="BN283" s="108">
        <f t="shared" si="218"/>
        <v>12215.911746760341</v>
      </c>
      <c r="BO283" s="89">
        <f t="shared" si="219"/>
        <v>0.15977334723150416</v>
      </c>
      <c r="BP283" s="108">
        <f t="shared" si="204"/>
        <v>1126.0785374432417</v>
      </c>
      <c r="BQ283" s="108">
        <f t="shared" si="220"/>
        <v>12326.078537443242</v>
      </c>
      <c r="BR283" s="89">
        <f t="shared" si="205"/>
        <v>0.17023253441562458</v>
      </c>
      <c r="BT283" s="108"/>
      <c r="BU283" s="109">
        <f t="shared" si="221"/>
        <v>-10533.016451810134</v>
      </c>
      <c r="BV283" s="109">
        <f t="shared" si="206"/>
        <v>11199.999999999998</v>
      </c>
      <c r="BX283" s="108">
        <f t="shared" si="207"/>
        <v>10533.016451810134</v>
      </c>
      <c r="BY283" s="111">
        <f t="shared" si="208"/>
        <v>6.3323127922698896E-2</v>
      </c>
      <c r="BZ283" s="108">
        <f t="shared" si="247"/>
        <v>70.279999000000004</v>
      </c>
      <c r="CA283" s="108">
        <f t="shared" si="248"/>
        <v>41.700001</v>
      </c>
    </row>
    <row r="284" spans="1:79" ht="12.75" customHeight="1" x14ac:dyDescent="0.2">
      <c r="A284" s="107">
        <v>41036</v>
      </c>
      <c r="B284" s="108">
        <v>69.639999000000003</v>
      </c>
      <c r="C284" s="108">
        <v>55.68</v>
      </c>
      <c r="D284" s="108">
        <v>55.650002000000001</v>
      </c>
      <c r="E284" s="108">
        <v>67.699996999999996</v>
      </c>
      <c r="F284" s="108">
        <v>31.610001</v>
      </c>
      <c r="G284" s="108">
        <v>40.279998999999997</v>
      </c>
      <c r="L284" s="189">
        <f>IF(inter=Weekly_2,L283+$B$4,IF(inter=Bi_weekly_2,0,IF(inter=Monthly_2,0,IF(inter=Quarterly_2,0,IF(inter=Yearly_2,0,IF(inter=None_2,0,0))))))</f>
        <v>0</v>
      </c>
      <c r="M284" s="109">
        <f t="shared" si="222"/>
        <v>0</v>
      </c>
      <c r="N284" s="109">
        <f t="shared" si="223"/>
        <v>0</v>
      </c>
      <c r="O284" s="109">
        <f t="shared" si="224"/>
        <v>0</v>
      </c>
      <c r="P284" s="109">
        <f t="shared" si="225"/>
        <v>0</v>
      </c>
      <c r="Q284" s="109">
        <f t="shared" si="226"/>
        <v>0</v>
      </c>
      <c r="R284" s="109">
        <f t="shared" si="227"/>
        <v>0</v>
      </c>
      <c r="S284" s="110">
        <f t="shared" si="228"/>
        <v>0</v>
      </c>
      <c r="T284" s="110">
        <f t="shared" si="229"/>
        <v>0</v>
      </c>
      <c r="U284" s="110">
        <f t="shared" si="230"/>
        <v>0</v>
      </c>
      <c r="V284" s="110">
        <f t="shared" si="231"/>
        <v>0</v>
      </c>
      <c r="W284" s="110">
        <f t="shared" si="232"/>
        <v>0</v>
      </c>
      <c r="X284" s="110">
        <f t="shared" si="233"/>
        <v>0</v>
      </c>
      <c r="Y284" s="110">
        <f t="shared" si="234"/>
        <v>28.047809164026877</v>
      </c>
      <c r="Z284" s="110">
        <f t="shared" si="235"/>
        <v>35.099715099715098</v>
      </c>
      <c r="AA284" s="110">
        <f t="shared" si="236"/>
        <v>11.204001429081817</v>
      </c>
      <c r="AB284" s="110">
        <f t="shared" si="237"/>
        <v>8.0824739887341988</v>
      </c>
      <c r="AC284" s="110">
        <f t="shared" si="238"/>
        <v>142.46981917456455</v>
      </c>
      <c r="AD284" s="110">
        <f t="shared" si="239"/>
        <v>35.453236559874426</v>
      </c>
      <c r="AE284" s="110"/>
      <c r="AF284" s="110"/>
      <c r="AG284" s="110"/>
      <c r="AH284" s="110"/>
      <c r="AI284" s="110"/>
      <c r="AJ284" s="110"/>
      <c r="AK284" s="90">
        <f t="shared" si="191"/>
        <v>0</v>
      </c>
      <c r="AL284" s="90">
        <f t="shared" si="192"/>
        <v>0</v>
      </c>
      <c r="AM284" s="90">
        <f t="shared" si="193"/>
        <v>0</v>
      </c>
      <c r="AN284" s="90">
        <f t="shared" si="194"/>
        <v>0</v>
      </c>
      <c r="AO284" s="90">
        <f t="shared" si="195"/>
        <v>0</v>
      </c>
      <c r="AP284" s="90">
        <f t="shared" si="196"/>
        <v>0</v>
      </c>
      <c r="AQ284" s="110">
        <f t="shared" si="197"/>
        <v>0</v>
      </c>
      <c r="AR284" s="110">
        <f t="shared" si="198"/>
        <v>0</v>
      </c>
      <c r="AS284" s="110">
        <f t="shared" si="199"/>
        <v>0</v>
      </c>
      <c r="AT284" s="110">
        <f t="shared" si="200"/>
        <v>0</v>
      </c>
      <c r="AU284" s="110">
        <f t="shared" si="201"/>
        <v>0</v>
      </c>
      <c r="AV284" s="110">
        <f t="shared" si="202"/>
        <v>0</v>
      </c>
      <c r="AW284" s="110">
        <f t="shared" si="240"/>
        <v>2.2628004054358835</v>
      </c>
      <c r="AX284" s="110">
        <f t="shared" si="241"/>
        <v>4.0700086830517224</v>
      </c>
      <c r="AY284" s="110">
        <f t="shared" si="242"/>
        <v>1.0941065053467469</v>
      </c>
      <c r="AZ284" s="110">
        <f t="shared" si="243"/>
        <v>0.81205914564825488</v>
      </c>
      <c r="BA284" s="110">
        <f t="shared" si="244"/>
        <v>14.643403104805031</v>
      </c>
      <c r="BB284" s="110">
        <f t="shared" si="245"/>
        <v>3.5722294306233753</v>
      </c>
      <c r="BC284" s="110">
        <f t="shared" si="209"/>
        <v>30.310609569462759</v>
      </c>
      <c r="BD284" s="110">
        <f t="shared" si="210"/>
        <v>39.169723782766823</v>
      </c>
      <c r="BE284" s="110">
        <f t="shared" si="211"/>
        <v>12.298107934428565</v>
      </c>
      <c r="BF284" s="110">
        <f t="shared" si="212"/>
        <v>8.8945331343824527</v>
      </c>
      <c r="BG284" s="110">
        <f t="shared" si="213"/>
        <v>157.11322227936958</v>
      </c>
      <c r="BH284" s="110">
        <f t="shared" si="214"/>
        <v>39.0254659904978</v>
      </c>
      <c r="BI284" s="108">
        <f t="shared" si="215"/>
        <v>0</v>
      </c>
      <c r="BJ284" s="109">
        <f t="shared" si="216"/>
        <v>-10533.016451810134</v>
      </c>
      <c r="BK284" s="109">
        <f t="shared" si="203"/>
        <v>11009.815165369759</v>
      </c>
      <c r="BL284" s="89">
        <f t="shared" si="217"/>
        <v>4.5267062454619644E-2</v>
      </c>
      <c r="BM284" s="109">
        <f t="shared" si="246"/>
        <v>1015.911746760343</v>
      </c>
      <c r="BN284" s="108">
        <f t="shared" si="218"/>
        <v>12025.726912130101</v>
      </c>
      <c r="BO284" s="89">
        <f t="shared" si="219"/>
        <v>0.14171728176342491</v>
      </c>
      <c r="BP284" s="108">
        <f t="shared" si="204"/>
        <v>1106.8303170586137</v>
      </c>
      <c r="BQ284" s="108">
        <f t="shared" si="220"/>
        <v>12116.645482428372</v>
      </c>
      <c r="BR284" s="89">
        <f t="shared" si="205"/>
        <v>0.15034905127733711</v>
      </c>
      <c r="BT284" s="108"/>
      <c r="BU284" s="109">
        <f t="shared" si="221"/>
        <v>-10533.016451810134</v>
      </c>
      <c r="BV284" s="109">
        <f t="shared" si="206"/>
        <v>11009.815165369759</v>
      </c>
      <c r="BX284" s="108">
        <f t="shared" si="207"/>
        <v>10533.016451810134</v>
      </c>
      <c r="BY284" s="111">
        <f t="shared" si="208"/>
        <v>4.5267062454619644E-2</v>
      </c>
      <c r="BZ284" s="108">
        <f t="shared" si="247"/>
        <v>69.639999000000003</v>
      </c>
      <c r="CA284" s="108">
        <f t="shared" si="248"/>
        <v>40.279998999999997</v>
      </c>
    </row>
    <row r="285" spans="1:79" ht="12.75" customHeight="1" x14ac:dyDescent="0.2">
      <c r="A285" s="107">
        <v>41043</v>
      </c>
      <c r="B285" s="108">
        <v>66.419998000000007</v>
      </c>
      <c r="C285" s="108">
        <v>53.299999</v>
      </c>
      <c r="D285" s="108">
        <v>51.970001000000003</v>
      </c>
      <c r="E285" s="108">
        <v>63.869999</v>
      </c>
      <c r="F285" s="108">
        <v>29.719999000000001</v>
      </c>
      <c r="G285" s="108">
        <v>37.709999000000003</v>
      </c>
      <c r="L285" s="189">
        <f>IF(inter=Weekly_2,L284+$B$4,IF(inter=Bi_weekly_2,L283+$B$4,IF(inter=Monthly_2,0,IF(inter=Quarterly_2,0,IF(inter=Yearly_2,0,IF(inter=None_2,0,0))))))</f>
        <v>0</v>
      </c>
      <c r="M285" s="109">
        <f t="shared" si="222"/>
        <v>0</v>
      </c>
      <c r="N285" s="109">
        <f t="shared" si="223"/>
        <v>0</v>
      </c>
      <c r="O285" s="109">
        <f t="shared" si="224"/>
        <v>0</v>
      </c>
      <c r="P285" s="109">
        <f t="shared" si="225"/>
        <v>0</v>
      </c>
      <c r="Q285" s="109">
        <f t="shared" si="226"/>
        <v>0</v>
      </c>
      <c r="R285" s="109">
        <f t="shared" si="227"/>
        <v>0</v>
      </c>
      <c r="S285" s="110">
        <f t="shared" si="228"/>
        <v>0</v>
      </c>
      <c r="T285" s="110">
        <f t="shared" si="229"/>
        <v>0</v>
      </c>
      <c r="U285" s="110">
        <f t="shared" si="230"/>
        <v>0</v>
      </c>
      <c r="V285" s="110">
        <f t="shared" si="231"/>
        <v>0</v>
      </c>
      <c r="W285" s="110">
        <f t="shared" si="232"/>
        <v>0</v>
      </c>
      <c r="X285" s="110">
        <f t="shared" si="233"/>
        <v>0</v>
      </c>
      <c r="Y285" s="110">
        <f t="shared" si="234"/>
        <v>28.047809164026877</v>
      </c>
      <c r="Z285" s="110">
        <f t="shared" si="235"/>
        <v>35.099715099715098</v>
      </c>
      <c r="AA285" s="110">
        <f t="shared" si="236"/>
        <v>11.204001429081817</v>
      </c>
      <c r="AB285" s="110">
        <f t="shared" si="237"/>
        <v>8.0824739887341988</v>
      </c>
      <c r="AC285" s="110">
        <f t="shared" si="238"/>
        <v>142.46981917456455</v>
      </c>
      <c r="AD285" s="110">
        <f t="shared" si="239"/>
        <v>35.453236559874426</v>
      </c>
      <c r="AE285" s="110"/>
      <c r="AF285" s="110"/>
      <c r="AG285" s="110"/>
      <c r="AH285" s="110"/>
      <c r="AI285" s="110"/>
      <c r="AJ285" s="110"/>
      <c r="AK285" s="90">
        <f t="shared" si="191"/>
        <v>0</v>
      </c>
      <c r="AL285" s="90">
        <f t="shared" si="192"/>
        <v>0</v>
      </c>
      <c r="AM285" s="90">
        <f t="shared" si="193"/>
        <v>0</v>
      </c>
      <c r="AN285" s="90">
        <f t="shared" si="194"/>
        <v>0</v>
      </c>
      <c r="AO285" s="90">
        <f t="shared" si="195"/>
        <v>0</v>
      </c>
      <c r="AP285" s="90">
        <f t="shared" si="196"/>
        <v>0</v>
      </c>
      <c r="AQ285" s="110">
        <f t="shared" si="197"/>
        <v>0</v>
      </c>
      <c r="AR285" s="110">
        <f t="shared" si="198"/>
        <v>0</v>
      </c>
      <c r="AS285" s="110">
        <f t="shared" si="199"/>
        <v>0</v>
      </c>
      <c r="AT285" s="110">
        <f t="shared" si="200"/>
        <v>0</v>
      </c>
      <c r="AU285" s="110">
        <f t="shared" si="201"/>
        <v>0</v>
      </c>
      <c r="AV285" s="110">
        <f t="shared" si="202"/>
        <v>0</v>
      </c>
      <c r="AW285" s="110">
        <f t="shared" si="240"/>
        <v>2.2628004054358835</v>
      </c>
      <c r="AX285" s="110">
        <f t="shared" si="241"/>
        <v>4.0700086830517224</v>
      </c>
      <c r="AY285" s="110">
        <f t="shared" si="242"/>
        <v>1.0941065053467469</v>
      </c>
      <c r="AZ285" s="110">
        <f t="shared" si="243"/>
        <v>0.81205914564825488</v>
      </c>
      <c r="BA285" s="110">
        <f t="shared" si="244"/>
        <v>14.643403104805031</v>
      </c>
      <c r="BB285" s="110">
        <f t="shared" si="245"/>
        <v>3.5722294306233753</v>
      </c>
      <c r="BC285" s="110">
        <f t="shared" si="209"/>
        <v>30.310609569462759</v>
      </c>
      <c r="BD285" s="110">
        <f t="shared" si="210"/>
        <v>39.169723782766823</v>
      </c>
      <c r="BE285" s="110">
        <f t="shared" si="211"/>
        <v>12.298107934428565</v>
      </c>
      <c r="BF285" s="110">
        <f t="shared" si="212"/>
        <v>8.8945331343824527</v>
      </c>
      <c r="BG285" s="110">
        <f t="shared" si="213"/>
        <v>157.11322227936958</v>
      </c>
      <c r="BH285" s="110">
        <f t="shared" si="214"/>
        <v>39.0254659904978</v>
      </c>
      <c r="BI285" s="108">
        <f t="shared" si="215"/>
        <v>0</v>
      </c>
      <c r="BJ285" s="109">
        <f t="shared" si="216"/>
        <v>-10533.016451810134</v>
      </c>
      <c r="BK285" s="109">
        <f t="shared" si="203"/>
        <v>10403.394177963377</v>
      </c>
      <c r="BL285" s="89">
        <f t="shared" si="217"/>
        <v>-1.2306282292427362E-2</v>
      </c>
      <c r="BM285" s="109">
        <f t="shared" si="246"/>
        <v>1015.911746760343</v>
      </c>
      <c r="BN285" s="108">
        <f t="shared" si="218"/>
        <v>11419.30592472372</v>
      </c>
      <c r="BO285" s="89">
        <f t="shared" si="219"/>
        <v>8.4143937016378123E-2</v>
      </c>
      <c r="BP285" s="108">
        <f t="shared" si="204"/>
        <v>1045.8642840255511</v>
      </c>
      <c r="BQ285" s="108">
        <f t="shared" si="220"/>
        <v>11449.258461988929</v>
      </c>
      <c r="BR285" s="89">
        <f t="shared" si="205"/>
        <v>8.6987617874776602E-2</v>
      </c>
      <c r="BT285" s="108"/>
      <c r="BU285" s="109">
        <f t="shared" si="221"/>
        <v>-10533.016451810134</v>
      </c>
      <c r="BV285" s="109">
        <f t="shared" si="206"/>
        <v>10403.394177963377</v>
      </c>
      <c r="BX285" s="108">
        <f t="shared" si="207"/>
        <v>10533.016451810134</v>
      </c>
      <c r="BY285" s="111">
        <f t="shared" si="208"/>
        <v>-1.2306282292427362E-2</v>
      </c>
      <c r="BZ285" s="108">
        <f t="shared" si="247"/>
        <v>66.419998000000007</v>
      </c>
      <c r="CA285" s="108">
        <f t="shared" si="248"/>
        <v>37.709999000000003</v>
      </c>
    </row>
    <row r="286" spans="1:79" ht="12.75" customHeight="1" x14ac:dyDescent="0.2">
      <c r="A286" s="107">
        <v>41050</v>
      </c>
      <c r="B286" s="108">
        <v>67.760002</v>
      </c>
      <c r="C286" s="108">
        <v>54.040000999999997</v>
      </c>
      <c r="D286" s="108">
        <v>53.639999000000003</v>
      </c>
      <c r="E286" s="108">
        <v>65.599997999999999</v>
      </c>
      <c r="F286" s="108">
        <v>29.73</v>
      </c>
      <c r="G286" s="108">
        <v>37.57</v>
      </c>
      <c r="L286" s="189">
        <f>IF(inter=Weekly_2,L285+$B$4,IF(inter=Bi_weekly_2,0,IF(inter=Monthly_2,0,IF(inter=Quarterly_2,0,IF(inter=Yearly_2,0,IF(inter=None_2,0,0))))))</f>
        <v>0</v>
      </c>
      <c r="M286" s="109">
        <f t="shared" si="222"/>
        <v>0</v>
      </c>
      <c r="N286" s="109">
        <f t="shared" si="223"/>
        <v>0</v>
      </c>
      <c r="O286" s="109">
        <f t="shared" si="224"/>
        <v>0</v>
      </c>
      <c r="P286" s="109">
        <f t="shared" si="225"/>
        <v>0</v>
      </c>
      <c r="Q286" s="109">
        <f t="shared" si="226"/>
        <v>0</v>
      </c>
      <c r="R286" s="109">
        <f t="shared" si="227"/>
        <v>0</v>
      </c>
      <c r="S286" s="110">
        <f t="shared" si="228"/>
        <v>0</v>
      </c>
      <c r="T286" s="110">
        <f t="shared" si="229"/>
        <v>0</v>
      </c>
      <c r="U286" s="110">
        <f t="shared" si="230"/>
        <v>0</v>
      </c>
      <c r="V286" s="110">
        <f t="shared" si="231"/>
        <v>0</v>
      </c>
      <c r="W286" s="110">
        <f t="shared" si="232"/>
        <v>0</v>
      </c>
      <c r="X286" s="110">
        <f t="shared" si="233"/>
        <v>0</v>
      </c>
      <c r="Y286" s="110">
        <f t="shared" si="234"/>
        <v>28.047809164026877</v>
      </c>
      <c r="Z286" s="110">
        <f t="shared" si="235"/>
        <v>35.099715099715098</v>
      </c>
      <c r="AA286" s="110">
        <f t="shared" si="236"/>
        <v>11.204001429081817</v>
      </c>
      <c r="AB286" s="110">
        <f t="shared" si="237"/>
        <v>8.0824739887341988</v>
      </c>
      <c r="AC286" s="110">
        <f t="shared" si="238"/>
        <v>142.46981917456455</v>
      </c>
      <c r="AD286" s="110">
        <f t="shared" si="239"/>
        <v>35.453236559874426</v>
      </c>
      <c r="AE286" s="110"/>
      <c r="AF286" s="110"/>
      <c r="AG286" s="110"/>
      <c r="AH286" s="110"/>
      <c r="AI286" s="110"/>
      <c r="AJ286" s="110"/>
      <c r="AK286" s="90">
        <f t="shared" si="191"/>
        <v>0</v>
      </c>
      <c r="AL286" s="90">
        <f t="shared" si="192"/>
        <v>0</v>
      </c>
      <c r="AM286" s="90">
        <f t="shared" si="193"/>
        <v>0</v>
      </c>
      <c r="AN286" s="90">
        <f t="shared" si="194"/>
        <v>0</v>
      </c>
      <c r="AO286" s="90">
        <f t="shared" si="195"/>
        <v>0</v>
      </c>
      <c r="AP286" s="90">
        <f t="shared" si="196"/>
        <v>0</v>
      </c>
      <c r="AQ286" s="110">
        <f t="shared" si="197"/>
        <v>0</v>
      </c>
      <c r="AR286" s="110">
        <f t="shared" si="198"/>
        <v>0</v>
      </c>
      <c r="AS286" s="110">
        <f t="shared" si="199"/>
        <v>0</v>
      </c>
      <c r="AT286" s="110">
        <f t="shared" si="200"/>
        <v>0</v>
      </c>
      <c r="AU286" s="110">
        <f t="shared" si="201"/>
        <v>0</v>
      </c>
      <c r="AV286" s="110">
        <f t="shared" si="202"/>
        <v>0</v>
      </c>
      <c r="AW286" s="110">
        <f t="shared" si="240"/>
        <v>2.2628004054358835</v>
      </c>
      <c r="AX286" s="110">
        <f t="shared" si="241"/>
        <v>4.0700086830517224</v>
      </c>
      <c r="AY286" s="110">
        <f t="shared" si="242"/>
        <v>1.0941065053467469</v>
      </c>
      <c r="AZ286" s="110">
        <f t="shared" si="243"/>
        <v>0.81205914564825488</v>
      </c>
      <c r="BA286" s="110">
        <f t="shared" si="244"/>
        <v>14.643403104805031</v>
      </c>
      <c r="BB286" s="110">
        <f t="shared" si="245"/>
        <v>3.5722294306233753</v>
      </c>
      <c r="BC286" s="110">
        <f t="shared" si="209"/>
        <v>30.310609569462759</v>
      </c>
      <c r="BD286" s="110">
        <f t="shared" si="210"/>
        <v>39.169723782766823</v>
      </c>
      <c r="BE286" s="110">
        <f t="shared" si="211"/>
        <v>12.298107934428565</v>
      </c>
      <c r="BF286" s="110">
        <f t="shared" si="212"/>
        <v>8.8945331343824527</v>
      </c>
      <c r="BG286" s="110">
        <f t="shared" si="213"/>
        <v>157.11322227936958</v>
      </c>
      <c r="BH286" s="110">
        <f t="shared" si="214"/>
        <v>39.0254659904978</v>
      </c>
      <c r="BI286" s="108">
        <f t="shared" si="215"/>
        <v>0</v>
      </c>
      <c r="BJ286" s="109">
        <f t="shared" si="216"/>
        <v>-10533.016451810134</v>
      </c>
      <c r="BK286" s="109">
        <f t="shared" si="203"/>
        <v>10496.106968700647</v>
      </c>
      <c r="BL286" s="89">
        <f t="shared" si="217"/>
        <v>-3.5041702705347344E-3</v>
      </c>
      <c r="BM286" s="109">
        <f t="shared" si="246"/>
        <v>1015.911746760343</v>
      </c>
      <c r="BN286" s="108">
        <f t="shared" si="218"/>
        <v>11512.01871546099</v>
      </c>
      <c r="BO286" s="89">
        <f t="shared" si="219"/>
        <v>9.294604903827075E-2</v>
      </c>
      <c r="BP286" s="108">
        <f t="shared" si="204"/>
        <v>1054.7866174975341</v>
      </c>
      <c r="BQ286" s="108">
        <f t="shared" si="220"/>
        <v>11550.893586198179</v>
      </c>
      <c r="BR286" s="89">
        <f t="shared" si="205"/>
        <v>9.6636812355222368E-2</v>
      </c>
      <c r="BT286" s="108"/>
      <c r="BU286" s="109">
        <f t="shared" si="221"/>
        <v>-10533.016451810134</v>
      </c>
      <c r="BV286" s="109">
        <f t="shared" si="206"/>
        <v>10496.106968700647</v>
      </c>
      <c r="BX286" s="108">
        <f t="shared" si="207"/>
        <v>10533.016451810134</v>
      </c>
      <c r="BY286" s="111">
        <f t="shared" si="208"/>
        <v>-3.5041702705345124E-3</v>
      </c>
      <c r="BZ286" s="108">
        <f t="shared" si="247"/>
        <v>67.760002</v>
      </c>
      <c r="CA286" s="108">
        <f t="shared" si="248"/>
        <v>37.57</v>
      </c>
    </row>
    <row r="287" spans="1:79" ht="12.75" customHeight="1" x14ac:dyDescent="0.2">
      <c r="A287" s="107">
        <v>41058</v>
      </c>
      <c r="B287" s="108">
        <v>65.599997999999999</v>
      </c>
      <c r="C287" s="108">
        <v>52.5</v>
      </c>
      <c r="D287" s="108">
        <v>51.689999</v>
      </c>
      <c r="E287" s="108">
        <v>63.439999</v>
      </c>
      <c r="F287" s="108">
        <v>28.77</v>
      </c>
      <c r="G287" s="108">
        <v>37.080002</v>
      </c>
      <c r="L287" s="189">
        <f>IF(inter=Weekly_2,L286+$B$4,IF(inter=Bi_weekly_2,L285+$B$4,IF(inter=Monthly_2,L283+$B$4,IF(inter=Quarterly_2,0,IF(inter=Yearly_2,0,IF(inter=None_2,0,0))))))</f>
        <v>11300</v>
      </c>
      <c r="M287" s="109">
        <f t="shared" si="222"/>
        <v>-148.86377493545524</v>
      </c>
      <c r="N287" s="109">
        <f t="shared" si="223"/>
        <v>-146.06495726495723</v>
      </c>
      <c r="O287" s="109">
        <f t="shared" si="224"/>
        <v>-53.665177334762348</v>
      </c>
      <c r="P287" s="109">
        <f t="shared" si="225"/>
        <v>-40.947858237176433</v>
      </c>
      <c r="Q287" s="109">
        <f t="shared" si="226"/>
        <v>-545.44330234777863</v>
      </c>
      <c r="R287" s="109">
        <f t="shared" si="227"/>
        <v>-176.99391745338335</v>
      </c>
      <c r="S287" s="110">
        <f t="shared" si="228"/>
        <v>2.2692649310058703</v>
      </c>
      <c r="T287" s="110">
        <f t="shared" si="229"/>
        <v>2.7821896621896616</v>
      </c>
      <c r="U287" s="110">
        <f t="shared" si="230"/>
        <v>1.0382120017986911</v>
      </c>
      <c r="V287" s="110">
        <f t="shared" si="231"/>
        <v>0.64545805300495718</v>
      </c>
      <c r="W287" s="110">
        <f t="shared" si="232"/>
        <v>18.958752254006903</v>
      </c>
      <c r="X287" s="110">
        <f t="shared" si="233"/>
        <v>4.7732984872380362</v>
      </c>
      <c r="Y287" s="110">
        <f t="shared" si="234"/>
        <v>30.317074095032748</v>
      </c>
      <c r="Z287" s="110">
        <f t="shared" si="235"/>
        <v>37.881904761904757</v>
      </c>
      <c r="AA287" s="110">
        <f t="shared" si="236"/>
        <v>12.242213430880508</v>
      </c>
      <c r="AB287" s="110">
        <f t="shared" si="237"/>
        <v>8.7279320417391553</v>
      </c>
      <c r="AC287" s="110">
        <f t="shared" si="238"/>
        <v>161.42857142857144</v>
      </c>
      <c r="AD287" s="110">
        <f t="shared" si="239"/>
        <v>40.226535047112463</v>
      </c>
      <c r="AE287" s="110"/>
      <c r="AF287" s="110"/>
      <c r="AG287" s="110"/>
      <c r="AH287" s="110"/>
      <c r="AI287" s="110"/>
      <c r="AJ287" s="110"/>
      <c r="AK287" s="90">
        <f t="shared" si="191"/>
        <v>0</v>
      </c>
      <c r="AL287" s="90">
        <f t="shared" si="192"/>
        <v>0</v>
      </c>
      <c r="AM287" s="90">
        <f t="shared" si="193"/>
        <v>0</v>
      </c>
      <c r="AN287" s="90">
        <f t="shared" si="194"/>
        <v>0</v>
      </c>
      <c r="AO287" s="90">
        <f t="shared" si="195"/>
        <v>0</v>
      </c>
      <c r="AP287" s="90">
        <f t="shared" si="196"/>
        <v>0</v>
      </c>
      <c r="AQ287" s="110">
        <f t="shared" si="197"/>
        <v>0</v>
      </c>
      <c r="AR287" s="110">
        <f t="shared" si="198"/>
        <v>0</v>
      </c>
      <c r="AS287" s="110">
        <f t="shared" si="199"/>
        <v>0</v>
      </c>
      <c r="AT287" s="110">
        <f t="shared" si="200"/>
        <v>0</v>
      </c>
      <c r="AU287" s="110">
        <f t="shared" si="201"/>
        <v>0</v>
      </c>
      <c r="AV287" s="110">
        <f t="shared" si="202"/>
        <v>0</v>
      </c>
      <c r="AW287" s="110">
        <f t="shared" si="240"/>
        <v>2.2628004054358835</v>
      </c>
      <c r="AX287" s="110">
        <f t="shared" si="241"/>
        <v>4.0700086830517224</v>
      </c>
      <c r="AY287" s="110">
        <f t="shared" si="242"/>
        <v>1.0941065053467469</v>
      </c>
      <c r="AZ287" s="110">
        <f t="shared" si="243"/>
        <v>0.81205914564825488</v>
      </c>
      <c r="BA287" s="110">
        <f t="shared" si="244"/>
        <v>14.643403104805031</v>
      </c>
      <c r="BB287" s="110">
        <f t="shared" si="245"/>
        <v>3.5722294306233753</v>
      </c>
      <c r="BC287" s="110">
        <f t="shared" si="209"/>
        <v>32.579874500468634</v>
      </c>
      <c r="BD287" s="110">
        <f t="shared" si="210"/>
        <v>41.951913444956482</v>
      </c>
      <c r="BE287" s="110">
        <f t="shared" si="211"/>
        <v>13.336319936227255</v>
      </c>
      <c r="BF287" s="110">
        <f t="shared" si="212"/>
        <v>9.539991187387411</v>
      </c>
      <c r="BG287" s="110">
        <f t="shared" si="213"/>
        <v>176.07197453337648</v>
      </c>
      <c r="BH287" s="110">
        <f t="shared" si="214"/>
        <v>43.798764477735837</v>
      </c>
      <c r="BI287" s="108">
        <f t="shared" si="215"/>
        <v>0</v>
      </c>
      <c r="BJ287" s="109">
        <f t="shared" si="216"/>
        <v>-11644.995439383645</v>
      </c>
      <c r="BK287" s="109">
        <f t="shared" si="203"/>
        <v>11300</v>
      </c>
      <c r="BL287" s="89">
        <f t="shared" si="217"/>
        <v>-2.9626069085167961E-2</v>
      </c>
      <c r="BM287" s="109">
        <f t="shared" si="246"/>
        <v>1015.911746760343</v>
      </c>
      <c r="BN287" s="108">
        <f t="shared" si="218"/>
        <v>12315.911746760343</v>
      </c>
      <c r="BO287" s="89">
        <f t="shared" si="219"/>
        <v>5.7614132256990302E-2</v>
      </c>
      <c r="BP287" s="108">
        <f t="shared" si="204"/>
        <v>1023.9355352435559</v>
      </c>
      <c r="BQ287" s="108">
        <f t="shared" si="220"/>
        <v>12323.935535243558</v>
      </c>
      <c r="BR287" s="89">
        <f t="shared" si="205"/>
        <v>5.8303165457989081E-2</v>
      </c>
      <c r="BT287" s="108"/>
      <c r="BU287" s="109">
        <f t="shared" si="221"/>
        <v>-11644.995439383645</v>
      </c>
      <c r="BV287" s="109">
        <f t="shared" si="206"/>
        <v>11300</v>
      </c>
      <c r="BX287" s="108">
        <f t="shared" si="207"/>
        <v>11644.995439383645</v>
      </c>
      <c r="BY287" s="111">
        <f t="shared" si="208"/>
        <v>-2.9626069085167739E-2</v>
      </c>
      <c r="BZ287" s="108">
        <f t="shared" si="247"/>
        <v>65.599997999999999</v>
      </c>
      <c r="CA287" s="108">
        <f t="shared" si="248"/>
        <v>37.080002</v>
      </c>
    </row>
    <row r="288" spans="1:79" ht="12.75" customHeight="1" x14ac:dyDescent="0.2">
      <c r="A288" s="107">
        <v>41064</v>
      </c>
      <c r="B288" s="108">
        <v>68.089995999999999</v>
      </c>
      <c r="C288" s="108">
        <v>54.450001</v>
      </c>
      <c r="D288" s="108">
        <v>53.400002000000001</v>
      </c>
      <c r="E288" s="108">
        <v>65.730002999999996</v>
      </c>
      <c r="F288" s="108">
        <v>29.940000999999999</v>
      </c>
      <c r="G288" s="108">
        <v>38.270000000000003</v>
      </c>
      <c r="L288" s="189">
        <f>IF(inter=Weekly_2,L287+$B$4,IF(inter=Bi_weekly_2,0,IF(inter=Monthly_2,0,IF(inter=Quarterly_2,0,IF(inter=Yearly_2,0,IF(inter=None_2,0,0))))))</f>
        <v>0</v>
      </c>
      <c r="M288" s="109">
        <f t="shared" si="222"/>
        <v>0</v>
      </c>
      <c r="N288" s="109">
        <f t="shared" si="223"/>
        <v>0</v>
      </c>
      <c r="O288" s="109">
        <f t="shared" si="224"/>
        <v>0</v>
      </c>
      <c r="P288" s="109">
        <f t="shared" si="225"/>
        <v>0</v>
      </c>
      <c r="Q288" s="109">
        <f t="shared" si="226"/>
        <v>0</v>
      </c>
      <c r="R288" s="109">
        <f t="shared" si="227"/>
        <v>0</v>
      </c>
      <c r="S288" s="110">
        <f t="shared" si="228"/>
        <v>0</v>
      </c>
      <c r="T288" s="110">
        <f t="shared" si="229"/>
        <v>0</v>
      </c>
      <c r="U288" s="110">
        <f t="shared" si="230"/>
        <v>0</v>
      </c>
      <c r="V288" s="110">
        <f t="shared" si="231"/>
        <v>0</v>
      </c>
      <c r="W288" s="110">
        <f t="shared" si="232"/>
        <v>0</v>
      </c>
      <c r="X288" s="110">
        <f t="shared" si="233"/>
        <v>0</v>
      </c>
      <c r="Y288" s="110">
        <f t="shared" si="234"/>
        <v>30.317074095032748</v>
      </c>
      <c r="Z288" s="110">
        <f t="shared" si="235"/>
        <v>37.881904761904757</v>
      </c>
      <c r="AA288" s="110">
        <f t="shared" si="236"/>
        <v>12.242213430880508</v>
      </c>
      <c r="AB288" s="110">
        <f t="shared" si="237"/>
        <v>8.7279320417391553</v>
      </c>
      <c r="AC288" s="110">
        <f t="shared" si="238"/>
        <v>161.42857142857144</v>
      </c>
      <c r="AD288" s="110">
        <f t="shared" si="239"/>
        <v>40.226535047112463</v>
      </c>
      <c r="AE288" s="110"/>
      <c r="AF288" s="110"/>
      <c r="AG288" s="110"/>
      <c r="AH288" s="110"/>
      <c r="AI288" s="110"/>
      <c r="AJ288" s="110"/>
      <c r="AK288" s="90">
        <f t="shared" si="191"/>
        <v>0</v>
      </c>
      <c r="AL288" s="90">
        <f t="shared" si="192"/>
        <v>0</v>
      </c>
      <c r="AM288" s="90">
        <f t="shared" si="193"/>
        <v>0</v>
      </c>
      <c r="AN288" s="90">
        <f t="shared" si="194"/>
        <v>0</v>
      </c>
      <c r="AO288" s="90">
        <f t="shared" si="195"/>
        <v>0</v>
      </c>
      <c r="AP288" s="90">
        <f t="shared" si="196"/>
        <v>0</v>
      </c>
      <c r="AQ288" s="110">
        <f t="shared" si="197"/>
        <v>0</v>
      </c>
      <c r="AR288" s="110">
        <f t="shared" si="198"/>
        <v>0</v>
      </c>
      <c r="AS288" s="110">
        <f t="shared" si="199"/>
        <v>0</v>
      </c>
      <c r="AT288" s="110">
        <f t="shared" si="200"/>
        <v>0</v>
      </c>
      <c r="AU288" s="110">
        <f t="shared" si="201"/>
        <v>0</v>
      </c>
      <c r="AV288" s="110">
        <f t="shared" si="202"/>
        <v>0</v>
      </c>
      <c r="AW288" s="110">
        <f t="shared" si="240"/>
        <v>2.2628004054358835</v>
      </c>
      <c r="AX288" s="110">
        <f t="shared" si="241"/>
        <v>4.0700086830517224</v>
      </c>
      <c r="AY288" s="110">
        <f t="shared" si="242"/>
        <v>1.0941065053467469</v>
      </c>
      <c r="AZ288" s="110">
        <f t="shared" si="243"/>
        <v>0.81205914564825488</v>
      </c>
      <c r="BA288" s="110">
        <f t="shared" si="244"/>
        <v>14.643403104805031</v>
      </c>
      <c r="BB288" s="110">
        <f t="shared" si="245"/>
        <v>3.5722294306233753</v>
      </c>
      <c r="BC288" s="110">
        <f t="shared" si="209"/>
        <v>32.579874500468634</v>
      </c>
      <c r="BD288" s="110">
        <f t="shared" si="210"/>
        <v>41.951913444956482</v>
      </c>
      <c r="BE288" s="110">
        <f t="shared" si="211"/>
        <v>13.336319936227255</v>
      </c>
      <c r="BF288" s="110">
        <f t="shared" si="212"/>
        <v>9.539991187387411</v>
      </c>
      <c r="BG288" s="110">
        <f t="shared" si="213"/>
        <v>176.07197453337648</v>
      </c>
      <c r="BH288" s="110">
        <f t="shared" si="214"/>
        <v>43.798764477735837</v>
      </c>
      <c r="BI288" s="108">
        <f t="shared" si="215"/>
        <v>0</v>
      </c>
      <c r="BJ288" s="109">
        <f t="shared" si="216"/>
        <v>-11644.995439383645</v>
      </c>
      <c r="BK288" s="109">
        <f t="shared" si="203"/>
        <v>11727.021513263851</v>
      </c>
      <c r="BL288" s="89">
        <f t="shared" si="217"/>
        <v>7.0438905972254329E-3</v>
      </c>
      <c r="BM288" s="109">
        <f t="shared" si="246"/>
        <v>1015.911746760343</v>
      </c>
      <c r="BN288" s="108">
        <f t="shared" si="218"/>
        <v>12742.933260024194</v>
      </c>
      <c r="BO288" s="89">
        <f t="shared" si="219"/>
        <v>9.4284091939383474E-2</v>
      </c>
      <c r="BP288" s="108">
        <f t="shared" si="204"/>
        <v>1062.6207109816914</v>
      </c>
      <c r="BQ288" s="108">
        <f t="shared" si="220"/>
        <v>12789.642224245545</v>
      </c>
      <c r="BR288" s="89">
        <f t="shared" si="205"/>
        <v>9.8295168153581081E-2</v>
      </c>
      <c r="BT288" s="108"/>
      <c r="BU288" s="109">
        <f t="shared" si="221"/>
        <v>-11644.995439383645</v>
      </c>
      <c r="BV288" s="109">
        <f t="shared" si="206"/>
        <v>11727.021513263851</v>
      </c>
      <c r="BX288" s="108">
        <f t="shared" si="207"/>
        <v>11644.995439383645</v>
      </c>
      <c r="BY288" s="111">
        <f t="shared" si="208"/>
        <v>7.0438905972254329E-3</v>
      </c>
      <c r="BZ288" s="108">
        <f t="shared" si="247"/>
        <v>68.089995999999999</v>
      </c>
      <c r="CA288" s="108">
        <f t="shared" si="248"/>
        <v>38.270000000000003</v>
      </c>
    </row>
    <row r="289" spans="1:79" ht="12.75" customHeight="1" x14ac:dyDescent="0.2">
      <c r="A289" s="107">
        <v>41071</v>
      </c>
      <c r="B289" s="108">
        <v>68.769997000000004</v>
      </c>
      <c r="C289" s="108">
        <v>55.380001</v>
      </c>
      <c r="D289" s="108">
        <v>53.450001</v>
      </c>
      <c r="E289" s="108">
        <v>65.849997999999999</v>
      </c>
      <c r="F289" s="108">
        <v>30.59</v>
      </c>
      <c r="G289" s="108">
        <v>39.240001999999997</v>
      </c>
      <c r="L289" s="189">
        <f>IF(inter=Weekly_2,L288+$B$4,IF(inter=Bi_weekly_2,L287+$B$4,IF(inter=Monthly_2,0,IF(inter=Quarterly_2,0,IF(inter=Yearly_2,0,IF(inter=None_2,0,0))))))</f>
        <v>0</v>
      </c>
      <c r="M289" s="109">
        <f t="shared" si="222"/>
        <v>0</v>
      </c>
      <c r="N289" s="109">
        <f t="shared" si="223"/>
        <v>0</v>
      </c>
      <c r="O289" s="109">
        <f t="shared" si="224"/>
        <v>0</v>
      </c>
      <c r="P289" s="109">
        <f t="shared" si="225"/>
        <v>0</v>
      </c>
      <c r="Q289" s="109">
        <f t="shared" si="226"/>
        <v>0</v>
      </c>
      <c r="R289" s="109">
        <f t="shared" si="227"/>
        <v>0</v>
      </c>
      <c r="S289" s="110">
        <f t="shared" si="228"/>
        <v>0</v>
      </c>
      <c r="T289" s="110">
        <f t="shared" si="229"/>
        <v>0</v>
      </c>
      <c r="U289" s="110">
        <f t="shared" si="230"/>
        <v>0</v>
      </c>
      <c r="V289" s="110">
        <f t="shared" si="231"/>
        <v>0</v>
      </c>
      <c r="W289" s="110">
        <f t="shared" si="232"/>
        <v>0</v>
      </c>
      <c r="X289" s="110">
        <f t="shared" si="233"/>
        <v>0</v>
      </c>
      <c r="Y289" s="110">
        <f t="shared" si="234"/>
        <v>30.317074095032748</v>
      </c>
      <c r="Z289" s="110">
        <f t="shared" si="235"/>
        <v>37.881904761904757</v>
      </c>
      <c r="AA289" s="110">
        <f t="shared" si="236"/>
        <v>12.242213430880508</v>
      </c>
      <c r="AB289" s="110">
        <f t="shared" si="237"/>
        <v>8.7279320417391553</v>
      </c>
      <c r="AC289" s="110">
        <f t="shared" si="238"/>
        <v>161.42857142857144</v>
      </c>
      <c r="AD289" s="110">
        <f t="shared" si="239"/>
        <v>40.226535047112463</v>
      </c>
      <c r="AE289" s="110"/>
      <c r="AF289" s="110"/>
      <c r="AG289" s="110"/>
      <c r="AH289" s="110"/>
      <c r="AI289" s="110"/>
      <c r="AJ289" s="110"/>
      <c r="AK289" s="90">
        <f t="shared" si="191"/>
        <v>0</v>
      </c>
      <c r="AL289" s="90">
        <f t="shared" si="192"/>
        <v>0</v>
      </c>
      <c r="AM289" s="90">
        <f t="shared" si="193"/>
        <v>0</v>
      </c>
      <c r="AN289" s="90">
        <f t="shared" si="194"/>
        <v>0</v>
      </c>
      <c r="AO289" s="90">
        <f t="shared" si="195"/>
        <v>0</v>
      </c>
      <c r="AP289" s="90">
        <f t="shared" si="196"/>
        <v>0</v>
      </c>
      <c r="AQ289" s="110">
        <f t="shared" si="197"/>
        <v>0</v>
      </c>
      <c r="AR289" s="110">
        <f t="shared" si="198"/>
        <v>0</v>
      </c>
      <c r="AS289" s="110">
        <f t="shared" si="199"/>
        <v>0</v>
      </c>
      <c r="AT289" s="110">
        <f t="shared" si="200"/>
        <v>0</v>
      </c>
      <c r="AU289" s="110">
        <f t="shared" si="201"/>
        <v>0</v>
      </c>
      <c r="AV289" s="110">
        <f t="shared" si="202"/>
        <v>0</v>
      </c>
      <c r="AW289" s="110">
        <f t="shared" si="240"/>
        <v>2.2628004054358835</v>
      </c>
      <c r="AX289" s="110">
        <f t="shared" si="241"/>
        <v>4.0700086830517224</v>
      </c>
      <c r="AY289" s="110">
        <f t="shared" si="242"/>
        <v>1.0941065053467469</v>
      </c>
      <c r="AZ289" s="110">
        <f t="shared" si="243"/>
        <v>0.81205914564825488</v>
      </c>
      <c r="BA289" s="110">
        <f t="shared" si="244"/>
        <v>14.643403104805031</v>
      </c>
      <c r="BB289" s="110">
        <f t="shared" si="245"/>
        <v>3.5722294306233753</v>
      </c>
      <c r="BC289" s="110">
        <f t="shared" si="209"/>
        <v>32.579874500468634</v>
      </c>
      <c r="BD289" s="110">
        <f t="shared" si="210"/>
        <v>41.951913444956482</v>
      </c>
      <c r="BE289" s="110">
        <f t="shared" si="211"/>
        <v>13.336319936227255</v>
      </c>
      <c r="BF289" s="110">
        <f t="shared" si="212"/>
        <v>9.539991187387411</v>
      </c>
      <c r="BG289" s="110">
        <f t="shared" si="213"/>
        <v>176.07197453337648</v>
      </c>
      <c r="BH289" s="110">
        <f t="shared" si="214"/>
        <v>43.798764477735837</v>
      </c>
      <c r="BI289" s="108">
        <f t="shared" si="215"/>
        <v>0</v>
      </c>
      <c r="BJ289" s="109">
        <f t="shared" si="216"/>
        <v>-11644.995439383645</v>
      </c>
      <c r="BK289" s="109">
        <f t="shared" si="203"/>
        <v>11928.47496147757</v>
      </c>
      <c r="BL289" s="89">
        <f t="shared" si="217"/>
        <v>2.4343463556472544E-2</v>
      </c>
      <c r="BM289" s="109">
        <f t="shared" si="246"/>
        <v>1015.911746760343</v>
      </c>
      <c r="BN289" s="108">
        <f t="shared" si="218"/>
        <v>12944.386708237913</v>
      </c>
      <c r="BO289" s="89">
        <f t="shared" si="219"/>
        <v>0.11158366489863081</v>
      </c>
      <c r="BP289" s="108">
        <f t="shared" si="204"/>
        <v>1081.0799399306529</v>
      </c>
      <c r="BQ289" s="108">
        <f t="shared" si="220"/>
        <v>13009.554901408223</v>
      </c>
      <c r="BR289" s="89">
        <f t="shared" si="205"/>
        <v>0.11717990523290434</v>
      </c>
      <c r="BT289" s="108"/>
      <c r="BU289" s="109">
        <f t="shared" si="221"/>
        <v>-11644.995439383645</v>
      </c>
      <c r="BV289" s="109">
        <f t="shared" si="206"/>
        <v>11928.47496147757</v>
      </c>
      <c r="BX289" s="108">
        <f t="shared" si="207"/>
        <v>11644.995439383645</v>
      </c>
      <c r="BY289" s="111">
        <f t="shared" si="208"/>
        <v>2.4343463556472544E-2</v>
      </c>
      <c r="BZ289" s="108">
        <f t="shared" si="247"/>
        <v>68.769997000000004</v>
      </c>
      <c r="CA289" s="108">
        <f t="shared" si="248"/>
        <v>39.240001999999997</v>
      </c>
    </row>
    <row r="290" spans="1:79" ht="12.75" customHeight="1" x14ac:dyDescent="0.2">
      <c r="A290" s="107">
        <v>41078</v>
      </c>
      <c r="B290" s="108">
        <v>68.550003000000004</v>
      </c>
      <c r="C290" s="108">
        <v>55.02</v>
      </c>
      <c r="D290" s="108">
        <v>53.360000999999997</v>
      </c>
      <c r="E290" s="108">
        <v>65.970000999999996</v>
      </c>
      <c r="F290" s="108">
        <v>30.700001</v>
      </c>
      <c r="G290" s="108">
        <v>38.630001</v>
      </c>
      <c r="L290" s="189">
        <f>IF(inter=Weekly_2,L289+$B$4,IF(inter=Bi_weekly_2,0,IF(inter=Monthly_2,0,IF(inter=Quarterly_2,0,IF(inter=Yearly_2,0,IF(inter=None_2,0,0))))))</f>
        <v>0</v>
      </c>
      <c r="M290" s="109">
        <f t="shared" si="222"/>
        <v>0</v>
      </c>
      <c r="N290" s="109">
        <f t="shared" si="223"/>
        <v>0</v>
      </c>
      <c r="O290" s="109">
        <f t="shared" si="224"/>
        <v>0</v>
      </c>
      <c r="P290" s="109">
        <f t="shared" si="225"/>
        <v>0</v>
      </c>
      <c r="Q290" s="109">
        <f t="shared" si="226"/>
        <v>0</v>
      </c>
      <c r="R290" s="109">
        <f t="shared" si="227"/>
        <v>0</v>
      </c>
      <c r="S290" s="110">
        <f t="shared" si="228"/>
        <v>0</v>
      </c>
      <c r="T290" s="110">
        <f t="shared" si="229"/>
        <v>0</v>
      </c>
      <c r="U290" s="110">
        <f t="shared" si="230"/>
        <v>0</v>
      </c>
      <c r="V290" s="110">
        <f t="shared" si="231"/>
        <v>0</v>
      </c>
      <c r="W290" s="110">
        <f t="shared" si="232"/>
        <v>0</v>
      </c>
      <c r="X290" s="110">
        <f t="shared" si="233"/>
        <v>0</v>
      </c>
      <c r="Y290" s="110">
        <f t="shared" si="234"/>
        <v>30.317074095032748</v>
      </c>
      <c r="Z290" s="110">
        <f t="shared" si="235"/>
        <v>37.881904761904757</v>
      </c>
      <c r="AA290" s="110">
        <f t="shared" si="236"/>
        <v>12.242213430880508</v>
      </c>
      <c r="AB290" s="110">
        <f t="shared" si="237"/>
        <v>8.7279320417391553</v>
      </c>
      <c r="AC290" s="110">
        <f t="shared" si="238"/>
        <v>161.42857142857144</v>
      </c>
      <c r="AD290" s="110">
        <f t="shared" si="239"/>
        <v>40.226535047112463</v>
      </c>
      <c r="AE290" s="110"/>
      <c r="AF290" s="110"/>
      <c r="AG290" s="110"/>
      <c r="AH290" s="110"/>
      <c r="AI290" s="110"/>
      <c r="AJ290" s="110"/>
      <c r="AK290" s="90">
        <f t="shared" si="191"/>
        <v>0</v>
      </c>
      <c r="AL290" s="90">
        <f t="shared" si="192"/>
        <v>0</v>
      </c>
      <c r="AM290" s="90">
        <f t="shared" si="193"/>
        <v>0</v>
      </c>
      <c r="AN290" s="90">
        <f t="shared" si="194"/>
        <v>0</v>
      </c>
      <c r="AO290" s="90">
        <f t="shared" si="195"/>
        <v>0</v>
      </c>
      <c r="AP290" s="90">
        <f t="shared" si="196"/>
        <v>0</v>
      </c>
      <c r="AQ290" s="110">
        <f t="shared" si="197"/>
        <v>0</v>
      </c>
      <c r="AR290" s="110">
        <f t="shared" si="198"/>
        <v>0</v>
      </c>
      <c r="AS290" s="110">
        <f t="shared" si="199"/>
        <v>0</v>
      </c>
      <c r="AT290" s="110">
        <f t="shared" si="200"/>
        <v>0</v>
      </c>
      <c r="AU290" s="110">
        <f t="shared" si="201"/>
        <v>0</v>
      </c>
      <c r="AV290" s="110">
        <f t="shared" si="202"/>
        <v>0</v>
      </c>
      <c r="AW290" s="110">
        <f t="shared" si="240"/>
        <v>2.2628004054358835</v>
      </c>
      <c r="AX290" s="110">
        <f t="shared" si="241"/>
        <v>4.0700086830517224</v>
      </c>
      <c r="AY290" s="110">
        <f t="shared" si="242"/>
        <v>1.0941065053467469</v>
      </c>
      <c r="AZ290" s="110">
        <f t="shared" si="243"/>
        <v>0.81205914564825488</v>
      </c>
      <c r="BA290" s="110">
        <f t="shared" si="244"/>
        <v>14.643403104805031</v>
      </c>
      <c r="BB290" s="110">
        <f t="shared" si="245"/>
        <v>3.5722294306233753</v>
      </c>
      <c r="BC290" s="110">
        <f t="shared" si="209"/>
        <v>32.579874500468634</v>
      </c>
      <c r="BD290" s="110">
        <f t="shared" si="210"/>
        <v>41.951913444956482</v>
      </c>
      <c r="BE290" s="110">
        <f t="shared" si="211"/>
        <v>13.336319936227255</v>
      </c>
      <c r="BF290" s="110">
        <f t="shared" si="212"/>
        <v>9.539991187387411</v>
      </c>
      <c r="BG290" s="110">
        <f t="shared" si="213"/>
        <v>176.07197453337648</v>
      </c>
      <c r="BH290" s="110">
        <f t="shared" si="214"/>
        <v>43.798764477735837</v>
      </c>
      <c r="BI290" s="108">
        <f t="shared" si="215"/>
        <v>0</v>
      </c>
      <c r="BJ290" s="109">
        <f t="shared" si="216"/>
        <v>-11644.995439383645</v>
      </c>
      <c r="BK290" s="109">
        <f t="shared" si="203"/>
        <v>11901.332519983383</v>
      </c>
      <c r="BL290" s="89">
        <f t="shared" si="217"/>
        <v>2.2012638985911437E-2</v>
      </c>
      <c r="BM290" s="109">
        <f t="shared" si="246"/>
        <v>1015.911746760343</v>
      </c>
      <c r="BN290" s="108">
        <f t="shared" si="218"/>
        <v>12917.244266743726</v>
      </c>
      <c r="BO290" s="89">
        <f t="shared" si="219"/>
        <v>0.1092528403280697</v>
      </c>
      <c r="BP290" s="108">
        <f t="shared" si="204"/>
        <v>1078.5476356305483</v>
      </c>
      <c r="BQ290" s="108">
        <f t="shared" si="220"/>
        <v>12979.880155613931</v>
      </c>
      <c r="BR290" s="89">
        <f t="shared" si="205"/>
        <v>0.11463162207137279</v>
      </c>
      <c r="BT290" s="108"/>
      <c r="BU290" s="109">
        <f t="shared" si="221"/>
        <v>-11644.995439383645</v>
      </c>
      <c r="BV290" s="109">
        <f t="shared" si="206"/>
        <v>11901.332519983383</v>
      </c>
      <c r="BX290" s="108">
        <f t="shared" si="207"/>
        <v>11644.995439383645</v>
      </c>
      <c r="BY290" s="111">
        <f t="shared" si="208"/>
        <v>2.2012638985911659E-2</v>
      </c>
      <c r="BZ290" s="108">
        <f t="shared" si="247"/>
        <v>68.550003000000004</v>
      </c>
      <c r="CA290" s="108">
        <f t="shared" si="248"/>
        <v>38.630001</v>
      </c>
    </row>
    <row r="291" spans="1:79" ht="12.75" customHeight="1" x14ac:dyDescent="0.2">
      <c r="A291" s="107">
        <v>41085</v>
      </c>
      <c r="B291" s="108">
        <v>69.699996999999996</v>
      </c>
      <c r="C291" s="108">
        <v>55.939999</v>
      </c>
      <c r="D291" s="108">
        <v>54.959999000000003</v>
      </c>
      <c r="E291" s="108">
        <v>68.199996999999996</v>
      </c>
      <c r="F291" s="108">
        <v>31.57</v>
      </c>
      <c r="G291" s="108">
        <v>39.93</v>
      </c>
      <c r="L291" s="189">
        <f>IF(inter=Weekly_2,L290+$B$4,IF(inter=Bi_weekly_2,L289+$B$4,IF(inter=Monthly_2,L287+$B$4,IF(inter=Quarterly_2,0,IF(inter=Yearly_2,0,IF(inter=None_2,0,0))))))</f>
        <v>11400</v>
      </c>
      <c r="M291" s="109">
        <f t="shared" si="222"/>
        <v>106.69997347256026</v>
      </c>
      <c r="N291" s="109">
        <f t="shared" si="223"/>
        <v>112.71371449904768</v>
      </c>
      <c r="O291" s="109">
        <f t="shared" si="224"/>
        <v>34.43203791897929</v>
      </c>
      <c r="P291" s="109">
        <f t="shared" si="225"/>
        <v>36.64493906281416</v>
      </c>
      <c r="Q291" s="109">
        <f t="shared" si="226"/>
        <v>410.90000000000055</v>
      </c>
      <c r="R291" s="109">
        <f t="shared" si="227"/>
        <v>101.44554443120046</v>
      </c>
      <c r="S291" s="110">
        <f t="shared" si="228"/>
        <v>-1.5308461702309724</v>
      </c>
      <c r="T291" s="110">
        <f t="shared" si="229"/>
        <v>-2.0149037632097149</v>
      </c>
      <c r="U291" s="110">
        <f t="shared" si="230"/>
        <v>-0.62649269551441022</v>
      </c>
      <c r="V291" s="110">
        <f t="shared" si="231"/>
        <v>-0.53731584567099266</v>
      </c>
      <c r="W291" s="110">
        <f t="shared" si="232"/>
        <v>-13.01552106430157</v>
      </c>
      <c r="X291" s="110">
        <f t="shared" si="233"/>
        <v>-2.5405846338893179</v>
      </c>
      <c r="Y291" s="110">
        <f t="shared" si="234"/>
        <v>28.786227924801775</v>
      </c>
      <c r="Z291" s="110">
        <f t="shared" si="235"/>
        <v>35.86700099869504</v>
      </c>
      <c r="AA291" s="110">
        <f t="shared" si="236"/>
        <v>11.615720735366098</v>
      </c>
      <c r="AB291" s="110">
        <f t="shared" si="237"/>
        <v>8.1906161960681629</v>
      </c>
      <c r="AC291" s="110">
        <f t="shared" si="238"/>
        <v>148.41305036426988</v>
      </c>
      <c r="AD291" s="110">
        <f t="shared" si="239"/>
        <v>37.685950413223146</v>
      </c>
      <c r="AE291" s="110">
        <v>0.34599999999999997</v>
      </c>
      <c r="AF291" s="110">
        <v>0.38800000000000001</v>
      </c>
      <c r="AG291" s="110"/>
      <c r="AH291" s="110"/>
      <c r="AI291" s="110"/>
      <c r="AJ291" s="110"/>
      <c r="AK291" s="90">
        <f t="shared" ref="AK291:AK354" si="249">(Y291*AE291)</f>
        <v>9.9600348619814127</v>
      </c>
      <c r="AL291" s="90">
        <f t="shared" ref="AL291:AL354" si="250">(Z291*AF291)</f>
        <v>13.916396387493677</v>
      </c>
      <c r="AM291" s="90">
        <f t="shared" ref="AM291:AM354" si="251">(AA291*AG291)</f>
        <v>0</v>
      </c>
      <c r="AN291" s="90">
        <f t="shared" ref="AN291:AN354" si="252">(AB291*AH291)</f>
        <v>0</v>
      </c>
      <c r="AO291" s="90">
        <f t="shared" ref="AO291:AO354" si="253">(AC291*AI291)</f>
        <v>0</v>
      </c>
      <c r="AP291" s="90">
        <f t="shared" ref="AP291:AP354" si="254">(AD291*AJ291)</f>
        <v>0</v>
      </c>
      <c r="AQ291" s="110">
        <f t="shared" ref="AQ291:AQ354" si="255">IF(AK291&gt;0,AK291/B291,0)</f>
        <v>0.14289864118618847</v>
      </c>
      <c r="AR291" s="110">
        <f t="shared" ref="AR291:AR354" si="256">IF(AL291&gt;0,AL291/C291,0)</f>
        <v>0.24877362596116023</v>
      </c>
      <c r="AS291" s="110">
        <f t="shared" ref="AS291:AS354" si="257">IF(AM291&gt;0,AM291/D291,0)</f>
        <v>0</v>
      </c>
      <c r="AT291" s="110">
        <f t="shared" ref="AT291:AT354" si="258">IF(AN291&gt;0,AN291/E291,0)</f>
        <v>0</v>
      </c>
      <c r="AU291" s="110">
        <f t="shared" ref="AU291:AU354" si="259">IF(AO291&gt;0,AO291/F291,0)</f>
        <v>0</v>
      </c>
      <c r="AV291" s="110">
        <f t="shared" ref="AV291:AV354" si="260">IF(AP291&gt;0,AP291/G291,0)</f>
        <v>0</v>
      </c>
      <c r="AW291" s="110">
        <f t="shared" si="240"/>
        <v>2.4056990466220718</v>
      </c>
      <c r="AX291" s="110">
        <f t="shared" si="241"/>
        <v>4.3187823090128825</v>
      </c>
      <c r="AY291" s="110">
        <f t="shared" si="242"/>
        <v>1.0941065053467469</v>
      </c>
      <c r="AZ291" s="110">
        <f t="shared" si="243"/>
        <v>0.81205914564825488</v>
      </c>
      <c r="BA291" s="110">
        <f t="shared" si="244"/>
        <v>14.643403104805031</v>
      </c>
      <c r="BB291" s="110">
        <f t="shared" si="245"/>
        <v>3.5722294306233753</v>
      </c>
      <c r="BC291" s="110">
        <f t="shared" si="209"/>
        <v>31.191926971423847</v>
      </c>
      <c r="BD291" s="110">
        <f t="shared" si="210"/>
        <v>40.185783307707922</v>
      </c>
      <c r="BE291" s="110">
        <f t="shared" si="211"/>
        <v>12.709827240712846</v>
      </c>
      <c r="BF291" s="110">
        <f t="shared" si="212"/>
        <v>9.0026753417164187</v>
      </c>
      <c r="BG291" s="110">
        <f t="shared" si="213"/>
        <v>163.05645346907491</v>
      </c>
      <c r="BH291" s="110">
        <f t="shared" si="214"/>
        <v>41.25817984384652</v>
      </c>
      <c r="BI291" s="108">
        <f t="shared" si="215"/>
        <v>23.87643124947509</v>
      </c>
      <c r="BJ291" s="109">
        <f t="shared" si="216"/>
        <v>-10842.159229999041</v>
      </c>
      <c r="BK291" s="109">
        <f t="shared" ref="BK291:BK354" si="261">(Y291*B291)+(Z291*C291)+(AA291*D291)+(AB291*E291)+(AC291*F291)+(AD291*G291)</f>
        <v>11400</v>
      </c>
      <c r="BL291" s="89">
        <f t="shared" si="217"/>
        <v>5.1451077056448025E-2</v>
      </c>
      <c r="BM291" s="109">
        <f t="shared" si="246"/>
        <v>1039.788178009818</v>
      </c>
      <c r="BN291" s="108">
        <f t="shared" si="218"/>
        <v>12439.788178009818</v>
      </c>
      <c r="BO291" s="89">
        <f t="shared" si="219"/>
        <v>0.14735339281776239</v>
      </c>
      <c r="BP291" s="108">
        <f t="shared" ref="BP291:BP354" si="262">(B291*AW291)+(C291*AX291)+(D291*AY291)+(E291*AZ291)+(F291*BA291)+(G291*BB291)</f>
        <v>1129.71577530013</v>
      </c>
      <c r="BQ291" s="108">
        <f t="shared" si="220"/>
        <v>12529.715775300128</v>
      </c>
      <c r="BR291" s="89">
        <f t="shared" ref="BR291:BR354" si="263">(BQ291/ABS(BJ291))-1</f>
        <v>0.15564764448688484</v>
      </c>
      <c r="BT291" s="108"/>
      <c r="BU291" s="109">
        <f t="shared" si="221"/>
        <v>-10842.159229999041</v>
      </c>
      <c r="BV291" s="109">
        <f t="shared" ref="BV291:BV354" si="264">(Y291*B291)+(Z291*C291)+(AA291*D291)+(AB291*E291)+(AC291*F291)+(AD291*G291)</f>
        <v>11400</v>
      </c>
      <c r="BX291" s="108">
        <f t="shared" ref="BX291:BX354" si="265">ABS(BJ291)</f>
        <v>10842.159229999041</v>
      </c>
      <c r="BY291" s="111">
        <f t="shared" ref="BY291:BY354" si="266">IRR(BJ291:BK291)</f>
        <v>5.1451077056447803E-2</v>
      </c>
      <c r="BZ291" s="108">
        <f t="shared" si="247"/>
        <v>69.699996999999996</v>
      </c>
      <c r="CA291" s="108">
        <f t="shared" si="248"/>
        <v>39.93</v>
      </c>
    </row>
    <row r="292" spans="1:79" ht="12.75" customHeight="1" x14ac:dyDescent="0.2">
      <c r="A292" s="107">
        <v>41092</v>
      </c>
      <c r="B292" s="108">
        <v>69.510002</v>
      </c>
      <c r="C292" s="108">
        <v>55.5</v>
      </c>
      <c r="D292" s="108">
        <v>55.09</v>
      </c>
      <c r="E292" s="108">
        <v>69.059997999999993</v>
      </c>
      <c r="F292" s="108">
        <v>31.290001</v>
      </c>
      <c r="G292" s="108">
        <v>39.619999</v>
      </c>
      <c r="L292" s="189">
        <f>IF(inter=Weekly_2,L291+$B$4,IF(inter=Bi_weekly_2,0,IF(inter=Monthly_2,0,IF(inter=Quarterly_2,0,IF(inter=Yearly_2,0,IF(inter=None_2,0,0))))))</f>
        <v>0</v>
      </c>
      <c r="M292" s="109">
        <f t="shared" si="222"/>
        <v>0</v>
      </c>
      <c r="N292" s="109">
        <f t="shared" si="223"/>
        <v>0</v>
      </c>
      <c r="O292" s="109">
        <f t="shared" si="224"/>
        <v>0</v>
      </c>
      <c r="P292" s="109">
        <f t="shared" si="225"/>
        <v>0</v>
      </c>
      <c r="Q292" s="109">
        <f t="shared" si="226"/>
        <v>0</v>
      </c>
      <c r="R292" s="109">
        <f t="shared" si="227"/>
        <v>0</v>
      </c>
      <c r="S292" s="110">
        <f t="shared" si="228"/>
        <v>0</v>
      </c>
      <c r="T292" s="110">
        <f t="shared" si="229"/>
        <v>0</v>
      </c>
      <c r="U292" s="110">
        <f t="shared" si="230"/>
        <v>0</v>
      </c>
      <c r="V292" s="110">
        <f t="shared" si="231"/>
        <v>0</v>
      </c>
      <c r="W292" s="110">
        <f t="shared" si="232"/>
        <v>0</v>
      </c>
      <c r="X292" s="110">
        <f t="shared" si="233"/>
        <v>0</v>
      </c>
      <c r="Y292" s="110">
        <f t="shared" si="234"/>
        <v>28.786227924801775</v>
      </c>
      <c r="Z292" s="110">
        <f t="shared" si="235"/>
        <v>35.86700099869504</v>
      </c>
      <c r="AA292" s="110">
        <f t="shared" si="236"/>
        <v>11.615720735366098</v>
      </c>
      <c r="AB292" s="110">
        <f t="shared" si="237"/>
        <v>8.1906161960681629</v>
      </c>
      <c r="AC292" s="110">
        <f t="shared" si="238"/>
        <v>148.41305036426988</v>
      </c>
      <c r="AD292" s="110">
        <f t="shared" si="239"/>
        <v>37.685950413223146</v>
      </c>
      <c r="AE292" s="110"/>
      <c r="AF292" s="110"/>
      <c r="AG292" s="110"/>
      <c r="AH292" s="110"/>
      <c r="AI292" s="110"/>
      <c r="AJ292" s="110"/>
      <c r="AK292" s="90">
        <f t="shared" si="249"/>
        <v>0</v>
      </c>
      <c r="AL292" s="90">
        <f t="shared" si="250"/>
        <v>0</v>
      </c>
      <c r="AM292" s="90">
        <f t="shared" si="251"/>
        <v>0</v>
      </c>
      <c r="AN292" s="90">
        <f t="shared" si="252"/>
        <v>0</v>
      </c>
      <c r="AO292" s="90">
        <f t="shared" si="253"/>
        <v>0</v>
      </c>
      <c r="AP292" s="90">
        <f t="shared" si="254"/>
        <v>0</v>
      </c>
      <c r="AQ292" s="110">
        <f t="shared" si="255"/>
        <v>0</v>
      </c>
      <c r="AR292" s="110">
        <f t="shared" si="256"/>
        <v>0</v>
      </c>
      <c r="AS292" s="110">
        <f t="shared" si="257"/>
        <v>0</v>
      </c>
      <c r="AT292" s="110">
        <f t="shared" si="258"/>
        <v>0</v>
      </c>
      <c r="AU292" s="110">
        <f t="shared" si="259"/>
        <v>0</v>
      </c>
      <c r="AV292" s="110">
        <f t="shared" si="260"/>
        <v>0</v>
      </c>
      <c r="AW292" s="110">
        <f t="shared" si="240"/>
        <v>2.4056990466220718</v>
      </c>
      <c r="AX292" s="110">
        <f t="shared" si="241"/>
        <v>4.3187823090128825</v>
      </c>
      <c r="AY292" s="110">
        <f t="shared" si="242"/>
        <v>1.0941065053467469</v>
      </c>
      <c r="AZ292" s="110">
        <f t="shared" si="243"/>
        <v>0.81205914564825488</v>
      </c>
      <c r="BA292" s="110">
        <f t="shared" si="244"/>
        <v>14.643403104805031</v>
      </c>
      <c r="BB292" s="110">
        <f t="shared" si="245"/>
        <v>3.5722294306233753</v>
      </c>
      <c r="BC292" s="110">
        <f t="shared" ref="BC292:BC355" si="267">Y292+AW292</f>
        <v>31.191926971423847</v>
      </c>
      <c r="BD292" s="110">
        <f t="shared" ref="BD292:BD355" si="268">Z292+AX292</f>
        <v>40.185783307707922</v>
      </c>
      <c r="BE292" s="110">
        <f t="shared" ref="BE292:BE355" si="269">AA292+AY292</f>
        <v>12.709827240712846</v>
      </c>
      <c r="BF292" s="110">
        <f t="shared" ref="BF292:BF355" si="270">AB292+AZ292</f>
        <v>9.0026753417164187</v>
      </c>
      <c r="BG292" s="110">
        <f t="shared" ref="BG292:BG355" si="271">AC292+BA292</f>
        <v>163.05645346907491</v>
      </c>
      <c r="BH292" s="110">
        <f t="shared" ref="BH292:BH355" si="272">AD292+BB292</f>
        <v>41.25817984384652</v>
      </c>
      <c r="BI292" s="108">
        <f t="shared" ref="BI292:BI355" si="273">(AK292+AL292+AM292+AN292+AO292+AP292)</f>
        <v>0</v>
      </c>
      <c r="BJ292" s="109">
        <f t="shared" ref="BJ292:BJ355" si="274">BJ291+M292+N292+O292+P292+Q292+R292</f>
        <v>-10842.159229999041</v>
      </c>
      <c r="BK292" s="109">
        <f t="shared" si="261"/>
        <v>11334.06512148056</v>
      </c>
      <c r="BL292" s="89">
        <f t="shared" ref="BL292:BL355" si="275">BK292/ABS(BJ292)-1</f>
        <v>4.536973503584707E-2</v>
      </c>
      <c r="BM292" s="109">
        <f t="shared" si="246"/>
        <v>1039.788178009818</v>
      </c>
      <c r="BN292" s="108">
        <f t="shared" ref="BN292:BN355" si="276">BK292+BM292</f>
        <v>12373.853299490378</v>
      </c>
      <c r="BO292" s="89">
        <f t="shared" ref="BO292:BO355" si="277">BN292/ABS(BJ292)-1</f>
        <v>0.14127205079716143</v>
      </c>
      <c r="BP292" s="108">
        <f t="shared" si="262"/>
        <v>1122.991518308037</v>
      </c>
      <c r="BQ292" s="108">
        <f t="shared" ref="BQ292:BQ355" si="278">(B292*BC292)+(C292*BD292)+(D292*BE292)+(E292*BF292)+(F292*BG292)+(G292*BH292)</f>
        <v>12457.056639788598</v>
      </c>
      <c r="BR292" s="89">
        <f t="shared" si="263"/>
        <v>0.14894610709288569</v>
      </c>
      <c r="BT292" s="108"/>
      <c r="BU292" s="109">
        <f t="shared" ref="BU292:BU355" si="279">BU291+M292+N292+O292+P292+Q292+R292</f>
        <v>-10842.159229999041</v>
      </c>
      <c r="BV292" s="109">
        <f t="shared" si="264"/>
        <v>11334.06512148056</v>
      </c>
      <c r="BX292" s="108">
        <f t="shared" si="265"/>
        <v>10842.159229999041</v>
      </c>
      <c r="BY292" s="111">
        <f t="shared" si="266"/>
        <v>4.536973503584707E-2</v>
      </c>
      <c r="BZ292" s="108">
        <f t="shared" si="247"/>
        <v>69.510002</v>
      </c>
      <c r="CA292" s="108">
        <f t="shared" si="248"/>
        <v>39.619999</v>
      </c>
    </row>
    <row r="293" spans="1:79" ht="12.75" customHeight="1" x14ac:dyDescent="0.2">
      <c r="A293" s="107">
        <v>41099</v>
      </c>
      <c r="B293" s="108">
        <v>69.470000999999996</v>
      </c>
      <c r="C293" s="108">
        <v>55.779998999999997</v>
      </c>
      <c r="D293" s="108">
        <v>54.830002</v>
      </c>
      <c r="E293" s="108">
        <v>68.730002999999996</v>
      </c>
      <c r="F293" s="108">
        <v>31.209999</v>
      </c>
      <c r="G293" s="108">
        <v>39.330002</v>
      </c>
      <c r="L293" s="189">
        <f>IF(inter=Weekly_2,L292+$B$4,IF(inter=Bi_weekly_2,L291+$B$4,IF(inter=Monthly_2,0,IF(inter=Quarterly_2,0,IF(inter=Yearly_2,0,IF(inter=None_2,0,0))))))</f>
        <v>0</v>
      </c>
      <c r="M293" s="109">
        <f t="shared" ref="M293:M356" si="280">IF(L293=0,0,-((L293*$B$29)-(Y292*B293)))</f>
        <v>0</v>
      </c>
      <c r="N293" s="109">
        <f t="shared" ref="N293:N356" si="281">IF(L293=0,0,-((L293*$C$29)-(Z292*C293)))</f>
        <v>0</v>
      </c>
      <c r="O293" s="109">
        <f t="shared" ref="O293:O356" si="282">IF(L293=0,0,-((L293*$D$29)-(AA292*D293)))</f>
        <v>0</v>
      </c>
      <c r="P293" s="109">
        <f t="shared" ref="P293:P356" si="283">IF(L293=0,0,-((L293*$E$29)-(AB292*E293)))</f>
        <v>0</v>
      </c>
      <c r="Q293" s="109">
        <f t="shared" ref="Q293:Q356" si="284">IF(L293=0,0,-((L293*$F$29)-(AC292*F293)))</f>
        <v>0</v>
      </c>
      <c r="R293" s="109">
        <f t="shared" ref="R293:R356" si="285">IF(L293=0,0,-((L293*$G$29)-(AD292*G293)))</f>
        <v>0</v>
      </c>
      <c r="S293" s="110">
        <f t="shared" ref="S293:S356" si="286">-((M293)/B293)</f>
        <v>0</v>
      </c>
      <c r="T293" s="110">
        <f t="shared" ref="T293:T356" si="287">-((N293)/C293)</f>
        <v>0</v>
      </c>
      <c r="U293" s="110">
        <f t="shared" ref="U293:U356" si="288">-(O293)/D293</f>
        <v>0</v>
      </c>
      <c r="V293" s="110">
        <f t="shared" ref="V293:V356" si="289">-(P293)/E293</f>
        <v>0</v>
      </c>
      <c r="W293" s="110">
        <f t="shared" ref="W293:W356" si="290">-(Q293)/F293</f>
        <v>0</v>
      </c>
      <c r="X293" s="110">
        <f t="shared" ref="X293:X356" si="291">-(R293)/G293</f>
        <v>0</v>
      </c>
      <c r="Y293" s="110">
        <f t="shared" ref="Y293:Y356" si="292">Y292+S293</f>
        <v>28.786227924801775</v>
      </c>
      <c r="Z293" s="110">
        <f t="shared" ref="Z293:Z356" si="293">Z292+T293</f>
        <v>35.86700099869504</v>
      </c>
      <c r="AA293" s="110">
        <f t="shared" ref="AA293:AA356" si="294">AA292+U293</f>
        <v>11.615720735366098</v>
      </c>
      <c r="AB293" s="110">
        <f t="shared" ref="AB293:AB356" si="295">AB292+V293</f>
        <v>8.1906161960681629</v>
      </c>
      <c r="AC293" s="110">
        <f t="shared" ref="AC293:AC356" si="296">AC292+W293</f>
        <v>148.41305036426988</v>
      </c>
      <c r="AD293" s="110">
        <f t="shared" ref="AD293:AD356" si="297">AD292+X293</f>
        <v>37.685950413223146</v>
      </c>
      <c r="AE293" s="110"/>
      <c r="AF293" s="110"/>
      <c r="AG293" s="110"/>
      <c r="AH293" s="110"/>
      <c r="AI293" s="110"/>
      <c r="AJ293" s="110"/>
      <c r="AK293" s="90">
        <f t="shared" si="249"/>
        <v>0</v>
      </c>
      <c r="AL293" s="90">
        <f t="shared" si="250"/>
        <v>0</v>
      </c>
      <c r="AM293" s="90">
        <f t="shared" si="251"/>
        <v>0</v>
      </c>
      <c r="AN293" s="90">
        <f t="shared" si="252"/>
        <v>0</v>
      </c>
      <c r="AO293" s="90">
        <f t="shared" si="253"/>
        <v>0</v>
      </c>
      <c r="AP293" s="90">
        <f t="shared" si="254"/>
        <v>0</v>
      </c>
      <c r="AQ293" s="110">
        <f t="shared" si="255"/>
        <v>0</v>
      </c>
      <c r="AR293" s="110">
        <f t="shared" si="256"/>
        <v>0</v>
      </c>
      <c r="AS293" s="110">
        <f t="shared" si="257"/>
        <v>0</v>
      </c>
      <c r="AT293" s="110">
        <f t="shared" si="258"/>
        <v>0</v>
      </c>
      <c r="AU293" s="110">
        <f t="shared" si="259"/>
        <v>0</v>
      </c>
      <c r="AV293" s="110">
        <f t="shared" si="260"/>
        <v>0</v>
      </c>
      <c r="AW293" s="110">
        <f t="shared" ref="AW293:AW356" si="298">AQ293+AW292+IF(AQ293&lt;0,AQ293,0)</f>
        <v>2.4056990466220718</v>
      </c>
      <c r="AX293" s="110">
        <f t="shared" ref="AX293:AX356" si="299">AR293+AX292+IF(AR293&lt;0,AR293,0)</f>
        <v>4.3187823090128825</v>
      </c>
      <c r="AY293" s="110">
        <f t="shared" ref="AY293:AY356" si="300">AS293+AY292+IF(AS293&lt;0,AS293,0)</f>
        <v>1.0941065053467469</v>
      </c>
      <c r="AZ293" s="110">
        <f t="shared" ref="AZ293:AZ356" si="301">AT293+AZ292+IF(AT293&lt;0,AT293,0)</f>
        <v>0.81205914564825488</v>
      </c>
      <c r="BA293" s="110">
        <f t="shared" ref="BA293:BA356" si="302">AU293+BA292+IF(AU293&lt;0,AU293,0)</f>
        <v>14.643403104805031</v>
      </c>
      <c r="BB293" s="110">
        <f t="shared" ref="BB293:BB356" si="303">AV293+BB292+IF(AV293&lt;0,AV293,0)</f>
        <v>3.5722294306233753</v>
      </c>
      <c r="BC293" s="110">
        <f t="shared" si="267"/>
        <v>31.191926971423847</v>
      </c>
      <c r="BD293" s="110">
        <f t="shared" si="268"/>
        <v>40.185783307707922</v>
      </c>
      <c r="BE293" s="110">
        <f t="shared" si="269"/>
        <v>12.709827240712846</v>
      </c>
      <c r="BF293" s="110">
        <f t="shared" si="270"/>
        <v>9.0026753417164187</v>
      </c>
      <c r="BG293" s="110">
        <f t="shared" si="271"/>
        <v>163.05645346907491</v>
      </c>
      <c r="BH293" s="110">
        <f t="shared" si="272"/>
        <v>41.25817984384652</v>
      </c>
      <c r="BI293" s="108">
        <f t="shared" si="273"/>
        <v>0</v>
      </c>
      <c r="BJ293" s="109">
        <f t="shared" si="274"/>
        <v>-10842.159229999041</v>
      </c>
      <c r="BK293" s="109">
        <f t="shared" si="261"/>
        <v>11314.431288021375</v>
      </c>
      <c r="BL293" s="89">
        <f t="shared" si="275"/>
        <v>4.3558856497478038E-2</v>
      </c>
      <c r="BM293" s="109">
        <f t="shared" ref="BM293:BM356" si="304">BM292+BI293</f>
        <v>1039.788178009818</v>
      </c>
      <c r="BN293" s="108">
        <f t="shared" si="276"/>
        <v>12354.219466031192</v>
      </c>
      <c r="BO293" s="89">
        <f t="shared" si="277"/>
        <v>0.1394611722587924</v>
      </c>
      <c r="BP293" s="108">
        <f t="shared" si="262"/>
        <v>1121.3446643538859</v>
      </c>
      <c r="BQ293" s="108">
        <f t="shared" si="278"/>
        <v>12435.775952375259</v>
      </c>
      <c r="BR293" s="89">
        <f t="shared" si="263"/>
        <v>0.1469833350138281</v>
      </c>
      <c r="BT293" s="108"/>
      <c r="BU293" s="109">
        <f t="shared" si="279"/>
        <v>-10842.159229999041</v>
      </c>
      <c r="BV293" s="109">
        <f t="shared" si="264"/>
        <v>11314.431288021375</v>
      </c>
      <c r="BX293" s="108">
        <f t="shared" si="265"/>
        <v>10842.159229999041</v>
      </c>
      <c r="BY293" s="111">
        <f t="shared" si="266"/>
        <v>4.3558856497477594E-2</v>
      </c>
      <c r="BZ293" s="108">
        <f t="shared" si="247"/>
        <v>69.470000999999996</v>
      </c>
      <c r="CA293" s="108">
        <f t="shared" si="248"/>
        <v>39.330002</v>
      </c>
    </row>
    <row r="294" spans="1:79" ht="12.75" customHeight="1" x14ac:dyDescent="0.2">
      <c r="A294" s="107">
        <v>41106</v>
      </c>
      <c r="B294" s="108">
        <v>69.739998</v>
      </c>
      <c r="C294" s="108">
        <v>55.889999000000003</v>
      </c>
      <c r="D294" s="108">
        <v>54.919998</v>
      </c>
      <c r="E294" s="108">
        <v>68.080001999999993</v>
      </c>
      <c r="F294" s="108">
        <v>31.1</v>
      </c>
      <c r="G294" s="108">
        <v>39.380001</v>
      </c>
      <c r="L294" s="189">
        <f>IF(inter=Weekly_2,L293+$B$4,IF(inter=Bi_weekly_2,0,IF(inter=Monthly_2,0,IF(inter=Quarterly_2,0,IF(inter=Yearly_2,0,IF(inter=None_2,0,0))))))</f>
        <v>0</v>
      </c>
      <c r="M294" s="109">
        <f t="shared" si="280"/>
        <v>0</v>
      </c>
      <c r="N294" s="109">
        <f t="shared" si="281"/>
        <v>0</v>
      </c>
      <c r="O294" s="109">
        <f t="shared" si="282"/>
        <v>0</v>
      </c>
      <c r="P294" s="109">
        <f t="shared" si="283"/>
        <v>0</v>
      </c>
      <c r="Q294" s="109">
        <f t="shared" si="284"/>
        <v>0</v>
      </c>
      <c r="R294" s="109">
        <f t="shared" si="285"/>
        <v>0</v>
      </c>
      <c r="S294" s="110">
        <f t="shared" si="286"/>
        <v>0</v>
      </c>
      <c r="T294" s="110">
        <f t="shared" si="287"/>
        <v>0</v>
      </c>
      <c r="U294" s="110">
        <f t="shared" si="288"/>
        <v>0</v>
      </c>
      <c r="V294" s="110">
        <f t="shared" si="289"/>
        <v>0</v>
      </c>
      <c r="W294" s="110">
        <f t="shared" si="290"/>
        <v>0</v>
      </c>
      <c r="X294" s="110">
        <f t="shared" si="291"/>
        <v>0</v>
      </c>
      <c r="Y294" s="110">
        <f t="shared" si="292"/>
        <v>28.786227924801775</v>
      </c>
      <c r="Z294" s="110">
        <f t="shared" si="293"/>
        <v>35.86700099869504</v>
      </c>
      <c r="AA294" s="110">
        <f t="shared" si="294"/>
        <v>11.615720735366098</v>
      </c>
      <c r="AB294" s="110">
        <f t="shared" si="295"/>
        <v>8.1906161960681629</v>
      </c>
      <c r="AC294" s="110">
        <f t="shared" si="296"/>
        <v>148.41305036426988</v>
      </c>
      <c r="AD294" s="110">
        <f t="shared" si="297"/>
        <v>37.685950413223146</v>
      </c>
      <c r="AE294" s="110"/>
      <c r="AF294" s="110"/>
      <c r="AG294" s="110"/>
      <c r="AH294" s="110"/>
      <c r="AI294" s="110"/>
      <c r="AJ294" s="110"/>
      <c r="AK294" s="90">
        <f t="shared" si="249"/>
        <v>0</v>
      </c>
      <c r="AL294" s="90">
        <f t="shared" si="250"/>
        <v>0</v>
      </c>
      <c r="AM294" s="90">
        <f t="shared" si="251"/>
        <v>0</v>
      </c>
      <c r="AN294" s="90">
        <f t="shared" si="252"/>
        <v>0</v>
      </c>
      <c r="AO294" s="90">
        <f t="shared" si="253"/>
        <v>0</v>
      </c>
      <c r="AP294" s="90">
        <f t="shared" si="254"/>
        <v>0</v>
      </c>
      <c r="AQ294" s="110">
        <f t="shared" si="255"/>
        <v>0</v>
      </c>
      <c r="AR294" s="110">
        <f t="shared" si="256"/>
        <v>0</v>
      </c>
      <c r="AS294" s="110">
        <f t="shared" si="257"/>
        <v>0</v>
      </c>
      <c r="AT294" s="110">
        <f t="shared" si="258"/>
        <v>0</v>
      </c>
      <c r="AU294" s="110">
        <f t="shared" si="259"/>
        <v>0</v>
      </c>
      <c r="AV294" s="110">
        <f t="shared" si="260"/>
        <v>0</v>
      </c>
      <c r="AW294" s="110">
        <f t="shared" si="298"/>
        <v>2.4056990466220718</v>
      </c>
      <c r="AX294" s="110">
        <f t="shared" si="299"/>
        <v>4.3187823090128825</v>
      </c>
      <c r="AY294" s="110">
        <f t="shared" si="300"/>
        <v>1.0941065053467469</v>
      </c>
      <c r="AZ294" s="110">
        <f t="shared" si="301"/>
        <v>0.81205914564825488</v>
      </c>
      <c r="BA294" s="110">
        <f t="shared" si="302"/>
        <v>14.643403104805031</v>
      </c>
      <c r="BB294" s="110">
        <f t="shared" si="303"/>
        <v>3.5722294306233753</v>
      </c>
      <c r="BC294" s="110">
        <f t="shared" si="267"/>
        <v>31.191926971423847</v>
      </c>
      <c r="BD294" s="110">
        <f t="shared" si="268"/>
        <v>40.185783307707922</v>
      </c>
      <c r="BE294" s="110">
        <f t="shared" si="269"/>
        <v>12.709827240712846</v>
      </c>
      <c r="BF294" s="110">
        <f t="shared" si="270"/>
        <v>9.0026753417164187</v>
      </c>
      <c r="BG294" s="110">
        <f t="shared" si="271"/>
        <v>163.05645346907491</v>
      </c>
      <c r="BH294" s="110">
        <f t="shared" si="272"/>
        <v>41.25817984384652</v>
      </c>
      <c r="BI294" s="108">
        <f t="shared" si="273"/>
        <v>0</v>
      </c>
      <c r="BJ294" s="109">
        <f t="shared" si="274"/>
        <v>-10842.159229999041</v>
      </c>
      <c r="BK294" s="109">
        <f t="shared" si="261"/>
        <v>11307.429285705173</v>
      </c>
      <c r="BL294" s="89">
        <f t="shared" si="275"/>
        <v>4.2913043964414532E-2</v>
      </c>
      <c r="BM294" s="109">
        <f t="shared" si="304"/>
        <v>1039.788178009818</v>
      </c>
      <c r="BN294" s="108">
        <f t="shared" si="276"/>
        <v>12347.217463714991</v>
      </c>
      <c r="BO294" s="89">
        <f t="shared" si="277"/>
        <v>0.13881535972572911</v>
      </c>
      <c r="BP294" s="108">
        <f t="shared" si="262"/>
        <v>1120.6077360868692</v>
      </c>
      <c r="BQ294" s="108">
        <f t="shared" si="278"/>
        <v>12428.037021792043</v>
      </c>
      <c r="BR294" s="89">
        <f t="shared" si="263"/>
        <v>0.14626955370707484</v>
      </c>
      <c r="BT294" s="108"/>
      <c r="BU294" s="109">
        <f t="shared" si="279"/>
        <v>-10842.159229999041</v>
      </c>
      <c r="BV294" s="109">
        <f t="shared" si="264"/>
        <v>11307.429285705173</v>
      </c>
      <c r="BX294" s="108">
        <f t="shared" si="265"/>
        <v>10842.159229999041</v>
      </c>
      <c r="BY294" s="111">
        <f t="shared" si="266"/>
        <v>4.2913043964414754E-2</v>
      </c>
      <c r="BZ294" s="108">
        <f t="shared" si="247"/>
        <v>69.739998</v>
      </c>
      <c r="CA294" s="108">
        <f t="shared" si="248"/>
        <v>39.380001</v>
      </c>
    </row>
    <row r="295" spans="1:79" ht="12.75" customHeight="1" x14ac:dyDescent="0.2">
      <c r="A295" s="107">
        <v>41113</v>
      </c>
      <c r="B295" s="108">
        <v>70.769997000000004</v>
      </c>
      <c r="C295" s="108">
        <v>56.799999</v>
      </c>
      <c r="D295" s="108">
        <v>55.580002</v>
      </c>
      <c r="E295" s="108">
        <v>68.279999000000004</v>
      </c>
      <c r="F295" s="108">
        <v>31.889999</v>
      </c>
      <c r="G295" s="108">
        <v>40.389999000000003</v>
      </c>
      <c r="L295" s="189">
        <f>IF(inter=Weekly_2,L294+$B$4,IF(inter=Bi_weekly_2,L293+$B$4,IF(inter=Monthly_2,L291+$B$4,IF(inter=Quarterly_2,L282+$B$4,IF(inter=Yearly_2,L243+$B$4,IF(inter=None_2,0,0))))))</f>
        <v>11500</v>
      </c>
      <c r="M295" s="109">
        <f t="shared" si="280"/>
        <v>13.201263879538146</v>
      </c>
      <c r="N295" s="109">
        <f t="shared" si="281"/>
        <v>13.245620858877601</v>
      </c>
      <c r="O295" s="109">
        <f t="shared" si="282"/>
        <v>1.6017817030892729</v>
      </c>
      <c r="P295" s="109">
        <f t="shared" si="283"/>
        <v>-4.244734323081957</v>
      </c>
      <c r="Q295" s="109">
        <f t="shared" si="284"/>
        <v>6.3920277035158506</v>
      </c>
      <c r="R295" s="109">
        <f t="shared" si="285"/>
        <v>4.1354995041326674</v>
      </c>
      <c r="S295" s="110">
        <f t="shared" si="286"/>
        <v>-0.18653757862301656</v>
      </c>
      <c r="T295" s="110">
        <f t="shared" si="287"/>
        <v>-0.23319755443794288</v>
      </c>
      <c r="U295" s="110">
        <f t="shared" si="288"/>
        <v>-2.8819389086910664E-2</v>
      </c>
      <c r="V295" s="110">
        <f t="shared" si="289"/>
        <v>6.2166584435391643E-2</v>
      </c>
      <c r="W295" s="110">
        <f t="shared" si="290"/>
        <v>-0.20043988410021119</v>
      </c>
      <c r="X295" s="110">
        <f t="shared" si="291"/>
        <v>-0.10238919550685473</v>
      </c>
      <c r="Y295" s="110">
        <f t="shared" si="292"/>
        <v>28.599690346178757</v>
      </c>
      <c r="Z295" s="110">
        <f t="shared" si="293"/>
        <v>35.633803444257097</v>
      </c>
      <c r="AA295" s="110">
        <f t="shared" si="294"/>
        <v>11.586901346279188</v>
      </c>
      <c r="AB295" s="110">
        <f t="shared" si="295"/>
        <v>8.252782780503555</v>
      </c>
      <c r="AC295" s="110">
        <f t="shared" si="296"/>
        <v>148.21261048016967</v>
      </c>
      <c r="AD295" s="110">
        <f t="shared" si="297"/>
        <v>37.583561217716294</v>
      </c>
      <c r="AE295" s="110"/>
      <c r="AF295" s="110"/>
      <c r="AG295" s="110"/>
      <c r="AH295" s="110"/>
      <c r="AI295" s="110"/>
      <c r="AJ295" s="110"/>
      <c r="AK295" s="90">
        <f t="shared" si="249"/>
        <v>0</v>
      </c>
      <c r="AL295" s="90">
        <f t="shared" si="250"/>
        <v>0</v>
      </c>
      <c r="AM295" s="90">
        <f t="shared" si="251"/>
        <v>0</v>
      </c>
      <c r="AN295" s="90">
        <f t="shared" si="252"/>
        <v>0</v>
      </c>
      <c r="AO295" s="90">
        <f t="shared" si="253"/>
        <v>0</v>
      </c>
      <c r="AP295" s="90">
        <f t="shared" si="254"/>
        <v>0</v>
      </c>
      <c r="AQ295" s="110">
        <f t="shared" si="255"/>
        <v>0</v>
      </c>
      <c r="AR295" s="110">
        <f t="shared" si="256"/>
        <v>0</v>
      </c>
      <c r="AS295" s="110">
        <f t="shared" si="257"/>
        <v>0</v>
      </c>
      <c r="AT295" s="110">
        <f t="shared" si="258"/>
        <v>0</v>
      </c>
      <c r="AU295" s="110">
        <f t="shared" si="259"/>
        <v>0</v>
      </c>
      <c r="AV295" s="110">
        <f t="shared" si="260"/>
        <v>0</v>
      </c>
      <c r="AW295" s="110">
        <f t="shared" si="298"/>
        <v>2.4056990466220718</v>
      </c>
      <c r="AX295" s="110">
        <f t="shared" si="299"/>
        <v>4.3187823090128825</v>
      </c>
      <c r="AY295" s="110">
        <f t="shared" si="300"/>
        <v>1.0941065053467469</v>
      </c>
      <c r="AZ295" s="110">
        <f t="shared" si="301"/>
        <v>0.81205914564825488</v>
      </c>
      <c r="BA295" s="110">
        <f t="shared" si="302"/>
        <v>14.643403104805031</v>
      </c>
      <c r="BB295" s="110">
        <f t="shared" si="303"/>
        <v>3.5722294306233753</v>
      </c>
      <c r="BC295" s="110">
        <f t="shared" si="267"/>
        <v>31.005389392800829</v>
      </c>
      <c r="BD295" s="110">
        <f t="shared" si="268"/>
        <v>39.952585753269979</v>
      </c>
      <c r="BE295" s="110">
        <f t="shared" si="269"/>
        <v>12.681007851625935</v>
      </c>
      <c r="BF295" s="110">
        <f t="shared" si="270"/>
        <v>9.0648419261518107</v>
      </c>
      <c r="BG295" s="110">
        <f t="shared" si="271"/>
        <v>162.8560135849747</v>
      </c>
      <c r="BH295" s="110">
        <f t="shared" si="272"/>
        <v>41.155790648339668</v>
      </c>
      <c r="BI295" s="108">
        <f t="shared" si="273"/>
        <v>0</v>
      </c>
      <c r="BJ295" s="109">
        <f t="shared" si="274"/>
        <v>-10807.827770672968</v>
      </c>
      <c r="BK295" s="109">
        <f t="shared" si="261"/>
        <v>11500</v>
      </c>
      <c r="BL295" s="89">
        <f t="shared" si="275"/>
        <v>6.4043602841751479E-2</v>
      </c>
      <c r="BM295" s="109">
        <f t="shared" si="304"/>
        <v>1039.788178009818</v>
      </c>
      <c r="BN295" s="108">
        <f t="shared" si="276"/>
        <v>12539.788178009818</v>
      </c>
      <c r="BO295" s="89">
        <f t="shared" si="277"/>
        <v>0.16025055580886693</v>
      </c>
      <c r="BP295" s="108">
        <f t="shared" si="262"/>
        <v>1143.0764380531632</v>
      </c>
      <c r="BQ295" s="108">
        <f t="shared" si="278"/>
        <v>12643.076438053162</v>
      </c>
      <c r="BR295" s="89">
        <f t="shared" si="263"/>
        <v>0.16980735688258641</v>
      </c>
      <c r="BT295" s="108"/>
      <c r="BU295" s="109">
        <f t="shared" si="279"/>
        <v>-10807.827770672968</v>
      </c>
      <c r="BV295" s="109">
        <f t="shared" si="264"/>
        <v>11500</v>
      </c>
      <c r="BX295" s="108">
        <f t="shared" si="265"/>
        <v>10807.827770672968</v>
      </c>
      <c r="BY295" s="111">
        <f t="shared" si="266"/>
        <v>6.4043602841751479E-2</v>
      </c>
      <c r="BZ295" s="108">
        <f t="shared" si="247"/>
        <v>70.769997000000004</v>
      </c>
      <c r="CA295" s="108">
        <f t="shared" si="248"/>
        <v>40.389999000000003</v>
      </c>
    </row>
    <row r="296" spans="1:79" ht="12.75" customHeight="1" x14ac:dyDescent="0.2">
      <c r="A296" s="107">
        <v>41120</v>
      </c>
      <c r="B296" s="108">
        <v>70.959998999999996</v>
      </c>
      <c r="C296" s="108">
        <v>56.990001999999997</v>
      </c>
      <c r="D296" s="108">
        <v>55.790000999999997</v>
      </c>
      <c r="E296" s="108">
        <v>68.180000000000007</v>
      </c>
      <c r="F296" s="108">
        <v>32.279998999999997</v>
      </c>
      <c r="G296" s="108">
        <v>40.759998000000003</v>
      </c>
      <c r="L296" s="189">
        <f>IF(inter=Weekly_2,L295+$B$4,IF(inter=Bi_weekly_2,0,IF(inter=Monthly_2,0,IF(inter=Quarterly_2,0,IF(inter=Yearly_2,0,IF(inter=None_2,0,0))))))</f>
        <v>0</v>
      </c>
      <c r="M296" s="109">
        <f t="shared" si="280"/>
        <v>0</v>
      </c>
      <c r="N296" s="109">
        <f t="shared" si="281"/>
        <v>0</v>
      </c>
      <c r="O296" s="109">
        <f t="shared" si="282"/>
        <v>0</v>
      </c>
      <c r="P296" s="109">
        <f t="shared" si="283"/>
        <v>0</v>
      </c>
      <c r="Q296" s="109">
        <f t="shared" si="284"/>
        <v>0</v>
      </c>
      <c r="R296" s="109">
        <f t="shared" si="285"/>
        <v>0</v>
      </c>
      <c r="S296" s="110">
        <f t="shared" si="286"/>
        <v>0</v>
      </c>
      <c r="T296" s="110">
        <f t="shared" si="287"/>
        <v>0</v>
      </c>
      <c r="U296" s="110">
        <f t="shared" si="288"/>
        <v>0</v>
      </c>
      <c r="V296" s="110">
        <f t="shared" si="289"/>
        <v>0</v>
      </c>
      <c r="W296" s="110">
        <f t="shared" si="290"/>
        <v>0</v>
      </c>
      <c r="X296" s="110">
        <f t="shared" si="291"/>
        <v>0</v>
      </c>
      <c r="Y296" s="110">
        <f t="shared" si="292"/>
        <v>28.599690346178757</v>
      </c>
      <c r="Z296" s="110">
        <f t="shared" si="293"/>
        <v>35.633803444257097</v>
      </c>
      <c r="AA296" s="110">
        <f t="shared" si="294"/>
        <v>11.586901346279188</v>
      </c>
      <c r="AB296" s="110">
        <f t="shared" si="295"/>
        <v>8.252782780503555</v>
      </c>
      <c r="AC296" s="110">
        <f t="shared" si="296"/>
        <v>148.21261048016967</v>
      </c>
      <c r="AD296" s="110">
        <f t="shared" si="297"/>
        <v>37.583561217716294</v>
      </c>
      <c r="AE296" s="110"/>
      <c r="AF296" s="110"/>
      <c r="AG296" s="110"/>
      <c r="AH296" s="110"/>
      <c r="AI296" s="110"/>
      <c r="AJ296" s="110"/>
      <c r="AK296" s="90">
        <f t="shared" si="249"/>
        <v>0</v>
      </c>
      <c r="AL296" s="90">
        <f t="shared" si="250"/>
        <v>0</v>
      </c>
      <c r="AM296" s="90">
        <f t="shared" si="251"/>
        <v>0</v>
      </c>
      <c r="AN296" s="90">
        <f t="shared" si="252"/>
        <v>0</v>
      </c>
      <c r="AO296" s="90">
        <f t="shared" si="253"/>
        <v>0</v>
      </c>
      <c r="AP296" s="90">
        <f t="shared" si="254"/>
        <v>0</v>
      </c>
      <c r="AQ296" s="110">
        <f t="shared" si="255"/>
        <v>0</v>
      </c>
      <c r="AR296" s="110">
        <f t="shared" si="256"/>
        <v>0</v>
      </c>
      <c r="AS296" s="110">
        <f t="shared" si="257"/>
        <v>0</v>
      </c>
      <c r="AT296" s="110">
        <f t="shared" si="258"/>
        <v>0</v>
      </c>
      <c r="AU296" s="110">
        <f t="shared" si="259"/>
        <v>0</v>
      </c>
      <c r="AV296" s="110">
        <f t="shared" si="260"/>
        <v>0</v>
      </c>
      <c r="AW296" s="110">
        <f t="shared" si="298"/>
        <v>2.4056990466220718</v>
      </c>
      <c r="AX296" s="110">
        <f t="shared" si="299"/>
        <v>4.3187823090128825</v>
      </c>
      <c r="AY296" s="110">
        <f t="shared" si="300"/>
        <v>1.0941065053467469</v>
      </c>
      <c r="AZ296" s="110">
        <f t="shared" si="301"/>
        <v>0.81205914564825488</v>
      </c>
      <c r="BA296" s="110">
        <f t="shared" si="302"/>
        <v>14.643403104805031</v>
      </c>
      <c r="BB296" s="110">
        <f t="shared" si="303"/>
        <v>3.5722294306233753</v>
      </c>
      <c r="BC296" s="110">
        <f t="shared" si="267"/>
        <v>31.005389392800829</v>
      </c>
      <c r="BD296" s="110">
        <f t="shared" si="268"/>
        <v>39.952585753269979</v>
      </c>
      <c r="BE296" s="110">
        <f t="shared" si="269"/>
        <v>12.681007851625935</v>
      </c>
      <c r="BF296" s="110">
        <f t="shared" si="270"/>
        <v>9.0648419261518107</v>
      </c>
      <c r="BG296" s="110">
        <f t="shared" si="271"/>
        <v>162.8560135849747</v>
      </c>
      <c r="BH296" s="110">
        <f t="shared" si="272"/>
        <v>41.155790648339668</v>
      </c>
      <c r="BI296" s="108">
        <f t="shared" si="273"/>
        <v>0</v>
      </c>
      <c r="BJ296" s="109">
        <f t="shared" si="274"/>
        <v>-10807.827770672968</v>
      </c>
      <c r="BK296" s="109">
        <f t="shared" si="261"/>
        <v>11585.521293745782</v>
      </c>
      <c r="BL296" s="89">
        <f t="shared" si="275"/>
        <v>7.195650593018188E-2</v>
      </c>
      <c r="BM296" s="109">
        <f t="shared" si="304"/>
        <v>1039.788178009818</v>
      </c>
      <c r="BN296" s="108">
        <f t="shared" si="276"/>
        <v>12625.3094717556</v>
      </c>
      <c r="BO296" s="89">
        <f t="shared" si="277"/>
        <v>0.16816345889729734</v>
      </c>
      <c r="BP296" s="108">
        <f t="shared" si="262"/>
        <v>1151.5353119759648</v>
      </c>
      <c r="BQ296" s="108">
        <f t="shared" si="278"/>
        <v>12737.056605721747</v>
      </c>
      <c r="BR296" s="89">
        <f t="shared" si="263"/>
        <v>0.17850292176969562</v>
      </c>
      <c r="BT296" s="108"/>
      <c r="BU296" s="109">
        <f t="shared" si="279"/>
        <v>-10807.827770672968</v>
      </c>
      <c r="BV296" s="109">
        <f t="shared" si="264"/>
        <v>11585.521293745782</v>
      </c>
      <c r="BX296" s="108">
        <f t="shared" si="265"/>
        <v>10807.827770672968</v>
      </c>
      <c r="BY296" s="111">
        <f t="shared" si="266"/>
        <v>7.195650593018188E-2</v>
      </c>
      <c r="BZ296" s="108">
        <f t="shared" si="247"/>
        <v>70.959998999999996</v>
      </c>
      <c r="CA296" s="108">
        <f t="shared" si="248"/>
        <v>40.759998000000003</v>
      </c>
    </row>
    <row r="297" spans="1:79" ht="12.75" customHeight="1" x14ac:dyDescent="0.2">
      <c r="A297" s="107">
        <v>41127</v>
      </c>
      <c r="B297" s="108">
        <v>71.860000999999997</v>
      </c>
      <c r="C297" s="108">
        <v>57.650002000000001</v>
      </c>
      <c r="D297" s="108">
        <v>56.66</v>
      </c>
      <c r="E297" s="108">
        <v>69.199996999999996</v>
      </c>
      <c r="F297" s="108">
        <v>32.82</v>
      </c>
      <c r="G297" s="108">
        <v>41.599997999999999</v>
      </c>
      <c r="L297" s="189">
        <f>IF(inter=Weekly_2,L296+$B$4,IF(inter=Bi_weekly_2,L295+$B$4,IF(inter=Monthly_2,0,IF(inter=Quarterly_2,0,IF(inter=Yearly_2,0,IF(inter=None_2,0,0))))))</f>
        <v>0</v>
      </c>
      <c r="M297" s="109">
        <f t="shared" si="280"/>
        <v>0</v>
      </c>
      <c r="N297" s="109">
        <f t="shared" si="281"/>
        <v>0</v>
      </c>
      <c r="O297" s="109">
        <f t="shared" si="282"/>
        <v>0</v>
      </c>
      <c r="P297" s="109">
        <f t="shared" si="283"/>
        <v>0</v>
      </c>
      <c r="Q297" s="109">
        <f t="shared" si="284"/>
        <v>0</v>
      </c>
      <c r="R297" s="109">
        <f t="shared" si="285"/>
        <v>0</v>
      </c>
      <c r="S297" s="110">
        <f t="shared" si="286"/>
        <v>0</v>
      </c>
      <c r="T297" s="110">
        <f t="shared" si="287"/>
        <v>0</v>
      </c>
      <c r="U297" s="110">
        <f t="shared" si="288"/>
        <v>0</v>
      </c>
      <c r="V297" s="110">
        <f t="shared" si="289"/>
        <v>0</v>
      </c>
      <c r="W297" s="110">
        <f t="shared" si="290"/>
        <v>0</v>
      </c>
      <c r="X297" s="110">
        <f t="shared" si="291"/>
        <v>0</v>
      </c>
      <c r="Y297" s="110">
        <f t="shared" si="292"/>
        <v>28.599690346178757</v>
      </c>
      <c r="Z297" s="110">
        <f t="shared" si="293"/>
        <v>35.633803444257097</v>
      </c>
      <c r="AA297" s="110">
        <f t="shared" si="294"/>
        <v>11.586901346279188</v>
      </c>
      <c r="AB297" s="110">
        <f t="shared" si="295"/>
        <v>8.252782780503555</v>
      </c>
      <c r="AC297" s="110">
        <f t="shared" si="296"/>
        <v>148.21261048016967</v>
      </c>
      <c r="AD297" s="110">
        <f t="shared" si="297"/>
        <v>37.583561217716294</v>
      </c>
      <c r="AE297" s="110"/>
      <c r="AF297" s="110"/>
      <c r="AG297" s="110"/>
      <c r="AH297" s="110"/>
      <c r="AI297" s="110"/>
      <c r="AJ297" s="110"/>
      <c r="AK297" s="90">
        <f t="shared" si="249"/>
        <v>0</v>
      </c>
      <c r="AL297" s="90">
        <f t="shared" si="250"/>
        <v>0</v>
      </c>
      <c r="AM297" s="90">
        <f t="shared" si="251"/>
        <v>0</v>
      </c>
      <c r="AN297" s="90">
        <f t="shared" si="252"/>
        <v>0</v>
      </c>
      <c r="AO297" s="90">
        <f t="shared" si="253"/>
        <v>0</v>
      </c>
      <c r="AP297" s="90">
        <f t="shared" si="254"/>
        <v>0</v>
      </c>
      <c r="AQ297" s="110">
        <f t="shared" si="255"/>
        <v>0</v>
      </c>
      <c r="AR297" s="110">
        <f t="shared" si="256"/>
        <v>0</v>
      </c>
      <c r="AS297" s="110">
        <f t="shared" si="257"/>
        <v>0</v>
      </c>
      <c r="AT297" s="110">
        <f t="shared" si="258"/>
        <v>0</v>
      </c>
      <c r="AU297" s="110">
        <f t="shared" si="259"/>
        <v>0</v>
      </c>
      <c r="AV297" s="110">
        <f t="shared" si="260"/>
        <v>0</v>
      </c>
      <c r="AW297" s="110">
        <f t="shared" si="298"/>
        <v>2.4056990466220718</v>
      </c>
      <c r="AX297" s="110">
        <f t="shared" si="299"/>
        <v>4.3187823090128825</v>
      </c>
      <c r="AY297" s="110">
        <f t="shared" si="300"/>
        <v>1.0941065053467469</v>
      </c>
      <c r="AZ297" s="110">
        <f t="shared" si="301"/>
        <v>0.81205914564825488</v>
      </c>
      <c r="BA297" s="110">
        <f t="shared" si="302"/>
        <v>14.643403104805031</v>
      </c>
      <c r="BB297" s="110">
        <f t="shared" si="303"/>
        <v>3.5722294306233753</v>
      </c>
      <c r="BC297" s="110">
        <f t="shared" si="267"/>
        <v>31.005389392800829</v>
      </c>
      <c r="BD297" s="110">
        <f t="shared" si="268"/>
        <v>39.952585753269979</v>
      </c>
      <c r="BE297" s="110">
        <f t="shared" si="269"/>
        <v>12.681007851625935</v>
      </c>
      <c r="BF297" s="110">
        <f t="shared" si="270"/>
        <v>9.0648419261518107</v>
      </c>
      <c r="BG297" s="110">
        <f t="shared" si="271"/>
        <v>162.8560135849747</v>
      </c>
      <c r="BH297" s="110">
        <f t="shared" si="272"/>
        <v>41.155790648339668</v>
      </c>
      <c r="BI297" s="108">
        <f t="shared" si="273"/>
        <v>0</v>
      </c>
      <c r="BJ297" s="109">
        <f t="shared" si="274"/>
        <v>-10807.827770672968</v>
      </c>
      <c r="BK297" s="109">
        <f t="shared" si="261"/>
        <v>11764.882938086845</v>
      </c>
      <c r="BL297" s="89">
        <f t="shared" si="275"/>
        <v>8.8552037256815375E-2</v>
      </c>
      <c r="BM297" s="109">
        <f t="shared" si="304"/>
        <v>1039.788178009818</v>
      </c>
      <c r="BN297" s="108">
        <f t="shared" si="276"/>
        <v>12804.671116096662</v>
      </c>
      <c r="BO297" s="89">
        <f t="shared" si="277"/>
        <v>0.18475899022393083</v>
      </c>
      <c r="BP297" s="108">
        <f t="shared" si="262"/>
        <v>1169.2391367529215</v>
      </c>
      <c r="BQ297" s="108">
        <f t="shared" si="278"/>
        <v>12934.122074839768</v>
      </c>
      <c r="BR297" s="89">
        <f t="shared" si="263"/>
        <v>0.19673650887891636</v>
      </c>
      <c r="BT297" s="108"/>
      <c r="BU297" s="109">
        <f t="shared" si="279"/>
        <v>-10807.827770672968</v>
      </c>
      <c r="BV297" s="109">
        <f t="shared" si="264"/>
        <v>11764.882938086845</v>
      </c>
      <c r="BX297" s="108">
        <f t="shared" si="265"/>
        <v>10807.827770672968</v>
      </c>
      <c r="BY297" s="111">
        <f t="shared" si="266"/>
        <v>8.8552037256815375E-2</v>
      </c>
      <c r="BZ297" s="108">
        <f t="shared" si="247"/>
        <v>71.860000999999997</v>
      </c>
      <c r="CA297" s="108">
        <f t="shared" si="248"/>
        <v>41.599997999999999</v>
      </c>
    </row>
    <row r="298" spans="1:79" ht="12.75" customHeight="1" x14ac:dyDescent="0.2">
      <c r="A298" s="107">
        <v>41134</v>
      </c>
      <c r="B298" s="108">
        <v>72.629997000000003</v>
      </c>
      <c r="C298" s="108">
        <v>57.860000999999997</v>
      </c>
      <c r="D298" s="108">
        <v>57.380001</v>
      </c>
      <c r="E298" s="108">
        <v>70.330001999999993</v>
      </c>
      <c r="F298" s="108">
        <v>33.110000999999997</v>
      </c>
      <c r="G298" s="108">
        <v>41.349997999999999</v>
      </c>
      <c r="L298" s="189">
        <f>IF(inter=Weekly_2,L297+$B$4,IF(inter=Bi_weekly_2,0,IF(inter=Monthly_2,0,IF(inter=Quarterly_2,0,IF(inter=Yearly_2,0,IF(inter=None_2,0,0))))))</f>
        <v>0</v>
      </c>
      <c r="M298" s="109">
        <f t="shared" si="280"/>
        <v>0</v>
      </c>
      <c r="N298" s="109">
        <f t="shared" si="281"/>
        <v>0</v>
      </c>
      <c r="O298" s="109">
        <f t="shared" si="282"/>
        <v>0</v>
      </c>
      <c r="P298" s="109">
        <f t="shared" si="283"/>
        <v>0</v>
      </c>
      <c r="Q298" s="109">
        <f t="shared" si="284"/>
        <v>0</v>
      </c>
      <c r="R298" s="109">
        <f t="shared" si="285"/>
        <v>0</v>
      </c>
      <c r="S298" s="110">
        <f t="shared" si="286"/>
        <v>0</v>
      </c>
      <c r="T298" s="110">
        <f t="shared" si="287"/>
        <v>0</v>
      </c>
      <c r="U298" s="110">
        <f t="shared" si="288"/>
        <v>0</v>
      </c>
      <c r="V298" s="110">
        <f t="shared" si="289"/>
        <v>0</v>
      </c>
      <c r="W298" s="110">
        <f t="shared" si="290"/>
        <v>0</v>
      </c>
      <c r="X298" s="110">
        <f t="shared" si="291"/>
        <v>0</v>
      </c>
      <c r="Y298" s="110">
        <f t="shared" si="292"/>
        <v>28.599690346178757</v>
      </c>
      <c r="Z298" s="110">
        <f t="shared" si="293"/>
        <v>35.633803444257097</v>
      </c>
      <c r="AA298" s="110">
        <f t="shared" si="294"/>
        <v>11.586901346279188</v>
      </c>
      <c r="AB298" s="110">
        <f t="shared" si="295"/>
        <v>8.252782780503555</v>
      </c>
      <c r="AC298" s="110">
        <f t="shared" si="296"/>
        <v>148.21261048016967</v>
      </c>
      <c r="AD298" s="110">
        <f t="shared" si="297"/>
        <v>37.583561217716294</v>
      </c>
      <c r="AE298" s="110"/>
      <c r="AF298" s="110"/>
      <c r="AG298" s="110"/>
      <c r="AH298" s="110"/>
      <c r="AI298" s="110"/>
      <c r="AJ298" s="110"/>
      <c r="AK298" s="90">
        <f t="shared" si="249"/>
        <v>0</v>
      </c>
      <c r="AL298" s="90">
        <f t="shared" si="250"/>
        <v>0</v>
      </c>
      <c r="AM298" s="90">
        <f t="shared" si="251"/>
        <v>0</v>
      </c>
      <c r="AN298" s="90">
        <f t="shared" si="252"/>
        <v>0</v>
      </c>
      <c r="AO298" s="90">
        <f t="shared" si="253"/>
        <v>0</v>
      </c>
      <c r="AP298" s="90">
        <f t="shared" si="254"/>
        <v>0</v>
      </c>
      <c r="AQ298" s="110">
        <f t="shared" si="255"/>
        <v>0</v>
      </c>
      <c r="AR298" s="110">
        <f t="shared" si="256"/>
        <v>0</v>
      </c>
      <c r="AS298" s="110">
        <f t="shared" si="257"/>
        <v>0</v>
      </c>
      <c r="AT298" s="110">
        <f t="shared" si="258"/>
        <v>0</v>
      </c>
      <c r="AU298" s="110">
        <f t="shared" si="259"/>
        <v>0</v>
      </c>
      <c r="AV298" s="110">
        <f t="shared" si="260"/>
        <v>0</v>
      </c>
      <c r="AW298" s="110">
        <f t="shared" si="298"/>
        <v>2.4056990466220718</v>
      </c>
      <c r="AX298" s="110">
        <f t="shared" si="299"/>
        <v>4.3187823090128825</v>
      </c>
      <c r="AY298" s="110">
        <f t="shared" si="300"/>
        <v>1.0941065053467469</v>
      </c>
      <c r="AZ298" s="110">
        <f t="shared" si="301"/>
        <v>0.81205914564825488</v>
      </c>
      <c r="BA298" s="110">
        <f t="shared" si="302"/>
        <v>14.643403104805031</v>
      </c>
      <c r="BB298" s="110">
        <f t="shared" si="303"/>
        <v>3.5722294306233753</v>
      </c>
      <c r="BC298" s="110">
        <f t="shared" si="267"/>
        <v>31.005389392800829</v>
      </c>
      <c r="BD298" s="110">
        <f t="shared" si="268"/>
        <v>39.952585753269979</v>
      </c>
      <c r="BE298" s="110">
        <f t="shared" si="269"/>
        <v>12.681007851625935</v>
      </c>
      <c r="BF298" s="110">
        <f t="shared" si="270"/>
        <v>9.0648419261518107</v>
      </c>
      <c r="BG298" s="110">
        <f t="shared" si="271"/>
        <v>162.8560135849747</v>
      </c>
      <c r="BH298" s="110">
        <f t="shared" si="272"/>
        <v>41.155790648339668</v>
      </c>
      <c r="BI298" s="108">
        <f t="shared" si="273"/>
        <v>0</v>
      </c>
      <c r="BJ298" s="109">
        <f t="shared" si="274"/>
        <v>-10807.827770672968</v>
      </c>
      <c r="BK298" s="109">
        <f t="shared" si="261"/>
        <v>11845.641829653669</v>
      </c>
      <c r="BL298" s="89">
        <f t="shared" si="275"/>
        <v>9.6024296556317168E-2</v>
      </c>
      <c r="BM298" s="109">
        <f t="shared" si="304"/>
        <v>1039.788178009818</v>
      </c>
      <c r="BN298" s="108">
        <f t="shared" si="276"/>
        <v>12885.430007663486</v>
      </c>
      <c r="BO298" s="89">
        <f t="shared" si="277"/>
        <v>0.1922312495234324</v>
      </c>
      <c r="BP298" s="108">
        <f t="shared" si="262"/>
        <v>1177.0573882211099</v>
      </c>
      <c r="BQ298" s="108">
        <f t="shared" si="278"/>
        <v>13022.699217874777</v>
      </c>
      <c r="BR298" s="89">
        <f t="shared" si="263"/>
        <v>0.20493215604451631</v>
      </c>
      <c r="BT298" s="108"/>
      <c r="BU298" s="109">
        <f t="shared" si="279"/>
        <v>-10807.827770672968</v>
      </c>
      <c r="BV298" s="109">
        <f t="shared" si="264"/>
        <v>11845.641829653669</v>
      </c>
      <c r="BX298" s="108">
        <f t="shared" si="265"/>
        <v>10807.827770672968</v>
      </c>
      <c r="BY298" s="111">
        <f t="shared" si="266"/>
        <v>9.6024296556316946E-2</v>
      </c>
      <c r="BZ298" s="108">
        <f t="shared" si="247"/>
        <v>72.629997000000003</v>
      </c>
      <c r="CA298" s="108">
        <f t="shared" si="248"/>
        <v>41.349997999999999</v>
      </c>
    </row>
    <row r="299" spans="1:79" ht="12.75" customHeight="1" x14ac:dyDescent="0.2">
      <c r="A299" s="107">
        <v>41141</v>
      </c>
      <c r="B299" s="108">
        <v>72.25</v>
      </c>
      <c r="C299" s="108">
        <v>57.57</v>
      </c>
      <c r="D299" s="108">
        <v>56.98</v>
      </c>
      <c r="E299" s="108">
        <v>69.639999000000003</v>
      </c>
      <c r="F299" s="108">
        <v>32.93</v>
      </c>
      <c r="G299" s="108">
        <v>40.950001</v>
      </c>
      <c r="L299" s="189">
        <f>IF(inter=Weekly_2,L298+$B$4,IF(inter=Bi_weekly_2,L297+$B$4,IF(inter=Monthly_2,L295+$B$4,IF(inter=Quarterly_2,0,IF(inter=Yearly_2,0,IF(inter=None_2,0,0))))))</f>
        <v>11600</v>
      </c>
      <c r="M299" s="109">
        <f t="shared" si="280"/>
        <v>24.727627511415449</v>
      </c>
      <c r="N299" s="109">
        <f t="shared" si="281"/>
        <v>9.8380642858810461</v>
      </c>
      <c r="O299" s="109">
        <f t="shared" si="282"/>
        <v>10.621638710988009</v>
      </c>
      <c r="P299" s="109">
        <f t="shared" si="283"/>
        <v>6.3237845814848015</v>
      </c>
      <c r="Q299" s="109">
        <f t="shared" si="284"/>
        <v>113.04126311198797</v>
      </c>
      <c r="R299" s="109">
        <f t="shared" si="285"/>
        <v>7.8468694490434245</v>
      </c>
      <c r="S299" s="110">
        <f t="shared" si="286"/>
        <v>-0.34225089981197854</v>
      </c>
      <c r="T299" s="110">
        <f t="shared" si="287"/>
        <v>-0.17088873173321253</v>
      </c>
      <c r="U299" s="110">
        <f t="shared" si="288"/>
        <v>-0.18640994578778536</v>
      </c>
      <c r="V299" s="110">
        <f t="shared" si="289"/>
        <v>-9.080678736777123E-2</v>
      </c>
      <c r="W299" s="110">
        <f t="shared" si="290"/>
        <v>-3.4327744643786207</v>
      </c>
      <c r="X299" s="110">
        <f t="shared" si="291"/>
        <v>-0.19162073888700087</v>
      </c>
      <c r="Y299" s="110">
        <f t="shared" si="292"/>
        <v>28.257439446366778</v>
      </c>
      <c r="Z299" s="110">
        <f t="shared" si="293"/>
        <v>35.462914712523883</v>
      </c>
      <c r="AA299" s="110">
        <f t="shared" si="294"/>
        <v>11.400491400491402</v>
      </c>
      <c r="AB299" s="110">
        <f t="shared" si="295"/>
        <v>8.1619759931357834</v>
      </c>
      <c r="AC299" s="110">
        <f t="shared" si="296"/>
        <v>144.77983601579106</v>
      </c>
      <c r="AD299" s="110">
        <f t="shared" si="297"/>
        <v>37.391940478829291</v>
      </c>
      <c r="AE299" s="110"/>
      <c r="AF299" s="110"/>
      <c r="AG299" s="110"/>
      <c r="AH299" s="110"/>
      <c r="AI299" s="110"/>
      <c r="AJ299" s="110"/>
      <c r="AK299" s="90">
        <f t="shared" si="249"/>
        <v>0</v>
      </c>
      <c r="AL299" s="90">
        <f t="shared" si="250"/>
        <v>0</v>
      </c>
      <c r="AM299" s="90">
        <f t="shared" si="251"/>
        <v>0</v>
      </c>
      <c r="AN299" s="90">
        <f t="shared" si="252"/>
        <v>0</v>
      </c>
      <c r="AO299" s="90">
        <f t="shared" si="253"/>
        <v>0</v>
      </c>
      <c r="AP299" s="90">
        <f t="shared" si="254"/>
        <v>0</v>
      </c>
      <c r="AQ299" s="110">
        <f t="shared" si="255"/>
        <v>0</v>
      </c>
      <c r="AR299" s="110">
        <f t="shared" si="256"/>
        <v>0</v>
      </c>
      <c r="AS299" s="110">
        <f t="shared" si="257"/>
        <v>0</v>
      </c>
      <c r="AT299" s="110">
        <f t="shared" si="258"/>
        <v>0</v>
      </c>
      <c r="AU299" s="110">
        <f t="shared" si="259"/>
        <v>0</v>
      </c>
      <c r="AV299" s="110">
        <f t="shared" si="260"/>
        <v>0</v>
      </c>
      <c r="AW299" s="110">
        <f t="shared" si="298"/>
        <v>2.4056990466220718</v>
      </c>
      <c r="AX299" s="110">
        <f t="shared" si="299"/>
        <v>4.3187823090128825</v>
      </c>
      <c r="AY299" s="110">
        <f t="shared" si="300"/>
        <v>1.0941065053467469</v>
      </c>
      <c r="AZ299" s="110">
        <f t="shared" si="301"/>
        <v>0.81205914564825488</v>
      </c>
      <c r="BA299" s="110">
        <f t="shared" si="302"/>
        <v>14.643403104805031</v>
      </c>
      <c r="BB299" s="110">
        <f t="shared" si="303"/>
        <v>3.5722294306233753</v>
      </c>
      <c r="BC299" s="110">
        <f t="shared" si="267"/>
        <v>30.66313849298885</v>
      </c>
      <c r="BD299" s="110">
        <f t="shared" si="268"/>
        <v>39.781697021536765</v>
      </c>
      <c r="BE299" s="110">
        <f t="shared" si="269"/>
        <v>12.49459790583815</v>
      </c>
      <c r="BF299" s="110">
        <f t="shared" si="270"/>
        <v>8.9740351387840391</v>
      </c>
      <c r="BG299" s="110">
        <f t="shared" si="271"/>
        <v>159.42323912059609</v>
      </c>
      <c r="BH299" s="110">
        <f t="shared" si="272"/>
        <v>40.964169909452664</v>
      </c>
      <c r="BI299" s="108">
        <f t="shared" si="273"/>
        <v>0</v>
      </c>
      <c r="BJ299" s="109">
        <f t="shared" si="274"/>
        <v>-10635.428523022165</v>
      </c>
      <c r="BK299" s="109">
        <f t="shared" si="261"/>
        <v>11600</v>
      </c>
      <c r="BL299" s="89">
        <f t="shared" si="275"/>
        <v>9.0694180764776755E-2</v>
      </c>
      <c r="BM299" s="109">
        <f t="shared" si="304"/>
        <v>1039.788178009818</v>
      </c>
      <c r="BN299" s="108">
        <f t="shared" si="276"/>
        <v>12639.788178009818</v>
      </c>
      <c r="BO299" s="89">
        <f t="shared" si="277"/>
        <v>0.18846063895299392</v>
      </c>
      <c r="BP299" s="108">
        <f t="shared" si="262"/>
        <v>1169.8281034113456</v>
      </c>
      <c r="BQ299" s="108">
        <f t="shared" si="278"/>
        <v>12769.828103411346</v>
      </c>
      <c r="BR299" s="89">
        <f t="shared" si="263"/>
        <v>0.20068768980666052</v>
      </c>
      <c r="BT299" s="108"/>
      <c r="BU299" s="109">
        <f t="shared" si="279"/>
        <v>-10635.428523022165</v>
      </c>
      <c r="BV299" s="109">
        <f t="shared" si="264"/>
        <v>11600</v>
      </c>
      <c r="BX299" s="108">
        <f t="shared" si="265"/>
        <v>10635.428523022165</v>
      </c>
      <c r="BY299" s="111">
        <f t="shared" si="266"/>
        <v>9.0694180764776755E-2</v>
      </c>
      <c r="BZ299" s="108">
        <f t="shared" si="247"/>
        <v>72.25</v>
      </c>
      <c r="CA299" s="108">
        <f t="shared" si="248"/>
        <v>40.950001</v>
      </c>
    </row>
    <row r="300" spans="1:79" ht="12.75" customHeight="1" x14ac:dyDescent="0.2">
      <c r="A300" s="107">
        <v>41148</v>
      </c>
      <c r="B300" s="108">
        <v>72.209998999999996</v>
      </c>
      <c r="C300" s="108">
        <v>57.439999</v>
      </c>
      <c r="D300" s="108">
        <v>56.779998999999997</v>
      </c>
      <c r="E300" s="108">
        <v>69.940002000000007</v>
      </c>
      <c r="F300" s="108">
        <v>32.689999</v>
      </c>
      <c r="G300" s="108">
        <v>40.110000999999997</v>
      </c>
      <c r="L300" s="189">
        <f>IF(inter=Weekly_2,L299+$B$4,IF(inter=Bi_weekly_2,0,IF(inter=Monthly_2,0,IF(inter=Quarterly_2,0,IF(inter=Yearly_2,0,IF(inter=None_2,0,0))))))</f>
        <v>0</v>
      </c>
      <c r="M300" s="109">
        <f t="shared" si="280"/>
        <v>0</v>
      </c>
      <c r="N300" s="109">
        <f t="shared" si="281"/>
        <v>0</v>
      </c>
      <c r="O300" s="109">
        <f t="shared" si="282"/>
        <v>0</v>
      </c>
      <c r="P300" s="109">
        <f t="shared" si="283"/>
        <v>0</v>
      </c>
      <c r="Q300" s="109">
        <f t="shared" si="284"/>
        <v>0</v>
      </c>
      <c r="R300" s="109">
        <f t="shared" si="285"/>
        <v>0</v>
      </c>
      <c r="S300" s="110">
        <f t="shared" si="286"/>
        <v>0</v>
      </c>
      <c r="T300" s="110">
        <f t="shared" si="287"/>
        <v>0</v>
      </c>
      <c r="U300" s="110">
        <f t="shared" si="288"/>
        <v>0</v>
      </c>
      <c r="V300" s="110">
        <f t="shared" si="289"/>
        <v>0</v>
      </c>
      <c r="W300" s="110">
        <f t="shared" si="290"/>
        <v>0</v>
      </c>
      <c r="X300" s="110">
        <f t="shared" si="291"/>
        <v>0</v>
      </c>
      <c r="Y300" s="110">
        <f t="shared" si="292"/>
        <v>28.257439446366778</v>
      </c>
      <c r="Z300" s="110">
        <f t="shared" si="293"/>
        <v>35.462914712523883</v>
      </c>
      <c r="AA300" s="110">
        <f t="shared" si="294"/>
        <v>11.400491400491402</v>
      </c>
      <c r="AB300" s="110">
        <f t="shared" si="295"/>
        <v>8.1619759931357834</v>
      </c>
      <c r="AC300" s="110">
        <f t="shared" si="296"/>
        <v>144.77983601579106</v>
      </c>
      <c r="AD300" s="110">
        <f t="shared" si="297"/>
        <v>37.391940478829291</v>
      </c>
      <c r="AE300" s="110"/>
      <c r="AF300" s="110"/>
      <c r="AG300" s="110"/>
      <c r="AH300" s="110"/>
      <c r="AI300" s="110"/>
      <c r="AJ300" s="110"/>
      <c r="AK300" s="90">
        <f t="shared" si="249"/>
        <v>0</v>
      </c>
      <c r="AL300" s="90">
        <f t="shared" si="250"/>
        <v>0</v>
      </c>
      <c r="AM300" s="90">
        <f t="shared" si="251"/>
        <v>0</v>
      </c>
      <c r="AN300" s="90">
        <f t="shared" si="252"/>
        <v>0</v>
      </c>
      <c r="AO300" s="90">
        <f t="shared" si="253"/>
        <v>0</v>
      </c>
      <c r="AP300" s="90">
        <f t="shared" si="254"/>
        <v>0</v>
      </c>
      <c r="AQ300" s="110">
        <f t="shared" si="255"/>
        <v>0</v>
      </c>
      <c r="AR300" s="110">
        <f t="shared" si="256"/>
        <v>0</v>
      </c>
      <c r="AS300" s="110">
        <f t="shared" si="257"/>
        <v>0</v>
      </c>
      <c r="AT300" s="110">
        <f t="shared" si="258"/>
        <v>0</v>
      </c>
      <c r="AU300" s="110">
        <f t="shared" si="259"/>
        <v>0</v>
      </c>
      <c r="AV300" s="110">
        <f t="shared" si="260"/>
        <v>0</v>
      </c>
      <c r="AW300" s="110">
        <f t="shared" si="298"/>
        <v>2.4056990466220718</v>
      </c>
      <c r="AX300" s="110">
        <f t="shared" si="299"/>
        <v>4.3187823090128825</v>
      </c>
      <c r="AY300" s="110">
        <f t="shared" si="300"/>
        <v>1.0941065053467469</v>
      </c>
      <c r="AZ300" s="110">
        <f t="shared" si="301"/>
        <v>0.81205914564825488</v>
      </c>
      <c r="BA300" s="110">
        <f t="shared" si="302"/>
        <v>14.643403104805031</v>
      </c>
      <c r="BB300" s="110">
        <f t="shared" si="303"/>
        <v>3.5722294306233753</v>
      </c>
      <c r="BC300" s="110">
        <f t="shared" si="267"/>
        <v>30.66313849298885</v>
      </c>
      <c r="BD300" s="110">
        <f t="shared" si="268"/>
        <v>39.781697021536765</v>
      </c>
      <c r="BE300" s="110">
        <f t="shared" si="269"/>
        <v>12.49459790583815</v>
      </c>
      <c r="BF300" s="110">
        <f t="shared" si="270"/>
        <v>8.9740351387840391</v>
      </c>
      <c r="BG300" s="110">
        <f t="shared" si="271"/>
        <v>159.42323912059609</v>
      </c>
      <c r="BH300" s="110">
        <f t="shared" si="272"/>
        <v>40.964169909452664</v>
      </c>
      <c r="BI300" s="108">
        <f t="shared" si="273"/>
        <v>0</v>
      </c>
      <c r="BJ300" s="109">
        <f t="shared" si="274"/>
        <v>-10635.428523022165</v>
      </c>
      <c r="BK300" s="109">
        <f t="shared" si="261"/>
        <v>11528.271431966601</v>
      </c>
      <c r="BL300" s="89">
        <f t="shared" si="275"/>
        <v>8.3949876303688997E-2</v>
      </c>
      <c r="BM300" s="109">
        <f t="shared" si="304"/>
        <v>1039.788178009818</v>
      </c>
      <c r="BN300" s="108">
        <f t="shared" si="276"/>
        <v>12568.059609976419</v>
      </c>
      <c r="BO300" s="89">
        <f t="shared" si="277"/>
        <v>0.18171633449190594</v>
      </c>
      <c r="BP300" s="108">
        <f t="shared" si="262"/>
        <v>1162.6801206992438</v>
      </c>
      <c r="BQ300" s="108">
        <f t="shared" si="278"/>
        <v>12690.951552665842</v>
      </c>
      <c r="BR300" s="89">
        <f t="shared" si="263"/>
        <v>0.19327129369485707</v>
      </c>
      <c r="BT300" s="108"/>
      <c r="BU300" s="109">
        <f t="shared" si="279"/>
        <v>-10635.428523022165</v>
      </c>
      <c r="BV300" s="109">
        <f t="shared" si="264"/>
        <v>11528.271431966601</v>
      </c>
      <c r="BX300" s="108">
        <f t="shared" si="265"/>
        <v>10635.428523022165</v>
      </c>
      <c r="BY300" s="111">
        <f t="shared" si="266"/>
        <v>8.3949876303688997E-2</v>
      </c>
      <c r="BZ300" s="108">
        <f t="shared" si="247"/>
        <v>72.209998999999996</v>
      </c>
      <c r="CA300" s="108">
        <f t="shared" si="248"/>
        <v>40.110000999999997</v>
      </c>
    </row>
    <row r="301" spans="1:79" ht="12.75" customHeight="1" x14ac:dyDescent="0.2">
      <c r="A301" s="107">
        <v>41156</v>
      </c>
      <c r="B301" s="108">
        <v>73.959998999999996</v>
      </c>
      <c r="C301" s="108">
        <v>58.869999</v>
      </c>
      <c r="D301" s="108">
        <v>58.32</v>
      </c>
      <c r="E301" s="108">
        <v>72.370002999999997</v>
      </c>
      <c r="F301" s="108">
        <v>33.709999000000003</v>
      </c>
      <c r="G301" s="108">
        <v>41.509998000000003</v>
      </c>
      <c r="L301" s="189">
        <f>IF(inter=Weekly_2,L300+$B$4,IF(inter=Bi_weekly_2,L299+$B$4,IF(inter=Monthly_2,0,IF(inter=Quarterly_2,0,IF(inter=Yearly_2,0,IF(inter=None_2,0,0))))))</f>
        <v>0</v>
      </c>
      <c r="M301" s="109">
        <f t="shared" si="280"/>
        <v>0</v>
      </c>
      <c r="N301" s="109">
        <f t="shared" si="281"/>
        <v>0</v>
      </c>
      <c r="O301" s="109">
        <f t="shared" si="282"/>
        <v>0</v>
      </c>
      <c r="P301" s="109">
        <f t="shared" si="283"/>
        <v>0</v>
      </c>
      <c r="Q301" s="109">
        <f t="shared" si="284"/>
        <v>0</v>
      </c>
      <c r="R301" s="109">
        <f t="shared" si="285"/>
        <v>0</v>
      </c>
      <c r="S301" s="110">
        <f t="shared" si="286"/>
        <v>0</v>
      </c>
      <c r="T301" s="110">
        <f t="shared" si="287"/>
        <v>0</v>
      </c>
      <c r="U301" s="110">
        <f t="shared" si="288"/>
        <v>0</v>
      </c>
      <c r="V301" s="110">
        <f t="shared" si="289"/>
        <v>0</v>
      </c>
      <c r="W301" s="110">
        <f t="shared" si="290"/>
        <v>0</v>
      </c>
      <c r="X301" s="110">
        <f t="shared" si="291"/>
        <v>0</v>
      </c>
      <c r="Y301" s="110">
        <f t="shared" si="292"/>
        <v>28.257439446366778</v>
      </c>
      <c r="Z301" s="110">
        <f t="shared" si="293"/>
        <v>35.462914712523883</v>
      </c>
      <c r="AA301" s="110">
        <f t="shared" si="294"/>
        <v>11.400491400491402</v>
      </c>
      <c r="AB301" s="110">
        <f t="shared" si="295"/>
        <v>8.1619759931357834</v>
      </c>
      <c r="AC301" s="110">
        <f t="shared" si="296"/>
        <v>144.77983601579106</v>
      </c>
      <c r="AD301" s="110">
        <f t="shared" si="297"/>
        <v>37.391940478829291</v>
      </c>
      <c r="AE301" s="110"/>
      <c r="AF301" s="110"/>
      <c r="AG301" s="110"/>
      <c r="AH301" s="110"/>
      <c r="AI301" s="110"/>
      <c r="AJ301" s="110"/>
      <c r="AK301" s="90">
        <f t="shared" si="249"/>
        <v>0</v>
      </c>
      <c r="AL301" s="90">
        <f t="shared" si="250"/>
        <v>0</v>
      </c>
      <c r="AM301" s="90">
        <f t="shared" si="251"/>
        <v>0</v>
      </c>
      <c r="AN301" s="90">
        <f t="shared" si="252"/>
        <v>0</v>
      </c>
      <c r="AO301" s="90">
        <f t="shared" si="253"/>
        <v>0</v>
      </c>
      <c r="AP301" s="90">
        <f t="shared" si="254"/>
        <v>0</v>
      </c>
      <c r="AQ301" s="110">
        <f t="shared" si="255"/>
        <v>0</v>
      </c>
      <c r="AR301" s="110">
        <f t="shared" si="256"/>
        <v>0</v>
      </c>
      <c r="AS301" s="110">
        <f t="shared" si="257"/>
        <v>0</v>
      </c>
      <c r="AT301" s="110">
        <f t="shared" si="258"/>
        <v>0</v>
      </c>
      <c r="AU301" s="110">
        <f t="shared" si="259"/>
        <v>0</v>
      </c>
      <c r="AV301" s="110">
        <f t="shared" si="260"/>
        <v>0</v>
      </c>
      <c r="AW301" s="110">
        <f t="shared" si="298"/>
        <v>2.4056990466220718</v>
      </c>
      <c r="AX301" s="110">
        <f t="shared" si="299"/>
        <v>4.3187823090128825</v>
      </c>
      <c r="AY301" s="110">
        <f t="shared" si="300"/>
        <v>1.0941065053467469</v>
      </c>
      <c r="AZ301" s="110">
        <f t="shared" si="301"/>
        <v>0.81205914564825488</v>
      </c>
      <c r="BA301" s="110">
        <f t="shared" si="302"/>
        <v>14.643403104805031</v>
      </c>
      <c r="BB301" s="110">
        <f t="shared" si="303"/>
        <v>3.5722294306233753</v>
      </c>
      <c r="BC301" s="110">
        <f t="shared" si="267"/>
        <v>30.66313849298885</v>
      </c>
      <c r="BD301" s="110">
        <f t="shared" si="268"/>
        <v>39.781697021536765</v>
      </c>
      <c r="BE301" s="110">
        <f t="shared" si="269"/>
        <v>12.49459790583815</v>
      </c>
      <c r="BF301" s="110">
        <f t="shared" si="270"/>
        <v>8.9740351387840391</v>
      </c>
      <c r="BG301" s="110">
        <f t="shared" si="271"/>
        <v>159.42323912059609</v>
      </c>
      <c r="BH301" s="110">
        <f t="shared" si="272"/>
        <v>40.964169909452664</v>
      </c>
      <c r="BI301" s="108">
        <f t="shared" si="273"/>
        <v>0</v>
      </c>
      <c r="BJ301" s="109">
        <f t="shared" si="274"/>
        <v>-10635.428523022165</v>
      </c>
      <c r="BK301" s="109">
        <f t="shared" si="261"/>
        <v>11865.84833424984</v>
      </c>
      <c r="BL301" s="89">
        <f t="shared" si="275"/>
        <v>0.11569066620721724</v>
      </c>
      <c r="BM301" s="109">
        <f t="shared" si="304"/>
        <v>1039.788178009818</v>
      </c>
      <c r="BN301" s="108">
        <f t="shared" si="276"/>
        <v>12905.636512259658</v>
      </c>
      <c r="BO301" s="89">
        <f t="shared" si="277"/>
        <v>0.21345712439543441</v>
      </c>
      <c r="BP301" s="108">
        <f t="shared" si="262"/>
        <v>1196.6615640341315</v>
      </c>
      <c r="BQ301" s="108">
        <f t="shared" si="278"/>
        <v>13062.509898283972</v>
      </c>
      <c r="BR301" s="89">
        <f t="shared" si="263"/>
        <v>0.22820720105522629</v>
      </c>
      <c r="BT301" s="108"/>
      <c r="BU301" s="109">
        <f t="shared" si="279"/>
        <v>-10635.428523022165</v>
      </c>
      <c r="BV301" s="109">
        <f t="shared" si="264"/>
        <v>11865.84833424984</v>
      </c>
      <c r="BX301" s="108">
        <f t="shared" si="265"/>
        <v>10635.428523022165</v>
      </c>
      <c r="BY301" s="111">
        <f t="shared" si="266"/>
        <v>0.11569066620721724</v>
      </c>
      <c r="BZ301" s="108">
        <f t="shared" si="247"/>
        <v>73.959998999999996</v>
      </c>
      <c r="CA301" s="108">
        <f t="shared" si="248"/>
        <v>41.509998000000003</v>
      </c>
    </row>
    <row r="302" spans="1:79" ht="12.75" customHeight="1" x14ac:dyDescent="0.2">
      <c r="A302" s="107">
        <v>41162</v>
      </c>
      <c r="B302" s="108">
        <v>75.5</v>
      </c>
      <c r="C302" s="108">
        <v>60.07</v>
      </c>
      <c r="D302" s="108">
        <v>59.73</v>
      </c>
      <c r="E302" s="108">
        <v>74.550003000000004</v>
      </c>
      <c r="F302" s="108">
        <v>34.900002000000001</v>
      </c>
      <c r="G302" s="108">
        <v>43.220001000000003</v>
      </c>
      <c r="L302" s="189">
        <f>IF(inter=Weekly_2,L301+$B$4,IF(inter=Bi_weekly_2,0,IF(inter=Monthly_2,0,IF(inter=Quarterly_2,0,IF(inter=Yearly_2,0,IF(inter=None_2,0,0))))))</f>
        <v>0</v>
      </c>
      <c r="M302" s="109">
        <f t="shared" si="280"/>
        <v>0</v>
      </c>
      <c r="N302" s="109">
        <f t="shared" si="281"/>
        <v>0</v>
      </c>
      <c r="O302" s="109">
        <f t="shared" si="282"/>
        <v>0</v>
      </c>
      <c r="P302" s="109">
        <f t="shared" si="283"/>
        <v>0</v>
      </c>
      <c r="Q302" s="109">
        <f t="shared" si="284"/>
        <v>0</v>
      </c>
      <c r="R302" s="109">
        <f t="shared" si="285"/>
        <v>0</v>
      </c>
      <c r="S302" s="110">
        <f t="shared" si="286"/>
        <v>0</v>
      </c>
      <c r="T302" s="110">
        <f t="shared" si="287"/>
        <v>0</v>
      </c>
      <c r="U302" s="110">
        <f t="shared" si="288"/>
        <v>0</v>
      </c>
      <c r="V302" s="110">
        <f t="shared" si="289"/>
        <v>0</v>
      </c>
      <c r="W302" s="110">
        <f t="shared" si="290"/>
        <v>0</v>
      </c>
      <c r="X302" s="110">
        <f t="shared" si="291"/>
        <v>0</v>
      </c>
      <c r="Y302" s="110">
        <f t="shared" si="292"/>
        <v>28.257439446366778</v>
      </c>
      <c r="Z302" s="110">
        <f t="shared" si="293"/>
        <v>35.462914712523883</v>
      </c>
      <c r="AA302" s="110">
        <f t="shared" si="294"/>
        <v>11.400491400491402</v>
      </c>
      <c r="AB302" s="110">
        <f t="shared" si="295"/>
        <v>8.1619759931357834</v>
      </c>
      <c r="AC302" s="110">
        <f t="shared" si="296"/>
        <v>144.77983601579106</v>
      </c>
      <c r="AD302" s="110">
        <f t="shared" si="297"/>
        <v>37.391940478829291</v>
      </c>
      <c r="AE302" s="110"/>
      <c r="AF302" s="110"/>
      <c r="AG302" s="110"/>
      <c r="AH302" s="110"/>
      <c r="AI302" s="110"/>
      <c r="AJ302" s="110"/>
      <c r="AK302" s="90">
        <f t="shared" si="249"/>
        <v>0</v>
      </c>
      <c r="AL302" s="90">
        <f t="shared" si="250"/>
        <v>0</v>
      </c>
      <c r="AM302" s="90">
        <f t="shared" si="251"/>
        <v>0</v>
      </c>
      <c r="AN302" s="90">
        <f t="shared" si="252"/>
        <v>0</v>
      </c>
      <c r="AO302" s="90">
        <f t="shared" si="253"/>
        <v>0</v>
      </c>
      <c r="AP302" s="90">
        <f t="shared" si="254"/>
        <v>0</v>
      </c>
      <c r="AQ302" s="110">
        <f t="shared" si="255"/>
        <v>0</v>
      </c>
      <c r="AR302" s="110">
        <f t="shared" si="256"/>
        <v>0</v>
      </c>
      <c r="AS302" s="110">
        <f t="shared" si="257"/>
        <v>0</v>
      </c>
      <c r="AT302" s="110">
        <f t="shared" si="258"/>
        <v>0</v>
      </c>
      <c r="AU302" s="110">
        <f t="shared" si="259"/>
        <v>0</v>
      </c>
      <c r="AV302" s="110">
        <f t="shared" si="260"/>
        <v>0</v>
      </c>
      <c r="AW302" s="110">
        <f t="shared" si="298"/>
        <v>2.4056990466220718</v>
      </c>
      <c r="AX302" s="110">
        <f t="shared" si="299"/>
        <v>4.3187823090128825</v>
      </c>
      <c r="AY302" s="110">
        <f t="shared" si="300"/>
        <v>1.0941065053467469</v>
      </c>
      <c r="AZ302" s="110">
        <f t="shared" si="301"/>
        <v>0.81205914564825488</v>
      </c>
      <c r="BA302" s="110">
        <f t="shared" si="302"/>
        <v>14.643403104805031</v>
      </c>
      <c r="BB302" s="110">
        <f t="shared" si="303"/>
        <v>3.5722294306233753</v>
      </c>
      <c r="BC302" s="110">
        <f t="shared" si="267"/>
        <v>30.66313849298885</v>
      </c>
      <c r="BD302" s="110">
        <f t="shared" si="268"/>
        <v>39.781697021536765</v>
      </c>
      <c r="BE302" s="110">
        <f t="shared" si="269"/>
        <v>12.49459790583815</v>
      </c>
      <c r="BF302" s="110">
        <f t="shared" si="270"/>
        <v>8.9740351387840391</v>
      </c>
      <c r="BG302" s="110">
        <f t="shared" si="271"/>
        <v>159.42323912059609</v>
      </c>
      <c r="BH302" s="110">
        <f t="shared" si="272"/>
        <v>40.964169909452664</v>
      </c>
      <c r="BI302" s="108">
        <f t="shared" si="273"/>
        <v>0</v>
      </c>
      <c r="BJ302" s="109">
        <f t="shared" si="274"/>
        <v>-10635.428523022165</v>
      </c>
      <c r="BK302" s="109">
        <f t="shared" si="261"/>
        <v>12222.016922505276</v>
      </c>
      <c r="BL302" s="89">
        <f t="shared" si="275"/>
        <v>0.14917954608492501</v>
      </c>
      <c r="BM302" s="109">
        <f t="shared" si="304"/>
        <v>1039.788178009818</v>
      </c>
      <c r="BN302" s="108">
        <f t="shared" si="276"/>
        <v>13261.805100515094</v>
      </c>
      <c r="BO302" s="89">
        <f t="shared" si="277"/>
        <v>0.24694600427314217</v>
      </c>
      <c r="BP302" s="108">
        <f t="shared" si="262"/>
        <v>1232.3960818392598</v>
      </c>
      <c r="BQ302" s="108">
        <f t="shared" si="278"/>
        <v>13454.413004344537</v>
      </c>
      <c r="BR302" s="89">
        <f t="shared" si="263"/>
        <v>0.26505603184866589</v>
      </c>
      <c r="BT302" s="108"/>
      <c r="BU302" s="109">
        <f t="shared" si="279"/>
        <v>-10635.428523022165</v>
      </c>
      <c r="BV302" s="109">
        <f t="shared" si="264"/>
        <v>12222.016922505276</v>
      </c>
      <c r="BX302" s="108">
        <f t="shared" si="265"/>
        <v>10635.428523022165</v>
      </c>
      <c r="BY302" s="111">
        <f t="shared" si="266"/>
        <v>0.14917954608492523</v>
      </c>
      <c r="BZ302" s="108">
        <f t="shared" si="247"/>
        <v>75.5</v>
      </c>
      <c r="CA302" s="108">
        <f t="shared" si="248"/>
        <v>43.220001000000003</v>
      </c>
    </row>
    <row r="303" spans="1:79" ht="12.75" customHeight="1" x14ac:dyDescent="0.2">
      <c r="A303" s="107">
        <v>41169</v>
      </c>
      <c r="B303" s="108">
        <v>75.040001000000004</v>
      </c>
      <c r="C303" s="108">
        <v>59.77</v>
      </c>
      <c r="D303" s="108">
        <v>58.830002</v>
      </c>
      <c r="E303" s="108">
        <v>73.309997999999993</v>
      </c>
      <c r="F303" s="108">
        <v>34.509998000000003</v>
      </c>
      <c r="G303" s="108">
        <v>42.650002000000001</v>
      </c>
      <c r="L303" s="189">
        <f>IF(inter=Weekly_2,L302+$B$4,IF(inter=Bi_weekly_2,L301+$B$4,IF(inter=Monthly_2,L299+$B$4,IF(inter=Quarterly_2,0,IF(inter=Yearly_2,0,IF(inter=None_2,0,0))))))</f>
        <v>11700</v>
      </c>
      <c r="M303" s="109">
        <f t="shared" si="280"/>
        <v>61.238284312802534</v>
      </c>
      <c r="N303" s="109">
        <f t="shared" si="281"/>
        <v>60.418412367552719</v>
      </c>
      <c r="O303" s="109">
        <f t="shared" si="282"/>
        <v>15.490931891891933</v>
      </c>
      <c r="P303" s="109">
        <f t="shared" si="283"/>
        <v>25.054443732832169</v>
      </c>
      <c r="Q303" s="109">
        <f t="shared" si="284"/>
        <v>187.65185134527837</v>
      </c>
      <c r="R303" s="109">
        <f t="shared" si="285"/>
        <v>50.36633620595012</v>
      </c>
      <c r="S303" s="110">
        <f t="shared" si="286"/>
        <v>-0.81607520651289078</v>
      </c>
      <c r="T303" s="110">
        <f t="shared" si="287"/>
        <v>-1.0108484585503215</v>
      </c>
      <c r="U303" s="110">
        <f t="shared" si="288"/>
        <v>-0.26331686835387041</v>
      </c>
      <c r="V303" s="110">
        <f t="shared" si="289"/>
        <v>-0.34176025666829468</v>
      </c>
      <c r="W303" s="110">
        <f t="shared" si="290"/>
        <v>-5.4376082938422181</v>
      </c>
      <c r="X303" s="110">
        <f t="shared" si="291"/>
        <v>-1.1809222472240475</v>
      </c>
      <c r="Y303" s="110">
        <f t="shared" si="292"/>
        <v>27.441364239853886</v>
      </c>
      <c r="Z303" s="110">
        <f t="shared" si="293"/>
        <v>34.452066253973562</v>
      </c>
      <c r="AA303" s="110">
        <f t="shared" si="294"/>
        <v>11.137174532137532</v>
      </c>
      <c r="AB303" s="110">
        <f t="shared" si="295"/>
        <v>7.8202157364674889</v>
      </c>
      <c r="AC303" s="110">
        <f t="shared" si="296"/>
        <v>139.34222772194883</v>
      </c>
      <c r="AD303" s="110">
        <f t="shared" si="297"/>
        <v>36.211018231605244</v>
      </c>
      <c r="AE303" s="110"/>
      <c r="AF303" s="110"/>
      <c r="AG303" s="110"/>
      <c r="AH303" s="110"/>
      <c r="AI303" s="110"/>
      <c r="AJ303" s="110"/>
      <c r="AK303" s="90">
        <f t="shared" si="249"/>
        <v>0</v>
      </c>
      <c r="AL303" s="90">
        <f t="shared" si="250"/>
        <v>0</v>
      </c>
      <c r="AM303" s="90">
        <f t="shared" si="251"/>
        <v>0</v>
      </c>
      <c r="AN303" s="90">
        <f t="shared" si="252"/>
        <v>0</v>
      </c>
      <c r="AO303" s="90">
        <f t="shared" si="253"/>
        <v>0</v>
      </c>
      <c r="AP303" s="90">
        <f t="shared" si="254"/>
        <v>0</v>
      </c>
      <c r="AQ303" s="110">
        <f t="shared" si="255"/>
        <v>0</v>
      </c>
      <c r="AR303" s="110">
        <f t="shared" si="256"/>
        <v>0</v>
      </c>
      <c r="AS303" s="110">
        <f t="shared" si="257"/>
        <v>0</v>
      </c>
      <c r="AT303" s="110">
        <f t="shared" si="258"/>
        <v>0</v>
      </c>
      <c r="AU303" s="110">
        <f t="shared" si="259"/>
        <v>0</v>
      </c>
      <c r="AV303" s="110">
        <f t="shared" si="260"/>
        <v>0</v>
      </c>
      <c r="AW303" s="110">
        <f t="shared" si="298"/>
        <v>2.4056990466220718</v>
      </c>
      <c r="AX303" s="110">
        <f t="shared" si="299"/>
        <v>4.3187823090128825</v>
      </c>
      <c r="AY303" s="110">
        <f t="shared" si="300"/>
        <v>1.0941065053467469</v>
      </c>
      <c r="AZ303" s="110">
        <f t="shared" si="301"/>
        <v>0.81205914564825488</v>
      </c>
      <c r="BA303" s="110">
        <f t="shared" si="302"/>
        <v>14.643403104805031</v>
      </c>
      <c r="BB303" s="110">
        <f t="shared" si="303"/>
        <v>3.5722294306233753</v>
      </c>
      <c r="BC303" s="110">
        <f t="shared" si="267"/>
        <v>29.847063286475958</v>
      </c>
      <c r="BD303" s="110">
        <f t="shared" si="268"/>
        <v>38.770848562986444</v>
      </c>
      <c r="BE303" s="110">
        <f t="shared" si="269"/>
        <v>12.23128103748428</v>
      </c>
      <c r="BF303" s="110">
        <f t="shared" si="270"/>
        <v>8.6322748821157447</v>
      </c>
      <c r="BG303" s="110">
        <f t="shared" si="271"/>
        <v>153.98563082675386</v>
      </c>
      <c r="BH303" s="110">
        <f t="shared" si="272"/>
        <v>39.783247662228618</v>
      </c>
      <c r="BI303" s="108">
        <f t="shared" si="273"/>
        <v>0</v>
      </c>
      <c r="BJ303" s="109">
        <f t="shared" si="274"/>
        <v>-10235.208263165854</v>
      </c>
      <c r="BK303" s="109">
        <f t="shared" si="261"/>
        <v>11699.999999999998</v>
      </c>
      <c r="BL303" s="89">
        <f t="shared" si="275"/>
        <v>0.14311303680117482</v>
      </c>
      <c r="BM303" s="109">
        <f t="shared" si="304"/>
        <v>1039.788178009818</v>
      </c>
      <c r="BN303" s="108">
        <f t="shared" si="276"/>
        <v>12739.788178009816</v>
      </c>
      <c r="BO303" s="89">
        <f t="shared" si="277"/>
        <v>0.24470238909132558</v>
      </c>
      <c r="BP303" s="108">
        <f t="shared" si="262"/>
        <v>1220.255023935598</v>
      </c>
      <c r="BQ303" s="108">
        <f t="shared" si="278"/>
        <v>12920.255023935599</v>
      </c>
      <c r="BR303" s="89">
        <f t="shared" si="263"/>
        <v>0.26233435526980009</v>
      </c>
      <c r="BT303" s="108"/>
      <c r="BU303" s="109">
        <f t="shared" si="279"/>
        <v>-10235.208263165854</v>
      </c>
      <c r="BV303" s="109">
        <f t="shared" si="264"/>
        <v>11699.999999999998</v>
      </c>
      <c r="BX303" s="108">
        <f t="shared" si="265"/>
        <v>10235.208263165854</v>
      </c>
      <c r="BY303" s="111">
        <f t="shared" si="266"/>
        <v>0.14311303680117526</v>
      </c>
      <c r="BZ303" s="108">
        <f t="shared" si="247"/>
        <v>75.040001000000004</v>
      </c>
      <c r="CA303" s="108">
        <f t="shared" si="248"/>
        <v>42.650002000000001</v>
      </c>
    </row>
    <row r="304" spans="1:79" ht="12.75" customHeight="1" x14ac:dyDescent="0.2">
      <c r="A304" s="107">
        <v>41176</v>
      </c>
      <c r="B304" s="108">
        <v>73.650002000000001</v>
      </c>
      <c r="C304" s="108">
        <v>58.720001000000003</v>
      </c>
      <c r="D304" s="108">
        <v>57.93</v>
      </c>
      <c r="E304" s="108">
        <v>71.900002000000001</v>
      </c>
      <c r="F304" s="108">
        <v>32.880001</v>
      </c>
      <c r="G304" s="108">
        <v>41.720001000000003</v>
      </c>
      <c r="L304" s="189">
        <f>IF(inter=Weekly_2,L303+$B$4,IF(inter=Bi_weekly_2,0,IF(inter=Monthly_2,0,IF(inter=Quarterly_2,0,IF(inter=Yearly_2,0,IF(inter=None_2,0,0))))))</f>
        <v>0</v>
      </c>
      <c r="M304" s="109">
        <f t="shared" si="280"/>
        <v>0</v>
      </c>
      <c r="N304" s="109">
        <f t="shared" si="281"/>
        <v>0</v>
      </c>
      <c r="O304" s="109">
        <f t="shared" si="282"/>
        <v>0</v>
      </c>
      <c r="P304" s="109">
        <f t="shared" si="283"/>
        <v>0</v>
      </c>
      <c r="Q304" s="109">
        <f t="shared" si="284"/>
        <v>0</v>
      </c>
      <c r="R304" s="109">
        <f t="shared" si="285"/>
        <v>0</v>
      </c>
      <c r="S304" s="110">
        <f t="shared" si="286"/>
        <v>0</v>
      </c>
      <c r="T304" s="110">
        <f t="shared" si="287"/>
        <v>0</v>
      </c>
      <c r="U304" s="110">
        <f t="shared" si="288"/>
        <v>0</v>
      </c>
      <c r="V304" s="110">
        <f t="shared" si="289"/>
        <v>0</v>
      </c>
      <c r="W304" s="110">
        <f t="shared" si="290"/>
        <v>0</v>
      </c>
      <c r="X304" s="110">
        <f t="shared" si="291"/>
        <v>0</v>
      </c>
      <c r="Y304" s="110">
        <f t="shared" si="292"/>
        <v>27.441364239853886</v>
      </c>
      <c r="Z304" s="110">
        <f t="shared" si="293"/>
        <v>34.452066253973562</v>
      </c>
      <c r="AA304" s="110">
        <f t="shared" si="294"/>
        <v>11.137174532137532</v>
      </c>
      <c r="AB304" s="110">
        <f t="shared" si="295"/>
        <v>7.8202157364674889</v>
      </c>
      <c r="AC304" s="110">
        <f t="shared" si="296"/>
        <v>139.34222772194883</v>
      </c>
      <c r="AD304" s="110">
        <f t="shared" si="297"/>
        <v>36.211018231605244</v>
      </c>
      <c r="AE304" s="110">
        <v>0.36399999999999999</v>
      </c>
      <c r="AF304" s="110">
        <v>0.38800000000000001</v>
      </c>
      <c r="AG304" s="110"/>
      <c r="AH304" s="110"/>
      <c r="AI304" s="110">
        <v>0.68899999999999995</v>
      </c>
      <c r="AJ304" s="110">
        <v>0.52500000000000002</v>
      </c>
      <c r="AK304" s="90">
        <f t="shared" si="249"/>
        <v>9.9886565833068151</v>
      </c>
      <c r="AL304" s="90">
        <f t="shared" si="250"/>
        <v>13.367401706541743</v>
      </c>
      <c r="AM304" s="90">
        <f t="shared" si="251"/>
        <v>0</v>
      </c>
      <c r="AN304" s="90">
        <f t="shared" si="252"/>
        <v>0</v>
      </c>
      <c r="AO304" s="90">
        <f t="shared" si="253"/>
        <v>96.006794900422733</v>
      </c>
      <c r="AP304" s="90">
        <f t="shared" si="254"/>
        <v>19.010784571592755</v>
      </c>
      <c r="AQ304" s="110">
        <f t="shared" si="255"/>
        <v>0.13562330362607206</v>
      </c>
      <c r="AR304" s="110">
        <f t="shared" si="256"/>
        <v>0.22764648295121356</v>
      </c>
      <c r="AS304" s="110">
        <f t="shared" si="257"/>
        <v>0</v>
      </c>
      <c r="AT304" s="110">
        <f t="shared" si="258"/>
        <v>0</v>
      </c>
      <c r="AU304" s="110">
        <f t="shared" si="259"/>
        <v>2.9199145979473276</v>
      </c>
      <c r="AV304" s="110">
        <f t="shared" si="260"/>
        <v>0.45567555407279958</v>
      </c>
      <c r="AW304" s="110">
        <f t="shared" si="298"/>
        <v>2.5413223502481439</v>
      </c>
      <c r="AX304" s="110">
        <f t="shared" si="299"/>
        <v>4.5464287919640958</v>
      </c>
      <c r="AY304" s="110">
        <f t="shared" si="300"/>
        <v>1.0941065053467469</v>
      </c>
      <c r="AZ304" s="110">
        <f t="shared" si="301"/>
        <v>0.81205914564825488</v>
      </c>
      <c r="BA304" s="110">
        <f t="shared" si="302"/>
        <v>17.563317702752357</v>
      </c>
      <c r="BB304" s="110">
        <f t="shared" si="303"/>
        <v>4.0279049846961748</v>
      </c>
      <c r="BC304" s="110">
        <f t="shared" si="267"/>
        <v>29.982686590102031</v>
      </c>
      <c r="BD304" s="110">
        <f t="shared" si="268"/>
        <v>38.998495045937659</v>
      </c>
      <c r="BE304" s="110">
        <f t="shared" si="269"/>
        <v>12.23128103748428</v>
      </c>
      <c r="BF304" s="110">
        <f t="shared" si="270"/>
        <v>8.6322748821157447</v>
      </c>
      <c r="BG304" s="110">
        <f t="shared" si="271"/>
        <v>156.90554542470119</v>
      </c>
      <c r="BH304" s="110">
        <f t="shared" si="272"/>
        <v>40.238923216301416</v>
      </c>
      <c r="BI304" s="108">
        <f t="shared" si="273"/>
        <v>138.37363776186405</v>
      </c>
      <c r="BJ304" s="109">
        <f t="shared" si="274"/>
        <v>-10235.208263165854</v>
      </c>
      <c r="BK304" s="109">
        <f t="shared" si="261"/>
        <v>11343.828247446025</v>
      </c>
      <c r="BL304" s="89">
        <f t="shared" si="275"/>
        <v>0.10831435528965616</v>
      </c>
      <c r="BM304" s="109">
        <f t="shared" si="304"/>
        <v>1178.1618157716821</v>
      </c>
      <c r="BN304" s="108">
        <f t="shared" si="276"/>
        <v>12521.990063217707</v>
      </c>
      <c r="BO304" s="89">
        <f t="shared" si="277"/>
        <v>0.22342308444093417</v>
      </c>
      <c r="BP304" s="108">
        <f t="shared" si="262"/>
        <v>1321.4294470591906</v>
      </c>
      <c r="BQ304" s="108">
        <f t="shared" si="278"/>
        <v>12665.257694505219</v>
      </c>
      <c r="BR304" s="89">
        <f t="shared" si="263"/>
        <v>0.23742061410558213</v>
      </c>
      <c r="BT304" s="108"/>
      <c r="BU304" s="109">
        <f t="shared" si="279"/>
        <v>-10235.208263165854</v>
      </c>
      <c r="BV304" s="109">
        <f t="shared" si="264"/>
        <v>11343.828247446025</v>
      </c>
      <c r="BX304" s="108">
        <f t="shared" si="265"/>
        <v>10235.208263165854</v>
      </c>
      <c r="BY304" s="111">
        <f t="shared" si="266"/>
        <v>0.10831435528965616</v>
      </c>
      <c r="BZ304" s="108">
        <f t="shared" si="247"/>
        <v>73.650002000000001</v>
      </c>
      <c r="CA304" s="108">
        <f t="shared" si="248"/>
        <v>41.720001000000003</v>
      </c>
    </row>
    <row r="305" spans="1:79" ht="12.75" customHeight="1" x14ac:dyDescent="0.2">
      <c r="A305" s="107">
        <v>41183</v>
      </c>
      <c r="B305" s="108">
        <v>74.699996999999996</v>
      </c>
      <c r="C305" s="108">
        <v>59.830002</v>
      </c>
      <c r="D305" s="108">
        <v>58.860000999999997</v>
      </c>
      <c r="E305" s="108">
        <v>72.760002</v>
      </c>
      <c r="F305" s="108">
        <v>33.57</v>
      </c>
      <c r="G305" s="108">
        <v>42.27</v>
      </c>
      <c r="L305" s="189">
        <f>IF(inter=Weekly_2,L304+$B$4,IF(inter=Bi_weekly_2,L303+$B$4,IF(inter=Monthly_2,0,IF(inter=Quarterly_2,0,IF(inter=Yearly_2,0,IF(inter=None_2,0,0))))))</f>
        <v>0</v>
      </c>
      <c r="M305" s="109">
        <f t="shared" si="280"/>
        <v>0</v>
      </c>
      <c r="N305" s="109">
        <f t="shared" si="281"/>
        <v>0</v>
      </c>
      <c r="O305" s="109">
        <f t="shared" si="282"/>
        <v>0</v>
      </c>
      <c r="P305" s="109">
        <f t="shared" si="283"/>
        <v>0</v>
      </c>
      <c r="Q305" s="109">
        <f t="shared" si="284"/>
        <v>0</v>
      </c>
      <c r="R305" s="109">
        <f t="shared" si="285"/>
        <v>0</v>
      </c>
      <c r="S305" s="110">
        <f t="shared" si="286"/>
        <v>0</v>
      </c>
      <c r="T305" s="110">
        <f t="shared" si="287"/>
        <v>0</v>
      </c>
      <c r="U305" s="110">
        <f t="shared" si="288"/>
        <v>0</v>
      </c>
      <c r="V305" s="110">
        <f t="shared" si="289"/>
        <v>0</v>
      </c>
      <c r="W305" s="110">
        <f t="shared" si="290"/>
        <v>0</v>
      </c>
      <c r="X305" s="110">
        <f t="shared" si="291"/>
        <v>0</v>
      </c>
      <c r="Y305" s="110">
        <f t="shared" si="292"/>
        <v>27.441364239853886</v>
      </c>
      <c r="Z305" s="110">
        <f t="shared" si="293"/>
        <v>34.452066253973562</v>
      </c>
      <c r="AA305" s="110">
        <f t="shared" si="294"/>
        <v>11.137174532137532</v>
      </c>
      <c r="AB305" s="110">
        <f t="shared" si="295"/>
        <v>7.8202157364674889</v>
      </c>
      <c r="AC305" s="110">
        <f t="shared" si="296"/>
        <v>139.34222772194883</v>
      </c>
      <c r="AD305" s="110">
        <f t="shared" si="297"/>
        <v>36.211018231605244</v>
      </c>
      <c r="AE305" s="110"/>
      <c r="AF305" s="110"/>
      <c r="AG305" s="110"/>
      <c r="AH305" s="110"/>
      <c r="AI305" s="110"/>
      <c r="AJ305" s="110"/>
      <c r="AK305" s="90">
        <f t="shared" si="249"/>
        <v>0</v>
      </c>
      <c r="AL305" s="90">
        <f t="shared" si="250"/>
        <v>0</v>
      </c>
      <c r="AM305" s="90">
        <f t="shared" si="251"/>
        <v>0</v>
      </c>
      <c r="AN305" s="90">
        <f t="shared" si="252"/>
        <v>0</v>
      </c>
      <c r="AO305" s="90">
        <f t="shared" si="253"/>
        <v>0</v>
      </c>
      <c r="AP305" s="90">
        <f t="shared" si="254"/>
        <v>0</v>
      </c>
      <c r="AQ305" s="110">
        <f t="shared" si="255"/>
        <v>0</v>
      </c>
      <c r="AR305" s="110">
        <f t="shared" si="256"/>
        <v>0</v>
      </c>
      <c r="AS305" s="110">
        <f t="shared" si="257"/>
        <v>0</v>
      </c>
      <c r="AT305" s="110">
        <f t="shared" si="258"/>
        <v>0</v>
      </c>
      <c r="AU305" s="110">
        <f t="shared" si="259"/>
        <v>0</v>
      </c>
      <c r="AV305" s="110">
        <f t="shared" si="260"/>
        <v>0</v>
      </c>
      <c r="AW305" s="110">
        <f t="shared" si="298"/>
        <v>2.5413223502481439</v>
      </c>
      <c r="AX305" s="110">
        <f t="shared" si="299"/>
        <v>4.5464287919640958</v>
      </c>
      <c r="AY305" s="110">
        <f t="shared" si="300"/>
        <v>1.0941065053467469</v>
      </c>
      <c r="AZ305" s="110">
        <f t="shared" si="301"/>
        <v>0.81205914564825488</v>
      </c>
      <c r="BA305" s="110">
        <f t="shared" si="302"/>
        <v>17.563317702752357</v>
      </c>
      <c r="BB305" s="110">
        <f t="shared" si="303"/>
        <v>4.0279049846961748</v>
      </c>
      <c r="BC305" s="110">
        <f t="shared" si="267"/>
        <v>29.982686590102031</v>
      </c>
      <c r="BD305" s="110">
        <f t="shared" si="268"/>
        <v>38.998495045937659</v>
      </c>
      <c r="BE305" s="110">
        <f t="shared" si="269"/>
        <v>12.23128103748428</v>
      </c>
      <c r="BF305" s="110">
        <f t="shared" si="270"/>
        <v>8.6322748821157447</v>
      </c>
      <c r="BG305" s="110">
        <f t="shared" si="271"/>
        <v>156.90554542470119</v>
      </c>
      <c r="BH305" s="110">
        <f t="shared" si="272"/>
        <v>40.238923216301416</v>
      </c>
      <c r="BI305" s="108">
        <f t="shared" si="273"/>
        <v>0</v>
      </c>
      <c r="BJ305" s="109">
        <f t="shared" si="274"/>
        <v>-10235.208263165854</v>
      </c>
      <c r="BK305" s="109">
        <f t="shared" si="261"/>
        <v>11544.028361272734</v>
      </c>
      <c r="BL305" s="89">
        <f t="shared" si="275"/>
        <v>0.12787430059601435</v>
      </c>
      <c r="BM305" s="109">
        <f t="shared" si="304"/>
        <v>1178.1618157716821</v>
      </c>
      <c r="BN305" s="108">
        <f t="shared" si="276"/>
        <v>12722.190177044416</v>
      </c>
      <c r="BO305" s="89">
        <f t="shared" si="277"/>
        <v>0.24298302974729258</v>
      </c>
      <c r="BP305" s="108">
        <f t="shared" si="262"/>
        <v>1345.1942697004442</v>
      </c>
      <c r="BQ305" s="108">
        <f t="shared" si="278"/>
        <v>12889.22263097318</v>
      </c>
      <c r="BR305" s="89">
        <f t="shared" si="263"/>
        <v>0.25930242937591297</v>
      </c>
      <c r="BT305" s="108"/>
      <c r="BU305" s="109">
        <f t="shared" si="279"/>
        <v>-10235.208263165854</v>
      </c>
      <c r="BV305" s="109">
        <f t="shared" si="264"/>
        <v>11544.028361272734</v>
      </c>
      <c r="BX305" s="108">
        <f t="shared" si="265"/>
        <v>10235.208263165854</v>
      </c>
      <c r="BY305" s="111">
        <f t="shared" si="266"/>
        <v>0.12787430059601435</v>
      </c>
      <c r="BZ305" s="108">
        <f t="shared" si="247"/>
        <v>74.699996999999996</v>
      </c>
      <c r="CA305" s="108">
        <f t="shared" si="248"/>
        <v>42.27</v>
      </c>
    </row>
    <row r="306" spans="1:79" ht="12.75" customHeight="1" x14ac:dyDescent="0.2">
      <c r="A306" s="107">
        <v>41190</v>
      </c>
      <c r="B306" s="108">
        <v>73.019997000000004</v>
      </c>
      <c r="C306" s="108">
        <v>58.599997999999999</v>
      </c>
      <c r="D306" s="108">
        <v>57.759998000000003</v>
      </c>
      <c r="E306" s="108">
        <v>71.319999999999993</v>
      </c>
      <c r="F306" s="108">
        <v>32.979999999999997</v>
      </c>
      <c r="G306" s="108">
        <v>41.599997999999999</v>
      </c>
      <c r="L306" s="189">
        <f>IF(inter=Weekly_2,L305+$B$4,IF(inter=Bi_weekly_2,0,IF(inter=Monthly_2,0,IF(inter=Quarterly_2,0,IF(inter=Yearly_2,0,IF(inter=None_2,0,0))))))</f>
        <v>0</v>
      </c>
      <c r="M306" s="109">
        <f t="shared" si="280"/>
        <v>0</v>
      </c>
      <c r="N306" s="109">
        <f t="shared" si="281"/>
        <v>0</v>
      </c>
      <c r="O306" s="109">
        <f t="shared" si="282"/>
        <v>0</v>
      </c>
      <c r="P306" s="109">
        <f t="shared" si="283"/>
        <v>0</v>
      </c>
      <c r="Q306" s="109">
        <f t="shared" si="284"/>
        <v>0</v>
      </c>
      <c r="R306" s="109">
        <f t="shared" si="285"/>
        <v>0</v>
      </c>
      <c r="S306" s="110">
        <f t="shared" si="286"/>
        <v>0</v>
      </c>
      <c r="T306" s="110">
        <f t="shared" si="287"/>
        <v>0</v>
      </c>
      <c r="U306" s="110">
        <f t="shared" si="288"/>
        <v>0</v>
      </c>
      <c r="V306" s="110">
        <f t="shared" si="289"/>
        <v>0</v>
      </c>
      <c r="W306" s="110">
        <f t="shared" si="290"/>
        <v>0</v>
      </c>
      <c r="X306" s="110">
        <f t="shared" si="291"/>
        <v>0</v>
      </c>
      <c r="Y306" s="110">
        <f t="shared" si="292"/>
        <v>27.441364239853886</v>
      </c>
      <c r="Z306" s="110">
        <f t="shared" si="293"/>
        <v>34.452066253973562</v>
      </c>
      <c r="AA306" s="110">
        <f t="shared" si="294"/>
        <v>11.137174532137532</v>
      </c>
      <c r="AB306" s="110">
        <f t="shared" si="295"/>
        <v>7.8202157364674889</v>
      </c>
      <c r="AC306" s="110">
        <f t="shared" si="296"/>
        <v>139.34222772194883</v>
      </c>
      <c r="AD306" s="110">
        <f t="shared" si="297"/>
        <v>36.211018231605244</v>
      </c>
      <c r="AE306" s="110"/>
      <c r="AF306" s="110"/>
      <c r="AG306" s="110"/>
      <c r="AH306" s="110"/>
      <c r="AI306" s="110"/>
      <c r="AJ306" s="110"/>
      <c r="AK306" s="90">
        <f t="shared" si="249"/>
        <v>0</v>
      </c>
      <c r="AL306" s="90">
        <f t="shared" si="250"/>
        <v>0</v>
      </c>
      <c r="AM306" s="90">
        <f t="shared" si="251"/>
        <v>0</v>
      </c>
      <c r="AN306" s="90">
        <f t="shared" si="252"/>
        <v>0</v>
      </c>
      <c r="AO306" s="90">
        <f t="shared" si="253"/>
        <v>0</v>
      </c>
      <c r="AP306" s="90">
        <f t="shared" si="254"/>
        <v>0</v>
      </c>
      <c r="AQ306" s="110">
        <f t="shared" si="255"/>
        <v>0</v>
      </c>
      <c r="AR306" s="110">
        <f t="shared" si="256"/>
        <v>0</v>
      </c>
      <c r="AS306" s="110">
        <f t="shared" si="257"/>
        <v>0</v>
      </c>
      <c r="AT306" s="110">
        <f t="shared" si="258"/>
        <v>0</v>
      </c>
      <c r="AU306" s="110">
        <f t="shared" si="259"/>
        <v>0</v>
      </c>
      <c r="AV306" s="110">
        <f t="shared" si="260"/>
        <v>0</v>
      </c>
      <c r="AW306" s="110">
        <f t="shared" si="298"/>
        <v>2.5413223502481439</v>
      </c>
      <c r="AX306" s="110">
        <f t="shared" si="299"/>
        <v>4.5464287919640958</v>
      </c>
      <c r="AY306" s="110">
        <f t="shared" si="300"/>
        <v>1.0941065053467469</v>
      </c>
      <c r="AZ306" s="110">
        <f t="shared" si="301"/>
        <v>0.81205914564825488</v>
      </c>
      <c r="BA306" s="110">
        <f t="shared" si="302"/>
        <v>17.563317702752357</v>
      </c>
      <c r="BB306" s="110">
        <f t="shared" si="303"/>
        <v>4.0279049846961748</v>
      </c>
      <c r="BC306" s="110">
        <f t="shared" si="267"/>
        <v>29.982686590102031</v>
      </c>
      <c r="BD306" s="110">
        <f t="shared" si="268"/>
        <v>38.998495045937659</v>
      </c>
      <c r="BE306" s="110">
        <f t="shared" si="269"/>
        <v>12.23128103748428</v>
      </c>
      <c r="BF306" s="110">
        <f t="shared" si="270"/>
        <v>8.6322748821157447</v>
      </c>
      <c r="BG306" s="110">
        <f t="shared" si="271"/>
        <v>156.90554542470119</v>
      </c>
      <c r="BH306" s="110">
        <f t="shared" si="272"/>
        <v>40.238923216301416</v>
      </c>
      <c r="BI306" s="108">
        <f t="shared" si="273"/>
        <v>0</v>
      </c>
      <c r="BJ306" s="109">
        <f t="shared" si="274"/>
        <v>-10235.208263165854</v>
      </c>
      <c r="BK306" s="109">
        <f t="shared" si="261"/>
        <v>11325.565269358145</v>
      </c>
      <c r="BL306" s="89">
        <f t="shared" si="275"/>
        <v>0.10653002637144504</v>
      </c>
      <c r="BM306" s="109">
        <f t="shared" si="304"/>
        <v>1178.1618157716821</v>
      </c>
      <c r="BN306" s="108">
        <f t="shared" si="276"/>
        <v>12503.727085129827</v>
      </c>
      <c r="BO306" s="89">
        <f t="shared" si="277"/>
        <v>0.22163875552272327</v>
      </c>
      <c r="BP306" s="108">
        <f t="shared" si="262"/>
        <v>1319.898773479963</v>
      </c>
      <c r="BQ306" s="108">
        <f t="shared" si="278"/>
        <v>12645.464042838108</v>
      </c>
      <c r="BR306" s="89">
        <f t="shared" si="263"/>
        <v>0.2354867353648491</v>
      </c>
      <c r="BT306" s="108"/>
      <c r="BU306" s="109">
        <f t="shared" si="279"/>
        <v>-10235.208263165854</v>
      </c>
      <c r="BV306" s="109">
        <f t="shared" si="264"/>
        <v>11325.565269358145</v>
      </c>
      <c r="BX306" s="108">
        <f t="shared" si="265"/>
        <v>10235.208263165854</v>
      </c>
      <c r="BY306" s="111">
        <f t="shared" si="266"/>
        <v>0.10653002637144504</v>
      </c>
      <c r="BZ306" s="108">
        <f t="shared" si="247"/>
        <v>73.019997000000004</v>
      </c>
      <c r="CA306" s="108">
        <f t="shared" si="248"/>
        <v>41.599997999999999</v>
      </c>
    </row>
    <row r="307" spans="1:79" ht="12.75" customHeight="1" x14ac:dyDescent="0.2">
      <c r="A307" s="107">
        <v>41197</v>
      </c>
      <c r="B307" s="108">
        <v>73.290001000000004</v>
      </c>
      <c r="C307" s="108">
        <v>59.360000999999997</v>
      </c>
      <c r="D307" s="108">
        <v>58.560001</v>
      </c>
      <c r="E307" s="108">
        <v>71.730002999999996</v>
      </c>
      <c r="F307" s="108">
        <v>33.580002</v>
      </c>
      <c r="G307" s="108">
        <v>41.810001</v>
      </c>
      <c r="L307" s="189">
        <f>IF(inter=Weekly_2,L306+$B$4,IF(inter=Bi_weekly_2,L305+$B$4,IF(inter=Monthly_2,L303+$B$4,IF(inter=Quarterly_2,0,IF(inter=Yearly_2,0,IF(inter=None_2,0,0))))))</f>
        <v>11800</v>
      </c>
      <c r="M307" s="109">
        <f t="shared" si="280"/>
        <v>-65.622387419743973</v>
      </c>
      <c r="N307" s="109">
        <f t="shared" si="281"/>
        <v>-31.725312712062987</v>
      </c>
      <c r="O307" s="109">
        <f t="shared" si="282"/>
        <v>-8.6070482608516841</v>
      </c>
      <c r="P307" s="109">
        <f t="shared" si="283"/>
        <v>-17.255901762539906</v>
      </c>
      <c r="Q307" s="109">
        <f t="shared" si="284"/>
        <v>-170.68771441250192</v>
      </c>
      <c r="R307" s="109">
        <f t="shared" si="285"/>
        <v>-43.617291525566543</v>
      </c>
      <c r="S307" s="110">
        <f t="shared" si="286"/>
        <v>0.89537981340379524</v>
      </c>
      <c r="T307" s="110">
        <f t="shared" si="287"/>
        <v>0.53445606768205733</v>
      </c>
      <c r="U307" s="110">
        <f t="shared" si="288"/>
        <v>0.14697828063308407</v>
      </c>
      <c r="V307" s="110">
        <f t="shared" si="289"/>
        <v>0.24056742005907775</v>
      </c>
      <c r="W307" s="110">
        <f t="shared" si="290"/>
        <v>5.0830168030514686</v>
      </c>
      <c r="X307" s="110">
        <f t="shared" si="291"/>
        <v>1.0432262731963711</v>
      </c>
      <c r="Y307" s="110">
        <f t="shared" si="292"/>
        <v>28.336744053257682</v>
      </c>
      <c r="Z307" s="110">
        <f t="shared" si="293"/>
        <v>34.98652232165562</v>
      </c>
      <c r="AA307" s="110">
        <f t="shared" si="294"/>
        <v>11.284152812770616</v>
      </c>
      <c r="AB307" s="110">
        <f t="shared" si="295"/>
        <v>8.0607831565265666</v>
      </c>
      <c r="AC307" s="110">
        <f t="shared" si="296"/>
        <v>144.42524452500029</v>
      </c>
      <c r="AD307" s="110">
        <f t="shared" si="297"/>
        <v>37.254244504801619</v>
      </c>
      <c r="AE307" s="110"/>
      <c r="AF307" s="110"/>
      <c r="AG307" s="110"/>
      <c r="AH307" s="110"/>
      <c r="AI307" s="110"/>
      <c r="AJ307" s="110"/>
      <c r="AK307" s="90">
        <f t="shared" si="249"/>
        <v>0</v>
      </c>
      <c r="AL307" s="90">
        <f t="shared" si="250"/>
        <v>0</v>
      </c>
      <c r="AM307" s="90">
        <f t="shared" si="251"/>
        <v>0</v>
      </c>
      <c r="AN307" s="90">
        <f t="shared" si="252"/>
        <v>0</v>
      </c>
      <c r="AO307" s="90">
        <f t="shared" si="253"/>
        <v>0</v>
      </c>
      <c r="AP307" s="90">
        <f t="shared" si="254"/>
        <v>0</v>
      </c>
      <c r="AQ307" s="110">
        <f t="shared" si="255"/>
        <v>0</v>
      </c>
      <c r="AR307" s="110">
        <f t="shared" si="256"/>
        <v>0</v>
      </c>
      <c r="AS307" s="110">
        <f t="shared" si="257"/>
        <v>0</v>
      </c>
      <c r="AT307" s="110">
        <f t="shared" si="258"/>
        <v>0</v>
      </c>
      <c r="AU307" s="110">
        <f t="shared" si="259"/>
        <v>0</v>
      </c>
      <c r="AV307" s="110">
        <f t="shared" si="260"/>
        <v>0</v>
      </c>
      <c r="AW307" s="110">
        <f t="shared" si="298"/>
        <v>2.5413223502481439</v>
      </c>
      <c r="AX307" s="110">
        <f t="shared" si="299"/>
        <v>4.5464287919640958</v>
      </c>
      <c r="AY307" s="110">
        <f t="shared" si="300"/>
        <v>1.0941065053467469</v>
      </c>
      <c r="AZ307" s="110">
        <f t="shared" si="301"/>
        <v>0.81205914564825488</v>
      </c>
      <c r="BA307" s="110">
        <f t="shared" si="302"/>
        <v>17.563317702752357</v>
      </c>
      <c r="BB307" s="110">
        <f t="shared" si="303"/>
        <v>4.0279049846961748</v>
      </c>
      <c r="BC307" s="110">
        <f t="shared" si="267"/>
        <v>30.878066403505827</v>
      </c>
      <c r="BD307" s="110">
        <f t="shared" si="268"/>
        <v>39.532951113619717</v>
      </c>
      <c r="BE307" s="110">
        <f t="shared" si="269"/>
        <v>12.378259318117363</v>
      </c>
      <c r="BF307" s="110">
        <f t="shared" si="270"/>
        <v>8.8728423021748206</v>
      </c>
      <c r="BG307" s="110">
        <f t="shared" si="271"/>
        <v>161.98856222775265</v>
      </c>
      <c r="BH307" s="110">
        <f t="shared" si="272"/>
        <v>41.282149489497797</v>
      </c>
      <c r="BI307" s="108">
        <f t="shared" si="273"/>
        <v>0</v>
      </c>
      <c r="BJ307" s="109">
        <f t="shared" si="274"/>
        <v>-10572.723919259122</v>
      </c>
      <c r="BK307" s="109">
        <f t="shared" si="261"/>
        <v>11799.999999999998</v>
      </c>
      <c r="BL307" s="89">
        <f t="shared" si="275"/>
        <v>0.11607945976015577</v>
      </c>
      <c r="BM307" s="109">
        <f t="shared" si="304"/>
        <v>1178.1618157716821</v>
      </c>
      <c r="BN307" s="108">
        <f t="shared" si="276"/>
        <v>12978.16181577168</v>
      </c>
      <c r="BO307" s="89">
        <f t="shared" si="277"/>
        <v>0.22751354474799501</v>
      </c>
      <c r="BP307" s="108">
        <f t="shared" si="262"/>
        <v>1336.6323732522767</v>
      </c>
      <c r="BQ307" s="108">
        <f t="shared" si="278"/>
        <v>13136.632373252276</v>
      </c>
      <c r="BR307" s="89">
        <f t="shared" si="263"/>
        <v>0.24250216628874366</v>
      </c>
      <c r="BT307" s="108"/>
      <c r="BU307" s="109">
        <f t="shared" si="279"/>
        <v>-10572.723919259122</v>
      </c>
      <c r="BV307" s="109">
        <f t="shared" si="264"/>
        <v>11799.999999999998</v>
      </c>
      <c r="BX307" s="108">
        <f t="shared" si="265"/>
        <v>10572.723919259122</v>
      </c>
      <c r="BY307" s="111">
        <f t="shared" si="266"/>
        <v>0.11607945976015555</v>
      </c>
      <c r="BZ307" s="108">
        <f t="shared" si="247"/>
        <v>73.290001000000004</v>
      </c>
      <c r="CA307" s="108">
        <f t="shared" si="248"/>
        <v>41.810001</v>
      </c>
    </row>
    <row r="308" spans="1:79" ht="12.75" customHeight="1" x14ac:dyDescent="0.2">
      <c r="A308" s="107">
        <v>41204</v>
      </c>
      <c r="B308" s="108">
        <v>72.279999000000004</v>
      </c>
      <c r="C308" s="108">
        <v>58.369999</v>
      </c>
      <c r="D308" s="108">
        <v>57.619999</v>
      </c>
      <c r="E308" s="108">
        <v>71.040001000000004</v>
      </c>
      <c r="F308" s="108">
        <v>33.279998999999997</v>
      </c>
      <c r="G308" s="108">
        <v>41.549999</v>
      </c>
      <c r="L308" s="189">
        <f>IF(inter=Weekly_2,L307+$B$4,IF(inter=Bi_weekly_2,0,IF(inter=Monthly_2,0,IF(inter=Quarterly_2,L295+$B$4,IF(inter=Yearly_2,0,IF(inter=None_2,0,0))))))</f>
        <v>0</v>
      </c>
      <c r="M308" s="109">
        <f t="shared" si="280"/>
        <v>0</v>
      </c>
      <c r="N308" s="109">
        <f t="shared" si="281"/>
        <v>0</v>
      </c>
      <c r="O308" s="109">
        <f t="shared" si="282"/>
        <v>0</v>
      </c>
      <c r="P308" s="109">
        <f t="shared" si="283"/>
        <v>0</v>
      </c>
      <c r="Q308" s="109">
        <f t="shared" si="284"/>
        <v>0</v>
      </c>
      <c r="R308" s="109">
        <f t="shared" si="285"/>
        <v>0</v>
      </c>
      <c r="S308" s="110">
        <f t="shared" si="286"/>
        <v>0</v>
      </c>
      <c r="T308" s="110">
        <f t="shared" si="287"/>
        <v>0</v>
      </c>
      <c r="U308" s="110">
        <f t="shared" si="288"/>
        <v>0</v>
      </c>
      <c r="V308" s="110">
        <f t="shared" si="289"/>
        <v>0</v>
      </c>
      <c r="W308" s="110">
        <f t="shared" si="290"/>
        <v>0</v>
      </c>
      <c r="X308" s="110">
        <f t="shared" si="291"/>
        <v>0</v>
      </c>
      <c r="Y308" s="110">
        <f t="shared" si="292"/>
        <v>28.336744053257682</v>
      </c>
      <c r="Z308" s="110">
        <f t="shared" si="293"/>
        <v>34.98652232165562</v>
      </c>
      <c r="AA308" s="110">
        <f t="shared" si="294"/>
        <v>11.284152812770616</v>
      </c>
      <c r="AB308" s="110">
        <f t="shared" si="295"/>
        <v>8.0607831565265666</v>
      </c>
      <c r="AC308" s="110">
        <f t="shared" si="296"/>
        <v>144.42524452500029</v>
      </c>
      <c r="AD308" s="110">
        <f t="shared" si="297"/>
        <v>37.254244504801619</v>
      </c>
      <c r="AE308" s="110"/>
      <c r="AF308" s="110"/>
      <c r="AG308" s="110"/>
      <c r="AH308" s="110"/>
      <c r="AI308" s="110"/>
      <c r="AJ308" s="110"/>
      <c r="AK308" s="90">
        <f t="shared" si="249"/>
        <v>0</v>
      </c>
      <c r="AL308" s="90">
        <f t="shared" si="250"/>
        <v>0</v>
      </c>
      <c r="AM308" s="90">
        <f t="shared" si="251"/>
        <v>0</v>
      </c>
      <c r="AN308" s="90">
        <f t="shared" si="252"/>
        <v>0</v>
      </c>
      <c r="AO308" s="90">
        <f t="shared" si="253"/>
        <v>0</v>
      </c>
      <c r="AP308" s="90">
        <f t="shared" si="254"/>
        <v>0</v>
      </c>
      <c r="AQ308" s="110">
        <f t="shared" si="255"/>
        <v>0</v>
      </c>
      <c r="AR308" s="110">
        <f t="shared" si="256"/>
        <v>0</v>
      </c>
      <c r="AS308" s="110">
        <f t="shared" si="257"/>
        <v>0</v>
      </c>
      <c r="AT308" s="110">
        <f t="shared" si="258"/>
        <v>0</v>
      </c>
      <c r="AU308" s="110">
        <f t="shared" si="259"/>
        <v>0</v>
      </c>
      <c r="AV308" s="110">
        <f t="shared" si="260"/>
        <v>0</v>
      </c>
      <c r="AW308" s="110">
        <f t="shared" si="298"/>
        <v>2.5413223502481439</v>
      </c>
      <c r="AX308" s="110">
        <f t="shared" si="299"/>
        <v>4.5464287919640958</v>
      </c>
      <c r="AY308" s="110">
        <f t="shared" si="300"/>
        <v>1.0941065053467469</v>
      </c>
      <c r="AZ308" s="110">
        <f t="shared" si="301"/>
        <v>0.81205914564825488</v>
      </c>
      <c r="BA308" s="110">
        <f t="shared" si="302"/>
        <v>17.563317702752357</v>
      </c>
      <c r="BB308" s="110">
        <f t="shared" si="303"/>
        <v>4.0279049846961748</v>
      </c>
      <c r="BC308" s="110">
        <f t="shared" si="267"/>
        <v>30.878066403505827</v>
      </c>
      <c r="BD308" s="110">
        <f t="shared" si="268"/>
        <v>39.532951113619717</v>
      </c>
      <c r="BE308" s="110">
        <f t="shared" si="269"/>
        <v>12.378259318117363</v>
      </c>
      <c r="BF308" s="110">
        <f t="shared" si="270"/>
        <v>8.8728423021748206</v>
      </c>
      <c r="BG308" s="110">
        <f t="shared" si="271"/>
        <v>161.98856222775265</v>
      </c>
      <c r="BH308" s="110">
        <f t="shared" si="272"/>
        <v>41.282149489497797</v>
      </c>
      <c r="BI308" s="108">
        <f t="shared" si="273"/>
        <v>0</v>
      </c>
      <c r="BJ308" s="109">
        <f t="shared" si="274"/>
        <v>-10572.723919259122</v>
      </c>
      <c r="BK308" s="109">
        <f t="shared" si="261"/>
        <v>11667.559837336385</v>
      </c>
      <c r="BL308" s="89">
        <f t="shared" si="275"/>
        <v>0.10355287118421064</v>
      </c>
      <c r="BM308" s="109">
        <f t="shared" si="304"/>
        <v>1178.1618157716821</v>
      </c>
      <c r="BN308" s="108">
        <f t="shared" si="276"/>
        <v>12845.721653108067</v>
      </c>
      <c r="BO308" s="89">
        <f t="shared" si="277"/>
        <v>0.21498695617204988</v>
      </c>
      <c r="BP308" s="108">
        <f t="shared" si="262"/>
        <v>1321.659562908515</v>
      </c>
      <c r="BQ308" s="108">
        <f t="shared" si="278"/>
        <v>12989.219400244901</v>
      </c>
      <c r="BR308" s="89">
        <f t="shared" si="263"/>
        <v>0.22855940431622601</v>
      </c>
      <c r="BT308" s="108"/>
      <c r="BU308" s="109">
        <f t="shared" si="279"/>
        <v>-10572.723919259122</v>
      </c>
      <c r="BV308" s="109">
        <f t="shared" si="264"/>
        <v>11667.559837336385</v>
      </c>
      <c r="BX308" s="108">
        <f t="shared" si="265"/>
        <v>10572.723919259122</v>
      </c>
      <c r="BY308" s="111">
        <f t="shared" si="266"/>
        <v>0.10355287118421064</v>
      </c>
      <c r="BZ308" s="108">
        <f t="shared" si="247"/>
        <v>72.279999000000004</v>
      </c>
      <c r="CA308" s="108">
        <f t="shared" si="248"/>
        <v>41.549999</v>
      </c>
    </row>
    <row r="309" spans="1:79" ht="12.75" customHeight="1" x14ac:dyDescent="0.2">
      <c r="A309" s="107">
        <v>41213</v>
      </c>
      <c r="B309" s="108">
        <v>72.470000999999996</v>
      </c>
      <c r="C309" s="108">
        <v>58.540000999999997</v>
      </c>
      <c r="D309" s="108">
        <v>58.23</v>
      </c>
      <c r="E309" s="108">
        <v>71.680000000000007</v>
      </c>
      <c r="F309" s="108">
        <v>33.299999</v>
      </c>
      <c r="G309" s="108">
        <v>41.84</v>
      </c>
      <c r="L309" s="189">
        <f>IF(inter=Weekly_2,L308+$B$4,IF(inter=Bi_weekly_2,L307+$B$4,IF(inter=Monthly_2,0,IF(inter=Quarterly_2,0,IF(inter=Yearly_2,0,IF(inter=None_2,0,0))))))</f>
        <v>0</v>
      </c>
      <c r="M309" s="109">
        <f t="shared" si="280"/>
        <v>0</v>
      </c>
      <c r="N309" s="109">
        <f t="shared" si="281"/>
        <v>0</v>
      </c>
      <c r="O309" s="109">
        <f t="shared" si="282"/>
        <v>0</v>
      </c>
      <c r="P309" s="109">
        <f t="shared" si="283"/>
        <v>0</v>
      </c>
      <c r="Q309" s="109">
        <f t="shared" si="284"/>
        <v>0</v>
      </c>
      <c r="R309" s="109">
        <f t="shared" si="285"/>
        <v>0</v>
      </c>
      <c r="S309" s="110">
        <f t="shared" si="286"/>
        <v>0</v>
      </c>
      <c r="T309" s="110">
        <f t="shared" si="287"/>
        <v>0</v>
      </c>
      <c r="U309" s="110">
        <f t="shared" si="288"/>
        <v>0</v>
      </c>
      <c r="V309" s="110">
        <f t="shared" si="289"/>
        <v>0</v>
      </c>
      <c r="W309" s="110">
        <f t="shared" si="290"/>
        <v>0</v>
      </c>
      <c r="X309" s="110">
        <f t="shared" si="291"/>
        <v>0</v>
      </c>
      <c r="Y309" s="110">
        <f t="shared" si="292"/>
        <v>28.336744053257682</v>
      </c>
      <c r="Z309" s="110">
        <f t="shared" si="293"/>
        <v>34.98652232165562</v>
      </c>
      <c r="AA309" s="110">
        <f t="shared" si="294"/>
        <v>11.284152812770616</v>
      </c>
      <c r="AB309" s="110">
        <f t="shared" si="295"/>
        <v>8.0607831565265666</v>
      </c>
      <c r="AC309" s="110">
        <f t="shared" si="296"/>
        <v>144.42524452500029</v>
      </c>
      <c r="AD309" s="110">
        <f t="shared" si="297"/>
        <v>37.254244504801619</v>
      </c>
      <c r="AE309" s="110"/>
      <c r="AF309" s="110"/>
      <c r="AG309" s="110"/>
      <c r="AH309" s="110"/>
      <c r="AI309" s="110"/>
      <c r="AJ309" s="110"/>
      <c r="AK309" s="90">
        <f t="shared" si="249"/>
        <v>0</v>
      </c>
      <c r="AL309" s="90">
        <f t="shared" si="250"/>
        <v>0</v>
      </c>
      <c r="AM309" s="90">
        <f t="shared" si="251"/>
        <v>0</v>
      </c>
      <c r="AN309" s="90">
        <f t="shared" si="252"/>
        <v>0</v>
      </c>
      <c r="AO309" s="90">
        <f t="shared" si="253"/>
        <v>0</v>
      </c>
      <c r="AP309" s="90">
        <f t="shared" si="254"/>
        <v>0</v>
      </c>
      <c r="AQ309" s="110">
        <f t="shared" si="255"/>
        <v>0</v>
      </c>
      <c r="AR309" s="110">
        <f t="shared" si="256"/>
        <v>0</v>
      </c>
      <c r="AS309" s="110">
        <f t="shared" si="257"/>
        <v>0</v>
      </c>
      <c r="AT309" s="110">
        <f t="shared" si="258"/>
        <v>0</v>
      </c>
      <c r="AU309" s="110">
        <f t="shared" si="259"/>
        <v>0</v>
      </c>
      <c r="AV309" s="110">
        <f t="shared" si="260"/>
        <v>0</v>
      </c>
      <c r="AW309" s="110">
        <f t="shared" si="298"/>
        <v>2.5413223502481439</v>
      </c>
      <c r="AX309" s="110">
        <f t="shared" si="299"/>
        <v>4.5464287919640958</v>
      </c>
      <c r="AY309" s="110">
        <f t="shared" si="300"/>
        <v>1.0941065053467469</v>
      </c>
      <c r="AZ309" s="110">
        <f t="shared" si="301"/>
        <v>0.81205914564825488</v>
      </c>
      <c r="BA309" s="110">
        <f t="shared" si="302"/>
        <v>17.563317702752357</v>
      </c>
      <c r="BB309" s="110">
        <f t="shared" si="303"/>
        <v>4.0279049846961748</v>
      </c>
      <c r="BC309" s="110">
        <f t="shared" si="267"/>
        <v>30.878066403505827</v>
      </c>
      <c r="BD309" s="110">
        <f t="shared" si="268"/>
        <v>39.532951113619717</v>
      </c>
      <c r="BE309" s="110">
        <f t="shared" si="269"/>
        <v>12.378259318117363</v>
      </c>
      <c r="BF309" s="110">
        <f t="shared" si="270"/>
        <v>8.8728423021748206</v>
      </c>
      <c r="BG309" s="110">
        <f t="shared" si="271"/>
        <v>161.98856222775265</v>
      </c>
      <c r="BH309" s="110">
        <f t="shared" si="272"/>
        <v>41.282149489497797</v>
      </c>
      <c r="BI309" s="108">
        <f t="shared" si="273"/>
        <v>0</v>
      </c>
      <c r="BJ309" s="109">
        <f t="shared" si="274"/>
        <v>-10572.723919259122</v>
      </c>
      <c r="BK309" s="109">
        <f t="shared" si="261"/>
        <v>11704.626164858193</v>
      </c>
      <c r="BL309" s="89">
        <f t="shared" si="275"/>
        <v>0.10705871582792525</v>
      </c>
      <c r="BM309" s="109">
        <f t="shared" si="304"/>
        <v>1178.1618157716821</v>
      </c>
      <c r="BN309" s="108">
        <f t="shared" si="276"/>
        <v>12882.787980629875</v>
      </c>
      <c r="BO309" s="89">
        <f t="shared" si="277"/>
        <v>0.2184928008157645</v>
      </c>
      <c r="BP309" s="108">
        <f t="shared" si="262"/>
        <v>1325.6218071562444</v>
      </c>
      <c r="BQ309" s="108">
        <f t="shared" si="278"/>
        <v>13030.247972014438</v>
      </c>
      <c r="BR309" s="89">
        <f t="shared" si="263"/>
        <v>0.23244000992768998</v>
      </c>
      <c r="BT309" s="108"/>
      <c r="BU309" s="109">
        <f t="shared" si="279"/>
        <v>-10572.723919259122</v>
      </c>
      <c r="BV309" s="109">
        <f t="shared" si="264"/>
        <v>11704.626164858193</v>
      </c>
      <c r="BX309" s="108">
        <f t="shared" si="265"/>
        <v>10572.723919259122</v>
      </c>
      <c r="BY309" s="111">
        <f t="shared" si="266"/>
        <v>0.10705871582792525</v>
      </c>
      <c r="BZ309" s="108">
        <f t="shared" si="247"/>
        <v>72.470000999999996</v>
      </c>
      <c r="CA309" s="108">
        <f t="shared" si="248"/>
        <v>41.84</v>
      </c>
    </row>
    <row r="310" spans="1:79" ht="12.75" customHeight="1" x14ac:dyDescent="0.2">
      <c r="A310" s="107">
        <v>41218</v>
      </c>
      <c r="B310" s="108">
        <v>70.769997000000004</v>
      </c>
      <c r="C310" s="108">
        <v>57.040000999999997</v>
      </c>
      <c r="D310" s="108">
        <v>57.09</v>
      </c>
      <c r="E310" s="108">
        <v>69.910004000000001</v>
      </c>
      <c r="F310" s="108">
        <v>32.709999000000003</v>
      </c>
      <c r="G310" s="108">
        <v>41.310001</v>
      </c>
      <c r="L310" s="189">
        <f>IF(inter=Weekly_2,L309+$B$4,IF(inter=Bi_weekly_2,0,IF(inter=Monthly_2,0,IF(inter=Quarterly_2,0,IF(inter=Yearly_2,0,IF(inter=None_2,0,0))))))</f>
        <v>0</v>
      </c>
      <c r="M310" s="109">
        <f t="shared" si="280"/>
        <v>0</v>
      </c>
      <c r="N310" s="109">
        <f t="shared" si="281"/>
        <v>0</v>
      </c>
      <c r="O310" s="109">
        <f t="shared" si="282"/>
        <v>0</v>
      </c>
      <c r="P310" s="109">
        <f t="shared" si="283"/>
        <v>0</v>
      </c>
      <c r="Q310" s="109">
        <f t="shared" si="284"/>
        <v>0</v>
      </c>
      <c r="R310" s="109">
        <f t="shared" si="285"/>
        <v>0</v>
      </c>
      <c r="S310" s="110">
        <f t="shared" si="286"/>
        <v>0</v>
      </c>
      <c r="T310" s="110">
        <f t="shared" si="287"/>
        <v>0</v>
      </c>
      <c r="U310" s="110">
        <f t="shared" si="288"/>
        <v>0</v>
      </c>
      <c r="V310" s="110">
        <f t="shared" si="289"/>
        <v>0</v>
      </c>
      <c r="W310" s="110">
        <f t="shared" si="290"/>
        <v>0</v>
      </c>
      <c r="X310" s="110">
        <f t="shared" si="291"/>
        <v>0</v>
      </c>
      <c r="Y310" s="110">
        <f t="shared" si="292"/>
        <v>28.336744053257682</v>
      </c>
      <c r="Z310" s="110">
        <f t="shared" si="293"/>
        <v>34.98652232165562</v>
      </c>
      <c r="AA310" s="110">
        <f t="shared" si="294"/>
        <v>11.284152812770616</v>
      </c>
      <c r="AB310" s="110">
        <f t="shared" si="295"/>
        <v>8.0607831565265666</v>
      </c>
      <c r="AC310" s="110">
        <f t="shared" si="296"/>
        <v>144.42524452500029</v>
      </c>
      <c r="AD310" s="110">
        <f t="shared" si="297"/>
        <v>37.254244504801619</v>
      </c>
      <c r="AE310" s="110"/>
      <c r="AF310" s="110"/>
      <c r="AG310" s="110"/>
      <c r="AH310" s="110"/>
      <c r="AI310" s="110"/>
      <c r="AJ310" s="110"/>
      <c r="AK310" s="90">
        <f t="shared" si="249"/>
        <v>0</v>
      </c>
      <c r="AL310" s="90">
        <f t="shared" si="250"/>
        <v>0</v>
      </c>
      <c r="AM310" s="90">
        <f t="shared" si="251"/>
        <v>0</v>
      </c>
      <c r="AN310" s="90">
        <f t="shared" si="252"/>
        <v>0</v>
      </c>
      <c r="AO310" s="90">
        <f t="shared" si="253"/>
        <v>0</v>
      </c>
      <c r="AP310" s="90">
        <f t="shared" si="254"/>
        <v>0</v>
      </c>
      <c r="AQ310" s="110">
        <f t="shared" si="255"/>
        <v>0</v>
      </c>
      <c r="AR310" s="110">
        <f t="shared" si="256"/>
        <v>0</v>
      </c>
      <c r="AS310" s="110">
        <f t="shared" si="257"/>
        <v>0</v>
      </c>
      <c r="AT310" s="110">
        <f t="shared" si="258"/>
        <v>0</v>
      </c>
      <c r="AU310" s="110">
        <f t="shared" si="259"/>
        <v>0</v>
      </c>
      <c r="AV310" s="110">
        <f t="shared" si="260"/>
        <v>0</v>
      </c>
      <c r="AW310" s="110">
        <f t="shared" si="298"/>
        <v>2.5413223502481439</v>
      </c>
      <c r="AX310" s="110">
        <f t="shared" si="299"/>
        <v>4.5464287919640958</v>
      </c>
      <c r="AY310" s="110">
        <f t="shared" si="300"/>
        <v>1.0941065053467469</v>
      </c>
      <c r="AZ310" s="110">
        <f t="shared" si="301"/>
        <v>0.81205914564825488</v>
      </c>
      <c r="BA310" s="110">
        <f t="shared" si="302"/>
        <v>17.563317702752357</v>
      </c>
      <c r="BB310" s="110">
        <f t="shared" si="303"/>
        <v>4.0279049846961748</v>
      </c>
      <c r="BC310" s="110">
        <f t="shared" si="267"/>
        <v>30.878066403505827</v>
      </c>
      <c r="BD310" s="110">
        <f t="shared" si="268"/>
        <v>39.532951113619717</v>
      </c>
      <c r="BE310" s="110">
        <f t="shared" si="269"/>
        <v>12.378259318117363</v>
      </c>
      <c r="BF310" s="110">
        <f t="shared" si="270"/>
        <v>8.8728423021748206</v>
      </c>
      <c r="BG310" s="110">
        <f t="shared" si="271"/>
        <v>161.98856222775265</v>
      </c>
      <c r="BH310" s="110">
        <f t="shared" si="272"/>
        <v>41.282149489497797</v>
      </c>
      <c r="BI310" s="108">
        <f t="shared" si="273"/>
        <v>0</v>
      </c>
      <c r="BJ310" s="109">
        <f t="shared" si="274"/>
        <v>-10572.723919259122</v>
      </c>
      <c r="BK310" s="109">
        <f t="shared" si="261"/>
        <v>11471.886708384667</v>
      </c>
      <c r="BL310" s="89">
        <f t="shared" si="275"/>
        <v>8.5045518637599349E-2</v>
      </c>
      <c r="BM310" s="109">
        <f t="shared" si="304"/>
        <v>1178.1618157716821</v>
      </c>
      <c r="BN310" s="108">
        <f t="shared" si="276"/>
        <v>12650.048524156349</v>
      </c>
      <c r="BO310" s="89">
        <f t="shared" si="277"/>
        <v>0.19647960362543859</v>
      </c>
      <c r="BP310" s="108">
        <f t="shared" si="262"/>
        <v>1299.3001398933227</v>
      </c>
      <c r="BQ310" s="108">
        <f t="shared" si="278"/>
        <v>12771.18684827799</v>
      </c>
      <c r="BR310" s="89">
        <f t="shared" si="263"/>
        <v>0.2079372303493312</v>
      </c>
      <c r="BT310" s="108"/>
      <c r="BU310" s="109">
        <f t="shared" si="279"/>
        <v>-10572.723919259122</v>
      </c>
      <c r="BV310" s="109">
        <f t="shared" si="264"/>
        <v>11471.886708384667</v>
      </c>
      <c r="BX310" s="108">
        <f t="shared" si="265"/>
        <v>10572.723919259122</v>
      </c>
      <c r="BY310" s="111">
        <f t="shared" si="266"/>
        <v>8.5045518637599349E-2</v>
      </c>
      <c r="BZ310" s="108">
        <f t="shared" si="247"/>
        <v>70.769997000000004</v>
      </c>
      <c r="CA310" s="108">
        <f t="shared" si="248"/>
        <v>41.310001</v>
      </c>
    </row>
    <row r="311" spans="1:79" ht="12.75" customHeight="1" x14ac:dyDescent="0.2">
      <c r="A311" s="107">
        <v>41225</v>
      </c>
      <c r="B311" s="108">
        <v>69.75</v>
      </c>
      <c r="C311" s="108">
        <v>56.080002</v>
      </c>
      <c r="D311" s="108">
        <v>56.18</v>
      </c>
      <c r="E311" s="108">
        <v>68.269997000000004</v>
      </c>
      <c r="F311" s="108">
        <v>32.270000000000003</v>
      </c>
      <c r="G311" s="108">
        <v>40.68</v>
      </c>
      <c r="L311" s="189">
        <f>IF(inter=Weekly_2,L310+$B$4,IF(inter=Bi_weekly_2,L309+$B$4,IF(inter=Monthly_2,L307+$B$4,IF(inter=Quarterly_2,0,IF(inter=Yearly_2,0,IF(inter=None_2,0,0))))))</f>
        <v>11900</v>
      </c>
      <c r="M311" s="109">
        <f t="shared" si="280"/>
        <v>-117.91210228527666</v>
      </c>
      <c r="N311" s="109">
        <f t="shared" si="281"/>
        <v>-132.35575822850819</v>
      </c>
      <c r="O311" s="109">
        <f t="shared" si="282"/>
        <v>-32.456294978546794</v>
      </c>
      <c r="P311" s="109">
        <f t="shared" si="283"/>
        <v>-32.790358086280776</v>
      </c>
      <c r="Q311" s="109">
        <f t="shared" si="284"/>
        <v>-230.29735917823928</v>
      </c>
      <c r="R311" s="109">
        <f t="shared" si="285"/>
        <v>-55.297333544670437</v>
      </c>
      <c r="S311" s="110">
        <f t="shared" si="286"/>
        <v>1.6904960901114934</v>
      </c>
      <c r="T311" s="110">
        <f t="shared" si="287"/>
        <v>2.3601239926579924</v>
      </c>
      <c r="U311" s="110">
        <f t="shared" si="288"/>
        <v>0.57771973973917401</v>
      </c>
      <c r="V311" s="110">
        <f t="shared" si="289"/>
        <v>0.48030407978897044</v>
      </c>
      <c r="W311" s="110">
        <f t="shared" si="290"/>
        <v>7.1365776008131157</v>
      </c>
      <c r="X311" s="110">
        <f t="shared" si="291"/>
        <v>1.3593248167323115</v>
      </c>
      <c r="Y311" s="110">
        <f t="shared" si="292"/>
        <v>30.027240143369177</v>
      </c>
      <c r="Z311" s="110">
        <f t="shared" si="293"/>
        <v>37.34664631431361</v>
      </c>
      <c r="AA311" s="110">
        <f t="shared" si="294"/>
        <v>11.861872552509791</v>
      </c>
      <c r="AB311" s="110">
        <f t="shared" si="295"/>
        <v>8.541087236315537</v>
      </c>
      <c r="AC311" s="110">
        <f t="shared" si="296"/>
        <v>151.56182212581342</v>
      </c>
      <c r="AD311" s="110">
        <f t="shared" si="297"/>
        <v>38.61356932153393</v>
      </c>
      <c r="AE311" s="110"/>
      <c r="AF311" s="110"/>
      <c r="AG311" s="110"/>
      <c r="AH311" s="110"/>
      <c r="AI311" s="110"/>
      <c r="AJ311" s="110"/>
      <c r="AK311" s="90">
        <f t="shared" si="249"/>
        <v>0</v>
      </c>
      <c r="AL311" s="90">
        <f t="shared" si="250"/>
        <v>0</v>
      </c>
      <c r="AM311" s="90">
        <f t="shared" si="251"/>
        <v>0</v>
      </c>
      <c r="AN311" s="90">
        <f t="shared" si="252"/>
        <v>0</v>
      </c>
      <c r="AO311" s="90">
        <f t="shared" si="253"/>
        <v>0</v>
      </c>
      <c r="AP311" s="90">
        <f t="shared" si="254"/>
        <v>0</v>
      </c>
      <c r="AQ311" s="110">
        <f t="shared" si="255"/>
        <v>0</v>
      </c>
      <c r="AR311" s="110">
        <f t="shared" si="256"/>
        <v>0</v>
      </c>
      <c r="AS311" s="110">
        <f t="shared" si="257"/>
        <v>0</v>
      </c>
      <c r="AT311" s="110">
        <f t="shared" si="258"/>
        <v>0</v>
      </c>
      <c r="AU311" s="110">
        <f t="shared" si="259"/>
        <v>0</v>
      </c>
      <c r="AV311" s="110">
        <f t="shared" si="260"/>
        <v>0</v>
      </c>
      <c r="AW311" s="110">
        <f t="shared" si="298"/>
        <v>2.5413223502481439</v>
      </c>
      <c r="AX311" s="110">
        <f t="shared" si="299"/>
        <v>4.5464287919640958</v>
      </c>
      <c r="AY311" s="110">
        <f t="shared" si="300"/>
        <v>1.0941065053467469</v>
      </c>
      <c r="AZ311" s="110">
        <f t="shared" si="301"/>
        <v>0.81205914564825488</v>
      </c>
      <c r="BA311" s="110">
        <f t="shared" si="302"/>
        <v>17.563317702752357</v>
      </c>
      <c r="BB311" s="110">
        <f t="shared" si="303"/>
        <v>4.0279049846961748</v>
      </c>
      <c r="BC311" s="110">
        <f t="shared" si="267"/>
        <v>32.568562493617321</v>
      </c>
      <c r="BD311" s="110">
        <f t="shared" si="268"/>
        <v>41.893075106277706</v>
      </c>
      <c r="BE311" s="110">
        <f t="shared" si="269"/>
        <v>12.955979057856538</v>
      </c>
      <c r="BF311" s="110">
        <f t="shared" si="270"/>
        <v>9.3531463819637928</v>
      </c>
      <c r="BG311" s="110">
        <f t="shared" si="271"/>
        <v>169.12513982856578</v>
      </c>
      <c r="BH311" s="110">
        <f t="shared" si="272"/>
        <v>42.641474306230108</v>
      </c>
      <c r="BI311" s="108">
        <f t="shared" si="273"/>
        <v>0</v>
      </c>
      <c r="BJ311" s="109">
        <f t="shared" si="274"/>
        <v>-11173.833125560643</v>
      </c>
      <c r="BK311" s="109">
        <f t="shared" si="261"/>
        <v>11900</v>
      </c>
      <c r="BL311" s="89">
        <f t="shared" si="275"/>
        <v>6.4988161741758699E-2</v>
      </c>
      <c r="BM311" s="109">
        <f t="shared" si="304"/>
        <v>1178.1618157716821</v>
      </c>
      <c r="BN311" s="108">
        <f t="shared" si="276"/>
        <v>13078.161815771682</v>
      </c>
      <c r="BO311" s="89">
        <f t="shared" si="277"/>
        <v>0.17042752194453326</v>
      </c>
      <c r="BP311" s="108">
        <f t="shared" si="262"/>
        <v>1279.7505856288803</v>
      </c>
      <c r="BQ311" s="108">
        <f t="shared" si="278"/>
        <v>13179.750585628879</v>
      </c>
      <c r="BR311" s="89">
        <f t="shared" si="263"/>
        <v>0.1795191889414931</v>
      </c>
      <c r="BT311" s="108"/>
      <c r="BU311" s="109">
        <f t="shared" si="279"/>
        <v>-11173.833125560643</v>
      </c>
      <c r="BV311" s="109">
        <f t="shared" si="264"/>
        <v>11900</v>
      </c>
      <c r="BX311" s="108">
        <f t="shared" si="265"/>
        <v>11173.833125560643</v>
      </c>
      <c r="BY311" s="111">
        <f t="shared" si="266"/>
        <v>6.4988161741758699E-2</v>
      </c>
      <c r="BZ311" s="108">
        <f t="shared" si="247"/>
        <v>69.75</v>
      </c>
      <c r="CA311" s="108">
        <f t="shared" si="248"/>
        <v>40.68</v>
      </c>
    </row>
    <row r="312" spans="1:79" ht="12.75" customHeight="1" x14ac:dyDescent="0.2">
      <c r="A312" s="107">
        <v>41232</v>
      </c>
      <c r="B312" s="108">
        <v>72.379997000000003</v>
      </c>
      <c r="C312" s="108">
        <v>57.93</v>
      </c>
      <c r="D312" s="108">
        <v>58.009998000000003</v>
      </c>
      <c r="E312" s="108">
        <v>70.879997000000003</v>
      </c>
      <c r="F312" s="108">
        <v>33.790000999999997</v>
      </c>
      <c r="G312" s="108">
        <v>41.880001</v>
      </c>
      <c r="L312" s="189">
        <f>IF(inter=Weekly_2,L311+$B$4,IF(inter=Bi_weekly_2,0,IF(inter=Monthly_2,0,IF(inter=Quarterly_2,0,IF(inter=Yearly_2,0,IF(inter=None_2,0,0))))))</f>
        <v>0</v>
      </c>
      <c r="M312" s="109">
        <f t="shared" si="280"/>
        <v>0</v>
      </c>
      <c r="N312" s="109">
        <f t="shared" si="281"/>
        <v>0</v>
      </c>
      <c r="O312" s="109">
        <f t="shared" si="282"/>
        <v>0</v>
      </c>
      <c r="P312" s="109">
        <f t="shared" si="283"/>
        <v>0</v>
      </c>
      <c r="Q312" s="109">
        <f t="shared" si="284"/>
        <v>0</v>
      </c>
      <c r="R312" s="109">
        <f t="shared" si="285"/>
        <v>0</v>
      </c>
      <c r="S312" s="110">
        <f t="shared" si="286"/>
        <v>0</v>
      </c>
      <c r="T312" s="110">
        <f t="shared" si="287"/>
        <v>0</v>
      </c>
      <c r="U312" s="110">
        <f t="shared" si="288"/>
        <v>0</v>
      </c>
      <c r="V312" s="110">
        <f t="shared" si="289"/>
        <v>0</v>
      </c>
      <c r="W312" s="110">
        <f t="shared" si="290"/>
        <v>0</v>
      </c>
      <c r="X312" s="110">
        <f t="shared" si="291"/>
        <v>0</v>
      </c>
      <c r="Y312" s="110">
        <f t="shared" si="292"/>
        <v>30.027240143369177</v>
      </c>
      <c r="Z312" s="110">
        <f t="shared" si="293"/>
        <v>37.34664631431361</v>
      </c>
      <c r="AA312" s="110">
        <f t="shared" si="294"/>
        <v>11.861872552509791</v>
      </c>
      <c r="AB312" s="110">
        <f t="shared" si="295"/>
        <v>8.541087236315537</v>
      </c>
      <c r="AC312" s="110">
        <f t="shared" si="296"/>
        <v>151.56182212581342</v>
      </c>
      <c r="AD312" s="110">
        <f t="shared" si="297"/>
        <v>38.61356932153393</v>
      </c>
      <c r="AE312" s="110"/>
      <c r="AF312" s="110"/>
      <c r="AG312" s="110"/>
      <c r="AH312" s="110"/>
      <c r="AI312" s="110"/>
      <c r="AJ312" s="110"/>
      <c r="AK312" s="90">
        <f t="shared" si="249"/>
        <v>0</v>
      </c>
      <c r="AL312" s="90">
        <f t="shared" si="250"/>
        <v>0</v>
      </c>
      <c r="AM312" s="90">
        <f t="shared" si="251"/>
        <v>0</v>
      </c>
      <c r="AN312" s="90">
        <f t="shared" si="252"/>
        <v>0</v>
      </c>
      <c r="AO312" s="90">
        <f t="shared" si="253"/>
        <v>0</v>
      </c>
      <c r="AP312" s="90">
        <f t="shared" si="254"/>
        <v>0</v>
      </c>
      <c r="AQ312" s="110">
        <f t="shared" si="255"/>
        <v>0</v>
      </c>
      <c r="AR312" s="110">
        <f t="shared" si="256"/>
        <v>0</v>
      </c>
      <c r="AS312" s="110">
        <f t="shared" si="257"/>
        <v>0</v>
      </c>
      <c r="AT312" s="110">
        <f t="shared" si="258"/>
        <v>0</v>
      </c>
      <c r="AU312" s="110">
        <f t="shared" si="259"/>
        <v>0</v>
      </c>
      <c r="AV312" s="110">
        <f t="shared" si="260"/>
        <v>0</v>
      </c>
      <c r="AW312" s="110">
        <f t="shared" si="298"/>
        <v>2.5413223502481439</v>
      </c>
      <c r="AX312" s="110">
        <f t="shared" si="299"/>
        <v>4.5464287919640958</v>
      </c>
      <c r="AY312" s="110">
        <f t="shared" si="300"/>
        <v>1.0941065053467469</v>
      </c>
      <c r="AZ312" s="110">
        <f t="shared" si="301"/>
        <v>0.81205914564825488</v>
      </c>
      <c r="BA312" s="110">
        <f t="shared" si="302"/>
        <v>17.563317702752357</v>
      </c>
      <c r="BB312" s="110">
        <f t="shared" si="303"/>
        <v>4.0279049846961748</v>
      </c>
      <c r="BC312" s="110">
        <f t="shared" si="267"/>
        <v>32.568562493617321</v>
      </c>
      <c r="BD312" s="110">
        <f t="shared" si="268"/>
        <v>41.893075106277706</v>
      </c>
      <c r="BE312" s="110">
        <f t="shared" si="269"/>
        <v>12.955979057856538</v>
      </c>
      <c r="BF312" s="110">
        <f t="shared" si="270"/>
        <v>9.3531463819637928</v>
      </c>
      <c r="BG312" s="110">
        <f t="shared" si="271"/>
        <v>169.12513982856578</v>
      </c>
      <c r="BH312" s="110">
        <f t="shared" si="272"/>
        <v>42.641474306230108</v>
      </c>
      <c r="BI312" s="108">
        <f t="shared" si="273"/>
        <v>0</v>
      </c>
      <c r="BJ312" s="109">
        <f t="shared" si="274"/>
        <v>-11173.833125560643</v>
      </c>
      <c r="BK312" s="109">
        <f t="shared" si="261"/>
        <v>12368.772656210127</v>
      </c>
      <c r="BL312" s="89">
        <f t="shared" si="275"/>
        <v>0.10694087849907175</v>
      </c>
      <c r="BM312" s="109">
        <f t="shared" si="304"/>
        <v>1178.1618157716821</v>
      </c>
      <c r="BN312" s="108">
        <f t="shared" si="276"/>
        <v>13546.934471981809</v>
      </c>
      <c r="BO312" s="89">
        <f t="shared" si="277"/>
        <v>0.2123802387018463</v>
      </c>
      <c r="BP312" s="108">
        <f t="shared" si="262"/>
        <v>1330.4965775260969</v>
      </c>
      <c r="BQ312" s="108">
        <f t="shared" si="278"/>
        <v>13699.269233736224</v>
      </c>
      <c r="BR312" s="89">
        <f t="shared" si="263"/>
        <v>0.22601340827245164</v>
      </c>
      <c r="BT312" s="108"/>
      <c r="BU312" s="109">
        <f t="shared" si="279"/>
        <v>-11173.833125560643</v>
      </c>
      <c r="BV312" s="109">
        <f t="shared" si="264"/>
        <v>12368.772656210127</v>
      </c>
      <c r="BX312" s="108">
        <f t="shared" si="265"/>
        <v>11173.833125560643</v>
      </c>
      <c r="BY312" s="111">
        <f t="shared" si="266"/>
        <v>0.10694087849907197</v>
      </c>
      <c r="BZ312" s="108">
        <f t="shared" si="247"/>
        <v>72.379997000000003</v>
      </c>
      <c r="CA312" s="108">
        <f t="shared" si="248"/>
        <v>41.880001</v>
      </c>
    </row>
    <row r="313" spans="1:79" ht="12.75" customHeight="1" x14ac:dyDescent="0.2">
      <c r="A313" s="107">
        <v>41239</v>
      </c>
      <c r="B313" s="108">
        <v>72.879997000000003</v>
      </c>
      <c r="C313" s="108">
        <v>58.060001</v>
      </c>
      <c r="D313" s="108">
        <v>58.560001</v>
      </c>
      <c r="E313" s="108">
        <v>72.120002999999997</v>
      </c>
      <c r="F313" s="108">
        <v>34.130001</v>
      </c>
      <c r="G313" s="108">
        <v>42.02</v>
      </c>
      <c r="L313" s="189">
        <f>IF(inter=Weekly_2,L312+$B$4,IF(inter=Bi_weekly_2,L311+$B$4,IF(inter=Monthly_2,0,IF(inter=Quarterly_2,0,IF(inter=Yearly_2,0,IF(inter=None_2,0,0))))))</f>
        <v>0</v>
      </c>
      <c r="M313" s="109">
        <f t="shared" si="280"/>
        <v>0</v>
      </c>
      <c r="N313" s="109">
        <f t="shared" si="281"/>
        <v>0</v>
      </c>
      <c r="O313" s="109">
        <f t="shared" si="282"/>
        <v>0</v>
      </c>
      <c r="P313" s="109">
        <f t="shared" si="283"/>
        <v>0</v>
      </c>
      <c r="Q313" s="109">
        <f t="shared" si="284"/>
        <v>0</v>
      </c>
      <c r="R313" s="109">
        <f t="shared" si="285"/>
        <v>0</v>
      </c>
      <c r="S313" s="110">
        <f t="shared" si="286"/>
        <v>0</v>
      </c>
      <c r="T313" s="110">
        <f t="shared" si="287"/>
        <v>0</v>
      </c>
      <c r="U313" s="110">
        <f t="shared" si="288"/>
        <v>0</v>
      </c>
      <c r="V313" s="110">
        <f t="shared" si="289"/>
        <v>0</v>
      </c>
      <c r="W313" s="110">
        <f t="shared" si="290"/>
        <v>0</v>
      </c>
      <c r="X313" s="110">
        <f t="shared" si="291"/>
        <v>0</v>
      </c>
      <c r="Y313" s="110">
        <f t="shared" si="292"/>
        <v>30.027240143369177</v>
      </c>
      <c r="Z313" s="110">
        <f t="shared" si="293"/>
        <v>37.34664631431361</v>
      </c>
      <c r="AA313" s="110">
        <f t="shared" si="294"/>
        <v>11.861872552509791</v>
      </c>
      <c r="AB313" s="110">
        <f t="shared" si="295"/>
        <v>8.541087236315537</v>
      </c>
      <c r="AC313" s="110">
        <f t="shared" si="296"/>
        <v>151.56182212581342</v>
      </c>
      <c r="AD313" s="110">
        <f t="shared" si="297"/>
        <v>38.61356932153393</v>
      </c>
      <c r="AE313" s="110"/>
      <c r="AF313" s="110"/>
      <c r="AG313" s="110"/>
      <c r="AH313" s="110"/>
      <c r="AI313" s="110"/>
      <c r="AJ313" s="110"/>
      <c r="AK313" s="90">
        <f t="shared" si="249"/>
        <v>0</v>
      </c>
      <c r="AL313" s="90">
        <f t="shared" si="250"/>
        <v>0</v>
      </c>
      <c r="AM313" s="90">
        <f t="shared" si="251"/>
        <v>0</v>
      </c>
      <c r="AN313" s="90">
        <f t="shared" si="252"/>
        <v>0</v>
      </c>
      <c r="AO313" s="90">
        <f t="shared" si="253"/>
        <v>0</v>
      </c>
      <c r="AP313" s="90">
        <f t="shared" si="254"/>
        <v>0</v>
      </c>
      <c r="AQ313" s="110">
        <f t="shared" si="255"/>
        <v>0</v>
      </c>
      <c r="AR313" s="110">
        <f t="shared" si="256"/>
        <v>0</v>
      </c>
      <c r="AS313" s="110">
        <f t="shared" si="257"/>
        <v>0</v>
      </c>
      <c r="AT313" s="110">
        <f t="shared" si="258"/>
        <v>0</v>
      </c>
      <c r="AU313" s="110">
        <f t="shared" si="259"/>
        <v>0</v>
      </c>
      <c r="AV313" s="110">
        <f t="shared" si="260"/>
        <v>0</v>
      </c>
      <c r="AW313" s="110">
        <f t="shared" si="298"/>
        <v>2.5413223502481439</v>
      </c>
      <c r="AX313" s="110">
        <f t="shared" si="299"/>
        <v>4.5464287919640958</v>
      </c>
      <c r="AY313" s="110">
        <f t="shared" si="300"/>
        <v>1.0941065053467469</v>
      </c>
      <c r="AZ313" s="110">
        <f t="shared" si="301"/>
        <v>0.81205914564825488</v>
      </c>
      <c r="BA313" s="110">
        <f t="shared" si="302"/>
        <v>17.563317702752357</v>
      </c>
      <c r="BB313" s="110">
        <f t="shared" si="303"/>
        <v>4.0279049846961748</v>
      </c>
      <c r="BC313" s="110">
        <f t="shared" si="267"/>
        <v>32.568562493617321</v>
      </c>
      <c r="BD313" s="110">
        <f t="shared" si="268"/>
        <v>41.893075106277706</v>
      </c>
      <c r="BE313" s="110">
        <f t="shared" si="269"/>
        <v>12.955979057856538</v>
      </c>
      <c r="BF313" s="110">
        <f t="shared" si="270"/>
        <v>9.3531463819637928</v>
      </c>
      <c r="BG313" s="110">
        <f t="shared" si="271"/>
        <v>169.12513982856578</v>
      </c>
      <c r="BH313" s="110">
        <f t="shared" si="272"/>
        <v>42.641474306230108</v>
      </c>
      <c r="BI313" s="108">
        <f t="shared" si="273"/>
        <v>0</v>
      </c>
      <c r="BJ313" s="109">
        <f t="shared" si="274"/>
        <v>-11173.833125560643</v>
      </c>
      <c r="BK313" s="109">
        <f t="shared" si="261"/>
        <v>12462.693323172594</v>
      </c>
      <c r="BL313" s="89">
        <f t="shared" si="275"/>
        <v>0.11534629013419107</v>
      </c>
      <c r="BM313" s="109">
        <f t="shared" si="304"/>
        <v>1178.1618157716821</v>
      </c>
      <c r="BN313" s="108">
        <f t="shared" si="276"/>
        <v>13640.855138944276</v>
      </c>
      <c r="BO313" s="89">
        <f t="shared" si="277"/>
        <v>0.2207856503369654</v>
      </c>
      <c r="BP313" s="108">
        <f t="shared" si="262"/>
        <v>1340.5024297527125</v>
      </c>
      <c r="BQ313" s="108">
        <f t="shared" si="278"/>
        <v>13803.195752925307</v>
      </c>
      <c r="BR313" s="89">
        <f t="shared" si="263"/>
        <v>0.23531429168651896</v>
      </c>
      <c r="BT313" s="108"/>
      <c r="BU313" s="109">
        <f t="shared" si="279"/>
        <v>-11173.833125560643</v>
      </c>
      <c r="BV313" s="109">
        <f t="shared" si="264"/>
        <v>12462.693323172594</v>
      </c>
      <c r="BX313" s="108">
        <f t="shared" si="265"/>
        <v>11173.833125560643</v>
      </c>
      <c r="BY313" s="111">
        <f t="shared" si="266"/>
        <v>0.11534629013419107</v>
      </c>
      <c r="BZ313" s="108">
        <f t="shared" si="247"/>
        <v>72.879997000000003</v>
      </c>
      <c r="CA313" s="108">
        <f t="shared" si="248"/>
        <v>42.02</v>
      </c>
    </row>
    <row r="314" spans="1:79" ht="12.75" customHeight="1" x14ac:dyDescent="0.2">
      <c r="A314" s="107">
        <v>41246</v>
      </c>
      <c r="B314" s="108">
        <v>73.040001000000004</v>
      </c>
      <c r="C314" s="108">
        <v>58.740001999999997</v>
      </c>
      <c r="D314" s="108">
        <v>59.060001</v>
      </c>
      <c r="E314" s="108">
        <v>72.419998000000007</v>
      </c>
      <c r="F314" s="108">
        <v>34.380001</v>
      </c>
      <c r="G314" s="108">
        <v>43.040000999999997</v>
      </c>
      <c r="L314" s="189">
        <f>IF(inter=Weekly_2,L313+$B$4,IF(inter=Bi_weekly_2,0,IF(inter=Monthly_2,0,IF(inter=Quarterly_2,0,IF(inter=Yearly_2,0,IF(inter=None_2,0,0))))))</f>
        <v>0</v>
      </c>
      <c r="M314" s="109">
        <f t="shared" si="280"/>
        <v>0</v>
      </c>
      <c r="N314" s="109">
        <f t="shared" si="281"/>
        <v>0</v>
      </c>
      <c r="O314" s="109">
        <f t="shared" si="282"/>
        <v>0</v>
      </c>
      <c r="P314" s="109">
        <f t="shared" si="283"/>
        <v>0</v>
      </c>
      <c r="Q314" s="109">
        <f t="shared" si="284"/>
        <v>0</v>
      </c>
      <c r="R314" s="109">
        <f t="shared" si="285"/>
        <v>0</v>
      </c>
      <c r="S314" s="110">
        <f t="shared" si="286"/>
        <v>0</v>
      </c>
      <c r="T314" s="110">
        <f t="shared" si="287"/>
        <v>0</v>
      </c>
      <c r="U314" s="110">
        <f t="shared" si="288"/>
        <v>0</v>
      </c>
      <c r="V314" s="110">
        <f t="shared" si="289"/>
        <v>0</v>
      </c>
      <c r="W314" s="110">
        <f t="shared" si="290"/>
        <v>0</v>
      </c>
      <c r="X314" s="110">
        <f t="shared" si="291"/>
        <v>0</v>
      </c>
      <c r="Y314" s="110">
        <f t="shared" si="292"/>
        <v>30.027240143369177</v>
      </c>
      <c r="Z314" s="110">
        <f t="shared" si="293"/>
        <v>37.34664631431361</v>
      </c>
      <c r="AA314" s="110">
        <f t="shared" si="294"/>
        <v>11.861872552509791</v>
      </c>
      <c r="AB314" s="110">
        <f t="shared" si="295"/>
        <v>8.541087236315537</v>
      </c>
      <c r="AC314" s="110">
        <f t="shared" si="296"/>
        <v>151.56182212581342</v>
      </c>
      <c r="AD314" s="110">
        <f t="shared" si="297"/>
        <v>38.61356932153393</v>
      </c>
      <c r="AE314" s="110"/>
      <c r="AF314" s="110"/>
      <c r="AG314" s="110"/>
      <c r="AH314" s="110"/>
      <c r="AI314" s="110"/>
      <c r="AJ314" s="110"/>
      <c r="AK314" s="90">
        <f t="shared" si="249"/>
        <v>0</v>
      </c>
      <c r="AL314" s="90">
        <f t="shared" si="250"/>
        <v>0</v>
      </c>
      <c r="AM314" s="90">
        <f t="shared" si="251"/>
        <v>0</v>
      </c>
      <c r="AN314" s="90">
        <f t="shared" si="252"/>
        <v>0</v>
      </c>
      <c r="AO314" s="90">
        <f t="shared" si="253"/>
        <v>0</v>
      </c>
      <c r="AP314" s="90">
        <f t="shared" si="254"/>
        <v>0</v>
      </c>
      <c r="AQ314" s="110">
        <f t="shared" si="255"/>
        <v>0</v>
      </c>
      <c r="AR314" s="110">
        <f t="shared" si="256"/>
        <v>0</v>
      </c>
      <c r="AS314" s="110">
        <f t="shared" si="257"/>
        <v>0</v>
      </c>
      <c r="AT314" s="110">
        <f t="shared" si="258"/>
        <v>0</v>
      </c>
      <c r="AU314" s="110">
        <f t="shared" si="259"/>
        <v>0</v>
      </c>
      <c r="AV314" s="110">
        <f t="shared" si="260"/>
        <v>0</v>
      </c>
      <c r="AW314" s="110">
        <f t="shared" si="298"/>
        <v>2.5413223502481439</v>
      </c>
      <c r="AX314" s="110">
        <f t="shared" si="299"/>
        <v>4.5464287919640958</v>
      </c>
      <c r="AY314" s="110">
        <f t="shared" si="300"/>
        <v>1.0941065053467469</v>
      </c>
      <c r="AZ314" s="110">
        <f t="shared" si="301"/>
        <v>0.81205914564825488</v>
      </c>
      <c r="BA314" s="110">
        <f t="shared" si="302"/>
        <v>17.563317702752357</v>
      </c>
      <c r="BB314" s="110">
        <f t="shared" si="303"/>
        <v>4.0279049846961748</v>
      </c>
      <c r="BC314" s="110">
        <f t="shared" si="267"/>
        <v>32.568562493617321</v>
      </c>
      <c r="BD314" s="110">
        <f t="shared" si="268"/>
        <v>41.893075106277706</v>
      </c>
      <c r="BE314" s="110">
        <f t="shared" si="269"/>
        <v>12.955979057856538</v>
      </c>
      <c r="BF314" s="110">
        <f t="shared" si="270"/>
        <v>9.3531463819637928</v>
      </c>
      <c r="BG314" s="110">
        <f t="shared" si="271"/>
        <v>169.12513982856578</v>
      </c>
      <c r="BH314" s="110">
        <f t="shared" si="272"/>
        <v>42.641474306230108</v>
      </c>
      <c r="BI314" s="108">
        <f t="shared" si="273"/>
        <v>0</v>
      </c>
      <c r="BJ314" s="109">
        <f t="shared" si="274"/>
        <v>-11173.833125560643</v>
      </c>
      <c r="BK314" s="109">
        <f t="shared" si="261"/>
        <v>12578.663113139575</v>
      </c>
      <c r="BL314" s="89">
        <f t="shared" si="275"/>
        <v>0.12572498370011642</v>
      </c>
      <c r="BM314" s="109">
        <f t="shared" si="304"/>
        <v>1178.1618157716821</v>
      </c>
      <c r="BN314" s="108">
        <f t="shared" si="276"/>
        <v>13756.824928911257</v>
      </c>
      <c r="BO314" s="89">
        <f t="shared" si="277"/>
        <v>0.23116434390289098</v>
      </c>
      <c r="BP314" s="108">
        <f t="shared" si="262"/>
        <v>1353.2905910930613</v>
      </c>
      <c r="BQ314" s="108">
        <f t="shared" si="278"/>
        <v>13931.953704232636</v>
      </c>
      <c r="BR314" s="89">
        <f t="shared" si="263"/>
        <v>0.24683745923882361</v>
      </c>
      <c r="BT314" s="108"/>
      <c r="BU314" s="109">
        <f t="shared" si="279"/>
        <v>-11173.833125560643</v>
      </c>
      <c r="BV314" s="109">
        <f t="shared" si="264"/>
        <v>12578.663113139575</v>
      </c>
      <c r="BX314" s="108">
        <f t="shared" si="265"/>
        <v>11173.833125560643</v>
      </c>
      <c r="BY314" s="111">
        <f t="shared" si="266"/>
        <v>0.12572498370011642</v>
      </c>
      <c r="BZ314" s="108">
        <f t="shared" si="247"/>
        <v>73.040001000000004</v>
      </c>
      <c r="CA314" s="108">
        <f t="shared" si="248"/>
        <v>43.040000999999997</v>
      </c>
    </row>
    <row r="315" spans="1:79" ht="12.75" customHeight="1" x14ac:dyDescent="0.2">
      <c r="A315" s="107">
        <v>41253</v>
      </c>
      <c r="B315" s="108">
        <v>72.889999000000003</v>
      </c>
      <c r="C315" s="108">
        <v>58.779998999999997</v>
      </c>
      <c r="D315" s="108">
        <v>58.919998</v>
      </c>
      <c r="E315" s="108">
        <v>72.510002</v>
      </c>
      <c r="F315" s="108">
        <v>34.740001999999997</v>
      </c>
      <c r="G315" s="108">
        <v>43.73</v>
      </c>
      <c r="L315" s="189">
        <f>IF(inter=Weekly_2,L314+$B$4,IF(inter=Bi_weekly_2,L313+$B$4,IF(inter=Monthly_2,L311+$B$4,IF(inter=Quarterly_2,0,IF(inter=Yearly_2,0,IF(inter=None_2,0,0))))))</f>
        <v>12000</v>
      </c>
      <c r="M315" s="109">
        <f t="shared" si="280"/>
        <v>76.685504022939313</v>
      </c>
      <c r="N315" s="109">
        <f t="shared" si="281"/>
        <v>83.235833008707687</v>
      </c>
      <c r="O315" s="109">
        <f t="shared" si="282"/>
        <v>26.901507070131743</v>
      </c>
      <c r="P315" s="109">
        <f t="shared" si="283"/>
        <v>31.314252587414103</v>
      </c>
      <c r="Q315" s="109">
        <f t="shared" si="284"/>
        <v>333.25800377440191</v>
      </c>
      <c r="R315" s="109">
        <f t="shared" si="285"/>
        <v>104.57138643067856</v>
      </c>
      <c r="S315" s="110">
        <f t="shared" si="286"/>
        <v>-1.0520716843875839</v>
      </c>
      <c r="T315" s="110">
        <f t="shared" si="287"/>
        <v>-1.4160570674509145</v>
      </c>
      <c r="U315" s="110">
        <f t="shared" si="288"/>
        <v>-0.45657684968237344</v>
      </c>
      <c r="V315" s="110">
        <f t="shared" si="289"/>
        <v>-0.43186114637555939</v>
      </c>
      <c r="W315" s="110">
        <f t="shared" si="290"/>
        <v>-9.5929183819391248</v>
      </c>
      <c r="X315" s="110">
        <f t="shared" si="291"/>
        <v>-2.3912962824303352</v>
      </c>
      <c r="Y315" s="110">
        <f t="shared" si="292"/>
        <v>28.975168458981592</v>
      </c>
      <c r="Z315" s="110">
        <f t="shared" si="293"/>
        <v>35.930589246862695</v>
      </c>
      <c r="AA315" s="110">
        <f t="shared" si="294"/>
        <v>11.405295702827416</v>
      </c>
      <c r="AB315" s="110">
        <f t="shared" si="295"/>
        <v>8.1092260899399768</v>
      </c>
      <c r="AC315" s="110">
        <f t="shared" si="296"/>
        <v>141.96890374387431</v>
      </c>
      <c r="AD315" s="110">
        <f t="shared" si="297"/>
        <v>36.222273039103598</v>
      </c>
      <c r="AE315" s="110"/>
      <c r="AF315" s="110"/>
      <c r="AG315" s="110"/>
      <c r="AH315" s="110"/>
      <c r="AI315" s="110"/>
      <c r="AJ315" s="110"/>
      <c r="AK315" s="90">
        <f t="shared" si="249"/>
        <v>0</v>
      </c>
      <c r="AL315" s="90">
        <f t="shared" si="250"/>
        <v>0</v>
      </c>
      <c r="AM315" s="90">
        <f t="shared" si="251"/>
        <v>0</v>
      </c>
      <c r="AN315" s="90">
        <f t="shared" si="252"/>
        <v>0</v>
      </c>
      <c r="AO315" s="90">
        <f t="shared" si="253"/>
        <v>0</v>
      </c>
      <c r="AP315" s="90">
        <f t="shared" si="254"/>
        <v>0</v>
      </c>
      <c r="AQ315" s="110">
        <f t="shared" si="255"/>
        <v>0</v>
      </c>
      <c r="AR315" s="110">
        <f t="shared" si="256"/>
        <v>0</v>
      </c>
      <c r="AS315" s="110">
        <f t="shared" si="257"/>
        <v>0</v>
      </c>
      <c r="AT315" s="110">
        <f t="shared" si="258"/>
        <v>0</v>
      </c>
      <c r="AU315" s="110">
        <f t="shared" si="259"/>
        <v>0</v>
      </c>
      <c r="AV315" s="110">
        <f t="shared" si="260"/>
        <v>0</v>
      </c>
      <c r="AW315" s="110">
        <f t="shared" si="298"/>
        <v>2.5413223502481439</v>
      </c>
      <c r="AX315" s="110">
        <f t="shared" si="299"/>
        <v>4.5464287919640958</v>
      </c>
      <c r="AY315" s="110">
        <f t="shared" si="300"/>
        <v>1.0941065053467469</v>
      </c>
      <c r="AZ315" s="110">
        <f t="shared" si="301"/>
        <v>0.81205914564825488</v>
      </c>
      <c r="BA315" s="110">
        <f t="shared" si="302"/>
        <v>17.563317702752357</v>
      </c>
      <c r="BB315" s="110">
        <f t="shared" si="303"/>
        <v>4.0279049846961748</v>
      </c>
      <c r="BC315" s="110">
        <f t="shared" si="267"/>
        <v>31.516490809229737</v>
      </c>
      <c r="BD315" s="110">
        <f t="shared" si="268"/>
        <v>40.477018038826792</v>
      </c>
      <c r="BE315" s="110">
        <f t="shared" si="269"/>
        <v>12.499402208174164</v>
      </c>
      <c r="BF315" s="110">
        <f t="shared" si="270"/>
        <v>8.9212852355882326</v>
      </c>
      <c r="BG315" s="110">
        <f t="shared" si="271"/>
        <v>159.53222144662666</v>
      </c>
      <c r="BH315" s="110">
        <f t="shared" si="272"/>
        <v>40.250178023799776</v>
      </c>
      <c r="BI315" s="108">
        <f t="shared" si="273"/>
        <v>0</v>
      </c>
      <c r="BJ315" s="109">
        <f t="shared" si="274"/>
        <v>-10517.866638666372</v>
      </c>
      <c r="BK315" s="109">
        <f t="shared" si="261"/>
        <v>12000</v>
      </c>
      <c r="BL315" s="89">
        <f t="shared" si="275"/>
        <v>0.14091577809942235</v>
      </c>
      <c r="BM315" s="109">
        <f t="shared" si="304"/>
        <v>1178.1618157716821</v>
      </c>
      <c r="BN315" s="108">
        <f t="shared" si="276"/>
        <v>13178.161815771682</v>
      </c>
      <c r="BO315" s="89">
        <f t="shared" si="277"/>
        <v>0.25293106183010372</v>
      </c>
      <c r="BP315" s="108">
        <f t="shared" si="262"/>
        <v>1362.113203896392</v>
      </c>
      <c r="BQ315" s="108">
        <f t="shared" si="278"/>
        <v>13362.113203896391</v>
      </c>
      <c r="BR315" s="89">
        <f t="shared" si="263"/>
        <v>0.27042048192300139</v>
      </c>
      <c r="BT315" s="108"/>
      <c r="BU315" s="109">
        <f t="shared" si="279"/>
        <v>-10517.866638666372</v>
      </c>
      <c r="BV315" s="109">
        <f t="shared" si="264"/>
        <v>12000</v>
      </c>
      <c r="BX315" s="108">
        <f t="shared" si="265"/>
        <v>10517.866638666372</v>
      </c>
      <c r="BY315" s="111">
        <f t="shared" si="266"/>
        <v>0.14091577809942257</v>
      </c>
      <c r="BZ315" s="108">
        <f t="shared" si="247"/>
        <v>72.889999000000003</v>
      </c>
      <c r="CA315" s="108">
        <f t="shared" si="248"/>
        <v>43.73</v>
      </c>
    </row>
    <row r="316" spans="1:79" ht="12.75" customHeight="1" x14ac:dyDescent="0.2">
      <c r="A316" s="107">
        <v>41260</v>
      </c>
      <c r="B316" s="108">
        <v>73.430000000000007</v>
      </c>
      <c r="C316" s="108">
        <v>59.549999</v>
      </c>
      <c r="D316" s="108">
        <v>60.040000999999997</v>
      </c>
      <c r="E316" s="108">
        <v>74.610000999999997</v>
      </c>
      <c r="F316" s="108">
        <v>35.060001</v>
      </c>
      <c r="G316" s="108">
        <v>43.419998</v>
      </c>
      <c r="L316" s="189">
        <f>IF(inter=Weekly_2,L315+$B$4,IF(inter=Bi_weekly_2,0,IF(inter=Monthly_2,0,IF(inter=Quarterly_2,0,IF(inter=Yearly_2,0,IF(inter=None_2,0,0))))))</f>
        <v>0</v>
      </c>
      <c r="M316" s="109">
        <f t="shared" si="280"/>
        <v>0</v>
      </c>
      <c r="N316" s="109">
        <f t="shared" si="281"/>
        <v>0</v>
      </c>
      <c r="O316" s="109">
        <f t="shared" si="282"/>
        <v>0</v>
      </c>
      <c r="P316" s="109">
        <f t="shared" si="283"/>
        <v>0</v>
      </c>
      <c r="Q316" s="109">
        <f t="shared" si="284"/>
        <v>0</v>
      </c>
      <c r="R316" s="109">
        <f t="shared" si="285"/>
        <v>0</v>
      </c>
      <c r="S316" s="110">
        <f t="shared" si="286"/>
        <v>0</v>
      </c>
      <c r="T316" s="110">
        <f t="shared" si="287"/>
        <v>0</v>
      </c>
      <c r="U316" s="110">
        <f t="shared" si="288"/>
        <v>0</v>
      </c>
      <c r="V316" s="110">
        <f t="shared" si="289"/>
        <v>0</v>
      </c>
      <c r="W316" s="110">
        <f t="shared" si="290"/>
        <v>0</v>
      </c>
      <c r="X316" s="110">
        <f t="shared" si="291"/>
        <v>0</v>
      </c>
      <c r="Y316" s="110">
        <f t="shared" si="292"/>
        <v>28.975168458981592</v>
      </c>
      <c r="Z316" s="110">
        <f t="shared" si="293"/>
        <v>35.930589246862695</v>
      </c>
      <c r="AA316" s="110">
        <f t="shared" si="294"/>
        <v>11.405295702827416</v>
      </c>
      <c r="AB316" s="110">
        <f t="shared" si="295"/>
        <v>8.1092260899399768</v>
      </c>
      <c r="AC316" s="110">
        <f t="shared" si="296"/>
        <v>141.96890374387431</v>
      </c>
      <c r="AD316" s="110">
        <f t="shared" si="297"/>
        <v>36.222273039103598</v>
      </c>
      <c r="AE316" s="110">
        <v>0.54500000000000004</v>
      </c>
      <c r="AF316" s="110">
        <v>0.49</v>
      </c>
      <c r="AG316" s="110">
        <v>1.1299999999999999</v>
      </c>
      <c r="AH316" s="110">
        <v>1.8740000000000001</v>
      </c>
      <c r="AI316" s="110">
        <v>0.34599999999999997</v>
      </c>
      <c r="AJ316" s="110">
        <v>0.45</v>
      </c>
      <c r="AK316" s="90">
        <f t="shared" si="249"/>
        <v>15.79146681014497</v>
      </c>
      <c r="AL316" s="90">
        <f t="shared" si="250"/>
        <v>17.605988730962721</v>
      </c>
      <c r="AM316" s="90">
        <f t="shared" si="251"/>
        <v>12.887984144194979</v>
      </c>
      <c r="AN316" s="90">
        <f t="shared" si="252"/>
        <v>15.196689692547517</v>
      </c>
      <c r="AO316" s="90">
        <f t="shared" si="253"/>
        <v>49.121240695380507</v>
      </c>
      <c r="AP316" s="90">
        <f t="shared" si="254"/>
        <v>16.300022867596621</v>
      </c>
      <c r="AQ316" s="110">
        <f t="shared" si="255"/>
        <v>0.21505470257585413</v>
      </c>
      <c r="AR316" s="110">
        <f t="shared" si="256"/>
        <v>0.29565052941416037</v>
      </c>
      <c r="AS316" s="110">
        <f t="shared" si="257"/>
        <v>0.21465662774047889</v>
      </c>
      <c r="AT316" s="110">
        <f t="shared" si="258"/>
        <v>0.20368167120849545</v>
      </c>
      <c r="AU316" s="110">
        <f t="shared" si="259"/>
        <v>1.401062158993678</v>
      </c>
      <c r="AV316" s="110">
        <f t="shared" si="260"/>
        <v>0.37540358402588181</v>
      </c>
      <c r="AW316" s="110">
        <f t="shared" si="298"/>
        <v>2.7563770528239981</v>
      </c>
      <c r="AX316" s="110">
        <f t="shared" si="299"/>
        <v>4.8420793213782565</v>
      </c>
      <c r="AY316" s="110">
        <f t="shared" si="300"/>
        <v>1.3087631330872258</v>
      </c>
      <c r="AZ316" s="110">
        <f t="shared" si="301"/>
        <v>1.0157408168567503</v>
      </c>
      <c r="BA316" s="110">
        <f t="shared" si="302"/>
        <v>18.964379861746036</v>
      </c>
      <c r="BB316" s="110">
        <f t="shared" si="303"/>
        <v>4.403308568722057</v>
      </c>
      <c r="BC316" s="110">
        <f t="shared" si="267"/>
        <v>31.731545511805592</v>
      </c>
      <c r="BD316" s="110">
        <f t="shared" si="268"/>
        <v>40.772668568240952</v>
      </c>
      <c r="BE316" s="110">
        <f t="shared" si="269"/>
        <v>12.714058835914642</v>
      </c>
      <c r="BF316" s="110">
        <f t="shared" si="270"/>
        <v>9.1249669067967272</v>
      </c>
      <c r="BG316" s="110">
        <f t="shared" si="271"/>
        <v>160.93328360562035</v>
      </c>
      <c r="BH316" s="110">
        <f t="shared" si="272"/>
        <v>40.625581607825652</v>
      </c>
      <c r="BI316" s="108">
        <f t="shared" si="273"/>
        <v>126.90339294082732</v>
      </c>
      <c r="BJ316" s="109">
        <f t="shared" si="274"/>
        <v>-10517.866638666372</v>
      </c>
      <c r="BK316" s="109">
        <f t="shared" si="261"/>
        <v>12107.317435888273</v>
      </c>
      <c r="BL316" s="89">
        <f t="shared" si="275"/>
        <v>0.15111912442193121</v>
      </c>
      <c r="BM316" s="109">
        <f t="shared" si="304"/>
        <v>1305.0652087125095</v>
      </c>
      <c r="BN316" s="108">
        <f t="shared" si="276"/>
        <v>13412.382644600782</v>
      </c>
      <c r="BO316" s="89">
        <f t="shared" si="277"/>
        <v>0.27519991509432429</v>
      </c>
      <c r="BP316" s="108">
        <f t="shared" si="262"/>
        <v>1501.1919750800957</v>
      </c>
      <c r="BQ316" s="108">
        <f t="shared" si="278"/>
        <v>13608.509410968371</v>
      </c>
      <c r="BR316" s="89">
        <f t="shared" si="263"/>
        <v>0.29384692528235767</v>
      </c>
      <c r="BT316" s="108"/>
      <c r="BU316" s="109">
        <f t="shared" si="279"/>
        <v>-10517.866638666372</v>
      </c>
      <c r="BV316" s="109">
        <f t="shared" si="264"/>
        <v>12107.317435888273</v>
      </c>
      <c r="BX316" s="108">
        <f t="shared" si="265"/>
        <v>10517.866638666372</v>
      </c>
      <c r="BY316" s="111">
        <f t="shared" si="266"/>
        <v>0.15111912442193098</v>
      </c>
      <c r="BZ316" s="108">
        <f t="shared" si="247"/>
        <v>73.430000000000007</v>
      </c>
      <c r="CA316" s="108">
        <f t="shared" si="248"/>
        <v>43.419998</v>
      </c>
    </row>
    <row r="317" spans="1:79" ht="12.75" customHeight="1" x14ac:dyDescent="0.2">
      <c r="A317" s="107">
        <v>41267</v>
      </c>
      <c r="B317" s="108">
        <v>71.980002999999996</v>
      </c>
      <c r="C317" s="108">
        <v>57.880001</v>
      </c>
      <c r="D317" s="108">
        <v>57.84</v>
      </c>
      <c r="E317" s="108">
        <v>71.370002999999997</v>
      </c>
      <c r="F317" s="108">
        <v>34.720001000000003</v>
      </c>
      <c r="G317" s="108">
        <v>43.880001</v>
      </c>
      <c r="L317" s="189">
        <f>IF(inter=Weekly_2,L316+$B$4,IF(inter=Bi_weekly_2,L315+$B$4,IF(inter=Monthly_2,0,IF(inter=Quarterly_2,0,IF(inter=Yearly_2,0,IF(inter=None_2,0,0))))))</f>
        <v>0</v>
      </c>
      <c r="M317" s="109">
        <f t="shared" si="280"/>
        <v>0</v>
      </c>
      <c r="N317" s="109">
        <f t="shared" si="281"/>
        <v>0</v>
      </c>
      <c r="O317" s="109">
        <f t="shared" si="282"/>
        <v>0</v>
      </c>
      <c r="P317" s="109">
        <f t="shared" si="283"/>
        <v>0</v>
      </c>
      <c r="Q317" s="109">
        <f t="shared" si="284"/>
        <v>0</v>
      </c>
      <c r="R317" s="109">
        <f t="shared" si="285"/>
        <v>0</v>
      </c>
      <c r="S317" s="110">
        <f t="shared" si="286"/>
        <v>0</v>
      </c>
      <c r="T317" s="110">
        <f t="shared" si="287"/>
        <v>0</v>
      </c>
      <c r="U317" s="110">
        <f t="shared" si="288"/>
        <v>0</v>
      </c>
      <c r="V317" s="110">
        <f t="shared" si="289"/>
        <v>0</v>
      </c>
      <c r="W317" s="110">
        <f t="shared" si="290"/>
        <v>0</v>
      </c>
      <c r="X317" s="110">
        <f t="shared" si="291"/>
        <v>0</v>
      </c>
      <c r="Y317" s="110">
        <f t="shared" si="292"/>
        <v>28.975168458981592</v>
      </c>
      <c r="Z317" s="110">
        <f t="shared" si="293"/>
        <v>35.930589246862695</v>
      </c>
      <c r="AA317" s="110">
        <f t="shared" si="294"/>
        <v>11.405295702827416</v>
      </c>
      <c r="AB317" s="110">
        <f t="shared" si="295"/>
        <v>8.1092260899399768</v>
      </c>
      <c r="AC317" s="110">
        <f t="shared" si="296"/>
        <v>141.96890374387431</v>
      </c>
      <c r="AD317" s="110">
        <f t="shared" si="297"/>
        <v>36.222273039103598</v>
      </c>
      <c r="AE317" s="110"/>
      <c r="AF317" s="110"/>
      <c r="AG317" s="110"/>
      <c r="AH317" s="110"/>
      <c r="AI317" s="110"/>
      <c r="AJ317" s="110"/>
      <c r="AK317" s="90">
        <f t="shared" si="249"/>
        <v>0</v>
      </c>
      <c r="AL317" s="90">
        <f t="shared" si="250"/>
        <v>0</v>
      </c>
      <c r="AM317" s="90">
        <f t="shared" si="251"/>
        <v>0</v>
      </c>
      <c r="AN317" s="90">
        <f t="shared" si="252"/>
        <v>0</v>
      </c>
      <c r="AO317" s="90">
        <f t="shared" si="253"/>
        <v>0</v>
      </c>
      <c r="AP317" s="90">
        <f t="shared" si="254"/>
        <v>0</v>
      </c>
      <c r="AQ317" s="110">
        <f t="shared" si="255"/>
        <v>0</v>
      </c>
      <c r="AR317" s="110">
        <f t="shared" si="256"/>
        <v>0</v>
      </c>
      <c r="AS317" s="110">
        <f t="shared" si="257"/>
        <v>0</v>
      </c>
      <c r="AT317" s="110">
        <f t="shared" si="258"/>
        <v>0</v>
      </c>
      <c r="AU317" s="110">
        <f t="shared" si="259"/>
        <v>0</v>
      </c>
      <c r="AV317" s="110">
        <f t="shared" si="260"/>
        <v>0</v>
      </c>
      <c r="AW317" s="110">
        <f t="shared" si="298"/>
        <v>2.7563770528239981</v>
      </c>
      <c r="AX317" s="110">
        <f t="shared" si="299"/>
        <v>4.8420793213782565</v>
      </c>
      <c r="AY317" s="110">
        <f t="shared" si="300"/>
        <v>1.3087631330872258</v>
      </c>
      <c r="AZ317" s="110">
        <f t="shared" si="301"/>
        <v>1.0157408168567503</v>
      </c>
      <c r="BA317" s="110">
        <f t="shared" si="302"/>
        <v>18.964379861746036</v>
      </c>
      <c r="BB317" s="110">
        <f t="shared" si="303"/>
        <v>4.403308568722057</v>
      </c>
      <c r="BC317" s="110">
        <f t="shared" si="267"/>
        <v>31.731545511805592</v>
      </c>
      <c r="BD317" s="110">
        <f t="shared" si="268"/>
        <v>40.772668568240952</v>
      </c>
      <c r="BE317" s="110">
        <f t="shared" si="269"/>
        <v>12.714058835914642</v>
      </c>
      <c r="BF317" s="110">
        <f t="shared" si="270"/>
        <v>9.1249669067967272</v>
      </c>
      <c r="BG317" s="110">
        <f t="shared" si="271"/>
        <v>160.93328360562035</v>
      </c>
      <c r="BH317" s="110">
        <f t="shared" si="272"/>
        <v>40.625581607825652</v>
      </c>
      <c r="BI317" s="108">
        <f t="shared" si="273"/>
        <v>0</v>
      </c>
      <c r="BJ317" s="109">
        <f t="shared" si="274"/>
        <v>-10517.866638666372</v>
      </c>
      <c r="BK317" s="109">
        <f t="shared" si="261"/>
        <v>11922.326905094593</v>
      </c>
      <c r="BL317" s="89">
        <f t="shared" si="275"/>
        <v>0.1335309064734731</v>
      </c>
      <c r="BM317" s="109">
        <f t="shared" si="304"/>
        <v>1305.0652087125095</v>
      </c>
      <c r="BN317" s="108">
        <f t="shared" si="276"/>
        <v>13227.392113807102</v>
      </c>
      <c r="BO317" s="89">
        <f t="shared" si="277"/>
        <v>0.25761169714586618</v>
      </c>
      <c r="BP317" s="108">
        <f t="shared" si="262"/>
        <v>1478.5163414219439</v>
      </c>
      <c r="BQ317" s="108">
        <f t="shared" si="278"/>
        <v>13400.843246516537</v>
      </c>
      <c r="BR317" s="89">
        <f t="shared" si="263"/>
        <v>0.27410279164898377</v>
      </c>
      <c r="BT317" s="108"/>
      <c r="BU317" s="109">
        <f t="shared" si="279"/>
        <v>-10517.866638666372</v>
      </c>
      <c r="BV317" s="109">
        <f t="shared" si="264"/>
        <v>11922.326905094593</v>
      </c>
      <c r="BX317" s="108">
        <f t="shared" si="265"/>
        <v>10517.866638666372</v>
      </c>
      <c r="BY317" s="111">
        <f t="shared" si="266"/>
        <v>0.1335309064734731</v>
      </c>
      <c r="BZ317" s="108">
        <f t="shared" si="247"/>
        <v>71.980002999999996</v>
      </c>
      <c r="CA317" s="108">
        <f t="shared" si="248"/>
        <v>43.880001</v>
      </c>
    </row>
    <row r="318" spans="1:79" ht="12.75" customHeight="1" x14ac:dyDescent="0.2">
      <c r="A318" s="107">
        <v>41274</v>
      </c>
      <c r="B318" s="108">
        <v>75.410004000000001</v>
      </c>
      <c r="C318" s="108">
        <v>60.599997999999999</v>
      </c>
      <c r="D318" s="108">
        <v>60.669998</v>
      </c>
      <c r="E318" s="108">
        <v>75.379997000000003</v>
      </c>
      <c r="F318" s="108">
        <v>35.650002000000001</v>
      </c>
      <c r="G318" s="108">
        <v>45.279998999999997</v>
      </c>
      <c r="L318" s="189">
        <f>IF(inter=Weekly_2,L317+$B$4,IF(inter=Bi_weekly_2,0,IF(inter=Monthly_2,0,IF(inter=Quarterly_2,0,IF(inter=Yearly_2,0,IF(inter=None_2,0,0))))))</f>
        <v>0</v>
      </c>
      <c r="M318" s="109">
        <f t="shared" si="280"/>
        <v>0</v>
      </c>
      <c r="N318" s="109">
        <f t="shared" si="281"/>
        <v>0</v>
      </c>
      <c r="O318" s="109">
        <f t="shared" si="282"/>
        <v>0</v>
      </c>
      <c r="P318" s="109">
        <f t="shared" si="283"/>
        <v>0</v>
      </c>
      <c r="Q318" s="109">
        <f t="shared" si="284"/>
        <v>0</v>
      </c>
      <c r="R318" s="109">
        <f t="shared" si="285"/>
        <v>0</v>
      </c>
      <c r="S318" s="110">
        <f t="shared" si="286"/>
        <v>0</v>
      </c>
      <c r="T318" s="110">
        <f t="shared" si="287"/>
        <v>0</v>
      </c>
      <c r="U318" s="110">
        <f t="shared" si="288"/>
        <v>0</v>
      </c>
      <c r="V318" s="110">
        <f t="shared" si="289"/>
        <v>0</v>
      </c>
      <c r="W318" s="110">
        <f t="shared" si="290"/>
        <v>0</v>
      </c>
      <c r="X318" s="110">
        <f t="shared" si="291"/>
        <v>0</v>
      </c>
      <c r="Y318" s="110">
        <f t="shared" si="292"/>
        <v>28.975168458981592</v>
      </c>
      <c r="Z318" s="110">
        <f t="shared" si="293"/>
        <v>35.930589246862695</v>
      </c>
      <c r="AA318" s="110">
        <f t="shared" si="294"/>
        <v>11.405295702827416</v>
      </c>
      <c r="AB318" s="110">
        <f t="shared" si="295"/>
        <v>8.1092260899399768</v>
      </c>
      <c r="AC318" s="110">
        <f t="shared" si="296"/>
        <v>141.96890374387431</v>
      </c>
      <c r="AD318" s="110">
        <f t="shared" si="297"/>
        <v>36.222273039103598</v>
      </c>
      <c r="AE318" s="110"/>
      <c r="AF318" s="110"/>
      <c r="AG318" s="110"/>
      <c r="AH318" s="110"/>
      <c r="AI318" s="110"/>
      <c r="AJ318" s="110"/>
      <c r="AK318" s="90">
        <f t="shared" si="249"/>
        <v>0</v>
      </c>
      <c r="AL318" s="90">
        <f t="shared" si="250"/>
        <v>0</v>
      </c>
      <c r="AM318" s="90">
        <f t="shared" si="251"/>
        <v>0</v>
      </c>
      <c r="AN318" s="90">
        <f t="shared" si="252"/>
        <v>0</v>
      </c>
      <c r="AO318" s="90">
        <f t="shared" si="253"/>
        <v>0</v>
      </c>
      <c r="AP318" s="90">
        <f t="shared" si="254"/>
        <v>0</v>
      </c>
      <c r="AQ318" s="110">
        <f t="shared" si="255"/>
        <v>0</v>
      </c>
      <c r="AR318" s="110">
        <f t="shared" si="256"/>
        <v>0</v>
      </c>
      <c r="AS318" s="110">
        <f t="shared" si="257"/>
        <v>0</v>
      </c>
      <c r="AT318" s="110">
        <f t="shared" si="258"/>
        <v>0</v>
      </c>
      <c r="AU318" s="110">
        <f t="shared" si="259"/>
        <v>0</v>
      </c>
      <c r="AV318" s="110">
        <f t="shared" si="260"/>
        <v>0</v>
      </c>
      <c r="AW318" s="110">
        <f t="shared" si="298"/>
        <v>2.7563770528239981</v>
      </c>
      <c r="AX318" s="110">
        <f t="shared" si="299"/>
        <v>4.8420793213782565</v>
      </c>
      <c r="AY318" s="110">
        <f t="shared" si="300"/>
        <v>1.3087631330872258</v>
      </c>
      <c r="AZ318" s="110">
        <f t="shared" si="301"/>
        <v>1.0157408168567503</v>
      </c>
      <c r="BA318" s="110">
        <f t="shared" si="302"/>
        <v>18.964379861746036</v>
      </c>
      <c r="BB318" s="110">
        <f t="shared" si="303"/>
        <v>4.403308568722057</v>
      </c>
      <c r="BC318" s="110">
        <f t="shared" si="267"/>
        <v>31.731545511805592</v>
      </c>
      <c r="BD318" s="110">
        <f t="shared" si="268"/>
        <v>40.772668568240952</v>
      </c>
      <c r="BE318" s="110">
        <f t="shared" si="269"/>
        <v>12.714058835914642</v>
      </c>
      <c r="BF318" s="110">
        <f t="shared" si="270"/>
        <v>9.1249669067967272</v>
      </c>
      <c r="BG318" s="110">
        <f t="shared" si="271"/>
        <v>160.93328360562035</v>
      </c>
      <c r="BH318" s="110">
        <f t="shared" si="272"/>
        <v>40.625581607825652</v>
      </c>
      <c r="BI318" s="108">
        <f t="shared" si="273"/>
        <v>0</v>
      </c>
      <c r="BJ318" s="109">
        <f t="shared" si="274"/>
        <v>-10517.866638666372</v>
      </c>
      <c r="BK318" s="109">
        <f t="shared" si="261"/>
        <v>12366.980101098387</v>
      </c>
      <c r="BL318" s="89">
        <f t="shared" si="275"/>
        <v>0.1758068937320616</v>
      </c>
      <c r="BM318" s="109">
        <f t="shared" si="304"/>
        <v>1305.0652087125095</v>
      </c>
      <c r="BN318" s="108">
        <f t="shared" si="276"/>
        <v>13672.045309810896</v>
      </c>
      <c r="BO318" s="89">
        <f t="shared" si="277"/>
        <v>0.29988768440445468</v>
      </c>
      <c r="BP318" s="108">
        <f t="shared" si="262"/>
        <v>1532.7195857530769</v>
      </c>
      <c r="BQ318" s="108">
        <f t="shared" si="278"/>
        <v>13899.699686851465</v>
      </c>
      <c r="BR318" s="89">
        <f t="shared" si="263"/>
        <v>0.32153222363103651</v>
      </c>
      <c r="BT318" s="108"/>
      <c r="BU318" s="109">
        <f t="shared" si="279"/>
        <v>-10517.866638666372</v>
      </c>
      <c r="BV318" s="109">
        <f t="shared" si="264"/>
        <v>12366.980101098387</v>
      </c>
      <c r="BX318" s="108">
        <f t="shared" si="265"/>
        <v>10517.866638666372</v>
      </c>
      <c r="BY318" s="111">
        <f t="shared" si="266"/>
        <v>0.17580689373206182</v>
      </c>
      <c r="BZ318" s="108">
        <f t="shared" si="247"/>
        <v>75.410004000000001</v>
      </c>
      <c r="CA318" s="108">
        <f t="shared" si="248"/>
        <v>45.279998999999997</v>
      </c>
    </row>
    <row r="319" spans="1:79" ht="12.75" customHeight="1" x14ac:dyDescent="0.2">
      <c r="A319" s="107">
        <v>41281</v>
      </c>
      <c r="B319" s="108">
        <v>75.769997000000004</v>
      </c>
      <c r="C319" s="108">
        <v>60.860000999999997</v>
      </c>
      <c r="D319" s="108">
        <v>60.869999</v>
      </c>
      <c r="E319" s="108">
        <v>75.089995999999999</v>
      </c>
      <c r="F319" s="108">
        <v>36</v>
      </c>
      <c r="G319" s="108">
        <v>44.84</v>
      </c>
      <c r="L319" s="189">
        <f>IF(inter=Weekly_2,L318+$B$4,IF(inter=Bi_weekly_2,L317+$B$4,IF(inter=Monthly_2,L315+$B$4,IF(inter=Quarterly_2,0,IF(inter=Yearly_2,0,IF(inter=None_2,0,0))))))</f>
        <v>12100</v>
      </c>
      <c r="M319" s="109">
        <f t="shared" si="280"/>
        <v>65.848427211530179</v>
      </c>
      <c r="N319" s="109">
        <f t="shared" si="281"/>
        <v>57.135697494652959</v>
      </c>
      <c r="O319" s="109">
        <f t="shared" si="282"/>
        <v>16.640338025809115</v>
      </c>
      <c r="P319" s="109">
        <f t="shared" si="283"/>
        <v>16.021754656688472</v>
      </c>
      <c r="Q319" s="109">
        <f t="shared" si="284"/>
        <v>137.7805347794756</v>
      </c>
      <c r="R319" s="109">
        <f t="shared" si="285"/>
        <v>27.00672307340551</v>
      </c>
      <c r="S319" s="110">
        <f t="shared" si="286"/>
        <v>-0.86905674830012436</v>
      </c>
      <c r="T319" s="110">
        <f t="shared" si="287"/>
        <v>-0.93880539855155376</v>
      </c>
      <c r="U319" s="110">
        <f t="shared" si="288"/>
        <v>-0.27337503366492771</v>
      </c>
      <c r="V319" s="110">
        <f t="shared" si="289"/>
        <v>-0.21336736596295028</v>
      </c>
      <c r="W319" s="110">
        <f t="shared" si="290"/>
        <v>-3.8272370772076556</v>
      </c>
      <c r="X319" s="110">
        <f t="shared" si="291"/>
        <v>-0.60229088031680433</v>
      </c>
      <c r="Y319" s="110">
        <f t="shared" si="292"/>
        <v>28.106111710681468</v>
      </c>
      <c r="Z319" s="110">
        <f t="shared" si="293"/>
        <v>34.991783848311144</v>
      </c>
      <c r="AA319" s="110">
        <f t="shared" si="294"/>
        <v>11.131920669162488</v>
      </c>
      <c r="AB319" s="110">
        <f t="shared" si="295"/>
        <v>7.8958587239770264</v>
      </c>
      <c r="AC319" s="110">
        <f t="shared" si="296"/>
        <v>138.14166666666665</v>
      </c>
      <c r="AD319" s="110">
        <f t="shared" si="297"/>
        <v>35.619982158786797</v>
      </c>
      <c r="AE319" s="110"/>
      <c r="AF319" s="110"/>
      <c r="AG319" s="110"/>
      <c r="AH319" s="110"/>
      <c r="AI319" s="110"/>
      <c r="AJ319" s="110"/>
      <c r="AK319" s="90">
        <f t="shared" si="249"/>
        <v>0</v>
      </c>
      <c r="AL319" s="90">
        <f t="shared" si="250"/>
        <v>0</v>
      </c>
      <c r="AM319" s="90">
        <f t="shared" si="251"/>
        <v>0</v>
      </c>
      <c r="AN319" s="90">
        <f t="shared" si="252"/>
        <v>0</v>
      </c>
      <c r="AO319" s="90">
        <f t="shared" si="253"/>
        <v>0</v>
      </c>
      <c r="AP319" s="90">
        <f t="shared" si="254"/>
        <v>0</v>
      </c>
      <c r="AQ319" s="110">
        <f t="shared" si="255"/>
        <v>0</v>
      </c>
      <c r="AR319" s="110">
        <f t="shared" si="256"/>
        <v>0</v>
      </c>
      <c r="AS319" s="110">
        <f t="shared" si="257"/>
        <v>0</v>
      </c>
      <c r="AT319" s="110">
        <f t="shared" si="258"/>
        <v>0</v>
      </c>
      <c r="AU319" s="110">
        <f t="shared" si="259"/>
        <v>0</v>
      </c>
      <c r="AV319" s="110">
        <f t="shared" si="260"/>
        <v>0</v>
      </c>
      <c r="AW319" s="110">
        <f t="shared" si="298"/>
        <v>2.7563770528239981</v>
      </c>
      <c r="AX319" s="110">
        <f t="shared" si="299"/>
        <v>4.8420793213782565</v>
      </c>
      <c r="AY319" s="110">
        <f t="shared" si="300"/>
        <v>1.3087631330872258</v>
      </c>
      <c r="AZ319" s="110">
        <f t="shared" si="301"/>
        <v>1.0157408168567503</v>
      </c>
      <c r="BA319" s="110">
        <f t="shared" si="302"/>
        <v>18.964379861746036</v>
      </c>
      <c r="BB319" s="110">
        <f t="shared" si="303"/>
        <v>4.403308568722057</v>
      </c>
      <c r="BC319" s="110">
        <f t="shared" si="267"/>
        <v>30.862488763505468</v>
      </c>
      <c r="BD319" s="110">
        <f t="shared" si="268"/>
        <v>39.833863169689401</v>
      </c>
      <c r="BE319" s="110">
        <f t="shared" si="269"/>
        <v>12.440683802249714</v>
      </c>
      <c r="BF319" s="110">
        <f t="shared" si="270"/>
        <v>8.9115995408337767</v>
      </c>
      <c r="BG319" s="110">
        <f t="shared" si="271"/>
        <v>157.10604652841269</v>
      </c>
      <c r="BH319" s="110">
        <f t="shared" si="272"/>
        <v>40.023290727508851</v>
      </c>
      <c r="BI319" s="108">
        <f t="shared" si="273"/>
        <v>0</v>
      </c>
      <c r="BJ319" s="109">
        <f t="shared" si="274"/>
        <v>-10197.433163424808</v>
      </c>
      <c r="BK319" s="109">
        <f t="shared" si="261"/>
        <v>12100</v>
      </c>
      <c r="BL319" s="89">
        <f t="shared" si="275"/>
        <v>0.18657311169237567</v>
      </c>
      <c r="BM319" s="109">
        <f t="shared" si="304"/>
        <v>1305.0652087125095</v>
      </c>
      <c r="BN319" s="108">
        <f t="shared" si="276"/>
        <v>13405.065208712509</v>
      </c>
      <c r="BO319" s="89">
        <f t="shared" si="277"/>
        <v>0.31455288736704179</v>
      </c>
      <c r="BP319" s="108">
        <f t="shared" si="262"/>
        <v>1539.6380490859237</v>
      </c>
      <c r="BQ319" s="108">
        <f t="shared" si="278"/>
        <v>13639.638049085923</v>
      </c>
      <c r="BR319" s="89">
        <f t="shared" si="263"/>
        <v>0.33755601341005015</v>
      </c>
      <c r="BT319" s="108"/>
      <c r="BU319" s="109">
        <f t="shared" si="279"/>
        <v>-10197.433163424808</v>
      </c>
      <c r="BV319" s="109">
        <f t="shared" si="264"/>
        <v>12100</v>
      </c>
      <c r="BX319" s="108">
        <f t="shared" si="265"/>
        <v>10197.433163424808</v>
      </c>
      <c r="BY319" s="111">
        <f t="shared" si="266"/>
        <v>0.18657311169237567</v>
      </c>
      <c r="BZ319" s="108">
        <f t="shared" si="247"/>
        <v>75.769997000000004</v>
      </c>
      <c r="CA319" s="108">
        <f t="shared" si="248"/>
        <v>44.84</v>
      </c>
    </row>
    <row r="320" spans="1:79" ht="12.75" customHeight="1" x14ac:dyDescent="0.2">
      <c r="A320" s="107">
        <v>41288</v>
      </c>
      <c r="B320" s="108">
        <v>76.5</v>
      </c>
      <c r="C320" s="108">
        <v>61.57</v>
      </c>
      <c r="D320" s="108">
        <v>61.970001000000003</v>
      </c>
      <c r="E320" s="108">
        <v>76.239998</v>
      </c>
      <c r="F320" s="108">
        <v>36.060001</v>
      </c>
      <c r="G320" s="108">
        <v>45.130001</v>
      </c>
      <c r="L320" s="189">
        <f>IF(inter=Weekly_2,L319+$B$4,IF(inter=Bi_weekly_2,0,IF(inter=Monthly_2,0,IF(inter=Quarterly_2,0,IF(inter=Yearly_2,0,IF(inter=None_2,0,0))))))</f>
        <v>0</v>
      </c>
      <c r="M320" s="109">
        <f t="shared" si="280"/>
        <v>0</v>
      </c>
      <c r="N320" s="109">
        <f t="shared" si="281"/>
        <v>0</v>
      </c>
      <c r="O320" s="109">
        <f t="shared" si="282"/>
        <v>0</v>
      </c>
      <c r="P320" s="109">
        <f t="shared" si="283"/>
        <v>0</v>
      </c>
      <c r="Q320" s="109">
        <f t="shared" si="284"/>
        <v>0</v>
      </c>
      <c r="R320" s="109">
        <f t="shared" si="285"/>
        <v>0</v>
      </c>
      <c r="S320" s="110">
        <f t="shared" si="286"/>
        <v>0</v>
      </c>
      <c r="T320" s="110">
        <f t="shared" si="287"/>
        <v>0</v>
      </c>
      <c r="U320" s="110">
        <f t="shared" si="288"/>
        <v>0</v>
      </c>
      <c r="V320" s="110">
        <f t="shared" si="289"/>
        <v>0</v>
      </c>
      <c r="W320" s="110">
        <f t="shared" si="290"/>
        <v>0</v>
      </c>
      <c r="X320" s="110">
        <f t="shared" si="291"/>
        <v>0</v>
      </c>
      <c r="Y320" s="110">
        <f t="shared" si="292"/>
        <v>28.106111710681468</v>
      </c>
      <c r="Z320" s="110">
        <f t="shared" si="293"/>
        <v>34.991783848311144</v>
      </c>
      <c r="AA320" s="110">
        <f t="shared" si="294"/>
        <v>11.131920669162488</v>
      </c>
      <c r="AB320" s="110">
        <f t="shared" si="295"/>
        <v>7.8958587239770264</v>
      </c>
      <c r="AC320" s="110">
        <f t="shared" si="296"/>
        <v>138.14166666666665</v>
      </c>
      <c r="AD320" s="110">
        <f t="shared" si="297"/>
        <v>35.619982158786797</v>
      </c>
      <c r="AE320" s="110"/>
      <c r="AF320" s="110"/>
      <c r="AG320" s="110"/>
      <c r="AH320" s="110"/>
      <c r="AI320" s="110"/>
      <c r="AJ320" s="110"/>
      <c r="AK320" s="90">
        <f t="shared" si="249"/>
        <v>0</v>
      </c>
      <c r="AL320" s="90">
        <f t="shared" si="250"/>
        <v>0</v>
      </c>
      <c r="AM320" s="90">
        <f t="shared" si="251"/>
        <v>0</v>
      </c>
      <c r="AN320" s="90">
        <f t="shared" si="252"/>
        <v>0</v>
      </c>
      <c r="AO320" s="90">
        <f t="shared" si="253"/>
        <v>0</v>
      </c>
      <c r="AP320" s="90">
        <f t="shared" si="254"/>
        <v>0</v>
      </c>
      <c r="AQ320" s="110">
        <f t="shared" si="255"/>
        <v>0</v>
      </c>
      <c r="AR320" s="110">
        <f t="shared" si="256"/>
        <v>0</v>
      </c>
      <c r="AS320" s="110">
        <f t="shared" si="257"/>
        <v>0</v>
      </c>
      <c r="AT320" s="110">
        <f t="shared" si="258"/>
        <v>0</v>
      </c>
      <c r="AU320" s="110">
        <f t="shared" si="259"/>
        <v>0</v>
      </c>
      <c r="AV320" s="110">
        <f t="shared" si="260"/>
        <v>0</v>
      </c>
      <c r="AW320" s="110">
        <f t="shared" si="298"/>
        <v>2.7563770528239981</v>
      </c>
      <c r="AX320" s="110">
        <f t="shared" si="299"/>
        <v>4.8420793213782565</v>
      </c>
      <c r="AY320" s="110">
        <f t="shared" si="300"/>
        <v>1.3087631330872258</v>
      </c>
      <c r="AZ320" s="110">
        <f t="shared" si="301"/>
        <v>1.0157408168567503</v>
      </c>
      <c r="BA320" s="110">
        <f t="shared" si="302"/>
        <v>18.964379861746036</v>
      </c>
      <c r="BB320" s="110">
        <f t="shared" si="303"/>
        <v>4.403308568722057</v>
      </c>
      <c r="BC320" s="110">
        <f t="shared" si="267"/>
        <v>30.862488763505468</v>
      </c>
      <c r="BD320" s="110">
        <f t="shared" si="268"/>
        <v>39.833863169689401</v>
      </c>
      <c r="BE320" s="110">
        <f t="shared" si="269"/>
        <v>12.440683802249714</v>
      </c>
      <c r="BF320" s="110">
        <f t="shared" si="270"/>
        <v>8.9115995408337767</v>
      </c>
      <c r="BG320" s="110">
        <f t="shared" si="271"/>
        <v>157.10604652841269</v>
      </c>
      <c r="BH320" s="110">
        <f t="shared" si="272"/>
        <v>40.023290727508851</v>
      </c>
      <c r="BI320" s="108">
        <f t="shared" si="273"/>
        <v>0</v>
      </c>
      <c r="BJ320" s="109">
        <f t="shared" si="274"/>
        <v>-10197.433163424808</v>
      </c>
      <c r="BK320" s="109">
        <f t="shared" si="261"/>
        <v>12185.305534319557</v>
      </c>
      <c r="BL320" s="89">
        <f t="shared" si="275"/>
        <v>0.19493850452726313</v>
      </c>
      <c r="BM320" s="109">
        <f t="shared" si="304"/>
        <v>1305.0652087125095</v>
      </c>
      <c r="BN320" s="108">
        <f t="shared" si="276"/>
        <v>13490.370743032066</v>
      </c>
      <c r="BO320" s="89">
        <f t="shared" si="277"/>
        <v>0.32291828020192925</v>
      </c>
      <c r="BP320" s="108">
        <f t="shared" si="262"/>
        <v>1550.1106757588275</v>
      </c>
      <c r="BQ320" s="108">
        <f t="shared" si="278"/>
        <v>13735.416210078385</v>
      </c>
      <c r="BR320" s="89">
        <f t="shared" si="263"/>
        <v>0.346948392791951</v>
      </c>
      <c r="BT320" s="108"/>
      <c r="BU320" s="109">
        <f t="shared" si="279"/>
        <v>-10197.433163424808</v>
      </c>
      <c r="BV320" s="109">
        <f t="shared" si="264"/>
        <v>12185.305534319557</v>
      </c>
      <c r="BX320" s="108">
        <f t="shared" si="265"/>
        <v>10197.433163424808</v>
      </c>
      <c r="BY320" s="111">
        <f t="shared" si="266"/>
        <v>0.19493850452726313</v>
      </c>
      <c r="BZ320" s="108">
        <f t="shared" si="247"/>
        <v>76.5</v>
      </c>
      <c r="CA320" s="108">
        <f t="shared" si="248"/>
        <v>45.130001</v>
      </c>
    </row>
    <row r="321" spans="1:79" ht="12.75" customHeight="1" x14ac:dyDescent="0.2">
      <c r="A321" s="107">
        <v>41296</v>
      </c>
      <c r="B321" s="108">
        <v>77.510002</v>
      </c>
      <c r="C321" s="108">
        <v>62.560001</v>
      </c>
      <c r="D321" s="108">
        <v>62.98</v>
      </c>
      <c r="E321" s="108">
        <v>77.209998999999996</v>
      </c>
      <c r="F321" s="108">
        <v>36.619999</v>
      </c>
      <c r="G321" s="108">
        <v>44.560001</v>
      </c>
      <c r="L321" s="189">
        <f>IF(inter=Weekly_2,L320+$B$4,IF(inter=Bi_weekly_2,L319+$B$4,IF(inter=Monthly_2,0,IF(inter=Quarterly_2,L308+$B$4,IF(inter=Yearly_2,0,IF(inter=None_2,0,0))))))</f>
        <v>0</v>
      </c>
      <c r="M321" s="109">
        <f t="shared" si="280"/>
        <v>0</v>
      </c>
      <c r="N321" s="109">
        <f t="shared" si="281"/>
        <v>0</v>
      </c>
      <c r="O321" s="109">
        <f t="shared" si="282"/>
        <v>0</v>
      </c>
      <c r="P321" s="109">
        <f t="shared" si="283"/>
        <v>0</v>
      </c>
      <c r="Q321" s="109">
        <f t="shared" si="284"/>
        <v>0</v>
      </c>
      <c r="R321" s="109">
        <f t="shared" si="285"/>
        <v>0</v>
      </c>
      <c r="S321" s="110">
        <f t="shared" si="286"/>
        <v>0</v>
      </c>
      <c r="T321" s="110">
        <f t="shared" si="287"/>
        <v>0</v>
      </c>
      <c r="U321" s="110">
        <f t="shared" si="288"/>
        <v>0</v>
      </c>
      <c r="V321" s="110">
        <f t="shared" si="289"/>
        <v>0</v>
      </c>
      <c r="W321" s="110">
        <f t="shared" si="290"/>
        <v>0</v>
      </c>
      <c r="X321" s="110">
        <f t="shared" si="291"/>
        <v>0</v>
      </c>
      <c r="Y321" s="110">
        <f t="shared" si="292"/>
        <v>28.106111710681468</v>
      </c>
      <c r="Z321" s="110">
        <f t="shared" si="293"/>
        <v>34.991783848311144</v>
      </c>
      <c r="AA321" s="110">
        <f t="shared" si="294"/>
        <v>11.131920669162488</v>
      </c>
      <c r="AB321" s="110">
        <f t="shared" si="295"/>
        <v>7.8958587239770264</v>
      </c>
      <c r="AC321" s="110">
        <f t="shared" si="296"/>
        <v>138.14166666666665</v>
      </c>
      <c r="AD321" s="110">
        <f t="shared" si="297"/>
        <v>35.619982158786797</v>
      </c>
      <c r="AE321" s="110"/>
      <c r="AF321" s="110"/>
      <c r="AG321" s="110"/>
      <c r="AH321" s="110"/>
      <c r="AI321" s="110"/>
      <c r="AJ321" s="110"/>
      <c r="AK321" s="90">
        <f t="shared" si="249"/>
        <v>0</v>
      </c>
      <c r="AL321" s="90">
        <f t="shared" si="250"/>
        <v>0</v>
      </c>
      <c r="AM321" s="90">
        <f t="shared" si="251"/>
        <v>0</v>
      </c>
      <c r="AN321" s="90">
        <f t="shared" si="252"/>
        <v>0</v>
      </c>
      <c r="AO321" s="90">
        <f t="shared" si="253"/>
        <v>0</v>
      </c>
      <c r="AP321" s="90">
        <f t="shared" si="254"/>
        <v>0</v>
      </c>
      <c r="AQ321" s="110">
        <f t="shared" si="255"/>
        <v>0</v>
      </c>
      <c r="AR321" s="110">
        <f t="shared" si="256"/>
        <v>0</v>
      </c>
      <c r="AS321" s="110">
        <f t="shared" si="257"/>
        <v>0</v>
      </c>
      <c r="AT321" s="110">
        <f t="shared" si="258"/>
        <v>0</v>
      </c>
      <c r="AU321" s="110">
        <f t="shared" si="259"/>
        <v>0</v>
      </c>
      <c r="AV321" s="110">
        <f t="shared" si="260"/>
        <v>0</v>
      </c>
      <c r="AW321" s="110">
        <f t="shared" si="298"/>
        <v>2.7563770528239981</v>
      </c>
      <c r="AX321" s="110">
        <f t="shared" si="299"/>
        <v>4.8420793213782565</v>
      </c>
      <c r="AY321" s="110">
        <f t="shared" si="300"/>
        <v>1.3087631330872258</v>
      </c>
      <c r="AZ321" s="110">
        <f t="shared" si="301"/>
        <v>1.0157408168567503</v>
      </c>
      <c r="BA321" s="110">
        <f t="shared" si="302"/>
        <v>18.964379861746036</v>
      </c>
      <c r="BB321" s="110">
        <f t="shared" si="303"/>
        <v>4.403308568722057</v>
      </c>
      <c r="BC321" s="110">
        <f t="shared" si="267"/>
        <v>30.862488763505468</v>
      </c>
      <c r="BD321" s="110">
        <f t="shared" si="268"/>
        <v>39.833863169689401</v>
      </c>
      <c r="BE321" s="110">
        <f t="shared" si="269"/>
        <v>12.440683802249714</v>
      </c>
      <c r="BF321" s="110">
        <f t="shared" si="270"/>
        <v>8.9115995408337767</v>
      </c>
      <c r="BG321" s="110">
        <f t="shared" si="271"/>
        <v>157.10604652841269</v>
      </c>
      <c r="BH321" s="110">
        <f t="shared" si="272"/>
        <v>40.023290727508851</v>
      </c>
      <c r="BI321" s="108">
        <f t="shared" si="273"/>
        <v>0</v>
      </c>
      <c r="BJ321" s="109">
        <f t="shared" si="274"/>
        <v>-10197.433163424808</v>
      </c>
      <c r="BK321" s="109">
        <f t="shared" si="261"/>
        <v>12324.292551182723</v>
      </c>
      <c r="BL321" s="89">
        <f t="shared" si="275"/>
        <v>0.20856811255074792</v>
      </c>
      <c r="BM321" s="109">
        <f t="shared" si="304"/>
        <v>1305.0652087125095</v>
      </c>
      <c r="BN321" s="108">
        <f t="shared" si="276"/>
        <v>13629.357759895232</v>
      </c>
      <c r="BO321" s="89">
        <f t="shared" si="277"/>
        <v>0.33654788822541426</v>
      </c>
      <c r="BP321" s="108">
        <f t="shared" si="262"/>
        <v>1568.1055334385708</v>
      </c>
      <c r="BQ321" s="108">
        <f t="shared" si="278"/>
        <v>13892.398084621294</v>
      </c>
      <c r="BR321" s="89">
        <f t="shared" si="263"/>
        <v>0.36234264662299909</v>
      </c>
      <c r="BT321" s="108"/>
      <c r="BU321" s="109">
        <f t="shared" si="279"/>
        <v>-10197.433163424808</v>
      </c>
      <c r="BV321" s="109">
        <f t="shared" si="264"/>
        <v>12324.292551182723</v>
      </c>
      <c r="BX321" s="108">
        <f t="shared" si="265"/>
        <v>10197.433163424808</v>
      </c>
      <c r="BY321" s="111">
        <f t="shared" si="266"/>
        <v>0.20856811255074792</v>
      </c>
      <c r="BZ321" s="108">
        <f t="shared" si="247"/>
        <v>77.510002</v>
      </c>
      <c r="CA321" s="108">
        <f t="shared" si="248"/>
        <v>44.560001</v>
      </c>
    </row>
    <row r="322" spans="1:79" ht="12.75" customHeight="1" x14ac:dyDescent="0.2">
      <c r="A322" s="107">
        <v>41302</v>
      </c>
      <c r="B322" s="108">
        <v>78</v>
      </c>
      <c r="C322" s="108">
        <v>63.139999000000003</v>
      </c>
      <c r="D322" s="108">
        <v>63.57</v>
      </c>
      <c r="E322" s="108">
        <v>78.029999000000004</v>
      </c>
      <c r="F322" s="108">
        <v>36.869999</v>
      </c>
      <c r="G322" s="108">
        <v>44.860000999999997</v>
      </c>
      <c r="L322" s="189">
        <f>IF(inter=Weekly_2,L321+$B$4,IF(inter=Bi_weekly_2,0,IF(inter=Monthly_2,0,IF(inter=Quarterly_2,0,IF(inter=Yearly_2,0,IF(inter=None_2,0,0))))))</f>
        <v>0</v>
      </c>
      <c r="M322" s="109">
        <f t="shared" si="280"/>
        <v>0</v>
      </c>
      <c r="N322" s="109">
        <f t="shared" si="281"/>
        <v>0</v>
      </c>
      <c r="O322" s="109">
        <f t="shared" si="282"/>
        <v>0</v>
      </c>
      <c r="P322" s="109">
        <f t="shared" si="283"/>
        <v>0</v>
      </c>
      <c r="Q322" s="109">
        <f t="shared" si="284"/>
        <v>0</v>
      </c>
      <c r="R322" s="109">
        <f t="shared" si="285"/>
        <v>0</v>
      </c>
      <c r="S322" s="110">
        <f t="shared" si="286"/>
        <v>0</v>
      </c>
      <c r="T322" s="110">
        <f t="shared" si="287"/>
        <v>0</v>
      </c>
      <c r="U322" s="110">
        <f t="shared" si="288"/>
        <v>0</v>
      </c>
      <c r="V322" s="110">
        <f t="shared" si="289"/>
        <v>0</v>
      </c>
      <c r="W322" s="110">
        <f t="shared" si="290"/>
        <v>0</v>
      </c>
      <c r="X322" s="110">
        <f t="shared" si="291"/>
        <v>0</v>
      </c>
      <c r="Y322" s="110">
        <f t="shared" si="292"/>
        <v>28.106111710681468</v>
      </c>
      <c r="Z322" s="110">
        <f t="shared" si="293"/>
        <v>34.991783848311144</v>
      </c>
      <c r="AA322" s="110">
        <f t="shared" si="294"/>
        <v>11.131920669162488</v>
      </c>
      <c r="AB322" s="110">
        <f t="shared" si="295"/>
        <v>7.8958587239770264</v>
      </c>
      <c r="AC322" s="110">
        <f t="shared" si="296"/>
        <v>138.14166666666665</v>
      </c>
      <c r="AD322" s="110">
        <f t="shared" si="297"/>
        <v>35.619982158786797</v>
      </c>
      <c r="AE322" s="110"/>
      <c r="AF322" s="110"/>
      <c r="AG322" s="110"/>
      <c r="AH322" s="110"/>
      <c r="AI322" s="110"/>
      <c r="AJ322" s="110"/>
      <c r="AK322" s="90">
        <f t="shared" si="249"/>
        <v>0</v>
      </c>
      <c r="AL322" s="90">
        <f t="shared" si="250"/>
        <v>0</v>
      </c>
      <c r="AM322" s="90">
        <f t="shared" si="251"/>
        <v>0</v>
      </c>
      <c r="AN322" s="90">
        <f t="shared" si="252"/>
        <v>0</v>
      </c>
      <c r="AO322" s="90">
        <f t="shared" si="253"/>
        <v>0</v>
      </c>
      <c r="AP322" s="90">
        <f t="shared" si="254"/>
        <v>0</v>
      </c>
      <c r="AQ322" s="110">
        <f t="shared" si="255"/>
        <v>0</v>
      </c>
      <c r="AR322" s="110">
        <f t="shared" si="256"/>
        <v>0</v>
      </c>
      <c r="AS322" s="110">
        <f t="shared" si="257"/>
        <v>0</v>
      </c>
      <c r="AT322" s="110">
        <f t="shared" si="258"/>
        <v>0</v>
      </c>
      <c r="AU322" s="110">
        <f t="shared" si="259"/>
        <v>0</v>
      </c>
      <c r="AV322" s="110">
        <f t="shared" si="260"/>
        <v>0</v>
      </c>
      <c r="AW322" s="110">
        <f t="shared" si="298"/>
        <v>2.7563770528239981</v>
      </c>
      <c r="AX322" s="110">
        <f t="shared" si="299"/>
        <v>4.8420793213782565</v>
      </c>
      <c r="AY322" s="110">
        <f t="shared" si="300"/>
        <v>1.3087631330872258</v>
      </c>
      <c r="AZ322" s="110">
        <f t="shared" si="301"/>
        <v>1.0157408168567503</v>
      </c>
      <c r="BA322" s="110">
        <f t="shared" si="302"/>
        <v>18.964379861746036</v>
      </c>
      <c r="BB322" s="110">
        <f t="shared" si="303"/>
        <v>4.403308568722057</v>
      </c>
      <c r="BC322" s="110">
        <f t="shared" si="267"/>
        <v>30.862488763505468</v>
      </c>
      <c r="BD322" s="110">
        <f t="shared" si="268"/>
        <v>39.833863169689401</v>
      </c>
      <c r="BE322" s="110">
        <f t="shared" si="269"/>
        <v>12.440683802249714</v>
      </c>
      <c r="BF322" s="110">
        <f t="shared" si="270"/>
        <v>8.9115995408337767</v>
      </c>
      <c r="BG322" s="110">
        <f t="shared" si="271"/>
        <v>157.10604652841269</v>
      </c>
      <c r="BH322" s="110">
        <f t="shared" si="272"/>
        <v>40.023290727508851</v>
      </c>
      <c r="BI322" s="108">
        <f t="shared" si="273"/>
        <v>0</v>
      </c>
      <c r="BJ322" s="109">
        <f t="shared" si="274"/>
        <v>-10197.433163424808</v>
      </c>
      <c r="BK322" s="109">
        <f t="shared" si="261"/>
        <v>12416.623503019955</v>
      </c>
      <c r="BL322" s="89">
        <f t="shared" si="275"/>
        <v>0.21762244518108043</v>
      </c>
      <c r="BM322" s="109">
        <f t="shared" si="304"/>
        <v>1305.0652087125095</v>
      </c>
      <c r="BN322" s="108">
        <f t="shared" si="276"/>
        <v>13721.688711732464</v>
      </c>
      <c r="BO322" s="89">
        <f t="shared" si="277"/>
        <v>0.34560222085574654</v>
      </c>
      <c r="BP322" s="108">
        <f t="shared" si="262"/>
        <v>1579.9317142583386</v>
      </c>
      <c r="BQ322" s="108">
        <f t="shared" si="278"/>
        <v>13996.555217278294</v>
      </c>
      <c r="BR322" s="89">
        <f t="shared" si="263"/>
        <v>0.37255670059008761</v>
      </c>
      <c r="BT322" s="108"/>
      <c r="BU322" s="109">
        <f t="shared" si="279"/>
        <v>-10197.433163424808</v>
      </c>
      <c r="BV322" s="109">
        <f t="shared" si="264"/>
        <v>12416.623503019955</v>
      </c>
      <c r="BX322" s="108">
        <f t="shared" si="265"/>
        <v>10197.433163424808</v>
      </c>
      <c r="BY322" s="111">
        <f t="shared" si="266"/>
        <v>0.21762244518108043</v>
      </c>
      <c r="BZ322" s="108">
        <f t="shared" si="247"/>
        <v>78</v>
      </c>
      <c r="CA322" s="108">
        <f t="shared" si="248"/>
        <v>44.860000999999997</v>
      </c>
    </row>
    <row r="323" spans="1:79" ht="12.75" customHeight="1" x14ac:dyDescent="0.2">
      <c r="A323" s="107">
        <v>41309</v>
      </c>
      <c r="B323" s="108">
        <v>78.379997000000003</v>
      </c>
      <c r="C323" s="108">
        <v>63.259998000000003</v>
      </c>
      <c r="D323" s="108">
        <v>64.169998000000007</v>
      </c>
      <c r="E323" s="108">
        <v>78.569999999999993</v>
      </c>
      <c r="F323" s="108">
        <v>36.330002</v>
      </c>
      <c r="G323" s="108">
        <v>44.290000999999997</v>
      </c>
      <c r="L323" s="189">
        <f>IF(inter=Weekly_2,L322+$B$4,IF(inter=Bi_weekly_2,L321+$B$4,IF(inter=Monthly_2,L319+$B$4,IF(inter=Quarterly_2,0,IF(inter=Yearly_2,0,IF(inter=None_2,0,0))))))</f>
        <v>12200</v>
      </c>
      <c r="M323" s="109">
        <f t="shared" si="280"/>
        <v>55.756951564878364</v>
      </c>
      <c r="N323" s="109">
        <f t="shared" si="281"/>
        <v>66.380176260595363</v>
      </c>
      <c r="O323" s="109">
        <f t="shared" si="282"/>
        <v>31.135327076315548</v>
      </c>
      <c r="P323" s="109">
        <f t="shared" si="283"/>
        <v>22.57761994287489</v>
      </c>
      <c r="Q323" s="109">
        <f t="shared" si="284"/>
        <v>4.4870262833328525</v>
      </c>
      <c r="R323" s="109">
        <f t="shared" si="285"/>
        <v>-32.790954567350809</v>
      </c>
      <c r="S323" s="110">
        <f t="shared" si="286"/>
        <v>-0.71136710511584178</v>
      </c>
      <c r="T323" s="110">
        <f t="shared" si="287"/>
        <v>-1.0493230850338529</v>
      </c>
      <c r="U323" s="110">
        <f t="shared" si="288"/>
        <v>-0.48520068640668407</v>
      </c>
      <c r="V323" s="110">
        <f t="shared" si="289"/>
        <v>-0.28735675121388432</v>
      </c>
      <c r="W323" s="110">
        <f t="shared" si="290"/>
        <v>-0.12350746039961276</v>
      </c>
      <c r="X323" s="110">
        <f t="shared" si="291"/>
        <v>0.7403692442307872</v>
      </c>
      <c r="Y323" s="110">
        <f t="shared" si="292"/>
        <v>27.394744605565627</v>
      </c>
      <c r="Z323" s="110">
        <f t="shared" si="293"/>
        <v>33.942460763277289</v>
      </c>
      <c r="AA323" s="110">
        <f t="shared" si="294"/>
        <v>10.646719982755805</v>
      </c>
      <c r="AB323" s="110">
        <f t="shared" si="295"/>
        <v>7.6085019727631424</v>
      </c>
      <c r="AC323" s="110">
        <f t="shared" si="296"/>
        <v>138.01815920626703</v>
      </c>
      <c r="AD323" s="110">
        <f t="shared" si="297"/>
        <v>36.360351403017582</v>
      </c>
      <c r="AE323" s="110"/>
      <c r="AF323" s="110"/>
      <c r="AG323" s="110"/>
      <c r="AH323" s="110"/>
      <c r="AI323" s="110"/>
      <c r="AJ323" s="110"/>
      <c r="AK323" s="90">
        <f t="shared" si="249"/>
        <v>0</v>
      </c>
      <c r="AL323" s="90">
        <f t="shared" si="250"/>
        <v>0</v>
      </c>
      <c r="AM323" s="90">
        <f t="shared" si="251"/>
        <v>0</v>
      </c>
      <c r="AN323" s="90">
        <f t="shared" si="252"/>
        <v>0</v>
      </c>
      <c r="AO323" s="90">
        <f t="shared" si="253"/>
        <v>0</v>
      </c>
      <c r="AP323" s="90">
        <f t="shared" si="254"/>
        <v>0</v>
      </c>
      <c r="AQ323" s="110">
        <f t="shared" si="255"/>
        <v>0</v>
      </c>
      <c r="AR323" s="110">
        <f t="shared" si="256"/>
        <v>0</v>
      </c>
      <c r="AS323" s="110">
        <f t="shared" si="257"/>
        <v>0</v>
      </c>
      <c r="AT323" s="110">
        <f t="shared" si="258"/>
        <v>0</v>
      </c>
      <c r="AU323" s="110">
        <f t="shared" si="259"/>
        <v>0</v>
      </c>
      <c r="AV323" s="110">
        <f t="shared" si="260"/>
        <v>0</v>
      </c>
      <c r="AW323" s="110">
        <f t="shared" si="298"/>
        <v>2.7563770528239981</v>
      </c>
      <c r="AX323" s="110">
        <f t="shared" si="299"/>
        <v>4.8420793213782565</v>
      </c>
      <c r="AY323" s="110">
        <f t="shared" si="300"/>
        <v>1.3087631330872258</v>
      </c>
      <c r="AZ323" s="110">
        <f t="shared" si="301"/>
        <v>1.0157408168567503</v>
      </c>
      <c r="BA323" s="110">
        <f t="shared" si="302"/>
        <v>18.964379861746036</v>
      </c>
      <c r="BB323" s="110">
        <f t="shared" si="303"/>
        <v>4.403308568722057</v>
      </c>
      <c r="BC323" s="110">
        <f t="shared" si="267"/>
        <v>30.151121658389627</v>
      </c>
      <c r="BD323" s="110">
        <f t="shared" si="268"/>
        <v>38.784540084655546</v>
      </c>
      <c r="BE323" s="110">
        <f t="shared" si="269"/>
        <v>11.95548311584303</v>
      </c>
      <c r="BF323" s="110">
        <f t="shared" si="270"/>
        <v>8.6242427896198919</v>
      </c>
      <c r="BG323" s="110">
        <f t="shared" si="271"/>
        <v>156.98253906801307</v>
      </c>
      <c r="BH323" s="110">
        <f t="shared" si="272"/>
        <v>40.763659971739642</v>
      </c>
      <c r="BI323" s="108">
        <f t="shared" si="273"/>
        <v>0</v>
      </c>
      <c r="BJ323" s="109">
        <f t="shared" si="274"/>
        <v>-10049.887016864162</v>
      </c>
      <c r="BK323" s="109">
        <f t="shared" si="261"/>
        <v>12199.999999999998</v>
      </c>
      <c r="BL323" s="89">
        <f t="shared" si="275"/>
        <v>0.21394399554222354</v>
      </c>
      <c r="BM323" s="109">
        <f t="shared" si="304"/>
        <v>1305.0652087125095</v>
      </c>
      <c r="BN323" s="108">
        <f t="shared" si="276"/>
        <v>13505.065208712507</v>
      </c>
      <c r="BO323" s="89">
        <f t="shared" si="277"/>
        <v>0.34380269012481435</v>
      </c>
      <c r="BP323" s="108">
        <f t="shared" si="262"/>
        <v>1570.1433361485615</v>
      </c>
      <c r="BQ323" s="108">
        <f t="shared" si="278"/>
        <v>13770.143336148562</v>
      </c>
      <c r="BR323" s="89">
        <f t="shared" si="263"/>
        <v>0.37017891972732042</v>
      </c>
      <c r="BT323" s="108"/>
      <c r="BU323" s="109">
        <f t="shared" si="279"/>
        <v>-10049.887016864162</v>
      </c>
      <c r="BV323" s="109">
        <f t="shared" si="264"/>
        <v>12199.999999999998</v>
      </c>
      <c r="BX323" s="108">
        <f t="shared" si="265"/>
        <v>10049.887016864162</v>
      </c>
      <c r="BY323" s="111">
        <f t="shared" si="266"/>
        <v>0.21394399554222354</v>
      </c>
      <c r="BZ323" s="108">
        <f t="shared" si="247"/>
        <v>78.379997000000003</v>
      </c>
      <c r="CA323" s="108">
        <f t="shared" si="248"/>
        <v>44.290000999999997</v>
      </c>
    </row>
    <row r="324" spans="1:79" ht="12.75" customHeight="1" x14ac:dyDescent="0.2">
      <c r="A324" s="113">
        <v>41316</v>
      </c>
      <c r="B324" s="108">
        <v>78.589995999999999</v>
      </c>
      <c r="C324" s="108">
        <v>63.580002</v>
      </c>
      <c r="D324" s="108">
        <v>64.559997999999993</v>
      </c>
      <c r="E324" s="108">
        <v>79.680000000000007</v>
      </c>
      <c r="F324" s="108">
        <v>36.240001999999997</v>
      </c>
      <c r="G324" s="108">
        <v>44.41</v>
      </c>
      <c r="L324" s="189">
        <f>IF(inter=Weekly_2,L323+$B$4,IF(inter=Bi_weekly_2,0,IF(inter=Monthly_2,0,IF(inter=Quarterly_2,0,IF(inter=Yearly_2,0,IF(inter=None_2,0,0))))))</f>
        <v>0</v>
      </c>
      <c r="M324" s="109">
        <f t="shared" si="280"/>
        <v>0</v>
      </c>
      <c r="N324" s="109">
        <f t="shared" si="281"/>
        <v>0</v>
      </c>
      <c r="O324" s="109">
        <f t="shared" si="282"/>
        <v>0</v>
      </c>
      <c r="P324" s="109">
        <f t="shared" si="283"/>
        <v>0</v>
      </c>
      <c r="Q324" s="109">
        <f t="shared" si="284"/>
        <v>0</v>
      </c>
      <c r="R324" s="109">
        <f t="shared" si="285"/>
        <v>0</v>
      </c>
      <c r="S324" s="110">
        <f t="shared" si="286"/>
        <v>0</v>
      </c>
      <c r="T324" s="110">
        <f t="shared" si="287"/>
        <v>0</v>
      </c>
      <c r="U324" s="110">
        <f t="shared" si="288"/>
        <v>0</v>
      </c>
      <c r="V324" s="110">
        <f t="shared" si="289"/>
        <v>0</v>
      </c>
      <c r="W324" s="110">
        <f t="shared" si="290"/>
        <v>0</v>
      </c>
      <c r="X324" s="110">
        <f t="shared" si="291"/>
        <v>0</v>
      </c>
      <c r="Y324" s="110">
        <f t="shared" si="292"/>
        <v>27.394744605565627</v>
      </c>
      <c r="Z324" s="110">
        <f t="shared" si="293"/>
        <v>33.942460763277289</v>
      </c>
      <c r="AA324" s="110">
        <f t="shared" si="294"/>
        <v>10.646719982755805</v>
      </c>
      <c r="AB324" s="110">
        <f t="shared" si="295"/>
        <v>7.6085019727631424</v>
      </c>
      <c r="AC324" s="110">
        <f t="shared" si="296"/>
        <v>138.01815920626703</v>
      </c>
      <c r="AD324" s="110">
        <f t="shared" si="297"/>
        <v>36.360351403017582</v>
      </c>
      <c r="AE324" s="110"/>
      <c r="AF324" s="110"/>
      <c r="AG324" s="110"/>
      <c r="AH324" s="110"/>
      <c r="AI324" s="110"/>
      <c r="AJ324" s="110"/>
      <c r="AK324" s="90">
        <f t="shared" si="249"/>
        <v>0</v>
      </c>
      <c r="AL324" s="90">
        <f t="shared" si="250"/>
        <v>0</v>
      </c>
      <c r="AM324" s="90">
        <f t="shared" si="251"/>
        <v>0</v>
      </c>
      <c r="AN324" s="90">
        <f t="shared" si="252"/>
        <v>0</v>
      </c>
      <c r="AO324" s="90">
        <f t="shared" si="253"/>
        <v>0</v>
      </c>
      <c r="AP324" s="90">
        <f t="shared" si="254"/>
        <v>0</v>
      </c>
      <c r="AQ324" s="110">
        <f t="shared" si="255"/>
        <v>0</v>
      </c>
      <c r="AR324" s="110">
        <f t="shared" si="256"/>
        <v>0</v>
      </c>
      <c r="AS324" s="110">
        <f t="shared" si="257"/>
        <v>0</v>
      </c>
      <c r="AT324" s="110">
        <f t="shared" si="258"/>
        <v>0</v>
      </c>
      <c r="AU324" s="110">
        <f t="shared" si="259"/>
        <v>0</v>
      </c>
      <c r="AV324" s="110">
        <f t="shared" si="260"/>
        <v>0</v>
      </c>
      <c r="AW324" s="110">
        <f t="shared" si="298"/>
        <v>2.7563770528239981</v>
      </c>
      <c r="AX324" s="110">
        <f t="shared" si="299"/>
        <v>4.8420793213782565</v>
      </c>
      <c r="AY324" s="110">
        <f t="shared" si="300"/>
        <v>1.3087631330872258</v>
      </c>
      <c r="AZ324" s="110">
        <f t="shared" si="301"/>
        <v>1.0157408168567503</v>
      </c>
      <c r="BA324" s="110">
        <f t="shared" si="302"/>
        <v>18.964379861746036</v>
      </c>
      <c r="BB324" s="110">
        <f t="shared" si="303"/>
        <v>4.403308568722057</v>
      </c>
      <c r="BC324" s="110">
        <f t="shared" si="267"/>
        <v>30.151121658389627</v>
      </c>
      <c r="BD324" s="110">
        <f t="shared" si="268"/>
        <v>38.784540084655546</v>
      </c>
      <c r="BE324" s="110">
        <f t="shared" si="269"/>
        <v>11.95548311584303</v>
      </c>
      <c r="BF324" s="110">
        <f t="shared" si="270"/>
        <v>8.6242427896198919</v>
      </c>
      <c r="BG324" s="110">
        <f t="shared" si="271"/>
        <v>156.98253906801307</v>
      </c>
      <c r="BH324" s="110">
        <f t="shared" si="272"/>
        <v>40.763659971739642</v>
      </c>
      <c r="BI324" s="108">
        <f t="shared" si="273"/>
        <v>0</v>
      </c>
      <c r="BJ324" s="109">
        <f t="shared" si="274"/>
        <v>-10049.887016864162</v>
      </c>
      <c r="BK324" s="109">
        <f t="shared" si="261"/>
        <v>12221.153821649004</v>
      </c>
      <c r="BL324" s="89">
        <f t="shared" si="275"/>
        <v>0.21604887708104159</v>
      </c>
      <c r="BM324" s="109">
        <f t="shared" si="304"/>
        <v>1305.0652087125095</v>
      </c>
      <c r="BN324" s="108">
        <f t="shared" si="276"/>
        <v>13526.219030361513</v>
      </c>
      <c r="BO324" s="89">
        <f t="shared" si="277"/>
        <v>0.34590757166363262</v>
      </c>
      <c r="BP324" s="108">
        <f t="shared" si="262"/>
        <v>1572.7311456904315</v>
      </c>
      <c r="BQ324" s="108">
        <f t="shared" si="278"/>
        <v>13793.884967339434</v>
      </c>
      <c r="BR324" s="89">
        <f t="shared" si="263"/>
        <v>0.3725412976476925</v>
      </c>
      <c r="BT324" s="108"/>
      <c r="BU324" s="109">
        <f t="shared" si="279"/>
        <v>-10049.887016864162</v>
      </c>
      <c r="BV324" s="109">
        <f t="shared" si="264"/>
        <v>12221.153821649004</v>
      </c>
      <c r="BX324" s="108">
        <f t="shared" si="265"/>
        <v>10049.887016864162</v>
      </c>
      <c r="BY324" s="111">
        <f t="shared" si="266"/>
        <v>0.21604887708104159</v>
      </c>
      <c r="BZ324" s="108">
        <f t="shared" si="247"/>
        <v>78.589995999999999</v>
      </c>
      <c r="CA324" s="108">
        <f t="shared" si="248"/>
        <v>44.41</v>
      </c>
    </row>
    <row r="325" spans="1:79" ht="12.75" customHeight="1" x14ac:dyDescent="0.2">
      <c r="A325" s="107">
        <v>41324</v>
      </c>
      <c r="B325" s="108">
        <v>78.309997999999993</v>
      </c>
      <c r="C325" s="108">
        <v>63.549999</v>
      </c>
      <c r="D325" s="108">
        <v>64</v>
      </c>
      <c r="E325" s="108">
        <v>78.989998</v>
      </c>
      <c r="F325" s="108">
        <v>36.32</v>
      </c>
      <c r="G325" s="108">
        <v>43.689999</v>
      </c>
      <c r="L325" s="189">
        <f>IF(inter=Weekly_2,L324+$B$4,IF(inter=Bi_weekly_2,L323+$B$4,IF(inter=Monthly_2,0,IF(inter=Quarterly_2,0,IF(inter=Yearly_2,0,IF(inter=None_2,0,0))))))</f>
        <v>0</v>
      </c>
      <c r="M325" s="109">
        <f t="shared" si="280"/>
        <v>0</v>
      </c>
      <c r="N325" s="109">
        <f t="shared" si="281"/>
        <v>0</v>
      </c>
      <c r="O325" s="109">
        <f t="shared" si="282"/>
        <v>0</v>
      </c>
      <c r="P325" s="109">
        <f t="shared" si="283"/>
        <v>0</v>
      </c>
      <c r="Q325" s="109">
        <f t="shared" si="284"/>
        <v>0</v>
      </c>
      <c r="R325" s="109">
        <f t="shared" si="285"/>
        <v>0</v>
      </c>
      <c r="S325" s="110">
        <f t="shared" si="286"/>
        <v>0</v>
      </c>
      <c r="T325" s="110">
        <f t="shared" si="287"/>
        <v>0</v>
      </c>
      <c r="U325" s="110">
        <f t="shared" si="288"/>
        <v>0</v>
      </c>
      <c r="V325" s="110">
        <f t="shared" si="289"/>
        <v>0</v>
      </c>
      <c r="W325" s="110">
        <f t="shared" si="290"/>
        <v>0</v>
      </c>
      <c r="X325" s="110">
        <f t="shared" si="291"/>
        <v>0</v>
      </c>
      <c r="Y325" s="110">
        <f t="shared" si="292"/>
        <v>27.394744605565627</v>
      </c>
      <c r="Z325" s="110">
        <f t="shared" si="293"/>
        <v>33.942460763277289</v>
      </c>
      <c r="AA325" s="110">
        <f t="shared" si="294"/>
        <v>10.646719982755805</v>
      </c>
      <c r="AB325" s="110">
        <f t="shared" si="295"/>
        <v>7.6085019727631424</v>
      </c>
      <c r="AC325" s="110">
        <f t="shared" si="296"/>
        <v>138.01815920626703</v>
      </c>
      <c r="AD325" s="110">
        <f t="shared" si="297"/>
        <v>36.360351403017582</v>
      </c>
      <c r="AE325" s="110"/>
      <c r="AF325" s="110"/>
      <c r="AG325" s="110"/>
      <c r="AH325" s="110"/>
      <c r="AI325" s="110"/>
      <c r="AJ325" s="110"/>
      <c r="AK325" s="90">
        <f t="shared" si="249"/>
        <v>0</v>
      </c>
      <c r="AL325" s="90">
        <f t="shared" si="250"/>
        <v>0</v>
      </c>
      <c r="AM325" s="90">
        <f t="shared" si="251"/>
        <v>0</v>
      </c>
      <c r="AN325" s="90">
        <f t="shared" si="252"/>
        <v>0</v>
      </c>
      <c r="AO325" s="90">
        <f t="shared" si="253"/>
        <v>0</v>
      </c>
      <c r="AP325" s="90">
        <f t="shared" si="254"/>
        <v>0</v>
      </c>
      <c r="AQ325" s="110">
        <f t="shared" si="255"/>
        <v>0</v>
      </c>
      <c r="AR325" s="110">
        <f t="shared" si="256"/>
        <v>0</v>
      </c>
      <c r="AS325" s="110">
        <f t="shared" si="257"/>
        <v>0</v>
      </c>
      <c r="AT325" s="110">
        <f t="shared" si="258"/>
        <v>0</v>
      </c>
      <c r="AU325" s="110">
        <f t="shared" si="259"/>
        <v>0</v>
      </c>
      <c r="AV325" s="110">
        <f t="shared" si="260"/>
        <v>0</v>
      </c>
      <c r="AW325" s="110">
        <f t="shared" si="298"/>
        <v>2.7563770528239981</v>
      </c>
      <c r="AX325" s="110">
        <f t="shared" si="299"/>
        <v>4.8420793213782565</v>
      </c>
      <c r="AY325" s="110">
        <f t="shared" si="300"/>
        <v>1.3087631330872258</v>
      </c>
      <c r="AZ325" s="110">
        <f t="shared" si="301"/>
        <v>1.0157408168567503</v>
      </c>
      <c r="BA325" s="110">
        <f t="shared" si="302"/>
        <v>18.964379861746036</v>
      </c>
      <c r="BB325" s="110">
        <f t="shared" si="303"/>
        <v>4.403308568722057</v>
      </c>
      <c r="BC325" s="110">
        <f t="shared" si="267"/>
        <v>30.151121658389627</v>
      </c>
      <c r="BD325" s="110">
        <f t="shared" si="268"/>
        <v>38.784540084655546</v>
      </c>
      <c r="BE325" s="110">
        <f t="shared" si="269"/>
        <v>11.95548311584303</v>
      </c>
      <c r="BF325" s="110">
        <f t="shared" si="270"/>
        <v>8.6242427896198919</v>
      </c>
      <c r="BG325" s="110">
        <f t="shared" si="271"/>
        <v>156.98253906801307</v>
      </c>
      <c r="BH325" s="110">
        <f t="shared" si="272"/>
        <v>40.763659971739642</v>
      </c>
      <c r="BI325" s="108">
        <f t="shared" si="273"/>
        <v>0</v>
      </c>
      <c r="BJ325" s="109">
        <f t="shared" si="274"/>
        <v>-10049.887016864162</v>
      </c>
      <c r="BK325" s="109">
        <f t="shared" si="261"/>
        <v>12186.114636153199</v>
      </c>
      <c r="BL325" s="89">
        <f t="shared" si="275"/>
        <v>0.21256235176617921</v>
      </c>
      <c r="BM325" s="109">
        <f t="shared" si="304"/>
        <v>1305.0652087125095</v>
      </c>
      <c r="BN325" s="108">
        <f t="shared" si="276"/>
        <v>13491.179844865708</v>
      </c>
      <c r="BO325" s="89">
        <f t="shared" si="277"/>
        <v>0.34242104634877002</v>
      </c>
      <c r="BP325" s="108">
        <f t="shared" si="262"/>
        <v>1568.7270466777916</v>
      </c>
      <c r="BQ325" s="108">
        <f t="shared" si="278"/>
        <v>13754.841682830993</v>
      </c>
      <c r="BR325" s="89">
        <f t="shared" si="263"/>
        <v>0.36865635004152275</v>
      </c>
      <c r="BT325" s="108"/>
      <c r="BU325" s="109">
        <f t="shared" si="279"/>
        <v>-10049.887016864162</v>
      </c>
      <c r="BV325" s="109">
        <f t="shared" si="264"/>
        <v>12186.114636153199</v>
      </c>
      <c r="BX325" s="108">
        <f t="shared" si="265"/>
        <v>10049.887016864162</v>
      </c>
      <c r="BY325" s="111">
        <f t="shared" si="266"/>
        <v>0.21256235176617921</v>
      </c>
      <c r="BZ325" s="108">
        <f t="shared" si="247"/>
        <v>78.309997999999993</v>
      </c>
      <c r="CA325" s="108">
        <f t="shared" si="248"/>
        <v>43.689999</v>
      </c>
    </row>
    <row r="326" spans="1:79" ht="12.75" customHeight="1" x14ac:dyDescent="0.2">
      <c r="A326" s="107">
        <v>41330</v>
      </c>
      <c r="B326" s="108">
        <v>78.419998000000007</v>
      </c>
      <c r="C326" s="108">
        <v>63.619999</v>
      </c>
      <c r="D326" s="108">
        <v>64.110000999999997</v>
      </c>
      <c r="E326" s="108">
        <v>78.699996999999996</v>
      </c>
      <c r="F326" s="108">
        <v>36.080002</v>
      </c>
      <c r="G326" s="108">
        <v>43.57</v>
      </c>
      <c r="L326" s="189">
        <f>IF(inter=Weekly_2,L325+$B$4,IF(inter=Bi_weekly_2,0,IF(inter=Monthly_2,0,IF(inter=Quarterly_2,0,IF(inter=Yearly_2,0,IF(inter=None_2,0,0))))))</f>
        <v>0</v>
      </c>
      <c r="M326" s="109">
        <f t="shared" si="280"/>
        <v>0</v>
      </c>
      <c r="N326" s="109">
        <f t="shared" si="281"/>
        <v>0</v>
      </c>
      <c r="O326" s="109">
        <f t="shared" si="282"/>
        <v>0</v>
      </c>
      <c r="P326" s="109">
        <f t="shared" si="283"/>
        <v>0</v>
      </c>
      <c r="Q326" s="109">
        <f t="shared" si="284"/>
        <v>0</v>
      </c>
      <c r="R326" s="109">
        <f t="shared" si="285"/>
        <v>0</v>
      </c>
      <c r="S326" s="110">
        <f t="shared" si="286"/>
        <v>0</v>
      </c>
      <c r="T326" s="110">
        <f t="shared" si="287"/>
        <v>0</v>
      </c>
      <c r="U326" s="110">
        <f t="shared" si="288"/>
        <v>0</v>
      </c>
      <c r="V326" s="110">
        <f t="shared" si="289"/>
        <v>0</v>
      </c>
      <c r="W326" s="110">
        <f t="shared" si="290"/>
        <v>0</v>
      </c>
      <c r="X326" s="110">
        <f t="shared" si="291"/>
        <v>0</v>
      </c>
      <c r="Y326" s="110">
        <f t="shared" si="292"/>
        <v>27.394744605565627</v>
      </c>
      <c r="Z326" s="110">
        <f t="shared" si="293"/>
        <v>33.942460763277289</v>
      </c>
      <c r="AA326" s="110">
        <f t="shared" si="294"/>
        <v>10.646719982755805</v>
      </c>
      <c r="AB326" s="110">
        <f t="shared" si="295"/>
        <v>7.6085019727631424</v>
      </c>
      <c r="AC326" s="110">
        <f t="shared" si="296"/>
        <v>138.01815920626703</v>
      </c>
      <c r="AD326" s="110">
        <f t="shared" si="297"/>
        <v>36.360351403017582</v>
      </c>
      <c r="AE326" s="110"/>
      <c r="AF326" s="110"/>
      <c r="AG326" s="110"/>
      <c r="AH326" s="110"/>
      <c r="AI326" s="110"/>
      <c r="AJ326" s="110"/>
      <c r="AK326" s="90">
        <f t="shared" si="249"/>
        <v>0</v>
      </c>
      <c r="AL326" s="90">
        <f t="shared" si="250"/>
        <v>0</v>
      </c>
      <c r="AM326" s="90">
        <f t="shared" si="251"/>
        <v>0</v>
      </c>
      <c r="AN326" s="90">
        <f t="shared" si="252"/>
        <v>0</v>
      </c>
      <c r="AO326" s="90">
        <f t="shared" si="253"/>
        <v>0</v>
      </c>
      <c r="AP326" s="90">
        <f t="shared" si="254"/>
        <v>0</v>
      </c>
      <c r="AQ326" s="110">
        <f t="shared" si="255"/>
        <v>0</v>
      </c>
      <c r="AR326" s="110">
        <f t="shared" si="256"/>
        <v>0</v>
      </c>
      <c r="AS326" s="110">
        <f t="shared" si="257"/>
        <v>0</v>
      </c>
      <c r="AT326" s="110">
        <f t="shared" si="258"/>
        <v>0</v>
      </c>
      <c r="AU326" s="110">
        <f t="shared" si="259"/>
        <v>0</v>
      </c>
      <c r="AV326" s="110">
        <f t="shared" si="260"/>
        <v>0</v>
      </c>
      <c r="AW326" s="110">
        <f t="shared" si="298"/>
        <v>2.7563770528239981</v>
      </c>
      <c r="AX326" s="110">
        <f t="shared" si="299"/>
        <v>4.8420793213782565</v>
      </c>
      <c r="AY326" s="110">
        <f t="shared" si="300"/>
        <v>1.3087631330872258</v>
      </c>
      <c r="AZ326" s="110">
        <f t="shared" si="301"/>
        <v>1.0157408168567503</v>
      </c>
      <c r="BA326" s="110">
        <f t="shared" si="302"/>
        <v>18.964379861746036</v>
      </c>
      <c r="BB326" s="110">
        <f t="shared" si="303"/>
        <v>4.403308568722057</v>
      </c>
      <c r="BC326" s="110">
        <f t="shared" si="267"/>
        <v>30.151121658389627</v>
      </c>
      <c r="BD326" s="110">
        <f t="shared" si="268"/>
        <v>38.784540084655546</v>
      </c>
      <c r="BE326" s="110">
        <f t="shared" si="269"/>
        <v>11.95548311584303</v>
      </c>
      <c r="BF326" s="110">
        <f t="shared" si="270"/>
        <v>8.6242427896198919</v>
      </c>
      <c r="BG326" s="110">
        <f t="shared" si="271"/>
        <v>156.98253906801307</v>
      </c>
      <c r="BH326" s="110">
        <f t="shared" si="272"/>
        <v>40.763659971739642</v>
      </c>
      <c r="BI326" s="108">
        <f t="shared" si="273"/>
        <v>0</v>
      </c>
      <c r="BJ326" s="109">
        <f t="shared" si="274"/>
        <v>-10049.887016864162</v>
      </c>
      <c r="BK326" s="109">
        <f t="shared" si="261"/>
        <v>12152.981418996264</v>
      </c>
      <c r="BL326" s="89">
        <f t="shared" si="275"/>
        <v>0.20926547717432187</v>
      </c>
      <c r="BM326" s="109">
        <f t="shared" si="304"/>
        <v>1305.0652087125095</v>
      </c>
      <c r="BN326" s="108">
        <f t="shared" si="276"/>
        <v>13458.046627708773</v>
      </c>
      <c r="BO326" s="89">
        <f t="shared" si="277"/>
        <v>0.3391241717569129</v>
      </c>
      <c r="BP326" s="108">
        <f t="shared" si="262"/>
        <v>1564.138787243875</v>
      </c>
      <c r="BQ326" s="108">
        <f t="shared" si="278"/>
        <v>13717.120206240141</v>
      </c>
      <c r="BR326" s="89">
        <f t="shared" si="263"/>
        <v>0.36490292708984651</v>
      </c>
      <c r="BT326" s="108"/>
      <c r="BU326" s="109">
        <f t="shared" si="279"/>
        <v>-10049.887016864162</v>
      </c>
      <c r="BV326" s="109">
        <f t="shared" si="264"/>
        <v>12152.981418996264</v>
      </c>
      <c r="BX326" s="108">
        <f t="shared" si="265"/>
        <v>10049.887016864162</v>
      </c>
      <c r="BY326" s="111">
        <f t="shared" si="266"/>
        <v>0.20926547717432187</v>
      </c>
      <c r="BZ326" s="108">
        <f t="shared" si="247"/>
        <v>78.419998000000007</v>
      </c>
      <c r="CA326" s="108">
        <f t="shared" si="248"/>
        <v>43.57</v>
      </c>
    </row>
    <row r="327" spans="1:79" ht="12.75" customHeight="1" x14ac:dyDescent="0.2">
      <c r="A327" s="107">
        <v>41337</v>
      </c>
      <c r="B327" s="108">
        <v>80.269997000000004</v>
      </c>
      <c r="C327" s="108">
        <v>65.040001000000004</v>
      </c>
      <c r="D327" s="108">
        <v>65.800003000000004</v>
      </c>
      <c r="E327" s="108">
        <v>80.900002000000001</v>
      </c>
      <c r="F327" s="108">
        <v>36.869999</v>
      </c>
      <c r="G327" s="108">
        <v>44.419998</v>
      </c>
      <c r="L327" s="189">
        <f>IF(inter=Weekly_2,L326+$B$4,IF(inter=Bi_weekly_2,L325+$B$4,IF(inter=Monthly_2,L323+$B$4,IF(inter=Quarterly_2,0,IF(inter=Yearly_2,0,IF(inter=None_2,0,0))))))</f>
        <v>12300</v>
      </c>
      <c r="M327" s="109">
        <f t="shared" si="280"/>
        <v>34.17606730451962</v>
      </c>
      <c r="N327" s="109">
        <f t="shared" si="281"/>
        <v>42.817681986015941</v>
      </c>
      <c r="O327" s="109">
        <f t="shared" si="282"/>
        <v>11.75420680549189</v>
      </c>
      <c r="P327" s="109">
        <f t="shared" si="283"/>
        <v>12.827824813542179</v>
      </c>
      <c r="Q327" s="109">
        <f t="shared" si="284"/>
        <v>33.429391916906752</v>
      </c>
      <c r="R327" s="109">
        <f t="shared" si="285"/>
        <v>-8.473263398662084</v>
      </c>
      <c r="S327" s="110">
        <f t="shared" si="286"/>
        <v>-0.42576390409631659</v>
      </c>
      <c r="T327" s="110">
        <f t="shared" si="287"/>
        <v>-0.65832843369753236</v>
      </c>
      <c r="U327" s="110">
        <f t="shared" si="288"/>
        <v>-0.17863535364112201</v>
      </c>
      <c r="V327" s="110">
        <f t="shared" si="289"/>
        <v>-0.15856396163676459</v>
      </c>
      <c r="W327" s="110">
        <f t="shared" si="290"/>
        <v>-0.90668274541875504</v>
      </c>
      <c r="X327" s="110">
        <f t="shared" si="291"/>
        <v>0.19075334939596539</v>
      </c>
      <c r="Y327" s="110">
        <f t="shared" si="292"/>
        <v>26.968980701469309</v>
      </c>
      <c r="Z327" s="110">
        <f t="shared" si="293"/>
        <v>33.284132329579755</v>
      </c>
      <c r="AA327" s="110">
        <f t="shared" si="294"/>
        <v>10.468084629114683</v>
      </c>
      <c r="AB327" s="110">
        <f t="shared" si="295"/>
        <v>7.4499380111263775</v>
      </c>
      <c r="AC327" s="110">
        <f t="shared" si="296"/>
        <v>137.11147646084828</v>
      </c>
      <c r="AD327" s="110">
        <f t="shared" si="297"/>
        <v>36.551104752413544</v>
      </c>
      <c r="AE327" s="110"/>
      <c r="AF327" s="110"/>
      <c r="AG327" s="110"/>
      <c r="AH327" s="110"/>
      <c r="AI327" s="110"/>
      <c r="AJ327" s="110"/>
      <c r="AK327" s="90">
        <f t="shared" si="249"/>
        <v>0</v>
      </c>
      <c r="AL327" s="90">
        <f t="shared" si="250"/>
        <v>0</v>
      </c>
      <c r="AM327" s="90">
        <f t="shared" si="251"/>
        <v>0</v>
      </c>
      <c r="AN327" s="90">
        <f t="shared" si="252"/>
        <v>0</v>
      </c>
      <c r="AO327" s="90">
        <f t="shared" si="253"/>
        <v>0</v>
      </c>
      <c r="AP327" s="90">
        <f t="shared" si="254"/>
        <v>0</v>
      </c>
      <c r="AQ327" s="110">
        <f t="shared" si="255"/>
        <v>0</v>
      </c>
      <c r="AR327" s="110">
        <f t="shared" si="256"/>
        <v>0</v>
      </c>
      <c r="AS327" s="110">
        <f t="shared" si="257"/>
        <v>0</v>
      </c>
      <c r="AT327" s="110">
        <f t="shared" si="258"/>
        <v>0</v>
      </c>
      <c r="AU327" s="110">
        <f t="shared" si="259"/>
        <v>0</v>
      </c>
      <c r="AV327" s="110">
        <f t="shared" si="260"/>
        <v>0</v>
      </c>
      <c r="AW327" s="110">
        <f t="shared" si="298"/>
        <v>2.7563770528239981</v>
      </c>
      <c r="AX327" s="110">
        <f t="shared" si="299"/>
        <v>4.8420793213782565</v>
      </c>
      <c r="AY327" s="110">
        <f t="shared" si="300"/>
        <v>1.3087631330872258</v>
      </c>
      <c r="AZ327" s="110">
        <f t="shared" si="301"/>
        <v>1.0157408168567503</v>
      </c>
      <c r="BA327" s="110">
        <f t="shared" si="302"/>
        <v>18.964379861746036</v>
      </c>
      <c r="BB327" s="110">
        <f t="shared" si="303"/>
        <v>4.403308568722057</v>
      </c>
      <c r="BC327" s="110">
        <f t="shared" si="267"/>
        <v>29.725357754293306</v>
      </c>
      <c r="BD327" s="110">
        <f t="shared" si="268"/>
        <v>38.126211650958012</v>
      </c>
      <c r="BE327" s="110">
        <f t="shared" si="269"/>
        <v>11.776847762201909</v>
      </c>
      <c r="BF327" s="110">
        <f t="shared" si="270"/>
        <v>8.4656788279831279</v>
      </c>
      <c r="BG327" s="110">
        <f t="shared" si="271"/>
        <v>156.07585632259432</v>
      </c>
      <c r="BH327" s="110">
        <f t="shared" si="272"/>
        <v>40.954413321135604</v>
      </c>
      <c r="BI327" s="108">
        <f t="shared" si="273"/>
        <v>0</v>
      </c>
      <c r="BJ327" s="109">
        <f t="shared" si="274"/>
        <v>-9923.3551074363477</v>
      </c>
      <c r="BK327" s="109">
        <f t="shared" si="261"/>
        <v>12299.999999999998</v>
      </c>
      <c r="BL327" s="89">
        <f t="shared" si="275"/>
        <v>0.23950013547158511</v>
      </c>
      <c r="BM327" s="109">
        <f t="shared" si="304"/>
        <v>1305.0652087125095</v>
      </c>
      <c r="BN327" s="108">
        <f t="shared" si="276"/>
        <v>13605.065208712507</v>
      </c>
      <c r="BO327" s="89">
        <f t="shared" si="277"/>
        <v>0.37101464791047989</v>
      </c>
      <c r="BP327" s="108">
        <f t="shared" si="262"/>
        <v>1599.2848982184071</v>
      </c>
      <c r="BQ327" s="108">
        <f t="shared" si="278"/>
        <v>13899.284898218408</v>
      </c>
      <c r="BR327" s="89">
        <f t="shared" si="263"/>
        <v>0.40066386295120937</v>
      </c>
      <c r="BT327" s="108"/>
      <c r="BU327" s="109">
        <f t="shared" si="279"/>
        <v>-9923.3551074363477</v>
      </c>
      <c r="BV327" s="109">
        <f t="shared" si="264"/>
        <v>12299.999999999998</v>
      </c>
      <c r="BX327" s="108">
        <f t="shared" si="265"/>
        <v>9923.3551074363477</v>
      </c>
      <c r="BY327" s="111">
        <f t="shared" si="266"/>
        <v>0.23950013547158489</v>
      </c>
      <c r="BZ327" s="108">
        <f t="shared" si="247"/>
        <v>80.269997000000004</v>
      </c>
      <c r="CA327" s="108">
        <f t="shared" si="248"/>
        <v>44.419998</v>
      </c>
    </row>
    <row r="328" spans="1:79" ht="12.75" customHeight="1" x14ac:dyDescent="0.2">
      <c r="A328" s="107">
        <v>41344</v>
      </c>
      <c r="B328" s="108">
        <v>80.870002999999997</v>
      </c>
      <c r="C328" s="108">
        <v>65.699996999999996</v>
      </c>
      <c r="D328" s="108">
        <v>66.790001000000004</v>
      </c>
      <c r="E328" s="108">
        <v>82.010002</v>
      </c>
      <c r="F328" s="108">
        <v>37.159999999999997</v>
      </c>
      <c r="G328" s="108">
        <v>43.209999000000003</v>
      </c>
      <c r="L328" s="189">
        <f>IF(inter=Weekly_2,L327+$B$4,IF(inter=Bi_weekly_2,0,IF(inter=Monthly_2,0,IF(inter=Quarterly_2,0,IF(inter=Yearly_2,0,IF(inter=None_2,0,0))))))</f>
        <v>0</v>
      </c>
      <c r="M328" s="109">
        <f t="shared" si="280"/>
        <v>0</v>
      </c>
      <c r="N328" s="109">
        <f t="shared" si="281"/>
        <v>0</v>
      </c>
      <c r="O328" s="109">
        <f t="shared" si="282"/>
        <v>0</v>
      </c>
      <c r="P328" s="109">
        <f t="shared" si="283"/>
        <v>0</v>
      </c>
      <c r="Q328" s="109">
        <f t="shared" si="284"/>
        <v>0</v>
      </c>
      <c r="R328" s="109">
        <f t="shared" si="285"/>
        <v>0</v>
      </c>
      <c r="S328" s="110">
        <f t="shared" si="286"/>
        <v>0</v>
      </c>
      <c r="T328" s="110">
        <f t="shared" si="287"/>
        <v>0</v>
      </c>
      <c r="U328" s="110">
        <f t="shared" si="288"/>
        <v>0</v>
      </c>
      <c r="V328" s="110">
        <f t="shared" si="289"/>
        <v>0</v>
      </c>
      <c r="W328" s="110">
        <f t="shared" si="290"/>
        <v>0</v>
      </c>
      <c r="X328" s="110">
        <f t="shared" si="291"/>
        <v>0</v>
      </c>
      <c r="Y328" s="110">
        <f t="shared" si="292"/>
        <v>26.968980701469309</v>
      </c>
      <c r="Z328" s="110">
        <f t="shared" si="293"/>
        <v>33.284132329579755</v>
      </c>
      <c r="AA328" s="110">
        <f t="shared" si="294"/>
        <v>10.468084629114683</v>
      </c>
      <c r="AB328" s="110">
        <f t="shared" si="295"/>
        <v>7.4499380111263775</v>
      </c>
      <c r="AC328" s="110">
        <f t="shared" si="296"/>
        <v>137.11147646084828</v>
      </c>
      <c r="AD328" s="110">
        <f t="shared" si="297"/>
        <v>36.551104752413544</v>
      </c>
      <c r="AE328" s="110"/>
      <c r="AF328" s="110"/>
      <c r="AG328" s="110"/>
      <c r="AH328" s="110"/>
      <c r="AI328" s="110"/>
      <c r="AJ328" s="110"/>
      <c r="AK328" s="90">
        <f t="shared" si="249"/>
        <v>0</v>
      </c>
      <c r="AL328" s="90">
        <f t="shared" si="250"/>
        <v>0</v>
      </c>
      <c r="AM328" s="90">
        <f t="shared" si="251"/>
        <v>0</v>
      </c>
      <c r="AN328" s="90">
        <f t="shared" si="252"/>
        <v>0</v>
      </c>
      <c r="AO328" s="90">
        <f t="shared" si="253"/>
        <v>0</v>
      </c>
      <c r="AP328" s="90">
        <f t="shared" si="254"/>
        <v>0</v>
      </c>
      <c r="AQ328" s="110">
        <f t="shared" si="255"/>
        <v>0</v>
      </c>
      <c r="AR328" s="110">
        <f t="shared" si="256"/>
        <v>0</v>
      </c>
      <c r="AS328" s="110">
        <f t="shared" si="257"/>
        <v>0</v>
      </c>
      <c r="AT328" s="110">
        <f t="shared" si="258"/>
        <v>0</v>
      </c>
      <c r="AU328" s="110">
        <f t="shared" si="259"/>
        <v>0</v>
      </c>
      <c r="AV328" s="110">
        <f t="shared" si="260"/>
        <v>0</v>
      </c>
      <c r="AW328" s="110">
        <f t="shared" si="298"/>
        <v>2.7563770528239981</v>
      </c>
      <c r="AX328" s="110">
        <f t="shared" si="299"/>
        <v>4.8420793213782565</v>
      </c>
      <c r="AY328" s="110">
        <f t="shared" si="300"/>
        <v>1.3087631330872258</v>
      </c>
      <c r="AZ328" s="110">
        <f t="shared" si="301"/>
        <v>1.0157408168567503</v>
      </c>
      <c r="BA328" s="110">
        <f t="shared" si="302"/>
        <v>18.964379861746036</v>
      </c>
      <c r="BB328" s="110">
        <f t="shared" si="303"/>
        <v>4.403308568722057</v>
      </c>
      <c r="BC328" s="110">
        <f t="shared" si="267"/>
        <v>29.725357754293306</v>
      </c>
      <c r="BD328" s="110">
        <f t="shared" si="268"/>
        <v>38.126211650958012</v>
      </c>
      <c r="BE328" s="110">
        <f t="shared" si="269"/>
        <v>11.776847762201909</v>
      </c>
      <c r="BF328" s="110">
        <f t="shared" si="270"/>
        <v>8.4656788279831279</v>
      </c>
      <c r="BG328" s="110">
        <f t="shared" si="271"/>
        <v>156.07585632259432</v>
      </c>
      <c r="BH328" s="110">
        <f t="shared" si="272"/>
        <v>40.954413321135604</v>
      </c>
      <c r="BI328" s="108">
        <f t="shared" si="273"/>
        <v>0</v>
      </c>
      <c r="BJ328" s="109">
        <f t="shared" si="274"/>
        <v>-9923.3551074363477</v>
      </c>
      <c r="BK328" s="109">
        <f t="shared" si="261"/>
        <v>12352.317423560569</v>
      </c>
      <c r="BL328" s="89">
        <f t="shared" si="275"/>
        <v>0.24477228617002833</v>
      </c>
      <c r="BM328" s="109">
        <f t="shared" si="304"/>
        <v>1305.0652087125095</v>
      </c>
      <c r="BN328" s="108">
        <f t="shared" si="276"/>
        <v>13657.382632273078</v>
      </c>
      <c r="BO328" s="89">
        <f t="shared" si="277"/>
        <v>0.37628679860892333</v>
      </c>
      <c r="BP328" s="108">
        <f t="shared" si="262"/>
        <v>1606.7293293225382</v>
      </c>
      <c r="BQ328" s="108">
        <f t="shared" si="278"/>
        <v>13959.046752883109</v>
      </c>
      <c r="BR328" s="89">
        <f t="shared" si="263"/>
        <v>0.40668620660591914</v>
      </c>
      <c r="BT328" s="108"/>
      <c r="BU328" s="109">
        <f t="shared" si="279"/>
        <v>-9923.3551074363477</v>
      </c>
      <c r="BV328" s="109">
        <f t="shared" si="264"/>
        <v>12352.317423560569</v>
      </c>
      <c r="BX328" s="108">
        <f t="shared" si="265"/>
        <v>9923.3551074363477</v>
      </c>
      <c r="BY328" s="111">
        <f t="shared" si="266"/>
        <v>0.24477228617002811</v>
      </c>
      <c r="BZ328" s="108">
        <f t="shared" si="247"/>
        <v>80.870002999999997</v>
      </c>
      <c r="CA328" s="108">
        <f t="shared" si="248"/>
        <v>43.209999000000003</v>
      </c>
    </row>
    <row r="329" spans="1:79" ht="12.75" customHeight="1" x14ac:dyDescent="0.2">
      <c r="A329" s="107">
        <v>41351</v>
      </c>
      <c r="B329" s="108">
        <v>80.290001000000004</v>
      </c>
      <c r="C329" s="108">
        <v>65.069999999999993</v>
      </c>
      <c r="D329" s="108">
        <v>66.400002000000001</v>
      </c>
      <c r="E329" s="108">
        <v>81.650002000000001</v>
      </c>
      <c r="F329" s="108">
        <v>36.75</v>
      </c>
      <c r="G329" s="108">
        <v>42.330002</v>
      </c>
      <c r="L329" s="189">
        <f>IF(inter=Weekly_2,L328+$B$4,IF(inter=Bi_weekly_2,L327+$B$4,IF(inter=Monthly_2,0,IF(inter=Quarterly_2,0,IF(inter=Yearly_2,0,IF(inter=None_2,0,0))))))</f>
        <v>0</v>
      </c>
      <c r="M329" s="109">
        <f t="shared" si="280"/>
        <v>0</v>
      </c>
      <c r="N329" s="109">
        <f t="shared" si="281"/>
        <v>0</v>
      </c>
      <c r="O329" s="109">
        <f t="shared" si="282"/>
        <v>0</v>
      </c>
      <c r="P329" s="109">
        <f t="shared" si="283"/>
        <v>0</v>
      </c>
      <c r="Q329" s="109">
        <f t="shared" si="284"/>
        <v>0</v>
      </c>
      <c r="R329" s="109">
        <f t="shared" si="285"/>
        <v>0</v>
      </c>
      <c r="S329" s="110">
        <f t="shared" si="286"/>
        <v>0</v>
      </c>
      <c r="T329" s="110">
        <f t="shared" si="287"/>
        <v>0</v>
      </c>
      <c r="U329" s="110">
        <f t="shared" si="288"/>
        <v>0</v>
      </c>
      <c r="V329" s="110">
        <f t="shared" si="289"/>
        <v>0</v>
      </c>
      <c r="W329" s="110">
        <f t="shared" si="290"/>
        <v>0</v>
      </c>
      <c r="X329" s="110">
        <f t="shared" si="291"/>
        <v>0</v>
      </c>
      <c r="Y329" s="110">
        <f t="shared" si="292"/>
        <v>26.968980701469309</v>
      </c>
      <c r="Z329" s="110">
        <f t="shared" si="293"/>
        <v>33.284132329579755</v>
      </c>
      <c r="AA329" s="110">
        <f t="shared" si="294"/>
        <v>10.468084629114683</v>
      </c>
      <c r="AB329" s="110">
        <f t="shared" si="295"/>
        <v>7.4499380111263775</v>
      </c>
      <c r="AC329" s="110">
        <f t="shared" si="296"/>
        <v>137.11147646084828</v>
      </c>
      <c r="AD329" s="110">
        <f t="shared" si="297"/>
        <v>36.551104752413544</v>
      </c>
      <c r="AE329" s="110"/>
      <c r="AF329" s="110"/>
      <c r="AG329" s="110"/>
      <c r="AH329" s="110"/>
      <c r="AI329" s="110"/>
      <c r="AJ329" s="110"/>
      <c r="AK329" s="90">
        <f t="shared" si="249"/>
        <v>0</v>
      </c>
      <c r="AL329" s="90">
        <f t="shared" si="250"/>
        <v>0</v>
      </c>
      <c r="AM329" s="90">
        <f t="shared" si="251"/>
        <v>0</v>
      </c>
      <c r="AN329" s="90">
        <f t="shared" si="252"/>
        <v>0</v>
      </c>
      <c r="AO329" s="90">
        <f t="shared" si="253"/>
        <v>0</v>
      </c>
      <c r="AP329" s="90">
        <f t="shared" si="254"/>
        <v>0</v>
      </c>
      <c r="AQ329" s="110">
        <f t="shared" si="255"/>
        <v>0</v>
      </c>
      <c r="AR329" s="110">
        <f t="shared" si="256"/>
        <v>0</v>
      </c>
      <c r="AS329" s="110">
        <f t="shared" si="257"/>
        <v>0</v>
      </c>
      <c r="AT329" s="110">
        <f t="shared" si="258"/>
        <v>0</v>
      </c>
      <c r="AU329" s="110">
        <f t="shared" si="259"/>
        <v>0</v>
      </c>
      <c r="AV329" s="110">
        <f t="shared" si="260"/>
        <v>0</v>
      </c>
      <c r="AW329" s="110">
        <f t="shared" si="298"/>
        <v>2.7563770528239981</v>
      </c>
      <c r="AX329" s="110">
        <f t="shared" si="299"/>
        <v>4.8420793213782565</v>
      </c>
      <c r="AY329" s="110">
        <f t="shared" si="300"/>
        <v>1.3087631330872258</v>
      </c>
      <c r="AZ329" s="110">
        <f t="shared" si="301"/>
        <v>1.0157408168567503</v>
      </c>
      <c r="BA329" s="110">
        <f t="shared" si="302"/>
        <v>18.964379861746036</v>
      </c>
      <c r="BB329" s="110">
        <f t="shared" si="303"/>
        <v>4.403308568722057</v>
      </c>
      <c r="BC329" s="110">
        <f t="shared" si="267"/>
        <v>29.725357754293306</v>
      </c>
      <c r="BD329" s="110">
        <f t="shared" si="268"/>
        <v>38.126211650958012</v>
      </c>
      <c r="BE329" s="110">
        <f t="shared" si="269"/>
        <v>11.776847762201909</v>
      </c>
      <c r="BF329" s="110">
        <f t="shared" si="270"/>
        <v>8.4656788279831279</v>
      </c>
      <c r="BG329" s="110">
        <f t="shared" si="271"/>
        <v>156.07585632259432</v>
      </c>
      <c r="BH329" s="110">
        <f t="shared" si="272"/>
        <v>40.954413321135604</v>
      </c>
      <c r="BI329" s="108">
        <f t="shared" si="273"/>
        <v>0</v>
      </c>
      <c r="BJ329" s="109">
        <f t="shared" si="274"/>
        <v>-9923.3551074363477</v>
      </c>
      <c r="BK329" s="109">
        <f t="shared" si="261"/>
        <v>12220.561369201483</v>
      </c>
      <c r="BL329" s="89">
        <f t="shared" si="275"/>
        <v>0.2314949164767528</v>
      </c>
      <c r="BM329" s="109">
        <f t="shared" si="304"/>
        <v>1305.0652087125095</v>
      </c>
      <c r="BN329" s="108">
        <f t="shared" si="276"/>
        <v>13525.626577913992</v>
      </c>
      <c r="BO329" s="89">
        <f t="shared" si="277"/>
        <v>0.3630094289156478</v>
      </c>
      <c r="BP329" s="108">
        <f t="shared" si="262"/>
        <v>1589.5537525918407</v>
      </c>
      <c r="BQ329" s="108">
        <f t="shared" si="278"/>
        <v>13810.115121793327</v>
      </c>
      <c r="BR329" s="89">
        <f t="shared" si="263"/>
        <v>0.39167801336105823</v>
      </c>
      <c r="BT329" s="108"/>
      <c r="BU329" s="109">
        <f t="shared" si="279"/>
        <v>-9923.3551074363477</v>
      </c>
      <c r="BV329" s="109">
        <f t="shared" si="264"/>
        <v>12220.561369201483</v>
      </c>
      <c r="BX329" s="108">
        <f t="shared" si="265"/>
        <v>9923.3551074363477</v>
      </c>
      <c r="BY329" s="111">
        <f t="shared" si="266"/>
        <v>0.2314949164767528</v>
      </c>
      <c r="BZ329" s="108">
        <f t="shared" si="247"/>
        <v>80.290001000000004</v>
      </c>
      <c r="CA329" s="108">
        <f t="shared" si="248"/>
        <v>42.330002</v>
      </c>
    </row>
    <row r="330" spans="1:79" ht="12.75" customHeight="1" x14ac:dyDescent="0.2">
      <c r="A330" s="107">
        <v>41358</v>
      </c>
      <c r="B330" s="108">
        <v>80.959998999999996</v>
      </c>
      <c r="C330" s="108">
        <v>65.529999000000004</v>
      </c>
      <c r="D330" s="108">
        <v>67.190002000000007</v>
      </c>
      <c r="E330" s="108">
        <v>82.150002000000001</v>
      </c>
      <c r="F330" s="108">
        <v>36.43</v>
      </c>
      <c r="G330" s="108">
        <v>42.900002000000001</v>
      </c>
      <c r="L330" s="189">
        <f>IF(inter=Weekly_2,L329+$B$4,IF(inter=Bi_weekly_2,0,IF(inter=Monthly_2,0,IF(inter=Quarterly_2,0,IF(inter=Yearly_2,0,IF(inter=None_2,0,0))))))</f>
        <v>0</v>
      </c>
      <c r="M330" s="109">
        <f t="shared" si="280"/>
        <v>0</v>
      </c>
      <c r="N330" s="109">
        <f t="shared" si="281"/>
        <v>0</v>
      </c>
      <c r="O330" s="109">
        <f t="shared" si="282"/>
        <v>0</v>
      </c>
      <c r="P330" s="109">
        <f t="shared" si="283"/>
        <v>0</v>
      </c>
      <c r="Q330" s="109">
        <f t="shared" si="284"/>
        <v>0</v>
      </c>
      <c r="R330" s="109">
        <f t="shared" si="285"/>
        <v>0</v>
      </c>
      <c r="S330" s="110">
        <f t="shared" si="286"/>
        <v>0</v>
      </c>
      <c r="T330" s="110">
        <f t="shared" si="287"/>
        <v>0</v>
      </c>
      <c r="U330" s="110">
        <f t="shared" si="288"/>
        <v>0</v>
      </c>
      <c r="V330" s="110">
        <f t="shared" si="289"/>
        <v>0</v>
      </c>
      <c r="W330" s="110">
        <f t="shared" si="290"/>
        <v>0</v>
      </c>
      <c r="X330" s="110">
        <f t="shared" si="291"/>
        <v>0</v>
      </c>
      <c r="Y330" s="110">
        <f t="shared" si="292"/>
        <v>26.968980701469309</v>
      </c>
      <c r="Z330" s="110">
        <f t="shared" si="293"/>
        <v>33.284132329579755</v>
      </c>
      <c r="AA330" s="110">
        <f t="shared" si="294"/>
        <v>10.468084629114683</v>
      </c>
      <c r="AB330" s="110">
        <f t="shared" si="295"/>
        <v>7.4499380111263775</v>
      </c>
      <c r="AC330" s="110">
        <f t="shared" si="296"/>
        <v>137.11147646084828</v>
      </c>
      <c r="AD330" s="110">
        <f t="shared" si="297"/>
        <v>36.551104752413544</v>
      </c>
      <c r="AE330" s="110">
        <v>0.36399999999999999</v>
      </c>
      <c r="AF330" s="110">
        <v>0.38800000000000001</v>
      </c>
      <c r="AG330" s="110">
        <v>1.7999999999999999E-2</v>
      </c>
      <c r="AH330" s="110">
        <v>2.1000000000000001E-2</v>
      </c>
      <c r="AI330" s="110">
        <v>0.161</v>
      </c>
      <c r="AJ330" s="110">
        <v>5.8000000000000003E-2</v>
      </c>
      <c r="AK330" s="90">
        <f t="shared" si="249"/>
        <v>9.8167089753348282</v>
      </c>
      <c r="AL330" s="90">
        <f t="shared" si="250"/>
        <v>12.914243343876946</v>
      </c>
      <c r="AM330" s="90">
        <f t="shared" si="251"/>
        <v>0.18842552332406429</v>
      </c>
      <c r="AN330" s="90">
        <f t="shared" si="252"/>
        <v>0.15644869823365393</v>
      </c>
      <c r="AO330" s="90">
        <f t="shared" si="253"/>
        <v>22.074947710196575</v>
      </c>
      <c r="AP330" s="90">
        <f t="shared" si="254"/>
        <v>2.1199640756399858</v>
      </c>
      <c r="AQ330" s="110">
        <f t="shared" si="255"/>
        <v>0.12125381789264633</v>
      </c>
      <c r="AR330" s="110">
        <f t="shared" si="256"/>
        <v>0.19707376073478874</v>
      </c>
      <c r="AS330" s="110">
        <f t="shared" si="257"/>
        <v>2.8043684732151708E-3</v>
      </c>
      <c r="AT330" s="110">
        <f t="shared" si="258"/>
        <v>1.9044271993280527E-3</v>
      </c>
      <c r="AU330" s="110">
        <f t="shared" si="259"/>
        <v>0.6059551938017177</v>
      </c>
      <c r="AV330" s="110">
        <f t="shared" si="260"/>
        <v>4.9416409715784766E-2</v>
      </c>
      <c r="AW330" s="110">
        <f t="shared" si="298"/>
        <v>2.8776308707166445</v>
      </c>
      <c r="AX330" s="110">
        <f t="shared" si="299"/>
        <v>5.039153082113045</v>
      </c>
      <c r="AY330" s="110">
        <f t="shared" si="300"/>
        <v>1.3115675015604409</v>
      </c>
      <c r="AZ330" s="110">
        <f t="shared" si="301"/>
        <v>1.0176452440560784</v>
      </c>
      <c r="BA330" s="110">
        <f t="shared" si="302"/>
        <v>19.570335055547755</v>
      </c>
      <c r="BB330" s="110">
        <f t="shared" si="303"/>
        <v>4.4527249784378418</v>
      </c>
      <c r="BC330" s="110">
        <f t="shared" si="267"/>
        <v>29.846611572185953</v>
      </c>
      <c r="BD330" s="110">
        <f t="shared" si="268"/>
        <v>38.323285411692801</v>
      </c>
      <c r="BE330" s="110">
        <f t="shared" si="269"/>
        <v>11.779652130675125</v>
      </c>
      <c r="BF330" s="110">
        <f t="shared" si="270"/>
        <v>8.4675832551824559</v>
      </c>
      <c r="BG330" s="110">
        <f t="shared" si="271"/>
        <v>156.68181151639604</v>
      </c>
      <c r="BH330" s="110">
        <f t="shared" si="272"/>
        <v>41.003829730851386</v>
      </c>
      <c r="BI330" s="108">
        <f t="shared" si="273"/>
        <v>47.27073832660605</v>
      </c>
      <c r="BJ330" s="109">
        <f t="shared" si="274"/>
        <v>-9923.3551074363477</v>
      </c>
      <c r="BK330" s="109">
        <f t="shared" si="261"/>
        <v>12242.894413024949</v>
      </c>
      <c r="BL330" s="89">
        <f t="shared" si="275"/>
        <v>0.23374547020396252</v>
      </c>
      <c r="BM330" s="109">
        <f t="shared" si="304"/>
        <v>1352.3359470391156</v>
      </c>
      <c r="BN330" s="108">
        <f t="shared" si="276"/>
        <v>13595.230360064064</v>
      </c>
      <c r="BO330" s="89">
        <f t="shared" si="277"/>
        <v>0.37002356691600125</v>
      </c>
      <c r="BP330" s="108">
        <f t="shared" si="262"/>
        <v>1638.8816872888199</v>
      </c>
      <c r="BQ330" s="108">
        <f t="shared" si="278"/>
        <v>13881.776100313769</v>
      </c>
      <c r="BR330" s="89">
        <f t="shared" si="263"/>
        <v>0.39889945991261233</v>
      </c>
      <c r="BT330" s="108"/>
      <c r="BU330" s="109">
        <f t="shared" si="279"/>
        <v>-9923.3551074363477</v>
      </c>
      <c r="BV330" s="109">
        <f t="shared" si="264"/>
        <v>12242.894413024949</v>
      </c>
      <c r="BX330" s="108">
        <f t="shared" si="265"/>
        <v>9923.3551074363477</v>
      </c>
      <c r="BY330" s="111">
        <f t="shared" si="266"/>
        <v>0.23374547020396252</v>
      </c>
      <c r="BZ330" s="108">
        <f t="shared" si="247"/>
        <v>80.959998999999996</v>
      </c>
      <c r="CA330" s="108">
        <f t="shared" si="248"/>
        <v>42.900002000000001</v>
      </c>
    </row>
    <row r="331" spans="1:79" ht="12.75" customHeight="1" x14ac:dyDescent="0.2">
      <c r="A331" s="107">
        <v>41365</v>
      </c>
      <c r="B331" s="108">
        <v>79.959998999999996</v>
      </c>
      <c r="C331" s="108">
        <v>65.080001999999993</v>
      </c>
      <c r="D331" s="108">
        <v>66.129997000000003</v>
      </c>
      <c r="E331" s="108">
        <v>80.290001000000004</v>
      </c>
      <c r="F331" s="108">
        <v>36.369999</v>
      </c>
      <c r="G331" s="108">
        <v>41.959999000000003</v>
      </c>
      <c r="L331" s="189">
        <f>IF(inter=Weekly_2,L330+$B$4,IF(inter=Bi_weekly_2,L329+$B$4,IF(inter=Monthly_2,L327+$B$4,IF(inter=Quarterly_2,0,IF(inter=Yearly_2,0,IF(inter=None_2,0,0))))))</f>
        <v>12400</v>
      </c>
      <c r="M331" s="109">
        <f t="shared" si="280"/>
        <v>-25.960330079494724</v>
      </c>
      <c r="N331" s="109">
        <f t="shared" si="281"/>
        <v>-16.268601422685151</v>
      </c>
      <c r="O331" s="109">
        <f t="shared" si="282"/>
        <v>-2.1455948808998073</v>
      </c>
      <c r="P331" s="109">
        <f t="shared" si="283"/>
        <v>-9.4444696367251026</v>
      </c>
      <c r="Q331" s="109">
        <f t="shared" si="284"/>
        <v>-109.6557382304245</v>
      </c>
      <c r="R331" s="109">
        <f t="shared" si="285"/>
        <v>-103.11568113983253</v>
      </c>
      <c r="S331" s="110">
        <f t="shared" si="286"/>
        <v>0.32466646328365667</v>
      </c>
      <c r="T331" s="110">
        <f t="shared" si="287"/>
        <v>0.24997850219311846</v>
      </c>
      <c r="U331" s="110">
        <f t="shared" si="288"/>
        <v>3.2445107791246493E-2</v>
      </c>
      <c r="V331" s="110">
        <f t="shared" si="289"/>
        <v>0.11762946218826305</v>
      </c>
      <c r="W331" s="110">
        <f t="shared" si="290"/>
        <v>3.0150052583291109</v>
      </c>
      <c r="X331" s="110">
        <f t="shared" si="291"/>
        <v>2.4574757768662607</v>
      </c>
      <c r="Y331" s="110">
        <f t="shared" si="292"/>
        <v>27.293647164752965</v>
      </c>
      <c r="Z331" s="110">
        <f t="shared" si="293"/>
        <v>33.534110831772871</v>
      </c>
      <c r="AA331" s="110">
        <f t="shared" si="294"/>
        <v>10.50052973690593</v>
      </c>
      <c r="AB331" s="110">
        <f t="shared" si="295"/>
        <v>7.5675674733146403</v>
      </c>
      <c r="AC331" s="110">
        <f t="shared" si="296"/>
        <v>140.12648171917738</v>
      </c>
      <c r="AD331" s="110">
        <f t="shared" si="297"/>
        <v>39.008580529279804</v>
      </c>
      <c r="AE331" s="110"/>
      <c r="AF331" s="110"/>
      <c r="AG331" s="110"/>
      <c r="AH331" s="110"/>
      <c r="AI331" s="110"/>
      <c r="AJ331" s="110"/>
      <c r="AK331" s="90">
        <f t="shared" si="249"/>
        <v>0</v>
      </c>
      <c r="AL331" s="90">
        <f t="shared" si="250"/>
        <v>0</v>
      </c>
      <c r="AM331" s="90">
        <f t="shared" si="251"/>
        <v>0</v>
      </c>
      <c r="AN331" s="90">
        <f t="shared" si="252"/>
        <v>0</v>
      </c>
      <c r="AO331" s="90">
        <f t="shared" si="253"/>
        <v>0</v>
      </c>
      <c r="AP331" s="90">
        <f t="shared" si="254"/>
        <v>0</v>
      </c>
      <c r="AQ331" s="110">
        <f t="shared" si="255"/>
        <v>0</v>
      </c>
      <c r="AR331" s="110">
        <f t="shared" si="256"/>
        <v>0</v>
      </c>
      <c r="AS331" s="110">
        <f t="shared" si="257"/>
        <v>0</v>
      </c>
      <c r="AT331" s="110">
        <f t="shared" si="258"/>
        <v>0</v>
      </c>
      <c r="AU331" s="110">
        <f t="shared" si="259"/>
        <v>0</v>
      </c>
      <c r="AV331" s="110">
        <f t="shared" si="260"/>
        <v>0</v>
      </c>
      <c r="AW331" s="110">
        <f t="shared" si="298"/>
        <v>2.8776308707166445</v>
      </c>
      <c r="AX331" s="110">
        <f t="shared" si="299"/>
        <v>5.039153082113045</v>
      </c>
      <c r="AY331" s="110">
        <f t="shared" si="300"/>
        <v>1.3115675015604409</v>
      </c>
      <c r="AZ331" s="110">
        <f t="shared" si="301"/>
        <v>1.0176452440560784</v>
      </c>
      <c r="BA331" s="110">
        <f t="shared" si="302"/>
        <v>19.570335055547755</v>
      </c>
      <c r="BB331" s="110">
        <f t="shared" si="303"/>
        <v>4.4527249784378418</v>
      </c>
      <c r="BC331" s="110">
        <f t="shared" si="267"/>
        <v>30.171278035469609</v>
      </c>
      <c r="BD331" s="110">
        <f t="shared" si="268"/>
        <v>38.573263913885917</v>
      </c>
      <c r="BE331" s="110">
        <f t="shared" si="269"/>
        <v>11.812097238466372</v>
      </c>
      <c r="BF331" s="110">
        <f t="shared" si="270"/>
        <v>8.5852127173707196</v>
      </c>
      <c r="BG331" s="110">
        <f t="shared" si="271"/>
        <v>159.69681677472514</v>
      </c>
      <c r="BH331" s="110">
        <f t="shared" si="272"/>
        <v>43.461305507717647</v>
      </c>
      <c r="BI331" s="108">
        <f t="shared" si="273"/>
        <v>0</v>
      </c>
      <c r="BJ331" s="109">
        <f t="shared" si="274"/>
        <v>-10189.945522826409</v>
      </c>
      <c r="BK331" s="109">
        <f t="shared" si="261"/>
        <v>12400</v>
      </c>
      <c r="BL331" s="89">
        <f t="shared" si="275"/>
        <v>0.21688579906760719</v>
      </c>
      <c r="BM331" s="109">
        <f t="shared" si="304"/>
        <v>1352.3359470391156</v>
      </c>
      <c r="BN331" s="108">
        <f t="shared" si="276"/>
        <v>13752.335947039115</v>
      </c>
      <c r="BO331" s="89">
        <f t="shared" si="277"/>
        <v>0.34959857402894112</v>
      </c>
      <c r="BP331" s="108">
        <f t="shared" si="262"/>
        <v>1625.093548855956</v>
      </c>
      <c r="BQ331" s="108">
        <f t="shared" si="278"/>
        <v>14025.093548855953</v>
      </c>
      <c r="BR331" s="89">
        <f t="shared" si="263"/>
        <v>0.37636590082238053</v>
      </c>
      <c r="BT331" s="108"/>
      <c r="BU331" s="109">
        <f t="shared" si="279"/>
        <v>-10189.945522826409</v>
      </c>
      <c r="BV331" s="109">
        <f t="shared" si="264"/>
        <v>12400</v>
      </c>
      <c r="BX331" s="108">
        <f t="shared" si="265"/>
        <v>10189.945522826409</v>
      </c>
      <c r="BY331" s="111">
        <f t="shared" si="266"/>
        <v>0.21688579906760719</v>
      </c>
      <c r="BZ331" s="108">
        <f t="shared" si="247"/>
        <v>79.959998999999996</v>
      </c>
      <c r="CA331" s="108">
        <f t="shared" si="248"/>
        <v>41.959999000000003</v>
      </c>
    </row>
    <row r="332" spans="1:79" ht="12.75" customHeight="1" x14ac:dyDescent="0.2">
      <c r="A332" s="107">
        <v>41372</v>
      </c>
      <c r="B332" s="108">
        <v>81.739998</v>
      </c>
      <c r="C332" s="108">
        <v>66.449996999999996</v>
      </c>
      <c r="D332" s="108">
        <v>67.669998000000007</v>
      </c>
      <c r="E332" s="108">
        <v>81.830001999999993</v>
      </c>
      <c r="F332" s="108">
        <v>37.400002000000001</v>
      </c>
      <c r="G332" s="108">
        <v>42.34</v>
      </c>
      <c r="L332" s="189">
        <f>IF(inter=Weekly_2,L331+$B$4,IF(inter=Bi_weekly_2,0,IF(inter=Monthly_2,0,IF(inter=Quarterly_2,0,IF(inter=Yearly_2,0,IF(inter=None_2,0,0))))))</f>
        <v>0</v>
      </c>
      <c r="M332" s="109">
        <f t="shared" si="280"/>
        <v>0</v>
      </c>
      <c r="N332" s="109">
        <f t="shared" si="281"/>
        <v>0</v>
      </c>
      <c r="O332" s="109">
        <f t="shared" si="282"/>
        <v>0</v>
      </c>
      <c r="P332" s="109">
        <f t="shared" si="283"/>
        <v>0</v>
      </c>
      <c r="Q332" s="109">
        <f t="shared" si="284"/>
        <v>0</v>
      </c>
      <c r="R332" s="109">
        <f t="shared" si="285"/>
        <v>0</v>
      </c>
      <c r="S332" s="110">
        <f t="shared" si="286"/>
        <v>0</v>
      </c>
      <c r="T332" s="110">
        <f t="shared" si="287"/>
        <v>0</v>
      </c>
      <c r="U332" s="110">
        <f t="shared" si="288"/>
        <v>0</v>
      </c>
      <c r="V332" s="110">
        <f t="shared" si="289"/>
        <v>0</v>
      </c>
      <c r="W332" s="110">
        <f t="shared" si="290"/>
        <v>0</v>
      </c>
      <c r="X332" s="110">
        <f t="shared" si="291"/>
        <v>0</v>
      </c>
      <c r="Y332" s="110">
        <f t="shared" si="292"/>
        <v>27.293647164752965</v>
      </c>
      <c r="Z332" s="110">
        <f t="shared" si="293"/>
        <v>33.534110831772871</v>
      </c>
      <c r="AA332" s="110">
        <f t="shared" si="294"/>
        <v>10.50052973690593</v>
      </c>
      <c r="AB332" s="110">
        <f t="shared" si="295"/>
        <v>7.5675674733146403</v>
      </c>
      <c r="AC332" s="110">
        <f t="shared" si="296"/>
        <v>140.12648171917738</v>
      </c>
      <c r="AD332" s="110">
        <f t="shared" si="297"/>
        <v>39.008580529279804</v>
      </c>
      <c r="AE332" s="110"/>
      <c r="AF332" s="110"/>
      <c r="AG332" s="110"/>
      <c r="AH332" s="110"/>
      <c r="AI332" s="110"/>
      <c r="AJ332" s="110"/>
      <c r="AK332" s="90">
        <f t="shared" si="249"/>
        <v>0</v>
      </c>
      <c r="AL332" s="90">
        <f t="shared" si="250"/>
        <v>0</v>
      </c>
      <c r="AM332" s="90">
        <f t="shared" si="251"/>
        <v>0</v>
      </c>
      <c r="AN332" s="90">
        <f t="shared" si="252"/>
        <v>0</v>
      </c>
      <c r="AO332" s="90">
        <f t="shared" si="253"/>
        <v>0</v>
      </c>
      <c r="AP332" s="90">
        <f t="shared" si="254"/>
        <v>0</v>
      </c>
      <c r="AQ332" s="110">
        <f t="shared" si="255"/>
        <v>0</v>
      </c>
      <c r="AR332" s="110">
        <f t="shared" si="256"/>
        <v>0</v>
      </c>
      <c r="AS332" s="110">
        <f t="shared" si="257"/>
        <v>0</v>
      </c>
      <c r="AT332" s="110">
        <f t="shared" si="258"/>
        <v>0</v>
      </c>
      <c r="AU332" s="110">
        <f t="shared" si="259"/>
        <v>0</v>
      </c>
      <c r="AV332" s="110">
        <f t="shared" si="260"/>
        <v>0</v>
      </c>
      <c r="AW332" s="110">
        <f t="shared" si="298"/>
        <v>2.8776308707166445</v>
      </c>
      <c r="AX332" s="110">
        <f t="shared" si="299"/>
        <v>5.039153082113045</v>
      </c>
      <c r="AY332" s="110">
        <f t="shared" si="300"/>
        <v>1.3115675015604409</v>
      </c>
      <c r="AZ332" s="110">
        <f t="shared" si="301"/>
        <v>1.0176452440560784</v>
      </c>
      <c r="BA332" s="110">
        <f t="shared" si="302"/>
        <v>19.570335055547755</v>
      </c>
      <c r="BB332" s="110">
        <f t="shared" si="303"/>
        <v>4.4527249784378418</v>
      </c>
      <c r="BC332" s="110">
        <f t="shared" si="267"/>
        <v>30.171278035469609</v>
      </c>
      <c r="BD332" s="110">
        <f t="shared" si="268"/>
        <v>38.573263913885917</v>
      </c>
      <c r="BE332" s="110">
        <f t="shared" si="269"/>
        <v>11.812097238466372</v>
      </c>
      <c r="BF332" s="110">
        <f t="shared" si="270"/>
        <v>8.5852127173707196</v>
      </c>
      <c r="BG332" s="110">
        <f t="shared" si="271"/>
        <v>159.69681677472514</v>
      </c>
      <c r="BH332" s="110">
        <f t="shared" si="272"/>
        <v>43.461305507717647</v>
      </c>
      <c r="BI332" s="108">
        <f t="shared" si="273"/>
        <v>0</v>
      </c>
      <c r="BJ332" s="109">
        <f t="shared" si="274"/>
        <v>-10189.945522826409</v>
      </c>
      <c r="BK332" s="109">
        <f t="shared" si="261"/>
        <v>12681.503112760331</v>
      </c>
      <c r="BL332" s="89">
        <f t="shared" si="275"/>
        <v>0.24451137489916941</v>
      </c>
      <c r="BM332" s="109">
        <f t="shared" si="304"/>
        <v>1352.3359470391156</v>
      </c>
      <c r="BN332" s="108">
        <f t="shared" si="276"/>
        <v>14033.839059799446</v>
      </c>
      <c r="BO332" s="89">
        <f t="shared" si="277"/>
        <v>0.37722414986050357</v>
      </c>
      <c r="BP332" s="108">
        <f t="shared" si="262"/>
        <v>1662.555877175143</v>
      </c>
      <c r="BQ332" s="108">
        <f t="shared" si="278"/>
        <v>14344.058989935471</v>
      </c>
      <c r="BR332" s="89">
        <f t="shared" si="263"/>
        <v>0.40766787789036441</v>
      </c>
      <c r="BT332" s="108"/>
      <c r="BU332" s="109">
        <f t="shared" si="279"/>
        <v>-10189.945522826409</v>
      </c>
      <c r="BV332" s="109">
        <f t="shared" si="264"/>
        <v>12681.503112760331</v>
      </c>
      <c r="BX332" s="108">
        <f t="shared" si="265"/>
        <v>10189.945522826409</v>
      </c>
      <c r="BY332" s="111">
        <f t="shared" si="266"/>
        <v>0.24451137489916963</v>
      </c>
      <c r="BZ332" s="108">
        <f t="shared" si="247"/>
        <v>81.739998</v>
      </c>
      <c r="CA332" s="108">
        <f t="shared" si="248"/>
        <v>42.34</v>
      </c>
    </row>
    <row r="333" spans="1:79" ht="12.75" customHeight="1" x14ac:dyDescent="0.2">
      <c r="A333" s="107">
        <v>41379</v>
      </c>
      <c r="B333" s="108">
        <v>79.980002999999996</v>
      </c>
      <c r="C333" s="108">
        <v>65.400002000000001</v>
      </c>
      <c r="D333" s="108">
        <v>66.360000999999997</v>
      </c>
      <c r="E333" s="108">
        <v>79.400002000000001</v>
      </c>
      <c r="F333" s="108">
        <v>36.549999</v>
      </c>
      <c r="G333" s="108">
        <v>42.220001000000003</v>
      </c>
      <c r="L333" s="189">
        <f>IF(inter=Weekly_2,L332+$B$4,IF(inter=Bi_weekly_2,L331+$B$4,IF(inter=Monthly_2,0,IF(inter=Quarterly_2,0,IF(inter=Yearly_2,0,IF(inter=None_2,0,0))))))</f>
        <v>0</v>
      </c>
      <c r="M333" s="109">
        <f t="shared" si="280"/>
        <v>0</v>
      </c>
      <c r="N333" s="109">
        <f t="shared" si="281"/>
        <v>0</v>
      </c>
      <c r="O333" s="109">
        <f t="shared" si="282"/>
        <v>0</v>
      </c>
      <c r="P333" s="109">
        <f t="shared" si="283"/>
        <v>0</v>
      </c>
      <c r="Q333" s="109">
        <f t="shared" si="284"/>
        <v>0</v>
      </c>
      <c r="R333" s="109">
        <f t="shared" si="285"/>
        <v>0</v>
      </c>
      <c r="S333" s="110">
        <f t="shared" si="286"/>
        <v>0</v>
      </c>
      <c r="T333" s="110">
        <f t="shared" si="287"/>
        <v>0</v>
      </c>
      <c r="U333" s="110">
        <f t="shared" si="288"/>
        <v>0</v>
      </c>
      <c r="V333" s="110">
        <f t="shared" si="289"/>
        <v>0</v>
      </c>
      <c r="W333" s="110">
        <f t="shared" si="290"/>
        <v>0</v>
      </c>
      <c r="X333" s="110">
        <f t="shared" si="291"/>
        <v>0</v>
      </c>
      <c r="Y333" s="110">
        <f t="shared" si="292"/>
        <v>27.293647164752965</v>
      </c>
      <c r="Z333" s="110">
        <f t="shared" si="293"/>
        <v>33.534110831772871</v>
      </c>
      <c r="AA333" s="110">
        <f t="shared" si="294"/>
        <v>10.50052973690593</v>
      </c>
      <c r="AB333" s="110">
        <f t="shared" si="295"/>
        <v>7.5675674733146403</v>
      </c>
      <c r="AC333" s="110">
        <f t="shared" si="296"/>
        <v>140.12648171917738</v>
      </c>
      <c r="AD333" s="110">
        <f t="shared" si="297"/>
        <v>39.008580529279804</v>
      </c>
      <c r="AE333" s="110"/>
      <c r="AF333" s="110"/>
      <c r="AG333" s="110"/>
      <c r="AH333" s="110"/>
      <c r="AI333" s="110"/>
      <c r="AJ333" s="110"/>
      <c r="AK333" s="90">
        <f t="shared" si="249"/>
        <v>0</v>
      </c>
      <c r="AL333" s="90">
        <f t="shared" si="250"/>
        <v>0</v>
      </c>
      <c r="AM333" s="90">
        <f t="shared" si="251"/>
        <v>0</v>
      </c>
      <c r="AN333" s="90">
        <f t="shared" si="252"/>
        <v>0</v>
      </c>
      <c r="AO333" s="90">
        <f t="shared" si="253"/>
        <v>0</v>
      </c>
      <c r="AP333" s="90">
        <f t="shared" si="254"/>
        <v>0</v>
      </c>
      <c r="AQ333" s="110">
        <f t="shared" si="255"/>
        <v>0</v>
      </c>
      <c r="AR333" s="110">
        <f t="shared" si="256"/>
        <v>0</v>
      </c>
      <c r="AS333" s="110">
        <f t="shared" si="257"/>
        <v>0</v>
      </c>
      <c r="AT333" s="110">
        <f t="shared" si="258"/>
        <v>0</v>
      </c>
      <c r="AU333" s="110">
        <f t="shared" si="259"/>
        <v>0</v>
      </c>
      <c r="AV333" s="110">
        <f t="shared" si="260"/>
        <v>0</v>
      </c>
      <c r="AW333" s="110">
        <f t="shared" si="298"/>
        <v>2.8776308707166445</v>
      </c>
      <c r="AX333" s="110">
        <f t="shared" si="299"/>
        <v>5.039153082113045</v>
      </c>
      <c r="AY333" s="110">
        <f t="shared" si="300"/>
        <v>1.3115675015604409</v>
      </c>
      <c r="AZ333" s="110">
        <f t="shared" si="301"/>
        <v>1.0176452440560784</v>
      </c>
      <c r="BA333" s="110">
        <f t="shared" si="302"/>
        <v>19.570335055547755</v>
      </c>
      <c r="BB333" s="110">
        <f t="shared" si="303"/>
        <v>4.4527249784378418</v>
      </c>
      <c r="BC333" s="110">
        <f t="shared" si="267"/>
        <v>30.171278035469609</v>
      </c>
      <c r="BD333" s="110">
        <f t="shared" si="268"/>
        <v>38.573263913885917</v>
      </c>
      <c r="BE333" s="110">
        <f t="shared" si="269"/>
        <v>11.812097238466372</v>
      </c>
      <c r="BF333" s="110">
        <f t="shared" si="270"/>
        <v>8.5852127173707196</v>
      </c>
      <c r="BG333" s="110">
        <f t="shared" si="271"/>
        <v>159.69681677472514</v>
      </c>
      <c r="BH333" s="110">
        <f t="shared" si="272"/>
        <v>43.461305507717647</v>
      </c>
      <c r="BI333" s="108">
        <f t="shared" si="273"/>
        <v>0</v>
      </c>
      <c r="BJ333" s="109">
        <f t="shared" si="274"/>
        <v>-10189.945522826409</v>
      </c>
      <c r="BK333" s="109">
        <f t="shared" si="261"/>
        <v>12442.322009606203</v>
      </c>
      <c r="BL333" s="89">
        <f t="shared" si="275"/>
        <v>0.22103910975130003</v>
      </c>
      <c r="BM333" s="109">
        <f t="shared" si="304"/>
        <v>1352.3359470391156</v>
      </c>
      <c r="BN333" s="108">
        <f t="shared" si="276"/>
        <v>13794.657956645318</v>
      </c>
      <c r="BO333" s="89">
        <f t="shared" si="277"/>
        <v>0.35375188471263419</v>
      </c>
      <c r="BP333" s="108">
        <f t="shared" si="262"/>
        <v>1630.8399822020767</v>
      </c>
      <c r="BQ333" s="108">
        <f t="shared" si="278"/>
        <v>14073.161991808278</v>
      </c>
      <c r="BR333" s="89">
        <f t="shared" si="263"/>
        <v>0.38108314321044312</v>
      </c>
      <c r="BT333" s="108"/>
      <c r="BU333" s="109">
        <f t="shared" si="279"/>
        <v>-10189.945522826409</v>
      </c>
      <c r="BV333" s="109">
        <f t="shared" si="264"/>
        <v>12442.322009606203</v>
      </c>
      <c r="BX333" s="108">
        <f t="shared" si="265"/>
        <v>10189.945522826409</v>
      </c>
      <c r="BY333" s="111">
        <f t="shared" si="266"/>
        <v>0.22103910975130003</v>
      </c>
      <c r="BZ333" s="108">
        <f t="shared" si="247"/>
        <v>79.980002999999996</v>
      </c>
      <c r="CA333" s="108">
        <f t="shared" si="248"/>
        <v>42.220001000000003</v>
      </c>
    </row>
    <row r="334" spans="1:79" ht="12.75" customHeight="1" x14ac:dyDescent="0.2">
      <c r="A334" s="107">
        <v>41386</v>
      </c>
      <c r="B334" s="108">
        <v>81.489998</v>
      </c>
      <c r="C334" s="108">
        <v>66.569999999999993</v>
      </c>
      <c r="D334" s="108">
        <v>67.569999999999993</v>
      </c>
      <c r="E334" s="108">
        <v>81.139999000000003</v>
      </c>
      <c r="F334" s="108">
        <v>37.790000999999997</v>
      </c>
      <c r="G334" s="108">
        <v>42.77</v>
      </c>
      <c r="L334" s="189">
        <f>IF(inter=Weekly_2,L333+$B$4,IF(inter=Bi_weekly_2,0,IF(inter=Monthly_2,0,IF(inter=Quarterly_2,L321+$B$4,IF(inter=Yearly_2,0,IF(inter=None_2,0,0))))))</f>
        <v>0</v>
      </c>
      <c r="M334" s="109">
        <f t="shared" si="280"/>
        <v>0</v>
      </c>
      <c r="N334" s="109">
        <f t="shared" si="281"/>
        <v>0</v>
      </c>
      <c r="O334" s="109">
        <f t="shared" si="282"/>
        <v>0</v>
      </c>
      <c r="P334" s="109">
        <f t="shared" si="283"/>
        <v>0</v>
      </c>
      <c r="Q334" s="109">
        <f t="shared" si="284"/>
        <v>0</v>
      </c>
      <c r="R334" s="109">
        <f t="shared" si="285"/>
        <v>0</v>
      </c>
      <c r="S334" s="110">
        <f t="shared" si="286"/>
        <v>0</v>
      </c>
      <c r="T334" s="110">
        <f t="shared" si="287"/>
        <v>0</v>
      </c>
      <c r="U334" s="110">
        <f t="shared" si="288"/>
        <v>0</v>
      </c>
      <c r="V334" s="110">
        <f t="shared" si="289"/>
        <v>0</v>
      </c>
      <c r="W334" s="110">
        <f t="shared" si="290"/>
        <v>0</v>
      </c>
      <c r="X334" s="110">
        <f t="shared" si="291"/>
        <v>0</v>
      </c>
      <c r="Y334" s="110">
        <f t="shared" si="292"/>
        <v>27.293647164752965</v>
      </c>
      <c r="Z334" s="110">
        <f t="shared" si="293"/>
        <v>33.534110831772871</v>
      </c>
      <c r="AA334" s="110">
        <f t="shared" si="294"/>
        <v>10.50052973690593</v>
      </c>
      <c r="AB334" s="110">
        <f t="shared" si="295"/>
        <v>7.5675674733146403</v>
      </c>
      <c r="AC334" s="110">
        <f t="shared" si="296"/>
        <v>140.12648171917738</v>
      </c>
      <c r="AD334" s="110">
        <f t="shared" si="297"/>
        <v>39.008580529279804</v>
      </c>
      <c r="AE334" s="110"/>
      <c r="AF334" s="110"/>
      <c r="AG334" s="110"/>
      <c r="AH334" s="110"/>
      <c r="AI334" s="110"/>
      <c r="AJ334" s="110"/>
      <c r="AK334" s="90">
        <f t="shared" si="249"/>
        <v>0</v>
      </c>
      <c r="AL334" s="90">
        <f t="shared" si="250"/>
        <v>0</v>
      </c>
      <c r="AM334" s="90">
        <f t="shared" si="251"/>
        <v>0</v>
      </c>
      <c r="AN334" s="90">
        <f t="shared" si="252"/>
        <v>0</v>
      </c>
      <c r="AO334" s="90">
        <f t="shared" si="253"/>
        <v>0</v>
      </c>
      <c r="AP334" s="90">
        <f t="shared" si="254"/>
        <v>0</v>
      </c>
      <c r="AQ334" s="110">
        <f t="shared" si="255"/>
        <v>0</v>
      </c>
      <c r="AR334" s="110">
        <f t="shared" si="256"/>
        <v>0</v>
      </c>
      <c r="AS334" s="110">
        <f t="shared" si="257"/>
        <v>0</v>
      </c>
      <c r="AT334" s="110">
        <f t="shared" si="258"/>
        <v>0</v>
      </c>
      <c r="AU334" s="110">
        <f t="shared" si="259"/>
        <v>0</v>
      </c>
      <c r="AV334" s="110">
        <f t="shared" si="260"/>
        <v>0</v>
      </c>
      <c r="AW334" s="110">
        <f t="shared" si="298"/>
        <v>2.8776308707166445</v>
      </c>
      <c r="AX334" s="110">
        <f t="shared" si="299"/>
        <v>5.039153082113045</v>
      </c>
      <c r="AY334" s="110">
        <f t="shared" si="300"/>
        <v>1.3115675015604409</v>
      </c>
      <c r="AZ334" s="110">
        <f t="shared" si="301"/>
        <v>1.0176452440560784</v>
      </c>
      <c r="BA334" s="110">
        <f t="shared" si="302"/>
        <v>19.570335055547755</v>
      </c>
      <c r="BB334" s="110">
        <f t="shared" si="303"/>
        <v>4.4527249784378418</v>
      </c>
      <c r="BC334" s="110">
        <f t="shared" si="267"/>
        <v>30.171278035469609</v>
      </c>
      <c r="BD334" s="110">
        <f t="shared" si="268"/>
        <v>38.573263913885917</v>
      </c>
      <c r="BE334" s="110">
        <f t="shared" si="269"/>
        <v>11.812097238466372</v>
      </c>
      <c r="BF334" s="110">
        <f t="shared" si="270"/>
        <v>8.5852127173707196</v>
      </c>
      <c r="BG334" s="110">
        <f t="shared" si="271"/>
        <v>159.69681677472514</v>
      </c>
      <c r="BH334" s="110">
        <f t="shared" si="272"/>
        <v>43.461305507717647</v>
      </c>
      <c r="BI334" s="108">
        <f t="shared" si="273"/>
        <v>0</v>
      </c>
      <c r="BJ334" s="109">
        <f t="shared" si="274"/>
        <v>-10189.945522826409</v>
      </c>
      <c r="BK334" s="109">
        <f t="shared" si="261"/>
        <v>12743.855096010951</v>
      </c>
      <c r="BL334" s="89">
        <f t="shared" si="275"/>
        <v>0.25063034610573265</v>
      </c>
      <c r="BM334" s="109">
        <f t="shared" si="304"/>
        <v>1352.3359470391156</v>
      </c>
      <c r="BN334" s="108">
        <f t="shared" si="276"/>
        <v>14096.191043050067</v>
      </c>
      <c r="BO334" s="89">
        <f t="shared" si="277"/>
        <v>0.38334312106706658</v>
      </c>
      <c r="BP334" s="108">
        <f t="shared" si="262"/>
        <v>1671.154933388478</v>
      </c>
      <c r="BQ334" s="108">
        <f t="shared" si="278"/>
        <v>14415.010029399429</v>
      </c>
      <c r="BR334" s="89">
        <f t="shared" si="263"/>
        <v>0.41463072566074954</v>
      </c>
      <c r="BT334" s="108"/>
      <c r="BU334" s="109">
        <f t="shared" si="279"/>
        <v>-10189.945522826409</v>
      </c>
      <c r="BV334" s="109">
        <f t="shared" si="264"/>
        <v>12743.855096010951</v>
      </c>
      <c r="BX334" s="108">
        <f t="shared" si="265"/>
        <v>10189.945522826409</v>
      </c>
      <c r="BY334" s="111">
        <f t="shared" si="266"/>
        <v>0.25063034610573265</v>
      </c>
      <c r="BZ334" s="108">
        <f t="shared" si="247"/>
        <v>81.489998</v>
      </c>
      <c r="CA334" s="108">
        <f t="shared" si="248"/>
        <v>42.77</v>
      </c>
    </row>
    <row r="335" spans="1:79" ht="12.75" customHeight="1" x14ac:dyDescent="0.2">
      <c r="A335" s="107">
        <v>41393</v>
      </c>
      <c r="B335" s="108">
        <v>83.040001000000004</v>
      </c>
      <c r="C335" s="108">
        <v>67.430000000000007</v>
      </c>
      <c r="D335" s="108">
        <v>69.029999000000004</v>
      </c>
      <c r="E335" s="108">
        <v>82.760002</v>
      </c>
      <c r="F335" s="108">
        <v>38.619999</v>
      </c>
      <c r="G335" s="108">
        <v>44</v>
      </c>
      <c r="L335" s="189">
        <f>IF(inter=Weekly_2,L334+$B$4,IF(inter=Bi_weekly_2,L333+$B$4,IF(inter=Monthly_2,L331+$B$4,IF(inter=Quarterly_2,0,IF(inter=Yearly_2,0,IF(inter=None_2,0,0))))))</f>
        <v>12500</v>
      </c>
      <c r="M335" s="109">
        <f t="shared" si="280"/>
        <v>66.464487854733306</v>
      </c>
      <c r="N335" s="109">
        <f t="shared" si="281"/>
        <v>61.205093386444787</v>
      </c>
      <c r="O335" s="109">
        <f t="shared" si="282"/>
        <v>24.851557238086684</v>
      </c>
      <c r="P335" s="109">
        <f t="shared" si="283"/>
        <v>13.79189922665455</v>
      </c>
      <c r="Q335" s="109">
        <f t="shared" si="284"/>
        <v>274.18458386814837</v>
      </c>
      <c r="R335" s="109">
        <f t="shared" si="285"/>
        <v>66.377543288311472</v>
      </c>
      <c r="S335" s="110">
        <f t="shared" si="286"/>
        <v>-0.80039122175267441</v>
      </c>
      <c r="T335" s="110">
        <f t="shared" si="287"/>
        <v>-0.90768342557385107</v>
      </c>
      <c r="U335" s="110">
        <f t="shared" si="288"/>
        <v>-0.36001097491087436</v>
      </c>
      <c r="V335" s="110">
        <f t="shared" si="289"/>
        <v>-0.16664933413914793</v>
      </c>
      <c r="W335" s="110">
        <f t="shared" si="290"/>
        <v>-7.099549222363998</v>
      </c>
      <c r="X335" s="110">
        <f t="shared" si="291"/>
        <v>-1.5085805292798062</v>
      </c>
      <c r="Y335" s="110">
        <f t="shared" si="292"/>
        <v>26.493255943000289</v>
      </c>
      <c r="Z335" s="110">
        <f t="shared" si="293"/>
        <v>32.626427406199021</v>
      </c>
      <c r="AA335" s="110">
        <f t="shared" si="294"/>
        <v>10.140518761995056</v>
      </c>
      <c r="AB335" s="110">
        <f t="shared" si="295"/>
        <v>7.4009181391754923</v>
      </c>
      <c r="AC335" s="110">
        <f t="shared" si="296"/>
        <v>133.02693249681337</v>
      </c>
      <c r="AD335" s="110">
        <f t="shared" si="297"/>
        <v>37.5</v>
      </c>
      <c r="AE335" s="110"/>
      <c r="AF335" s="110"/>
      <c r="AG335" s="110"/>
      <c r="AH335" s="110"/>
      <c r="AI335" s="110"/>
      <c r="AJ335" s="110"/>
      <c r="AK335" s="90">
        <f t="shared" si="249"/>
        <v>0</v>
      </c>
      <c r="AL335" s="90">
        <f t="shared" si="250"/>
        <v>0</v>
      </c>
      <c r="AM335" s="90">
        <f t="shared" si="251"/>
        <v>0</v>
      </c>
      <c r="AN335" s="90">
        <f t="shared" si="252"/>
        <v>0</v>
      </c>
      <c r="AO335" s="90">
        <f t="shared" si="253"/>
        <v>0</v>
      </c>
      <c r="AP335" s="90">
        <f t="shared" si="254"/>
        <v>0</v>
      </c>
      <c r="AQ335" s="110">
        <f t="shared" si="255"/>
        <v>0</v>
      </c>
      <c r="AR335" s="110">
        <f t="shared" si="256"/>
        <v>0</v>
      </c>
      <c r="AS335" s="110">
        <f t="shared" si="257"/>
        <v>0</v>
      </c>
      <c r="AT335" s="110">
        <f t="shared" si="258"/>
        <v>0</v>
      </c>
      <c r="AU335" s="110">
        <f t="shared" si="259"/>
        <v>0</v>
      </c>
      <c r="AV335" s="110">
        <f t="shared" si="260"/>
        <v>0</v>
      </c>
      <c r="AW335" s="110">
        <f t="shared" si="298"/>
        <v>2.8776308707166445</v>
      </c>
      <c r="AX335" s="110">
        <f t="shared" si="299"/>
        <v>5.039153082113045</v>
      </c>
      <c r="AY335" s="110">
        <f t="shared" si="300"/>
        <v>1.3115675015604409</v>
      </c>
      <c r="AZ335" s="110">
        <f t="shared" si="301"/>
        <v>1.0176452440560784</v>
      </c>
      <c r="BA335" s="110">
        <f t="shared" si="302"/>
        <v>19.570335055547755</v>
      </c>
      <c r="BB335" s="110">
        <f t="shared" si="303"/>
        <v>4.4527249784378418</v>
      </c>
      <c r="BC335" s="110">
        <f t="shared" si="267"/>
        <v>29.370886813716933</v>
      </c>
      <c r="BD335" s="110">
        <f t="shared" si="268"/>
        <v>37.665580488312067</v>
      </c>
      <c r="BE335" s="110">
        <f t="shared" si="269"/>
        <v>11.452086263555497</v>
      </c>
      <c r="BF335" s="110">
        <f t="shared" si="270"/>
        <v>8.4185633832315716</v>
      </c>
      <c r="BG335" s="110">
        <f t="shared" si="271"/>
        <v>152.59726755236113</v>
      </c>
      <c r="BH335" s="110">
        <f t="shared" si="272"/>
        <v>41.952724978437843</v>
      </c>
      <c r="BI335" s="108">
        <f t="shared" si="273"/>
        <v>0</v>
      </c>
      <c r="BJ335" s="109">
        <f t="shared" si="274"/>
        <v>-9683.0703579640285</v>
      </c>
      <c r="BK335" s="109">
        <f t="shared" si="261"/>
        <v>12500</v>
      </c>
      <c r="BL335" s="89">
        <f t="shared" si="275"/>
        <v>0.29091285490031926</v>
      </c>
      <c r="BM335" s="109">
        <f t="shared" si="304"/>
        <v>1352.3359470391156</v>
      </c>
      <c r="BN335" s="108">
        <f t="shared" si="276"/>
        <v>13852.335947039115</v>
      </c>
      <c r="BO335" s="89">
        <f t="shared" si="277"/>
        <v>0.43057268355444656</v>
      </c>
      <c r="BP335" s="108">
        <f t="shared" si="262"/>
        <v>1705.2326077895291</v>
      </c>
      <c r="BQ335" s="108">
        <f t="shared" si="278"/>
        <v>14205.232607789529</v>
      </c>
      <c r="BR335" s="89">
        <f t="shared" si="263"/>
        <v>0.46701739041957491</v>
      </c>
      <c r="BT335" s="108"/>
      <c r="BU335" s="109">
        <f t="shared" si="279"/>
        <v>-9683.0703579640285</v>
      </c>
      <c r="BV335" s="109">
        <f t="shared" si="264"/>
        <v>12500</v>
      </c>
      <c r="BX335" s="108">
        <f t="shared" si="265"/>
        <v>9683.0703579640285</v>
      </c>
      <c r="BY335" s="111">
        <f t="shared" si="266"/>
        <v>0.29091285490031904</v>
      </c>
      <c r="BZ335" s="108">
        <f t="shared" si="247"/>
        <v>83.040001000000004</v>
      </c>
      <c r="CA335" s="108">
        <f t="shared" si="248"/>
        <v>44</v>
      </c>
    </row>
    <row r="336" spans="1:79" ht="12.75" customHeight="1" x14ac:dyDescent="0.2">
      <c r="A336" s="107">
        <v>41400</v>
      </c>
      <c r="B336" s="108">
        <v>84.300003000000004</v>
      </c>
      <c r="C336" s="108">
        <v>68.129997000000003</v>
      </c>
      <c r="D336" s="108">
        <v>69.959998999999996</v>
      </c>
      <c r="E336" s="108">
        <v>84.519997000000004</v>
      </c>
      <c r="F336" s="108">
        <v>38.740001999999997</v>
      </c>
      <c r="G336" s="108">
        <v>44.27</v>
      </c>
      <c r="L336" s="189">
        <f>IF(inter=Weekly_2,L335+$B$4,IF(inter=Bi_weekly_2,0,IF(inter=Monthly_2,0,IF(inter=Quarterly_2,0,IF(inter=Yearly_2,0,IF(inter=None_2,0,0))))))</f>
        <v>0</v>
      </c>
      <c r="M336" s="109">
        <f t="shared" si="280"/>
        <v>0</v>
      </c>
      <c r="N336" s="109">
        <f t="shared" si="281"/>
        <v>0</v>
      </c>
      <c r="O336" s="109">
        <f t="shared" si="282"/>
        <v>0</v>
      </c>
      <c r="P336" s="109">
        <f t="shared" si="283"/>
        <v>0</v>
      </c>
      <c r="Q336" s="109">
        <f t="shared" si="284"/>
        <v>0</v>
      </c>
      <c r="R336" s="109">
        <f t="shared" si="285"/>
        <v>0</v>
      </c>
      <c r="S336" s="110">
        <f t="shared" si="286"/>
        <v>0</v>
      </c>
      <c r="T336" s="110">
        <f t="shared" si="287"/>
        <v>0</v>
      </c>
      <c r="U336" s="110">
        <f t="shared" si="288"/>
        <v>0</v>
      </c>
      <c r="V336" s="110">
        <f t="shared" si="289"/>
        <v>0</v>
      </c>
      <c r="W336" s="110">
        <f t="shared" si="290"/>
        <v>0</v>
      </c>
      <c r="X336" s="110">
        <f t="shared" si="291"/>
        <v>0</v>
      </c>
      <c r="Y336" s="110">
        <f t="shared" si="292"/>
        <v>26.493255943000289</v>
      </c>
      <c r="Z336" s="110">
        <f t="shared" si="293"/>
        <v>32.626427406199021</v>
      </c>
      <c r="AA336" s="110">
        <f t="shared" si="294"/>
        <v>10.140518761995056</v>
      </c>
      <c r="AB336" s="110">
        <f t="shared" si="295"/>
        <v>7.4009181391754923</v>
      </c>
      <c r="AC336" s="110">
        <f t="shared" si="296"/>
        <v>133.02693249681337</v>
      </c>
      <c r="AD336" s="110">
        <f t="shared" si="297"/>
        <v>37.5</v>
      </c>
      <c r="AE336" s="110"/>
      <c r="AF336" s="110"/>
      <c r="AG336" s="110"/>
      <c r="AH336" s="110"/>
      <c r="AI336" s="110"/>
      <c r="AJ336" s="110"/>
      <c r="AK336" s="90">
        <f t="shared" si="249"/>
        <v>0</v>
      </c>
      <c r="AL336" s="90">
        <f t="shared" si="250"/>
        <v>0</v>
      </c>
      <c r="AM336" s="90">
        <f t="shared" si="251"/>
        <v>0</v>
      </c>
      <c r="AN336" s="90">
        <f t="shared" si="252"/>
        <v>0</v>
      </c>
      <c r="AO336" s="90">
        <f t="shared" si="253"/>
        <v>0</v>
      </c>
      <c r="AP336" s="90">
        <f t="shared" si="254"/>
        <v>0</v>
      </c>
      <c r="AQ336" s="110">
        <f t="shared" si="255"/>
        <v>0</v>
      </c>
      <c r="AR336" s="110">
        <f t="shared" si="256"/>
        <v>0</v>
      </c>
      <c r="AS336" s="110">
        <f t="shared" si="257"/>
        <v>0</v>
      </c>
      <c r="AT336" s="110">
        <f t="shared" si="258"/>
        <v>0</v>
      </c>
      <c r="AU336" s="110">
        <f t="shared" si="259"/>
        <v>0</v>
      </c>
      <c r="AV336" s="110">
        <f t="shared" si="260"/>
        <v>0</v>
      </c>
      <c r="AW336" s="110">
        <f t="shared" si="298"/>
        <v>2.8776308707166445</v>
      </c>
      <c r="AX336" s="110">
        <f t="shared" si="299"/>
        <v>5.039153082113045</v>
      </c>
      <c r="AY336" s="110">
        <f t="shared" si="300"/>
        <v>1.3115675015604409</v>
      </c>
      <c r="AZ336" s="110">
        <f t="shared" si="301"/>
        <v>1.0176452440560784</v>
      </c>
      <c r="BA336" s="110">
        <f t="shared" si="302"/>
        <v>19.570335055547755</v>
      </c>
      <c r="BB336" s="110">
        <f t="shared" si="303"/>
        <v>4.4527249784378418</v>
      </c>
      <c r="BC336" s="110">
        <f t="shared" si="267"/>
        <v>29.370886813716933</v>
      </c>
      <c r="BD336" s="110">
        <f t="shared" si="268"/>
        <v>37.665580488312067</v>
      </c>
      <c r="BE336" s="110">
        <f t="shared" si="269"/>
        <v>11.452086263555497</v>
      </c>
      <c r="BF336" s="110">
        <f t="shared" si="270"/>
        <v>8.4185633832315716</v>
      </c>
      <c r="BG336" s="110">
        <f t="shared" si="271"/>
        <v>152.59726755236113</v>
      </c>
      <c r="BH336" s="110">
        <f t="shared" si="272"/>
        <v>41.952724978437843</v>
      </c>
      <c r="BI336" s="108">
        <f t="shared" si="273"/>
        <v>0</v>
      </c>
      <c r="BJ336" s="109">
        <f t="shared" si="274"/>
        <v>-9683.0703579640285</v>
      </c>
      <c r="BK336" s="109">
        <f t="shared" si="261"/>
        <v>12604.764849129177</v>
      </c>
      <c r="BL336" s="89">
        <f t="shared" si="275"/>
        <v>0.30173223813892291</v>
      </c>
      <c r="BM336" s="109">
        <f t="shared" si="304"/>
        <v>1352.3359470391156</v>
      </c>
      <c r="BN336" s="108">
        <f t="shared" si="276"/>
        <v>13957.100796168292</v>
      </c>
      <c r="BO336" s="89">
        <f t="shared" si="277"/>
        <v>0.44139206679305021</v>
      </c>
      <c r="BP336" s="108">
        <f t="shared" si="262"/>
        <v>1718.9473634615265</v>
      </c>
      <c r="BQ336" s="108">
        <f t="shared" si="278"/>
        <v>14323.712212590704</v>
      </c>
      <c r="BR336" s="89">
        <f t="shared" si="263"/>
        <v>0.47925313801008285</v>
      </c>
      <c r="BT336" s="108"/>
      <c r="BU336" s="109">
        <f t="shared" si="279"/>
        <v>-9683.0703579640285</v>
      </c>
      <c r="BV336" s="109">
        <f t="shared" si="264"/>
        <v>12604.764849129177</v>
      </c>
      <c r="BX336" s="108">
        <f t="shared" si="265"/>
        <v>9683.0703579640285</v>
      </c>
      <c r="BY336" s="111">
        <f t="shared" si="266"/>
        <v>0.30173223813892269</v>
      </c>
      <c r="BZ336" s="108">
        <f t="shared" si="247"/>
        <v>84.300003000000004</v>
      </c>
      <c r="CA336" s="108">
        <f t="shared" si="248"/>
        <v>44.27</v>
      </c>
    </row>
    <row r="337" spans="1:79" ht="12.75" customHeight="1" x14ac:dyDescent="0.2">
      <c r="A337" s="107">
        <v>41407</v>
      </c>
      <c r="B337" s="108">
        <v>86.080001999999993</v>
      </c>
      <c r="C337" s="108">
        <v>69.879997000000003</v>
      </c>
      <c r="D337" s="108">
        <v>71.459998999999996</v>
      </c>
      <c r="E337" s="108">
        <v>86.300003000000004</v>
      </c>
      <c r="F337" s="108">
        <v>39.009998000000003</v>
      </c>
      <c r="G337" s="108">
        <v>44.02</v>
      </c>
      <c r="L337" s="189">
        <f>IF(inter=Weekly_2,L336+$B$4,IF(inter=Bi_weekly_2,L335+$B$4,IF(inter=Monthly_2,0,IF(inter=Quarterly_2,0,IF(inter=Yearly_2,0,IF(inter=None_2,0,0))))))</f>
        <v>0</v>
      </c>
      <c r="M337" s="109">
        <f t="shared" si="280"/>
        <v>0</v>
      </c>
      <c r="N337" s="109">
        <f t="shared" si="281"/>
        <v>0</v>
      </c>
      <c r="O337" s="109">
        <f t="shared" si="282"/>
        <v>0</v>
      </c>
      <c r="P337" s="109">
        <f t="shared" si="283"/>
        <v>0</v>
      </c>
      <c r="Q337" s="109">
        <f t="shared" si="284"/>
        <v>0</v>
      </c>
      <c r="R337" s="109">
        <f t="shared" si="285"/>
        <v>0</v>
      </c>
      <c r="S337" s="110">
        <f t="shared" si="286"/>
        <v>0</v>
      </c>
      <c r="T337" s="110">
        <f t="shared" si="287"/>
        <v>0</v>
      </c>
      <c r="U337" s="110">
        <f t="shared" si="288"/>
        <v>0</v>
      </c>
      <c r="V337" s="110">
        <f t="shared" si="289"/>
        <v>0</v>
      </c>
      <c r="W337" s="110">
        <f t="shared" si="290"/>
        <v>0</v>
      </c>
      <c r="X337" s="110">
        <f t="shared" si="291"/>
        <v>0</v>
      </c>
      <c r="Y337" s="110">
        <f t="shared" si="292"/>
        <v>26.493255943000289</v>
      </c>
      <c r="Z337" s="110">
        <f t="shared" si="293"/>
        <v>32.626427406199021</v>
      </c>
      <c r="AA337" s="110">
        <f t="shared" si="294"/>
        <v>10.140518761995056</v>
      </c>
      <c r="AB337" s="110">
        <f t="shared" si="295"/>
        <v>7.4009181391754923</v>
      </c>
      <c r="AC337" s="110">
        <f t="shared" si="296"/>
        <v>133.02693249681337</v>
      </c>
      <c r="AD337" s="110">
        <f t="shared" si="297"/>
        <v>37.5</v>
      </c>
      <c r="AE337" s="110"/>
      <c r="AF337" s="110"/>
      <c r="AG337" s="110"/>
      <c r="AH337" s="110"/>
      <c r="AI337" s="110"/>
      <c r="AJ337" s="110"/>
      <c r="AK337" s="90">
        <f t="shared" si="249"/>
        <v>0</v>
      </c>
      <c r="AL337" s="90">
        <f t="shared" si="250"/>
        <v>0</v>
      </c>
      <c r="AM337" s="90">
        <f t="shared" si="251"/>
        <v>0</v>
      </c>
      <c r="AN337" s="90">
        <f t="shared" si="252"/>
        <v>0</v>
      </c>
      <c r="AO337" s="90">
        <f t="shared" si="253"/>
        <v>0</v>
      </c>
      <c r="AP337" s="90">
        <f t="shared" si="254"/>
        <v>0</v>
      </c>
      <c r="AQ337" s="110">
        <f t="shared" si="255"/>
        <v>0</v>
      </c>
      <c r="AR337" s="110">
        <f t="shared" si="256"/>
        <v>0</v>
      </c>
      <c r="AS337" s="110">
        <f t="shared" si="257"/>
        <v>0</v>
      </c>
      <c r="AT337" s="110">
        <f t="shared" si="258"/>
        <v>0</v>
      </c>
      <c r="AU337" s="110">
        <f t="shared" si="259"/>
        <v>0</v>
      </c>
      <c r="AV337" s="110">
        <f t="shared" si="260"/>
        <v>0</v>
      </c>
      <c r="AW337" s="110">
        <f t="shared" si="298"/>
        <v>2.8776308707166445</v>
      </c>
      <c r="AX337" s="110">
        <f t="shared" si="299"/>
        <v>5.039153082113045</v>
      </c>
      <c r="AY337" s="110">
        <f t="shared" si="300"/>
        <v>1.3115675015604409</v>
      </c>
      <c r="AZ337" s="110">
        <f t="shared" si="301"/>
        <v>1.0176452440560784</v>
      </c>
      <c r="BA337" s="110">
        <f t="shared" si="302"/>
        <v>19.570335055547755</v>
      </c>
      <c r="BB337" s="110">
        <f t="shared" si="303"/>
        <v>4.4527249784378418</v>
      </c>
      <c r="BC337" s="110">
        <f t="shared" si="267"/>
        <v>29.370886813716933</v>
      </c>
      <c r="BD337" s="110">
        <f t="shared" si="268"/>
        <v>37.665580488312067</v>
      </c>
      <c r="BE337" s="110">
        <f t="shared" si="269"/>
        <v>11.452086263555497</v>
      </c>
      <c r="BF337" s="110">
        <f t="shared" si="270"/>
        <v>8.4185633832315716</v>
      </c>
      <c r="BG337" s="110">
        <f t="shared" si="271"/>
        <v>152.59726755236113</v>
      </c>
      <c r="BH337" s="110">
        <f t="shared" si="272"/>
        <v>41.952724978437843</v>
      </c>
      <c r="BI337" s="108">
        <f t="shared" si="273"/>
        <v>0</v>
      </c>
      <c r="BJ337" s="109">
        <f t="shared" si="274"/>
        <v>-9683.0703579640285</v>
      </c>
      <c r="BK337" s="109">
        <f t="shared" si="261"/>
        <v>12763.945262677953</v>
      </c>
      <c r="BL337" s="89">
        <f t="shared" si="275"/>
        <v>0.31817128150680007</v>
      </c>
      <c r="BM337" s="109">
        <f t="shared" si="304"/>
        <v>1352.3359470391156</v>
      </c>
      <c r="BN337" s="108">
        <f t="shared" si="276"/>
        <v>14116.281209717068</v>
      </c>
      <c r="BO337" s="89">
        <f t="shared" si="277"/>
        <v>0.45783111016092737</v>
      </c>
      <c r="BP337" s="108">
        <f t="shared" si="262"/>
        <v>1740.8375582591495</v>
      </c>
      <c r="BQ337" s="108">
        <f t="shared" si="278"/>
        <v>14504.782820937104</v>
      </c>
      <c r="BR337" s="89">
        <f t="shared" si="263"/>
        <v>0.49795284808680185</v>
      </c>
      <c r="BT337" s="108"/>
      <c r="BU337" s="109">
        <f t="shared" si="279"/>
        <v>-9683.0703579640285</v>
      </c>
      <c r="BV337" s="109">
        <f t="shared" si="264"/>
        <v>12763.945262677953</v>
      </c>
      <c r="BX337" s="108">
        <f t="shared" si="265"/>
        <v>9683.0703579640285</v>
      </c>
      <c r="BY337" s="111">
        <f t="shared" si="266"/>
        <v>0.31817128150680007</v>
      </c>
      <c r="BZ337" s="108">
        <f t="shared" ref="BZ337:BZ400" si="305">B337</f>
        <v>86.080001999999993</v>
      </c>
      <c r="CA337" s="108">
        <f t="shared" ref="CA337:CA400" si="306">G337</f>
        <v>44.02</v>
      </c>
    </row>
    <row r="338" spans="1:79" ht="12.75" customHeight="1" x14ac:dyDescent="0.2">
      <c r="A338" s="107">
        <v>41414</v>
      </c>
      <c r="B338" s="108">
        <v>85.089995999999999</v>
      </c>
      <c r="C338" s="108">
        <v>69.379997000000003</v>
      </c>
      <c r="D338" s="108">
        <v>70.220000999999996</v>
      </c>
      <c r="E338" s="108">
        <v>84.860000999999997</v>
      </c>
      <c r="F338" s="108">
        <v>38.029998999999997</v>
      </c>
      <c r="G338" s="108">
        <v>42.84</v>
      </c>
      <c r="L338" s="189">
        <f>IF(inter=Weekly_2,L337+$B$4,IF(inter=Bi_weekly_2,0,IF(inter=Monthly_2,0,IF(inter=Quarterly_2,0,IF(inter=Yearly_2,0,IF(inter=None_2,0,0))))))</f>
        <v>0</v>
      </c>
      <c r="M338" s="109">
        <f t="shared" si="280"/>
        <v>0</v>
      </c>
      <c r="N338" s="109">
        <f t="shared" si="281"/>
        <v>0</v>
      </c>
      <c r="O338" s="109">
        <f t="shared" si="282"/>
        <v>0</v>
      </c>
      <c r="P338" s="109">
        <f t="shared" si="283"/>
        <v>0</v>
      </c>
      <c r="Q338" s="109">
        <f t="shared" si="284"/>
        <v>0</v>
      </c>
      <c r="R338" s="109">
        <f t="shared" si="285"/>
        <v>0</v>
      </c>
      <c r="S338" s="110">
        <f t="shared" si="286"/>
        <v>0</v>
      </c>
      <c r="T338" s="110">
        <f t="shared" si="287"/>
        <v>0</v>
      </c>
      <c r="U338" s="110">
        <f t="shared" si="288"/>
        <v>0</v>
      </c>
      <c r="V338" s="110">
        <f t="shared" si="289"/>
        <v>0</v>
      </c>
      <c r="W338" s="110">
        <f t="shared" si="290"/>
        <v>0</v>
      </c>
      <c r="X338" s="110">
        <f t="shared" si="291"/>
        <v>0</v>
      </c>
      <c r="Y338" s="110">
        <f t="shared" si="292"/>
        <v>26.493255943000289</v>
      </c>
      <c r="Z338" s="110">
        <f t="shared" si="293"/>
        <v>32.626427406199021</v>
      </c>
      <c r="AA338" s="110">
        <f t="shared" si="294"/>
        <v>10.140518761995056</v>
      </c>
      <c r="AB338" s="110">
        <f t="shared" si="295"/>
        <v>7.4009181391754923</v>
      </c>
      <c r="AC338" s="110">
        <f t="shared" si="296"/>
        <v>133.02693249681337</v>
      </c>
      <c r="AD338" s="110">
        <f t="shared" si="297"/>
        <v>37.5</v>
      </c>
      <c r="AE338" s="110"/>
      <c r="AF338" s="110"/>
      <c r="AG338" s="110"/>
      <c r="AH338" s="110"/>
      <c r="AI338" s="110"/>
      <c r="AJ338" s="110"/>
      <c r="AK338" s="90">
        <f t="shared" si="249"/>
        <v>0</v>
      </c>
      <c r="AL338" s="90">
        <f t="shared" si="250"/>
        <v>0</v>
      </c>
      <c r="AM338" s="90">
        <f t="shared" si="251"/>
        <v>0</v>
      </c>
      <c r="AN338" s="90">
        <f t="shared" si="252"/>
        <v>0</v>
      </c>
      <c r="AO338" s="90">
        <f t="shared" si="253"/>
        <v>0</v>
      </c>
      <c r="AP338" s="90">
        <f t="shared" si="254"/>
        <v>0</v>
      </c>
      <c r="AQ338" s="110">
        <f t="shared" si="255"/>
        <v>0</v>
      </c>
      <c r="AR338" s="110">
        <f t="shared" si="256"/>
        <v>0</v>
      </c>
      <c r="AS338" s="110">
        <f t="shared" si="257"/>
        <v>0</v>
      </c>
      <c r="AT338" s="110">
        <f t="shared" si="258"/>
        <v>0</v>
      </c>
      <c r="AU338" s="110">
        <f t="shared" si="259"/>
        <v>0</v>
      </c>
      <c r="AV338" s="110">
        <f t="shared" si="260"/>
        <v>0</v>
      </c>
      <c r="AW338" s="110">
        <f t="shared" si="298"/>
        <v>2.8776308707166445</v>
      </c>
      <c r="AX338" s="110">
        <f t="shared" si="299"/>
        <v>5.039153082113045</v>
      </c>
      <c r="AY338" s="110">
        <f t="shared" si="300"/>
        <v>1.3115675015604409</v>
      </c>
      <c r="AZ338" s="110">
        <f t="shared" si="301"/>
        <v>1.0176452440560784</v>
      </c>
      <c r="BA338" s="110">
        <f t="shared" si="302"/>
        <v>19.570335055547755</v>
      </c>
      <c r="BB338" s="110">
        <f t="shared" si="303"/>
        <v>4.4527249784378418</v>
      </c>
      <c r="BC338" s="110">
        <f t="shared" si="267"/>
        <v>29.370886813716933</v>
      </c>
      <c r="BD338" s="110">
        <f t="shared" si="268"/>
        <v>37.665580488312067</v>
      </c>
      <c r="BE338" s="110">
        <f t="shared" si="269"/>
        <v>11.452086263555497</v>
      </c>
      <c r="BF338" s="110">
        <f t="shared" si="270"/>
        <v>8.4185633832315716</v>
      </c>
      <c r="BG338" s="110">
        <f t="shared" si="271"/>
        <v>152.59726755236113</v>
      </c>
      <c r="BH338" s="110">
        <f t="shared" si="272"/>
        <v>41.952724978437843</v>
      </c>
      <c r="BI338" s="108">
        <f t="shared" si="273"/>
        <v>0</v>
      </c>
      <c r="BJ338" s="109">
        <f t="shared" si="274"/>
        <v>-9683.0703579640285</v>
      </c>
      <c r="BK338" s="109">
        <f t="shared" si="261"/>
        <v>12523.555745905718</v>
      </c>
      <c r="BL338" s="89">
        <f t="shared" si="275"/>
        <v>0.29334552811603576</v>
      </c>
      <c r="BM338" s="109">
        <f t="shared" si="304"/>
        <v>1352.3359470391156</v>
      </c>
      <c r="BN338" s="108">
        <f t="shared" si="276"/>
        <v>13875.891692944833</v>
      </c>
      <c r="BO338" s="89">
        <f t="shared" si="277"/>
        <v>0.43300535677016305</v>
      </c>
      <c r="BP338" s="108">
        <f t="shared" si="262"/>
        <v>1707.9442333661086</v>
      </c>
      <c r="BQ338" s="108">
        <f t="shared" si="278"/>
        <v>14231.499979271826</v>
      </c>
      <c r="BR338" s="89">
        <f t="shared" si="263"/>
        <v>0.46973010142045024</v>
      </c>
      <c r="BT338" s="108"/>
      <c r="BU338" s="109">
        <f t="shared" si="279"/>
        <v>-9683.0703579640285</v>
      </c>
      <c r="BV338" s="109">
        <f t="shared" si="264"/>
        <v>12523.555745905718</v>
      </c>
      <c r="BX338" s="108">
        <f t="shared" si="265"/>
        <v>9683.0703579640285</v>
      </c>
      <c r="BY338" s="111">
        <f t="shared" si="266"/>
        <v>0.29334552811603576</v>
      </c>
      <c r="BZ338" s="108">
        <f t="shared" si="305"/>
        <v>85.089995999999999</v>
      </c>
      <c r="CA338" s="108">
        <f t="shared" si="306"/>
        <v>42.84</v>
      </c>
    </row>
    <row r="339" spans="1:79" ht="12.75" customHeight="1" x14ac:dyDescent="0.2">
      <c r="A339" s="107">
        <v>41422</v>
      </c>
      <c r="B339" s="108">
        <v>84.269997000000004</v>
      </c>
      <c r="C339" s="108">
        <v>68.709998999999996</v>
      </c>
      <c r="D339" s="108">
        <v>69.610000999999997</v>
      </c>
      <c r="E339" s="108">
        <v>84.779999000000004</v>
      </c>
      <c r="F339" s="108">
        <v>37.189999</v>
      </c>
      <c r="G339" s="108">
        <v>41.540000999999997</v>
      </c>
      <c r="L339" s="189">
        <f>IF(inter=Weekly_2,L338+$B$4,IF(inter=Bi_weekly_2,L337+$B$4,IF(inter=Monthly_2,L335+$B$4,IF(inter=Quarterly_2,0,IF(inter=Yearly_2,0,IF(inter=None_2,0,0))))))</f>
        <v>12600</v>
      </c>
      <c r="M339" s="109">
        <f t="shared" si="280"/>
        <v>14.986598836866506</v>
      </c>
      <c r="N339" s="109">
        <f t="shared" si="281"/>
        <v>24.161794453507355</v>
      </c>
      <c r="O339" s="109">
        <f t="shared" si="282"/>
        <v>0.28152116299452246</v>
      </c>
      <c r="P339" s="109">
        <f t="shared" si="283"/>
        <v>10.049832438380122</v>
      </c>
      <c r="Q339" s="109">
        <f t="shared" si="284"/>
        <v>-231.32851347044289</v>
      </c>
      <c r="R339" s="109">
        <f t="shared" si="285"/>
        <v>-105.44996250000008</v>
      </c>
      <c r="S339" s="110">
        <f t="shared" si="286"/>
        <v>-0.17784026783419138</v>
      </c>
      <c r="T339" s="110">
        <f t="shared" si="287"/>
        <v>-0.3516488837892045</v>
      </c>
      <c r="U339" s="110">
        <f t="shared" si="288"/>
        <v>-4.0442631654971891E-3</v>
      </c>
      <c r="V339" s="110">
        <f t="shared" si="289"/>
        <v>-0.11854013395754016</v>
      </c>
      <c r="W339" s="110">
        <f t="shared" si="290"/>
        <v>6.2201806854160679</v>
      </c>
      <c r="X339" s="110">
        <f t="shared" si="291"/>
        <v>2.5385161281050546</v>
      </c>
      <c r="Y339" s="110">
        <f t="shared" si="292"/>
        <v>26.315415675166097</v>
      </c>
      <c r="Z339" s="110">
        <f t="shared" si="293"/>
        <v>32.274778522409818</v>
      </c>
      <c r="AA339" s="110">
        <f t="shared" si="294"/>
        <v>10.136474498829559</v>
      </c>
      <c r="AB339" s="110">
        <f t="shared" si="295"/>
        <v>7.2823780052179519</v>
      </c>
      <c r="AC339" s="110">
        <f t="shared" si="296"/>
        <v>139.24711318222944</v>
      </c>
      <c r="AD339" s="110">
        <f t="shared" si="297"/>
        <v>40.038516128105051</v>
      </c>
      <c r="AE339" s="110"/>
      <c r="AF339" s="110"/>
      <c r="AG339" s="110"/>
      <c r="AH339" s="110"/>
      <c r="AI339" s="110"/>
      <c r="AJ339" s="110"/>
      <c r="AK339" s="90">
        <f t="shared" si="249"/>
        <v>0</v>
      </c>
      <c r="AL339" s="90">
        <f t="shared" si="250"/>
        <v>0</v>
      </c>
      <c r="AM339" s="90">
        <f t="shared" si="251"/>
        <v>0</v>
      </c>
      <c r="AN339" s="90">
        <f t="shared" si="252"/>
        <v>0</v>
      </c>
      <c r="AO339" s="90">
        <f t="shared" si="253"/>
        <v>0</v>
      </c>
      <c r="AP339" s="90">
        <f t="shared" si="254"/>
        <v>0</v>
      </c>
      <c r="AQ339" s="110">
        <f t="shared" si="255"/>
        <v>0</v>
      </c>
      <c r="AR339" s="110">
        <f t="shared" si="256"/>
        <v>0</v>
      </c>
      <c r="AS339" s="110">
        <f t="shared" si="257"/>
        <v>0</v>
      </c>
      <c r="AT339" s="110">
        <f t="shared" si="258"/>
        <v>0</v>
      </c>
      <c r="AU339" s="110">
        <f t="shared" si="259"/>
        <v>0</v>
      </c>
      <c r="AV339" s="110">
        <f t="shared" si="260"/>
        <v>0</v>
      </c>
      <c r="AW339" s="110">
        <f t="shared" si="298"/>
        <v>2.8776308707166445</v>
      </c>
      <c r="AX339" s="110">
        <f t="shared" si="299"/>
        <v>5.039153082113045</v>
      </c>
      <c r="AY339" s="110">
        <f t="shared" si="300"/>
        <v>1.3115675015604409</v>
      </c>
      <c r="AZ339" s="110">
        <f t="shared" si="301"/>
        <v>1.0176452440560784</v>
      </c>
      <c r="BA339" s="110">
        <f t="shared" si="302"/>
        <v>19.570335055547755</v>
      </c>
      <c r="BB339" s="110">
        <f t="shared" si="303"/>
        <v>4.4527249784378418</v>
      </c>
      <c r="BC339" s="110">
        <f t="shared" si="267"/>
        <v>29.193046545882741</v>
      </c>
      <c r="BD339" s="110">
        <f t="shared" si="268"/>
        <v>37.313931604522864</v>
      </c>
      <c r="BE339" s="110">
        <f t="shared" si="269"/>
        <v>11.44804200039</v>
      </c>
      <c r="BF339" s="110">
        <f t="shared" si="270"/>
        <v>8.3000232492740302</v>
      </c>
      <c r="BG339" s="110">
        <f t="shared" si="271"/>
        <v>158.8174482377772</v>
      </c>
      <c r="BH339" s="110">
        <f t="shared" si="272"/>
        <v>44.491241106542894</v>
      </c>
      <c r="BI339" s="108">
        <f t="shared" si="273"/>
        <v>0</v>
      </c>
      <c r="BJ339" s="109">
        <f t="shared" si="274"/>
        <v>-9970.3690870427254</v>
      </c>
      <c r="BK339" s="109">
        <f t="shared" si="261"/>
        <v>12600</v>
      </c>
      <c r="BL339" s="89">
        <f t="shared" si="275"/>
        <v>0.26374459059641886</v>
      </c>
      <c r="BM339" s="109">
        <f t="shared" si="304"/>
        <v>1352.3359470391156</v>
      </c>
      <c r="BN339" s="108">
        <f t="shared" si="276"/>
        <v>13952.335947039115</v>
      </c>
      <c r="BO339" s="89">
        <f t="shared" si="277"/>
        <v>0.39938008565513061</v>
      </c>
      <c r="BP339" s="108">
        <f t="shared" si="262"/>
        <v>1679.0992671463709</v>
      </c>
      <c r="BQ339" s="108">
        <f t="shared" si="278"/>
        <v>14279.099267146368</v>
      </c>
      <c r="BR339" s="89">
        <f t="shared" si="263"/>
        <v>0.43215352836869148</v>
      </c>
      <c r="BT339" s="108"/>
      <c r="BU339" s="109">
        <f t="shared" si="279"/>
        <v>-9970.3690870427254</v>
      </c>
      <c r="BV339" s="109">
        <f t="shared" si="264"/>
        <v>12600</v>
      </c>
      <c r="BX339" s="108">
        <f t="shared" si="265"/>
        <v>9970.3690870427254</v>
      </c>
      <c r="BY339" s="111">
        <f t="shared" si="266"/>
        <v>0.26374459059641886</v>
      </c>
      <c r="BZ339" s="108">
        <f t="shared" si="305"/>
        <v>84.269997000000004</v>
      </c>
      <c r="CA339" s="108">
        <f t="shared" si="306"/>
        <v>41.540000999999997</v>
      </c>
    </row>
    <row r="340" spans="1:79" ht="12.75" customHeight="1" x14ac:dyDescent="0.2">
      <c r="A340" s="107">
        <v>41428</v>
      </c>
      <c r="B340" s="108">
        <v>84.830001999999993</v>
      </c>
      <c r="C340" s="108">
        <v>69.379997000000003</v>
      </c>
      <c r="D340" s="108">
        <v>69.699996999999996</v>
      </c>
      <c r="E340" s="108">
        <v>84.690002000000007</v>
      </c>
      <c r="F340" s="108">
        <v>37.32</v>
      </c>
      <c r="G340" s="108">
        <v>41.110000999999997</v>
      </c>
      <c r="L340" s="189">
        <f>IF(inter=Weekly_2,L339+$B$4,IF(inter=Bi_weekly_2,0,IF(inter=Monthly_2,0,IF(inter=Quarterly_2,0,IF(inter=Yearly_2,0,IF(inter=None_2,0,0))))))</f>
        <v>0</v>
      </c>
      <c r="M340" s="109">
        <f t="shared" si="280"/>
        <v>0</v>
      </c>
      <c r="N340" s="109">
        <f t="shared" si="281"/>
        <v>0</v>
      </c>
      <c r="O340" s="109">
        <f t="shared" si="282"/>
        <v>0</v>
      </c>
      <c r="P340" s="109">
        <f t="shared" si="283"/>
        <v>0</v>
      </c>
      <c r="Q340" s="109">
        <f t="shared" si="284"/>
        <v>0</v>
      </c>
      <c r="R340" s="109">
        <f t="shared" si="285"/>
        <v>0</v>
      </c>
      <c r="S340" s="110">
        <f t="shared" si="286"/>
        <v>0</v>
      </c>
      <c r="T340" s="110">
        <f t="shared" si="287"/>
        <v>0</v>
      </c>
      <c r="U340" s="110">
        <f t="shared" si="288"/>
        <v>0</v>
      </c>
      <c r="V340" s="110">
        <f t="shared" si="289"/>
        <v>0</v>
      </c>
      <c r="W340" s="110">
        <f t="shared" si="290"/>
        <v>0</v>
      </c>
      <c r="X340" s="110">
        <f t="shared" si="291"/>
        <v>0</v>
      </c>
      <c r="Y340" s="110">
        <f t="shared" si="292"/>
        <v>26.315415675166097</v>
      </c>
      <c r="Z340" s="110">
        <f t="shared" si="293"/>
        <v>32.274778522409818</v>
      </c>
      <c r="AA340" s="110">
        <f t="shared" si="294"/>
        <v>10.136474498829559</v>
      </c>
      <c r="AB340" s="110">
        <f t="shared" si="295"/>
        <v>7.2823780052179519</v>
      </c>
      <c r="AC340" s="110">
        <f t="shared" si="296"/>
        <v>139.24711318222944</v>
      </c>
      <c r="AD340" s="110">
        <f t="shared" si="297"/>
        <v>40.038516128105051</v>
      </c>
      <c r="AE340" s="110"/>
      <c r="AF340" s="110"/>
      <c r="AG340" s="110"/>
      <c r="AH340" s="110"/>
      <c r="AI340" s="110"/>
      <c r="AJ340" s="110"/>
      <c r="AK340" s="90">
        <f t="shared" si="249"/>
        <v>0</v>
      </c>
      <c r="AL340" s="90">
        <f t="shared" si="250"/>
        <v>0</v>
      </c>
      <c r="AM340" s="90">
        <f t="shared" si="251"/>
        <v>0</v>
      </c>
      <c r="AN340" s="90">
        <f t="shared" si="252"/>
        <v>0</v>
      </c>
      <c r="AO340" s="90">
        <f t="shared" si="253"/>
        <v>0</v>
      </c>
      <c r="AP340" s="90">
        <f t="shared" si="254"/>
        <v>0</v>
      </c>
      <c r="AQ340" s="110">
        <f t="shared" si="255"/>
        <v>0</v>
      </c>
      <c r="AR340" s="110">
        <f t="shared" si="256"/>
        <v>0</v>
      </c>
      <c r="AS340" s="110">
        <f t="shared" si="257"/>
        <v>0</v>
      </c>
      <c r="AT340" s="110">
        <f t="shared" si="258"/>
        <v>0</v>
      </c>
      <c r="AU340" s="110">
        <f t="shared" si="259"/>
        <v>0</v>
      </c>
      <c r="AV340" s="110">
        <f t="shared" si="260"/>
        <v>0</v>
      </c>
      <c r="AW340" s="110">
        <f t="shared" si="298"/>
        <v>2.8776308707166445</v>
      </c>
      <c r="AX340" s="110">
        <f t="shared" si="299"/>
        <v>5.039153082113045</v>
      </c>
      <c r="AY340" s="110">
        <f t="shared" si="300"/>
        <v>1.3115675015604409</v>
      </c>
      <c r="AZ340" s="110">
        <f t="shared" si="301"/>
        <v>1.0176452440560784</v>
      </c>
      <c r="BA340" s="110">
        <f t="shared" si="302"/>
        <v>19.570335055547755</v>
      </c>
      <c r="BB340" s="110">
        <f t="shared" si="303"/>
        <v>4.4527249784378418</v>
      </c>
      <c r="BC340" s="110">
        <f t="shared" si="267"/>
        <v>29.193046545882741</v>
      </c>
      <c r="BD340" s="110">
        <f t="shared" si="268"/>
        <v>37.313931604522864</v>
      </c>
      <c r="BE340" s="110">
        <f t="shared" si="269"/>
        <v>11.44804200039</v>
      </c>
      <c r="BF340" s="110">
        <f t="shared" si="270"/>
        <v>8.3000232492740302</v>
      </c>
      <c r="BG340" s="110">
        <f t="shared" si="271"/>
        <v>158.8174482377772</v>
      </c>
      <c r="BH340" s="110">
        <f t="shared" si="272"/>
        <v>44.491241106542894</v>
      </c>
      <c r="BI340" s="108">
        <f t="shared" si="273"/>
        <v>0</v>
      </c>
      <c r="BJ340" s="109">
        <f t="shared" si="274"/>
        <v>-9970.3690870427254</v>
      </c>
      <c r="BK340" s="109">
        <f t="shared" si="261"/>
        <v>12637.503353427008</v>
      </c>
      <c r="BL340" s="89">
        <f t="shared" si="275"/>
        <v>0.26750607155059414</v>
      </c>
      <c r="BM340" s="109">
        <f t="shared" si="304"/>
        <v>1352.3359470391156</v>
      </c>
      <c r="BN340" s="108">
        <f t="shared" si="276"/>
        <v>13989.839300466123</v>
      </c>
      <c r="BO340" s="89">
        <f t="shared" si="277"/>
        <v>0.40314156660930567</v>
      </c>
      <c r="BP340" s="108">
        <f t="shared" si="262"/>
        <v>1684.7429195055054</v>
      </c>
      <c r="BQ340" s="108">
        <f t="shared" si="278"/>
        <v>14322.246272932513</v>
      </c>
      <c r="BR340" s="89">
        <f t="shared" si="263"/>
        <v>0.4364810517943003</v>
      </c>
      <c r="BT340" s="108"/>
      <c r="BU340" s="109">
        <f t="shared" si="279"/>
        <v>-9970.3690870427254</v>
      </c>
      <c r="BV340" s="109">
        <f t="shared" si="264"/>
        <v>12637.503353427008</v>
      </c>
      <c r="BX340" s="108">
        <f t="shared" si="265"/>
        <v>9970.3690870427254</v>
      </c>
      <c r="BY340" s="111">
        <f t="shared" si="266"/>
        <v>0.26750607155059414</v>
      </c>
      <c r="BZ340" s="108">
        <f t="shared" si="305"/>
        <v>84.830001999999993</v>
      </c>
      <c r="CA340" s="108">
        <f t="shared" si="306"/>
        <v>41.110000999999997</v>
      </c>
    </row>
    <row r="341" spans="1:79" ht="12.75" customHeight="1" x14ac:dyDescent="0.2">
      <c r="A341" s="107">
        <v>41435</v>
      </c>
      <c r="B341" s="108">
        <v>84.099997999999999</v>
      </c>
      <c r="C341" s="108">
        <v>68.839995999999999</v>
      </c>
      <c r="D341" s="108">
        <v>69.419998000000007</v>
      </c>
      <c r="E341" s="108">
        <v>84.139999000000003</v>
      </c>
      <c r="F341" s="108">
        <v>36.979999999999997</v>
      </c>
      <c r="G341" s="108">
        <v>39.790000999999997</v>
      </c>
      <c r="L341" s="189">
        <f>IF(inter=Weekly_2,L340+$B$4,IF(inter=Bi_weekly_2,L339+$B$4,IF(inter=Monthly_2,0,IF(inter=Quarterly_2,0,IF(inter=Yearly_2,0,IF(inter=None_2,0,0))))))</f>
        <v>0</v>
      </c>
      <c r="M341" s="109">
        <f t="shared" si="280"/>
        <v>0</v>
      </c>
      <c r="N341" s="109">
        <f t="shared" si="281"/>
        <v>0</v>
      </c>
      <c r="O341" s="109">
        <f t="shared" si="282"/>
        <v>0</v>
      </c>
      <c r="P341" s="109">
        <f t="shared" si="283"/>
        <v>0</v>
      </c>
      <c r="Q341" s="109">
        <f t="shared" si="284"/>
        <v>0</v>
      </c>
      <c r="R341" s="109">
        <f t="shared" si="285"/>
        <v>0</v>
      </c>
      <c r="S341" s="110">
        <f t="shared" si="286"/>
        <v>0</v>
      </c>
      <c r="T341" s="110">
        <f t="shared" si="287"/>
        <v>0</v>
      </c>
      <c r="U341" s="110">
        <f t="shared" si="288"/>
        <v>0</v>
      </c>
      <c r="V341" s="110">
        <f t="shared" si="289"/>
        <v>0</v>
      </c>
      <c r="W341" s="110">
        <f t="shared" si="290"/>
        <v>0</v>
      </c>
      <c r="X341" s="110">
        <f t="shared" si="291"/>
        <v>0</v>
      </c>
      <c r="Y341" s="110">
        <f t="shared" si="292"/>
        <v>26.315415675166097</v>
      </c>
      <c r="Z341" s="110">
        <f t="shared" si="293"/>
        <v>32.274778522409818</v>
      </c>
      <c r="AA341" s="110">
        <f t="shared" si="294"/>
        <v>10.136474498829559</v>
      </c>
      <c r="AB341" s="110">
        <f t="shared" si="295"/>
        <v>7.2823780052179519</v>
      </c>
      <c r="AC341" s="110">
        <f t="shared" si="296"/>
        <v>139.24711318222944</v>
      </c>
      <c r="AD341" s="110">
        <f t="shared" si="297"/>
        <v>40.038516128105051</v>
      </c>
      <c r="AE341" s="110"/>
      <c r="AF341" s="110"/>
      <c r="AG341" s="110"/>
      <c r="AH341" s="110"/>
      <c r="AI341" s="110"/>
      <c r="AJ341" s="110"/>
      <c r="AK341" s="90">
        <f t="shared" si="249"/>
        <v>0</v>
      </c>
      <c r="AL341" s="90">
        <f t="shared" si="250"/>
        <v>0</v>
      </c>
      <c r="AM341" s="90">
        <f t="shared" si="251"/>
        <v>0</v>
      </c>
      <c r="AN341" s="90">
        <f t="shared" si="252"/>
        <v>0</v>
      </c>
      <c r="AO341" s="90">
        <f t="shared" si="253"/>
        <v>0</v>
      </c>
      <c r="AP341" s="90">
        <f t="shared" si="254"/>
        <v>0</v>
      </c>
      <c r="AQ341" s="110">
        <f t="shared" si="255"/>
        <v>0</v>
      </c>
      <c r="AR341" s="110">
        <f t="shared" si="256"/>
        <v>0</v>
      </c>
      <c r="AS341" s="110">
        <f t="shared" si="257"/>
        <v>0</v>
      </c>
      <c r="AT341" s="110">
        <f t="shared" si="258"/>
        <v>0</v>
      </c>
      <c r="AU341" s="110">
        <f t="shared" si="259"/>
        <v>0</v>
      </c>
      <c r="AV341" s="110">
        <f t="shared" si="260"/>
        <v>0</v>
      </c>
      <c r="AW341" s="110">
        <f t="shared" si="298"/>
        <v>2.8776308707166445</v>
      </c>
      <c r="AX341" s="110">
        <f t="shared" si="299"/>
        <v>5.039153082113045</v>
      </c>
      <c r="AY341" s="110">
        <f t="shared" si="300"/>
        <v>1.3115675015604409</v>
      </c>
      <c r="AZ341" s="110">
        <f t="shared" si="301"/>
        <v>1.0176452440560784</v>
      </c>
      <c r="BA341" s="110">
        <f t="shared" si="302"/>
        <v>19.570335055547755</v>
      </c>
      <c r="BB341" s="110">
        <f t="shared" si="303"/>
        <v>4.4527249784378418</v>
      </c>
      <c r="BC341" s="110">
        <f t="shared" si="267"/>
        <v>29.193046545882741</v>
      </c>
      <c r="BD341" s="110">
        <f t="shared" si="268"/>
        <v>37.313931604522864</v>
      </c>
      <c r="BE341" s="110">
        <f t="shared" si="269"/>
        <v>11.44804200039</v>
      </c>
      <c r="BF341" s="110">
        <f t="shared" si="270"/>
        <v>8.3000232492740302</v>
      </c>
      <c r="BG341" s="110">
        <f t="shared" si="271"/>
        <v>158.8174482377772</v>
      </c>
      <c r="BH341" s="110">
        <f t="shared" si="272"/>
        <v>44.491241106542894</v>
      </c>
      <c r="BI341" s="108">
        <f t="shared" si="273"/>
        <v>0</v>
      </c>
      <c r="BJ341" s="109">
        <f t="shared" si="274"/>
        <v>-9970.3690870427254</v>
      </c>
      <c r="BK341" s="109">
        <f t="shared" si="261"/>
        <v>12493.826189801335</v>
      </c>
      <c r="BL341" s="89">
        <f t="shared" si="275"/>
        <v>0.25309565581057969</v>
      </c>
      <c r="BM341" s="109">
        <f t="shared" si="304"/>
        <v>1352.3359470391156</v>
      </c>
      <c r="BN341" s="108">
        <f t="shared" si="276"/>
        <v>13846.16213684045</v>
      </c>
      <c r="BO341" s="89">
        <f t="shared" si="277"/>
        <v>0.38873115086929144</v>
      </c>
      <c r="BP341" s="108">
        <f t="shared" si="262"/>
        <v>1666.4626333394044</v>
      </c>
      <c r="BQ341" s="108">
        <f t="shared" si="278"/>
        <v>14160.288823140738</v>
      </c>
      <c r="BR341" s="89">
        <f t="shared" si="263"/>
        <v>0.42023717472436806</v>
      </c>
      <c r="BT341" s="108"/>
      <c r="BU341" s="109">
        <f t="shared" si="279"/>
        <v>-9970.3690870427254</v>
      </c>
      <c r="BV341" s="109">
        <f t="shared" si="264"/>
        <v>12493.826189801335</v>
      </c>
      <c r="BX341" s="108">
        <f t="shared" si="265"/>
        <v>9970.3690870427254</v>
      </c>
      <c r="BY341" s="111">
        <f t="shared" si="266"/>
        <v>0.25309565581057991</v>
      </c>
      <c r="BZ341" s="108">
        <f t="shared" si="305"/>
        <v>84.099997999999999</v>
      </c>
      <c r="CA341" s="108">
        <f t="shared" si="306"/>
        <v>39.790000999999997</v>
      </c>
    </row>
    <row r="342" spans="1:79" ht="12.75" customHeight="1" x14ac:dyDescent="0.2">
      <c r="A342" s="107">
        <v>41442</v>
      </c>
      <c r="B342" s="108">
        <v>82.360000999999997</v>
      </c>
      <c r="C342" s="108">
        <v>67.510002</v>
      </c>
      <c r="D342" s="108">
        <v>67.540001000000004</v>
      </c>
      <c r="E342" s="108">
        <v>82.169998000000007</v>
      </c>
      <c r="F342" s="108">
        <v>35.790000999999997</v>
      </c>
      <c r="G342" s="108">
        <v>37.849997999999999</v>
      </c>
      <c r="L342" s="189">
        <f>IF(inter=Weekly_2,L341+$B$4,IF(inter=Bi_weekly_2,0,IF(inter=Monthly_2,0,IF(inter=Quarterly_2,0,IF(inter=Yearly_2,0,IF(inter=None_2,0,0))))))</f>
        <v>0</v>
      </c>
      <c r="M342" s="109">
        <f t="shared" si="280"/>
        <v>0</v>
      </c>
      <c r="N342" s="109">
        <f t="shared" si="281"/>
        <v>0</v>
      </c>
      <c r="O342" s="109">
        <f t="shared" si="282"/>
        <v>0</v>
      </c>
      <c r="P342" s="109">
        <f t="shared" si="283"/>
        <v>0</v>
      </c>
      <c r="Q342" s="109">
        <f t="shared" si="284"/>
        <v>0</v>
      </c>
      <c r="R342" s="109">
        <f t="shared" si="285"/>
        <v>0</v>
      </c>
      <c r="S342" s="110">
        <f t="shared" si="286"/>
        <v>0</v>
      </c>
      <c r="T342" s="110">
        <f t="shared" si="287"/>
        <v>0</v>
      </c>
      <c r="U342" s="110">
        <f t="shared" si="288"/>
        <v>0</v>
      </c>
      <c r="V342" s="110">
        <f t="shared" si="289"/>
        <v>0</v>
      </c>
      <c r="W342" s="110">
        <f t="shared" si="290"/>
        <v>0</v>
      </c>
      <c r="X342" s="110">
        <f t="shared" si="291"/>
        <v>0</v>
      </c>
      <c r="Y342" s="110">
        <f t="shared" si="292"/>
        <v>26.315415675166097</v>
      </c>
      <c r="Z342" s="110">
        <f t="shared" si="293"/>
        <v>32.274778522409818</v>
      </c>
      <c r="AA342" s="110">
        <f t="shared" si="294"/>
        <v>10.136474498829559</v>
      </c>
      <c r="AB342" s="110">
        <f t="shared" si="295"/>
        <v>7.2823780052179519</v>
      </c>
      <c r="AC342" s="110">
        <f t="shared" si="296"/>
        <v>139.24711318222944</v>
      </c>
      <c r="AD342" s="110">
        <f t="shared" si="297"/>
        <v>40.038516128105051</v>
      </c>
      <c r="AE342" s="110"/>
      <c r="AF342" s="110"/>
      <c r="AG342" s="110"/>
      <c r="AH342" s="110"/>
      <c r="AI342" s="110"/>
      <c r="AJ342" s="110"/>
      <c r="AK342" s="90">
        <f t="shared" si="249"/>
        <v>0</v>
      </c>
      <c r="AL342" s="90">
        <f t="shared" si="250"/>
        <v>0</v>
      </c>
      <c r="AM342" s="90">
        <f t="shared" si="251"/>
        <v>0</v>
      </c>
      <c r="AN342" s="90">
        <f t="shared" si="252"/>
        <v>0</v>
      </c>
      <c r="AO342" s="90">
        <f t="shared" si="253"/>
        <v>0</v>
      </c>
      <c r="AP342" s="90">
        <f t="shared" si="254"/>
        <v>0</v>
      </c>
      <c r="AQ342" s="110">
        <f t="shared" si="255"/>
        <v>0</v>
      </c>
      <c r="AR342" s="110">
        <f t="shared" si="256"/>
        <v>0</v>
      </c>
      <c r="AS342" s="110">
        <f t="shared" si="257"/>
        <v>0</v>
      </c>
      <c r="AT342" s="110">
        <f t="shared" si="258"/>
        <v>0</v>
      </c>
      <c r="AU342" s="110">
        <f t="shared" si="259"/>
        <v>0</v>
      </c>
      <c r="AV342" s="110">
        <f t="shared" si="260"/>
        <v>0</v>
      </c>
      <c r="AW342" s="110">
        <f t="shared" si="298"/>
        <v>2.8776308707166445</v>
      </c>
      <c r="AX342" s="110">
        <f t="shared" si="299"/>
        <v>5.039153082113045</v>
      </c>
      <c r="AY342" s="110">
        <f t="shared" si="300"/>
        <v>1.3115675015604409</v>
      </c>
      <c r="AZ342" s="110">
        <f t="shared" si="301"/>
        <v>1.0176452440560784</v>
      </c>
      <c r="BA342" s="110">
        <f t="shared" si="302"/>
        <v>19.570335055547755</v>
      </c>
      <c r="BB342" s="110">
        <f t="shared" si="303"/>
        <v>4.4527249784378418</v>
      </c>
      <c r="BC342" s="110">
        <f t="shared" si="267"/>
        <v>29.193046545882741</v>
      </c>
      <c r="BD342" s="110">
        <f t="shared" si="268"/>
        <v>37.313931604522864</v>
      </c>
      <c r="BE342" s="110">
        <f t="shared" si="269"/>
        <v>11.44804200039</v>
      </c>
      <c r="BF342" s="110">
        <f t="shared" si="270"/>
        <v>8.3000232492740302</v>
      </c>
      <c r="BG342" s="110">
        <f t="shared" si="271"/>
        <v>158.8174482377772</v>
      </c>
      <c r="BH342" s="110">
        <f t="shared" si="272"/>
        <v>44.491241106542894</v>
      </c>
      <c r="BI342" s="108">
        <f t="shared" si="273"/>
        <v>0</v>
      </c>
      <c r="BJ342" s="109">
        <f t="shared" si="274"/>
        <v>-9970.3690870427254</v>
      </c>
      <c r="BK342" s="109">
        <f t="shared" si="261"/>
        <v>12128.330583241814</v>
      </c>
      <c r="BL342" s="89">
        <f t="shared" si="275"/>
        <v>0.21643747361404375</v>
      </c>
      <c r="BM342" s="109">
        <f t="shared" si="304"/>
        <v>1352.3359470391156</v>
      </c>
      <c r="BN342" s="108">
        <f t="shared" si="276"/>
        <v>13480.666530280929</v>
      </c>
      <c r="BO342" s="89">
        <f t="shared" si="277"/>
        <v>0.3520729686727555</v>
      </c>
      <c r="BP342" s="108">
        <f t="shared" si="262"/>
        <v>1618.3560368141802</v>
      </c>
      <c r="BQ342" s="108">
        <f t="shared" si="278"/>
        <v>13746.686620055994</v>
      </c>
      <c r="BR342" s="89">
        <f t="shared" si="263"/>
        <v>0.37875403608888347</v>
      </c>
      <c r="BT342" s="108"/>
      <c r="BU342" s="109">
        <f t="shared" si="279"/>
        <v>-9970.3690870427254</v>
      </c>
      <c r="BV342" s="109">
        <f t="shared" si="264"/>
        <v>12128.330583241814</v>
      </c>
      <c r="BX342" s="108">
        <f t="shared" si="265"/>
        <v>9970.3690870427254</v>
      </c>
      <c r="BY342" s="111">
        <f t="shared" si="266"/>
        <v>0.21643747361404375</v>
      </c>
      <c r="BZ342" s="108">
        <f t="shared" si="305"/>
        <v>82.360000999999997</v>
      </c>
      <c r="CA342" s="108">
        <f t="shared" si="306"/>
        <v>37.849997999999999</v>
      </c>
    </row>
    <row r="343" spans="1:79" ht="12.75" customHeight="1" x14ac:dyDescent="0.2">
      <c r="A343" s="107">
        <v>41449</v>
      </c>
      <c r="B343" s="108">
        <v>82.669998000000007</v>
      </c>
      <c r="C343" s="108">
        <v>67.610000999999997</v>
      </c>
      <c r="D343" s="108">
        <v>68.669998000000007</v>
      </c>
      <c r="E343" s="108">
        <v>83.699996999999996</v>
      </c>
      <c r="F343" s="108">
        <v>35.599997999999999</v>
      </c>
      <c r="G343" s="108">
        <v>38.790000999999997</v>
      </c>
      <c r="L343" s="189">
        <f>IF(inter=Weekly_2,L342+$B$4,IF(inter=Bi_weekly_2,L341+$B$4,IF(inter=Monthly_2,L339+$B$4,IF(inter=Quarterly_2,0,IF(inter=Yearly_2,0,IF(inter=None_2,0,0))))))</f>
        <v>12700</v>
      </c>
      <c r="M343" s="109">
        <f t="shared" si="280"/>
        <v>-59.704638764849733</v>
      </c>
      <c r="N343" s="109">
        <f t="shared" si="281"/>
        <v>-53.102191825093541</v>
      </c>
      <c r="O343" s="109">
        <f t="shared" si="282"/>
        <v>-15.128316438323168</v>
      </c>
      <c r="P343" s="109">
        <f t="shared" si="283"/>
        <v>-12.76498281039153</v>
      </c>
      <c r="Q343" s="109">
        <f t="shared" si="284"/>
        <v>-262.50304920685812</v>
      </c>
      <c r="R343" s="109">
        <f t="shared" si="285"/>
        <v>-123.30591935228927</v>
      </c>
      <c r="S343" s="110">
        <f t="shared" si="286"/>
        <v>0.72220442977208887</v>
      </c>
      <c r="T343" s="110">
        <f t="shared" si="287"/>
        <v>0.78541918413954093</v>
      </c>
      <c r="U343" s="110">
        <f t="shared" si="288"/>
        <v>0.22030459995532789</v>
      </c>
      <c r="V343" s="110">
        <f t="shared" si="289"/>
        <v>0.15250876066807423</v>
      </c>
      <c r="W343" s="110">
        <f t="shared" si="290"/>
        <v>7.3736815717477882</v>
      </c>
      <c r="X343" s="110">
        <f t="shared" si="291"/>
        <v>3.1788068103501539</v>
      </c>
      <c r="Y343" s="110">
        <f t="shared" si="292"/>
        <v>27.037620104938185</v>
      </c>
      <c r="Z343" s="110">
        <f t="shared" si="293"/>
        <v>33.06019770654936</v>
      </c>
      <c r="AA343" s="110">
        <f t="shared" si="294"/>
        <v>10.356779098784887</v>
      </c>
      <c r="AB343" s="110">
        <f t="shared" si="295"/>
        <v>7.4348867658860263</v>
      </c>
      <c r="AC343" s="110">
        <f t="shared" si="296"/>
        <v>146.62079475397724</v>
      </c>
      <c r="AD343" s="110">
        <f t="shared" si="297"/>
        <v>43.217322938455204</v>
      </c>
      <c r="AE343" s="110">
        <v>0.38600000000000001</v>
      </c>
      <c r="AF343" s="110">
        <v>0.39100000000000001</v>
      </c>
      <c r="AG343" s="110"/>
      <c r="AH343" s="110"/>
      <c r="AI343" s="110">
        <v>0.54500000000000004</v>
      </c>
      <c r="AJ343" s="110">
        <v>0.50600000000000001</v>
      </c>
      <c r="AK343" s="90">
        <f t="shared" si="249"/>
        <v>10.43652136050614</v>
      </c>
      <c r="AL343" s="90">
        <f t="shared" si="250"/>
        <v>12.926537303260801</v>
      </c>
      <c r="AM343" s="90">
        <f t="shared" si="251"/>
        <v>0</v>
      </c>
      <c r="AN343" s="90">
        <f t="shared" si="252"/>
        <v>0</v>
      </c>
      <c r="AO343" s="90">
        <f t="shared" si="253"/>
        <v>79.908333140917605</v>
      </c>
      <c r="AP343" s="90">
        <f t="shared" si="254"/>
        <v>21.867965406858335</v>
      </c>
      <c r="AQ343" s="110">
        <f t="shared" si="255"/>
        <v>0.12624315486866394</v>
      </c>
      <c r="AR343" s="110">
        <f t="shared" si="256"/>
        <v>0.19119268025540781</v>
      </c>
      <c r="AS343" s="110">
        <f t="shared" si="257"/>
        <v>0</v>
      </c>
      <c r="AT343" s="110">
        <f t="shared" si="258"/>
        <v>0</v>
      </c>
      <c r="AU343" s="110">
        <f t="shared" si="259"/>
        <v>2.2446162255660127</v>
      </c>
      <c r="AV343" s="110">
        <f t="shared" si="260"/>
        <v>0.56375263838890688</v>
      </c>
      <c r="AW343" s="110">
        <f t="shared" si="298"/>
        <v>3.0038740255853082</v>
      </c>
      <c r="AX343" s="110">
        <f t="shared" si="299"/>
        <v>5.2303457623684526</v>
      </c>
      <c r="AY343" s="110">
        <f t="shared" si="300"/>
        <v>1.3115675015604409</v>
      </c>
      <c r="AZ343" s="110">
        <f t="shared" si="301"/>
        <v>1.0176452440560784</v>
      </c>
      <c r="BA343" s="110">
        <f t="shared" si="302"/>
        <v>21.814951281113768</v>
      </c>
      <c r="BB343" s="110">
        <f t="shared" si="303"/>
        <v>5.0164776168267489</v>
      </c>
      <c r="BC343" s="110">
        <f t="shared" si="267"/>
        <v>30.041494130523493</v>
      </c>
      <c r="BD343" s="110">
        <f t="shared" si="268"/>
        <v>38.290543468917811</v>
      </c>
      <c r="BE343" s="110">
        <f t="shared" si="269"/>
        <v>11.668346600345329</v>
      </c>
      <c r="BF343" s="110">
        <f t="shared" si="270"/>
        <v>8.4525320099421037</v>
      </c>
      <c r="BG343" s="110">
        <f t="shared" si="271"/>
        <v>168.435746035091</v>
      </c>
      <c r="BH343" s="110">
        <f t="shared" si="272"/>
        <v>48.233800555281952</v>
      </c>
      <c r="BI343" s="108">
        <f t="shared" si="273"/>
        <v>125.13935721154289</v>
      </c>
      <c r="BJ343" s="109">
        <f t="shared" si="274"/>
        <v>-10496.878185440532</v>
      </c>
      <c r="BK343" s="109">
        <f t="shared" si="261"/>
        <v>12699.999999999998</v>
      </c>
      <c r="BL343" s="89">
        <f t="shared" si="275"/>
        <v>0.20988352685803857</v>
      </c>
      <c r="BM343" s="109">
        <f t="shared" si="304"/>
        <v>1477.4753042506584</v>
      </c>
      <c r="BN343" s="108">
        <f t="shared" si="276"/>
        <v>14177.475304250656</v>
      </c>
      <c r="BO343" s="89">
        <f t="shared" si="277"/>
        <v>0.35063730890153777</v>
      </c>
      <c r="BP343" s="108">
        <f t="shared" si="262"/>
        <v>1748.3975772459796</v>
      </c>
      <c r="BQ343" s="108">
        <f t="shared" si="278"/>
        <v>14448.397577245982</v>
      </c>
      <c r="BR343" s="89">
        <f t="shared" si="263"/>
        <v>0.37644710379570956</v>
      </c>
      <c r="BT343" s="108"/>
      <c r="BU343" s="109">
        <f t="shared" si="279"/>
        <v>-10496.878185440532</v>
      </c>
      <c r="BV343" s="109">
        <f t="shared" si="264"/>
        <v>12699.999999999998</v>
      </c>
      <c r="BX343" s="108">
        <f t="shared" si="265"/>
        <v>10496.878185440532</v>
      </c>
      <c r="BY343" s="111">
        <f t="shared" si="266"/>
        <v>0.20988352685803857</v>
      </c>
      <c r="BZ343" s="108">
        <f t="shared" si="305"/>
        <v>82.669998000000007</v>
      </c>
      <c r="CA343" s="108">
        <f t="shared" si="306"/>
        <v>38.790000999999997</v>
      </c>
    </row>
    <row r="344" spans="1:79" ht="12.75" customHeight="1" x14ac:dyDescent="0.2">
      <c r="A344" s="107">
        <v>41456</v>
      </c>
      <c r="B344" s="108">
        <v>84.279999000000004</v>
      </c>
      <c r="C344" s="108">
        <v>68.660004000000001</v>
      </c>
      <c r="D344" s="108">
        <v>69.709998999999996</v>
      </c>
      <c r="E344" s="108">
        <v>85.68</v>
      </c>
      <c r="F344" s="108">
        <v>35.919998</v>
      </c>
      <c r="G344" s="108">
        <v>37.720001000000003</v>
      </c>
      <c r="L344" s="189">
        <f>IF(inter=Weekly_2,L343+$B$4,IF(inter=Bi_weekly_2,0,IF(inter=Monthly_2,0,IF(inter=Quarterly_2,0,IF(inter=Yearly_2,0,IF(inter=None_2,0,0))))))</f>
        <v>0</v>
      </c>
      <c r="M344" s="109">
        <f t="shared" si="280"/>
        <v>0</v>
      </c>
      <c r="N344" s="109">
        <f t="shared" si="281"/>
        <v>0</v>
      </c>
      <c r="O344" s="109">
        <f t="shared" si="282"/>
        <v>0</v>
      </c>
      <c r="P344" s="109">
        <f t="shared" si="283"/>
        <v>0</v>
      </c>
      <c r="Q344" s="109">
        <f t="shared" si="284"/>
        <v>0</v>
      </c>
      <c r="R344" s="109">
        <f t="shared" si="285"/>
        <v>0</v>
      </c>
      <c r="S344" s="110">
        <f t="shared" si="286"/>
        <v>0</v>
      </c>
      <c r="T344" s="110">
        <f t="shared" si="287"/>
        <v>0</v>
      </c>
      <c r="U344" s="110">
        <f t="shared" si="288"/>
        <v>0</v>
      </c>
      <c r="V344" s="110">
        <f t="shared" si="289"/>
        <v>0</v>
      </c>
      <c r="W344" s="110">
        <f t="shared" si="290"/>
        <v>0</v>
      </c>
      <c r="X344" s="110">
        <f t="shared" si="291"/>
        <v>0</v>
      </c>
      <c r="Y344" s="110">
        <f t="shared" si="292"/>
        <v>27.037620104938185</v>
      </c>
      <c r="Z344" s="110">
        <f t="shared" si="293"/>
        <v>33.06019770654936</v>
      </c>
      <c r="AA344" s="110">
        <f t="shared" si="294"/>
        <v>10.356779098784887</v>
      </c>
      <c r="AB344" s="110">
        <f t="shared" si="295"/>
        <v>7.4348867658860263</v>
      </c>
      <c r="AC344" s="110">
        <f t="shared" si="296"/>
        <v>146.62079475397724</v>
      </c>
      <c r="AD344" s="110">
        <f t="shared" si="297"/>
        <v>43.217322938455204</v>
      </c>
      <c r="AE344" s="110"/>
      <c r="AF344" s="110"/>
      <c r="AG344" s="110"/>
      <c r="AH344" s="110"/>
      <c r="AI344" s="110"/>
      <c r="AJ344" s="110"/>
      <c r="AK344" s="90">
        <f t="shared" si="249"/>
        <v>0</v>
      </c>
      <c r="AL344" s="90">
        <f t="shared" si="250"/>
        <v>0</v>
      </c>
      <c r="AM344" s="90">
        <f t="shared" si="251"/>
        <v>0</v>
      </c>
      <c r="AN344" s="90">
        <f t="shared" si="252"/>
        <v>0</v>
      </c>
      <c r="AO344" s="90">
        <f t="shared" si="253"/>
        <v>0</v>
      </c>
      <c r="AP344" s="90">
        <f t="shared" si="254"/>
        <v>0</v>
      </c>
      <c r="AQ344" s="110">
        <f t="shared" si="255"/>
        <v>0</v>
      </c>
      <c r="AR344" s="110">
        <f t="shared" si="256"/>
        <v>0</v>
      </c>
      <c r="AS344" s="110">
        <f t="shared" si="257"/>
        <v>0</v>
      </c>
      <c r="AT344" s="110">
        <f t="shared" si="258"/>
        <v>0</v>
      </c>
      <c r="AU344" s="110">
        <f t="shared" si="259"/>
        <v>0</v>
      </c>
      <c r="AV344" s="110">
        <f t="shared" si="260"/>
        <v>0</v>
      </c>
      <c r="AW344" s="110">
        <f t="shared" si="298"/>
        <v>3.0038740255853082</v>
      </c>
      <c r="AX344" s="110">
        <f t="shared" si="299"/>
        <v>5.2303457623684526</v>
      </c>
      <c r="AY344" s="110">
        <f t="shared" si="300"/>
        <v>1.3115675015604409</v>
      </c>
      <c r="AZ344" s="110">
        <f t="shared" si="301"/>
        <v>1.0176452440560784</v>
      </c>
      <c r="BA344" s="110">
        <f t="shared" si="302"/>
        <v>21.814951281113768</v>
      </c>
      <c r="BB344" s="110">
        <f t="shared" si="303"/>
        <v>5.0164776168267489</v>
      </c>
      <c r="BC344" s="110">
        <f t="shared" si="267"/>
        <v>30.041494130523493</v>
      </c>
      <c r="BD344" s="110">
        <f t="shared" si="268"/>
        <v>38.290543468917811</v>
      </c>
      <c r="BE344" s="110">
        <f t="shared" si="269"/>
        <v>11.668346600345329</v>
      </c>
      <c r="BF344" s="110">
        <f t="shared" si="270"/>
        <v>8.4525320099421037</v>
      </c>
      <c r="BG344" s="110">
        <f t="shared" si="271"/>
        <v>168.435746035091</v>
      </c>
      <c r="BH344" s="110">
        <f t="shared" si="272"/>
        <v>48.233800555281952</v>
      </c>
      <c r="BI344" s="108">
        <f t="shared" si="273"/>
        <v>0</v>
      </c>
      <c r="BJ344" s="109">
        <f t="shared" si="274"/>
        <v>-10496.878185440532</v>
      </c>
      <c r="BK344" s="109">
        <f t="shared" si="261"/>
        <v>12804.412179676794</v>
      </c>
      <c r="BL344" s="89">
        <f t="shared" si="275"/>
        <v>0.21983050136152649</v>
      </c>
      <c r="BM344" s="109">
        <f t="shared" si="304"/>
        <v>1477.4753042506584</v>
      </c>
      <c r="BN344" s="108">
        <f t="shared" si="276"/>
        <v>14281.887483927452</v>
      </c>
      <c r="BO344" s="89">
        <f t="shared" si="277"/>
        <v>0.36058428340502569</v>
      </c>
      <c r="BP344" s="108">
        <f t="shared" si="262"/>
        <v>1763.7178216818791</v>
      </c>
      <c r="BQ344" s="108">
        <f t="shared" si="278"/>
        <v>14568.130001358675</v>
      </c>
      <c r="BR344" s="89">
        <f t="shared" si="263"/>
        <v>0.38785358313151486</v>
      </c>
      <c r="BT344" s="108"/>
      <c r="BU344" s="109">
        <f t="shared" si="279"/>
        <v>-10496.878185440532</v>
      </c>
      <c r="BV344" s="109">
        <f t="shared" si="264"/>
        <v>12804.412179676794</v>
      </c>
      <c r="BX344" s="108">
        <f t="shared" si="265"/>
        <v>10496.878185440532</v>
      </c>
      <c r="BY344" s="111">
        <f t="shared" si="266"/>
        <v>0.21983050136152649</v>
      </c>
      <c r="BZ344" s="108">
        <f t="shared" si="305"/>
        <v>84.279999000000004</v>
      </c>
      <c r="CA344" s="108">
        <f t="shared" si="306"/>
        <v>37.720001000000003</v>
      </c>
    </row>
    <row r="345" spans="1:79" ht="12.75" customHeight="1" x14ac:dyDescent="0.2">
      <c r="A345" s="107">
        <v>41463</v>
      </c>
      <c r="B345" s="108">
        <v>86.690002000000007</v>
      </c>
      <c r="C345" s="108">
        <v>70.639999000000003</v>
      </c>
      <c r="D345" s="108">
        <v>71.870002999999997</v>
      </c>
      <c r="E345" s="108">
        <v>88.209998999999996</v>
      </c>
      <c r="F345" s="108">
        <v>37.189999</v>
      </c>
      <c r="G345" s="108">
        <v>39.200001</v>
      </c>
      <c r="L345" s="189">
        <f>IF(inter=Weekly_2,L344+$B$4,IF(inter=Bi_weekly_2,L343+$B$4,IF(inter=Monthly_2,0,IF(inter=Quarterly_2,0,IF(inter=Yearly_2,0,IF(inter=None_2,0,0))))))</f>
        <v>0</v>
      </c>
      <c r="M345" s="109">
        <f t="shared" si="280"/>
        <v>0</v>
      </c>
      <c r="N345" s="109">
        <f t="shared" si="281"/>
        <v>0</v>
      </c>
      <c r="O345" s="109">
        <f t="shared" si="282"/>
        <v>0</v>
      </c>
      <c r="P345" s="109">
        <f t="shared" si="283"/>
        <v>0</v>
      </c>
      <c r="Q345" s="109">
        <f t="shared" si="284"/>
        <v>0</v>
      </c>
      <c r="R345" s="109">
        <f t="shared" si="285"/>
        <v>0</v>
      </c>
      <c r="S345" s="110">
        <f t="shared" si="286"/>
        <v>0</v>
      </c>
      <c r="T345" s="110">
        <f t="shared" si="287"/>
        <v>0</v>
      </c>
      <c r="U345" s="110">
        <f t="shared" si="288"/>
        <v>0</v>
      </c>
      <c r="V345" s="110">
        <f t="shared" si="289"/>
        <v>0</v>
      </c>
      <c r="W345" s="110">
        <f t="shared" si="290"/>
        <v>0</v>
      </c>
      <c r="X345" s="110">
        <f t="shared" si="291"/>
        <v>0</v>
      </c>
      <c r="Y345" s="110">
        <f t="shared" si="292"/>
        <v>27.037620104938185</v>
      </c>
      <c r="Z345" s="110">
        <f t="shared" si="293"/>
        <v>33.06019770654936</v>
      </c>
      <c r="AA345" s="110">
        <f t="shared" si="294"/>
        <v>10.356779098784887</v>
      </c>
      <c r="AB345" s="110">
        <f t="shared" si="295"/>
        <v>7.4348867658860263</v>
      </c>
      <c r="AC345" s="110">
        <f t="shared" si="296"/>
        <v>146.62079475397724</v>
      </c>
      <c r="AD345" s="110">
        <f t="shared" si="297"/>
        <v>43.217322938455204</v>
      </c>
      <c r="AE345" s="110"/>
      <c r="AF345" s="110"/>
      <c r="AG345" s="110"/>
      <c r="AH345" s="110"/>
      <c r="AI345" s="110"/>
      <c r="AJ345" s="110"/>
      <c r="AK345" s="90">
        <f t="shared" si="249"/>
        <v>0</v>
      </c>
      <c r="AL345" s="90">
        <f t="shared" si="250"/>
        <v>0</v>
      </c>
      <c r="AM345" s="90">
        <f t="shared" si="251"/>
        <v>0</v>
      </c>
      <c r="AN345" s="90">
        <f t="shared" si="252"/>
        <v>0</v>
      </c>
      <c r="AO345" s="90">
        <f t="shared" si="253"/>
        <v>0</v>
      </c>
      <c r="AP345" s="90">
        <f t="shared" si="254"/>
        <v>0</v>
      </c>
      <c r="AQ345" s="110">
        <f t="shared" si="255"/>
        <v>0</v>
      </c>
      <c r="AR345" s="110">
        <f t="shared" si="256"/>
        <v>0</v>
      </c>
      <c r="AS345" s="110">
        <f t="shared" si="257"/>
        <v>0</v>
      </c>
      <c r="AT345" s="110">
        <f t="shared" si="258"/>
        <v>0</v>
      </c>
      <c r="AU345" s="110">
        <f t="shared" si="259"/>
        <v>0</v>
      </c>
      <c r="AV345" s="110">
        <f t="shared" si="260"/>
        <v>0</v>
      </c>
      <c r="AW345" s="110">
        <f t="shared" si="298"/>
        <v>3.0038740255853082</v>
      </c>
      <c r="AX345" s="110">
        <f t="shared" si="299"/>
        <v>5.2303457623684526</v>
      </c>
      <c r="AY345" s="110">
        <f t="shared" si="300"/>
        <v>1.3115675015604409</v>
      </c>
      <c r="AZ345" s="110">
        <f t="shared" si="301"/>
        <v>1.0176452440560784</v>
      </c>
      <c r="BA345" s="110">
        <f t="shared" si="302"/>
        <v>21.814951281113768</v>
      </c>
      <c r="BB345" s="110">
        <f t="shared" si="303"/>
        <v>5.0164776168267489</v>
      </c>
      <c r="BC345" s="110">
        <f t="shared" si="267"/>
        <v>30.041494130523493</v>
      </c>
      <c r="BD345" s="110">
        <f t="shared" si="268"/>
        <v>38.290543468917811</v>
      </c>
      <c r="BE345" s="110">
        <f t="shared" si="269"/>
        <v>11.668346600345329</v>
      </c>
      <c r="BF345" s="110">
        <f t="shared" si="270"/>
        <v>8.4525320099421037</v>
      </c>
      <c r="BG345" s="110">
        <f t="shared" si="271"/>
        <v>168.435746035091</v>
      </c>
      <c r="BH345" s="110">
        <f t="shared" si="272"/>
        <v>48.233800555281952</v>
      </c>
      <c r="BI345" s="108">
        <f t="shared" si="273"/>
        <v>0</v>
      </c>
      <c r="BJ345" s="109">
        <f t="shared" si="274"/>
        <v>-10496.878185440532</v>
      </c>
      <c r="BK345" s="109">
        <f t="shared" si="261"/>
        <v>13226.383085671094</v>
      </c>
      <c r="BL345" s="89">
        <f t="shared" si="275"/>
        <v>0.26003015868246071</v>
      </c>
      <c r="BM345" s="109">
        <f t="shared" si="304"/>
        <v>1477.4753042506584</v>
      </c>
      <c r="BN345" s="108">
        <f t="shared" si="276"/>
        <v>14703.858389921752</v>
      </c>
      <c r="BO345" s="89">
        <f t="shared" si="277"/>
        <v>0.40078394072595991</v>
      </c>
      <c r="BP345" s="108">
        <f t="shared" si="262"/>
        <v>1821.8502548672491</v>
      </c>
      <c r="BQ345" s="108">
        <f t="shared" si="278"/>
        <v>15048.233340538342</v>
      </c>
      <c r="BR345" s="89">
        <f t="shared" si="263"/>
        <v>0.43359130921521682</v>
      </c>
      <c r="BT345" s="108"/>
      <c r="BU345" s="109">
        <f t="shared" si="279"/>
        <v>-10496.878185440532</v>
      </c>
      <c r="BV345" s="109">
        <f t="shared" si="264"/>
        <v>13226.383085671094</v>
      </c>
      <c r="BX345" s="108">
        <f t="shared" si="265"/>
        <v>10496.878185440532</v>
      </c>
      <c r="BY345" s="111">
        <f t="shared" si="266"/>
        <v>0.26003015868246071</v>
      </c>
      <c r="BZ345" s="108">
        <f t="shared" si="305"/>
        <v>86.690002000000007</v>
      </c>
      <c r="CA345" s="108">
        <f t="shared" si="306"/>
        <v>39.200001</v>
      </c>
    </row>
    <row r="346" spans="1:79" ht="12.75" customHeight="1" x14ac:dyDescent="0.2">
      <c r="A346" s="107">
        <v>41470</v>
      </c>
      <c r="B346" s="108">
        <v>87.529999000000004</v>
      </c>
      <c r="C346" s="108">
        <v>71.529999000000004</v>
      </c>
      <c r="D346" s="108">
        <v>72.529999000000004</v>
      </c>
      <c r="E346" s="108">
        <v>89.389999000000003</v>
      </c>
      <c r="F346" s="108">
        <v>37.68</v>
      </c>
      <c r="G346" s="108">
        <v>39.549999</v>
      </c>
      <c r="L346" s="189">
        <f>IF(inter=Weekly_2,L345+$B$4,IF(inter=Bi_weekly_2,0,IF(inter=Monthly_2,0,IF(inter=Quarterly_2,0,IF(inter=Yearly_2,0,IF(inter=None_2,0,0))))))</f>
        <v>0</v>
      </c>
      <c r="M346" s="109">
        <f t="shared" si="280"/>
        <v>0</v>
      </c>
      <c r="N346" s="109">
        <f t="shared" si="281"/>
        <v>0</v>
      </c>
      <c r="O346" s="109">
        <f t="shared" si="282"/>
        <v>0</v>
      </c>
      <c r="P346" s="109">
        <f t="shared" si="283"/>
        <v>0</v>
      </c>
      <c r="Q346" s="109">
        <f t="shared" si="284"/>
        <v>0</v>
      </c>
      <c r="R346" s="109">
        <f t="shared" si="285"/>
        <v>0</v>
      </c>
      <c r="S346" s="110">
        <f t="shared" si="286"/>
        <v>0</v>
      </c>
      <c r="T346" s="110">
        <f t="shared" si="287"/>
        <v>0</v>
      </c>
      <c r="U346" s="110">
        <f t="shared" si="288"/>
        <v>0</v>
      </c>
      <c r="V346" s="110">
        <f t="shared" si="289"/>
        <v>0</v>
      </c>
      <c r="W346" s="110">
        <f t="shared" si="290"/>
        <v>0</v>
      </c>
      <c r="X346" s="110">
        <f t="shared" si="291"/>
        <v>0</v>
      </c>
      <c r="Y346" s="110">
        <f t="shared" si="292"/>
        <v>27.037620104938185</v>
      </c>
      <c r="Z346" s="110">
        <f t="shared" si="293"/>
        <v>33.06019770654936</v>
      </c>
      <c r="AA346" s="110">
        <f t="shared" si="294"/>
        <v>10.356779098784887</v>
      </c>
      <c r="AB346" s="110">
        <f t="shared" si="295"/>
        <v>7.4348867658860263</v>
      </c>
      <c r="AC346" s="110">
        <f t="shared" si="296"/>
        <v>146.62079475397724</v>
      </c>
      <c r="AD346" s="110">
        <f t="shared" si="297"/>
        <v>43.217322938455204</v>
      </c>
      <c r="AE346" s="110"/>
      <c r="AF346" s="110"/>
      <c r="AG346" s="110"/>
      <c r="AH346" s="110"/>
      <c r="AI346" s="110"/>
      <c r="AJ346" s="110"/>
      <c r="AK346" s="90">
        <f t="shared" si="249"/>
        <v>0</v>
      </c>
      <c r="AL346" s="90">
        <f t="shared" si="250"/>
        <v>0</v>
      </c>
      <c r="AM346" s="90">
        <f t="shared" si="251"/>
        <v>0</v>
      </c>
      <c r="AN346" s="90">
        <f t="shared" si="252"/>
        <v>0</v>
      </c>
      <c r="AO346" s="90">
        <f t="shared" si="253"/>
        <v>0</v>
      </c>
      <c r="AP346" s="90">
        <f t="shared" si="254"/>
        <v>0</v>
      </c>
      <c r="AQ346" s="110">
        <f t="shared" si="255"/>
        <v>0</v>
      </c>
      <c r="AR346" s="110">
        <f t="shared" si="256"/>
        <v>0</v>
      </c>
      <c r="AS346" s="110">
        <f t="shared" si="257"/>
        <v>0</v>
      </c>
      <c r="AT346" s="110">
        <f t="shared" si="258"/>
        <v>0</v>
      </c>
      <c r="AU346" s="110">
        <f t="shared" si="259"/>
        <v>0</v>
      </c>
      <c r="AV346" s="110">
        <f t="shared" si="260"/>
        <v>0</v>
      </c>
      <c r="AW346" s="110">
        <f t="shared" si="298"/>
        <v>3.0038740255853082</v>
      </c>
      <c r="AX346" s="110">
        <f t="shared" si="299"/>
        <v>5.2303457623684526</v>
      </c>
      <c r="AY346" s="110">
        <f t="shared" si="300"/>
        <v>1.3115675015604409</v>
      </c>
      <c r="AZ346" s="110">
        <f t="shared" si="301"/>
        <v>1.0176452440560784</v>
      </c>
      <c r="BA346" s="110">
        <f t="shared" si="302"/>
        <v>21.814951281113768</v>
      </c>
      <c r="BB346" s="110">
        <f t="shared" si="303"/>
        <v>5.0164776168267489</v>
      </c>
      <c r="BC346" s="110">
        <f t="shared" si="267"/>
        <v>30.041494130523493</v>
      </c>
      <c r="BD346" s="110">
        <f t="shared" si="268"/>
        <v>38.290543468917811</v>
      </c>
      <c r="BE346" s="110">
        <f t="shared" si="269"/>
        <v>11.668346600345329</v>
      </c>
      <c r="BF346" s="110">
        <f t="shared" si="270"/>
        <v>8.4525320099421037</v>
      </c>
      <c r="BG346" s="110">
        <f t="shared" si="271"/>
        <v>168.435746035091</v>
      </c>
      <c r="BH346" s="110">
        <f t="shared" si="272"/>
        <v>48.233800555281952</v>
      </c>
      <c r="BI346" s="108">
        <f t="shared" si="273"/>
        <v>0</v>
      </c>
      <c r="BJ346" s="109">
        <f t="shared" si="274"/>
        <v>-10496.878185440532</v>
      </c>
      <c r="BK346" s="109">
        <f t="shared" si="261"/>
        <v>13381.097093211092</v>
      </c>
      <c r="BL346" s="89">
        <f t="shared" si="275"/>
        <v>0.2747692082176445</v>
      </c>
      <c r="BM346" s="109">
        <f t="shared" si="304"/>
        <v>1477.4753042506584</v>
      </c>
      <c r="BN346" s="108">
        <f t="shared" si="276"/>
        <v>14858.57239746175</v>
      </c>
      <c r="BO346" s="89">
        <f t="shared" si="277"/>
        <v>0.4155229902611437</v>
      </c>
      <c r="BP346" s="108">
        <f t="shared" si="262"/>
        <v>1843.5400635340038</v>
      </c>
      <c r="BQ346" s="108">
        <f t="shared" si="278"/>
        <v>15224.637156745097</v>
      </c>
      <c r="BR346" s="89">
        <f t="shared" si="263"/>
        <v>0.45039666916037002</v>
      </c>
      <c r="BT346" s="108"/>
      <c r="BU346" s="109">
        <f t="shared" si="279"/>
        <v>-10496.878185440532</v>
      </c>
      <c r="BV346" s="109">
        <f t="shared" si="264"/>
        <v>13381.097093211092</v>
      </c>
      <c r="BX346" s="108">
        <f t="shared" si="265"/>
        <v>10496.878185440532</v>
      </c>
      <c r="BY346" s="111">
        <f t="shared" si="266"/>
        <v>0.2747692082176445</v>
      </c>
      <c r="BZ346" s="108">
        <f t="shared" si="305"/>
        <v>87.529999000000004</v>
      </c>
      <c r="CA346" s="108">
        <f t="shared" si="306"/>
        <v>39.549999</v>
      </c>
    </row>
    <row r="347" spans="1:79" ht="12.75" customHeight="1" x14ac:dyDescent="0.2">
      <c r="A347" s="107">
        <v>41477</v>
      </c>
      <c r="B347" s="108">
        <v>87.540001000000004</v>
      </c>
      <c r="C347" s="108">
        <v>71.480002999999996</v>
      </c>
      <c r="D347" s="108">
        <v>72.379997000000003</v>
      </c>
      <c r="E347" s="108">
        <v>89.349997999999999</v>
      </c>
      <c r="F347" s="108">
        <v>37.720001000000003</v>
      </c>
      <c r="G347" s="108">
        <v>40.060001</v>
      </c>
      <c r="L347" s="189">
        <f>IF(inter=Weekly_2,L346+$B$4,IF(inter=Bi_weekly_2,L345+$B$4,IF(inter=Monthly_2,L343+$B$4,IF(inter=Quarterly_2,L334+$B$4,IF(inter=Yearly_2,L295+$B$4,IF(inter=None_2,0,0))))))</f>
        <v>12800</v>
      </c>
      <c r="M347" s="109">
        <f t="shared" si="280"/>
        <v>114.07329102390895</v>
      </c>
      <c r="N347" s="109">
        <f t="shared" si="281"/>
        <v>110.34303124474172</v>
      </c>
      <c r="O347" s="109">
        <f t="shared" si="282"/>
        <v>32.823640099712861</v>
      </c>
      <c r="P347" s="109">
        <f t="shared" si="283"/>
        <v>37.107117662142855</v>
      </c>
      <c r="Q347" s="109">
        <f t="shared" si="284"/>
        <v>269.736524740817</v>
      </c>
      <c r="R347" s="109">
        <f t="shared" si="285"/>
        <v>41.686000131838227</v>
      </c>
      <c r="S347" s="110">
        <f t="shared" si="286"/>
        <v>-1.3030990372493707</v>
      </c>
      <c r="T347" s="110">
        <f t="shared" si="287"/>
        <v>-1.5436909151324705</v>
      </c>
      <c r="U347" s="110">
        <f t="shared" si="288"/>
        <v>-0.45349048715369328</v>
      </c>
      <c r="V347" s="110">
        <f t="shared" si="289"/>
        <v>-0.41530071060709878</v>
      </c>
      <c r="W347" s="110">
        <f t="shared" si="290"/>
        <v>-7.1510211450104944</v>
      </c>
      <c r="X347" s="110">
        <f t="shared" si="291"/>
        <v>-1.0405890936407671</v>
      </c>
      <c r="Y347" s="110">
        <f t="shared" si="292"/>
        <v>25.734521067688814</v>
      </c>
      <c r="Z347" s="110">
        <f t="shared" si="293"/>
        <v>31.516506791416891</v>
      </c>
      <c r="AA347" s="110">
        <f t="shared" si="294"/>
        <v>9.9032886116311936</v>
      </c>
      <c r="AB347" s="110">
        <f t="shared" si="295"/>
        <v>7.0195860552789275</v>
      </c>
      <c r="AC347" s="110">
        <f t="shared" si="296"/>
        <v>139.46977360896673</v>
      </c>
      <c r="AD347" s="110">
        <f t="shared" si="297"/>
        <v>42.176733844814436</v>
      </c>
      <c r="AE347" s="110"/>
      <c r="AF347" s="110"/>
      <c r="AG347" s="110"/>
      <c r="AH347" s="110"/>
      <c r="AI347" s="110"/>
      <c r="AJ347" s="110"/>
      <c r="AK347" s="90">
        <f t="shared" si="249"/>
        <v>0</v>
      </c>
      <c r="AL347" s="90">
        <f t="shared" si="250"/>
        <v>0</v>
      </c>
      <c r="AM347" s="90">
        <f t="shared" si="251"/>
        <v>0</v>
      </c>
      <c r="AN347" s="90">
        <f t="shared" si="252"/>
        <v>0</v>
      </c>
      <c r="AO347" s="90">
        <f t="shared" si="253"/>
        <v>0</v>
      </c>
      <c r="AP347" s="90">
        <f t="shared" si="254"/>
        <v>0</v>
      </c>
      <c r="AQ347" s="110">
        <f t="shared" si="255"/>
        <v>0</v>
      </c>
      <c r="AR347" s="110">
        <f t="shared" si="256"/>
        <v>0</v>
      </c>
      <c r="AS347" s="110">
        <f t="shared" si="257"/>
        <v>0</v>
      </c>
      <c r="AT347" s="110">
        <f t="shared" si="258"/>
        <v>0</v>
      </c>
      <c r="AU347" s="110">
        <f t="shared" si="259"/>
        <v>0</v>
      </c>
      <c r="AV347" s="110">
        <f t="shared" si="260"/>
        <v>0</v>
      </c>
      <c r="AW347" s="110">
        <f t="shared" si="298"/>
        <v>3.0038740255853082</v>
      </c>
      <c r="AX347" s="110">
        <f t="shared" si="299"/>
        <v>5.2303457623684526</v>
      </c>
      <c r="AY347" s="110">
        <f t="shared" si="300"/>
        <v>1.3115675015604409</v>
      </c>
      <c r="AZ347" s="110">
        <f t="shared" si="301"/>
        <v>1.0176452440560784</v>
      </c>
      <c r="BA347" s="110">
        <f t="shared" si="302"/>
        <v>21.814951281113768</v>
      </c>
      <c r="BB347" s="110">
        <f t="shared" si="303"/>
        <v>5.0164776168267489</v>
      </c>
      <c r="BC347" s="110">
        <f t="shared" si="267"/>
        <v>28.738395093274121</v>
      </c>
      <c r="BD347" s="110">
        <f t="shared" si="268"/>
        <v>36.746852553785345</v>
      </c>
      <c r="BE347" s="110">
        <f t="shared" si="269"/>
        <v>11.214856113191635</v>
      </c>
      <c r="BF347" s="110">
        <f t="shared" si="270"/>
        <v>8.037231299335005</v>
      </c>
      <c r="BG347" s="110">
        <f t="shared" si="271"/>
        <v>161.2847248900805</v>
      </c>
      <c r="BH347" s="110">
        <f t="shared" si="272"/>
        <v>47.193211461641184</v>
      </c>
      <c r="BI347" s="108">
        <f t="shared" si="273"/>
        <v>0</v>
      </c>
      <c r="BJ347" s="109">
        <f t="shared" si="274"/>
        <v>-9891.1085805373696</v>
      </c>
      <c r="BK347" s="109">
        <f t="shared" si="261"/>
        <v>12799.999999999998</v>
      </c>
      <c r="BL347" s="89">
        <f t="shared" si="275"/>
        <v>0.29409154654175196</v>
      </c>
      <c r="BM347" s="109">
        <f t="shared" si="304"/>
        <v>1477.4753042506584</v>
      </c>
      <c r="BN347" s="108">
        <f t="shared" si="276"/>
        <v>14277.475304250656</v>
      </c>
      <c r="BO347" s="89">
        <f t="shared" si="277"/>
        <v>0.44346563259292227</v>
      </c>
      <c r="BP347" s="108">
        <f t="shared" si="262"/>
        <v>1846.5022008232286</v>
      </c>
      <c r="BQ347" s="108">
        <f t="shared" si="278"/>
        <v>14646.502200823228</v>
      </c>
      <c r="BR347" s="89">
        <f t="shared" si="263"/>
        <v>0.48077458472582091</v>
      </c>
      <c r="BT347" s="108"/>
      <c r="BU347" s="109">
        <f t="shared" si="279"/>
        <v>-9891.1085805373696</v>
      </c>
      <c r="BV347" s="109">
        <f t="shared" si="264"/>
        <v>12799.999999999998</v>
      </c>
      <c r="BX347" s="108">
        <f t="shared" si="265"/>
        <v>9891.1085805373696</v>
      </c>
      <c r="BY347" s="111">
        <f t="shared" si="266"/>
        <v>0.29409154654175196</v>
      </c>
      <c r="BZ347" s="108">
        <f t="shared" si="305"/>
        <v>87.540001000000004</v>
      </c>
      <c r="CA347" s="108">
        <f t="shared" si="306"/>
        <v>40.060001</v>
      </c>
    </row>
    <row r="348" spans="1:79" ht="12.75" customHeight="1" x14ac:dyDescent="0.2">
      <c r="A348" s="107">
        <v>41484</v>
      </c>
      <c r="B348" s="108">
        <v>88.57</v>
      </c>
      <c r="C348" s="108">
        <v>72.129997000000003</v>
      </c>
      <c r="D348" s="108">
        <v>73.809997999999993</v>
      </c>
      <c r="E348" s="108">
        <v>90.589995999999999</v>
      </c>
      <c r="F348" s="108">
        <v>38.270000000000003</v>
      </c>
      <c r="G348" s="108">
        <v>39.799999</v>
      </c>
      <c r="L348" s="189">
        <f>IF(inter=Weekly_2,L347+$B$4,IF(inter=Bi_weekly_2,0,IF(inter=Monthly_2,0,IF(inter=Quarterly_2,0,IF(inter=Yearly_2,0,IF(inter=None_2,0,0))))))</f>
        <v>0</v>
      </c>
      <c r="M348" s="109">
        <f t="shared" si="280"/>
        <v>0</v>
      </c>
      <c r="N348" s="109">
        <f t="shared" si="281"/>
        <v>0</v>
      </c>
      <c r="O348" s="109">
        <f t="shared" si="282"/>
        <v>0</v>
      </c>
      <c r="P348" s="109">
        <f t="shared" si="283"/>
        <v>0</v>
      </c>
      <c r="Q348" s="109">
        <f t="shared" si="284"/>
        <v>0</v>
      </c>
      <c r="R348" s="109">
        <f t="shared" si="285"/>
        <v>0</v>
      </c>
      <c r="S348" s="110">
        <f t="shared" si="286"/>
        <v>0</v>
      </c>
      <c r="T348" s="110">
        <f t="shared" si="287"/>
        <v>0</v>
      </c>
      <c r="U348" s="110">
        <f t="shared" si="288"/>
        <v>0</v>
      </c>
      <c r="V348" s="110">
        <f t="shared" si="289"/>
        <v>0</v>
      </c>
      <c r="W348" s="110">
        <f t="shared" si="290"/>
        <v>0</v>
      </c>
      <c r="X348" s="110">
        <f t="shared" si="291"/>
        <v>0</v>
      </c>
      <c r="Y348" s="110">
        <f t="shared" si="292"/>
        <v>25.734521067688814</v>
      </c>
      <c r="Z348" s="110">
        <f t="shared" si="293"/>
        <v>31.516506791416891</v>
      </c>
      <c r="AA348" s="110">
        <f t="shared" si="294"/>
        <v>9.9032886116311936</v>
      </c>
      <c r="AB348" s="110">
        <f t="shared" si="295"/>
        <v>7.0195860552789275</v>
      </c>
      <c r="AC348" s="110">
        <f t="shared" si="296"/>
        <v>139.46977360896673</v>
      </c>
      <c r="AD348" s="110">
        <f t="shared" si="297"/>
        <v>42.176733844814436</v>
      </c>
      <c r="AE348" s="110"/>
      <c r="AF348" s="110"/>
      <c r="AG348" s="110"/>
      <c r="AH348" s="110"/>
      <c r="AI348" s="110"/>
      <c r="AJ348" s="110"/>
      <c r="AK348" s="90">
        <f t="shared" si="249"/>
        <v>0</v>
      </c>
      <c r="AL348" s="90">
        <f t="shared" si="250"/>
        <v>0</v>
      </c>
      <c r="AM348" s="90">
        <f t="shared" si="251"/>
        <v>0</v>
      </c>
      <c r="AN348" s="90">
        <f t="shared" si="252"/>
        <v>0</v>
      </c>
      <c r="AO348" s="90">
        <f t="shared" si="253"/>
        <v>0</v>
      </c>
      <c r="AP348" s="90">
        <f t="shared" si="254"/>
        <v>0</v>
      </c>
      <c r="AQ348" s="110">
        <f t="shared" si="255"/>
        <v>0</v>
      </c>
      <c r="AR348" s="110">
        <f t="shared" si="256"/>
        <v>0</v>
      </c>
      <c r="AS348" s="110">
        <f t="shared" si="257"/>
        <v>0</v>
      </c>
      <c r="AT348" s="110">
        <f t="shared" si="258"/>
        <v>0</v>
      </c>
      <c r="AU348" s="110">
        <f t="shared" si="259"/>
        <v>0</v>
      </c>
      <c r="AV348" s="110">
        <f t="shared" si="260"/>
        <v>0</v>
      </c>
      <c r="AW348" s="110">
        <f t="shared" si="298"/>
        <v>3.0038740255853082</v>
      </c>
      <c r="AX348" s="110">
        <f t="shared" si="299"/>
        <v>5.2303457623684526</v>
      </c>
      <c r="AY348" s="110">
        <f t="shared" si="300"/>
        <v>1.3115675015604409</v>
      </c>
      <c r="AZ348" s="110">
        <f t="shared" si="301"/>
        <v>1.0176452440560784</v>
      </c>
      <c r="BA348" s="110">
        <f t="shared" si="302"/>
        <v>21.814951281113768</v>
      </c>
      <c r="BB348" s="110">
        <f t="shared" si="303"/>
        <v>5.0164776168267489</v>
      </c>
      <c r="BC348" s="110">
        <f t="shared" si="267"/>
        <v>28.738395093274121</v>
      </c>
      <c r="BD348" s="110">
        <f t="shared" si="268"/>
        <v>36.746852553785345</v>
      </c>
      <c r="BE348" s="110">
        <f t="shared" si="269"/>
        <v>11.214856113191635</v>
      </c>
      <c r="BF348" s="110">
        <f t="shared" si="270"/>
        <v>8.037231299335005</v>
      </c>
      <c r="BG348" s="110">
        <f t="shared" si="271"/>
        <v>161.2847248900805</v>
      </c>
      <c r="BH348" s="110">
        <f t="shared" si="272"/>
        <v>47.193211461641184</v>
      </c>
      <c r="BI348" s="108">
        <f t="shared" si="273"/>
        <v>0</v>
      </c>
      <c r="BJ348" s="109">
        <f t="shared" si="274"/>
        <v>-9891.1085805373696</v>
      </c>
      <c r="BK348" s="109">
        <f t="shared" si="261"/>
        <v>12935.600257429911</v>
      </c>
      <c r="BL348" s="89">
        <f t="shared" si="275"/>
        <v>0.30780085488932518</v>
      </c>
      <c r="BM348" s="109">
        <f t="shared" si="304"/>
        <v>1477.4753042506584</v>
      </c>
      <c r="BN348" s="108">
        <f t="shared" si="276"/>
        <v>14413.075561680569</v>
      </c>
      <c r="BO348" s="89">
        <f t="shared" si="277"/>
        <v>0.45717494094049549</v>
      </c>
      <c r="BP348" s="108">
        <f t="shared" si="262"/>
        <v>1866.8272095116413</v>
      </c>
      <c r="BQ348" s="108">
        <f t="shared" si="278"/>
        <v>14802.427466941554</v>
      </c>
      <c r="BR348" s="89">
        <f t="shared" si="263"/>
        <v>0.49653876978644584</v>
      </c>
      <c r="BT348" s="108"/>
      <c r="BU348" s="109">
        <f t="shared" si="279"/>
        <v>-9891.1085805373696</v>
      </c>
      <c r="BV348" s="109">
        <f t="shared" si="264"/>
        <v>12935.600257429911</v>
      </c>
      <c r="BX348" s="108">
        <f t="shared" si="265"/>
        <v>9891.1085805373696</v>
      </c>
      <c r="BY348" s="111">
        <f t="shared" si="266"/>
        <v>0.30780085488932518</v>
      </c>
      <c r="BZ348" s="108">
        <f t="shared" si="305"/>
        <v>88.57</v>
      </c>
      <c r="CA348" s="108">
        <f t="shared" si="306"/>
        <v>39.799999</v>
      </c>
    </row>
    <row r="349" spans="1:79" ht="12.75" customHeight="1" x14ac:dyDescent="0.2">
      <c r="A349" s="107">
        <v>41491</v>
      </c>
      <c r="B349" s="108">
        <v>87.790001000000004</v>
      </c>
      <c r="C349" s="108">
        <v>71.449996999999996</v>
      </c>
      <c r="D349" s="108">
        <v>73.300003000000004</v>
      </c>
      <c r="E349" s="108">
        <v>89.580001999999993</v>
      </c>
      <c r="F349" s="108">
        <v>38.290000999999997</v>
      </c>
      <c r="G349" s="108">
        <v>39.580002</v>
      </c>
      <c r="L349" s="189">
        <f>IF(inter=Weekly_2,L348+$B$4,IF(inter=Bi_weekly_2,L347+$B$4,IF(inter=Monthly_2,0,IF(inter=Quarterly_2,0,IF(inter=Yearly_2,0,IF(inter=None_2,0,0))))))</f>
        <v>0</v>
      </c>
      <c r="M349" s="109">
        <f t="shared" si="280"/>
        <v>0</v>
      </c>
      <c r="N349" s="109">
        <f t="shared" si="281"/>
        <v>0</v>
      </c>
      <c r="O349" s="109">
        <f t="shared" si="282"/>
        <v>0</v>
      </c>
      <c r="P349" s="109">
        <f t="shared" si="283"/>
        <v>0</v>
      </c>
      <c r="Q349" s="109">
        <f t="shared" si="284"/>
        <v>0</v>
      </c>
      <c r="R349" s="109">
        <f t="shared" si="285"/>
        <v>0</v>
      </c>
      <c r="S349" s="110">
        <f t="shared" si="286"/>
        <v>0</v>
      </c>
      <c r="T349" s="110">
        <f t="shared" si="287"/>
        <v>0</v>
      </c>
      <c r="U349" s="110">
        <f t="shared" si="288"/>
        <v>0</v>
      </c>
      <c r="V349" s="110">
        <f t="shared" si="289"/>
        <v>0</v>
      </c>
      <c r="W349" s="110">
        <f t="shared" si="290"/>
        <v>0</v>
      </c>
      <c r="X349" s="110">
        <f t="shared" si="291"/>
        <v>0</v>
      </c>
      <c r="Y349" s="110">
        <f t="shared" si="292"/>
        <v>25.734521067688814</v>
      </c>
      <c r="Z349" s="110">
        <f t="shared" si="293"/>
        <v>31.516506791416891</v>
      </c>
      <c r="AA349" s="110">
        <f t="shared" si="294"/>
        <v>9.9032886116311936</v>
      </c>
      <c r="AB349" s="110">
        <f t="shared" si="295"/>
        <v>7.0195860552789275</v>
      </c>
      <c r="AC349" s="110">
        <f t="shared" si="296"/>
        <v>139.46977360896673</v>
      </c>
      <c r="AD349" s="110">
        <f t="shared" si="297"/>
        <v>42.176733844814436</v>
      </c>
      <c r="AE349" s="110"/>
      <c r="AF349" s="110"/>
      <c r="AG349" s="110"/>
      <c r="AH349" s="110"/>
      <c r="AI349" s="110"/>
      <c r="AJ349" s="110"/>
      <c r="AK349" s="90">
        <f t="shared" si="249"/>
        <v>0</v>
      </c>
      <c r="AL349" s="90">
        <f t="shared" si="250"/>
        <v>0</v>
      </c>
      <c r="AM349" s="90">
        <f t="shared" si="251"/>
        <v>0</v>
      </c>
      <c r="AN349" s="90">
        <f t="shared" si="252"/>
        <v>0</v>
      </c>
      <c r="AO349" s="90">
        <f t="shared" si="253"/>
        <v>0</v>
      </c>
      <c r="AP349" s="90">
        <f t="shared" si="254"/>
        <v>0</v>
      </c>
      <c r="AQ349" s="110">
        <f t="shared" si="255"/>
        <v>0</v>
      </c>
      <c r="AR349" s="110">
        <f t="shared" si="256"/>
        <v>0</v>
      </c>
      <c r="AS349" s="110">
        <f t="shared" si="257"/>
        <v>0</v>
      </c>
      <c r="AT349" s="110">
        <f t="shared" si="258"/>
        <v>0</v>
      </c>
      <c r="AU349" s="110">
        <f t="shared" si="259"/>
        <v>0</v>
      </c>
      <c r="AV349" s="110">
        <f t="shared" si="260"/>
        <v>0</v>
      </c>
      <c r="AW349" s="110">
        <f t="shared" si="298"/>
        <v>3.0038740255853082</v>
      </c>
      <c r="AX349" s="110">
        <f t="shared" si="299"/>
        <v>5.2303457623684526</v>
      </c>
      <c r="AY349" s="110">
        <f t="shared" si="300"/>
        <v>1.3115675015604409</v>
      </c>
      <c r="AZ349" s="110">
        <f t="shared" si="301"/>
        <v>1.0176452440560784</v>
      </c>
      <c r="BA349" s="110">
        <f t="shared" si="302"/>
        <v>21.814951281113768</v>
      </c>
      <c r="BB349" s="110">
        <f t="shared" si="303"/>
        <v>5.0164776168267489</v>
      </c>
      <c r="BC349" s="110">
        <f t="shared" si="267"/>
        <v>28.738395093274121</v>
      </c>
      <c r="BD349" s="110">
        <f t="shared" si="268"/>
        <v>36.746852553785345</v>
      </c>
      <c r="BE349" s="110">
        <f t="shared" si="269"/>
        <v>11.214856113191635</v>
      </c>
      <c r="BF349" s="110">
        <f t="shared" si="270"/>
        <v>8.037231299335005</v>
      </c>
      <c r="BG349" s="110">
        <f t="shared" si="271"/>
        <v>161.2847248900805</v>
      </c>
      <c r="BH349" s="110">
        <f t="shared" si="272"/>
        <v>47.193211461641184</v>
      </c>
      <c r="BI349" s="108">
        <f t="shared" si="273"/>
        <v>0</v>
      </c>
      <c r="BJ349" s="109">
        <f t="shared" si="274"/>
        <v>-9891.1085805373696</v>
      </c>
      <c r="BK349" s="109">
        <f t="shared" si="261"/>
        <v>12875.466544665962</v>
      </c>
      <c r="BL349" s="89">
        <f t="shared" si="275"/>
        <v>0.30172128228385664</v>
      </c>
      <c r="BM349" s="109">
        <f t="shared" si="304"/>
        <v>1477.4753042506584</v>
      </c>
      <c r="BN349" s="108">
        <f t="shared" si="276"/>
        <v>14352.94184891662</v>
      </c>
      <c r="BO349" s="89">
        <f t="shared" si="277"/>
        <v>0.45109536833502695</v>
      </c>
      <c r="BP349" s="108">
        <f t="shared" si="262"/>
        <v>1858.563558012869</v>
      </c>
      <c r="BQ349" s="108">
        <f t="shared" si="278"/>
        <v>14734.030102678829</v>
      </c>
      <c r="BR349" s="89">
        <f t="shared" si="263"/>
        <v>0.48962373456002961</v>
      </c>
      <c r="BT349" s="108"/>
      <c r="BU349" s="109">
        <f t="shared" si="279"/>
        <v>-9891.1085805373696</v>
      </c>
      <c r="BV349" s="109">
        <f t="shared" si="264"/>
        <v>12875.466544665962</v>
      </c>
      <c r="BX349" s="108">
        <f t="shared" si="265"/>
        <v>9891.1085805373696</v>
      </c>
      <c r="BY349" s="111">
        <f t="shared" si="266"/>
        <v>0.30172128228385642</v>
      </c>
      <c r="BZ349" s="108">
        <f t="shared" si="305"/>
        <v>87.790001000000004</v>
      </c>
      <c r="CA349" s="108">
        <f t="shared" si="306"/>
        <v>39.580002</v>
      </c>
    </row>
    <row r="350" spans="1:79" ht="12.75" customHeight="1" x14ac:dyDescent="0.2">
      <c r="A350" s="107">
        <v>41498</v>
      </c>
      <c r="B350" s="108">
        <v>85.879997000000003</v>
      </c>
      <c r="C350" s="108">
        <v>69.879997000000003</v>
      </c>
      <c r="D350" s="108">
        <v>71.639999000000003</v>
      </c>
      <c r="E350" s="108">
        <v>87.519997000000004</v>
      </c>
      <c r="F350" s="108">
        <v>38.270000000000003</v>
      </c>
      <c r="G350" s="108">
        <v>39.279998999999997</v>
      </c>
      <c r="L350" s="189">
        <f>IF(inter=Weekly_2,L349+$B$4,IF(inter=Bi_weekly_2,0,IF(inter=Monthly_2,0,IF(inter=Quarterly_2,0,IF(inter=Yearly_2,0,IF(inter=None_2,0,0))))))</f>
        <v>0</v>
      </c>
      <c r="M350" s="109">
        <f t="shared" si="280"/>
        <v>0</v>
      </c>
      <c r="N350" s="109">
        <f t="shared" si="281"/>
        <v>0</v>
      </c>
      <c r="O350" s="109">
        <f t="shared" si="282"/>
        <v>0</v>
      </c>
      <c r="P350" s="109">
        <f t="shared" si="283"/>
        <v>0</v>
      </c>
      <c r="Q350" s="109">
        <f t="shared" si="284"/>
        <v>0</v>
      </c>
      <c r="R350" s="109">
        <f t="shared" si="285"/>
        <v>0</v>
      </c>
      <c r="S350" s="110">
        <f t="shared" si="286"/>
        <v>0</v>
      </c>
      <c r="T350" s="110">
        <f t="shared" si="287"/>
        <v>0</v>
      </c>
      <c r="U350" s="110">
        <f t="shared" si="288"/>
        <v>0</v>
      </c>
      <c r="V350" s="110">
        <f t="shared" si="289"/>
        <v>0</v>
      </c>
      <c r="W350" s="110">
        <f t="shared" si="290"/>
        <v>0</v>
      </c>
      <c r="X350" s="110">
        <f t="shared" si="291"/>
        <v>0</v>
      </c>
      <c r="Y350" s="110">
        <f t="shared" si="292"/>
        <v>25.734521067688814</v>
      </c>
      <c r="Z350" s="110">
        <f t="shared" si="293"/>
        <v>31.516506791416891</v>
      </c>
      <c r="AA350" s="110">
        <f t="shared" si="294"/>
        <v>9.9032886116311936</v>
      </c>
      <c r="AB350" s="110">
        <f t="shared" si="295"/>
        <v>7.0195860552789275</v>
      </c>
      <c r="AC350" s="110">
        <f t="shared" si="296"/>
        <v>139.46977360896673</v>
      </c>
      <c r="AD350" s="110">
        <f t="shared" si="297"/>
        <v>42.176733844814436</v>
      </c>
      <c r="AE350" s="110"/>
      <c r="AF350" s="110"/>
      <c r="AG350" s="110"/>
      <c r="AH350" s="110"/>
      <c r="AI350" s="110"/>
      <c r="AJ350" s="110"/>
      <c r="AK350" s="90">
        <f t="shared" si="249"/>
        <v>0</v>
      </c>
      <c r="AL350" s="90">
        <f t="shared" si="250"/>
        <v>0</v>
      </c>
      <c r="AM350" s="90">
        <f t="shared" si="251"/>
        <v>0</v>
      </c>
      <c r="AN350" s="90">
        <f t="shared" si="252"/>
        <v>0</v>
      </c>
      <c r="AO350" s="90">
        <f t="shared" si="253"/>
        <v>0</v>
      </c>
      <c r="AP350" s="90">
        <f t="shared" si="254"/>
        <v>0</v>
      </c>
      <c r="AQ350" s="110">
        <f t="shared" si="255"/>
        <v>0</v>
      </c>
      <c r="AR350" s="110">
        <f t="shared" si="256"/>
        <v>0</v>
      </c>
      <c r="AS350" s="110">
        <f t="shared" si="257"/>
        <v>0</v>
      </c>
      <c r="AT350" s="110">
        <f t="shared" si="258"/>
        <v>0</v>
      </c>
      <c r="AU350" s="110">
        <f t="shared" si="259"/>
        <v>0</v>
      </c>
      <c r="AV350" s="110">
        <f t="shared" si="260"/>
        <v>0</v>
      </c>
      <c r="AW350" s="110">
        <f t="shared" si="298"/>
        <v>3.0038740255853082</v>
      </c>
      <c r="AX350" s="110">
        <f t="shared" si="299"/>
        <v>5.2303457623684526</v>
      </c>
      <c r="AY350" s="110">
        <f t="shared" si="300"/>
        <v>1.3115675015604409</v>
      </c>
      <c r="AZ350" s="110">
        <f t="shared" si="301"/>
        <v>1.0176452440560784</v>
      </c>
      <c r="BA350" s="110">
        <f t="shared" si="302"/>
        <v>21.814951281113768</v>
      </c>
      <c r="BB350" s="110">
        <f t="shared" si="303"/>
        <v>5.0164776168267489</v>
      </c>
      <c r="BC350" s="110">
        <f t="shared" si="267"/>
        <v>28.738395093274121</v>
      </c>
      <c r="BD350" s="110">
        <f t="shared" si="268"/>
        <v>36.746852553785345</v>
      </c>
      <c r="BE350" s="110">
        <f t="shared" si="269"/>
        <v>11.214856113191635</v>
      </c>
      <c r="BF350" s="110">
        <f t="shared" si="270"/>
        <v>8.037231299335005</v>
      </c>
      <c r="BG350" s="110">
        <f t="shared" si="271"/>
        <v>161.2847248900805</v>
      </c>
      <c r="BH350" s="110">
        <f t="shared" si="272"/>
        <v>47.193211461641184</v>
      </c>
      <c r="BI350" s="108">
        <f t="shared" si="273"/>
        <v>0</v>
      </c>
      <c r="BJ350" s="109">
        <f t="shared" si="274"/>
        <v>-9891.1085805373696</v>
      </c>
      <c r="BK350" s="109">
        <f t="shared" si="261"/>
        <v>12730.490028120204</v>
      </c>
      <c r="BL350" s="89">
        <f t="shared" si="275"/>
        <v>0.28706402568159617</v>
      </c>
      <c r="BM350" s="109">
        <f t="shared" si="304"/>
        <v>1477.4753042506584</v>
      </c>
      <c r="BN350" s="108">
        <f t="shared" si="276"/>
        <v>14207.965332370863</v>
      </c>
      <c r="BO350" s="89">
        <f t="shared" si="277"/>
        <v>0.43643811173276648</v>
      </c>
      <c r="BP350" s="108">
        <f t="shared" si="262"/>
        <v>1838.3996629966903</v>
      </c>
      <c r="BQ350" s="108">
        <f t="shared" si="278"/>
        <v>14568.88969111689</v>
      </c>
      <c r="BR350" s="89">
        <f t="shared" si="263"/>
        <v>0.47292788998231616</v>
      </c>
      <c r="BT350" s="108"/>
      <c r="BU350" s="109">
        <f t="shared" si="279"/>
        <v>-9891.1085805373696</v>
      </c>
      <c r="BV350" s="109">
        <f t="shared" si="264"/>
        <v>12730.490028120204</v>
      </c>
      <c r="BX350" s="108">
        <f t="shared" si="265"/>
        <v>9891.1085805373696</v>
      </c>
      <c r="BY350" s="111">
        <f t="shared" si="266"/>
        <v>0.28706402568159595</v>
      </c>
      <c r="BZ350" s="108">
        <f t="shared" si="305"/>
        <v>85.879997000000003</v>
      </c>
      <c r="CA350" s="108">
        <f t="shared" si="306"/>
        <v>39.279998999999997</v>
      </c>
    </row>
    <row r="351" spans="1:79" ht="12.75" customHeight="1" x14ac:dyDescent="0.2">
      <c r="A351" s="107">
        <v>41505</v>
      </c>
      <c r="B351" s="108">
        <v>86.480002999999996</v>
      </c>
      <c r="C351" s="108">
        <v>70.099997999999999</v>
      </c>
      <c r="D351" s="108">
        <v>72.089995999999999</v>
      </c>
      <c r="E351" s="108">
        <v>88.269997000000004</v>
      </c>
      <c r="F351" s="108">
        <v>38.209999000000003</v>
      </c>
      <c r="G351" s="108">
        <v>38.669998</v>
      </c>
      <c r="L351" s="189">
        <f>IF(inter=Weekly_2,L350+$B$4,IF(inter=Bi_weekly_2,L349+$B$4,IF(inter=Monthly_2,L347+$B$4,IF(inter=Quarterly_2,0,IF(inter=Yearly_2,0,IF(inter=None_2,0,0))))))</f>
        <v>12900</v>
      </c>
      <c r="M351" s="109">
        <f t="shared" si="280"/>
        <v>-44.878540862708178</v>
      </c>
      <c r="N351" s="109">
        <f t="shared" si="281"/>
        <v>-61.092936954689776</v>
      </c>
      <c r="O351" s="109">
        <f t="shared" si="282"/>
        <v>-8.4719636006616383</v>
      </c>
      <c r="P351" s="109">
        <f t="shared" si="283"/>
        <v>-12.481159959287197</v>
      </c>
      <c r="Q351" s="109">
        <f t="shared" si="284"/>
        <v>27.239910128846532</v>
      </c>
      <c r="R351" s="109">
        <f t="shared" si="285"/>
        <v>-71.825786574493577</v>
      </c>
      <c r="S351" s="110">
        <f t="shared" si="286"/>
        <v>0.5189470317514695</v>
      </c>
      <c r="T351" s="110">
        <f t="shared" si="287"/>
        <v>0.87151125103726501</v>
      </c>
      <c r="U351" s="110">
        <f t="shared" si="288"/>
        <v>0.11751926856344448</v>
      </c>
      <c r="V351" s="110">
        <f t="shared" si="289"/>
        <v>0.1413975346491424</v>
      </c>
      <c r="W351" s="110">
        <f t="shared" si="290"/>
        <v>-0.71290004820064323</v>
      </c>
      <c r="X351" s="110">
        <f t="shared" si="291"/>
        <v>1.8574034209800987</v>
      </c>
      <c r="Y351" s="110">
        <f t="shared" si="292"/>
        <v>26.253468099440283</v>
      </c>
      <c r="Z351" s="110">
        <f t="shared" si="293"/>
        <v>32.388018042454156</v>
      </c>
      <c r="AA351" s="110">
        <f t="shared" si="294"/>
        <v>10.020807880194639</v>
      </c>
      <c r="AB351" s="110">
        <f t="shared" si="295"/>
        <v>7.1609835899280698</v>
      </c>
      <c r="AC351" s="110">
        <f t="shared" si="296"/>
        <v>138.75687356076608</v>
      </c>
      <c r="AD351" s="110">
        <f t="shared" si="297"/>
        <v>44.034137265794534</v>
      </c>
      <c r="AE351" s="110"/>
      <c r="AF351" s="110"/>
      <c r="AG351" s="110"/>
      <c r="AH351" s="110"/>
      <c r="AI351" s="110"/>
      <c r="AJ351" s="110"/>
      <c r="AK351" s="90">
        <f t="shared" si="249"/>
        <v>0</v>
      </c>
      <c r="AL351" s="90">
        <f t="shared" si="250"/>
        <v>0</v>
      </c>
      <c r="AM351" s="90">
        <f t="shared" si="251"/>
        <v>0</v>
      </c>
      <c r="AN351" s="90">
        <f t="shared" si="252"/>
        <v>0</v>
      </c>
      <c r="AO351" s="90">
        <f t="shared" si="253"/>
        <v>0</v>
      </c>
      <c r="AP351" s="90">
        <f t="shared" si="254"/>
        <v>0</v>
      </c>
      <c r="AQ351" s="110">
        <f t="shared" si="255"/>
        <v>0</v>
      </c>
      <c r="AR351" s="110">
        <f t="shared" si="256"/>
        <v>0</v>
      </c>
      <c r="AS351" s="110">
        <f t="shared" si="257"/>
        <v>0</v>
      </c>
      <c r="AT351" s="110">
        <f t="shared" si="258"/>
        <v>0</v>
      </c>
      <c r="AU351" s="110">
        <f t="shared" si="259"/>
        <v>0</v>
      </c>
      <c r="AV351" s="110">
        <f t="shared" si="260"/>
        <v>0</v>
      </c>
      <c r="AW351" s="110">
        <f t="shared" si="298"/>
        <v>3.0038740255853082</v>
      </c>
      <c r="AX351" s="110">
        <f t="shared" si="299"/>
        <v>5.2303457623684526</v>
      </c>
      <c r="AY351" s="110">
        <f t="shared" si="300"/>
        <v>1.3115675015604409</v>
      </c>
      <c r="AZ351" s="110">
        <f t="shared" si="301"/>
        <v>1.0176452440560784</v>
      </c>
      <c r="BA351" s="110">
        <f t="shared" si="302"/>
        <v>21.814951281113768</v>
      </c>
      <c r="BB351" s="110">
        <f t="shared" si="303"/>
        <v>5.0164776168267489</v>
      </c>
      <c r="BC351" s="110">
        <f t="shared" si="267"/>
        <v>29.257342125025591</v>
      </c>
      <c r="BD351" s="110">
        <f t="shared" si="268"/>
        <v>37.618363804822607</v>
      </c>
      <c r="BE351" s="110">
        <f t="shared" si="269"/>
        <v>11.33237538175508</v>
      </c>
      <c r="BF351" s="110">
        <f t="shared" si="270"/>
        <v>8.1786288339841491</v>
      </c>
      <c r="BG351" s="110">
        <f t="shared" si="271"/>
        <v>160.57182484187985</v>
      </c>
      <c r="BH351" s="110">
        <f t="shared" si="272"/>
        <v>49.050614882621282</v>
      </c>
      <c r="BI351" s="108">
        <f t="shared" si="273"/>
        <v>0</v>
      </c>
      <c r="BJ351" s="109">
        <f t="shared" si="274"/>
        <v>-10062.619058360364</v>
      </c>
      <c r="BK351" s="109">
        <f t="shared" si="261"/>
        <v>12900</v>
      </c>
      <c r="BL351" s="89">
        <f t="shared" si="275"/>
        <v>0.28197240948739322</v>
      </c>
      <c r="BM351" s="109">
        <f t="shared" si="304"/>
        <v>1477.4753042506584</v>
      </c>
      <c r="BN351" s="108">
        <f t="shared" si="276"/>
        <v>14377.475304250658</v>
      </c>
      <c r="BO351" s="89">
        <f t="shared" si="277"/>
        <v>0.42880051613455117</v>
      </c>
      <c r="BP351" s="108">
        <f t="shared" si="262"/>
        <v>1838.3371468528339</v>
      </c>
      <c r="BQ351" s="108">
        <f t="shared" si="278"/>
        <v>14738.337146852833</v>
      </c>
      <c r="BR351" s="89">
        <f t="shared" si="263"/>
        <v>0.46466213829368064</v>
      </c>
      <c r="BT351" s="108"/>
      <c r="BU351" s="109">
        <f t="shared" si="279"/>
        <v>-10062.619058360364</v>
      </c>
      <c r="BV351" s="109">
        <f t="shared" si="264"/>
        <v>12900</v>
      </c>
      <c r="BX351" s="108">
        <f t="shared" si="265"/>
        <v>10062.619058360364</v>
      </c>
      <c r="BY351" s="111">
        <f t="shared" si="266"/>
        <v>0.28197240948739322</v>
      </c>
      <c r="BZ351" s="108">
        <f t="shared" si="305"/>
        <v>86.480002999999996</v>
      </c>
      <c r="CA351" s="108">
        <f t="shared" si="306"/>
        <v>38.669998</v>
      </c>
    </row>
    <row r="352" spans="1:79" ht="12.75" customHeight="1" x14ac:dyDescent="0.2">
      <c r="A352" s="107">
        <v>41512</v>
      </c>
      <c r="B352" s="108">
        <v>84.769997000000004</v>
      </c>
      <c r="C352" s="108">
        <v>68.629997000000003</v>
      </c>
      <c r="D352" s="108">
        <v>70.419998000000007</v>
      </c>
      <c r="E352" s="108">
        <v>85.699996999999996</v>
      </c>
      <c r="F352" s="108">
        <v>36.849997999999999</v>
      </c>
      <c r="G352" s="108">
        <v>37.720001000000003</v>
      </c>
      <c r="L352" s="189">
        <f>IF(inter=Weekly_2,L351+$B$4,IF(inter=Bi_weekly_2,0,IF(inter=Monthly_2,0,IF(inter=Quarterly_2,0,IF(inter=Yearly_2,0,IF(inter=None_2,0,0))))))</f>
        <v>0</v>
      </c>
      <c r="M352" s="109">
        <f t="shared" si="280"/>
        <v>0</v>
      </c>
      <c r="N352" s="109">
        <f t="shared" si="281"/>
        <v>0</v>
      </c>
      <c r="O352" s="109">
        <f t="shared" si="282"/>
        <v>0</v>
      </c>
      <c r="P352" s="109">
        <f t="shared" si="283"/>
        <v>0</v>
      </c>
      <c r="Q352" s="109">
        <f t="shared" si="284"/>
        <v>0</v>
      </c>
      <c r="R352" s="109">
        <f t="shared" si="285"/>
        <v>0</v>
      </c>
      <c r="S352" s="110">
        <f t="shared" si="286"/>
        <v>0</v>
      </c>
      <c r="T352" s="110">
        <f t="shared" si="287"/>
        <v>0</v>
      </c>
      <c r="U352" s="110">
        <f t="shared" si="288"/>
        <v>0</v>
      </c>
      <c r="V352" s="110">
        <f t="shared" si="289"/>
        <v>0</v>
      </c>
      <c r="W352" s="110">
        <f t="shared" si="290"/>
        <v>0</v>
      </c>
      <c r="X352" s="110">
        <f t="shared" si="291"/>
        <v>0</v>
      </c>
      <c r="Y352" s="110">
        <f t="shared" si="292"/>
        <v>26.253468099440283</v>
      </c>
      <c r="Z352" s="110">
        <f t="shared" si="293"/>
        <v>32.388018042454156</v>
      </c>
      <c r="AA352" s="110">
        <f t="shared" si="294"/>
        <v>10.020807880194639</v>
      </c>
      <c r="AB352" s="110">
        <f t="shared" si="295"/>
        <v>7.1609835899280698</v>
      </c>
      <c r="AC352" s="110">
        <f t="shared" si="296"/>
        <v>138.75687356076608</v>
      </c>
      <c r="AD352" s="110">
        <f t="shared" si="297"/>
        <v>44.034137265794534</v>
      </c>
      <c r="AE352" s="110"/>
      <c r="AF352" s="110"/>
      <c r="AG352" s="110"/>
      <c r="AH352" s="110"/>
      <c r="AI352" s="110"/>
      <c r="AJ352" s="110"/>
      <c r="AK352" s="90">
        <f t="shared" si="249"/>
        <v>0</v>
      </c>
      <c r="AL352" s="90">
        <f t="shared" si="250"/>
        <v>0</v>
      </c>
      <c r="AM352" s="90">
        <f t="shared" si="251"/>
        <v>0</v>
      </c>
      <c r="AN352" s="90">
        <f t="shared" si="252"/>
        <v>0</v>
      </c>
      <c r="AO352" s="90">
        <f t="shared" si="253"/>
        <v>0</v>
      </c>
      <c r="AP352" s="90">
        <f t="shared" si="254"/>
        <v>0</v>
      </c>
      <c r="AQ352" s="110">
        <f t="shared" si="255"/>
        <v>0</v>
      </c>
      <c r="AR352" s="110">
        <f t="shared" si="256"/>
        <v>0</v>
      </c>
      <c r="AS352" s="110">
        <f t="shared" si="257"/>
        <v>0</v>
      </c>
      <c r="AT352" s="110">
        <f t="shared" si="258"/>
        <v>0</v>
      </c>
      <c r="AU352" s="110">
        <f t="shared" si="259"/>
        <v>0</v>
      </c>
      <c r="AV352" s="110">
        <f t="shared" si="260"/>
        <v>0</v>
      </c>
      <c r="AW352" s="110">
        <f t="shared" si="298"/>
        <v>3.0038740255853082</v>
      </c>
      <c r="AX352" s="110">
        <f t="shared" si="299"/>
        <v>5.2303457623684526</v>
      </c>
      <c r="AY352" s="110">
        <f t="shared" si="300"/>
        <v>1.3115675015604409</v>
      </c>
      <c r="AZ352" s="110">
        <f t="shared" si="301"/>
        <v>1.0176452440560784</v>
      </c>
      <c r="BA352" s="110">
        <f t="shared" si="302"/>
        <v>21.814951281113768</v>
      </c>
      <c r="BB352" s="110">
        <f t="shared" si="303"/>
        <v>5.0164776168267489</v>
      </c>
      <c r="BC352" s="110">
        <f t="shared" si="267"/>
        <v>29.257342125025591</v>
      </c>
      <c r="BD352" s="110">
        <f t="shared" si="268"/>
        <v>37.618363804822607</v>
      </c>
      <c r="BE352" s="110">
        <f t="shared" si="269"/>
        <v>11.33237538175508</v>
      </c>
      <c r="BF352" s="110">
        <f t="shared" si="270"/>
        <v>8.1786288339841491</v>
      </c>
      <c r="BG352" s="110">
        <f t="shared" si="271"/>
        <v>160.57182484187985</v>
      </c>
      <c r="BH352" s="110">
        <f t="shared" si="272"/>
        <v>49.050614882621282</v>
      </c>
      <c r="BI352" s="108">
        <f t="shared" si="273"/>
        <v>0</v>
      </c>
      <c r="BJ352" s="109">
        <f t="shared" si="274"/>
        <v>-10062.619058360364</v>
      </c>
      <c r="BK352" s="109">
        <f t="shared" si="261"/>
        <v>12541.815751074688</v>
      </c>
      <c r="BL352" s="89">
        <f t="shared" si="275"/>
        <v>0.24637688044590367</v>
      </c>
      <c r="BM352" s="109">
        <f t="shared" si="304"/>
        <v>1477.4753042506584</v>
      </c>
      <c r="BN352" s="108">
        <f t="shared" si="276"/>
        <v>14019.291055325346</v>
      </c>
      <c r="BO352" s="89">
        <f t="shared" si="277"/>
        <v>0.39320498709306162</v>
      </c>
      <c r="BP352" s="108">
        <f t="shared" si="262"/>
        <v>1786.2722331192981</v>
      </c>
      <c r="BQ352" s="108">
        <f t="shared" si="278"/>
        <v>14328.087984193986</v>
      </c>
      <c r="BR352" s="89">
        <f t="shared" si="263"/>
        <v>0.42389251755383972</v>
      </c>
      <c r="BT352" s="108"/>
      <c r="BU352" s="109">
        <f t="shared" si="279"/>
        <v>-10062.619058360364</v>
      </c>
      <c r="BV352" s="109">
        <f t="shared" si="264"/>
        <v>12541.815751074688</v>
      </c>
      <c r="BX352" s="108">
        <f t="shared" si="265"/>
        <v>10062.619058360364</v>
      </c>
      <c r="BY352" s="111">
        <f t="shared" si="266"/>
        <v>0.24637688044590389</v>
      </c>
      <c r="BZ352" s="108">
        <f t="shared" si="305"/>
        <v>84.769997000000004</v>
      </c>
      <c r="CA352" s="108">
        <f t="shared" si="306"/>
        <v>37.720001000000003</v>
      </c>
    </row>
    <row r="353" spans="1:79" ht="12.75" customHeight="1" x14ac:dyDescent="0.2">
      <c r="A353" s="107">
        <v>41520</v>
      </c>
      <c r="B353" s="108">
        <v>86.129997000000003</v>
      </c>
      <c r="C353" s="108">
        <v>69.290001000000004</v>
      </c>
      <c r="D353" s="108">
        <v>71.5</v>
      </c>
      <c r="E353" s="108">
        <v>86.870002999999997</v>
      </c>
      <c r="F353" s="108">
        <v>38.090000000000003</v>
      </c>
      <c r="G353" s="108">
        <v>39.580002</v>
      </c>
      <c r="L353" s="189">
        <f>IF(inter=Weekly_2,L352+$B$4,IF(inter=Bi_weekly_2,L351+$B$4,IF(inter=Monthly_2,0,IF(inter=Quarterly_2,0,IF(inter=Yearly_2,0,IF(inter=None_2,0,0))))))</f>
        <v>0</v>
      </c>
      <c r="M353" s="109">
        <f t="shared" si="280"/>
        <v>0</v>
      </c>
      <c r="N353" s="109">
        <f t="shared" si="281"/>
        <v>0</v>
      </c>
      <c r="O353" s="109">
        <f t="shared" si="282"/>
        <v>0</v>
      </c>
      <c r="P353" s="109">
        <f t="shared" si="283"/>
        <v>0</v>
      </c>
      <c r="Q353" s="109">
        <f t="shared" si="284"/>
        <v>0</v>
      </c>
      <c r="R353" s="109">
        <f t="shared" si="285"/>
        <v>0</v>
      </c>
      <c r="S353" s="110">
        <f t="shared" si="286"/>
        <v>0</v>
      </c>
      <c r="T353" s="110">
        <f t="shared" si="287"/>
        <v>0</v>
      </c>
      <c r="U353" s="110">
        <f t="shared" si="288"/>
        <v>0</v>
      </c>
      <c r="V353" s="110">
        <f t="shared" si="289"/>
        <v>0</v>
      </c>
      <c r="W353" s="110">
        <f t="shared" si="290"/>
        <v>0</v>
      </c>
      <c r="X353" s="110">
        <f t="shared" si="291"/>
        <v>0</v>
      </c>
      <c r="Y353" s="110">
        <f t="shared" si="292"/>
        <v>26.253468099440283</v>
      </c>
      <c r="Z353" s="110">
        <f t="shared" si="293"/>
        <v>32.388018042454156</v>
      </c>
      <c r="AA353" s="110">
        <f t="shared" si="294"/>
        <v>10.020807880194639</v>
      </c>
      <c r="AB353" s="110">
        <f t="shared" si="295"/>
        <v>7.1609835899280698</v>
      </c>
      <c r="AC353" s="110">
        <f t="shared" si="296"/>
        <v>138.75687356076608</v>
      </c>
      <c r="AD353" s="110">
        <f t="shared" si="297"/>
        <v>44.034137265794534</v>
      </c>
      <c r="AE353" s="110"/>
      <c r="AF353" s="110"/>
      <c r="AG353" s="110"/>
      <c r="AH353" s="110"/>
      <c r="AI353" s="110"/>
      <c r="AJ353" s="110"/>
      <c r="AK353" s="90">
        <f t="shared" si="249"/>
        <v>0</v>
      </c>
      <c r="AL353" s="90">
        <f t="shared" si="250"/>
        <v>0</v>
      </c>
      <c r="AM353" s="90">
        <f t="shared" si="251"/>
        <v>0</v>
      </c>
      <c r="AN353" s="90">
        <f t="shared" si="252"/>
        <v>0</v>
      </c>
      <c r="AO353" s="90">
        <f t="shared" si="253"/>
        <v>0</v>
      </c>
      <c r="AP353" s="90">
        <f t="shared" si="254"/>
        <v>0</v>
      </c>
      <c r="AQ353" s="110">
        <f t="shared" si="255"/>
        <v>0</v>
      </c>
      <c r="AR353" s="110">
        <f t="shared" si="256"/>
        <v>0</v>
      </c>
      <c r="AS353" s="110">
        <f t="shared" si="257"/>
        <v>0</v>
      </c>
      <c r="AT353" s="110">
        <f t="shared" si="258"/>
        <v>0</v>
      </c>
      <c r="AU353" s="110">
        <f t="shared" si="259"/>
        <v>0</v>
      </c>
      <c r="AV353" s="110">
        <f t="shared" si="260"/>
        <v>0</v>
      </c>
      <c r="AW353" s="110">
        <f t="shared" si="298"/>
        <v>3.0038740255853082</v>
      </c>
      <c r="AX353" s="110">
        <f t="shared" si="299"/>
        <v>5.2303457623684526</v>
      </c>
      <c r="AY353" s="110">
        <f t="shared" si="300"/>
        <v>1.3115675015604409</v>
      </c>
      <c r="AZ353" s="110">
        <f t="shared" si="301"/>
        <v>1.0176452440560784</v>
      </c>
      <c r="BA353" s="110">
        <f t="shared" si="302"/>
        <v>21.814951281113768</v>
      </c>
      <c r="BB353" s="110">
        <f t="shared" si="303"/>
        <v>5.0164776168267489</v>
      </c>
      <c r="BC353" s="110">
        <f t="shared" si="267"/>
        <v>29.257342125025591</v>
      </c>
      <c r="BD353" s="110">
        <f t="shared" si="268"/>
        <v>37.618363804822607</v>
      </c>
      <c r="BE353" s="110">
        <f t="shared" si="269"/>
        <v>11.33237538175508</v>
      </c>
      <c r="BF353" s="110">
        <f t="shared" si="270"/>
        <v>8.1786288339841491</v>
      </c>
      <c r="BG353" s="110">
        <f t="shared" si="271"/>
        <v>160.57182484187985</v>
      </c>
      <c r="BH353" s="110">
        <f t="shared" si="272"/>
        <v>49.050614882621282</v>
      </c>
      <c r="BI353" s="108">
        <f t="shared" si="273"/>
        <v>0</v>
      </c>
      <c r="BJ353" s="109">
        <f t="shared" si="274"/>
        <v>-10062.619058360364</v>
      </c>
      <c r="BK353" s="109">
        <f t="shared" si="261"/>
        <v>12872.059915545975</v>
      </c>
      <c r="BL353" s="89">
        <f t="shared" si="275"/>
        <v>0.27919578798438494</v>
      </c>
      <c r="BM353" s="109">
        <f t="shared" si="304"/>
        <v>1477.4753042506584</v>
      </c>
      <c r="BN353" s="108">
        <f t="shared" si="276"/>
        <v>14349.535219796633</v>
      </c>
      <c r="BO353" s="89">
        <f t="shared" si="277"/>
        <v>0.42602389463154267</v>
      </c>
      <c r="BP353" s="108">
        <f t="shared" si="262"/>
        <v>1832.7979340871366</v>
      </c>
      <c r="BQ353" s="108">
        <f t="shared" si="278"/>
        <v>14704.857849633112</v>
      </c>
      <c r="BR353" s="89">
        <f t="shared" si="263"/>
        <v>0.46133504253207502</v>
      </c>
      <c r="BT353" s="108"/>
      <c r="BU353" s="109">
        <f t="shared" si="279"/>
        <v>-10062.619058360364</v>
      </c>
      <c r="BV353" s="109">
        <f t="shared" si="264"/>
        <v>12872.059915545975</v>
      </c>
      <c r="BX353" s="108">
        <f t="shared" si="265"/>
        <v>10062.619058360364</v>
      </c>
      <c r="BY353" s="111">
        <f t="shared" si="266"/>
        <v>0.27919578798438494</v>
      </c>
      <c r="BZ353" s="108">
        <f t="shared" si="305"/>
        <v>86.129997000000003</v>
      </c>
      <c r="CA353" s="108">
        <f t="shared" si="306"/>
        <v>39.580002</v>
      </c>
    </row>
    <row r="354" spans="1:79" ht="12.75" customHeight="1" x14ac:dyDescent="0.2">
      <c r="A354" s="107">
        <v>41526</v>
      </c>
      <c r="B354" s="108">
        <v>87.919998000000007</v>
      </c>
      <c r="C354" s="108">
        <v>70.800003000000004</v>
      </c>
      <c r="D354" s="108">
        <v>73.110000999999997</v>
      </c>
      <c r="E354" s="108">
        <v>88.809997999999993</v>
      </c>
      <c r="F354" s="108">
        <v>39.110000999999997</v>
      </c>
      <c r="G354" s="108">
        <v>40.880001</v>
      </c>
      <c r="L354" s="189">
        <f>IF(inter=Weekly_2,L353+$B$4,IF(inter=Bi_weekly_2,0,IF(inter=Monthly_2,0,IF(inter=Quarterly_2,0,IF(inter=Yearly_2,0,IF(inter=None_2,0,0))))))</f>
        <v>0</v>
      </c>
      <c r="M354" s="109">
        <f t="shared" si="280"/>
        <v>0</v>
      </c>
      <c r="N354" s="109">
        <f t="shared" si="281"/>
        <v>0</v>
      </c>
      <c r="O354" s="109">
        <f t="shared" si="282"/>
        <v>0</v>
      </c>
      <c r="P354" s="109">
        <f t="shared" si="283"/>
        <v>0</v>
      </c>
      <c r="Q354" s="109">
        <f t="shared" si="284"/>
        <v>0</v>
      </c>
      <c r="R354" s="109">
        <f t="shared" si="285"/>
        <v>0</v>
      </c>
      <c r="S354" s="110">
        <f t="shared" si="286"/>
        <v>0</v>
      </c>
      <c r="T354" s="110">
        <f t="shared" si="287"/>
        <v>0</v>
      </c>
      <c r="U354" s="110">
        <f t="shared" si="288"/>
        <v>0</v>
      </c>
      <c r="V354" s="110">
        <f t="shared" si="289"/>
        <v>0</v>
      </c>
      <c r="W354" s="110">
        <f t="shared" si="290"/>
        <v>0</v>
      </c>
      <c r="X354" s="110">
        <f t="shared" si="291"/>
        <v>0</v>
      </c>
      <c r="Y354" s="110">
        <f t="shared" si="292"/>
        <v>26.253468099440283</v>
      </c>
      <c r="Z354" s="110">
        <f t="shared" si="293"/>
        <v>32.388018042454156</v>
      </c>
      <c r="AA354" s="110">
        <f t="shared" si="294"/>
        <v>10.020807880194639</v>
      </c>
      <c r="AB354" s="110">
        <f t="shared" si="295"/>
        <v>7.1609835899280698</v>
      </c>
      <c r="AC354" s="110">
        <f t="shared" si="296"/>
        <v>138.75687356076608</v>
      </c>
      <c r="AD354" s="110">
        <f t="shared" si="297"/>
        <v>44.034137265794534</v>
      </c>
      <c r="AE354" s="110"/>
      <c r="AF354" s="110"/>
      <c r="AG354" s="110"/>
      <c r="AH354" s="110"/>
      <c r="AI354" s="110"/>
      <c r="AJ354" s="110"/>
      <c r="AK354" s="90">
        <f t="shared" si="249"/>
        <v>0</v>
      </c>
      <c r="AL354" s="90">
        <f t="shared" si="250"/>
        <v>0</v>
      </c>
      <c r="AM354" s="90">
        <f t="shared" si="251"/>
        <v>0</v>
      </c>
      <c r="AN354" s="90">
        <f t="shared" si="252"/>
        <v>0</v>
      </c>
      <c r="AO354" s="90">
        <f t="shared" si="253"/>
        <v>0</v>
      </c>
      <c r="AP354" s="90">
        <f t="shared" si="254"/>
        <v>0</v>
      </c>
      <c r="AQ354" s="110">
        <f t="shared" si="255"/>
        <v>0</v>
      </c>
      <c r="AR354" s="110">
        <f t="shared" si="256"/>
        <v>0</v>
      </c>
      <c r="AS354" s="110">
        <f t="shared" si="257"/>
        <v>0</v>
      </c>
      <c r="AT354" s="110">
        <f t="shared" si="258"/>
        <v>0</v>
      </c>
      <c r="AU354" s="110">
        <f t="shared" si="259"/>
        <v>0</v>
      </c>
      <c r="AV354" s="110">
        <f t="shared" si="260"/>
        <v>0</v>
      </c>
      <c r="AW354" s="110">
        <f t="shared" si="298"/>
        <v>3.0038740255853082</v>
      </c>
      <c r="AX354" s="110">
        <f t="shared" si="299"/>
        <v>5.2303457623684526</v>
      </c>
      <c r="AY354" s="110">
        <f t="shared" si="300"/>
        <v>1.3115675015604409</v>
      </c>
      <c r="AZ354" s="110">
        <f t="shared" si="301"/>
        <v>1.0176452440560784</v>
      </c>
      <c r="BA354" s="110">
        <f t="shared" si="302"/>
        <v>21.814951281113768</v>
      </c>
      <c r="BB354" s="110">
        <f t="shared" si="303"/>
        <v>5.0164776168267489</v>
      </c>
      <c r="BC354" s="110">
        <f t="shared" si="267"/>
        <v>29.257342125025591</v>
      </c>
      <c r="BD354" s="110">
        <f t="shared" si="268"/>
        <v>37.618363804822607</v>
      </c>
      <c r="BE354" s="110">
        <f t="shared" si="269"/>
        <v>11.33237538175508</v>
      </c>
      <c r="BF354" s="110">
        <f t="shared" si="270"/>
        <v>8.1786288339841491</v>
      </c>
      <c r="BG354" s="110">
        <f t="shared" si="271"/>
        <v>160.57182484187985</v>
      </c>
      <c r="BH354" s="110">
        <f t="shared" si="272"/>
        <v>49.050614882621282</v>
      </c>
      <c r="BI354" s="108">
        <f t="shared" si="273"/>
        <v>0</v>
      </c>
      <c r="BJ354" s="109">
        <f t="shared" si="274"/>
        <v>-10062.619058360364</v>
      </c>
      <c r="BK354" s="109">
        <f t="shared" si="261"/>
        <v>13196.761888985297</v>
      </c>
      <c r="BL354" s="89">
        <f t="shared" si="275"/>
        <v>0.31146392529099876</v>
      </c>
      <c r="BM354" s="109">
        <f t="shared" si="304"/>
        <v>1477.4753042506584</v>
      </c>
      <c r="BN354" s="108">
        <f t="shared" si="276"/>
        <v>14674.237193235955</v>
      </c>
      <c r="BO354" s="89">
        <f t="shared" si="277"/>
        <v>0.45829203193815649</v>
      </c>
      <c r="BP354" s="108">
        <f t="shared" si="262"/>
        <v>1878.931243840083</v>
      </c>
      <c r="BQ354" s="108">
        <f t="shared" si="278"/>
        <v>15075.69313282538</v>
      </c>
      <c r="BR354" s="89">
        <f t="shared" si="263"/>
        <v>0.49818780233958915</v>
      </c>
      <c r="BT354" s="108"/>
      <c r="BU354" s="109">
        <f t="shared" si="279"/>
        <v>-10062.619058360364</v>
      </c>
      <c r="BV354" s="109">
        <f t="shared" si="264"/>
        <v>13196.761888985297</v>
      </c>
      <c r="BX354" s="108">
        <f t="shared" si="265"/>
        <v>10062.619058360364</v>
      </c>
      <c r="BY354" s="111">
        <f t="shared" si="266"/>
        <v>0.31146392529099876</v>
      </c>
      <c r="BZ354" s="108">
        <f t="shared" si="305"/>
        <v>87.919998000000007</v>
      </c>
      <c r="CA354" s="108">
        <f t="shared" si="306"/>
        <v>40.880001</v>
      </c>
    </row>
    <row r="355" spans="1:79" ht="12.75" customHeight="1" x14ac:dyDescent="0.2">
      <c r="A355" s="107">
        <v>41533</v>
      </c>
      <c r="B355" s="108">
        <v>89.199996999999996</v>
      </c>
      <c r="C355" s="108">
        <v>71.540001000000004</v>
      </c>
      <c r="D355" s="108">
        <v>73.910004000000001</v>
      </c>
      <c r="E355" s="108">
        <v>90.169998000000007</v>
      </c>
      <c r="F355" s="108">
        <v>40.009998000000003</v>
      </c>
      <c r="G355" s="108">
        <v>41.779998999999997</v>
      </c>
      <c r="L355" s="189">
        <f>IF(inter=Weekly_2,L354+$B$4,IF(inter=Bi_weekly_2,L353+$B$4,IF(inter=Monthly_2,L351+$B$4,IF(inter=Quarterly_2,0,IF(inter=Yearly_2,0,IF(inter=None_2,0,0))))))</f>
        <v>13000</v>
      </c>
      <c r="M355" s="109">
        <f t="shared" si="280"/>
        <v>53.809275709668782</v>
      </c>
      <c r="N355" s="109">
        <f t="shared" si="281"/>
        <v>29.038843145188366</v>
      </c>
      <c r="O355" s="109">
        <f t="shared" si="282"/>
        <v>12.637950508417248</v>
      </c>
      <c r="P355" s="109">
        <f t="shared" si="283"/>
        <v>8.7058759818469298</v>
      </c>
      <c r="Q355" s="109">
        <f t="shared" si="284"/>
        <v>208.66223365250426</v>
      </c>
      <c r="R355" s="109">
        <f t="shared" si="285"/>
        <v>123.74621093075825</v>
      </c>
      <c r="S355" s="110">
        <f t="shared" si="286"/>
        <v>-0.60324302151791309</v>
      </c>
      <c r="T355" s="110">
        <f t="shared" si="287"/>
        <v>-0.40591057784844542</v>
      </c>
      <c r="U355" s="110">
        <f t="shared" si="288"/>
        <v>-0.17099106784539272</v>
      </c>
      <c r="V355" s="110">
        <f t="shared" si="289"/>
        <v>-9.6549586059067327E-2</v>
      </c>
      <c r="W355" s="110">
        <f t="shared" si="290"/>
        <v>-5.2152522890029696</v>
      </c>
      <c r="X355" s="110">
        <f t="shared" si="291"/>
        <v>-2.9618528935522059</v>
      </c>
      <c r="Y355" s="110">
        <f t="shared" si="292"/>
        <v>25.650225077922371</v>
      </c>
      <c r="Z355" s="110">
        <f t="shared" si="293"/>
        <v>31.982107464605711</v>
      </c>
      <c r="AA355" s="110">
        <f t="shared" si="294"/>
        <v>9.8498168123492462</v>
      </c>
      <c r="AB355" s="110">
        <f t="shared" si="295"/>
        <v>7.0644340038690023</v>
      </c>
      <c r="AC355" s="110">
        <f t="shared" si="296"/>
        <v>133.54162127176312</v>
      </c>
      <c r="AD355" s="110">
        <f t="shared" si="297"/>
        <v>41.072284372242329</v>
      </c>
      <c r="AE355" s="110"/>
      <c r="AF355" s="110"/>
      <c r="AG355" s="110"/>
      <c r="AH355" s="110"/>
      <c r="AI355" s="110"/>
      <c r="AJ355" s="110"/>
      <c r="AK355" s="90">
        <f t="shared" ref="AK355:AK418" si="307">(Y355*AE355)</f>
        <v>0</v>
      </c>
      <c r="AL355" s="90">
        <f t="shared" ref="AL355:AL418" si="308">(Z355*AF355)</f>
        <v>0</v>
      </c>
      <c r="AM355" s="90">
        <f t="shared" ref="AM355:AM418" si="309">(AA355*AG355)</f>
        <v>0</v>
      </c>
      <c r="AN355" s="90">
        <f t="shared" ref="AN355:AN418" si="310">(AB355*AH355)</f>
        <v>0</v>
      </c>
      <c r="AO355" s="90">
        <f t="shared" ref="AO355:AO418" si="311">(AC355*AI355)</f>
        <v>0</v>
      </c>
      <c r="AP355" s="90">
        <f t="shared" ref="AP355:AP418" si="312">(AD355*AJ355)</f>
        <v>0</v>
      </c>
      <c r="AQ355" s="110">
        <f t="shared" ref="AQ355:AQ418" si="313">IF(AK355&gt;0,AK355/B355,0)</f>
        <v>0</v>
      </c>
      <c r="AR355" s="110">
        <f t="shared" ref="AR355:AR418" si="314">IF(AL355&gt;0,AL355/C355,0)</f>
        <v>0</v>
      </c>
      <c r="AS355" s="110">
        <f t="shared" ref="AS355:AS418" si="315">IF(AM355&gt;0,AM355/D355,0)</f>
        <v>0</v>
      </c>
      <c r="AT355" s="110">
        <f t="shared" ref="AT355:AT418" si="316">IF(AN355&gt;0,AN355/E355,0)</f>
        <v>0</v>
      </c>
      <c r="AU355" s="110">
        <f t="shared" ref="AU355:AU418" si="317">IF(AO355&gt;0,AO355/F355,0)</f>
        <v>0</v>
      </c>
      <c r="AV355" s="110">
        <f t="shared" ref="AV355:AV418" si="318">IF(AP355&gt;0,AP355/G355,0)</f>
        <v>0</v>
      </c>
      <c r="AW355" s="110">
        <f t="shared" si="298"/>
        <v>3.0038740255853082</v>
      </c>
      <c r="AX355" s="110">
        <f t="shared" si="299"/>
        <v>5.2303457623684526</v>
      </c>
      <c r="AY355" s="110">
        <f t="shared" si="300"/>
        <v>1.3115675015604409</v>
      </c>
      <c r="AZ355" s="110">
        <f t="shared" si="301"/>
        <v>1.0176452440560784</v>
      </c>
      <c r="BA355" s="110">
        <f t="shared" si="302"/>
        <v>21.814951281113768</v>
      </c>
      <c r="BB355" s="110">
        <f t="shared" si="303"/>
        <v>5.0164776168267489</v>
      </c>
      <c r="BC355" s="110">
        <f t="shared" si="267"/>
        <v>28.654099103507679</v>
      </c>
      <c r="BD355" s="110">
        <f t="shared" si="268"/>
        <v>37.212453226974162</v>
      </c>
      <c r="BE355" s="110">
        <f t="shared" si="269"/>
        <v>11.161384313909688</v>
      </c>
      <c r="BF355" s="110">
        <f t="shared" si="270"/>
        <v>8.0820792479250798</v>
      </c>
      <c r="BG355" s="110">
        <f t="shared" si="271"/>
        <v>155.35657255287688</v>
      </c>
      <c r="BH355" s="110">
        <f t="shared" si="272"/>
        <v>46.088761989069077</v>
      </c>
      <c r="BI355" s="108">
        <f t="shared" si="273"/>
        <v>0</v>
      </c>
      <c r="BJ355" s="109">
        <f t="shared" si="274"/>
        <v>-9626.0186684319797</v>
      </c>
      <c r="BK355" s="109">
        <f t="shared" ref="BK355:BK418" si="319">(Y355*B355)+(Z355*C355)+(AA355*D355)+(AB355*E355)+(AC355*F355)+(AD355*G355)</f>
        <v>13000</v>
      </c>
      <c r="BL355" s="89">
        <f t="shared" si="275"/>
        <v>0.35050641888248291</v>
      </c>
      <c r="BM355" s="109">
        <f t="shared" si="304"/>
        <v>1477.4753042506584</v>
      </c>
      <c r="BN355" s="108">
        <f t="shared" si="276"/>
        <v>14477.475304250658</v>
      </c>
      <c r="BO355" s="89">
        <f t="shared" si="277"/>
        <v>0.50399410212331852</v>
      </c>
      <c r="BP355" s="108">
        <f t="shared" ref="BP355:BP418" si="320">(B355*AW355)+(C355*AX355)+(D355*AY355)+(E355*AZ355)+(F355*BA355)+(G355*BB355)</f>
        <v>1913.2281109906239</v>
      </c>
      <c r="BQ355" s="108">
        <f t="shared" si="278"/>
        <v>14913.228110990625</v>
      </c>
      <c r="BR355" s="89">
        <f t="shared" ref="BR355:BR418" si="321">(BQ355/ABS(BJ355))-1</f>
        <v>0.5492623300116557</v>
      </c>
      <c r="BT355" s="108"/>
      <c r="BU355" s="109">
        <f t="shared" si="279"/>
        <v>-9626.0186684319797</v>
      </c>
      <c r="BV355" s="109">
        <f t="shared" ref="BV355:BV418" si="322">(Y355*B355)+(Z355*C355)+(AA355*D355)+(AB355*E355)+(AC355*F355)+(AD355*G355)</f>
        <v>13000</v>
      </c>
      <c r="BX355" s="108">
        <f t="shared" ref="BX355:BX418" si="323">ABS(BJ355)</f>
        <v>9626.0186684319797</v>
      </c>
      <c r="BY355" s="111">
        <f t="shared" ref="BY355:BY418" si="324">IRR(BJ355:BK355)</f>
        <v>0.35050641888248291</v>
      </c>
      <c r="BZ355" s="108">
        <f t="shared" si="305"/>
        <v>89.199996999999996</v>
      </c>
      <c r="CA355" s="108">
        <f t="shared" si="306"/>
        <v>41.779998999999997</v>
      </c>
    </row>
    <row r="356" spans="1:79" ht="12.75" customHeight="1" x14ac:dyDescent="0.2">
      <c r="A356" s="107">
        <v>41540</v>
      </c>
      <c r="B356" s="108">
        <v>88.059997999999993</v>
      </c>
      <c r="C356" s="108">
        <v>70.209998999999996</v>
      </c>
      <c r="D356" s="108">
        <v>73.410004000000001</v>
      </c>
      <c r="E356" s="108">
        <v>90.269997000000004</v>
      </c>
      <c r="F356" s="108">
        <v>39.880001</v>
      </c>
      <c r="G356" s="108">
        <v>40.520000000000003</v>
      </c>
      <c r="L356" s="189">
        <f>IF(inter=Weekly_2,L355+$B$4,IF(inter=Bi_weekly_2,0,IF(inter=Monthly_2,0,IF(inter=Quarterly_2,0,IF(inter=Yearly_2,0,IF(inter=None_2,0,0))))))</f>
        <v>0</v>
      </c>
      <c r="M356" s="109">
        <f t="shared" si="280"/>
        <v>0</v>
      </c>
      <c r="N356" s="109">
        <f t="shared" si="281"/>
        <v>0</v>
      </c>
      <c r="O356" s="109">
        <f t="shared" si="282"/>
        <v>0</v>
      </c>
      <c r="P356" s="109">
        <f t="shared" si="283"/>
        <v>0</v>
      </c>
      <c r="Q356" s="109">
        <f t="shared" si="284"/>
        <v>0</v>
      </c>
      <c r="R356" s="109">
        <f t="shared" si="285"/>
        <v>0</v>
      </c>
      <c r="S356" s="110">
        <f t="shared" si="286"/>
        <v>0</v>
      </c>
      <c r="T356" s="110">
        <f t="shared" si="287"/>
        <v>0</v>
      </c>
      <c r="U356" s="110">
        <f t="shared" si="288"/>
        <v>0</v>
      </c>
      <c r="V356" s="110">
        <f t="shared" si="289"/>
        <v>0</v>
      </c>
      <c r="W356" s="110">
        <f t="shared" si="290"/>
        <v>0</v>
      </c>
      <c r="X356" s="110">
        <f t="shared" si="291"/>
        <v>0</v>
      </c>
      <c r="Y356" s="110">
        <f t="shared" si="292"/>
        <v>25.650225077922371</v>
      </c>
      <c r="Z356" s="110">
        <f t="shared" si="293"/>
        <v>31.982107464605711</v>
      </c>
      <c r="AA356" s="110">
        <f t="shared" si="294"/>
        <v>9.8498168123492462</v>
      </c>
      <c r="AB356" s="110">
        <f t="shared" si="295"/>
        <v>7.0644340038690023</v>
      </c>
      <c r="AC356" s="110">
        <f t="shared" si="296"/>
        <v>133.54162127176312</v>
      </c>
      <c r="AD356" s="110">
        <f t="shared" si="297"/>
        <v>41.072284372242329</v>
      </c>
      <c r="AE356" s="110">
        <v>0.42899999999999999</v>
      </c>
      <c r="AF356" s="110">
        <v>0.41699999999999998</v>
      </c>
      <c r="AG356" s="110"/>
      <c r="AH356" s="110"/>
      <c r="AI356" s="110">
        <v>0.16400000000000001</v>
      </c>
      <c r="AJ356" s="110">
        <v>0.34499999999999997</v>
      </c>
      <c r="AK356" s="90">
        <f t="shared" si="307"/>
        <v>11.003946558428698</v>
      </c>
      <c r="AL356" s="90">
        <f t="shared" si="308"/>
        <v>13.336538812740582</v>
      </c>
      <c r="AM356" s="90">
        <f t="shared" si="309"/>
        <v>0</v>
      </c>
      <c r="AN356" s="90">
        <f t="shared" si="310"/>
        <v>0</v>
      </c>
      <c r="AO356" s="90">
        <f t="shared" si="311"/>
        <v>21.900825888569152</v>
      </c>
      <c r="AP356" s="90">
        <f t="shared" si="312"/>
        <v>14.169938108423603</v>
      </c>
      <c r="AQ356" s="110">
        <f t="shared" si="313"/>
        <v>0.12495965033327276</v>
      </c>
      <c r="AR356" s="110">
        <f t="shared" si="314"/>
        <v>0.18995212936465905</v>
      </c>
      <c r="AS356" s="110">
        <f t="shared" si="315"/>
        <v>0</v>
      </c>
      <c r="AT356" s="110">
        <f t="shared" si="316"/>
        <v>0</v>
      </c>
      <c r="AU356" s="110">
        <f t="shared" si="317"/>
        <v>0.54916813789872154</v>
      </c>
      <c r="AV356" s="110">
        <f t="shared" si="318"/>
        <v>0.34970232251785788</v>
      </c>
      <c r="AW356" s="110">
        <f t="shared" si="298"/>
        <v>3.1288336759185809</v>
      </c>
      <c r="AX356" s="110">
        <f t="shared" si="299"/>
        <v>5.4202978917331119</v>
      </c>
      <c r="AY356" s="110">
        <f t="shared" si="300"/>
        <v>1.3115675015604409</v>
      </c>
      <c r="AZ356" s="110">
        <f t="shared" si="301"/>
        <v>1.0176452440560784</v>
      </c>
      <c r="BA356" s="110">
        <f t="shared" si="302"/>
        <v>22.364119419012489</v>
      </c>
      <c r="BB356" s="110">
        <f t="shared" si="303"/>
        <v>5.3661799393446064</v>
      </c>
      <c r="BC356" s="110">
        <f t="shared" ref="BC356:BC419" si="325">Y356+AW356</f>
        <v>28.779058753840953</v>
      </c>
      <c r="BD356" s="110">
        <f t="shared" ref="BD356:BD419" si="326">Z356+AX356</f>
        <v>37.402405356338825</v>
      </c>
      <c r="BE356" s="110">
        <f t="shared" ref="BE356:BE419" si="327">AA356+AY356</f>
        <v>11.161384313909688</v>
      </c>
      <c r="BF356" s="110">
        <f t="shared" ref="BF356:BF419" si="328">AB356+AZ356</f>
        <v>8.0820792479250798</v>
      </c>
      <c r="BG356" s="110">
        <f t="shared" ref="BG356:BG419" si="329">AC356+BA356</f>
        <v>155.90574069077562</v>
      </c>
      <c r="BH356" s="110">
        <f t="shared" ref="BH356:BH419" si="330">AD356+BB356</f>
        <v>46.438464311586934</v>
      </c>
      <c r="BI356" s="108">
        <f t="shared" ref="BI356:BI419" si="331">(AK356+AL356+AM356+AN356+AO356+AP356)</f>
        <v>60.411249368162032</v>
      </c>
      <c r="BJ356" s="109">
        <f t="shared" ref="BJ356:BJ419" si="332">BJ355+M356+N356+O356+P356+Q356+R356</f>
        <v>-9626.0186684319797</v>
      </c>
      <c r="BK356" s="109">
        <f t="shared" si="319"/>
        <v>12854.892982721825</v>
      </c>
      <c r="BL356" s="89">
        <f t="shared" ref="BL356:BL419" si="333">BK356/ABS(BJ356)-1</f>
        <v>0.33543196055486257</v>
      </c>
      <c r="BM356" s="109">
        <f t="shared" si="304"/>
        <v>1537.8865536188205</v>
      </c>
      <c r="BN356" s="108">
        <f t="shared" ref="BN356:BN419" si="334">BK356+BM356</f>
        <v>14392.779536340646</v>
      </c>
      <c r="BO356" s="89">
        <f t="shared" ref="BO356:BO419" si="335">BN356/ABS(BJ356)-1</f>
        <v>0.49519547302988376</v>
      </c>
      <c r="BP356" s="108">
        <f t="shared" si="320"/>
        <v>1953.5479214024163</v>
      </c>
      <c r="BQ356" s="108">
        <f t="shared" ref="BQ356:BQ419" si="336">(B356*BC356)+(C356*BD356)+(D356*BE356)+(E356*BF356)+(F356*BG356)+(G356*BH356)</f>
        <v>14808.440904124243</v>
      </c>
      <c r="BR356" s="89">
        <f t="shared" si="321"/>
        <v>0.53837649958936229</v>
      </c>
      <c r="BT356" s="108"/>
      <c r="BU356" s="109">
        <f t="shared" ref="BU356:BU419" si="337">BU355+M356+N356+O356+P356+Q356+R356</f>
        <v>-9626.0186684319797</v>
      </c>
      <c r="BV356" s="109">
        <f t="shared" si="322"/>
        <v>12854.892982721825</v>
      </c>
      <c r="BX356" s="108">
        <f t="shared" si="323"/>
        <v>9626.0186684319797</v>
      </c>
      <c r="BY356" s="111">
        <f t="shared" si="324"/>
        <v>0.33543196055486235</v>
      </c>
      <c r="BZ356" s="108">
        <f t="shared" si="305"/>
        <v>88.059997999999993</v>
      </c>
      <c r="CA356" s="108">
        <f t="shared" si="306"/>
        <v>40.520000000000003</v>
      </c>
    </row>
    <row r="357" spans="1:79" ht="12.75" customHeight="1" x14ac:dyDescent="0.2">
      <c r="A357" s="107">
        <v>41547</v>
      </c>
      <c r="B357" s="108">
        <v>88.150002000000001</v>
      </c>
      <c r="C357" s="108">
        <v>70.129997000000003</v>
      </c>
      <c r="D357" s="108">
        <v>74.040001000000004</v>
      </c>
      <c r="E357" s="108">
        <v>90.849997999999999</v>
      </c>
      <c r="F357" s="108">
        <v>39.630001</v>
      </c>
      <c r="G357" s="108">
        <v>41.5</v>
      </c>
      <c r="L357" s="189">
        <f>IF(inter=Weekly_2,L356+$B$4,IF(inter=Bi_weekly_2,L355+$B$4,IF(inter=Monthly_2,0,IF(inter=Quarterly_2,0,IF(inter=Yearly_2,0,IF(inter=None_2,0,0))))))</f>
        <v>0</v>
      </c>
      <c r="M357" s="109">
        <f t="shared" ref="M357:M420" si="338">IF(L357=0,0,-((L357*$B$29)-(Y356*B357)))</f>
        <v>0</v>
      </c>
      <c r="N357" s="109">
        <f t="shared" ref="N357:N420" si="339">IF(L357=0,0,-((L357*$C$29)-(Z356*C357)))</f>
        <v>0</v>
      </c>
      <c r="O357" s="109">
        <f t="shared" ref="O357:O420" si="340">IF(L357=0,0,-((L357*$D$29)-(AA356*D357)))</f>
        <v>0</v>
      </c>
      <c r="P357" s="109">
        <f t="shared" ref="P357:P420" si="341">IF(L357=0,0,-((L357*$E$29)-(AB356*E357)))</f>
        <v>0</v>
      </c>
      <c r="Q357" s="109">
        <f t="shared" ref="Q357:Q420" si="342">IF(L357=0,0,-((L357*$F$29)-(AC356*F357)))</f>
        <v>0</v>
      </c>
      <c r="R357" s="109">
        <f t="shared" ref="R357:R420" si="343">IF(L357=0,0,-((L357*$G$29)-(AD356*G357)))</f>
        <v>0</v>
      </c>
      <c r="S357" s="110">
        <f t="shared" ref="S357:S420" si="344">-((M357)/B357)</f>
        <v>0</v>
      </c>
      <c r="T357" s="110">
        <f t="shared" ref="T357:T420" si="345">-((N357)/C357)</f>
        <v>0</v>
      </c>
      <c r="U357" s="110">
        <f t="shared" ref="U357:U420" si="346">-(O357)/D357</f>
        <v>0</v>
      </c>
      <c r="V357" s="110">
        <f t="shared" ref="V357:V420" si="347">-(P357)/E357</f>
        <v>0</v>
      </c>
      <c r="W357" s="110">
        <f t="shared" ref="W357:W420" si="348">-(Q357)/F357</f>
        <v>0</v>
      </c>
      <c r="X357" s="110">
        <f t="shared" ref="X357:X420" si="349">-(R357)/G357</f>
        <v>0</v>
      </c>
      <c r="Y357" s="110">
        <f t="shared" ref="Y357:Y420" si="350">Y356+S357</f>
        <v>25.650225077922371</v>
      </c>
      <c r="Z357" s="110">
        <f t="shared" ref="Z357:Z420" si="351">Z356+T357</f>
        <v>31.982107464605711</v>
      </c>
      <c r="AA357" s="110">
        <f t="shared" ref="AA357:AA420" si="352">AA356+U357</f>
        <v>9.8498168123492462</v>
      </c>
      <c r="AB357" s="110">
        <f t="shared" ref="AB357:AB420" si="353">AB356+V357</f>
        <v>7.0644340038690023</v>
      </c>
      <c r="AC357" s="110">
        <f t="shared" ref="AC357:AC420" si="354">AC356+W357</f>
        <v>133.54162127176312</v>
      </c>
      <c r="AD357" s="110">
        <f t="shared" ref="AD357:AD420" si="355">AD356+X357</f>
        <v>41.072284372242329</v>
      </c>
      <c r="AE357" s="110"/>
      <c r="AF357" s="110"/>
      <c r="AG357" s="110"/>
      <c r="AH357" s="110"/>
      <c r="AI357" s="110"/>
      <c r="AJ357" s="110"/>
      <c r="AK357" s="90">
        <f t="shared" si="307"/>
        <v>0</v>
      </c>
      <c r="AL357" s="90">
        <f t="shared" si="308"/>
        <v>0</v>
      </c>
      <c r="AM357" s="90">
        <f t="shared" si="309"/>
        <v>0</v>
      </c>
      <c r="AN357" s="90">
        <f t="shared" si="310"/>
        <v>0</v>
      </c>
      <c r="AO357" s="90">
        <f t="shared" si="311"/>
        <v>0</v>
      </c>
      <c r="AP357" s="90">
        <f t="shared" si="312"/>
        <v>0</v>
      </c>
      <c r="AQ357" s="110">
        <f t="shared" si="313"/>
        <v>0</v>
      </c>
      <c r="AR357" s="110">
        <f t="shared" si="314"/>
        <v>0</v>
      </c>
      <c r="AS357" s="110">
        <f t="shared" si="315"/>
        <v>0</v>
      </c>
      <c r="AT357" s="110">
        <f t="shared" si="316"/>
        <v>0</v>
      </c>
      <c r="AU357" s="110">
        <f t="shared" si="317"/>
        <v>0</v>
      </c>
      <c r="AV357" s="110">
        <f t="shared" si="318"/>
        <v>0</v>
      </c>
      <c r="AW357" s="110">
        <f t="shared" ref="AW357:AW420" si="356">AQ357+AW356+IF(AQ357&lt;0,AQ357,0)</f>
        <v>3.1288336759185809</v>
      </c>
      <c r="AX357" s="110">
        <f t="shared" ref="AX357:AX420" si="357">AR357+AX356+IF(AR357&lt;0,AR357,0)</f>
        <v>5.4202978917331119</v>
      </c>
      <c r="AY357" s="110">
        <f t="shared" ref="AY357:AY420" si="358">AS357+AY356+IF(AS357&lt;0,AS357,0)</f>
        <v>1.3115675015604409</v>
      </c>
      <c r="AZ357" s="110">
        <f t="shared" ref="AZ357:AZ420" si="359">AT357+AZ356+IF(AT357&lt;0,AT357,0)</f>
        <v>1.0176452440560784</v>
      </c>
      <c r="BA357" s="110">
        <f t="shared" ref="BA357:BA420" si="360">AU357+BA356+IF(AU357&lt;0,AU357,0)</f>
        <v>22.364119419012489</v>
      </c>
      <c r="BB357" s="110">
        <f t="shared" ref="BB357:BB420" si="361">AV357+BB356+IF(AV357&lt;0,AV357,0)</f>
        <v>5.3661799393446064</v>
      </c>
      <c r="BC357" s="110">
        <f t="shared" si="325"/>
        <v>28.779058753840953</v>
      </c>
      <c r="BD357" s="110">
        <f t="shared" si="326"/>
        <v>37.402405356338825</v>
      </c>
      <c r="BE357" s="110">
        <f t="shared" si="327"/>
        <v>11.161384313909688</v>
      </c>
      <c r="BF357" s="110">
        <f t="shared" si="328"/>
        <v>8.0820792479250798</v>
      </c>
      <c r="BG357" s="110">
        <f t="shared" si="329"/>
        <v>155.90574069077562</v>
      </c>
      <c r="BH357" s="110">
        <f t="shared" si="330"/>
        <v>46.438464311586934</v>
      </c>
      <c r="BI357" s="108">
        <f t="shared" si="331"/>
        <v>0</v>
      </c>
      <c r="BJ357" s="109">
        <f t="shared" si="332"/>
        <v>-9626.0186684319797</v>
      </c>
      <c r="BK357" s="109">
        <f t="shared" si="319"/>
        <v>12871.81114021422</v>
      </c>
      <c r="BL357" s="89">
        <f t="shared" si="333"/>
        <v>0.33718950519248891</v>
      </c>
      <c r="BM357" s="109">
        <f t="shared" ref="BM357:BM420" si="362">BM356+BI357</f>
        <v>1537.8865536188205</v>
      </c>
      <c r="BN357" s="108">
        <f t="shared" si="334"/>
        <v>14409.697693833041</v>
      </c>
      <c r="BO357" s="89">
        <f t="shared" si="335"/>
        <v>0.49695301766751032</v>
      </c>
      <c r="BP357" s="108">
        <f t="shared" si="320"/>
        <v>1954.4802396129319</v>
      </c>
      <c r="BQ357" s="108">
        <f t="shared" si="336"/>
        <v>14826.291379827153</v>
      </c>
      <c r="BR357" s="89">
        <f t="shared" si="321"/>
        <v>0.54023089820604575</v>
      </c>
      <c r="BT357" s="108"/>
      <c r="BU357" s="109">
        <f t="shared" si="337"/>
        <v>-9626.0186684319797</v>
      </c>
      <c r="BV357" s="109">
        <f t="shared" si="322"/>
        <v>12871.81114021422</v>
      </c>
      <c r="BX357" s="108">
        <f t="shared" si="323"/>
        <v>9626.0186684319797</v>
      </c>
      <c r="BY357" s="111">
        <f t="shared" si="324"/>
        <v>0.33718950519248891</v>
      </c>
      <c r="BZ357" s="108">
        <f t="shared" si="305"/>
        <v>88.150002000000001</v>
      </c>
      <c r="CA357" s="108">
        <f t="shared" si="306"/>
        <v>41.5</v>
      </c>
    </row>
    <row r="358" spans="1:79" ht="12.75" customHeight="1" x14ac:dyDescent="0.2">
      <c r="A358" s="107">
        <v>41554</v>
      </c>
      <c r="B358" s="108">
        <v>88.699996999999996</v>
      </c>
      <c r="C358" s="108">
        <v>71.010002</v>
      </c>
      <c r="D358" s="108">
        <v>74.440002000000007</v>
      </c>
      <c r="E358" s="108">
        <v>91.370002999999997</v>
      </c>
      <c r="F358" s="108">
        <v>40.049999</v>
      </c>
      <c r="G358" s="108">
        <v>42.150002000000001</v>
      </c>
      <c r="L358" s="189">
        <f>IF(inter=Weekly_2,L357+$B$4,IF(inter=Bi_weekly_2,0,IF(inter=Monthly_2,0,IF(inter=Quarterly_2,0,IF(inter=Yearly_2,0,IF(inter=None_2,0,0))))))</f>
        <v>0</v>
      </c>
      <c r="M358" s="109">
        <f t="shared" si="338"/>
        <v>0</v>
      </c>
      <c r="N358" s="109">
        <f t="shared" si="339"/>
        <v>0</v>
      </c>
      <c r="O358" s="109">
        <f t="shared" si="340"/>
        <v>0</v>
      </c>
      <c r="P358" s="109">
        <f t="shared" si="341"/>
        <v>0</v>
      </c>
      <c r="Q358" s="109">
        <f t="shared" si="342"/>
        <v>0</v>
      </c>
      <c r="R358" s="109">
        <f t="shared" si="343"/>
        <v>0</v>
      </c>
      <c r="S358" s="110">
        <f t="shared" si="344"/>
        <v>0</v>
      </c>
      <c r="T358" s="110">
        <f t="shared" si="345"/>
        <v>0</v>
      </c>
      <c r="U358" s="110">
        <f t="shared" si="346"/>
        <v>0</v>
      </c>
      <c r="V358" s="110">
        <f t="shared" si="347"/>
        <v>0</v>
      </c>
      <c r="W358" s="110">
        <f t="shared" si="348"/>
        <v>0</v>
      </c>
      <c r="X358" s="110">
        <f t="shared" si="349"/>
        <v>0</v>
      </c>
      <c r="Y358" s="110">
        <f t="shared" si="350"/>
        <v>25.650225077922371</v>
      </c>
      <c r="Z358" s="110">
        <f t="shared" si="351"/>
        <v>31.982107464605711</v>
      </c>
      <c r="AA358" s="110">
        <f t="shared" si="352"/>
        <v>9.8498168123492462</v>
      </c>
      <c r="AB358" s="110">
        <f t="shared" si="353"/>
        <v>7.0644340038690023</v>
      </c>
      <c r="AC358" s="110">
        <f t="shared" si="354"/>
        <v>133.54162127176312</v>
      </c>
      <c r="AD358" s="110">
        <f t="shared" si="355"/>
        <v>41.072284372242329</v>
      </c>
      <c r="AE358" s="110"/>
      <c r="AF358" s="110"/>
      <c r="AG358" s="110"/>
      <c r="AH358" s="110"/>
      <c r="AI358" s="110"/>
      <c r="AJ358" s="110"/>
      <c r="AK358" s="90">
        <f t="shared" si="307"/>
        <v>0</v>
      </c>
      <c r="AL358" s="90">
        <f t="shared" si="308"/>
        <v>0</v>
      </c>
      <c r="AM358" s="90">
        <f t="shared" si="309"/>
        <v>0</v>
      </c>
      <c r="AN358" s="90">
        <f t="shared" si="310"/>
        <v>0</v>
      </c>
      <c r="AO358" s="90">
        <f t="shared" si="311"/>
        <v>0</v>
      </c>
      <c r="AP358" s="90">
        <f t="shared" si="312"/>
        <v>0</v>
      </c>
      <c r="AQ358" s="110">
        <f t="shared" si="313"/>
        <v>0</v>
      </c>
      <c r="AR358" s="110">
        <f t="shared" si="314"/>
        <v>0</v>
      </c>
      <c r="AS358" s="110">
        <f t="shared" si="315"/>
        <v>0</v>
      </c>
      <c r="AT358" s="110">
        <f t="shared" si="316"/>
        <v>0</v>
      </c>
      <c r="AU358" s="110">
        <f t="shared" si="317"/>
        <v>0</v>
      </c>
      <c r="AV358" s="110">
        <f t="shared" si="318"/>
        <v>0</v>
      </c>
      <c r="AW358" s="110">
        <f t="shared" si="356"/>
        <v>3.1288336759185809</v>
      </c>
      <c r="AX358" s="110">
        <f t="shared" si="357"/>
        <v>5.4202978917331119</v>
      </c>
      <c r="AY358" s="110">
        <f t="shared" si="358"/>
        <v>1.3115675015604409</v>
      </c>
      <c r="AZ358" s="110">
        <f t="shared" si="359"/>
        <v>1.0176452440560784</v>
      </c>
      <c r="BA358" s="110">
        <f t="shared" si="360"/>
        <v>22.364119419012489</v>
      </c>
      <c r="BB358" s="110">
        <f t="shared" si="361"/>
        <v>5.3661799393446064</v>
      </c>
      <c r="BC358" s="110">
        <f t="shared" si="325"/>
        <v>28.779058753840953</v>
      </c>
      <c r="BD358" s="110">
        <f t="shared" si="326"/>
        <v>37.402405356338825</v>
      </c>
      <c r="BE358" s="110">
        <f t="shared" si="327"/>
        <v>11.161384313909688</v>
      </c>
      <c r="BF358" s="110">
        <f t="shared" si="328"/>
        <v>8.0820792479250798</v>
      </c>
      <c r="BG358" s="110">
        <f t="shared" si="329"/>
        <v>155.90574069077562</v>
      </c>
      <c r="BH358" s="110">
        <f t="shared" si="330"/>
        <v>46.438464311586934</v>
      </c>
      <c r="BI358" s="108">
        <f t="shared" si="331"/>
        <v>0</v>
      </c>
      <c r="BJ358" s="109">
        <f t="shared" si="332"/>
        <v>-9626.0186684319797</v>
      </c>
      <c r="BK358" s="109">
        <f t="shared" si="319"/>
        <v>13004.460808651706</v>
      </c>
      <c r="BL358" s="89">
        <f t="shared" si="333"/>
        <v>0.3509698304761395</v>
      </c>
      <c r="BM358" s="109">
        <f t="shared" si="362"/>
        <v>1537.8865536188205</v>
      </c>
      <c r="BN358" s="108">
        <f t="shared" si="334"/>
        <v>14542.347362270526</v>
      </c>
      <c r="BO358" s="89">
        <f t="shared" si="335"/>
        <v>0.51073334295116068</v>
      </c>
      <c r="BP358" s="108">
        <f t="shared" si="320"/>
        <v>1974.9056937847406</v>
      </c>
      <c r="BQ358" s="108">
        <f t="shared" si="336"/>
        <v>14979.366502436445</v>
      </c>
      <c r="BR358" s="89">
        <f t="shared" si="321"/>
        <v>0.55613312402566684</v>
      </c>
      <c r="BT358" s="108"/>
      <c r="BU358" s="109">
        <f t="shared" si="337"/>
        <v>-9626.0186684319797</v>
      </c>
      <c r="BV358" s="109">
        <f t="shared" si="322"/>
        <v>13004.460808651706</v>
      </c>
      <c r="BX358" s="108">
        <f t="shared" si="323"/>
        <v>9626.0186684319797</v>
      </c>
      <c r="BY358" s="111">
        <f t="shared" si="324"/>
        <v>0.3509698304761395</v>
      </c>
      <c r="BZ358" s="108">
        <f t="shared" si="305"/>
        <v>88.699996999999996</v>
      </c>
      <c r="CA358" s="108">
        <f t="shared" si="306"/>
        <v>42.150002000000001</v>
      </c>
    </row>
    <row r="359" spans="1:79" ht="12.75" customHeight="1" x14ac:dyDescent="0.2">
      <c r="A359" s="107">
        <v>41561</v>
      </c>
      <c r="B359" s="108">
        <v>90.949996999999996</v>
      </c>
      <c r="C359" s="108">
        <v>72.589995999999999</v>
      </c>
      <c r="D359" s="108">
        <v>76.279999000000004</v>
      </c>
      <c r="E359" s="108">
        <v>93.699996999999996</v>
      </c>
      <c r="F359" s="108">
        <v>41.029998999999997</v>
      </c>
      <c r="G359" s="108">
        <v>42.5</v>
      </c>
      <c r="L359" s="189">
        <f>IF(inter=Weekly_2,L358+$B$4,IF(inter=Bi_weekly_2,L357+$B$4,IF(inter=Monthly_2,L355+$B$4,IF(inter=Quarterly_2,0,IF(inter=Yearly_2,0,IF(inter=None_2,0,0))))))</f>
        <v>13100</v>
      </c>
      <c r="M359" s="109">
        <f t="shared" si="338"/>
        <v>27.2878938863646</v>
      </c>
      <c r="N359" s="109">
        <f t="shared" si="339"/>
        <v>15.981052927298606</v>
      </c>
      <c r="O359" s="109">
        <f t="shared" si="340"/>
        <v>17.744016596183656</v>
      </c>
      <c r="P359" s="109">
        <f t="shared" si="341"/>
        <v>20.037444969223543</v>
      </c>
      <c r="Q359" s="109">
        <f t="shared" si="342"/>
        <v>95.112587238819287</v>
      </c>
      <c r="R359" s="109">
        <f t="shared" si="343"/>
        <v>16.372085820298935</v>
      </c>
      <c r="S359" s="110">
        <f t="shared" si="344"/>
        <v>-0.30003182832831321</v>
      </c>
      <c r="T359" s="110">
        <f t="shared" si="345"/>
        <v>-0.22015503248269369</v>
      </c>
      <c r="U359" s="110">
        <f t="shared" si="346"/>
        <v>-0.23261689602517766</v>
      </c>
      <c r="V359" s="110">
        <f t="shared" si="347"/>
        <v>-0.21384680481071461</v>
      </c>
      <c r="W359" s="110">
        <f t="shared" si="348"/>
        <v>-2.3181230698742961</v>
      </c>
      <c r="X359" s="110">
        <f t="shared" si="349"/>
        <v>-0.38522554871291609</v>
      </c>
      <c r="Y359" s="110">
        <f t="shared" si="350"/>
        <v>25.350193249594057</v>
      </c>
      <c r="Z359" s="110">
        <f t="shared" si="351"/>
        <v>31.761952432123017</v>
      </c>
      <c r="AA359" s="110">
        <f t="shared" si="352"/>
        <v>9.6171999163240685</v>
      </c>
      <c r="AB359" s="110">
        <f t="shared" si="353"/>
        <v>6.8505871990582881</v>
      </c>
      <c r="AC359" s="110">
        <f t="shared" si="354"/>
        <v>131.22349820188882</v>
      </c>
      <c r="AD359" s="110">
        <f t="shared" si="355"/>
        <v>40.687058823529412</v>
      </c>
      <c r="AE359" s="110"/>
      <c r="AF359" s="110"/>
      <c r="AG359" s="110"/>
      <c r="AH359" s="110"/>
      <c r="AI359" s="110"/>
      <c r="AJ359" s="110"/>
      <c r="AK359" s="90">
        <f t="shared" si="307"/>
        <v>0</v>
      </c>
      <c r="AL359" s="90">
        <f t="shared" si="308"/>
        <v>0</v>
      </c>
      <c r="AM359" s="90">
        <f t="shared" si="309"/>
        <v>0</v>
      </c>
      <c r="AN359" s="90">
        <f t="shared" si="310"/>
        <v>0</v>
      </c>
      <c r="AO359" s="90">
        <f t="shared" si="311"/>
        <v>0</v>
      </c>
      <c r="AP359" s="90">
        <f t="shared" si="312"/>
        <v>0</v>
      </c>
      <c r="AQ359" s="110">
        <f t="shared" si="313"/>
        <v>0</v>
      </c>
      <c r="AR359" s="110">
        <f t="shared" si="314"/>
        <v>0</v>
      </c>
      <c r="AS359" s="110">
        <f t="shared" si="315"/>
        <v>0</v>
      </c>
      <c r="AT359" s="110">
        <f t="shared" si="316"/>
        <v>0</v>
      </c>
      <c r="AU359" s="110">
        <f t="shared" si="317"/>
        <v>0</v>
      </c>
      <c r="AV359" s="110">
        <f t="shared" si="318"/>
        <v>0</v>
      </c>
      <c r="AW359" s="110">
        <f t="shared" si="356"/>
        <v>3.1288336759185809</v>
      </c>
      <c r="AX359" s="110">
        <f t="shared" si="357"/>
        <v>5.4202978917331119</v>
      </c>
      <c r="AY359" s="110">
        <f t="shared" si="358"/>
        <v>1.3115675015604409</v>
      </c>
      <c r="AZ359" s="110">
        <f t="shared" si="359"/>
        <v>1.0176452440560784</v>
      </c>
      <c r="BA359" s="110">
        <f t="shared" si="360"/>
        <v>22.364119419012489</v>
      </c>
      <c r="BB359" s="110">
        <f t="shared" si="361"/>
        <v>5.3661799393446064</v>
      </c>
      <c r="BC359" s="110">
        <f t="shared" si="325"/>
        <v>28.479026925512638</v>
      </c>
      <c r="BD359" s="110">
        <f t="shared" si="326"/>
        <v>37.182250323856131</v>
      </c>
      <c r="BE359" s="110">
        <f t="shared" si="327"/>
        <v>10.92876741788451</v>
      </c>
      <c r="BF359" s="110">
        <f t="shared" si="328"/>
        <v>7.8682324431143664</v>
      </c>
      <c r="BG359" s="110">
        <f t="shared" si="329"/>
        <v>153.58761762090131</v>
      </c>
      <c r="BH359" s="110">
        <f t="shared" si="330"/>
        <v>46.053238762874017</v>
      </c>
      <c r="BI359" s="108">
        <f t="shared" si="331"/>
        <v>0</v>
      </c>
      <c r="BJ359" s="109">
        <f t="shared" si="332"/>
        <v>-9433.4835869937906</v>
      </c>
      <c r="BK359" s="109">
        <f t="shared" si="319"/>
        <v>13100</v>
      </c>
      <c r="BL359" s="89">
        <f t="shared" si="333"/>
        <v>0.38867046083181189</v>
      </c>
      <c r="BM359" s="109">
        <f t="shared" si="362"/>
        <v>1537.8865536188205</v>
      </c>
      <c r="BN359" s="108">
        <f t="shared" si="334"/>
        <v>14637.88655361882</v>
      </c>
      <c r="BO359" s="89">
        <f t="shared" si="335"/>
        <v>0.55169470732958992</v>
      </c>
      <c r="BP359" s="108">
        <f t="shared" si="320"/>
        <v>2019.0889845606994</v>
      </c>
      <c r="BQ359" s="108">
        <f t="shared" si="336"/>
        <v>15119.0889845607</v>
      </c>
      <c r="BR359" s="89">
        <f t="shared" si="321"/>
        <v>0.60270475324786843</v>
      </c>
      <c r="BT359" s="108"/>
      <c r="BU359" s="109">
        <f t="shared" si="337"/>
        <v>-9433.4835869937906</v>
      </c>
      <c r="BV359" s="109">
        <f t="shared" si="322"/>
        <v>13100</v>
      </c>
      <c r="BX359" s="108">
        <f t="shared" si="323"/>
        <v>9433.4835869937906</v>
      </c>
      <c r="BY359" s="111">
        <f t="shared" si="324"/>
        <v>0.38867046083181167</v>
      </c>
      <c r="BZ359" s="108">
        <f t="shared" si="305"/>
        <v>90.949996999999996</v>
      </c>
      <c r="CA359" s="108">
        <f t="shared" si="306"/>
        <v>42.5</v>
      </c>
    </row>
    <row r="360" spans="1:79" ht="12.75" customHeight="1" x14ac:dyDescent="0.2">
      <c r="A360" s="107">
        <v>41568</v>
      </c>
      <c r="B360" s="108">
        <v>91.669998000000007</v>
      </c>
      <c r="C360" s="108">
        <v>73.069999999999993</v>
      </c>
      <c r="D360" s="108">
        <v>76.879997000000003</v>
      </c>
      <c r="E360" s="108">
        <v>94.470000999999996</v>
      </c>
      <c r="F360" s="108">
        <v>41.200001</v>
      </c>
      <c r="G360" s="108">
        <v>42.119999</v>
      </c>
      <c r="L360" s="189">
        <f>IF(inter=Weekly_2,L359+$B$4,IF(inter=Bi_weekly_2,0,IF(inter=Monthly_2,0,IF(inter=Quarterly_2,L347+$B$4,IF(inter=Yearly_2,0,IF(inter=None_2,0,0))))))</f>
        <v>0</v>
      </c>
      <c r="M360" s="109">
        <f t="shared" si="338"/>
        <v>0</v>
      </c>
      <c r="N360" s="109">
        <f t="shared" si="339"/>
        <v>0</v>
      </c>
      <c r="O360" s="109">
        <f t="shared" si="340"/>
        <v>0</v>
      </c>
      <c r="P360" s="109">
        <f t="shared" si="341"/>
        <v>0</v>
      </c>
      <c r="Q360" s="109">
        <f t="shared" si="342"/>
        <v>0</v>
      </c>
      <c r="R360" s="109">
        <f t="shared" si="343"/>
        <v>0</v>
      </c>
      <c r="S360" s="110">
        <f t="shared" si="344"/>
        <v>0</v>
      </c>
      <c r="T360" s="110">
        <f t="shared" si="345"/>
        <v>0</v>
      </c>
      <c r="U360" s="110">
        <f t="shared" si="346"/>
        <v>0</v>
      </c>
      <c r="V360" s="110">
        <f t="shared" si="347"/>
        <v>0</v>
      </c>
      <c r="W360" s="110">
        <f t="shared" si="348"/>
        <v>0</v>
      </c>
      <c r="X360" s="110">
        <f t="shared" si="349"/>
        <v>0</v>
      </c>
      <c r="Y360" s="110">
        <f t="shared" si="350"/>
        <v>25.350193249594057</v>
      </c>
      <c r="Z360" s="110">
        <f t="shared" si="351"/>
        <v>31.761952432123017</v>
      </c>
      <c r="AA360" s="110">
        <f t="shared" si="352"/>
        <v>9.6171999163240685</v>
      </c>
      <c r="AB360" s="110">
        <f t="shared" si="353"/>
        <v>6.8505871990582881</v>
      </c>
      <c r="AC360" s="110">
        <f t="shared" si="354"/>
        <v>131.22349820188882</v>
      </c>
      <c r="AD360" s="110">
        <f t="shared" si="355"/>
        <v>40.687058823529412</v>
      </c>
      <c r="AE360" s="110"/>
      <c r="AF360" s="110"/>
      <c r="AG360" s="110"/>
      <c r="AH360" s="110"/>
      <c r="AI360" s="110"/>
      <c r="AJ360" s="110"/>
      <c r="AK360" s="90">
        <f t="shared" si="307"/>
        <v>0</v>
      </c>
      <c r="AL360" s="90">
        <f t="shared" si="308"/>
        <v>0</v>
      </c>
      <c r="AM360" s="90">
        <f t="shared" si="309"/>
        <v>0</v>
      </c>
      <c r="AN360" s="90">
        <f t="shared" si="310"/>
        <v>0</v>
      </c>
      <c r="AO360" s="90">
        <f t="shared" si="311"/>
        <v>0</v>
      </c>
      <c r="AP360" s="90">
        <f t="shared" si="312"/>
        <v>0</v>
      </c>
      <c r="AQ360" s="110">
        <f t="shared" si="313"/>
        <v>0</v>
      </c>
      <c r="AR360" s="110">
        <f t="shared" si="314"/>
        <v>0</v>
      </c>
      <c r="AS360" s="110">
        <f t="shared" si="315"/>
        <v>0</v>
      </c>
      <c r="AT360" s="110">
        <f t="shared" si="316"/>
        <v>0</v>
      </c>
      <c r="AU360" s="110">
        <f t="shared" si="317"/>
        <v>0</v>
      </c>
      <c r="AV360" s="110">
        <f t="shared" si="318"/>
        <v>0</v>
      </c>
      <c r="AW360" s="110">
        <f t="shared" si="356"/>
        <v>3.1288336759185809</v>
      </c>
      <c r="AX360" s="110">
        <f t="shared" si="357"/>
        <v>5.4202978917331119</v>
      </c>
      <c r="AY360" s="110">
        <f t="shared" si="358"/>
        <v>1.3115675015604409</v>
      </c>
      <c r="AZ360" s="110">
        <f t="shared" si="359"/>
        <v>1.0176452440560784</v>
      </c>
      <c r="BA360" s="110">
        <f t="shared" si="360"/>
        <v>22.364119419012489</v>
      </c>
      <c r="BB360" s="110">
        <f t="shared" si="361"/>
        <v>5.3661799393446064</v>
      </c>
      <c r="BC360" s="110">
        <f t="shared" si="325"/>
        <v>28.479026925512638</v>
      </c>
      <c r="BD360" s="110">
        <f t="shared" si="326"/>
        <v>37.182250323856131</v>
      </c>
      <c r="BE360" s="110">
        <f t="shared" si="327"/>
        <v>10.92876741788451</v>
      </c>
      <c r="BF360" s="110">
        <f t="shared" si="328"/>
        <v>7.8682324431143664</v>
      </c>
      <c r="BG360" s="110">
        <f t="shared" si="329"/>
        <v>153.58761762090131</v>
      </c>
      <c r="BH360" s="110">
        <f t="shared" si="330"/>
        <v>46.053238762874017</v>
      </c>
      <c r="BI360" s="108">
        <f t="shared" si="331"/>
        <v>0</v>
      </c>
      <c r="BJ360" s="109">
        <f t="shared" si="332"/>
        <v>-9433.4835869937906</v>
      </c>
      <c r="BK360" s="109">
        <f t="shared" si="319"/>
        <v>13151.390443067467</v>
      </c>
      <c r="BL360" s="89">
        <f t="shared" si="333"/>
        <v>0.39411812421019721</v>
      </c>
      <c r="BM360" s="109">
        <f t="shared" si="362"/>
        <v>1537.8865536188205</v>
      </c>
      <c r="BN360" s="108">
        <f t="shared" si="334"/>
        <v>14689.276996686287</v>
      </c>
      <c r="BO360" s="89">
        <f t="shared" si="335"/>
        <v>0.55714237070797545</v>
      </c>
      <c r="BP360" s="108">
        <f t="shared" si="320"/>
        <v>2027.2768326780633</v>
      </c>
      <c r="BQ360" s="108">
        <f t="shared" si="336"/>
        <v>15178.667275745529</v>
      </c>
      <c r="BR360" s="89">
        <f t="shared" si="321"/>
        <v>0.60902037256658659</v>
      </c>
      <c r="BT360" s="108"/>
      <c r="BU360" s="109">
        <f t="shared" si="337"/>
        <v>-9433.4835869937906</v>
      </c>
      <c r="BV360" s="109">
        <f t="shared" si="322"/>
        <v>13151.390443067467</v>
      </c>
      <c r="BX360" s="108">
        <f t="shared" si="323"/>
        <v>9433.4835869937906</v>
      </c>
      <c r="BY360" s="111">
        <f t="shared" si="324"/>
        <v>0.39411812421019721</v>
      </c>
      <c r="BZ360" s="108">
        <f t="shared" si="305"/>
        <v>91.669998000000007</v>
      </c>
      <c r="CA360" s="108">
        <f t="shared" si="306"/>
        <v>42.119999</v>
      </c>
    </row>
    <row r="361" spans="1:79" ht="12.75" customHeight="1" x14ac:dyDescent="0.2">
      <c r="A361" s="107">
        <v>41575</v>
      </c>
      <c r="B361" s="108">
        <v>91.510002</v>
      </c>
      <c r="C361" s="108">
        <v>73.220000999999996</v>
      </c>
      <c r="D361" s="108">
        <v>76.730002999999996</v>
      </c>
      <c r="E361" s="108">
        <v>93.720000999999996</v>
      </c>
      <c r="F361" s="108">
        <v>40.650002000000001</v>
      </c>
      <c r="G361" s="108">
        <v>41.849997999999999</v>
      </c>
      <c r="L361" s="189">
        <f>IF(inter=Weekly_2,L360+$B$4,IF(inter=Bi_weekly_2,L359+$B$4,IF(inter=Monthly_2,0,IF(inter=Quarterly_2,0,IF(inter=Yearly_2,0,IF(inter=None_2,0,0))))))</f>
        <v>0</v>
      </c>
      <c r="M361" s="109">
        <f t="shared" si="338"/>
        <v>0</v>
      </c>
      <c r="N361" s="109">
        <f t="shared" si="339"/>
        <v>0</v>
      </c>
      <c r="O361" s="109">
        <f t="shared" si="340"/>
        <v>0</v>
      </c>
      <c r="P361" s="109">
        <f t="shared" si="341"/>
        <v>0</v>
      </c>
      <c r="Q361" s="109">
        <f t="shared" si="342"/>
        <v>0</v>
      </c>
      <c r="R361" s="109">
        <f t="shared" si="343"/>
        <v>0</v>
      </c>
      <c r="S361" s="110">
        <f t="shared" si="344"/>
        <v>0</v>
      </c>
      <c r="T361" s="110">
        <f t="shared" si="345"/>
        <v>0</v>
      </c>
      <c r="U361" s="110">
        <f t="shared" si="346"/>
        <v>0</v>
      </c>
      <c r="V361" s="110">
        <f t="shared" si="347"/>
        <v>0</v>
      </c>
      <c r="W361" s="110">
        <f t="shared" si="348"/>
        <v>0</v>
      </c>
      <c r="X361" s="110">
        <f t="shared" si="349"/>
        <v>0</v>
      </c>
      <c r="Y361" s="110">
        <f t="shared" si="350"/>
        <v>25.350193249594057</v>
      </c>
      <c r="Z361" s="110">
        <f t="shared" si="351"/>
        <v>31.761952432123017</v>
      </c>
      <c r="AA361" s="110">
        <f t="shared" si="352"/>
        <v>9.6171999163240685</v>
      </c>
      <c r="AB361" s="110">
        <f t="shared" si="353"/>
        <v>6.8505871990582881</v>
      </c>
      <c r="AC361" s="110">
        <f t="shared" si="354"/>
        <v>131.22349820188882</v>
      </c>
      <c r="AD361" s="110">
        <f t="shared" si="355"/>
        <v>40.687058823529412</v>
      </c>
      <c r="AE361" s="110"/>
      <c r="AF361" s="110"/>
      <c r="AG361" s="110"/>
      <c r="AH361" s="110"/>
      <c r="AI361" s="110"/>
      <c r="AJ361" s="110"/>
      <c r="AK361" s="90">
        <f t="shared" si="307"/>
        <v>0</v>
      </c>
      <c r="AL361" s="90">
        <f t="shared" si="308"/>
        <v>0</v>
      </c>
      <c r="AM361" s="90">
        <f t="shared" si="309"/>
        <v>0</v>
      </c>
      <c r="AN361" s="90">
        <f t="shared" si="310"/>
        <v>0</v>
      </c>
      <c r="AO361" s="90">
        <f t="shared" si="311"/>
        <v>0</v>
      </c>
      <c r="AP361" s="90">
        <f t="shared" si="312"/>
        <v>0</v>
      </c>
      <c r="AQ361" s="110">
        <f t="shared" si="313"/>
        <v>0</v>
      </c>
      <c r="AR361" s="110">
        <f t="shared" si="314"/>
        <v>0</v>
      </c>
      <c r="AS361" s="110">
        <f t="shared" si="315"/>
        <v>0</v>
      </c>
      <c r="AT361" s="110">
        <f t="shared" si="316"/>
        <v>0</v>
      </c>
      <c r="AU361" s="110">
        <f t="shared" si="317"/>
        <v>0</v>
      </c>
      <c r="AV361" s="110">
        <f t="shared" si="318"/>
        <v>0</v>
      </c>
      <c r="AW361" s="110">
        <f t="shared" si="356"/>
        <v>3.1288336759185809</v>
      </c>
      <c r="AX361" s="110">
        <f t="shared" si="357"/>
        <v>5.4202978917331119</v>
      </c>
      <c r="AY361" s="110">
        <f t="shared" si="358"/>
        <v>1.3115675015604409</v>
      </c>
      <c r="AZ361" s="110">
        <f t="shared" si="359"/>
        <v>1.0176452440560784</v>
      </c>
      <c r="BA361" s="110">
        <f t="shared" si="360"/>
        <v>22.364119419012489</v>
      </c>
      <c r="BB361" s="110">
        <f t="shared" si="361"/>
        <v>5.3661799393446064</v>
      </c>
      <c r="BC361" s="110">
        <f t="shared" si="325"/>
        <v>28.479026925512638</v>
      </c>
      <c r="BD361" s="110">
        <f t="shared" si="326"/>
        <v>37.182250323856131</v>
      </c>
      <c r="BE361" s="110">
        <f t="shared" si="327"/>
        <v>10.92876741788451</v>
      </c>
      <c r="BF361" s="110">
        <f t="shared" si="328"/>
        <v>7.8682324431143664</v>
      </c>
      <c r="BG361" s="110">
        <f t="shared" si="329"/>
        <v>153.58761762090131</v>
      </c>
      <c r="BH361" s="110">
        <f t="shared" si="330"/>
        <v>46.053238762874017</v>
      </c>
      <c r="BI361" s="108">
        <f t="shared" si="331"/>
        <v>0</v>
      </c>
      <c r="BJ361" s="109">
        <f t="shared" si="332"/>
        <v>-9433.4835869937906</v>
      </c>
      <c r="BK361" s="109">
        <f t="shared" si="319"/>
        <v>13062.360036134578</v>
      </c>
      <c r="BL361" s="89">
        <f t="shared" si="333"/>
        <v>0.38468042220840037</v>
      </c>
      <c r="BM361" s="109">
        <f t="shared" si="362"/>
        <v>1537.8865536188205</v>
      </c>
      <c r="BN361" s="108">
        <f t="shared" si="334"/>
        <v>14600.246589753398</v>
      </c>
      <c r="BO361" s="89">
        <f t="shared" si="335"/>
        <v>0.54770466870617862</v>
      </c>
      <c r="BP361" s="108">
        <f t="shared" si="320"/>
        <v>2012.8802034542973</v>
      </c>
      <c r="BQ361" s="108">
        <f t="shared" si="336"/>
        <v>15075.240239588877</v>
      </c>
      <c r="BR361" s="89">
        <f t="shared" si="321"/>
        <v>0.59805655043207318</v>
      </c>
      <c r="BT361" s="108"/>
      <c r="BU361" s="109">
        <f t="shared" si="337"/>
        <v>-9433.4835869937906</v>
      </c>
      <c r="BV361" s="109">
        <f t="shared" si="322"/>
        <v>13062.360036134578</v>
      </c>
      <c r="BX361" s="108">
        <f t="shared" si="323"/>
        <v>9433.4835869937906</v>
      </c>
      <c r="BY361" s="111">
        <f t="shared" si="324"/>
        <v>0.38468042220840037</v>
      </c>
      <c r="BZ361" s="108">
        <f t="shared" si="305"/>
        <v>91.510002</v>
      </c>
      <c r="CA361" s="108">
        <f t="shared" si="306"/>
        <v>41.849997999999999</v>
      </c>
    </row>
    <row r="362" spans="1:79" ht="12.75" customHeight="1" x14ac:dyDescent="0.2">
      <c r="A362" s="107">
        <v>41582</v>
      </c>
      <c r="B362" s="108">
        <v>91.889999000000003</v>
      </c>
      <c r="C362" s="108">
        <v>74.069999999999993</v>
      </c>
      <c r="D362" s="108">
        <v>77.059997999999993</v>
      </c>
      <c r="E362" s="108">
        <v>93.849997999999999</v>
      </c>
      <c r="F362" s="108">
        <v>40.419998</v>
      </c>
      <c r="G362" s="108">
        <v>40.57</v>
      </c>
      <c r="L362" s="189">
        <f>IF(inter=Weekly_2,L361+$B$4,IF(inter=Bi_weekly_2,0,IF(inter=Monthly_2,0,IF(inter=Quarterly_2,0,IF(inter=Yearly_2,0,IF(inter=None_2,0,0))))))</f>
        <v>0</v>
      </c>
      <c r="M362" s="109">
        <f t="shared" si="338"/>
        <v>0</v>
      </c>
      <c r="N362" s="109">
        <f t="shared" si="339"/>
        <v>0</v>
      </c>
      <c r="O362" s="109">
        <f t="shared" si="340"/>
        <v>0</v>
      </c>
      <c r="P362" s="109">
        <f t="shared" si="341"/>
        <v>0</v>
      </c>
      <c r="Q362" s="109">
        <f t="shared" si="342"/>
        <v>0</v>
      </c>
      <c r="R362" s="109">
        <f t="shared" si="343"/>
        <v>0</v>
      </c>
      <c r="S362" s="110">
        <f t="shared" si="344"/>
        <v>0</v>
      </c>
      <c r="T362" s="110">
        <f t="shared" si="345"/>
        <v>0</v>
      </c>
      <c r="U362" s="110">
        <f t="shared" si="346"/>
        <v>0</v>
      </c>
      <c r="V362" s="110">
        <f t="shared" si="347"/>
        <v>0</v>
      </c>
      <c r="W362" s="110">
        <f t="shared" si="348"/>
        <v>0</v>
      </c>
      <c r="X362" s="110">
        <f t="shared" si="349"/>
        <v>0</v>
      </c>
      <c r="Y362" s="110">
        <f t="shared" si="350"/>
        <v>25.350193249594057</v>
      </c>
      <c r="Z362" s="110">
        <f t="shared" si="351"/>
        <v>31.761952432123017</v>
      </c>
      <c r="AA362" s="110">
        <f t="shared" si="352"/>
        <v>9.6171999163240685</v>
      </c>
      <c r="AB362" s="110">
        <f t="shared" si="353"/>
        <v>6.8505871990582881</v>
      </c>
      <c r="AC362" s="110">
        <f t="shared" si="354"/>
        <v>131.22349820188882</v>
      </c>
      <c r="AD362" s="110">
        <f t="shared" si="355"/>
        <v>40.687058823529412</v>
      </c>
      <c r="AE362" s="110"/>
      <c r="AF362" s="110"/>
      <c r="AG362" s="110"/>
      <c r="AH362" s="110"/>
      <c r="AI362" s="110"/>
      <c r="AJ362" s="110"/>
      <c r="AK362" s="90">
        <f t="shared" si="307"/>
        <v>0</v>
      </c>
      <c r="AL362" s="90">
        <f t="shared" si="308"/>
        <v>0</v>
      </c>
      <c r="AM362" s="90">
        <f t="shared" si="309"/>
        <v>0</v>
      </c>
      <c r="AN362" s="90">
        <f t="shared" si="310"/>
        <v>0</v>
      </c>
      <c r="AO362" s="90">
        <f t="shared" si="311"/>
        <v>0</v>
      </c>
      <c r="AP362" s="90">
        <f t="shared" si="312"/>
        <v>0</v>
      </c>
      <c r="AQ362" s="110">
        <f t="shared" si="313"/>
        <v>0</v>
      </c>
      <c r="AR362" s="110">
        <f t="shared" si="314"/>
        <v>0</v>
      </c>
      <c r="AS362" s="110">
        <f t="shared" si="315"/>
        <v>0</v>
      </c>
      <c r="AT362" s="110">
        <f t="shared" si="316"/>
        <v>0</v>
      </c>
      <c r="AU362" s="110">
        <f t="shared" si="317"/>
        <v>0</v>
      </c>
      <c r="AV362" s="110">
        <f t="shared" si="318"/>
        <v>0</v>
      </c>
      <c r="AW362" s="110">
        <f t="shared" si="356"/>
        <v>3.1288336759185809</v>
      </c>
      <c r="AX362" s="110">
        <f t="shared" si="357"/>
        <v>5.4202978917331119</v>
      </c>
      <c r="AY362" s="110">
        <f t="shared" si="358"/>
        <v>1.3115675015604409</v>
      </c>
      <c r="AZ362" s="110">
        <f t="shared" si="359"/>
        <v>1.0176452440560784</v>
      </c>
      <c r="BA362" s="110">
        <f t="shared" si="360"/>
        <v>22.364119419012489</v>
      </c>
      <c r="BB362" s="110">
        <f t="shared" si="361"/>
        <v>5.3661799393446064</v>
      </c>
      <c r="BC362" s="110">
        <f t="shared" si="325"/>
        <v>28.479026925512638</v>
      </c>
      <c r="BD362" s="110">
        <f t="shared" si="326"/>
        <v>37.182250323856131</v>
      </c>
      <c r="BE362" s="110">
        <f t="shared" si="327"/>
        <v>10.92876741788451</v>
      </c>
      <c r="BF362" s="110">
        <f t="shared" si="328"/>
        <v>7.8682324431143664</v>
      </c>
      <c r="BG362" s="110">
        <f t="shared" si="329"/>
        <v>153.58761762090131</v>
      </c>
      <c r="BH362" s="110">
        <f t="shared" si="330"/>
        <v>46.053238762874017</v>
      </c>
      <c r="BI362" s="108">
        <f t="shared" si="331"/>
        <v>0</v>
      </c>
      <c r="BJ362" s="109">
        <f t="shared" si="332"/>
        <v>-9433.4835869937906</v>
      </c>
      <c r="BK362" s="109">
        <f t="shared" si="319"/>
        <v>13020.793561594273</v>
      </c>
      <c r="BL362" s="89">
        <f t="shared" si="333"/>
        <v>0.38027415233397011</v>
      </c>
      <c r="BM362" s="109">
        <f t="shared" si="362"/>
        <v>1537.8865536188205</v>
      </c>
      <c r="BN362" s="108">
        <f t="shared" si="334"/>
        <v>14558.680115213094</v>
      </c>
      <c r="BO362" s="89">
        <f t="shared" si="335"/>
        <v>0.54329839883174813</v>
      </c>
      <c r="BP362" s="108">
        <f t="shared" si="320"/>
        <v>2007.2289636859382</v>
      </c>
      <c r="BQ362" s="108">
        <f t="shared" si="336"/>
        <v>15028.02252528021</v>
      </c>
      <c r="BR362" s="89">
        <f t="shared" si="321"/>
        <v>0.5930512187459327</v>
      </c>
      <c r="BT362" s="108"/>
      <c r="BU362" s="109">
        <f t="shared" si="337"/>
        <v>-9433.4835869937906</v>
      </c>
      <c r="BV362" s="109">
        <f t="shared" si="322"/>
        <v>13020.793561594273</v>
      </c>
      <c r="BX362" s="108">
        <f t="shared" si="323"/>
        <v>9433.4835869937906</v>
      </c>
      <c r="BY362" s="111">
        <f t="shared" si="324"/>
        <v>0.38027415233397011</v>
      </c>
      <c r="BZ362" s="108">
        <f t="shared" si="305"/>
        <v>91.889999000000003</v>
      </c>
      <c r="CA362" s="108">
        <f t="shared" si="306"/>
        <v>40.57</v>
      </c>
    </row>
    <row r="363" spans="1:79" ht="12.75" customHeight="1" x14ac:dyDescent="0.2">
      <c r="A363" s="107">
        <v>41589</v>
      </c>
      <c r="B363" s="108">
        <v>93.440002000000007</v>
      </c>
      <c r="C363" s="108">
        <v>75.099997999999999</v>
      </c>
      <c r="D363" s="108">
        <v>78.730002999999996</v>
      </c>
      <c r="E363" s="108">
        <v>95.550003000000004</v>
      </c>
      <c r="F363" s="108">
        <v>41.049999</v>
      </c>
      <c r="G363" s="108">
        <v>41.610000999999997</v>
      </c>
      <c r="L363" s="189">
        <f>IF(inter=Weekly_2,L362+$B$4,IF(inter=Bi_weekly_2,L361+$B$4,IF(inter=Monthly_2,L359+$B$4,IF(inter=Quarterly_2,0,IF(inter=Yearly_2,0,IF(inter=None_2,0,0))))))</f>
        <v>13200</v>
      </c>
      <c r="M363" s="109">
        <f t="shared" si="338"/>
        <v>45.522107942455477</v>
      </c>
      <c r="N363" s="109">
        <f t="shared" si="339"/>
        <v>62.122564128534123</v>
      </c>
      <c r="O363" s="109">
        <f t="shared" si="340"/>
        <v>17.962178263793589</v>
      </c>
      <c r="P363" s="109">
        <f t="shared" si="341"/>
        <v>7.7736274217809296</v>
      </c>
      <c r="Q363" s="109">
        <f t="shared" si="342"/>
        <v>-38.475530035962038</v>
      </c>
      <c r="R363" s="109">
        <f t="shared" si="343"/>
        <v>-49.411441665882649</v>
      </c>
      <c r="S363" s="110">
        <f t="shared" si="344"/>
        <v>-0.48718008313458161</v>
      </c>
      <c r="T363" s="110">
        <f t="shared" si="345"/>
        <v>-0.82719794651038636</v>
      </c>
      <c r="U363" s="110">
        <f t="shared" si="346"/>
        <v>-0.2281490864898556</v>
      </c>
      <c r="V363" s="110">
        <f t="shared" si="347"/>
        <v>-8.1356642362229226E-2</v>
      </c>
      <c r="W363" s="110">
        <f t="shared" si="348"/>
        <v>0.93728455476849193</v>
      </c>
      <c r="X363" s="110">
        <f t="shared" si="349"/>
        <v>1.1874895572793343</v>
      </c>
      <c r="Y363" s="110">
        <f t="shared" si="350"/>
        <v>24.863013166459474</v>
      </c>
      <c r="Z363" s="110">
        <f t="shared" si="351"/>
        <v>30.934754485612633</v>
      </c>
      <c r="AA363" s="110">
        <f t="shared" si="352"/>
        <v>9.389050829834213</v>
      </c>
      <c r="AB363" s="110">
        <f t="shared" si="353"/>
        <v>6.7692305566960584</v>
      </c>
      <c r="AC363" s="110">
        <f t="shared" si="354"/>
        <v>132.16078275665731</v>
      </c>
      <c r="AD363" s="110">
        <f t="shared" si="355"/>
        <v>41.874548380808747</v>
      </c>
      <c r="AE363" s="110"/>
      <c r="AF363" s="110"/>
      <c r="AG363" s="110"/>
      <c r="AH363" s="110"/>
      <c r="AI363" s="110"/>
      <c r="AJ363" s="110"/>
      <c r="AK363" s="90">
        <f t="shared" si="307"/>
        <v>0</v>
      </c>
      <c r="AL363" s="90">
        <f t="shared" si="308"/>
        <v>0</v>
      </c>
      <c r="AM363" s="90">
        <f t="shared" si="309"/>
        <v>0</v>
      </c>
      <c r="AN363" s="90">
        <f t="shared" si="310"/>
        <v>0</v>
      </c>
      <c r="AO363" s="90">
        <f t="shared" si="311"/>
        <v>0</v>
      </c>
      <c r="AP363" s="90">
        <f t="shared" si="312"/>
        <v>0</v>
      </c>
      <c r="AQ363" s="110">
        <f t="shared" si="313"/>
        <v>0</v>
      </c>
      <c r="AR363" s="110">
        <f t="shared" si="314"/>
        <v>0</v>
      </c>
      <c r="AS363" s="110">
        <f t="shared" si="315"/>
        <v>0</v>
      </c>
      <c r="AT363" s="110">
        <f t="shared" si="316"/>
        <v>0</v>
      </c>
      <c r="AU363" s="110">
        <f t="shared" si="317"/>
        <v>0</v>
      </c>
      <c r="AV363" s="110">
        <f t="shared" si="318"/>
        <v>0</v>
      </c>
      <c r="AW363" s="110">
        <f t="shared" si="356"/>
        <v>3.1288336759185809</v>
      </c>
      <c r="AX363" s="110">
        <f t="shared" si="357"/>
        <v>5.4202978917331119</v>
      </c>
      <c r="AY363" s="110">
        <f t="shared" si="358"/>
        <v>1.3115675015604409</v>
      </c>
      <c r="AZ363" s="110">
        <f t="shared" si="359"/>
        <v>1.0176452440560784</v>
      </c>
      <c r="BA363" s="110">
        <f t="shared" si="360"/>
        <v>22.364119419012489</v>
      </c>
      <c r="BB363" s="110">
        <f t="shared" si="361"/>
        <v>5.3661799393446064</v>
      </c>
      <c r="BC363" s="110">
        <f t="shared" si="325"/>
        <v>27.991846842378056</v>
      </c>
      <c r="BD363" s="110">
        <f t="shared" si="326"/>
        <v>36.355052377345743</v>
      </c>
      <c r="BE363" s="110">
        <f t="shared" si="327"/>
        <v>10.700618331394654</v>
      </c>
      <c r="BF363" s="110">
        <f t="shared" si="328"/>
        <v>7.7868758007521368</v>
      </c>
      <c r="BG363" s="110">
        <f t="shared" si="329"/>
        <v>154.52490217566981</v>
      </c>
      <c r="BH363" s="110">
        <f t="shared" si="330"/>
        <v>47.240728320153352</v>
      </c>
      <c r="BI363" s="108">
        <f t="shared" si="331"/>
        <v>0</v>
      </c>
      <c r="BJ363" s="109">
        <f t="shared" si="332"/>
        <v>-9387.9900809390729</v>
      </c>
      <c r="BK363" s="109">
        <f t="shared" si="319"/>
        <v>13199.999999999998</v>
      </c>
      <c r="BL363" s="89">
        <f t="shared" si="333"/>
        <v>0.40605176253867681</v>
      </c>
      <c r="BM363" s="109">
        <f t="shared" si="362"/>
        <v>1537.8865536188205</v>
      </c>
      <c r="BN363" s="108">
        <f t="shared" si="334"/>
        <v>14737.886553618819</v>
      </c>
      <c r="BO363" s="89">
        <f t="shared" si="335"/>
        <v>0.56986601248566715</v>
      </c>
      <c r="BP363" s="108">
        <f t="shared" si="320"/>
        <v>2041.2521376477628</v>
      </c>
      <c r="BQ363" s="108">
        <f t="shared" si="336"/>
        <v>15241.252137647762</v>
      </c>
      <c r="BR363" s="89">
        <f t="shared" si="321"/>
        <v>0.62348404783606171</v>
      </c>
      <c r="BT363" s="108"/>
      <c r="BU363" s="109">
        <f t="shared" si="337"/>
        <v>-9387.9900809390729</v>
      </c>
      <c r="BV363" s="109">
        <f t="shared" si="322"/>
        <v>13199.999999999998</v>
      </c>
      <c r="BX363" s="108">
        <f t="shared" si="323"/>
        <v>9387.9900809390729</v>
      </c>
      <c r="BY363" s="111">
        <f t="shared" si="324"/>
        <v>0.40605176253867659</v>
      </c>
      <c r="BZ363" s="108">
        <f t="shared" si="305"/>
        <v>93.440002000000007</v>
      </c>
      <c r="CA363" s="108">
        <f t="shared" si="306"/>
        <v>41.610000999999997</v>
      </c>
    </row>
    <row r="364" spans="1:79" ht="12.75" customHeight="1" x14ac:dyDescent="0.2">
      <c r="A364" s="107">
        <v>41596</v>
      </c>
      <c r="B364" s="108">
        <v>93.730002999999996</v>
      </c>
      <c r="C364" s="108">
        <v>75.559997999999993</v>
      </c>
      <c r="D364" s="108">
        <v>78.680000000000007</v>
      </c>
      <c r="E364" s="108">
        <v>95.940002000000007</v>
      </c>
      <c r="F364" s="108">
        <v>41.040000999999997</v>
      </c>
      <c r="G364" s="108">
        <v>41.349997999999999</v>
      </c>
      <c r="L364" s="189">
        <f>IF(inter=Weekly_2,L363+$B$4,IF(inter=Bi_weekly_2,0,IF(inter=Monthly_2,0,IF(inter=Quarterly_2,0,IF(inter=Yearly_2,0,IF(inter=None_2,0,0))))))</f>
        <v>0</v>
      </c>
      <c r="M364" s="109">
        <f t="shared" si="338"/>
        <v>0</v>
      </c>
      <c r="N364" s="109">
        <f t="shared" si="339"/>
        <v>0</v>
      </c>
      <c r="O364" s="109">
        <f t="shared" si="340"/>
        <v>0</v>
      </c>
      <c r="P364" s="109">
        <f t="shared" si="341"/>
        <v>0</v>
      </c>
      <c r="Q364" s="109">
        <f t="shared" si="342"/>
        <v>0</v>
      </c>
      <c r="R364" s="109">
        <f t="shared" si="343"/>
        <v>0</v>
      </c>
      <c r="S364" s="110">
        <f t="shared" si="344"/>
        <v>0</v>
      </c>
      <c r="T364" s="110">
        <f t="shared" si="345"/>
        <v>0</v>
      </c>
      <c r="U364" s="110">
        <f t="shared" si="346"/>
        <v>0</v>
      </c>
      <c r="V364" s="110">
        <f t="shared" si="347"/>
        <v>0</v>
      </c>
      <c r="W364" s="110">
        <f t="shared" si="348"/>
        <v>0</v>
      </c>
      <c r="X364" s="110">
        <f t="shared" si="349"/>
        <v>0</v>
      </c>
      <c r="Y364" s="110">
        <f t="shared" si="350"/>
        <v>24.863013166459474</v>
      </c>
      <c r="Z364" s="110">
        <f t="shared" si="351"/>
        <v>30.934754485612633</v>
      </c>
      <c r="AA364" s="110">
        <f t="shared" si="352"/>
        <v>9.389050829834213</v>
      </c>
      <c r="AB364" s="110">
        <f t="shared" si="353"/>
        <v>6.7692305566960584</v>
      </c>
      <c r="AC364" s="110">
        <f t="shared" si="354"/>
        <v>132.16078275665731</v>
      </c>
      <c r="AD364" s="110">
        <f t="shared" si="355"/>
        <v>41.874548380808747</v>
      </c>
      <c r="AE364" s="110"/>
      <c r="AF364" s="110"/>
      <c r="AG364" s="110"/>
      <c r="AH364" s="110"/>
      <c r="AI364" s="110"/>
      <c r="AJ364" s="110"/>
      <c r="AK364" s="90">
        <f t="shared" si="307"/>
        <v>0</v>
      </c>
      <c r="AL364" s="90">
        <f t="shared" si="308"/>
        <v>0</v>
      </c>
      <c r="AM364" s="90">
        <f t="shared" si="309"/>
        <v>0</v>
      </c>
      <c r="AN364" s="90">
        <f t="shared" si="310"/>
        <v>0</v>
      </c>
      <c r="AO364" s="90">
        <f t="shared" si="311"/>
        <v>0</v>
      </c>
      <c r="AP364" s="90">
        <f t="shared" si="312"/>
        <v>0</v>
      </c>
      <c r="AQ364" s="110">
        <f t="shared" si="313"/>
        <v>0</v>
      </c>
      <c r="AR364" s="110">
        <f t="shared" si="314"/>
        <v>0</v>
      </c>
      <c r="AS364" s="110">
        <f t="shared" si="315"/>
        <v>0</v>
      </c>
      <c r="AT364" s="110">
        <f t="shared" si="316"/>
        <v>0</v>
      </c>
      <c r="AU364" s="110">
        <f t="shared" si="317"/>
        <v>0</v>
      </c>
      <c r="AV364" s="110">
        <f t="shared" si="318"/>
        <v>0</v>
      </c>
      <c r="AW364" s="110">
        <f t="shared" si="356"/>
        <v>3.1288336759185809</v>
      </c>
      <c r="AX364" s="110">
        <f t="shared" si="357"/>
        <v>5.4202978917331119</v>
      </c>
      <c r="AY364" s="110">
        <f t="shared" si="358"/>
        <v>1.3115675015604409</v>
      </c>
      <c r="AZ364" s="110">
        <f t="shared" si="359"/>
        <v>1.0176452440560784</v>
      </c>
      <c r="BA364" s="110">
        <f t="shared" si="360"/>
        <v>22.364119419012489</v>
      </c>
      <c r="BB364" s="110">
        <f t="shared" si="361"/>
        <v>5.3661799393446064</v>
      </c>
      <c r="BC364" s="110">
        <f t="shared" si="325"/>
        <v>27.991846842378056</v>
      </c>
      <c r="BD364" s="110">
        <f t="shared" si="326"/>
        <v>36.355052377345743</v>
      </c>
      <c r="BE364" s="110">
        <f t="shared" si="327"/>
        <v>10.700618331394654</v>
      </c>
      <c r="BF364" s="110">
        <f t="shared" si="328"/>
        <v>7.7868758007521368</v>
      </c>
      <c r="BG364" s="110">
        <f t="shared" si="329"/>
        <v>154.52490217566981</v>
      </c>
      <c r="BH364" s="110">
        <f t="shared" si="330"/>
        <v>47.240728320153352</v>
      </c>
      <c r="BI364" s="108">
        <f t="shared" si="331"/>
        <v>0</v>
      </c>
      <c r="BJ364" s="109">
        <f t="shared" si="332"/>
        <v>-9387.9900809390729</v>
      </c>
      <c r="BK364" s="109">
        <f t="shared" si="319"/>
        <v>13211.401946475245</v>
      </c>
      <c r="BL364" s="89">
        <f t="shared" si="333"/>
        <v>0.407266287306699</v>
      </c>
      <c r="BM364" s="109">
        <f t="shared" si="362"/>
        <v>1537.8865536188205</v>
      </c>
      <c r="BN364" s="108">
        <f t="shared" si="334"/>
        <v>14749.288500094066</v>
      </c>
      <c r="BO364" s="89">
        <f t="shared" si="335"/>
        <v>0.57108053725368935</v>
      </c>
      <c r="BP364" s="108">
        <f t="shared" si="320"/>
        <v>2043.3653185418452</v>
      </c>
      <c r="BQ364" s="108">
        <f t="shared" si="336"/>
        <v>15254.767265017092</v>
      </c>
      <c r="BR364" s="89">
        <f t="shared" si="321"/>
        <v>0.62492366667383292</v>
      </c>
      <c r="BT364" s="108"/>
      <c r="BU364" s="109">
        <f t="shared" si="337"/>
        <v>-9387.9900809390729</v>
      </c>
      <c r="BV364" s="109">
        <f t="shared" si="322"/>
        <v>13211.401946475245</v>
      </c>
      <c r="BX364" s="108">
        <f t="shared" si="323"/>
        <v>9387.9900809390729</v>
      </c>
      <c r="BY364" s="111">
        <f t="shared" si="324"/>
        <v>0.407266287306699</v>
      </c>
      <c r="BZ364" s="108">
        <f t="shared" si="305"/>
        <v>93.730002999999996</v>
      </c>
      <c r="CA364" s="108">
        <f t="shared" si="306"/>
        <v>41.349997999999999</v>
      </c>
    </row>
    <row r="365" spans="1:79" ht="12.75" customHeight="1" x14ac:dyDescent="0.2">
      <c r="A365" s="107">
        <v>41603</v>
      </c>
      <c r="B365" s="108">
        <v>93.860000999999997</v>
      </c>
      <c r="C365" s="108">
        <v>75.309997999999993</v>
      </c>
      <c r="D365" s="108">
        <v>78.769997000000004</v>
      </c>
      <c r="E365" s="108">
        <v>96.529999000000004</v>
      </c>
      <c r="F365" s="108">
        <v>41.119999</v>
      </c>
      <c r="G365" s="108">
        <v>41.48</v>
      </c>
      <c r="L365" s="189">
        <f>IF(inter=Weekly_2,L364+$B$4,IF(inter=Bi_weekly_2,L363+$B$4,IF(inter=Monthly_2,0,IF(inter=Quarterly_2,0,IF(inter=Yearly_2,0,IF(inter=None_2,0,0))))))</f>
        <v>0</v>
      </c>
      <c r="M365" s="109">
        <f t="shared" si="338"/>
        <v>0</v>
      </c>
      <c r="N365" s="109">
        <f t="shared" si="339"/>
        <v>0</v>
      </c>
      <c r="O365" s="109">
        <f t="shared" si="340"/>
        <v>0</v>
      </c>
      <c r="P365" s="109">
        <f t="shared" si="341"/>
        <v>0</v>
      </c>
      <c r="Q365" s="109">
        <f t="shared" si="342"/>
        <v>0</v>
      </c>
      <c r="R365" s="109">
        <f t="shared" si="343"/>
        <v>0</v>
      </c>
      <c r="S365" s="110">
        <f t="shared" si="344"/>
        <v>0</v>
      </c>
      <c r="T365" s="110">
        <f t="shared" si="345"/>
        <v>0</v>
      </c>
      <c r="U365" s="110">
        <f t="shared" si="346"/>
        <v>0</v>
      </c>
      <c r="V365" s="110">
        <f t="shared" si="347"/>
        <v>0</v>
      </c>
      <c r="W365" s="110">
        <f t="shared" si="348"/>
        <v>0</v>
      </c>
      <c r="X365" s="110">
        <f t="shared" si="349"/>
        <v>0</v>
      </c>
      <c r="Y365" s="110">
        <f t="shared" si="350"/>
        <v>24.863013166459474</v>
      </c>
      <c r="Z365" s="110">
        <f t="shared" si="351"/>
        <v>30.934754485612633</v>
      </c>
      <c r="AA365" s="110">
        <f t="shared" si="352"/>
        <v>9.389050829834213</v>
      </c>
      <c r="AB365" s="110">
        <f t="shared" si="353"/>
        <v>6.7692305566960584</v>
      </c>
      <c r="AC365" s="110">
        <f t="shared" si="354"/>
        <v>132.16078275665731</v>
      </c>
      <c r="AD365" s="110">
        <f t="shared" si="355"/>
        <v>41.874548380808747</v>
      </c>
      <c r="AE365" s="110"/>
      <c r="AF365" s="110"/>
      <c r="AG365" s="110"/>
      <c r="AH365" s="110"/>
      <c r="AI365" s="110"/>
      <c r="AJ365" s="110"/>
      <c r="AK365" s="90">
        <f t="shared" si="307"/>
        <v>0</v>
      </c>
      <c r="AL365" s="90">
        <f t="shared" si="308"/>
        <v>0</v>
      </c>
      <c r="AM365" s="90">
        <f t="shared" si="309"/>
        <v>0</v>
      </c>
      <c r="AN365" s="90">
        <f t="shared" si="310"/>
        <v>0</v>
      </c>
      <c r="AO365" s="90">
        <f t="shared" si="311"/>
        <v>0</v>
      </c>
      <c r="AP365" s="90">
        <f t="shared" si="312"/>
        <v>0</v>
      </c>
      <c r="AQ365" s="110">
        <f t="shared" si="313"/>
        <v>0</v>
      </c>
      <c r="AR365" s="110">
        <f t="shared" si="314"/>
        <v>0</v>
      </c>
      <c r="AS365" s="110">
        <f t="shared" si="315"/>
        <v>0</v>
      </c>
      <c r="AT365" s="110">
        <f t="shared" si="316"/>
        <v>0</v>
      </c>
      <c r="AU365" s="110">
        <f t="shared" si="317"/>
        <v>0</v>
      </c>
      <c r="AV365" s="110">
        <f t="shared" si="318"/>
        <v>0</v>
      </c>
      <c r="AW365" s="110">
        <f t="shared" si="356"/>
        <v>3.1288336759185809</v>
      </c>
      <c r="AX365" s="110">
        <f t="shared" si="357"/>
        <v>5.4202978917331119</v>
      </c>
      <c r="AY365" s="110">
        <f t="shared" si="358"/>
        <v>1.3115675015604409</v>
      </c>
      <c r="AZ365" s="110">
        <f t="shared" si="359"/>
        <v>1.0176452440560784</v>
      </c>
      <c r="BA365" s="110">
        <f t="shared" si="360"/>
        <v>22.364119419012489</v>
      </c>
      <c r="BB365" s="110">
        <f t="shared" si="361"/>
        <v>5.3661799393446064</v>
      </c>
      <c r="BC365" s="110">
        <f t="shared" si="325"/>
        <v>27.991846842378056</v>
      </c>
      <c r="BD365" s="110">
        <f t="shared" si="326"/>
        <v>36.355052377345743</v>
      </c>
      <c r="BE365" s="110">
        <f t="shared" si="327"/>
        <v>10.700618331394654</v>
      </c>
      <c r="BF365" s="110">
        <f t="shared" si="328"/>
        <v>7.7868758007521368</v>
      </c>
      <c r="BG365" s="110">
        <f t="shared" si="329"/>
        <v>154.52490217566981</v>
      </c>
      <c r="BH365" s="110">
        <f t="shared" si="330"/>
        <v>47.240728320153352</v>
      </c>
      <c r="BI365" s="108">
        <f t="shared" si="331"/>
        <v>0</v>
      </c>
      <c r="BJ365" s="109">
        <f t="shared" si="332"/>
        <v>-9387.9900809390729</v>
      </c>
      <c r="BK365" s="109">
        <f t="shared" si="319"/>
        <v>13227.75558530532</v>
      </c>
      <c r="BL365" s="89">
        <f t="shared" si="333"/>
        <v>0.4090082617537405</v>
      </c>
      <c r="BM365" s="109">
        <f t="shared" si="362"/>
        <v>1537.8865536188205</v>
      </c>
      <c r="BN365" s="108">
        <f t="shared" si="334"/>
        <v>14765.64213892414</v>
      </c>
      <c r="BO365" s="89">
        <f t="shared" si="335"/>
        <v>0.57282251170073084</v>
      </c>
      <c r="BP365" s="108">
        <f t="shared" si="320"/>
        <v>2045.6221299203664</v>
      </c>
      <c r="BQ365" s="108">
        <f t="shared" si="336"/>
        <v>15273.377715225684</v>
      </c>
      <c r="BR365" s="89">
        <f t="shared" si="321"/>
        <v>0.6269060345766686</v>
      </c>
      <c r="BT365" s="108"/>
      <c r="BU365" s="109">
        <f t="shared" si="337"/>
        <v>-9387.9900809390729</v>
      </c>
      <c r="BV365" s="109">
        <f t="shared" si="322"/>
        <v>13227.75558530532</v>
      </c>
      <c r="BX365" s="108">
        <f t="shared" si="323"/>
        <v>9387.9900809390729</v>
      </c>
      <c r="BY365" s="111">
        <f t="shared" si="324"/>
        <v>0.40900826175374028</v>
      </c>
      <c r="BZ365" s="108">
        <f t="shared" si="305"/>
        <v>93.860000999999997</v>
      </c>
      <c r="CA365" s="108">
        <f t="shared" si="306"/>
        <v>41.48</v>
      </c>
    </row>
    <row r="366" spans="1:79" ht="12.75" customHeight="1" x14ac:dyDescent="0.2">
      <c r="A366" s="107">
        <v>41610</v>
      </c>
      <c r="B366" s="108">
        <v>93.860000999999997</v>
      </c>
      <c r="C366" s="108">
        <v>75.239998</v>
      </c>
      <c r="D366" s="108">
        <v>79.019997000000004</v>
      </c>
      <c r="E366" s="108">
        <v>96.18</v>
      </c>
      <c r="F366" s="108">
        <v>40.549999</v>
      </c>
      <c r="G366" s="108">
        <v>41.330002</v>
      </c>
      <c r="L366" s="189">
        <f>IF(inter=Weekly_2,L365+$B$4,IF(inter=Bi_weekly_2,0,IF(inter=Monthly_2,0,IF(inter=Quarterly_2,0,IF(inter=Yearly_2,0,IF(inter=None_2,0,0))))))</f>
        <v>0</v>
      </c>
      <c r="M366" s="109">
        <f t="shared" si="338"/>
        <v>0</v>
      </c>
      <c r="N366" s="109">
        <f t="shared" si="339"/>
        <v>0</v>
      </c>
      <c r="O366" s="109">
        <f t="shared" si="340"/>
        <v>0</v>
      </c>
      <c r="P366" s="109">
        <f t="shared" si="341"/>
        <v>0</v>
      </c>
      <c r="Q366" s="109">
        <f t="shared" si="342"/>
        <v>0</v>
      </c>
      <c r="R366" s="109">
        <f t="shared" si="343"/>
        <v>0</v>
      </c>
      <c r="S366" s="110">
        <f t="shared" si="344"/>
        <v>0</v>
      </c>
      <c r="T366" s="110">
        <f t="shared" si="345"/>
        <v>0</v>
      </c>
      <c r="U366" s="110">
        <f t="shared" si="346"/>
        <v>0</v>
      </c>
      <c r="V366" s="110">
        <f t="shared" si="347"/>
        <v>0</v>
      </c>
      <c r="W366" s="110">
        <f t="shared" si="348"/>
        <v>0</v>
      </c>
      <c r="X366" s="110">
        <f t="shared" si="349"/>
        <v>0</v>
      </c>
      <c r="Y366" s="110">
        <f t="shared" si="350"/>
        <v>24.863013166459474</v>
      </c>
      <c r="Z366" s="110">
        <f t="shared" si="351"/>
        <v>30.934754485612633</v>
      </c>
      <c r="AA366" s="110">
        <f t="shared" si="352"/>
        <v>9.389050829834213</v>
      </c>
      <c r="AB366" s="110">
        <f t="shared" si="353"/>
        <v>6.7692305566960584</v>
      </c>
      <c r="AC366" s="110">
        <f t="shared" si="354"/>
        <v>132.16078275665731</v>
      </c>
      <c r="AD366" s="110">
        <f t="shared" si="355"/>
        <v>41.874548380808747</v>
      </c>
      <c r="AE366" s="110"/>
      <c r="AF366" s="110"/>
      <c r="AG366" s="110"/>
      <c r="AH366" s="110"/>
      <c r="AI366" s="110"/>
      <c r="AJ366" s="110"/>
      <c r="AK366" s="90">
        <f t="shared" si="307"/>
        <v>0</v>
      </c>
      <c r="AL366" s="90">
        <f t="shared" si="308"/>
        <v>0</v>
      </c>
      <c r="AM366" s="90">
        <f t="shared" si="309"/>
        <v>0</v>
      </c>
      <c r="AN366" s="90">
        <f t="shared" si="310"/>
        <v>0</v>
      </c>
      <c r="AO366" s="90">
        <f t="shared" si="311"/>
        <v>0</v>
      </c>
      <c r="AP366" s="90">
        <f t="shared" si="312"/>
        <v>0</v>
      </c>
      <c r="AQ366" s="110">
        <f t="shared" si="313"/>
        <v>0</v>
      </c>
      <c r="AR366" s="110">
        <f t="shared" si="314"/>
        <v>0</v>
      </c>
      <c r="AS366" s="110">
        <f t="shared" si="315"/>
        <v>0</v>
      </c>
      <c r="AT366" s="110">
        <f t="shared" si="316"/>
        <v>0</v>
      </c>
      <c r="AU366" s="110">
        <f t="shared" si="317"/>
        <v>0</v>
      </c>
      <c r="AV366" s="110">
        <f t="shared" si="318"/>
        <v>0</v>
      </c>
      <c r="AW366" s="110">
        <f t="shared" si="356"/>
        <v>3.1288336759185809</v>
      </c>
      <c r="AX366" s="110">
        <f t="shared" si="357"/>
        <v>5.4202978917331119</v>
      </c>
      <c r="AY366" s="110">
        <f t="shared" si="358"/>
        <v>1.3115675015604409</v>
      </c>
      <c r="AZ366" s="110">
        <f t="shared" si="359"/>
        <v>1.0176452440560784</v>
      </c>
      <c r="BA366" s="110">
        <f t="shared" si="360"/>
        <v>22.364119419012489</v>
      </c>
      <c r="BB366" s="110">
        <f t="shared" si="361"/>
        <v>5.3661799393446064</v>
      </c>
      <c r="BC366" s="110">
        <f t="shared" si="325"/>
        <v>27.991846842378056</v>
      </c>
      <c r="BD366" s="110">
        <f t="shared" si="326"/>
        <v>36.355052377345743</v>
      </c>
      <c r="BE366" s="110">
        <f t="shared" si="327"/>
        <v>10.700618331394654</v>
      </c>
      <c r="BF366" s="110">
        <f t="shared" si="328"/>
        <v>7.7868758007521368</v>
      </c>
      <c r="BG366" s="110">
        <f t="shared" si="329"/>
        <v>154.52490217566981</v>
      </c>
      <c r="BH366" s="110">
        <f t="shared" si="330"/>
        <v>47.240728320153352</v>
      </c>
      <c r="BI366" s="108">
        <f t="shared" si="331"/>
        <v>0</v>
      </c>
      <c r="BJ366" s="109">
        <f t="shared" si="332"/>
        <v>-9387.9900809390729</v>
      </c>
      <c r="BK366" s="109">
        <f t="shared" si="319"/>
        <v>13143.955446593853</v>
      </c>
      <c r="BL366" s="89">
        <f t="shared" si="333"/>
        <v>0.40008194866766122</v>
      </c>
      <c r="BM366" s="109">
        <f t="shared" si="362"/>
        <v>1537.8865536188205</v>
      </c>
      <c r="BN366" s="108">
        <f t="shared" si="334"/>
        <v>14681.842000212673</v>
      </c>
      <c r="BO366" s="89">
        <f t="shared" si="335"/>
        <v>0.56389619861465179</v>
      </c>
      <c r="BP366" s="108">
        <f t="shared" si="320"/>
        <v>2031.6619617981819</v>
      </c>
      <c r="BQ366" s="108">
        <f t="shared" si="336"/>
        <v>15175.617408392034</v>
      </c>
      <c r="BR366" s="89">
        <f t="shared" si="321"/>
        <v>0.6164926973244127</v>
      </c>
      <c r="BT366" s="108"/>
      <c r="BU366" s="109">
        <f t="shared" si="337"/>
        <v>-9387.9900809390729</v>
      </c>
      <c r="BV366" s="109">
        <f t="shared" si="322"/>
        <v>13143.955446593853</v>
      </c>
      <c r="BX366" s="108">
        <f t="shared" si="323"/>
        <v>9387.9900809390729</v>
      </c>
      <c r="BY366" s="111">
        <f t="shared" si="324"/>
        <v>0.40008194866766122</v>
      </c>
      <c r="BZ366" s="108">
        <f t="shared" si="305"/>
        <v>93.860000999999997</v>
      </c>
      <c r="CA366" s="108">
        <f t="shared" si="306"/>
        <v>41.330002</v>
      </c>
    </row>
    <row r="367" spans="1:79" ht="12.75" customHeight="1" x14ac:dyDescent="0.2">
      <c r="A367" s="107">
        <v>41617</v>
      </c>
      <c r="B367" s="108">
        <v>92.459998999999996</v>
      </c>
      <c r="C367" s="108">
        <v>73.989998</v>
      </c>
      <c r="D367" s="108">
        <v>77.839995999999999</v>
      </c>
      <c r="E367" s="108">
        <v>94.849997999999999</v>
      </c>
      <c r="F367" s="108">
        <v>39.759998000000003</v>
      </c>
      <c r="G367" s="108">
        <v>40.340000000000003</v>
      </c>
      <c r="L367" s="189">
        <f>IF(inter=Weekly_2,L366+$B$4,IF(inter=Bi_weekly_2,L365+$B$4,IF(inter=Monthly_2,L363+$B$4,IF(inter=Quarterly_2,0,IF(inter=Yearly_2,0,IF(inter=None_2,0,0))))))</f>
        <v>13300</v>
      </c>
      <c r="M367" s="109">
        <f t="shared" si="338"/>
        <v>-41.965827492169865</v>
      </c>
      <c r="N367" s="109">
        <f t="shared" si="339"/>
        <v>-51.937577479030097</v>
      </c>
      <c r="O367" s="109">
        <f t="shared" si="340"/>
        <v>-13.956320961908204</v>
      </c>
      <c r="P367" s="109">
        <f t="shared" si="341"/>
        <v>-9.6384952358399687</v>
      </c>
      <c r="Q367" s="109">
        <f t="shared" si="342"/>
        <v>-211.58754191686967</v>
      </c>
      <c r="R367" s="109">
        <f t="shared" si="343"/>
        <v>-66.380718318175241</v>
      </c>
      <c r="S367" s="110">
        <f t="shared" si="344"/>
        <v>0.45388089926509589</v>
      </c>
      <c r="T367" s="110">
        <f t="shared" si="345"/>
        <v>0.70195403274683288</v>
      </c>
      <c r="U367" s="110">
        <f t="shared" si="346"/>
        <v>0.17929498559979634</v>
      </c>
      <c r="V367" s="110">
        <f t="shared" si="347"/>
        <v>0.10161829666923101</v>
      </c>
      <c r="W367" s="110">
        <f t="shared" si="348"/>
        <v>5.321618525153589</v>
      </c>
      <c r="X367" s="110">
        <f t="shared" si="349"/>
        <v>1.6455309449225393</v>
      </c>
      <c r="Y367" s="110">
        <f t="shared" si="350"/>
        <v>25.316894065724568</v>
      </c>
      <c r="Z367" s="110">
        <f t="shared" si="351"/>
        <v>31.636708518359466</v>
      </c>
      <c r="AA367" s="110">
        <f t="shared" si="352"/>
        <v>9.5683458154340091</v>
      </c>
      <c r="AB367" s="110">
        <f t="shared" si="353"/>
        <v>6.8708488533652892</v>
      </c>
      <c r="AC367" s="110">
        <f t="shared" si="354"/>
        <v>137.48240128181089</v>
      </c>
      <c r="AD367" s="110">
        <f t="shared" si="355"/>
        <v>43.520079325731288</v>
      </c>
      <c r="AE367" s="110"/>
      <c r="AF367" s="110"/>
      <c r="AG367" s="110"/>
      <c r="AH367" s="110"/>
      <c r="AI367" s="110"/>
      <c r="AJ367" s="110"/>
      <c r="AK367" s="90">
        <f t="shared" si="307"/>
        <v>0</v>
      </c>
      <c r="AL367" s="90">
        <f t="shared" si="308"/>
        <v>0</v>
      </c>
      <c r="AM367" s="90">
        <f t="shared" si="309"/>
        <v>0</v>
      </c>
      <c r="AN367" s="90">
        <f t="shared" si="310"/>
        <v>0</v>
      </c>
      <c r="AO367" s="90">
        <f t="shared" si="311"/>
        <v>0</v>
      </c>
      <c r="AP367" s="90">
        <f t="shared" si="312"/>
        <v>0</v>
      </c>
      <c r="AQ367" s="110">
        <f t="shared" si="313"/>
        <v>0</v>
      </c>
      <c r="AR367" s="110">
        <f t="shared" si="314"/>
        <v>0</v>
      </c>
      <c r="AS367" s="110">
        <f t="shared" si="315"/>
        <v>0</v>
      </c>
      <c r="AT367" s="110">
        <f t="shared" si="316"/>
        <v>0</v>
      </c>
      <c r="AU367" s="110">
        <f t="shared" si="317"/>
        <v>0</v>
      </c>
      <c r="AV367" s="110">
        <f t="shared" si="318"/>
        <v>0</v>
      </c>
      <c r="AW367" s="110">
        <f t="shared" si="356"/>
        <v>3.1288336759185809</v>
      </c>
      <c r="AX367" s="110">
        <f t="shared" si="357"/>
        <v>5.4202978917331119</v>
      </c>
      <c r="AY367" s="110">
        <f t="shared" si="358"/>
        <v>1.3115675015604409</v>
      </c>
      <c r="AZ367" s="110">
        <f t="shared" si="359"/>
        <v>1.0176452440560784</v>
      </c>
      <c r="BA367" s="110">
        <f t="shared" si="360"/>
        <v>22.364119419012489</v>
      </c>
      <c r="BB367" s="110">
        <f t="shared" si="361"/>
        <v>5.3661799393446064</v>
      </c>
      <c r="BC367" s="110">
        <f t="shared" si="325"/>
        <v>28.44572774164315</v>
      </c>
      <c r="BD367" s="110">
        <f t="shared" si="326"/>
        <v>37.057006410092576</v>
      </c>
      <c r="BE367" s="110">
        <f t="shared" si="327"/>
        <v>10.87991331699445</v>
      </c>
      <c r="BF367" s="110">
        <f t="shared" si="328"/>
        <v>7.8884940974213675</v>
      </c>
      <c r="BG367" s="110">
        <f t="shared" si="329"/>
        <v>159.84652070082339</v>
      </c>
      <c r="BH367" s="110">
        <f t="shared" si="330"/>
        <v>48.886259265075893</v>
      </c>
      <c r="BI367" s="108">
        <f t="shared" si="331"/>
        <v>0</v>
      </c>
      <c r="BJ367" s="109">
        <f t="shared" si="332"/>
        <v>-9783.4565623430644</v>
      </c>
      <c r="BK367" s="109">
        <f t="shared" si="319"/>
        <v>13299.999999999998</v>
      </c>
      <c r="BL367" s="89">
        <f t="shared" si="333"/>
        <v>0.35943773197626872</v>
      </c>
      <c r="BM367" s="109">
        <f t="shared" si="362"/>
        <v>1537.8865536188205</v>
      </c>
      <c r="BN367" s="108">
        <f t="shared" si="334"/>
        <v>14837.886553618819</v>
      </c>
      <c r="BO367" s="89">
        <f t="shared" si="335"/>
        <v>0.51663028900546948</v>
      </c>
      <c r="BP367" s="108">
        <f t="shared" si="320"/>
        <v>1994.624889278818</v>
      </c>
      <c r="BQ367" s="108">
        <f t="shared" si="336"/>
        <v>15294.624889278815</v>
      </c>
      <c r="BR367" s="89">
        <f t="shared" si="321"/>
        <v>0.56331505044428454</v>
      </c>
      <c r="BT367" s="108"/>
      <c r="BU367" s="109">
        <f t="shared" si="337"/>
        <v>-9783.4565623430644</v>
      </c>
      <c r="BV367" s="109">
        <f t="shared" si="322"/>
        <v>13299.999999999998</v>
      </c>
      <c r="BX367" s="108">
        <f t="shared" si="323"/>
        <v>9783.4565623430644</v>
      </c>
      <c r="BY367" s="111">
        <f t="shared" si="324"/>
        <v>0.35943773197626872</v>
      </c>
      <c r="BZ367" s="108">
        <f t="shared" si="305"/>
        <v>92.459998999999996</v>
      </c>
      <c r="CA367" s="108">
        <f t="shared" si="306"/>
        <v>40.340000000000003</v>
      </c>
    </row>
    <row r="368" spans="1:79" ht="12.75" customHeight="1" x14ac:dyDescent="0.2">
      <c r="A368" s="107">
        <v>41624</v>
      </c>
      <c r="B368" s="108">
        <v>94.330001999999993</v>
      </c>
      <c r="C368" s="108">
        <v>75.760002</v>
      </c>
      <c r="D368" s="108">
        <v>79.559997999999993</v>
      </c>
      <c r="E368" s="108">
        <v>97.449996999999996</v>
      </c>
      <c r="F368" s="108">
        <v>40.470001000000003</v>
      </c>
      <c r="G368" s="108">
        <v>39.950001</v>
      </c>
      <c r="L368" s="189">
        <f>IF(inter=Weekly_2,L367+$B$4,IF(inter=Bi_weekly_2,0,IF(inter=Monthly_2,0,IF(inter=Quarterly_2,0,IF(inter=Yearly_2,0,IF(inter=None_2,0,0))))))</f>
        <v>0</v>
      </c>
      <c r="M368" s="109">
        <f t="shared" si="338"/>
        <v>0</v>
      </c>
      <c r="N368" s="109">
        <f t="shared" si="339"/>
        <v>0</v>
      </c>
      <c r="O368" s="109">
        <f t="shared" si="340"/>
        <v>0</v>
      </c>
      <c r="P368" s="109">
        <f t="shared" si="341"/>
        <v>0</v>
      </c>
      <c r="Q368" s="109">
        <f t="shared" si="342"/>
        <v>0</v>
      </c>
      <c r="R368" s="109">
        <f t="shared" si="343"/>
        <v>0</v>
      </c>
      <c r="S368" s="110">
        <f t="shared" si="344"/>
        <v>0</v>
      </c>
      <c r="T368" s="110">
        <f t="shared" si="345"/>
        <v>0</v>
      </c>
      <c r="U368" s="110">
        <f t="shared" si="346"/>
        <v>0</v>
      </c>
      <c r="V368" s="110">
        <f t="shared" si="347"/>
        <v>0</v>
      </c>
      <c r="W368" s="110">
        <f t="shared" si="348"/>
        <v>0</v>
      </c>
      <c r="X368" s="110">
        <f t="shared" si="349"/>
        <v>0</v>
      </c>
      <c r="Y368" s="110">
        <f t="shared" si="350"/>
        <v>25.316894065724568</v>
      </c>
      <c r="Z368" s="110">
        <f t="shared" si="351"/>
        <v>31.636708518359466</v>
      </c>
      <c r="AA368" s="110">
        <f t="shared" si="352"/>
        <v>9.5683458154340091</v>
      </c>
      <c r="AB368" s="110">
        <f t="shared" si="353"/>
        <v>6.8708488533652892</v>
      </c>
      <c r="AC368" s="110">
        <f t="shared" si="354"/>
        <v>137.48240128181089</v>
      </c>
      <c r="AD368" s="110">
        <f t="shared" si="355"/>
        <v>43.520079325731288</v>
      </c>
      <c r="AE368" s="110"/>
      <c r="AF368" s="110"/>
      <c r="AG368" s="110"/>
      <c r="AH368" s="110"/>
      <c r="AI368" s="110"/>
      <c r="AJ368" s="110"/>
      <c r="AK368" s="90">
        <f t="shared" si="307"/>
        <v>0</v>
      </c>
      <c r="AL368" s="90">
        <f t="shared" si="308"/>
        <v>0</v>
      </c>
      <c r="AM368" s="90">
        <f t="shared" si="309"/>
        <v>0</v>
      </c>
      <c r="AN368" s="90">
        <f t="shared" si="310"/>
        <v>0</v>
      </c>
      <c r="AO368" s="90">
        <f t="shared" si="311"/>
        <v>0</v>
      </c>
      <c r="AP368" s="90">
        <f t="shared" si="312"/>
        <v>0</v>
      </c>
      <c r="AQ368" s="110">
        <f t="shared" si="313"/>
        <v>0</v>
      </c>
      <c r="AR368" s="110">
        <f t="shared" si="314"/>
        <v>0</v>
      </c>
      <c r="AS368" s="110">
        <f t="shared" si="315"/>
        <v>0</v>
      </c>
      <c r="AT368" s="110">
        <f t="shared" si="316"/>
        <v>0</v>
      </c>
      <c r="AU368" s="110">
        <f t="shared" si="317"/>
        <v>0</v>
      </c>
      <c r="AV368" s="110">
        <f t="shared" si="318"/>
        <v>0</v>
      </c>
      <c r="AW368" s="110">
        <f t="shared" si="356"/>
        <v>3.1288336759185809</v>
      </c>
      <c r="AX368" s="110">
        <f t="shared" si="357"/>
        <v>5.4202978917331119</v>
      </c>
      <c r="AY368" s="110">
        <f t="shared" si="358"/>
        <v>1.3115675015604409</v>
      </c>
      <c r="AZ368" s="110">
        <f t="shared" si="359"/>
        <v>1.0176452440560784</v>
      </c>
      <c r="BA368" s="110">
        <f t="shared" si="360"/>
        <v>22.364119419012489</v>
      </c>
      <c r="BB368" s="110">
        <f t="shared" si="361"/>
        <v>5.3661799393446064</v>
      </c>
      <c r="BC368" s="110">
        <f t="shared" si="325"/>
        <v>28.44572774164315</v>
      </c>
      <c r="BD368" s="110">
        <f t="shared" si="326"/>
        <v>37.057006410092576</v>
      </c>
      <c r="BE368" s="110">
        <f t="shared" si="327"/>
        <v>10.87991331699445</v>
      </c>
      <c r="BF368" s="110">
        <f t="shared" si="328"/>
        <v>7.8884940974213675</v>
      </c>
      <c r="BG368" s="110">
        <f t="shared" si="329"/>
        <v>159.84652070082339</v>
      </c>
      <c r="BH368" s="110">
        <f t="shared" si="330"/>
        <v>48.886259265075893</v>
      </c>
      <c r="BI368" s="108">
        <f t="shared" si="331"/>
        <v>0</v>
      </c>
      <c r="BJ368" s="109">
        <f t="shared" si="332"/>
        <v>-9783.4565623430644</v>
      </c>
      <c r="BK368" s="109">
        <f t="shared" si="319"/>
        <v>13518.301672505386</v>
      </c>
      <c r="BL368" s="89">
        <f t="shared" si="333"/>
        <v>0.38175108013847558</v>
      </c>
      <c r="BM368" s="109">
        <f t="shared" si="362"/>
        <v>1537.8865536188205</v>
      </c>
      <c r="BN368" s="108">
        <f t="shared" si="334"/>
        <v>15056.188226124206</v>
      </c>
      <c r="BO368" s="89">
        <f t="shared" si="335"/>
        <v>0.53894363716767635</v>
      </c>
      <c r="BP368" s="108">
        <f t="shared" si="320"/>
        <v>2028.7573290012581</v>
      </c>
      <c r="BQ368" s="108">
        <f t="shared" si="336"/>
        <v>15547.059001506646</v>
      </c>
      <c r="BR368" s="89">
        <f t="shared" si="321"/>
        <v>0.58911719006837826</v>
      </c>
      <c r="BT368" s="108"/>
      <c r="BU368" s="109">
        <f t="shared" si="337"/>
        <v>-9783.4565623430644</v>
      </c>
      <c r="BV368" s="109">
        <f t="shared" si="322"/>
        <v>13518.301672505386</v>
      </c>
      <c r="BX368" s="108">
        <f t="shared" si="323"/>
        <v>9783.4565623430644</v>
      </c>
      <c r="BY368" s="111">
        <f t="shared" si="324"/>
        <v>0.38175108013847558</v>
      </c>
      <c r="BZ368" s="108">
        <f t="shared" si="305"/>
        <v>94.330001999999993</v>
      </c>
      <c r="CA368" s="108">
        <f t="shared" si="306"/>
        <v>39.950001</v>
      </c>
    </row>
    <row r="369" spans="1:79" ht="12.75" customHeight="1" x14ac:dyDescent="0.2">
      <c r="A369" s="107">
        <v>41631</v>
      </c>
      <c r="B369" s="108">
        <v>95.540001000000004</v>
      </c>
      <c r="C369" s="108">
        <v>76.160004000000001</v>
      </c>
      <c r="D369" s="108">
        <v>79.230002999999996</v>
      </c>
      <c r="E369" s="108">
        <v>96.980002999999996</v>
      </c>
      <c r="F369" s="108">
        <v>41.389999000000003</v>
      </c>
      <c r="G369" s="108">
        <v>40.669998</v>
      </c>
      <c r="L369" s="189">
        <f>IF(inter=Weekly_2,L368+$B$4,IF(inter=Bi_weekly_2,L367+$B$4,IF(inter=Monthly_2,0,IF(inter=Quarterly_2,0,IF(inter=Yearly_2,0,IF(inter=None_2,0,0))))))</f>
        <v>0</v>
      </c>
      <c r="M369" s="109">
        <f t="shared" si="338"/>
        <v>0</v>
      </c>
      <c r="N369" s="109">
        <f t="shared" si="339"/>
        <v>0</v>
      </c>
      <c r="O369" s="109">
        <f t="shared" si="340"/>
        <v>0</v>
      </c>
      <c r="P369" s="109">
        <f t="shared" si="341"/>
        <v>0</v>
      </c>
      <c r="Q369" s="109">
        <f t="shared" si="342"/>
        <v>0</v>
      </c>
      <c r="R369" s="109">
        <f t="shared" si="343"/>
        <v>0</v>
      </c>
      <c r="S369" s="110">
        <f t="shared" si="344"/>
        <v>0</v>
      </c>
      <c r="T369" s="110">
        <f t="shared" si="345"/>
        <v>0</v>
      </c>
      <c r="U369" s="110">
        <f t="shared" si="346"/>
        <v>0</v>
      </c>
      <c r="V369" s="110">
        <f t="shared" si="347"/>
        <v>0</v>
      </c>
      <c r="W369" s="110">
        <f t="shared" si="348"/>
        <v>0</v>
      </c>
      <c r="X369" s="110">
        <f t="shared" si="349"/>
        <v>0</v>
      </c>
      <c r="Y369" s="110">
        <f t="shared" si="350"/>
        <v>25.316894065724568</v>
      </c>
      <c r="Z369" s="110">
        <f t="shared" si="351"/>
        <v>31.636708518359466</v>
      </c>
      <c r="AA369" s="110">
        <f t="shared" si="352"/>
        <v>9.5683458154340091</v>
      </c>
      <c r="AB369" s="110">
        <f t="shared" si="353"/>
        <v>6.8708488533652892</v>
      </c>
      <c r="AC369" s="110">
        <f t="shared" si="354"/>
        <v>137.48240128181089</v>
      </c>
      <c r="AD369" s="110">
        <f t="shared" si="355"/>
        <v>43.520079325731288</v>
      </c>
      <c r="AE369" s="110">
        <v>0.49399999999999999</v>
      </c>
      <c r="AF369" s="110">
        <v>0.49199999999999999</v>
      </c>
      <c r="AG369" s="110">
        <v>1.2050000000000001</v>
      </c>
      <c r="AH369" s="110">
        <v>1.7969999999999999</v>
      </c>
      <c r="AI369" s="110">
        <v>0.21299999999999999</v>
      </c>
      <c r="AJ369" s="110">
        <v>0.216</v>
      </c>
      <c r="AK369" s="90">
        <f t="shared" si="307"/>
        <v>12.506545668467936</v>
      </c>
      <c r="AL369" s="90">
        <f t="shared" si="308"/>
        <v>15.565260591032857</v>
      </c>
      <c r="AM369" s="90">
        <f t="shared" si="309"/>
        <v>11.529856707597981</v>
      </c>
      <c r="AN369" s="90">
        <f t="shared" si="310"/>
        <v>12.346915389497424</v>
      </c>
      <c r="AO369" s="90">
        <f t="shared" si="311"/>
        <v>29.28375147302572</v>
      </c>
      <c r="AP369" s="90">
        <f t="shared" si="312"/>
        <v>9.400337134357958</v>
      </c>
      <c r="AQ369" s="110">
        <f t="shared" si="313"/>
        <v>0.13090376321503217</v>
      </c>
      <c r="AR369" s="110">
        <f t="shared" si="314"/>
        <v>0.20437578484151414</v>
      </c>
      <c r="AS369" s="110">
        <f t="shared" si="315"/>
        <v>0.14552387064276623</v>
      </c>
      <c r="AT369" s="110">
        <f t="shared" si="316"/>
        <v>0.12731403389931245</v>
      </c>
      <c r="AU369" s="110">
        <f t="shared" si="317"/>
        <v>0.70750790482081716</v>
      </c>
      <c r="AV369" s="110">
        <f t="shared" si="318"/>
        <v>0.23113689689283876</v>
      </c>
      <c r="AW369" s="110">
        <f t="shared" si="356"/>
        <v>3.2597374391336129</v>
      </c>
      <c r="AX369" s="110">
        <f t="shared" si="357"/>
        <v>5.6246736765746261</v>
      </c>
      <c r="AY369" s="110">
        <f t="shared" si="358"/>
        <v>1.4570913722032071</v>
      </c>
      <c r="AZ369" s="110">
        <f t="shared" si="359"/>
        <v>1.1449592779553908</v>
      </c>
      <c r="BA369" s="110">
        <f t="shared" si="360"/>
        <v>23.071627323833308</v>
      </c>
      <c r="BB369" s="110">
        <f t="shared" si="361"/>
        <v>5.5973168362374448</v>
      </c>
      <c r="BC369" s="110">
        <f t="shared" si="325"/>
        <v>28.576631504858181</v>
      </c>
      <c r="BD369" s="110">
        <f t="shared" si="326"/>
        <v>37.261382194934093</v>
      </c>
      <c r="BE369" s="110">
        <f t="shared" si="327"/>
        <v>11.025437187637216</v>
      </c>
      <c r="BF369" s="110">
        <f t="shared" si="328"/>
        <v>8.0158081313206804</v>
      </c>
      <c r="BG369" s="110">
        <f t="shared" si="329"/>
        <v>160.55402860564419</v>
      </c>
      <c r="BH369" s="110">
        <f t="shared" si="330"/>
        <v>49.117396161968735</v>
      </c>
      <c r="BI369" s="108">
        <f t="shared" si="331"/>
        <v>90.632666963979872</v>
      </c>
      <c r="BJ369" s="109">
        <f t="shared" si="332"/>
        <v>-9783.4565623430644</v>
      </c>
      <c r="BK369" s="109">
        <f t="shared" si="319"/>
        <v>13713.020932444182</v>
      </c>
      <c r="BL369" s="89">
        <f t="shared" si="333"/>
        <v>0.40165399059736995</v>
      </c>
      <c r="BM369" s="109">
        <f t="shared" si="362"/>
        <v>1628.5192205828002</v>
      </c>
      <c r="BN369" s="108">
        <f t="shared" si="334"/>
        <v>15341.540153026983</v>
      </c>
      <c r="BO369" s="89">
        <f t="shared" si="335"/>
        <v>0.56811041734239565</v>
      </c>
      <c r="BP369" s="108">
        <f t="shared" si="320"/>
        <v>2148.8714923000834</v>
      </c>
      <c r="BQ369" s="108">
        <f t="shared" si="336"/>
        <v>15861.892424744265</v>
      </c>
      <c r="BR369" s="89">
        <f t="shared" si="321"/>
        <v>0.62129737313878985</v>
      </c>
      <c r="BT369" s="108"/>
      <c r="BU369" s="109">
        <f t="shared" si="337"/>
        <v>-9783.4565623430644</v>
      </c>
      <c r="BV369" s="109">
        <f t="shared" si="322"/>
        <v>13713.020932444182</v>
      </c>
      <c r="BX369" s="108">
        <f t="shared" si="323"/>
        <v>9783.4565623430644</v>
      </c>
      <c r="BY369" s="111">
        <f t="shared" si="324"/>
        <v>0.40165399059736995</v>
      </c>
      <c r="BZ369" s="108">
        <f t="shared" si="305"/>
        <v>95.540001000000004</v>
      </c>
      <c r="CA369" s="108">
        <f t="shared" si="306"/>
        <v>40.669998</v>
      </c>
    </row>
    <row r="370" spans="1:79" ht="12.75" customHeight="1" x14ac:dyDescent="0.2">
      <c r="A370" s="107">
        <v>41638</v>
      </c>
      <c r="B370" s="108">
        <v>95.059997999999993</v>
      </c>
      <c r="C370" s="108">
        <v>75.760002</v>
      </c>
      <c r="D370" s="108">
        <v>79</v>
      </c>
      <c r="E370" s="108">
        <v>96.639999000000003</v>
      </c>
      <c r="F370" s="108">
        <v>40.990001999999997</v>
      </c>
      <c r="G370" s="108">
        <v>39.650002000000001</v>
      </c>
      <c r="L370" s="189">
        <f>IF(inter=Weekly_2,L369+$B$4,IF(inter=Bi_weekly_2,0,IF(inter=Monthly_2,0,IF(inter=Quarterly_2,0,IF(inter=Yearly_2,0,IF(inter=None_2,0,0))))))</f>
        <v>0</v>
      </c>
      <c r="M370" s="109">
        <f t="shared" si="338"/>
        <v>0</v>
      </c>
      <c r="N370" s="109">
        <f t="shared" si="339"/>
        <v>0</v>
      </c>
      <c r="O370" s="109">
        <f t="shared" si="340"/>
        <v>0</v>
      </c>
      <c r="P370" s="109">
        <f t="shared" si="341"/>
        <v>0</v>
      </c>
      <c r="Q370" s="109">
        <f t="shared" si="342"/>
        <v>0</v>
      </c>
      <c r="R370" s="109">
        <f t="shared" si="343"/>
        <v>0</v>
      </c>
      <c r="S370" s="110">
        <f t="shared" si="344"/>
        <v>0</v>
      </c>
      <c r="T370" s="110">
        <f t="shared" si="345"/>
        <v>0</v>
      </c>
      <c r="U370" s="110">
        <f t="shared" si="346"/>
        <v>0</v>
      </c>
      <c r="V370" s="110">
        <f t="shared" si="347"/>
        <v>0</v>
      </c>
      <c r="W370" s="110">
        <f t="shared" si="348"/>
        <v>0</v>
      </c>
      <c r="X370" s="110">
        <f t="shared" si="349"/>
        <v>0</v>
      </c>
      <c r="Y370" s="110">
        <f t="shared" si="350"/>
        <v>25.316894065724568</v>
      </c>
      <c r="Z370" s="110">
        <f t="shared" si="351"/>
        <v>31.636708518359466</v>
      </c>
      <c r="AA370" s="110">
        <f t="shared" si="352"/>
        <v>9.5683458154340091</v>
      </c>
      <c r="AB370" s="110">
        <f t="shared" si="353"/>
        <v>6.8708488533652892</v>
      </c>
      <c r="AC370" s="110">
        <f t="shared" si="354"/>
        <v>137.48240128181089</v>
      </c>
      <c r="AD370" s="110">
        <f t="shared" si="355"/>
        <v>43.520079325731288</v>
      </c>
      <c r="AE370" s="110"/>
      <c r="AF370" s="110"/>
      <c r="AG370" s="110"/>
      <c r="AH370" s="110"/>
      <c r="AI370" s="110"/>
      <c r="AJ370" s="110"/>
      <c r="AK370" s="90">
        <f t="shared" si="307"/>
        <v>0</v>
      </c>
      <c r="AL370" s="90">
        <f t="shared" si="308"/>
        <v>0</v>
      </c>
      <c r="AM370" s="90">
        <f t="shared" si="309"/>
        <v>0</v>
      </c>
      <c r="AN370" s="90">
        <f t="shared" si="310"/>
        <v>0</v>
      </c>
      <c r="AO370" s="90">
        <f t="shared" si="311"/>
        <v>0</v>
      </c>
      <c r="AP370" s="90">
        <f t="shared" si="312"/>
        <v>0</v>
      </c>
      <c r="AQ370" s="110">
        <f t="shared" si="313"/>
        <v>0</v>
      </c>
      <c r="AR370" s="110">
        <f t="shared" si="314"/>
        <v>0</v>
      </c>
      <c r="AS370" s="110">
        <f t="shared" si="315"/>
        <v>0</v>
      </c>
      <c r="AT370" s="110">
        <f t="shared" si="316"/>
        <v>0</v>
      </c>
      <c r="AU370" s="110">
        <f t="shared" si="317"/>
        <v>0</v>
      </c>
      <c r="AV370" s="110">
        <f t="shared" si="318"/>
        <v>0</v>
      </c>
      <c r="AW370" s="110">
        <f t="shared" si="356"/>
        <v>3.2597374391336129</v>
      </c>
      <c r="AX370" s="110">
        <f t="shared" si="357"/>
        <v>5.6246736765746261</v>
      </c>
      <c r="AY370" s="110">
        <f t="shared" si="358"/>
        <v>1.4570913722032071</v>
      </c>
      <c r="AZ370" s="110">
        <f t="shared" si="359"/>
        <v>1.1449592779553908</v>
      </c>
      <c r="BA370" s="110">
        <f t="shared" si="360"/>
        <v>23.071627323833308</v>
      </c>
      <c r="BB370" s="110">
        <f t="shared" si="361"/>
        <v>5.5973168362374448</v>
      </c>
      <c r="BC370" s="110">
        <f t="shared" si="325"/>
        <v>28.576631504858181</v>
      </c>
      <c r="BD370" s="110">
        <f t="shared" si="326"/>
        <v>37.261382194934093</v>
      </c>
      <c r="BE370" s="110">
        <f t="shared" si="327"/>
        <v>11.025437187637216</v>
      </c>
      <c r="BF370" s="110">
        <f t="shared" si="328"/>
        <v>8.0158081313206804</v>
      </c>
      <c r="BG370" s="110">
        <f t="shared" si="329"/>
        <v>160.55402860564419</v>
      </c>
      <c r="BH370" s="110">
        <f t="shared" si="330"/>
        <v>49.117396161968735</v>
      </c>
      <c r="BI370" s="108">
        <f t="shared" si="331"/>
        <v>0</v>
      </c>
      <c r="BJ370" s="109">
        <f t="shared" si="332"/>
        <v>-9783.4565623430644</v>
      </c>
      <c r="BK370" s="109">
        <f t="shared" si="319"/>
        <v>13584.294281427614</v>
      </c>
      <c r="BL370" s="89">
        <f t="shared" si="333"/>
        <v>0.38849640664978602</v>
      </c>
      <c r="BM370" s="109">
        <f t="shared" si="362"/>
        <v>1628.5192205828002</v>
      </c>
      <c r="BN370" s="108">
        <f t="shared" si="334"/>
        <v>15212.813502010415</v>
      </c>
      <c r="BO370" s="89">
        <f t="shared" si="335"/>
        <v>0.55495283339481194</v>
      </c>
      <c r="BP370" s="108">
        <f t="shared" si="320"/>
        <v>2129.3946792105407</v>
      </c>
      <c r="BQ370" s="108">
        <f t="shared" si="336"/>
        <v>15713.688960638154</v>
      </c>
      <c r="BR370" s="89">
        <f t="shared" si="321"/>
        <v>0.60614899861883198</v>
      </c>
      <c r="BT370" s="108"/>
      <c r="BU370" s="109">
        <f t="shared" si="337"/>
        <v>-9783.4565623430644</v>
      </c>
      <c r="BV370" s="109">
        <f t="shared" si="322"/>
        <v>13584.294281427614</v>
      </c>
      <c r="BX370" s="108">
        <f t="shared" si="323"/>
        <v>9783.4565623430644</v>
      </c>
      <c r="BY370" s="111">
        <f t="shared" si="324"/>
        <v>0.38849640664978602</v>
      </c>
      <c r="BZ370" s="108">
        <f t="shared" si="305"/>
        <v>95.059997999999993</v>
      </c>
      <c r="CA370" s="108">
        <f t="shared" si="306"/>
        <v>39.650002000000001</v>
      </c>
    </row>
    <row r="371" spans="1:79" ht="12.75" customHeight="1" x14ac:dyDescent="0.2">
      <c r="A371" s="107">
        <v>41645</v>
      </c>
      <c r="B371" s="108">
        <v>95.839995999999999</v>
      </c>
      <c r="C371" s="108">
        <v>76.269997000000004</v>
      </c>
      <c r="D371" s="108">
        <v>80.099997999999999</v>
      </c>
      <c r="E371" s="108">
        <v>97.5</v>
      </c>
      <c r="F371" s="108">
        <v>41.459999000000003</v>
      </c>
      <c r="G371" s="108">
        <v>39.869999</v>
      </c>
      <c r="L371" s="189">
        <f>IF(inter=Weekly_2,L370+$B$4,IF(inter=Bi_weekly_2,L369+$B$4,IF(inter=Monthly_2,L367+$B$4,IF(inter=Quarterly_2,0,IF(inter=Yearly_2,0,IF(inter=None_2,0,0))))))</f>
        <v>13400</v>
      </c>
      <c r="M371" s="109">
        <f t="shared" si="338"/>
        <v>67.971025991466831</v>
      </c>
      <c r="N371" s="109">
        <f t="shared" si="339"/>
        <v>54.531663785151522</v>
      </c>
      <c r="O371" s="109">
        <f t="shared" si="340"/>
        <v>16.024480679572548</v>
      </c>
      <c r="P371" s="109">
        <f t="shared" si="341"/>
        <v>13.307763203115655</v>
      </c>
      <c r="Q371" s="109">
        <f t="shared" si="342"/>
        <v>192.6202196614795</v>
      </c>
      <c r="R371" s="109">
        <f t="shared" si="343"/>
        <v>-33.654480803173101</v>
      </c>
      <c r="S371" s="110">
        <f t="shared" si="344"/>
        <v>-0.7092135729165393</v>
      </c>
      <c r="T371" s="110">
        <f t="shared" si="345"/>
        <v>-0.71498185302343098</v>
      </c>
      <c r="U371" s="110">
        <f t="shared" si="346"/>
        <v>-0.2000559435665972</v>
      </c>
      <c r="V371" s="110">
        <f t="shared" si="347"/>
        <v>-0.1364898790063144</v>
      </c>
      <c r="W371" s="110">
        <f t="shared" si="348"/>
        <v>-4.6459291921709758</v>
      </c>
      <c r="X371" s="110">
        <f t="shared" si="349"/>
        <v>0.84410538367891863</v>
      </c>
      <c r="Y371" s="110">
        <f t="shared" si="350"/>
        <v>24.607680492808029</v>
      </c>
      <c r="Z371" s="110">
        <f t="shared" si="351"/>
        <v>30.921726665336035</v>
      </c>
      <c r="AA371" s="110">
        <f t="shared" si="352"/>
        <v>9.368289871867411</v>
      </c>
      <c r="AB371" s="110">
        <f t="shared" si="353"/>
        <v>6.7343589743589751</v>
      </c>
      <c r="AC371" s="110">
        <f t="shared" si="354"/>
        <v>132.83647208963993</v>
      </c>
      <c r="AD371" s="110">
        <f t="shared" si="355"/>
        <v>44.364184709410203</v>
      </c>
      <c r="AE371" s="110"/>
      <c r="AF371" s="110"/>
      <c r="AG371" s="110"/>
      <c r="AH371" s="110"/>
      <c r="AI371" s="110"/>
      <c r="AJ371" s="110"/>
      <c r="AK371" s="90">
        <f t="shared" si="307"/>
        <v>0</v>
      </c>
      <c r="AL371" s="90">
        <f t="shared" si="308"/>
        <v>0</v>
      </c>
      <c r="AM371" s="90">
        <f t="shared" si="309"/>
        <v>0</v>
      </c>
      <c r="AN371" s="90">
        <f t="shared" si="310"/>
        <v>0</v>
      </c>
      <c r="AO371" s="90">
        <f t="shared" si="311"/>
        <v>0</v>
      </c>
      <c r="AP371" s="90">
        <f t="shared" si="312"/>
        <v>0</v>
      </c>
      <c r="AQ371" s="110">
        <f t="shared" si="313"/>
        <v>0</v>
      </c>
      <c r="AR371" s="110">
        <f t="shared" si="314"/>
        <v>0</v>
      </c>
      <c r="AS371" s="110">
        <f t="shared" si="315"/>
        <v>0</v>
      </c>
      <c r="AT371" s="110">
        <f t="shared" si="316"/>
        <v>0</v>
      </c>
      <c r="AU371" s="110">
        <f t="shared" si="317"/>
        <v>0</v>
      </c>
      <c r="AV371" s="110">
        <f t="shared" si="318"/>
        <v>0</v>
      </c>
      <c r="AW371" s="110">
        <f t="shared" si="356"/>
        <v>3.2597374391336129</v>
      </c>
      <c r="AX371" s="110">
        <f t="shared" si="357"/>
        <v>5.6246736765746261</v>
      </c>
      <c r="AY371" s="110">
        <f t="shared" si="358"/>
        <v>1.4570913722032071</v>
      </c>
      <c r="AZ371" s="110">
        <f t="shared" si="359"/>
        <v>1.1449592779553908</v>
      </c>
      <c r="BA371" s="110">
        <f t="shared" si="360"/>
        <v>23.071627323833308</v>
      </c>
      <c r="BB371" s="110">
        <f t="shared" si="361"/>
        <v>5.5973168362374448</v>
      </c>
      <c r="BC371" s="110">
        <f t="shared" si="325"/>
        <v>27.867417931941642</v>
      </c>
      <c r="BD371" s="110">
        <f t="shared" si="326"/>
        <v>36.546400341910662</v>
      </c>
      <c r="BE371" s="110">
        <f t="shared" si="327"/>
        <v>10.825381244070618</v>
      </c>
      <c r="BF371" s="110">
        <f t="shared" si="328"/>
        <v>7.8793182523143663</v>
      </c>
      <c r="BG371" s="110">
        <f t="shared" si="329"/>
        <v>155.90809941347322</v>
      </c>
      <c r="BH371" s="110">
        <f t="shared" si="330"/>
        <v>49.96150154564765</v>
      </c>
      <c r="BI371" s="108">
        <f t="shared" si="331"/>
        <v>0</v>
      </c>
      <c r="BJ371" s="109">
        <f t="shared" si="332"/>
        <v>-9472.6558898254516</v>
      </c>
      <c r="BK371" s="109">
        <f t="shared" si="319"/>
        <v>13400</v>
      </c>
      <c r="BL371" s="89">
        <f t="shared" si="333"/>
        <v>0.41459799193095326</v>
      </c>
      <c r="BM371" s="109">
        <f t="shared" si="362"/>
        <v>1628.5192205828002</v>
      </c>
      <c r="BN371" s="108">
        <f t="shared" si="334"/>
        <v>15028.519220582801</v>
      </c>
      <c r="BO371" s="89">
        <f t="shared" si="335"/>
        <v>0.58651590381583296</v>
      </c>
      <c r="BP371" s="108">
        <f t="shared" si="320"/>
        <v>2149.4682756038578</v>
      </c>
      <c r="BQ371" s="108">
        <f t="shared" si="336"/>
        <v>15549.468275603856</v>
      </c>
      <c r="BR371" s="89">
        <f t="shared" si="321"/>
        <v>0.6415109401689012</v>
      </c>
      <c r="BT371" s="108"/>
      <c r="BU371" s="109">
        <f t="shared" si="337"/>
        <v>-9472.6558898254516</v>
      </c>
      <c r="BV371" s="109">
        <f t="shared" si="322"/>
        <v>13400</v>
      </c>
      <c r="BX371" s="108">
        <f t="shared" si="323"/>
        <v>9472.6558898254516</v>
      </c>
      <c r="BY371" s="111">
        <f t="shared" si="324"/>
        <v>0.41459799193095304</v>
      </c>
      <c r="BZ371" s="108">
        <f t="shared" si="305"/>
        <v>95.839995999999999</v>
      </c>
      <c r="CA371" s="108">
        <f t="shared" si="306"/>
        <v>39.869999</v>
      </c>
    </row>
    <row r="372" spans="1:79" ht="12.75" customHeight="1" x14ac:dyDescent="0.2">
      <c r="A372" s="107">
        <v>41652</v>
      </c>
      <c r="B372" s="108">
        <v>95.709998999999996</v>
      </c>
      <c r="C372" s="108">
        <v>75.940002000000007</v>
      </c>
      <c r="D372" s="108">
        <v>79.940002000000007</v>
      </c>
      <c r="E372" s="108">
        <v>97.480002999999996</v>
      </c>
      <c r="F372" s="108">
        <v>41.450001</v>
      </c>
      <c r="G372" s="108">
        <v>39.439999</v>
      </c>
      <c r="L372" s="189">
        <f>IF(inter=Weekly_2,L371+$B$4,IF(inter=Bi_weekly_2,0,IF(inter=Monthly_2,0,IF(inter=Quarterly_2,0,IF(inter=Yearly_2,0,IF(inter=None_2,0,0))))))</f>
        <v>0</v>
      </c>
      <c r="M372" s="109">
        <f t="shared" si="338"/>
        <v>0</v>
      </c>
      <c r="N372" s="109">
        <f t="shared" si="339"/>
        <v>0</v>
      </c>
      <c r="O372" s="109">
        <f t="shared" si="340"/>
        <v>0</v>
      </c>
      <c r="P372" s="109">
        <f t="shared" si="341"/>
        <v>0</v>
      </c>
      <c r="Q372" s="109">
        <f t="shared" si="342"/>
        <v>0</v>
      </c>
      <c r="R372" s="109">
        <f t="shared" si="343"/>
        <v>0</v>
      </c>
      <c r="S372" s="110">
        <f t="shared" si="344"/>
        <v>0</v>
      </c>
      <c r="T372" s="110">
        <f t="shared" si="345"/>
        <v>0</v>
      </c>
      <c r="U372" s="110">
        <f t="shared" si="346"/>
        <v>0</v>
      </c>
      <c r="V372" s="110">
        <f t="shared" si="347"/>
        <v>0</v>
      </c>
      <c r="W372" s="110">
        <f t="shared" si="348"/>
        <v>0</v>
      </c>
      <c r="X372" s="110">
        <f t="shared" si="349"/>
        <v>0</v>
      </c>
      <c r="Y372" s="110">
        <f t="shared" si="350"/>
        <v>24.607680492808029</v>
      </c>
      <c r="Z372" s="110">
        <f t="shared" si="351"/>
        <v>30.921726665336035</v>
      </c>
      <c r="AA372" s="110">
        <f t="shared" si="352"/>
        <v>9.368289871867411</v>
      </c>
      <c r="AB372" s="110">
        <f t="shared" si="353"/>
        <v>6.7343589743589751</v>
      </c>
      <c r="AC372" s="110">
        <f t="shared" si="354"/>
        <v>132.83647208963993</v>
      </c>
      <c r="AD372" s="110">
        <f t="shared" si="355"/>
        <v>44.364184709410203</v>
      </c>
      <c r="AE372" s="110"/>
      <c r="AF372" s="110"/>
      <c r="AG372" s="110"/>
      <c r="AH372" s="110"/>
      <c r="AI372" s="110"/>
      <c r="AJ372" s="110"/>
      <c r="AK372" s="90">
        <f t="shared" si="307"/>
        <v>0</v>
      </c>
      <c r="AL372" s="90">
        <f t="shared" si="308"/>
        <v>0</v>
      </c>
      <c r="AM372" s="90">
        <f t="shared" si="309"/>
        <v>0</v>
      </c>
      <c r="AN372" s="90">
        <f t="shared" si="310"/>
        <v>0</v>
      </c>
      <c r="AO372" s="90">
        <f t="shared" si="311"/>
        <v>0</v>
      </c>
      <c r="AP372" s="90">
        <f t="shared" si="312"/>
        <v>0</v>
      </c>
      <c r="AQ372" s="110">
        <f t="shared" si="313"/>
        <v>0</v>
      </c>
      <c r="AR372" s="110">
        <f t="shared" si="314"/>
        <v>0</v>
      </c>
      <c r="AS372" s="110">
        <f t="shared" si="315"/>
        <v>0</v>
      </c>
      <c r="AT372" s="110">
        <f t="shared" si="316"/>
        <v>0</v>
      </c>
      <c r="AU372" s="110">
        <f t="shared" si="317"/>
        <v>0</v>
      </c>
      <c r="AV372" s="110">
        <f t="shared" si="318"/>
        <v>0</v>
      </c>
      <c r="AW372" s="110">
        <f t="shared" si="356"/>
        <v>3.2597374391336129</v>
      </c>
      <c r="AX372" s="110">
        <f t="shared" si="357"/>
        <v>5.6246736765746261</v>
      </c>
      <c r="AY372" s="110">
        <f t="shared" si="358"/>
        <v>1.4570913722032071</v>
      </c>
      <c r="AZ372" s="110">
        <f t="shared" si="359"/>
        <v>1.1449592779553908</v>
      </c>
      <c r="BA372" s="110">
        <f t="shared" si="360"/>
        <v>23.071627323833308</v>
      </c>
      <c r="BB372" s="110">
        <f t="shared" si="361"/>
        <v>5.5973168362374448</v>
      </c>
      <c r="BC372" s="110">
        <f t="shared" si="325"/>
        <v>27.867417931941642</v>
      </c>
      <c r="BD372" s="110">
        <f t="shared" si="326"/>
        <v>36.546400341910662</v>
      </c>
      <c r="BE372" s="110">
        <f t="shared" si="327"/>
        <v>10.825381244070618</v>
      </c>
      <c r="BF372" s="110">
        <f t="shared" si="328"/>
        <v>7.8793182523143663</v>
      </c>
      <c r="BG372" s="110">
        <f t="shared" si="329"/>
        <v>155.90809941347322</v>
      </c>
      <c r="BH372" s="110">
        <f t="shared" si="330"/>
        <v>49.96150154564765</v>
      </c>
      <c r="BI372" s="108">
        <f t="shared" si="331"/>
        <v>0</v>
      </c>
      <c r="BJ372" s="109">
        <f t="shared" si="332"/>
        <v>-9472.6558898254516</v>
      </c>
      <c r="BK372" s="109">
        <f t="shared" si="319"/>
        <v>13364.558805812299</v>
      </c>
      <c r="BL372" s="89">
        <f t="shared" si="333"/>
        <v>0.41085657087650862</v>
      </c>
      <c r="BM372" s="109">
        <f t="shared" si="362"/>
        <v>1628.5192205828002</v>
      </c>
      <c r="BN372" s="108">
        <f t="shared" si="334"/>
        <v>14993.0780263951</v>
      </c>
      <c r="BO372" s="89">
        <f t="shared" si="335"/>
        <v>0.58277448276138855</v>
      </c>
      <c r="BP372" s="108">
        <f t="shared" si="320"/>
        <v>2144.2948644146472</v>
      </c>
      <c r="BQ372" s="108">
        <f t="shared" si="336"/>
        <v>15508.853670226947</v>
      </c>
      <c r="BR372" s="89">
        <f t="shared" si="321"/>
        <v>0.63722337754134561</v>
      </c>
      <c r="BT372" s="108"/>
      <c r="BU372" s="109">
        <f t="shared" si="337"/>
        <v>-9472.6558898254516</v>
      </c>
      <c r="BV372" s="109">
        <f t="shared" si="322"/>
        <v>13364.558805812299</v>
      </c>
      <c r="BX372" s="108">
        <f t="shared" si="323"/>
        <v>9472.6558898254516</v>
      </c>
      <c r="BY372" s="111">
        <f t="shared" si="324"/>
        <v>0.41085657087650862</v>
      </c>
      <c r="BZ372" s="108">
        <f t="shared" si="305"/>
        <v>95.709998999999996</v>
      </c>
      <c r="CA372" s="108">
        <f t="shared" si="306"/>
        <v>39.439999</v>
      </c>
    </row>
    <row r="373" spans="1:79" ht="12.75" customHeight="1" x14ac:dyDescent="0.2">
      <c r="A373" s="107">
        <v>41660</v>
      </c>
      <c r="B373" s="108">
        <v>93.32</v>
      </c>
      <c r="C373" s="108">
        <v>73.830001999999993</v>
      </c>
      <c r="D373" s="108">
        <v>77.819999999999993</v>
      </c>
      <c r="E373" s="108">
        <v>95.110000999999997</v>
      </c>
      <c r="F373" s="108">
        <v>40.209999000000003</v>
      </c>
      <c r="G373" s="108">
        <v>37.959999000000003</v>
      </c>
      <c r="L373" s="189">
        <f>IF(inter=Weekly_2,L372+$B$4,IF(inter=Bi_weekly_2,L371+$B$4,IF(inter=Monthly_2,0,IF(inter=Quarterly_2,L360+$B$4,IF(inter=Yearly_2,0,IF(inter=None_2,0,0))))))</f>
        <v>0</v>
      </c>
      <c r="M373" s="109">
        <f t="shared" si="338"/>
        <v>0</v>
      </c>
      <c r="N373" s="109">
        <f t="shared" si="339"/>
        <v>0</v>
      </c>
      <c r="O373" s="109">
        <f t="shared" si="340"/>
        <v>0</v>
      </c>
      <c r="P373" s="109">
        <f t="shared" si="341"/>
        <v>0</v>
      </c>
      <c r="Q373" s="109">
        <f t="shared" si="342"/>
        <v>0</v>
      </c>
      <c r="R373" s="109">
        <f t="shared" si="343"/>
        <v>0</v>
      </c>
      <c r="S373" s="110">
        <f t="shared" si="344"/>
        <v>0</v>
      </c>
      <c r="T373" s="110">
        <f t="shared" si="345"/>
        <v>0</v>
      </c>
      <c r="U373" s="110">
        <f t="shared" si="346"/>
        <v>0</v>
      </c>
      <c r="V373" s="110">
        <f t="shared" si="347"/>
        <v>0</v>
      </c>
      <c r="W373" s="110">
        <f t="shared" si="348"/>
        <v>0</v>
      </c>
      <c r="X373" s="110">
        <f t="shared" si="349"/>
        <v>0</v>
      </c>
      <c r="Y373" s="110">
        <f t="shared" si="350"/>
        <v>24.607680492808029</v>
      </c>
      <c r="Z373" s="110">
        <f t="shared" si="351"/>
        <v>30.921726665336035</v>
      </c>
      <c r="AA373" s="110">
        <f t="shared" si="352"/>
        <v>9.368289871867411</v>
      </c>
      <c r="AB373" s="110">
        <f t="shared" si="353"/>
        <v>6.7343589743589751</v>
      </c>
      <c r="AC373" s="110">
        <f t="shared" si="354"/>
        <v>132.83647208963993</v>
      </c>
      <c r="AD373" s="110">
        <f t="shared" si="355"/>
        <v>44.364184709410203</v>
      </c>
      <c r="AE373" s="110"/>
      <c r="AF373" s="110"/>
      <c r="AG373" s="110"/>
      <c r="AH373" s="110"/>
      <c r="AI373" s="110"/>
      <c r="AJ373" s="110"/>
      <c r="AK373" s="90">
        <f t="shared" si="307"/>
        <v>0</v>
      </c>
      <c r="AL373" s="90">
        <f t="shared" si="308"/>
        <v>0</v>
      </c>
      <c r="AM373" s="90">
        <f t="shared" si="309"/>
        <v>0</v>
      </c>
      <c r="AN373" s="90">
        <f t="shared" si="310"/>
        <v>0</v>
      </c>
      <c r="AO373" s="90">
        <f t="shared" si="311"/>
        <v>0</v>
      </c>
      <c r="AP373" s="90">
        <f t="shared" si="312"/>
        <v>0</v>
      </c>
      <c r="AQ373" s="110">
        <f t="shared" si="313"/>
        <v>0</v>
      </c>
      <c r="AR373" s="110">
        <f t="shared" si="314"/>
        <v>0</v>
      </c>
      <c r="AS373" s="110">
        <f t="shared" si="315"/>
        <v>0</v>
      </c>
      <c r="AT373" s="110">
        <f t="shared" si="316"/>
        <v>0</v>
      </c>
      <c r="AU373" s="110">
        <f t="shared" si="317"/>
        <v>0</v>
      </c>
      <c r="AV373" s="110">
        <f t="shared" si="318"/>
        <v>0</v>
      </c>
      <c r="AW373" s="110">
        <f t="shared" si="356"/>
        <v>3.2597374391336129</v>
      </c>
      <c r="AX373" s="110">
        <f t="shared" si="357"/>
        <v>5.6246736765746261</v>
      </c>
      <c r="AY373" s="110">
        <f t="shared" si="358"/>
        <v>1.4570913722032071</v>
      </c>
      <c r="AZ373" s="110">
        <f t="shared" si="359"/>
        <v>1.1449592779553908</v>
      </c>
      <c r="BA373" s="110">
        <f t="shared" si="360"/>
        <v>23.071627323833308</v>
      </c>
      <c r="BB373" s="110">
        <f t="shared" si="361"/>
        <v>5.5973168362374448</v>
      </c>
      <c r="BC373" s="110">
        <f t="shared" si="325"/>
        <v>27.867417931941642</v>
      </c>
      <c r="BD373" s="110">
        <f t="shared" si="326"/>
        <v>36.546400341910662</v>
      </c>
      <c r="BE373" s="110">
        <f t="shared" si="327"/>
        <v>10.825381244070618</v>
      </c>
      <c r="BF373" s="110">
        <f t="shared" si="328"/>
        <v>7.8793182523143663</v>
      </c>
      <c r="BG373" s="110">
        <f t="shared" si="329"/>
        <v>155.90809941347322</v>
      </c>
      <c r="BH373" s="110">
        <f t="shared" si="330"/>
        <v>49.96150154564765</v>
      </c>
      <c r="BI373" s="108">
        <f t="shared" si="331"/>
        <v>0</v>
      </c>
      <c r="BJ373" s="109">
        <f t="shared" si="332"/>
        <v>-9472.6558898254516</v>
      </c>
      <c r="BK373" s="109">
        <f t="shared" si="319"/>
        <v>12974.303908841397</v>
      </c>
      <c r="BL373" s="89">
        <f t="shared" si="333"/>
        <v>0.36965852657828036</v>
      </c>
      <c r="BM373" s="109">
        <f t="shared" si="362"/>
        <v>1628.5192205828002</v>
      </c>
      <c r="BN373" s="108">
        <f t="shared" si="334"/>
        <v>14602.823129424198</v>
      </c>
      <c r="BO373" s="89">
        <f t="shared" si="335"/>
        <v>0.54157643846316028</v>
      </c>
      <c r="BP373" s="108">
        <f t="shared" si="320"/>
        <v>2081.9405483929177</v>
      </c>
      <c r="BQ373" s="108">
        <f t="shared" si="336"/>
        <v>15056.244457234316</v>
      </c>
      <c r="BR373" s="89">
        <f t="shared" si="321"/>
        <v>0.58944277427053771</v>
      </c>
      <c r="BT373" s="108"/>
      <c r="BU373" s="109">
        <f t="shared" si="337"/>
        <v>-9472.6558898254516</v>
      </c>
      <c r="BV373" s="109">
        <f t="shared" si="322"/>
        <v>12974.303908841397</v>
      </c>
      <c r="BX373" s="108">
        <f t="shared" si="323"/>
        <v>9472.6558898254516</v>
      </c>
      <c r="BY373" s="111">
        <f t="shared" si="324"/>
        <v>0.36965852657828036</v>
      </c>
      <c r="BZ373" s="108">
        <f t="shared" si="305"/>
        <v>93.32</v>
      </c>
      <c r="CA373" s="108">
        <f t="shared" si="306"/>
        <v>37.959999000000003</v>
      </c>
    </row>
    <row r="374" spans="1:79" ht="12.75" customHeight="1" x14ac:dyDescent="0.2">
      <c r="A374" s="107">
        <v>41666</v>
      </c>
      <c r="B374" s="108">
        <v>92.879997000000003</v>
      </c>
      <c r="C374" s="108">
        <v>73.569999999999993</v>
      </c>
      <c r="D374" s="108">
        <v>77.720000999999996</v>
      </c>
      <c r="E374" s="108">
        <v>94.660004000000001</v>
      </c>
      <c r="F374" s="108">
        <v>39.509998000000003</v>
      </c>
      <c r="G374" s="108">
        <v>37.669998</v>
      </c>
      <c r="L374" s="189">
        <f>IF(inter=Weekly_2,L373+$B$4,IF(inter=Bi_weekly_2,0,IF(inter=Monthly_2,0,IF(inter=Quarterly_2,0,IF(inter=Yearly_2,0,IF(inter=None_2,0,0))))))</f>
        <v>0</v>
      </c>
      <c r="M374" s="109">
        <f t="shared" si="338"/>
        <v>0</v>
      </c>
      <c r="N374" s="109">
        <f t="shared" si="339"/>
        <v>0</v>
      </c>
      <c r="O374" s="109">
        <f t="shared" si="340"/>
        <v>0</v>
      </c>
      <c r="P374" s="109">
        <f t="shared" si="341"/>
        <v>0</v>
      </c>
      <c r="Q374" s="109">
        <f t="shared" si="342"/>
        <v>0</v>
      </c>
      <c r="R374" s="109">
        <f t="shared" si="343"/>
        <v>0</v>
      </c>
      <c r="S374" s="110">
        <f t="shared" si="344"/>
        <v>0</v>
      </c>
      <c r="T374" s="110">
        <f t="shared" si="345"/>
        <v>0</v>
      </c>
      <c r="U374" s="110">
        <f t="shared" si="346"/>
        <v>0</v>
      </c>
      <c r="V374" s="110">
        <f t="shared" si="347"/>
        <v>0</v>
      </c>
      <c r="W374" s="110">
        <f t="shared" si="348"/>
        <v>0</v>
      </c>
      <c r="X374" s="110">
        <f t="shared" si="349"/>
        <v>0</v>
      </c>
      <c r="Y374" s="110">
        <f t="shared" si="350"/>
        <v>24.607680492808029</v>
      </c>
      <c r="Z374" s="110">
        <f t="shared" si="351"/>
        <v>30.921726665336035</v>
      </c>
      <c r="AA374" s="110">
        <f t="shared" si="352"/>
        <v>9.368289871867411</v>
      </c>
      <c r="AB374" s="110">
        <f t="shared" si="353"/>
        <v>6.7343589743589751</v>
      </c>
      <c r="AC374" s="110">
        <f t="shared" si="354"/>
        <v>132.83647208963993</v>
      </c>
      <c r="AD374" s="110">
        <f t="shared" si="355"/>
        <v>44.364184709410203</v>
      </c>
      <c r="AE374" s="110"/>
      <c r="AF374" s="110"/>
      <c r="AG374" s="110"/>
      <c r="AH374" s="110"/>
      <c r="AI374" s="110"/>
      <c r="AJ374" s="110"/>
      <c r="AK374" s="90">
        <f t="shared" si="307"/>
        <v>0</v>
      </c>
      <c r="AL374" s="90">
        <f t="shared" si="308"/>
        <v>0</v>
      </c>
      <c r="AM374" s="90">
        <f t="shared" si="309"/>
        <v>0</v>
      </c>
      <c r="AN374" s="90">
        <f t="shared" si="310"/>
        <v>0</v>
      </c>
      <c r="AO374" s="90">
        <f t="shared" si="311"/>
        <v>0</v>
      </c>
      <c r="AP374" s="90">
        <f t="shared" si="312"/>
        <v>0</v>
      </c>
      <c r="AQ374" s="110">
        <f t="shared" si="313"/>
        <v>0</v>
      </c>
      <c r="AR374" s="110">
        <f t="shared" si="314"/>
        <v>0</v>
      </c>
      <c r="AS374" s="110">
        <f t="shared" si="315"/>
        <v>0</v>
      </c>
      <c r="AT374" s="110">
        <f t="shared" si="316"/>
        <v>0</v>
      </c>
      <c r="AU374" s="110">
        <f t="shared" si="317"/>
        <v>0</v>
      </c>
      <c r="AV374" s="110">
        <f t="shared" si="318"/>
        <v>0</v>
      </c>
      <c r="AW374" s="110">
        <f t="shared" si="356"/>
        <v>3.2597374391336129</v>
      </c>
      <c r="AX374" s="110">
        <f t="shared" si="357"/>
        <v>5.6246736765746261</v>
      </c>
      <c r="AY374" s="110">
        <f t="shared" si="358"/>
        <v>1.4570913722032071</v>
      </c>
      <c r="AZ374" s="110">
        <f t="shared" si="359"/>
        <v>1.1449592779553908</v>
      </c>
      <c r="BA374" s="110">
        <f t="shared" si="360"/>
        <v>23.071627323833308</v>
      </c>
      <c r="BB374" s="110">
        <f t="shared" si="361"/>
        <v>5.5973168362374448</v>
      </c>
      <c r="BC374" s="110">
        <f t="shared" si="325"/>
        <v>27.867417931941642</v>
      </c>
      <c r="BD374" s="110">
        <f t="shared" si="326"/>
        <v>36.546400341910662</v>
      </c>
      <c r="BE374" s="110">
        <f t="shared" si="327"/>
        <v>10.825381244070618</v>
      </c>
      <c r="BF374" s="110">
        <f t="shared" si="328"/>
        <v>7.8793182523143663</v>
      </c>
      <c r="BG374" s="110">
        <f t="shared" si="329"/>
        <v>155.90809941347322</v>
      </c>
      <c r="BH374" s="110">
        <f t="shared" si="330"/>
        <v>49.96150154564765</v>
      </c>
      <c r="BI374" s="108">
        <f t="shared" si="331"/>
        <v>0</v>
      </c>
      <c r="BJ374" s="109">
        <f t="shared" si="332"/>
        <v>-9472.6558898254516</v>
      </c>
      <c r="BK374" s="109">
        <f t="shared" si="319"/>
        <v>12845.618162641664</v>
      </c>
      <c r="BL374" s="89">
        <f t="shared" si="333"/>
        <v>0.35607355656602069</v>
      </c>
      <c r="BM374" s="109">
        <f t="shared" si="362"/>
        <v>1628.5192205828002</v>
      </c>
      <c r="BN374" s="108">
        <f t="shared" si="334"/>
        <v>14474.137383224464</v>
      </c>
      <c r="BO374" s="89">
        <f t="shared" si="335"/>
        <v>0.52799146845090061</v>
      </c>
      <c r="BP374" s="108">
        <f t="shared" si="320"/>
        <v>2060.6095021367623</v>
      </c>
      <c r="BQ374" s="108">
        <f t="shared" si="336"/>
        <v>14906.227664778426</v>
      </c>
      <c r="BR374" s="89">
        <f t="shared" si="321"/>
        <v>0.57360594939262555</v>
      </c>
      <c r="BT374" s="108"/>
      <c r="BU374" s="109">
        <f t="shared" si="337"/>
        <v>-9472.6558898254516</v>
      </c>
      <c r="BV374" s="109">
        <f t="shared" si="322"/>
        <v>12845.618162641664</v>
      </c>
      <c r="BX374" s="108">
        <f t="shared" si="323"/>
        <v>9472.6558898254516</v>
      </c>
      <c r="BY374" s="111">
        <f t="shared" si="324"/>
        <v>0.35607355656602069</v>
      </c>
      <c r="BZ374" s="108">
        <f t="shared" si="305"/>
        <v>92.879997000000003</v>
      </c>
      <c r="CA374" s="108">
        <f t="shared" si="306"/>
        <v>37.669998</v>
      </c>
    </row>
    <row r="375" spans="1:79" ht="12.75" customHeight="1" x14ac:dyDescent="0.2">
      <c r="A375" s="107">
        <v>41673</v>
      </c>
      <c r="B375" s="108">
        <v>93.550003000000004</v>
      </c>
      <c r="C375" s="108">
        <v>73.879997000000003</v>
      </c>
      <c r="D375" s="108">
        <v>77.940002000000007</v>
      </c>
      <c r="E375" s="108">
        <v>93.980002999999996</v>
      </c>
      <c r="F375" s="108">
        <v>40.400002000000001</v>
      </c>
      <c r="G375" s="108">
        <v>38.279998999999997</v>
      </c>
      <c r="L375" s="189">
        <f>IF(inter=Weekly_2,L374+$B$4,IF(inter=Bi_weekly_2,L373+$B$4,IF(inter=Monthly_2,L371+$B$4,IF(inter=Quarterly_2,0,IF(inter=Yearly_2,0,IF(inter=None_2,0,0))))))</f>
        <v>13500</v>
      </c>
      <c r="M375" s="109">
        <f t="shared" si="338"/>
        <v>-73.951416074767167</v>
      </c>
      <c r="N375" s="109">
        <f t="shared" si="339"/>
        <v>-91.502926730153831</v>
      </c>
      <c r="O375" s="109">
        <f t="shared" si="340"/>
        <v>-25.835468650074176</v>
      </c>
      <c r="P375" s="109">
        <f t="shared" si="341"/>
        <v>-28.604923386666655</v>
      </c>
      <c r="Q375" s="109">
        <f t="shared" si="342"/>
        <v>-181.90626190560306</v>
      </c>
      <c r="R375" s="109">
        <f t="shared" si="343"/>
        <v>-83.739053687962269</v>
      </c>
      <c r="S375" s="110">
        <f t="shared" si="344"/>
        <v>0.7905014826644865</v>
      </c>
      <c r="T375" s="110">
        <f t="shared" si="345"/>
        <v>1.2385345214639603</v>
      </c>
      <c r="U375" s="110">
        <f t="shared" si="346"/>
        <v>0.33147893234688619</v>
      </c>
      <c r="V375" s="110">
        <f t="shared" si="347"/>
        <v>0.30437244598371271</v>
      </c>
      <c r="W375" s="110">
        <f t="shared" si="348"/>
        <v>4.5026300222857181</v>
      </c>
      <c r="X375" s="110">
        <f t="shared" si="349"/>
        <v>2.1875406446056145</v>
      </c>
      <c r="Y375" s="110">
        <f t="shared" si="350"/>
        <v>25.398181975472514</v>
      </c>
      <c r="Z375" s="110">
        <f t="shared" si="351"/>
        <v>32.160261186799993</v>
      </c>
      <c r="AA375" s="110">
        <f t="shared" si="352"/>
        <v>9.6997688042142975</v>
      </c>
      <c r="AB375" s="110">
        <f t="shared" si="353"/>
        <v>7.0387314203426881</v>
      </c>
      <c r="AC375" s="110">
        <f t="shared" si="354"/>
        <v>137.33910211192565</v>
      </c>
      <c r="AD375" s="110">
        <f t="shared" si="355"/>
        <v>46.551725354015815</v>
      </c>
      <c r="AE375" s="110"/>
      <c r="AF375" s="110"/>
      <c r="AG375" s="110"/>
      <c r="AH375" s="110"/>
      <c r="AI375" s="110"/>
      <c r="AJ375" s="110"/>
      <c r="AK375" s="90">
        <f t="shared" si="307"/>
        <v>0</v>
      </c>
      <c r="AL375" s="90">
        <f t="shared" si="308"/>
        <v>0</v>
      </c>
      <c r="AM375" s="90">
        <f t="shared" si="309"/>
        <v>0</v>
      </c>
      <c r="AN375" s="90">
        <f t="shared" si="310"/>
        <v>0</v>
      </c>
      <c r="AO375" s="90">
        <f t="shared" si="311"/>
        <v>0</v>
      </c>
      <c r="AP375" s="90">
        <f t="shared" si="312"/>
        <v>0</v>
      </c>
      <c r="AQ375" s="110">
        <f t="shared" si="313"/>
        <v>0</v>
      </c>
      <c r="AR375" s="110">
        <f t="shared" si="314"/>
        <v>0</v>
      </c>
      <c r="AS375" s="110">
        <f t="shared" si="315"/>
        <v>0</v>
      </c>
      <c r="AT375" s="110">
        <f t="shared" si="316"/>
        <v>0</v>
      </c>
      <c r="AU375" s="110">
        <f t="shared" si="317"/>
        <v>0</v>
      </c>
      <c r="AV375" s="110">
        <f t="shared" si="318"/>
        <v>0</v>
      </c>
      <c r="AW375" s="110">
        <f t="shared" si="356"/>
        <v>3.2597374391336129</v>
      </c>
      <c r="AX375" s="110">
        <f t="shared" si="357"/>
        <v>5.6246736765746261</v>
      </c>
      <c r="AY375" s="110">
        <f t="shared" si="358"/>
        <v>1.4570913722032071</v>
      </c>
      <c r="AZ375" s="110">
        <f t="shared" si="359"/>
        <v>1.1449592779553908</v>
      </c>
      <c r="BA375" s="110">
        <f t="shared" si="360"/>
        <v>23.071627323833308</v>
      </c>
      <c r="BB375" s="110">
        <f t="shared" si="361"/>
        <v>5.5973168362374448</v>
      </c>
      <c r="BC375" s="110">
        <f t="shared" si="325"/>
        <v>28.657919414606127</v>
      </c>
      <c r="BD375" s="110">
        <f t="shared" si="326"/>
        <v>37.784934863374616</v>
      </c>
      <c r="BE375" s="110">
        <f t="shared" si="327"/>
        <v>11.156860176417505</v>
      </c>
      <c r="BF375" s="110">
        <f t="shared" si="328"/>
        <v>8.1836906982980793</v>
      </c>
      <c r="BG375" s="110">
        <f t="shared" si="329"/>
        <v>160.41072943575895</v>
      </c>
      <c r="BH375" s="110">
        <f t="shared" si="330"/>
        <v>52.149042190253262</v>
      </c>
      <c r="BI375" s="108">
        <f t="shared" si="331"/>
        <v>0</v>
      </c>
      <c r="BJ375" s="109">
        <f t="shared" si="332"/>
        <v>-9958.195940260679</v>
      </c>
      <c r="BK375" s="109">
        <f t="shared" si="319"/>
        <v>13500</v>
      </c>
      <c r="BL375" s="89">
        <f t="shared" si="333"/>
        <v>0.35566723942636203</v>
      </c>
      <c r="BM375" s="109">
        <f t="shared" si="362"/>
        <v>1628.5192205828002</v>
      </c>
      <c r="BN375" s="108">
        <f t="shared" si="334"/>
        <v>15128.519220582801</v>
      </c>
      <c r="BO375" s="89">
        <f t="shared" si="335"/>
        <v>0.51920280654638096</v>
      </c>
      <c r="BP375" s="108">
        <f t="shared" si="320"/>
        <v>2088.0273753222732</v>
      </c>
      <c r="BQ375" s="108">
        <f t="shared" si="336"/>
        <v>15588.027375322272</v>
      </c>
      <c r="BR375" s="89">
        <f t="shared" si="321"/>
        <v>0.56534652148190401</v>
      </c>
      <c r="BT375" s="108"/>
      <c r="BU375" s="109">
        <f t="shared" si="337"/>
        <v>-9958.195940260679</v>
      </c>
      <c r="BV375" s="109">
        <f t="shared" si="322"/>
        <v>13500</v>
      </c>
      <c r="BX375" s="108">
        <f t="shared" si="323"/>
        <v>9958.195940260679</v>
      </c>
      <c r="BY375" s="111">
        <f t="shared" si="324"/>
        <v>0.35566723942636203</v>
      </c>
      <c r="BZ375" s="108">
        <f t="shared" si="305"/>
        <v>93.550003000000004</v>
      </c>
      <c r="CA375" s="108">
        <f t="shared" si="306"/>
        <v>38.279998999999997</v>
      </c>
    </row>
    <row r="376" spans="1:79" ht="12.75" customHeight="1" x14ac:dyDescent="0.2">
      <c r="A376" s="107">
        <v>41680</v>
      </c>
      <c r="B376" s="108">
        <v>95.900002000000001</v>
      </c>
      <c r="C376" s="108">
        <v>75.610000999999997</v>
      </c>
      <c r="D376" s="108">
        <v>79.919998000000007</v>
      </c>
      <c r="E376" s="108">
        <v>96.790001000000004</v>
      </c>
      <c r="F376" s="108">
        <v>41.23</v>
      </c>
      <c r="G376" s="108">
        <v>39.099997999999999</v>
      </c>
      <c r="L376" s="189">
        <f>IF(inter=Weekly_2,L375+$B$4,IF(inter=Bi_weekly_2,0,IF(inter=Monthly_2,0,IF(inter=Quarterly_2,0,IF(inter=Yearly_2,0,IF(inter=None_2,0,0))))))</f>
        <v>0</v>
      </c>
      <c r="M376" s="109">
        <f t="shared" si="338"/>
        <v>0</v>
      </c>
      <c r="N376" s="109">
        <f t="shared" si="339"/>
        <v>0</v>
      </c>
      <c r="O376" s="109">
        <f t="shared" si="340"/>
        <v>0</v>
      </c>
      <c r="P376" s="109">
        <f t="shared" si="341"/>
        <v>0</v>
      </c>
      <c r="Q376" s="109">
        <f t="shared" si="342"/>
        <v>0</v>
      </c>
      <c r="R376" s="109">
        <f t="shared" si="343"/>
        <v>0</v>
      </c>
      <c r="S376" s="110">
        <f t="shared" si="344"/>
        <v>0</v>
      </c>
      <c r="T376" s="110">
        <f t="shared" si="345"/>
        <v>0</v>
      </c>
      <c r="U376" s="110">
        <f t="shared" si="346"/>
        <v>0</v>
      </c>
      <c r="V376" s="110">
        <f t="shared" si="347"/>
        <v>0</v>
      </c>
      <c r="W376" s="110">
        <f t="shared" si="348"/>
        <v>0</v>
      </c>
      <c r="X376" s="110">
        <f t="shared" si="349"/>
        <v>0</v>
      </c>
      <c r="Y376" s="110">
        <f t="shared" si="350"/>
        <v>25.398181975472514</v>
      </c>
      <c r="Z376" s="110">
        <f t="shared" si="351"/>
        <v>32.160261186799993</v>
      </c>
      <c r="AA376" s="110">
        <f t="shared" si="352"/>
        <v>9.6997688042142975</v>
      </c>
      <c r="AB376" s="110">
        <f t="shared" si="353"/>
        <v>7.0387314203426881</v>
      </c>
      <c r="AC376" s="110">
        <f t="shared" si="354"/>
        <v>137.33910211192565</v>
      </c>
      <c r="AD376" s="110">
        <f t="shared" si="355"/>
        <v>46.551725354015815</v>
      </c>
      <c r="AE376" s="110"/>
      <c r="AF376" s="110"/>
      <c r="AG376" s="110"/>
      <c r="AH376" s="110"/>
      <c r="AI376" s="110"/>
      <c r="AJ376" s="110"/>
      <c r="AK376" s="90">
        <f t="shared" si="307"/>
        <v>0</v>
      </c>
      <c r="AL376" s="90">
        <f t="shared" si="308"/>
        <v>0</v>
      </c>
      <c r="AM376" s="90">
        <f t="shared" si="309"/>
        <v>0</v>
      </c>
      <c r="AN376" s="90">
        <f t="shared" si="310"/>
        <v>0</v>
      </c>
      <c r="AO376" s="90">
        <f t="shared" si="311"/>
        <v>0</v>
      </c>
      <c r="AP376" s="90">
        <f t="shared" si="312"/>
        <v>0</v>
      </c>
      <c r="AQ376" s="110">
        <f t="shared" si="313"/>
        <v>0</v>
      </c>
      <c r="AR376" s="110">
        <f t="shared" si="314"/>
        <v>0</v>
      </c>
      <c r="AS376" s="110">
        <f t="shared" si="315"/>
        <v>0</v>
      </c>
      <c r="AT376" s="110">
        <f t="shared" si="316"/>
        <v>0</v>
      </c>
      <c r="AU376" s="110">
        <f t="shared" si="317"/>
        <v>0</v>
      </c>
      <c r="AV376" s="110">
        <f t="shared" si="318"/>
        <v>0</v>
      </c>
      <c r="AW376" s="110">
        <f t="shared" si="356"/>
        <v>3.2597374391336129</v>
      </c>
      <c r="AX376" s="110">
        <f t="shared" si="357"/>
        <v>5.6246736765746261</v>
      </c>
      <c r="AY376" s="110">
        <f t="shared" si="358"/>
        <v>1.4570913722032071</v>
      </c>
      <c r="AZ376" s="110">
        <f t="shared" si="359"/>
        <v>1.1449592779553908</v>
      </c>
      <c r="BA376" s="110">
        <f t="shared" si="360"/>
        <v>23.071627323833308</v>
      </c>
      <c r="BB376" s="110">
        <f t="shared" si="361"/>
        <v>5.5973168362374448</v>
      </c>
      <c r="BC376" s="110">
        <f t="shared" si="325"/>
        <v>28.657919414606127</v>
      </c>
      <c r="BD376" s="110">
        <f t="shared" si="326"/>
        <v>37.784934863374616</v>
      </c>
      <c r="BE376" s="110">
        <f t="shared" si="327"/>
        <v>11.156860176417505</v>
      </c>
      <c r="BF376" s="110">
        <f t="shared" si="328"/>
        <v>8.1836906982980793</v>
      </c>
      <c r="BG376" s="110">
        <f t="shared" si="329"/>
        <v>160.41072943575895</v>
      </c>
      <c r="BH376" s="110">
        <f t="shared" si="330"/>
        <v>52.149042190253262</v>
      </c>
      <c r="BI376" s="108">
        <f t="shared" si="331"/>
        <v>0</v>
      </c>
      <c r="BJ376" s="109">
        <f t="shared" si="332"/>
        <v>-9958.195940260679</v>
      </c>
      <c r="BK376" s="109">
        <f t="shared" si="319"/>
        <v>13806.470955698616</v>
      </c>
      <c r="BL376" s="89">
        <f t="shared" si="333"/>
        <v>0.3864429901283104</v>
      </c>
      <c r="BM376" s="109">
        <f t="shared" si="362"/>
        <v>1628.5192205828002</v>
      </c>
      <c r="BN376" s="108">
        <f t="shared" si="334"/>
        <v>15434.990176281417</v>
      </c>
      <c r="BO376" s="89">
        <f t="shared" si="335"/>
        <v>0.54997855724832934</v>
      </c>
      <c r="BP376" s="108">
        <f t="shared" si="320"/>
        <v>2135.2600301173266</v>
      </c>
      <c r="BQ376" s="108">
        <f t="shared" si="336"/>
        <v>15941.730985815944</v>
      </c>
      <c r="BR376" s="89">
        <f t="shared" si="321"/>
        <v>0.600865365719911</v>
      </c>
      <c r="BT376" s="108"/>
      <c r="BU376" s="109">
        <f t="shared" si="337"/>
        <v>-9958.195940260679</v>
      </c>
      <c r="BV376" s="109">
        <f t="shared" si="322"/>
        <v>13806.470955698616</v>
      </c>
      <c r="BX376" s="108">
        <f t="shared" si="323"/>
        <v>9958.195940260679</v>
      </c>
      <c r="BY376" s="111">
        <f t="shared" si="324"/>
        <v>0.38644299012831018</v>
      </c>
      <c r="BZ376" s="108">
        <f t="shared" si="305"/>
        <v>95.900002000000001</v>
      </c>
      <c r="CA376" s="108">
        <f t="shared" si="306"/>
        <v>39.099997999999999</v>
      </c>
    </row>
    <row r="377" spans="1:79" ht="12.75" customHeight="1" x14ac:dyDescent="0.2">
      <c r="A377" s="107">
        <v>41688</v>
      </c>
      <c r="B377" s="108">
        <v>96.099997999999999</v>
      </c>
      <c r="C377" s="108">
        <v>75.599997999999999</v>
      </c>
      <c r="D377" s="108">
        <v>80.879997000000003</v>
      </c>
      <c r="E377" s="108">
        <v>97.510002</v>
      </c>
      <c r="F377" s="108">
        <v>41.5</v>
      </c>
      <c r="G377" s="108">
        <v>39.07</v>
      </c>
      <c r="L377" s="189">
        <f>IF(inter=Weekly_2,L376+$B$4,IF(inter=Bi_weekly_2,L375+$B$4,IF(inter=Monthly_2,0,IF(inter=Quarterly_2,0,IF(inter=Yearly_2,0,IF(inter=None_2,0,0))))))</f>
        <v>0</v>
      </c>
      <c r="M377" s="109">
        <f t="shared" si="338"/>
        <v>0</v>
      </c>
      <c r="N377" s="109">
        <f t="shared" si="339"/>
        <v>0</v>
      </c>
      <c r="O377" s="109">
        <f t="shared" si="340"/>
        <v>0</v>
      </c>
      <c r="P377" s="109">
        <f t="shared" si="341"/>
        <v>0</v>
      </c>
      <c r="Q377" s="109">
        <f t="shared" si="342"/>
        <v>0</v>
      </c>
      <c r="R377" s="109">
        <f t="shared" si="343"/>
        <v>0</v>
      </c>
      <c r="S377" s="110">
        <f t="shared" si="344"/>
        <v>0</v>
      </c>
      <c r="T377" s="110">
        <f t="shared" si="345"/>
        <v>0</v>
      </c>
      <c r="U377" s="110">
        <f t="shared" si="346"/>
        <v>0</v>
      </c>
      <c r="V377" s="110">
        <f t="shared" si="347"/>
        <v>0</v>
      </c>
      <c r="W377" s="110">
        <f t="shared" si="348"/>
        <v>0</v>
      </c>
      <c r="X377" s="110">
        <f t="shared" si="349"/>
        <v>0</v>
      </c>
      <c r="Y377" s="110">
        <f t="shared" si="350"/>
        <v>25.398181975472514</v>
      </c>
      <c r="Z377" s="110">
        <f t="shared" si="351"/>
        <v>32.160261186799993</v>
      </c>
      <c r="AA377" s="110">
        <f t="shared" si="352"/>
        <v>9.6997688042142975</v>
      </c>
      <c r="AB377" s="110">
        <f t="shared" si="353"/>
        <v>7.0387314203426881</v>
      </c>
      <c r="AC377" s="110">
        <f t="shared" si="354"/>
        <v>137.33910211192565</v>
      </c>
      <c r="AD377" s="110">
        <f t="shared" si="355"/>
        <v>46.551725354015815</v>
      </c>
      <c r="AE377" s="110"/>
      <c r="AF377" s="110"/>
      <c r="AG377" s="110"/>
      <c r="AH377" s="110"/>
      <c r="AI377" s="110"/>
      <c r="AJ377" s="110"/>
      <c r="AK377" s="90">
        <f t="shared" si="307"/>
        <v>0</v>
      </c>
      <c r="AL377" s="90">
        <f t="shared" si="308"/>
        <v>0</v>
      </c>
      <c r="AM377" s="90">
        <f t="shared" si="309"/>
        <v>0</v>
      </c>
      <c r="AN377" s="90">
        <f t="shared" si="310"/>
        <v>0</v>
      </c>
      <c r="AO377" s="90">
        <f t="shared" si="311"/>
        <v>0</v>
      </c>
      <c r="AP377" s="90">
        <f t="shared" si="312"/>
        <v>0</v>
      </c>
      <c r="AQ377" s="110">
        <f t="shared" si="313"/>
        <v>0</v>
      </c>
      <c r="AR377" s="110">
        <f t="shared" si="314"/>
        <v>0</v>
      </c>
      <c r="AS377" s="110">
        <f t="shared" si="315"/>
        <v>0</v>
      </c>
      <c r="AT377" s="110">
        <f t="shared" si="316"/>
        <v>0</v>
      </c>
      <c r="AU377" s="110">
        <f t="shared" si="317"/>
        <v>0</v>
      </c>
      <c r="AV377" s="110">
        <f t="shared" si="318"/>
        <v>0</v>
      </c>
      <c r="AW377" s="110">
        <f t="shared" si="356"/>
        <v>3.2597374391336129</v>
      </c>
      <c r="AX377" s="110">
        <f t="shared" si="357"/>
        <v>5.6246736765746261</v>
      </c>
      <c r="AY377" s="110">
        <f t="shared" si="358"/>
        <v>1.4570913722032071</v>
      </c>
      <c r="AZ377" s="110">
        <f t="shared" si="359"/>
        <v>1.1449592779553908</v>
      </c>
      <c r="BA377" s="110">
        <f t="shared" si="360"/>
        <v>23.071627323833308</v>
      </c>
      <c r="BB377" s="110">
        <f t="shared" si="361"/>
        <v>5.5973168362374448</v>
      </c>
      <c r="BC377" s="110">
        <f t="shared" si="325"/>
        <v>28.657919414606127</v>
      </c>
      <c r="BD377" s="110">
        <f t="shared" si="326"/>
        <v>37.784934863374616</v>
      </c>
      <c r="BE377" s="110">
        <f t="shared" si="327"/>
        <v>11.156860176417505</v>
      </c>
      <c r="BF377" s="110">
        <f t="shared" si="328"/>
        <v>8.1836906982980793</v>
      </c>
      <c r="BG377" s="110">
        <f t="shared" si="329"/>
        <v>160.41072943575895</v>
      </c>
      <c r="BH377" s="110">
        <f t="shared" si="330"/>
        <v>52.149042190253262</v>
      </c>
      <c r="BI377" s="108">
        <f t="shared" si="331"/>
        <v>0</v>
      </c>
      <c r="BJ377" s="109">
        <f t="shared" si="332"/>
        <v>-9958.195940260679</v>
      </c>
      <c r="BK377" s="109">
        <f t="shared" si="319"/>
        <v>13861.293552335041</v>
      </c>
      <c r="BL377" s="89">
        <f t="shared" si="333"/>
        <v>0.39194826407203531</v>
      </c>
      <c r="BM377" s="109">
        <f t="shared" si="362"/>
        <v>1628.5192205828002</v>
      </c>
      <c r="BN377" s="108">
        <f t="shared" si="334"/>
        <v>15489.812772917841</v>
      </c>
      <c r="BO377" s="89">
        <f t="shared" si="335"/>
        <v>0.55548383119205424</v>
      </c>
      <c r="BP377" s="108">
        <f t="shared" si="320"/>
        <v>2144.140310107709</v>
      </c>
      <c r="BQ377" s="108">
        <f t="shared" si="336"/>
        <v>16005.433862442747</v>
      </c>
      <c r="BR377" s="89">
        <f t="shared" si="321"/>
        <v>0.60726239556436834</v>
      </c>
      <c r="BT377" s="108"/>
      <c r="BU377" s="109">
        <f t="shared" si="337"/>
        <v>-9958.195940260679</v>
      </c>
      <c r="BV377" s="109">
        <f t="shared" si="322"/>
        <v>13861.293552335041</v>
      </c>
      <c r="BX377" s="108">
        <f t="shared" si="323"/>
        <v>9958.195940260679</v>
      </c>
      <c r="BY377" s="111">
        <f t="shared" si="324"/>
        <v>0.39194826407203531</v>
      </c>
      <c r="BZ377" s="108">
        <f t="shared" si="305"/>
        <v>96.099997999999999</v>
      </c>
      <c r="CA377" s="108">
        <f t="shared" si="306"/>
        <v>39.07</v>
      </c>
    </row>
    <row r="378" spans="1:79" ht="12.75" customHeight="1" x14ac:dyDescent="0.2">
      <c r="A378" s="107">
        <v>41694</v>
      </c>
      <c r="B378" s="108">
        <v>97.400002000000001</v>
      </c>
      <c r="C378" s="108">
        <v>76.489998</v>
      </c>
      <c r="D378" s="108">
        <v>81.910004000000001</v>
      </c>
      <c r="E378" s="108">
        <v>99.360000999999997</v>
      </c>
      <c r="F378" s="108">
        <v>41.860000999999997</v>
      </c>
      <c r="G378" s="108">
        <v>38.889999000000003</v>
      </c>
      <c r="L378" s="189">
        <f>IF(inter=Weekly_2,L377+$B$4,IF(inter=Bi_weekly_2,0,IF(inter=Monthly_2,0,IF(inter=Quarterly_2,0,IF(inter=Yearly_2,0,IF(inter=None_2,0,0))))))</f>
        <v>0</v>
      </c>
      <c r="M378" s="109">
        <f t="shared" si="338"/>
        <v>0</v>
      </c>
      <c r="N378" s="109">
        <f t="shared" si="339"/>
        <v>0</v>
      </c>
      <c r="O378" s="109">
        <f t="shared" si="340"/>
        <v>0</v>
      </c>
      <c r="P378" s="109">
        <f t="shared" si="341"/>
        <v>0</v>
      </c>
      <c r="Q378" s="109">
        <f t="shared" si="342"/>
        <v>0</v>
      </c>
      <c r="R378" s="109">
        <f t="shared" si="343"/>
        <v>0</v>
      </c>
      <c r="S378" s="110">
        <f t="shared" si="344"/>
        <v>0</v>
      </c>
      <c r="T378" s="110">
        <f t="shared" si="345"/>
        <v>0</v>
      </c>
      <c r="U378" s="110">
        <f t="shared" si="346"/>
        <v>0</v>
      </c>
      <c r="V378" s="110">
        <f t="shared" si="347"/>
        <v>0</v>
      </c>
      <c r="W378" s="110">
        <f t="shared" si="348"/>
        <v>0</v>
      </c>
      <c r="X378" s="110">
        <f t="shared" si="349"/>
        <v>0</v>
      </c>
      <c r="Y378" s="110">
        <f t="shared" si="350"/>
        <v>25.398181975472514</v>
      </c>
      <c r="Z378" s="110">
        <f t="shared" si="351"/>
        <v>32.160261186799993</v>
      </c>
      <c r="AA378" s="110">
        <f t="shared" si="352"/>
        <v>9.6997688042142975</v>
      </c>
      <c r="AB378" s="110">
        <f t="shared" si="353"/>
        <v>7.0387314203426881</v>
      </c>
      <c r="AC378" s="110">
        <f t="shared" si="354"/>
        <v>137.33910211192565</v>
      </c>
      <c r="AD378" s="110">
        <f t="shared" si="355"/>
        <v>46.551725354015815</v>
      </c>
      <c r="AE378" s="110"/>
      <c r="AF378" s="110"/>
      <c r="AG378" s="110"/>
      <c r="AH378" s="110"/>
      <c r="AI378" s="110"/>
      <c r="AJ378" s="110"/>
      <c r="AK378" s="90">
        <f t="shared" si="307"/>
        <v>0</v>
      </c>
      <c r="AL378" s="90">
        <f t="shared" si="308"/>
        <v>0</v>
      </c>
      <c r="AM378" s="90">
        <f t="shared" si="309"/>
        <v>0</v>
      </c>
      <c r="AN378" s="90">
        <f t="shared" si="310"/>
        <v>0</v>
      </c>
      <c r="AO378" s="90">
        <f t="shared" si="311"/>
        <v>0</v>
      </c>
      <c r="AP378" s="90">
        <f t="shared" si="312"/>
        <v>0</v>
      </c>
      <c r="AQ378" s="110">
        <f t="shared" si="313"/>
        <v>0</v>
      </c>
      <c r="AR378" s="110">
        <f t="shared" si="314"/>
        <v>0</v>
      </c>
      <c r="AS378" s="110">
        <f t="shared" si="315"/>
        <v>0</v>
      </c>
      <c r="AT378" s="110">
        <f t="shared" si="316"/>
        <v>0</v>
      </c>
      <c r="AU378" s="110">
        <f t="shared" si="317"/>
        <v>0</v>
      </c>
      <c r="AV378" s="110">
        <f t="shared" si="318"/>
        <v>0</v>
      </c>
      <c r="AW378" s="110">
        <f t="shared" si="356"/>
        <v>3.2597374391336129</v>
      </c>
      <c r="AX378" s="110">
        <f t="shared" si="357"/>
        <v>5.6246736765746261</v>
      </c>
      <c r="AY378" s="110">
        <f t="shared" si="358"/>
        <v>1.4570913722032071</v>
      </c>
      <c r="AZ378" s="110">
        <f t="shared" si="359"/>
        <v>1.1449592779553908</v>
      </c>
      <c r="BA378" s="110">
        <f t="shared" si="360"/>
        <v>23.071627323833308</v>
      </c>
      <c r="BB378" s="110">
        <f t="shared" si="361"/>
        <v>5.5973168362374448</v>
      </c>
      <c r="BC378" s="110">
        <f t="shared" si="325"/>
        <v>28.657919414606127</v>
      </c>
      <c r="BD378" s="110">
        <f t="shared" si="326"/>
        <v>37.784934863374616</v>
      </c>
      <c r="BE378" s="110">
        <f t="shared" si="327"/>
        <v>11.156860176417505</v>
      </c>
      <c r="BF378" s="110">
        <f t="shared" si="328"/>
        <v>8.1836906982980793</v>
      </c>
      <c r="BG378" s="110">
        <f t="shared" si="329"/>
        <v>160.41072943575895</v>
      </c>
      <c r="BH378" s="110">
        <f t="shared" si="330"/>
        <v>52.149042190253262</v>
      </c>
      <c r="BI378" s="108">
        <f t="shared" si="331"/>
        <v>0</v>
      </c>
      <c r="BJ378" s="109">
        <f t="shared" si="332"/>
        <v>-9958.195940260679</v>
      </c>
      <c r="BK378" s="109">
        <f t="shared" si="319"/>
        <v>13987.009255791705</v>
      </c>
      <c r="BL378" s="89">
        <f t="shared" si="333"/>
        <v>0.40457260930593453</v>
      </c>
      <c r="BM378" s="109">
        <f t="shared" si="362"/>
        <v>1628.5192205828002</v>
      </c>
      <c r="BN378" s="108">
        <f t="shared" si="334"/>
        <v>15615.528476374506</v>
      </c>
      <c r="BO378" s="89">
        <f t="shared" si="335"/>
        <v>0.56810817642595346</v>
      </c>
      <c r="BP378" s="108">
        <f t="shared" si="320"/>
        <v>2164.3012155023184</v>
      </c>
      <c r="BQ378" s="108">
        <f t="shared" si="336"/>
        <v>16151.310471294022</v>
      </c>
      <c r="BR378" s="89">
        <f t="shared" si="321"/>
        <v>0.62191129479535268</v>
      </c>
      <c r="BT378" s="108"/>
      <c r="BU378" s="109">
        <f t="shared" si="337"/>
        <v>-9958.195940260679</v>
      </c>
      <c r="BV378" s="109">
        <f t="shared" si="322"/>
        <v>13987.009255791705</v>
      </c>
      <c r="BX378" s="108">
        <f t="shared" si="323"/>
        <v>9958.195940260679</v>
      </c>
      <c r="BY378" s="111">
        <f t="shared" si="324"/>
        <v>0.40457260930593431</v>
      </c>
      <c r="BZ378" s="108">
        <f t="shared" si="305"/>
        <v>97.400002000000001</v>
      </c>
      <c r="CA378" s="108">
        <f t="shared" si="306"/>
        <v>38.889999000000003</v>
      </c>
    </row>
    <row r="379" spans="1:79" ht="12.75" customHeight="1" x14ac:dyDescent="0.2">
      <c r="A379" s="107">
        <v>41701</v>
      </c>
      <c r="B379" s="108">
        <v>98.379997000000003</v>
      </c>
      <c r="C379" s="108">
        <v>77.510002</v>
      </c>
      <c r="D379" s="108">
        <v>82.459998999999996</v>
      </c>
      <c r="E379" s="108">
        <v>100.800003</v>
      </c>
      <c r="F379" s="108">
        <v>41.98</v>
      </c>
      <c r="G379" s="108">
        <v>38.950001</v>
      </c>
      <c r="L379" s="189">
        <f>IF(inter=Weekly_2,L378+$B$4,IF(inter=Bi_weekly_2,L377+$B$4,IF(inter=Monthly_2,L375+$B$4,IF(inter=Quarterly_2,0,IF(inter=Yearly_2,0,IF(inter=None_2,0,0))))))</f>
        <v>13600</v>
      </c>
      <c r="M379" s="109">
        <f t="shared" si="338"/>
        <v>105.0730665524402</v>
      </c>
      <c r="N379" s="109">
        <f t="shared" si="339"/>
        <v>99.141908909389713</v>
      </c>
      <c r="O379" s="109">
        <f t="shared" si="340"/>
        <v>38.242925895742133</v>
      </c>
      <c r="P379" s="109">
        <f t="shared" si="341"/>
        <v>43.104148286737313</v>
      </c>
      <c r="Q379" s="109">
        <f t="shared" si="342"/>
        <v>175.89550665863953</v>
      </c>
      <c r="R379" s="109">
        <f t="shared" si="343"/>
        <v>17.989749090641226</v>
      </c>
      <c r="S379" s="110">
        <f t="shared" si="344"/>
        <v>-1.0680328294016943</v>
      </c>
      <c r="T379" s="110">
        <f t="shared" si="345"/>
        <v>-1.2790853612594373</v>
      </c>
      <c r="U379" s="110">
        <f t="shared" si="346"/>
        <v>-0.46377548338003416</v>
      </c>
      <c r="V379" s="110">
        <f t="shared" si="347"/>
        <v>-0.42762050599083129</v>
      </c>
      <c r="W379" s="110">
        <f t="shared" si="348"/>
        <v>-4.1899834840076116</v>
      </c>
      <c r="X379" s="110">
        <f t="shared" si="349"/>
        <v>-0.46186774399931918</v>
      </c>
      <c r="Y379" s="110">
        <f t="shared" si="350"/>
        <v>24.33014914607082</v>
      </c>
      <c r="Z379" s="110">
        <f t="shared" si="351"/>
        <v>30.881175825540556</v>
      </c>
      <c r="AA379" s="110">
        <f t="shared" si="352"/>
        <v>9.2359933208342628</v>
      </c>
      <c r="AB379" s="110">
        <f t="shared" si="353"/>
        <v>6.6111109143518565</v>
      </c>
      <c r="AC379" s="110">
        <f t="shared" si="354"/>
        <v>133.14911862791806</v>
      </c>
      <c r="AD379" s="110">
        <f t="shared" si="355"/>
        <v>46.089857610016495</v>
      </c>
      <c r="AE379" s="110"/>
      <c r="AF379" s="110"/>
      <c r="AG379" s="110"/>
      <c r="AH379" s="110"/>
      <c r="AI379" s="110"/>
      <c r="AJ379" s="110"/>
      <c r="AK379" s="90">
        <f t="shared" si="307"/>
        <v>0</v>
      </c>
      <c r="AL379" s="90">
        <f t="shared" si="308"/>
        <v>0</v>
      </c>
      <c r="AM379" s="90">
        <f t="shared" si="309"/>
        <v>0</v>
      </c>
      <c r="AN379" s="90">
        <f t="shared" si="310"/>
        <v>0</v>
      </c>
      <c r="AO379" s="90">
        <f t="shared" si="311"/>
        <v>0</v>
      </c>
      <c r="AP379" s="90">
        <f t="shared" si="312"/>
        <v>0</v>
      </c>
      <c r="AQ379" s="110">
        <f t="shared" si="313"/>
        <v>0</v>
      </c>
      <c r="AR379" s="110">
        <f t="shared" si="314"/>
        <v>0</v>
      </c>
      <c r="AS379" s="110">
        <f t="shared" si="315"/>
        <v>0</v>
      </c>
      <c r="AT379" s="110">
        <f t="shared" si="316"/>
        <v>0</v>
      </c>
      <c r="AU379" s="110">
        <f t="shared" si="317"/>
        <v>0</v>
      </c>
      <c r="AV379" s="110">
        <f t="shared" si="318"/>
        <v>0</v>
      </c>
      <c r="AW379" s="110">
        <f t="shared" si="356"/>
        <v>3.2597374391336129</v>
      </c>
      <c r="AX379" s="110">
        <f t="shared" si="357"/>
        <v>5.6246736765746261</v>
      </c>
      <c r="AY379" s="110">
        <f t="shared" si="358"/>
        <v>1.4570913722032071</v>
      </c>
      <c r="AZ379" s="110">
        <f t="shared" si="359"/>
        <v>1.1449592779553908</v>
      </c>
      <c r="BA379" s="110">
        <f t="shared" si="360"/>
        <v>23.071627323833308</v>
      </c>
      <c r="BB379" s="110">
        <f t="shared" si="361"/>
        <v>5.5973168362374448</v>
      </c>
      <c r="BC379" s="110">
        <f t="shared" si="325"/>
        <v>27.589886585204432</v>
      </c>
      <c r="BD379" s="110">
        <f t="shared" si="326"/>
        <v>36.505849502115183</v>
      </c>
      <c r="BE379" s="110">
        <f t="shared" si="327"/>
        <v>10.69308469303747</v>
      </c>
      <c r="BF379" s="110">
        <f t="shared" si="328"/>
        <v>7.7560701923072468</v>
      </c>
      <c r="BG379" s="110">
        <f t="shared" si="329"/>
        <v>156.22074595175135</v>
      </c>
      <c r="BH379" s="110">
        <f t="shared" si="330"/>
        <v>51.687174446253941</v>
      </c>
      <c r="BI379" s="108">
        <f t="shared" si="331"/>
        <v>0</v>
      </c>
      <c r="BJ379" s="109">
        <f t="shared" si="332"/>
        <v>-9478.74863486709</v>
      </c>
      <c r="BK379" s="109">
        <f t="shared" si="319"/>
        <v>13600</v>
      </c>
      <c r="BL379" s="89">
        <f t="shared" si="333"/>
        <v>0.43478854898347019</v>
      </c>
      <c r="BM379" s="109">
        <f t="shared" si="362"/>
        <v>1628.5192205828002</v>
      </c>
      <c r="BN379" s="108">
        <f t="shared" si="334"/>
        <v>15228.519220582801</v>
      </c>
      <c r="BO379" s="89">
        <f t="shared" si="335"/>
        <v>0.60659595556374124</v>
      </c>
      <c r="BP379" s="108">
        <f t="shared" si="320"/>
        <v>2178.7874905742533</v>
      </c>
      <c r="BQ379" s="108">
        <f t="shared" si="336"/>
        <v>15778.787490574254</v>
      </c>
      <c r="BR379" s="89">
        <f t="shared" si="321"/>
        <v>0.66464879472937954</v>
      </c>
      <c r="BT379" s="108"/>
      <c r="BU379" s="109">
        <f t="shared" si="337"/>
        <v>-9478.74863486709</v>
      </c>
      <c r="BV379" s="109">
        <f t="shared" si="322"/>
        <v>13600</v>
      </c>
      <c r="BX379" s="108">
        <f t="shared" si="323"/>
        <v>9478.74863486709</v>
      </c>
      <c r="BY379" s="111">
        <f t="shared" si="324"/>
        <v>0.43478854898347019</v>
      </c>
      <c r="BZ379" s="108">
        <f t="shared" si="305"/>
        <v>98.379997000000003</v>
      </c>
      <c r="CA379" s="108">
        <f t="shared" si="306"/>
        <v>38.950001</v>
      </c>
    </row>
    <row r="380" spans="1:79" ht="12.75" customHeight="1" x14ac:dyDescent="0.2">
      <c r="A380" s="107">
        <v>41708</v>
      </c>
      <c r="B380" s="108">
        <v>96.580001999999993</v>
      </c>
      <c r="C380" s="108">
        <v>76.139999000000003</v>
      </c>
      <c r="D380" s="108">
        <v>81.099997999999999</v>
      </c>
      <c r="E380" s="108">
        <v>99.18</v>
      </c>
      <c r="F380" s="108">
        <v>40.400002000000001</v>
      </c>
      <c r="G380" s="108">
        <v>38.009998000000003</v>
      </c>
      <c r="L380" s="189">
        <f>IF(inter=Weekly_2,L379+$B$4,IF(inter=Bi_weekly_2,0,IF(inter=Monthly_2,0,IF(inter=Quarterly_2,0,IF(inter=Yearly_2,0,IF(inter=None_2,0,0))))))</f>
        <v>0</v>
      </c>
      <c r="M380" s="109">
        <f t="shared" si="338"/>
        <v>0</v>
      </c>
      <c r="N380" s="109">
        <f t="shared" si="339"/>
        <v>0</v>
      </c>
      <c r="O380" s="109">
        <f t="shared" si="340"/>
        <v>0</v>
      </c>
      <c r="P380" s="109">
        <f t="shared" si="341"/>
        <v>0</v>
      </c>
      <c r="Q380" s="109">
        <f t="shared" si="342"/>
        <v>0</v>
      </c>
      <c r="R380" s="109">
        <f t="shared" si="343"/>
        <v>0</v>
      </c>
      <c r="S380" s="110">
        <f t="shared" si="344"/>
        <v>0</v>
      </c>
      <c r="T380" s="110">
        <f t="shared" si="345"/>
        <v>0</v>
      </c>
      <c r="U380" s="110">
        <f t="shared" si="346"/>
        <v>0</v>
      </c>
      <c r="V380" s="110">
        <f t="shared" si="347"/>
        <v>0</v>
      </c>
      <c r="W380" s="110">
        <f t="shared" si="348"/>
        <v>0</v>
      </c>
      <c r="X380" s="110">
        <f t="shared" si="349"/>
        <v>0</v>
      </c>
      <c r="Y380" s="110">
        <f t="shared" si="350"/>
        <v>24.33014914607082</v>
      </c>
      <c r="Z380" s="110">
        <f t="shared" si="351"/>
        <v>30.881175825540556</v>
      </c>
      <c r="AA380" s="110">
        <f t="shared" si="352"/>
        <v>9.2359933208342628</v>
      </c>
      <c r="AB380" s="110">
        <f t="shared" si="353"/>
        <v>6.6111109143518565</v>
      </c>
      <c r="AC380" s="110">
        <f t="shared" si="354"/>
        <v>133.14911862791806</v>
      </c>
      <c r="AD380" s="110">
        <f t="shared" si="355"/>
        <v>46.089857610016495</v>
      </c>
      <c r="AE380" s="110"/>
      <c r="AF380" s="110"/>
      <c r="AG380" s="110"/>
      <c r="AH380" s="110"/>
      <c r="AI380" s="110"/>
      <c r="AJ380" s="110"/>
      <c r="AK380" s="90">
        <f t="shared" si="307"/>
        <v>0</v>
      </c>
      <c r="AL380" s="90">
        <f t="shared" si="308"/>
        <v>0</v>
      </c>
      <c r="AM380" s="90">
        <f t="shared" si="309"/>
        <v>0</v>
      </c>
      <c r="AN380" s="90">
        <f t="shared" si="310"/>
        <v>0</v>
      </c>
      <c r="AO380" s="90">
        <f t="shared" si="311"/>
        <v>0</v>
      </c>
      <c r="AP380" s="90">
        <f t="shared" si="312"/>
        <v>0</v>
      </c>
      <c r="AQ380" s="110">
        <f t="shared" si="313"/>
        <v>0</v>
      </c>
      <c r="AR380" s="110">
        <f t="shared" si="314"/>
        <v>0</v>
      </c>
      <c r="AS380" s="110">
        <f t="shared" si="315"/>
        <v>0</v>
      </c>
      <c r="AT380" s="110">
        <f t="shared" si="316"/>
        <v>0</v>
      </c>
      <c r="AU380" s="110">
        <f t="shared" si="317"/>
        <v>0</v>
      </c>
      <c r="AV380" s="110">
        <f t="shared" si="318"/>
        <v>0</v>
      </c>
      <c r="AW380" s="110">
        <f t="shared" si="356"/>
        <v>3.2597374391336129</v>
      </c>
      <c r="AX380" s="110">
        <f t="shared" si="357"/>
        <v>5.6246736765746261</v>
      </c>
      <c r="AY380" s="110">
        <f t="shared" si="358"/>
        <v>1.4570913722032071</v>
      </c>
      <c r="AZ380" s="110">
        <f t="shared" si="359"/>
        <v>1.1449592779553908</v>
      </c>
      <c r="BA380" s="110">
        <f t="shared" si="360"/>
        <v>23.071627323833308</v>
      </c>
      <c r="BB380" s="110">
        <f t="shared" si="361"/>
        <v>5.5973168362374448</v>
      </c>
      <c r="BC380" s="110">
        <f t="shared" si="325"/>
        <v>27.589886585204432</v>
      </c>
      <c r="BD380" s="110">
        <f t="shared" si="326"/>
        <v>36.505849502115183</v>
      </c>
      <c r="BE380" s="110">
        <f t="shared" si="327"/>
        <v>10.69308469303747</v>
      </c>
      <c r="BF380" s="110">
        <f t="shared" si="328"/>
        <v>7.7560701923072468</v>
      </c>
      <c r="BG380" s="110">
        <f t="shared" si="329"/>
        <v>156.22074595175135</v>
      </c>
      <c r="BH380" s="110">
        <f t="shared" si="330"/>
        <v>51.687174446253941</v>
      </c>
      <c r="BI380" s="108">
        <f t="shared" si="331"/>
        <v>0</v>
      </c>
      <c r="BJ380" s="109">
        <f t="shared" si="332"/>
        <v>-9478.74863486709</v>
      </c>
      <c r="BK380" s="109">
        <f t="shared" si="319"/>
        <v>13236.927624439528</v>
      </c>
      <c r="BL380" s="89">
        <f t="shared" si="333"/>
        <v>0.3964847190638825</v>
      </c>
      <c r="BM380" s="109">
        <f t="shared" si="362"/>
        <v>1628.5192205828002</v>
      </c>
      <c r="BN380" s="108">
        <f t="shared" si="334"/>
        <v>14865.446845022328</v>
      </c>
      <c r="BO380" s="89">
        <f t="shared" si="335"/>
        <v>0.56829212564415377</v>
      </c>
      <c r="BP380" s="108">
        <f t="shared" si="320"/>
        <v>2119.6630568367027</v>
      </c>
      <c r="BQ380" s="108">
        <f t="shared" si="336"/>
        <v>15356.590681276231</v>
      </c>
      <c r="BR380" s="89">
        <f t="shared" si="321"/>
        <v>0.62010738683245603</v>
      </c>
      <c r="BT380" s="108"/>
      <c r="BU380" s="109">
        <f t="shared" si="337"/>
        <v>-9478.74863486709</v>
      </c>
      <c r="BV380" s="109">
        <f t="shared" si="322"/>
        <v>13236.927624439528</v>
      </c>
      <c r="BX380" s="108">
        <f t="shared" si="323"/>
        <v>9478.74863486709</v>
      </c>
      <c r="BY380" s="111">
        <f t="shared" si="324"/>
        <v>0.39648471906388227</v>
      </c>
      <c r="BZ380" s="108">
        <f t="shared" si="305"/>
        <v>96.580001999999993</v>
      </c>
      <c r="CA380" s="108">
        <f t="shared" si="306"/>
        <v>38.009998000000003</v>
      </c>
    </row>
    <row r="381" spans="1:79" ht="12.75" customHeight="1" x14ac:dyDescent="0.2">
      <c r="A381" s="107">
        <v>41715</v>
      </c>
      <c r="B381" s="108">
        <v>97.75</v>
      </c>
      <c r="C381" s="108">
        <v>77.529999000000004</v>
      </c>
      <c r="D381" s="108">
        <v>82.220000999999996</v>
      </c>
      <c r="E381" s="108">
        <v>100.80999799999999</v>
      </c>
      <c r="F381" s="108">
        <v>40.409999999999997</v>
      </c>
      <c r="G381" s="108">
        <v>38.650002000000001</v>
      </c>
      <c r="L381" s="189">
        <f>IF(inter=Weekly_2,L380+$B$4,IF(inter=Bi_weekly_2,L379+$B$4,IF(inter=Monthly_2,0,IF(inter=Quarterly_2,0,IF(inter=Yearly_2,0,IF(inter=None_2,0,0))))))</f>
        <v>0</v>
      </c>
      <c r="M381" s="109">
        <f t="shared" si="338"/>
        <v>0</v>
      </c>
      <c r="N381" s="109">
        <f t="shared" si="339"/>
        <v>0</v>
      </c>
      <c r="O381" s="109">
        <f t="shared" si="340"/>
        <v>0</v>
      </c>
      <c r="P381" s="109">
        <f t="shared" si="341"/>
        <v>0</v>
      </c>
      <c r="Q381" s="109">
        <f t="shared" si="342"/>
        <v>0</v>
      </c>
      <c r="R381" s="109">
        <f t="shared" si="343"/>
        <v>0</v>
      </c>
      <c r="S381" s="110">
        <f t="shared" si="344"/>
        <v>0</v>
      </c>
      <c r="T381" s="110">
        <f t="shared" si="345"/>
        <v>0</v>
      </c>
      <c r="U381" s="110">
        <f t="shared" si="346"/>
        <v>0</v>
      </c>
      <c r="V381" s="110">
        <f t="shared" si="347"/>
        <v>0</v>
      </c>
      <c r="W381" s="110">
        <f t="shared" si="348"/>
        <v>0</v>
      </c>
      <c r="X381" s="110">
        <f t="shared" si="349"/>
        <v>0</v>
      </c>
      <c r="Y381" s="110">
        <f t="shared" si="350"/>
        <v>24.33014914607082</v>
      </c>
      <c r="Z381" s="110">
        <f t="shared" si="351"/>
        <v>30.881175825540556</v>
      </c>
      <c r="AA381" s="110">
        <f t="shared" si="352"/>
        <v>9.2359933208342628</v>
      </c>
      <c r="AB381" s="110">
        <f t="shared" si="353"/>
        <v>6.6111109143518565</v>
      </c>
      <c r="AC381" s="110">
        <f t="shared" si="354"/>
        <v>133.14911862791806</v>
      </c>
      <c r="AD381" s="110">
        <f t="shared" si="355"/>
        <v>46.089857610016495</v>
      </c>
      <c r="AE381" s="110"/>
      <c r="AF381" s="110"/>
      <c r="AG381" s="110"/>
      <c r="AH381" s="110"/>
      <c r="AI381" s="110"/>
      <c r="AJ381" s="110"/>
      <c r="AK381" s="90">
        <f t="shared" si="307"/>
        <v>0</v>
      </c>
      <c r="AL381" s="90">
        <f t="shared" si="308"/>
        <v>0</v>
      </c>
      <c r="AM381" s="90">
        <f t="shared" si="309"/>
        <v>0</v>
      </c>
      <c r="AN381" s="90">
        <f t="shared" si="310"/>
        <v>0</v>
      </c>
      <c r="AO381" s="90">
        <f t="shared" si="311"/>
        <v>0</v>
      </c>
      <c r="AP381" s="90">
        <f t="shared" si="312"/>
        <v>0</v>
      </c>
      <c r="AQ381" s="110">
        <f t="shared" si="313"/>
        <v>0</v>
      </c>
      <c r="AR381" s="110">
        <f t="shared" si="314"/>
        <v>0</v>
      </c>
      <c r="AS381" s="110">
        <f t="shared" si="315"/>
        <v>0</v>
      </c>
      <c r="AT381" s="110">
        <f t="shared" si="316"/>
        <v>0</v>
      </c>
      <c r="AU381" s="110">
        <f t="shared" si="317"/>
        <v>0</v>
      </c>
      <c r="AV381" s="110">
        <f t="shared" si="318"/>
        <v>0</v>
      </c>
      <c r="AW381" s="110">
        <f t="shared" si="356"/>
        <v>3.2597374391336129</v>
      </c>
      <c r="AX381" s="110">
        <f t="shared" si="357"/>
        <v>5.6246736765746261</v>
      </c>
      <c r="AY381" s="110">
        <f t="shared" si="358"/>
        <v>1.4570913722032071</v>
      </c>
      <c r="AZ381" s="110">
        <f t="shared" si="359"/>
        <v>1.1449592779553908</v>
      </c>
      <c r="BA381" s="110">
        <f t="shared" si="360"/>
        <v>23.071627323833308</v>
      </c>
      <c r="BB381" s="110">
        <f t="shared" si="361"/>
        <v>5.5973168362374448</v>
      </c>
      <c r="BC381" s="110">
        <f t="shared" si="325"/>
        <v>27.589886585204432</v>
      </c>
      <c r="BD381" s="110">
        <f t="shared" si="326"/>
        <v>36.505849502115183</v>
      </c>
      <c r="BE381" s="110">
        <f t="shared" si="327"/>
        <v>10.69308469303747</v>
      </c>
      <c r="BF381" s="110">
        <f t="shared" si="328"/>
        <v>7.7560701923072468</v>
      </c>
      <c r="BG381" s="110">
        <f t="shared" si="329"/>
        <v>156.22074595175135</v>
      </c>
      <c r="BH381" s="110">
        <f t="shared" si="330"/>
        <v>51.687174446253941</v>
      </c>
      <c r="BI381" s="108">
        <f t="shared" si="331"/>
        <v>0</v>
      </c>
      <c r="BJ381" s="109">
        <f t="shared" si="332"/>
        <v>-9478.74863486709</v>
      </c>
      <c r="BK381" s="109">
        <f t="shared" si="319"/>
        <v>13360.268040591003</v>
      </c>
      <c r="BL381" s="89">
        <f t="shared" si="333"/>
        <v>0.40949702911689667</v>
      </c>
      <c r="BM381" s="109">
        <f t="shared" si="362"/>
        <v>1628.5192205828002</v>
      </c>
      <c r="BN381" s="108">
        <f t="shared" si="334"/>
        <v>14988.787261173804</v>
      </c>
      <c r="BO381" s="89">
        <f t="shared" si="335"/>
        <v>0.58130443569716794</v>
      </c>
      <c r="BP381" s="108">
        <f t="shared" si="320"/>
        <v>2138.6064428671862</v>
      </c>
      <c r="BQ381" s="108">
        <f t="shared" si="336"/>
        <v>15498.874483458188</v>
      </c>
      <c r="BR381" s="89">
        <f t="shared" si="321"/>
        <v>0.63511820816161046</v>
      </c>
      <c r="BT381" s="108"/>
      <c r="BU381" s="109">
        <f t="shared" si="337"/>
        <v>-9478.74863486709</v>
      </c>
      <c r="BV381" s="109">
        <f t="shared" si="322"/>
        <v>13360.268040591003</v>
      </c>
      <c r="BX381" s="108">
        <f t="shared" si="323"/>
        <v>9478.74863486709</v>
      </c>
      <c r="BY381" s="111">
        <f t="shared" si="324"/>
        <v>0.40949702911689645</v>
      </c>
      <c r="BZ381" s="108">
        <f t="shared" si="305"/>
        <v>97.75</v>
      </c>
      <c r="CA381" s="108">
        <f t="shared" si="306"/>
        <v>38.650002000000001</v>
      </c>
    </row>
    <row r="382" spans="1:79" ht="12.75" customHeight="1" x14ac:dyDescent="0.2">
      <c r="A382" s="107">
        <v>41722</v>
      </c>
      <c r="B382" s="108">
        <v>96.519997000000004</v>
      </c>
      <c r="C382" s="108">
        <v>77.379997000000003</v>
      </c>
      <c r="D382" s="108">
        <v>81.809997999999993</v>
      </c>
      <c r="E382" s="108">
        <v>99</v>
      </c>
      <c r="F382" s="108">
        <v>41.040000999999997</v>
      </c>
      <c r="G382" s="108">
        <v>40.279998999999997</v>
      </c>
      <c r="L382" s="189">
        <f>IF(inter=Weekly_2,L381+$B$4,IF(inter=Bi_weekly_2,0,IF(inter=Monthly_2,0,IF(inter=Quarterly_2,0,IF(inter=Yearly_2,0,IF(inter=None_2,0,0))))))</f>
        <v>0</v>
      </c>
      <c r="M382" s="109">
        <f t="shared" si="338"/>
        <v>0</v>
      </c>
      <c r="N382" s="109">
        <f t="shared" si="339"/>
        <v>0</v>
      </c>
      <c r="O382" s="109">
        <f t="shared" si="340"/>
        <v>0</v>
      </c>
      <c r="P382" s="109">
        <f t="shared" si="341"/>
        <v>0</v>
      </c>
      <c r="Q382" s="109">
        <f t="shared" si="342"/>
        <v>0</v>
      </c>
      <c r="R382" s="109">
        <f t="shared" si="343"/>
        <v>0</v>
      </c>
      <c r="S382" s="110">
        <f t="shared" si="344"/>
        <v>0</v>
      </c>
      <c r="T382" s="110">
        <f t="shared" si="345"/>
        <v>0</v>
      </c>
      <c r="U382" s="110">
        <f t="shared" si="346"/>
        <v>0</v>
      </c>
      <c r="V382" s="110">
        <f t="shared" si="347"/>
        <v>0</v>
      </c>
      <c r="W382" s="110">
        <f t="shared" si="348"/>
        <v>0</v>
      </c>
      <c r="X382" s="110">
        <f t="shared" si="349"/>
        <v>0</v>
      </c>
      <c r="Y382" s="110">
        <f t="shared" si="350"/>
        <v>24.33014914607082</v>
      </c>
      <c r="Z382" s="110">
        <f t="shared" si="351"/>
        <v>30.881175825540556</v>
      </c>
      <c r="AA382" s="110">
        <f t="shared" si="352"/>
        <v>9.2359933208342628</v>
      </c>
      <c r="AB382" s="110">
        <f t="shared" si="353"/>
        <v>6.6111109143518565</v>
      </c>
      <c r="AC382" s="110">
        <f t="shared" si="354"/>
        <v>133.14911862791806</v>
      </c>
      <c r="AD382" s="110">
        <f t="shared" si="355"/>
        <v>46.089857610016495</v>
      </c>
      <c r="AE382" s="110">
        <v>0.42299999999999999</v>
      </c>
      <c r="AF382" s="110">
        <v>0.43</v>
      </c>
      <c r="AG382" s="110">
        <v>1.9E-2</v>
      </c>
      <c r="AH382" s="110">
        <v>2.4E-2</v>
      </c>
      <c r="AI382" s="110">
        <v>0.42899999999999999</v>
      </c>
      <c r="AJ382" s="110">
        <v>0.105</v>
      </c>
      <c r="AK382" s="90">
        <f t="shared" si="307"/>
        <v>10.291653088787957</v>
      </c>
      <c r="AL382" s="90">
        <f t="shared" si="308"/>
        <v>13.278905604982439</v>
      </c>
      <c r="AM382" s="90">
        <f t="shared" si="309"/>
        <v>0.17548387309585098</v>
      </c>
      <c r="AN382" s="90">
        <f t="shared" si="310"/>
        <v>0.15866666194444456</v>
      </c>
      <c r="AO382" s="90">
        <f t="shared" si="311"/>
        <v>57.120971891376847</v>
      </c>
      <c r="AP382" s="90">
        <f t="shared" si="312"/>
        <v>4.8394350490517315</v>
      </c>
      <c r="AQ382" s="110">
        <f t="shared" si="313"/>
        <v>0.10662715922782257</v>
      </c>
      <c r="AR382" s="110">
        <f t="shared" si="314"/>
        <v>0.17160643731974348</v>
      </c>
      <c r="AS382" s="110">
        <f t="shared" si="315"/>
        <v>2.1450174475722513E-3</v>
      </c>
      <c r="AT382" s="110">
        <f t="shared" si="316"/>
        <v>1.6026935549943895E-3</v>
      </c>
      <c r="AU382" s="110">
        <f t="shared" si="317"/>
        <v>1.3918365131466943</v>
      </c>
      <c r="AV382" s="110">
        <f t="shared" si="318"/>
        <v>0.12014486517369903</v>
      </c>
      <c r="AW382" s="110">
        <f t="shared" si="356"/>
        <v>3.3663645983614354</v>
      </c>
      <c r="AX382" s="110">
        <f t="shared" si="357"/>
        <v>5.7962801138943698</v>
      </c>
      <c r="AY382" s="110">
        <f t="shared" si="358"/>
        <v>1.4592363896507794</v>
      </c>
      <c r="AZ382" s="110">
        <f t="shared" si="359"/>
        <v>1.1465619715103852</v>
      </c>
      <c r="BA382" s="110">
        <f t="shared" si="360"/>
        <v>24.463463836980001</v>
      </c>
      <c r="BB382" s="110">
        <f t="shared" si="361"/>
        <v>5.7174617014111435</v>
      </c>
      <c r="BC382" s="110">
        <f t="shared" si="325"/>
        <v>27.696513744432256</v>
      </c>
      <c r="BD382" s="110">
        <f t="shared" si="326"/>
        <v>36.677455939434928</v>
      </c>
      <c r="BE382" s="110">
        <f t="shared" si="327"/>
        <v>10.695229710485043</v>
      </c>
      <c r="BF382" s="110">
        <f t="shared" si="328"/>
        <v>7.7576728858622417</v>
      </c>
      <c r="BG382" s="110">
        <f t="shared" si="329"/>
        <v>157.61258246489805</v>
      </c>
      <c r="BH382" s="110">
        <f t="shared" si="330"/>
        <v>51.807319311427641</v>
      </c>
      <c r="BI382" s="108">
        <f t="shared" si="331"/>
        <v>85.865116169239258</v>
      </c>
      <c r="BJ382" s="109">
        <f t="shared" si="332"/>
        <v>-9478.74863486709</v>
      </c>
      <c r="BK382" s="109">
        <f t="shared" si="319"/>
        <v>13468.967171031887</v>
      </c>
      <c r="BL382" s="89">
        <f t="shared" si="333"/>
        <v>0.42096469585520846</v>
      </c>
      <c r="BM382" s="109">
        <f t="shared" si="362"/>
        <v>1714.3843367520394</v>
      </c>
      <c r="BN382" s="108">
        <f t="shared" si="334"/>
        <v>15183.351507783926</v>
      </c>
      <c r="BO382" s="89">
        <f t="shared" si="335"/>
        <v>0.60183079989406485</v>
      </c>
      <c r="BP382" s="108">
        <f t="shared" si="320"/>
        <v>2240.6073320059459</v>
      </c>
      <c r="BQ382" s="108">
        <f t="shared" si="336"/>
        <v>15709.574503037835</v>
      </c>
      <c r="BR382" s="89">
        <f t="shared" si="321"/>
        <v>0.6573468828206892</v>
      </c>
      <c r="BT382" s="108"/>
      <c r="BU382" s="109">
        <f t="shared" si="337"/>
        <v>-9478.74863486709</v>
      </c>
      <c r="BV382" s="109">
        <f t="shared" si="322"/>
        <v>13468.967171031887</v>
      </c>
      <c r="BX382" s="108">
        <f t="shared" si="323"/>
        <v>9478.74863486709</v>
      </c>
      <c r="BY382" s="111">
        <f t="shared" si="324"/>
        <v>0.42096469585520846</v>
      </c>
      <c r="BZ382" s="108">
        <f t="shared" si="305"/>
        <v>96.519997000000004</v>
      </c>
      <c r="CA382" s="108">
        <f t="shared" si="306"/>
        <v>40.279998999999997</v>
      </c>
    </row>
    <row r="383" spans="1:79" ht="12.75" customHeight="1" x14ac:dyDescent="0.2">
      <c r="A383" s="107">
        <v>41729</v>
      </c>
      <c r="B383" s="108">
        <v>96.919998000000007</v>
      </c>
      <c r="C383" s="108">
        <v>78.040001000000004</v>
      </c>
      <c r="D383" s="108">
        <v>82.809997999999993</v>
      </c>
      <c r="E383" s="108">
        <v>100.25</v>
      </c>
      <c r="F383" s="108">
        <v>41.389999000000003</v>
      </c>
      <c r="G383" s="108">
        <v>40.810001</v>
      </c>
      <c r="L383" s="189">
        <f>IF(inter=Weekly_2,L382+$B$4,IF(inter=Bi_weekly_2,L381+$B$4,IF(inter=Monthly_2,L379+$B$4,IF(inter=Quarterly_2,0,IF(inter=Yearly_2,0,IF(inter=None_2,0,0))))))</f>
        <v>13700</v>
      </c>
      <c r="M383" s="109">
        <f t="shared" si="338"/>
        <v>-53.121993423113963</v>
      </c>
      <c r="N383" s="109">
        <f t="shared" si="339"/>
        <v>-1.2330076936386831</v>
      </c>
      <c r="O383" s="109">
        <f t="shared" si="340"/>
        <v>-2.3674115737014745</v>
      </c>
      <c r="P383" s="109">
        <f t="shared" si="341"/>
        <v>-8.5361308362264481</v>
      </c>
      <c r="Q383" s="109">
        <f t="shared" si="342"/>
        <v>-119.65811313958966</v>
      </c>
      <c r="R383" s="109">
        <f t="shared" si="343"/>
        <v>72.527135154630741</v>
      </c>
      <c r="S383" s="110">
        <f t="shared" si="344"/>
        <v>0.54810147048407865</v>
      </c>
      <c r="T383" s="110">
        <f t="shared" si="345"/>
        <v>1.579968833725006E-2</v>
      </c>
      <c r="U383" s="110">
        <f t="shared" si="346"/>
        <v>2.8588475194764221E-2</v>
      </c>
      <c r="V383" s="110">
        <f t="shared" si="347"/>
        <v>8.5148437269091756E-2</v>
      </c>
      <c r="W383" s="110">
        <f t="shared" si="348"/>
        <v>2.8909909647398071</v>
      </c>
      <c r="X383" s="110">
        <f t="shared" si="349"/>
        <v>-1.7771902322332886</v>
      </c>
      <c r="Y383" s="110">
        <f t="shared" si="350"/>
        <v>24.878250616554897</v>
      </c>
      <c r="Z383" s="110">
        <f t="shared" si="351"/>
        <v>30.896975513877805</v>
      </c>
      <c r="AA383" s="110">
        <f t="shared" si="352"/>
        <v>9.2645817960290273</v>
      </c>
      <c r="AB383" s="110">
        <f t="shared" si="353"/>
        <v>6.6962593516209479</v>
      </c>
      <c r="AC383" s="110">
        <f t="shared" si="354"/>
        <v>136.04010959265787</v>
      </c>
      <c r="AD383" s="110">
        <f t="shared" si="355"/>
        <v>44.312667377783207</v>
      </c>
      <c r="AE383" s="110"/>
      <c r="AF383" s="110"/>
      <c r="AG383" s="110"/>
      <c r="AH383" s="110"/>
      <c r="AI383" s="110"/>
      <c r="AJ383" s="110"/>
      <c r="AK383" s="90">
        <f t="shared" si="307"/>
        <v>0</v>
      </c>
      <c r="AL383" s="90">
        <f t="shared" si="308"/>
        <v>0</v>
      </c>
      <c r="AM383" s="90">
        <f t="shared" si="309"/>
        <v>0</v>
      </c>
      <c r="AN383" s="90">
        <f t="shared" si="310"/>
        <v>0</v>
      </c>
      <c r="AO383" s="90">
        <f t="shared" si="311"/>
        <v>0</v>
      </c>
      <c r="AP383" s="90">
        <f t="shared" si="312"/>
        <v>0</v>
      </c>
      <c r="AQ383" s="110">
        <f t="shared" si="313"/>
        <v>0</v>
      </c>
      <c r="AR383" s="110">
        <f t="shared" si="314"/>
        <v>0</v>
      </c>
      <c r="AS383" s="110">
        <f t="shared" si="315"/>
        <v>0</v>
      </c>
      <c r="AT383" s="110">
        <f t="shared" si="316"/>
        <v>0</v>
      </c>
      <c r="AU383" s="110">
        <f t="shared" si="317"/>
        <v>0</v>
      </c>
      <c r="AV383" s="110">
        <f t="shared" si="318"/>
        <v>0</v>
      </c>
      <c r="AW383" s="110">
        <f t="shared" si="356"/>
        <v>3.3663645983614354</v>
      </c>
      <c r="AX383" s="110">
        <f t="shared" si="357"/>
        <v>5.7962801138943698</v>
      </c>
      <c r="AY383" s="110">
        <f t="shared" si="358"/>
        <v>1.4592363896507794</v>
      </c>
      <c r="AZ383" s="110">
        <f t="shared" si="359"/>
        <v>1.1465619715103852</v>
      </c>
      <c r="BA383" s="110">
        <f t="shared" si="360"/>
        <v>24.463463836980001</v>
      </c>
      <c r="BB383" s="110">
        <f t="shared" si="361"/>
        <v>5.7174617014111435</v>
      </c>
      <c r="BC383" s="110">
        <f t="shared" si="325"/>
        <v>28.244615214916333</v>
      </c>
      <c r="BD383" s="110">
        <f t="shared" si="326"/>
        <v>36.693255627772174</v>
      </c>
      <c r="BE383" s="110">
        <f t="shared" si="327"/>
        <v>10.723818185679807</v>
      </c>
      <c r="BF383" s="110">
        <f t="shared" si="328"/>
        <v>7.8428213231313331</v>
      </c>
      <c r="BG383" s="110">
        <f t="shared" si="329"/>
        <v>160.50357342963787</v>
      </c>
      <c r="BH383" s="110">
        <f t="shared" si="330"/>
        <v>50.030129079194353</v>
      </c>
      <c r="BI383" s="108">
        <f t="shared" si="331"/>
        <v>0</v>
      </c>
      <c r="BJ383" s="109">
        <f t="shared" si="332"/>
        <v>-9591.1381563787309</v>
      </c>
      <c r="BK383" s="109">
        <f t="shared" si="319"/>
        <v>13699.999999999998</v>
      </c>
      <c r="BL383" s="89">
        <f t="shared" si="333"/>
        <v>0.42840190357268559</v>
      </c>
      <c r="BM383" s="109">
        <f t="shared" si="362"/>
        <v>1714.3843367520394</v>
      </c>
      <c r="BN383" s="108">
        <f t="shared" si="334"/>
        <v>15414.384336752039</v>
      </c>
      <c r="BO383" s="89">
        <f t="shared" si="335"/>
        <v>0.60714860795748948</v>
      </c>
      <c r="BP383" s="108">
        <f t="shared" si="320"/>
        <v>2260.2643176786714</v>
      </c>
      <c r="BQ383" s="108">
        <f t="shared" si="336"/>
        <v>15960.264317678671</v>
      </c>
      <c r="BR383" s="89">
        <f t="shared" si="321"/>
        <v>0.66406364473689261</v>
      </c>
      <c r="BT383" s="108"/>
      <c r="BU383" s="109">
        <f t="shared" si="337"/>
        <v>-9591.1381563787309</v>
      </c>
      <c r="BV383" s="109">
        <f t="shared" si="322"/>
        <v>13699.999999999998</v>
      </c>
      <c r="BX383" s="108">
        <f t="shared" si="323"/>
        <v>9591.1381563787309</v>
      </c>
      <c r="BY383" s="111">
        <f t="shared" si="324"/>
        <v>0.42840190357268559</v>
      </c>
      <c r="BZ383" s="108">
        <f t="shared" si="305"/>
        <v>96.919998000000007</v>
      </c>
      <c r="CA383" s="108">
        <f t="shared" si="306"/>
        <v>40.810001</v>
      </c>
    </row>
    <row r="384" spans="1:79" ht="12.75" customHeight="1" x14ac:dyDescent="0.2">
      <c r="A384" s="107">
        <v>41736</v>
      </c>
      <c r="B384" s="108">
        <v>94.25</v>
      </c>
      <c r="C384" s="108">
        <v>76.089995999999999</v>
      </c>
      <c r="D384" s="108">
        <v>80.040001000000004</v>
      </c>
      <c r="E384" s="108">
        <v>97.080001999999993</v>
      </c>
      <c r="F384" s="108">
        <v>40.759998000000003</v>
      </c>
      <c r="G384" s="108">
        <v>41.32</v>
      </c>
      <c r="L384" s="189">
        <f>IF(inter=Weekly_2,L383+$B$4,IF(inter=Bi_weekly_2,0,IF(inter=Monthly_2,0,IF(inter=Quarterly_2,0,IF(inter=Yearly_2,0,IF(inter=None_2,0,0))))))</f>
        <v>0</v>
      </c>
      <c r="M384" s="109">
        <f t="shared" si="338"/>
        <v>0</v>
      </c>
      <c r="N384" s="109">
        <f t="shared" si="339"/>
        <v>0</v>
      </c>
      <c r="O384" s="109">
        <f t="shared" si="340"/>
        <v>0</v>
      </c>
      <c r="P384" s="109">
        <f t="shared" si="341"/>
        <v>0</v>
      </c>
      <c r="Q384" s="109">
        <f t="shared" si="342"/>
        <v>0</v>
      </c>
      <c r="R384" s="109">
        <f t="shared" si="343"/>
        <v>0</v>
      </c>
      <c r="S384" s="110">
        <f t="shared" si="344"/>
        <v>0</v>
      </c>
      <c r="T384" s="110">
        <f t="shared" si="345"/>
        <v>0</v>
      </c>
      <c r="U384" s="110">
        <f t="shared" si="346"/>
        <v>0</v>
      </c>
      <c r="V384" s="110">
        <f t="shared" si="347"/>
        <v>0</v>
      </c>
      <c r="W384" s="110">
        <f t="shared" si="348"/>
        <v>0</v>
      </c>
      <c r="X384" s="110">
        <f t="shared" si="349"/>
        <v>0</v>
      </c>
      <c r="Y384" s="110">
        <f t="shared" si="350"/>
        <v>24.878250616554897</v>
      </c>
      <c r="Z384" s="110">
        <f t="shared" si="351"/>
        <v>30.896975513877805</v>
      </c>
      <c r="AA384" s="110">
        <f t="shared" si="352"/>
        <v>9.2645817960290273</v>
      </c>
      <c r="AB384" s="110">
        <f t="shared" si="353"/>
        <v>6.6962593516209479</v>
      </c>
      <c r="AC384" s="110">
        <f t="shared" si="354"/>
        <v>136.04010959265787</v>
      </c>
      <c r="AD384" s="110">
        <f t="shared" si="355"/>
        <v>44.312667377783207</v>
      </c>
      <c r="AE384" s="110"/>
      <c r="AF384" s="110"/>
      <c r="AG384" s="110"/>
      <c r="AH384" s="110"/>
      <c r="AI384" s="110"/>
      <c r="AJ384" s="110"/>
      <c r="AK384" s="90">
        <f t="shared" si="307"/>
        <v>0</v>
      </c>
      <c r="AL384" s="90">
        <f t="shared" si="308"/>
        <v>0</v>
      </c>
      <c r="AM384" s="90">
        <f t="shared" si="309"/>
        <v>0</v>
      </c>
      <c r="AN384" s="90">
        <f t="shared" si="310"/>
        <v>0</v>
      </c>
      <c r="AO384" s="90">
        <f t="shared" si="311"/>
        <v>0</v>
      </c>
      <c r="AP384" s="90">
        <f t="shared" si="312"/>
        <v>0</v>
      </c>
      <c r="AQ384" s="110">
        <f t="shared" si="313"/>
        <v>0</v>
      </c>
      <c r="AR384" s="110">
        <f t="shared" si="314"/>
        <v>0</v>
      </c>
      <c r="AS384" s="110">
        <f t="shared" si="315"/>
        <v>0</v>
      </c>
      <c r="AT384" s="110">
        <f t="shared" si="316"/>
        <v>0</v>
      </c>
      <c r="AU384" s="110">
        <f t="shared" si="317"/>
        <v>0</v>
      </c>
      <c r="AV384" s="110">
        <f t="shared" si="318"/>
        <v>0</v>
      </c>
      <c r="AW384" s="110">
        <f t="shared" si="356"/>
        <v>3.3663645983614354</v>
      </c>
      <c r="AX384" s="110">
        <f t="shared" si="357"/>
        <v>5.7962801138943698</v>
      </c>
      <c r="AY384" s="110">
        <f t="shared" si="358"/>
        <v>1.4592363896507794</v>
      </c>
      <c r="AZ384" s="110">
        <f t="shared" si="359"/>
        <v>1.1465619715103852</v>
      </c>
      <c r="BA384" s="110">
        <f t="shared" si="360"/>
        <v>24.463463836980001</v>
      </c>
      <c r="BB384" s="110">
        <f t="shared" si="361"/>
        <v>5.7174617014111435</v>
      </c>
      <c r="BC384" s="110">
        <f t="shared" si="325"/>
        <v>28.244615214916333</v>
      </c>
      <c r="BD384" s="110">
        <f t="shared" si="326"/>
        <v>36.693255627772174</v>
      </c>
      <c r="BE384" s="110">
        <f t="shared" si="327"/>
        <v>10.723818185679807</v>
      </c>
      <c r="BF384" s="110">
        <f t="shared" si="328"/>
        <v>7.8428213231313331</v>
      </c>
      <c r="BG384" s="110">
        <f t="shared" si="329"/>
        <v>160.50357342963787</v>
      </c>
      <c r="BH384" s="110">
        <f t="shared" si="330"/>
        <v>50.030129079194353</v>
      </c>
      <c r="BI384" s="108">
        <f t="shared" si="331"/>
        <v>0</v>
      </c>
      <c r="BJ384" s="109">
        <f t="shared" si="332"/>
        <v>-9591.1381563787309</v>
      </c>
      <c r="BK384" s="109">
        <f t="shared" si="319"/>
        <v>13463.329882306503</v>
      </c>
      <c r="BL384" s="89">
        <f t="shared" si="333"/>
        <v>0.40372598776011936</v>
      </c>
      <c r="BM384" s="109">
        <f t="shared" si="362"/>
        <v>1714.3843367520394</v>
      </c>
      <c r="BN384" s="108">
        <f t="shared" si="334"/>
        <v>15177.714219058544</v>
      </c>
      <c r="BO384" s="89">
        <f t="shared" si="335"/>
        <v>0.58247269214492303</v>
      </c>
      <c r="BP384" s="108">
        <f t="shared" si="320"/>
        <v>2219.8005692215902</v>
      </c>
      <c r="BQ384" s="108">
        <f t="shared" si="336"/>
        <v>15683.130451528092</v>
      </c>
      <c r="BR384" s="89">
        <f t="shared" si="321"/>
        <v>0.63516886065266287</v>
      </c>
      <c r="BT384" s="108"/>
      <c r="BU384" s="109">
        <f t="shared" si="337"/>
        <v>-9591.1381563787309</v>
      </c>
      <c r="BV384" s="109">
        <f t="shared" si="322"/>
        <v>13463.329882306503</v>
      </c>
      <c r="BX384" s="108">
        <f t="shared" si="323"/>
        <v>9591.1381563787309</v>
      </c>
      <c r="BY384" s="111">
        <f t="shared" si="324"/>
        <v>0.40372598776011936</v>
      </c>
      <c r="BZ384" s="108">
        <f t="shared" si="305"/>
        <v>94.25</v>
      </c>
      <c r="CA384" s="108">
        <f t="shared" si="306"/>
        <v>41.32</v>
      </c>
    </row>
    <row r="385" spans="1:79" ht="12.75" customHeight="1" x14ac:dyDescent="0.2">
      <c r="A385" s="107">
        <v>41743</v>
      </c>
      <c r="B385" s="108">
        <v>96.730002999999996</v>
      </c>
      <c r="C385" s="108">
        <v>78.010002</v>
      </c>
      <c r="D385" s="108">
        <v>82.220000999999996</v>
      </c>
      <c r="E385" s="108">
        <v>99.300003000000004</v>
      </c>
      <c r="F385" s="108">
        <v>41.48</v>
      </c>
      <c r="G385" s="108">
        <v>41.560001</v>
      </c>
      <c r="L385" s="189">
        <f>IF(inter=Weekly_2,L384+$B$4,IF(inter=Bi_weekly_2,L383+$B$4,IF(inter=Monthly_2,0,IF(inter=Quarterly_2,0,IF(inter=Yearly_2,0,IF(inter=None_2,0,0))))))</f>
        <v>0</v>
      </c>
      <c r="M385" s="109">
        <f t="shared" si="338"/>
        <v>0</v>
      </c>
      <c r="N385" s="109">
        <f t="shared" si="339"/>
        <v>0</v>
      </c>
      <c r="O385" s="109">
        <f t="shared" si="340"/>
        <v>0</v>
      </c>
      <c r="P385" s="109">
        <f t="shared" si="341"/>
        <v>0</v>
      </c>
      <c r="Q385" s="109">
        <f t="shared" si="342"/>
        <v>0</v>
      </c>
      <c r="R385" s="109">
        <f t="shared" si="343"/>
        <v>0</v>
      </c>
      <c r="S385" s="110">
        <f t="shared" si="344"/>
        <v>0</v>
      </c>
      <c r="T385" s="110">
        <f t="shared" si="345"/>
        <v>0</v>
      </c>
      <c r="U385" s="110">
        <f t="shared" si="346"/>
        <v>0</v>
      </c>
      <c r="V385" s="110">
        <f t="shared" si="347"/>
        <v>0</v>
      </c>
      <c r="W385" s="110">
        <f t="shared" si="348"/>
        <v>0</v>
      </c>
      <c r="X385" s="110">
        <f t="shared" si="349"/>
        <v>0</v>
      </c>
      <c r="Y385" s="110">
        <f t="shared" si="350"/>
        <v>24.878250616554897</v>
      </c>
      <c r="Z385" s="110">
        <f t="shared" si="351"/>
        <v>30.896975513877805</v>
      </c>
      <c r="AA385" s="110">
        <f t="shared" si="352"/>
        <v>9.2645817960290273</v>
      </c>
      <c r="AB385" s="110">
        <f t="shared" si="353"/>
        <v>6.6962593516209479</v>
      </c>
      <c r="AC385" s="110">
        <f t="shared" si="354"/>
        <v>136.04010959265787</v>
      </c>
      <c r="AD385" s="110">
        <f t="shared" si="355"/>
        <v>44.312667377783207</v>
      </c>
      <c r="AE385" s="110"/>
      <c r="AF385" s="110"/>
      <c r="AG385" s="110"/>
      <c r="AH385" s="110"/>
      <c r="AI385" s="110"/>
      <c r="AJ385" s="110"/>
      <c r="AK385" s="90">
        <f t="shared" si="307"/>
        <v>0</v>
      </c>
      <c r="AL385" s="90">
        <f t="shared" si="308"/>
        <v>0</v>
      </c>
      <c r="AM385" s="90">
        <f t="shared" si="309"/>
        <v>0</v>
      </c>
      <c r="AN385" s="90">
        <f t="shared" si="310"/>
        <v>0</v>
      </c>
      <c r="AO385" s="90">
        <f t="shared" si="311"/>
        <v>0</v>
      </c>
      <c r="AP385" s="90">
        <f t="shared" si="312"/>
        <v>0</v>
      </c>
      <c r="AQ385" s="110">
        <f t="shared" si="313"/>
        <v>0</v>
      </c>
      <c r="AR385" s="110">
        <f t="shared" si="314"/>
        <v>0</v>
      </c>
      <c r="AS385" s="110">
        <f t="shared" si="315"/>
        <v>0</v>
      </c>
      <c r="AT385" s="110">
        <f t="shared" si="316"/>
        <v>0</v>
      </c>
      <c r="AU385" s="110">
        <f t="shared" si="317"/>
        <v>0</v>
      </c>
      <c r="AV385" s="110">
        <f t="shared" si="318"/>
        <v>0</v>
      </c>
      <c r="AW385" s="110">
        <f t="shared" si="356"/>
        <v>3.3663645983614354</v>
      </c>
      <c r="AX385" s="110">
        <f t="shared" si="357"/>
        <v>5.7962801138943698</v>
      </c>
      <c r="AY385" s="110">
        <f t="shared" si="358"/>
        <v>1.4592363896507794</v>
      </c>
      <c r="AZ385" s="110">
        <f t="shared" si="359"/>
        <v>1.1465619715103852</v>
      </c>
      <c r="BA385" s="110">
        <f t="shared" si="360"/>
        <v>24.463463836980001</v>
      </c>
      <c r="BB385" s="110">
        <f t="shared" si="361"/>
        <v>5.7174617014111435</v>
      </c>
      <c r="BC385" s="110">
        <f t="shared" si="325"/>
        <v>28.244615214916333</v>
      </c>
      <c r="BD385" s="110">
        <f t="shared" si="326"/>
        <v>36.693255627772174</v>
      </c>
      <c r="BE385" s="110">
        <f t="shared" si="327"/>
        <v>10.723818185679807</v>
      </c>
      <c r="BF385" s="110">
        <f t="shared" si="328"/>
        <v>7.8428213231313331</v>
      </c>
      <c r="BG385" s="110">
        <f t="shared" si="329"/>
        <v>160.50357342963787</v>
      </c>
      <c r="BH385" s="110">
        <f t="shared" si="330"/>
        <v>50.030129079194353</v>
      </c>
      <c r="BI385" s="108">
        <f t="shared" si="331"/>
        <v>0</v>
      </c>
      <c r="BJ385" s="109">
        <f t="shared" si="332"/>
        <v>-9591.1381563787309</v>
      </c>
      <c r="BK385" s="109">
        <f t="shared" si="319"/>
        <v>13727.997123081275</v>
      </c>
      <c r="BL385" s="89">
        <f t="shared" si="333"/>
        <v>0.43132096517150731</v>
      </c>
      <c r="BM385" s="109">
        <f t="shared" si="362"/>
        <v>1714.3843367520394</v>
      </c>
      <c r="BN385" s="108">
        <f t="shared" si="334"/>
        <v>15442.381459833316</v>
      </c>
      <c r="BO385" s="89">
        <f t="shared" si="335"/>
        <v>0.61006766955631098</v>
      </c>
      <c r="BP385" s="108">
        <f t="shared" si="320"/>
        <v>2263.9904995890852</v>
      </c>
      <c r="BQ385" s="108">
        <f t="shared" si="336"/>
        <v>15991.987622670362</v>
      </c>
      <c r="BR385" s="89">
        <f t="shared" si="321"/>
        <v>0.66737120891483026</v>
      </c>
      <c r="BT385" s="108"/>
      <c r="BU385" s="109">
        <f t="shared" si="337"/>
        <v>-9591.1381563787309</v>
      </c>
      <c r="BV385" s="109">
        <f t="shared" si="322"/>
        <v>13727.997123081275</v>
      </c>
      <c r="BX385" s="108">
        <f t="shared" si="323"/>
        <v>9591.1381563787309</v>
      </c>
      <c r="BY385" s="111">
        <f t="shared" si="324"/>
        <v>0.43132096517150709</v>
      </c>
      <c r="BZ385" s="108">
        <f t="shared" si="305"/>
        <v>96.730002999999996</v>
      </c>
      <c r="CA385" s="108">
        <f t="shared" si="306"/>
        <v>41.560001</v>
      </c>
    </row>
    <row r="386" spans="1:79" ht="12.75" customHeight="1" x14ac:dyDescent="0.2">
      <c r="A386" s="107">
        <v>41750</v>
      </c>
      <c r="B386" s="108">
        <v>96.550003000000004</v>
      </c>
      <c r="C386" s="108">
        <v>77.980002999999996</v>
      </c>
      <c r="D386" s="108">
        <v>82.349997999999999</v>
      </c>
      <c r="E386" s="108">
        <v>99.050003000000004</v>
      </c>
      <c r="F386" s="108">
        <v>41.400002000000001</v>
      </c>
      <c r="G386" s="108">
        <v>40.459999000000003</v>
      </c>
      <c r="L386" s="189">
        <f>IF(inter=Weekly_2,L385+$B$4,IF(inter=Bi_weekly_2,0,IF(inter=Monthly_2,0,IF(inter=Quarterly_2,L373+$B$4,IF(inter=Yearly_2,0,IF(inter=None_2,0,0))))))</f>
        <v>0</v>
      </c>
      <c r="M386" s="109">
        <f t="shared" si="338"/>
        <v>0</v>
      </c>
      <c r="N386" s="109">
        <f t="shared" si="339"/>
        <v>0</v>
      </c>
      <c r="O386" s="109">
        <f t="shared" si="340"/>
        <v>0</v>
      </c>
      <c r="P386" s="109">
        <f t="shared" si="341"/>
        <v>0</v>
      </c>
      <c r="Q386" s="109">
        <f t="shared" si="342"/>
        <v>0</v>
      </c>
      <c r="R386" s="109">
        <f t="shared" si="343"/>
        <v>0</v>
      </c>
      <c r="S386" s="110">
        <f t="shared" si="344"/>
        <v>0</v>
      </c>
      <c r="T386" s="110">
        <f t="shared" si="345"/>
        <v>0</v>
      </c>
      <c r="U386" s="110">
        <f t="shared" si="346"/>
        <v>0</v>
      </c>
      <c r="V386" s="110">
        <f t="shared" si="347"/>
        <v>0</v>
      </c>
      <c r="W386" s="110">
        <f t="shared" si="348"/>
        <v>0</v>
      </c>
      <c r="X386" s="110">
        <f t="shared" si="349"/>
        <v>0</v>
      </c>
      <c r="Y386" s="110">
        <f t="shared" si="350"/>
        <v>24.878250616554897</v>
      </c>
      <c r="Z386" s="110">
        <f t="shared" si="351"/>
        <v>30.896975513877805</v>
      </c>
      <c r="AA386" s="110">
        <f t="shared" si="352"/>
        <v>9.2645817960290273</v>
      </c>
      <c r="AB386" s="110">
        <f t="shared" si="353"/>
        <v>6.6962593516209479</v>
      </c>
      <c r="AC386" s="110">
        <f t="shared" si="354"/>
        <v>136.04010959265787</v>
      </c>
      <c r="AD386" s="110">
        <f t="shared" si="355"/>
        <v>44.312667377783207</v>
      </c>
      <c r="AE386" s="110"/>
      <c r="AF386" s="110"/>
      <c r="AG386" s="110"/>
      <c r="AH386" s="110"/>
      <c r="AI386" s="110"/>
      <c r="AJ386" s="110"/>
      <c r="AK386" s="90">
        <f t="shared" si="307"/>
        <v>0</v>
      </c>
      <c r="AL386" s="90">
        <f t="shared" si="308"/>
        <v>0</v>
      </c>
      <c r="AM386" s="90">
        <f t="shared" si="309"/>
        <v>0</v>
      </c>
      <c r="AN386" s="90">
        <f t="shared" si="310"/>
        <v>0</v>
      </c>
      <c r="AO386" s="90">
        <f t="shared" si="311"/>
        <v>0</v>
      </c>
      <c r="AP386" s="90">
        <f t="shared" si="312"/>
        <v>0</v>
      </c>
      <c r="AQ386" s="110">
        <f t="shared" si="313"/>
        <v>0</v>
      </c>
      <c r="AR386" s="110">
        <f t="shared" si="314"/>
        <v>0</v>
      </c>
      <c r="AS386" s="110">
        <f t="shared" si="315"/>
        <v>0</v>
      </c>
      <c r="AT386" s="110">
        <f t="shared" si="316"/>
        <v>0</v>
      </c>
      <c r="AU386" s="110">
        <f t="shared" si="317"/>
        <v>0</v>
      </c>
      <c r="AV386" s="110">
        <f t="shared" si="318"/>
        <v>0</v>
      </c>
      <c r="AW386" s="110">
        <f t="shared" si="356"/>
        <v>3.3663645983614354</v>
      </c>
      <c r="AX386" s="110">
        <f t="shared" si="357"/>
        <v>5.7962801138943698</v>
      </c>
      <c r="AY386" s="110">
        <f t="shared" si="358"/>
        <v>1.4592363896507794</v>
      </c>
      <c r="AZ386" s="110">
        <f t="shared" si="359"/>
        <v>1.1465619715103852</v>
      </c>
      <c r="BA386" s="110">
        <f t="shared" si="360"/>
        <v>24.463463836980001</v>
      </c>
      <c r="BB386" s="110">
        <f t="shared" si="361"/>
        <v>5.7174617014111435</v>
      </c>
      <c r="BC386" s="110">
        <f t="shared" si="325"/>
        <v>28.244615214916333</v>
      </c>
      <c r="BD386" s="110">
        <f t="shared" si="326"/>
        <v>36.693255627772174</v>
      </c>
      <c r="BE386" s="110">
        <f t="shared" si="327"/>
        <v>10.723818185679807</v>
      </c>
      <c r="BF386" s="110">
        <f t="shared" si="328"/>
        <v>7.8428213231313331</v>
      </c>
      <c r="BG386" s="110">
        <f t="shared" si="329"/>
        <v>160.50357342963787</v>
      </c>
      <c r="BH386" s="110">
        <f t="shared" si="330"/>
        <v>50.030129079194353</v>
      </c>
      <c r="BI386" s="108">
        <f t="shared" si="331"/>
        <v>0</v>
      </c>
      <c r="BJ386" s="109">
        <f t="shared" si="332"/>
        <v>-9591.1381563787309</v>
      </c>
      <c r="BK386" s="109">
        <f t="shared" si="319"/>
        <v>13662.495503175602</v>
      </c>
      <c r="BL386" s="89">
        <f t="shared" si="333"/>
        <v>0.42449157549556871</v>
      </c>
      <c r="BM386" s="109">
        <f t="shared" si="362"/>
        <v>1714.3843367520394</v>
      </c>
      <c r="BN386" s="108">
        <f t="shared" si="334"/>
        <v>15376.879839927642</v>
      </c>
      <c r="BO386" s="89">
        <f t="shared" si="335"/>
        <v>0.60323827988037237</v>
      </c>
      <c r="BP386" s="108">
        <f t="shared" si="320"/>
        <v>2254.8674797278049</v>
      </c>
      <c r="BQ386" s="108">
        <f t="shared" si="336"/>
        <v>15917.362982903407</v>
      </c>
      <c r="BR386" s="89">
        <f t="shared" si="321"/>
        <v>0.65959062661581247</v>
      </c>
      <c r="BT386" s="108"/>
      <c r="BU386" s="109">
        <f t="shared" si="337"/>
        <v>-9591.1381563787309</v>
      </c>
      <c r="BV386" s="109">
        <f t="shared" si="322"/>
        <v>13662.495503175602</v>
      </c>
      <c r="BX386" s="108">
        <f t="shared" si="323"/>
        <v>9591.1381563787309</v>
      </c>
      <c r="BY386" s="111">
        <f t="shared" si="324"/>
        <v>0.42449157549556893</v>
      </c>
      <c r="BZ386" s="108">
        <f t="shared" si="305"/>
        <v>96.550003000000004</v>
      </c>
      <c r="CA386" s="108">
        <f t="shared" si="306"/>
        <v>40.459999000000003</v>
      </c>
    </row>
    <row r="387" spans="1:79" ht="12.75" customHeight="1" x14ac:dyDescent="0.2">
      <c r="A387" s="107">
        <v>41757</v>
      </c>
      <c r="B387" s="108">
        <v>97.480002999999996</v>
      </c>
      <c r="C387" s="108">
        <v>78.470000999999996</v>
      </c>
      <c r="D387" s="108">
        <v>83.169998000000007</v>
      </c>
      <c r="E387" s="108">
        <v>99.849997999999999</v>
      </c>
      <c r="F387" s="108">
        <v>42</v>
      </c>
      <c r="G387" s="108">
        <v>41.240001999999997</v>
      </c>
      <c r="L387" s="189">
        <f>IF(inter=Weekly_2,L386+$B$4,IF(inter=Bi_weekly_2,L385+$B$4,IF(inter=Monthly_2,L383+$B$4,IF(inter=Quarterly_2,0,IF(inter=Yearly_2,0,IF(inter=None_2,0,0))))))</f>
        <v>13800</v>
      </c>
      <c r="M387" s="109">
        <f t="shared" si="338"/>
        <v>-3.6680552634766173</v>
      </c>
      <c r="N387" s="109">
        <f t="shared" si="339"/>
        <v>-4.314300529033062</v>
      </c>
      <c r="O387" s="109">
        <f t="shared" si="340"/>
        <v>-2.2647505534293941</v>
      </c>
      <c r="P387" s="109">
        <f t="shared" si="341"/>
        <v>-7.5785171331671108</v>
      </c>
      <c r="Q387" s="109">
        <f t="shared" si="342"/>
        <v>41.884602891631403</v>
      </c>
      <c r="R387" s="109">
        <f t="shared" si="343"/>
        <v>5.8544912851139088</v>
      </c>
      <c r="S387" s="110">
        <f t="shared" si="344"/>
        <v>3.7628797195221851E-2</v>
      </c>
      <c r="T387" s="110">
        <f t="shared" si="345"/>
        <v>5.4980253269438117E-2</v>
      </c>
      <c r="U387" s="110">
        <f t="shared" si="346"/>
        <v>2.7230378837202737E-2</v>
      </c>
      <c r="V387" s="110">
        <f t="shared" si="347"/>
        <v>7.5899021381724122E-2</v>
      </c>
      <c r="W387" s="110">
        <f t="shared" si="348"/>
        <v>-0.99725244980074768</v>
      </c>
      <c r="X387" s="110">
        <f t="shared" si="349"/>
        <v>-0.1419614694760177</v>
      </c>
      <c r="Y387" s="110">
        <f t="shared" si="350"/>
        <v>24.915879413750119</v>
      </c>
      <c r="Z387" s="110">
        <f t="shared" si="351"/>
        <v>30.951955767147243</v>
      </c>
      <c r="AA387" s="110">
        <f t="shared" si="352"/>
        <v>9.2918121748662301</v>
      </c>
      <c r="AB387" s="110">
        <f t="shared" si="353"/>
        <v>6.7721583730026724</v>
      </c>
      <c r="AC387" s="110">
        <f t="shared" si="354"/>
        <v>135.04285714285712</v>
      </c>
      <c r="AD387" s="110">
        <f t="shared" si="355"/>
        <v>44.170705908307191</v>
      </c>
      <c r="AE387" s="110"/>
      <c r="AF387" s="110"/>
      <c r="AG387" s="110"/>
      <c r="AH387" s="110"/>
      <c r="AI387" s="110"/>
      <c r="AJ387" s="110"/>
      <c r="AK387" s="90">
        <f t="shared" si="307"/>
        <v>0</v>
      </c>
      <c r="AL387" s="90">
        <f t="shared" si="308"/>
        <v>0</v>
      </c>
      <c r="AM387" s="90">
        <f t="shared" si="309"/>
        <v>0</v>
      </c>
      <c r="AN387" s="90">
        <f t="shared" si="310"/>
        <v>0</v>
      </c>
      <c r="AO387" s="90">
        <f t="shared" si="311"/>
        <v>0</v>
      </c>
      <c r="AP387" s="90">
        <f t="shared" si="312"/>
        <v>0</v>
      </c>
      <c r="AQ387" s="110">
        <f t="shared" si="313"/>
        <v>0</v>
      </c>
      <c r="AR387" s="110">
        <f t="shared" si="314"/>
        <v>0</v>
      </c>
      <c r="AS387" s="110">
        <f t="shared" si="315"/>
        <v>0</v>
      </c>
      <c r="AT387" s="110">
        <f t="shared" si="316"/>
        <v>0</v>
      </c>
      <c r="AU387" s="110">
        <f t="shared" si="317"/>
        <v>0</v>
      </c>
      <c r="AV387" s="110">
        <f t="shared" si="318"/>
        <v>0</v>
      </c>
      <c r="AW387" s="110">
        <f t="shared" si="356"/>
        <v>3.3663645983614354</v>
      </c>
      <c r="AX387" s="110">
        <f t="shared" si="357"/>
        <v>5.7962801138943698</v>
      </c>
      <c r="AY387" s="110">
        <f t="shared" si="358"/>
        <v>1.4592363896507794</v>
      </c>
      <c r="AZ387" s="110">
        <f t="shared" si="359"/>
        <v>1.1465619715103852</v>
      </c>
      <c r="BA387" s="110">
        <f t="shared" si="360"/>
        <v>24.463463836980001</v>
      </c>
      <c r="BB387" s="110">
        <f t="shared" si="361"/>
        <v>5.7174617014111435</v>
      </c>
      <c r="BC387" s="110">
        <f t="shared" si="325"/>
        <v>28.282244012111555</v>
      </c>
      <c r="BD387" s="110">
        <f t="shared" si="326"/>
        <v>36.748235881041616</v>
      </c>
      <c r="BE387" s="110">
        <f t="shared" si="327"/>
        <v>10.75104856451701</v>
      </c>
      <c r="BF387" s="110">
        <f t="shared" si="328"/>
        <v>7.9187203445130576</v>
      </c>
      <c r="BG387" s="110">
        <f t="shared" si="329"/>
        <v>159.50632097983711</v>
      </c>
      <c r="BH387" s="110">
        <f t="shared" si="330"/>
        <v>49.888167609718337</v>
      </c>
      <c r="BI387" s="108">
        <f t="shared" si="331"/>
        <v>0</v>
      </c>
      <c r="BJ387" s="109">
        <f t="shared" si="332"/>
        <v>-9561.2246856810925</v>
      </c>
      <c r="BK387" s="109">
        <f t="shared" si="319"/>
        <v>13799.999999999998</v>
      </c>
      <c r="BL387" s="89">
        <f t="shared" si="333"/>
        <v>0.44332974631031341</v>
      </c>
      <c r="BM387" s="109">
        <f t="shared" si="362"/>
        <v>1714.3843367520394</v>
      </c>
      <c r="BN387" s="108">
        <f t="shared" si="334"/>
        <v>15514.384336752039</v>
      </c>
      <c r="BO387" s="89">
        <f t="shared" si="335"/>
        <v>0.62263568180616113</v>
      </c>
      <c r="BP387" s="108">
        <f t="shared" si="320"/>
        <v>2282.0898488061871</v>
      </c>
      <c r="BQ387" s="108">
        <f t="shared" si="336"/>
        <v>16082.089848806185</v>
      </c>
      <c r="BR387" s="89">
        <f t="shared" si="321"/>
        <v>0.68201149721863064</v>
      </c>
      <c r="BT387" s="108"/>
      <c r="BU387" s="109">
        <f t="shared" si="337"/>
        <v>-9561.2246856810925</v>
      </c>
      <c r="BV387" s="109">
        <f t="shared" si="322"/>
        <v>13799.999999999998</v>
      </c>
      <c r="BX387" s="108">
        <f t="shared" si="323"/>
        <v>9561.2246856810925</v>
      </c>
      <c r="BY387" s="111">
        <f t="shared" si="324"/>
        <v>0.44332974631031363</v>
      </c>
      <c r="BZ387" s="108">
        <f t="shared" si="305"/>
        <v>97.480002999999996</v>
      </c>
      <c r="CA387" s="108">
        <f t="shared" si="306"/>
        <v>41.240001999999997</v>
      </c>
    </row>
    <row r="388" spans="1:79" ht="12.75" customHeight="1" x14ac:dyDescent="0.2">
      <c r="A388" s="107">
        <v>41764</v>
      </c>
      <c r="B388" s="108">
        <v>97.169998000000007</v>
      </c>
      <c r="C388" s="108">
        <v>78.5</v>
      </c>
      <c r="D388" s="108">
        <v>82.82</v>
      </c>
      <c r="E388" s="108">
        <v>99.040001000000004</v>
      </c>
      <c r="F388" s="108">
        <v>41.860000999999997</v>
      </c>
      <c r="G388" s="108">
        <v>41.34</v>
      </c>
      <c r="L388" s="189">
        <f>IF(inter=Weekly_2,L387+$B$4,IF(inter=Bi_weekly_2,0,IF(inter=Monthly_2,0,IF(inter=Quarterly_2,0,IF(inter=Yearly_2,0,IF(inter=None_2,0,0))))))</f>
        <v>0</v>
      </c>
      <c r="M388" s="109">
        <f t="shared" si="338"/>
        <v>0</v>
      </c>
      <c r="N388" s="109">
        <f t="shared" si="339"/>
        <v>0</v>
      </c>
      <c r="O388" s="109">
        <f t="shared" si="340"/>
        <v>0</v>
      </c>
      <c r="P388" s="109">
        <f t="shared" si="341"/>
        <v>0</v>
      </c>
      <c r="Q388" s="109">
        <f t="shared" si="342"/>
        <v>0</v>
      </c>
      <c r="R388" s="109">
        <f t="shared" si="343"/>
        <v>0</v>
      </c>
      <c r="S388" s="110">
        <f t="shared" si="344"/>
        <v>0</v>
      </c>
      <c r="T388" s="110">
        <f t="shared" si="345"/>
        <v>0</v>
      </c>
      <c r="U388" s="110">
        <f t="shared" si="346"/>
        <v>0</v>
      </c>
      <c r="V388" s="110">
        <f t="shared" si="347"/>
        <v>0</v>
      </c>
      <c r="W388" s="110">
        <f t="shared" si="348"/>
        <v>0</v>
      </c>
      <c r="X388" s="110">
        <f t="shared" si="349"/>
        <v>0</v>
      </c>
      <c r="Y388" s="110">
        <f t="shared" si="350"/>
        <v>24.915879413750119</v>
      </c>
      <c r="Z388" s="110">
        <f t="shared" si="351"/>
        <v>30.951955767147243</v>
      </c>
      <c r="AA388" s="110">
        <f t="shared" si="352"/>
        <v>9.2918121748662301</v>
      </c>
      <c r="AB388" s="110">
        <f t="shared" si="353"/>
        <v>6.7721583730026724</v>
      </c>
      <c r="AC388" s="110">
        <f t="shared" si="354"/>
        <v>135.04285714285712</v>
      </c>
      <c r="AD388" s="110">
        <f t="shared" si="355"/>
        <v>44.170705908307191</v>
      </c>
      <c r="AE388" s="110"/>
      <c r="AF388" s="110"/>
      <c r="AG388" s="110"/>
      <c r="AH388" s="110"/>
      <c r="AI388" s="110"/>
      <c r="AJ388" s="110"/>
      <c r="AK388" s="90">
        <f t="shared" si="307"/>
        <v>0</v>
      </c>
      <c r="AL388" s="90">
        <f t="shared" si="308"/>
        <v>0</v>
      </c>
      <c r="AM388" s="90">
        <f t="shared" si="309"/>
        <v>0</v>
      </c>
      <c r="AN388" s="90">
        <f t="shared" si="310"/>
        <v>0</v>
      </c>
      <c r="AO388" s="90">
        <f t="shared" si="311"/>
        <v>0</v>
      </c>
      <c r="AP388" s="90">
        <f t="shared" si="312"/>
        <v>0</v>
      </c>
      <c r="AQ388" s="110">
        <f t="shared" si="313"/>
        <v>0</v>
      </c>
      <c r="AR388" s="110">
        <f t="shared" si="314"/>
        <v>0</v>
      </c>
      <c r="AS388" s="110">
        <f t="shared" si="315"/>
        <v>0</v>
      </c>
      <c r="AT388" s="110">
        <f t="shared" si="316"/>
        <v>0</v>
      </c>
      <c r="AU388" s="110">
        <f t="shared" si="317"/>
        <v>0</v>
      </c>
      <c r="AV388" s="110">
        <f t="shared" si="318"/>
        <v>0</v>
      </c>
      <c r="AW388" s="110">
        <f t="shared" si="356"/>
        <v>3.3663645983614354</v>
      </c>
      <c r="AX388" s="110">
        <f t="shared" si="357"/>
        <v>5.7962801138943698</v>
      </c>
      <c r="AY388" s="110">
        <f t="shared" si="358"/>
        <v>1.4592363896507794</v>
      </c>
      <c r="AZ388" s="110">
        <f t="shared" si="359"/>
        <v>1.1465619715103852</v>
      </c>
      <c r="BA388" s="110">
        <f t="shared" si="360"/>
        <v>24.463463836980001</v>
      </c>
      <c r="BB388" s="110">
        <f t="shared" si="361"/>
        <v>5.7174617014111435</v>
      </c>
      <c r="BC388" s="110">
        <f t="shared" si="325"/>
        <v>28.282244012111555</v>
      </c>
      <c r="BD388" s="110">
        <f t="shared" si="326"/>
        <v>36.748235881041616</v>
      </c>
      <c r="BE388" s="110">
        <f t="shared" si="327"/>
        <v>10.75104856451701</v>
      </c>
      <c r="BF388" s="110">
        <f t="shared" si="328"/>
        <v>7.9187203445130576</v>
      </c>
      <c r="BG388" s="110">
        <f t="shared" si="329"/>
        <v>159.50632097983711</v>
      </c>
      <c r="BH388" s="110">
        <f t="shared" si="330"/>
        <v>49.888167609718337</v>
      </c>
      <c r="BI388" s="108">
        <f t="shared" si="331"/>
        <v>0</v>
      </c>
      <c r="BJ388" s="109">
        <f t="shared" si="332"/>
        <v>-9561.2246856810925</v>
      </c>
      <c r="BK388" s="109">
        <f t="shared" si="319"/>
        <v>13769.978054172438</v>
      </c>
      <c r="BL388" s="89">
        <f t="shared" si="333"/>
        <v>0.44018977765415146</v>
      </c>
      <c r="BM388" s="109">
        <f t="shared" si="362"/>
        <v>1714.3843367520394</v>
      </c>
      <c r="BN388" s="108">
        <f t="shared" si="334"/>
        <v>15484.362390924478</v>
      </c>
      <c r="BO388" s="89">
        <f t="shared" si="335"/>
        <v>0.61949571314999918</v>
      </c>
      <c r="BP388" s="108">
        <f t="shared" si="320"/>
        <v>2276.9275742423706</v>
      </c>
      <c r="BQ388" s="108">
        <f t="shared" si="336"/>
        <v>16046.905628414808</v>
      </c>
      <c r="BR388" s="89">
        <f t="shared" si="321"/>
        <v>0.67833161084967308</v>
      </c>
      <c r="BT388" s="108"/>
      <c r="BU388" s="109">
        <f t="shared" si="337"/>
        <v>-9561.2246856810925</v>
      </c>
      <c r="BV388" s="109">
        <f t="shared" si="322"/>
        <v>13769.978054172438</v>
      </c>
      <c r="BX388" s="108">
        <f t="shared" si="323"/>
        <v>9561.2246856810925</v>
      </c>
      <c r="BY388" s="111">
        <f t="shared" si="324"/>
        <v>0.44018977765415146</v>
      </c>
      <c r="BZ388" s="108">
        <f t="shared" si="305"/>
        <v>97.169998000000007</v>
      </c>
      <c r="CA388" s="108">
        <f t="shared" si="306"/>
        <v>41.34</v>
      </c>
    </row>
    <row r="389" spans="1:79" ht="12.75" customHeight="1" x14ac:dyDescent="0.2">
      <c r="A389" s="107">
        <v>41771</v>
      </c>
      <c r="B389" s="108">
        <v>97.18</v>
      </c>
      <c r="C389" s="108">
        <v>78.309997999999993</v>
      </c>
      <c r="D389" s="108">
        <v>82.760002</v>
      </c>
      <c r="E389" s="108">
        <v>98.699996999999996</v>
      </c>
      <c r="F389" s="108">
        <v>42.060001</v>
      </c>
      <c r="G389" s="108">
        <v>42.610000999999997</v>
      </c>
      <c r="L389" s="189">
        <f>IF(inter=Weekly_2,L388+$B$4,IF(inter=Bi_weekly_2,L387+$B$4,IF(inter=Monthly_2,0,IF(inter=Quarterly_2,0,IF(inter=Yearly_2,0,IF(inter=None_2,0,0))))))</f>
        <v>0</v>
      </c>
      <c r="M389" s="109">
        <f t="shared" si="338"/>
        <v>0</v>
      </c>
      <c r="N389" s="109">
        <f t="shared" si="339"/>
        <v>0</v>
      </c>
      <c r="O389" s="109">
        <f t="shared" si="340"/>
        <v>0</v>
      </c>
      <c r="P389" s="109">
        <f t="shared" si="341"/>
        <v>0</v>
      </c>
      <c r="Q389" s="109">
        <f t="shared" si="342"/>
        <v>0</v>
      </c>
      <c r="R389" s="109">
        <f t="shared" si="343"/>
        <v>0</v>
      </c>
      <c r="S389" s="110">
        <f t="shared" si="344"/>
        <v>0</v>
      </c>
      <c r="T389" s="110">
        <f t="shared" si="345"/>
        <v>0</v>
      </c>
      <c r="U389" s="110">
        <f t="shared" si="346"/>
        <v>0</v>
      </c>
      <c r="V389" s="110">
        <f t="shared" si="347"/>
        <v>0</v>
      </c>
      <c r="W389" s="110">
        <f t="shared" si="348"/>
        <v>0</v>
      </c>
      <c r="X389" s="110">
        <f t="shared" si="349"/>
        <v>0</v>
      </c>
      <c r="Y389" s="110">
        <f t="shared" si="350"/>
        <v>24.915879413750119</v>
      </c>
      <c r="Z389" s="110">
        <f t="shared" si="351"/>
        <v>30.951955767147243</v>
      </c>
      <c r="AA389" s="110">
        <f t="shared" si="352"/>
        <v>9.2918121748662301</v>
      </c>
      <c r="AB389" s="110">
        <f t="shared" si="353"/>
        <v>6.7721583730026724</v>
      </c>
      <c r="AC389" s="110">
        <f t="shared" si="354"/>
        <v>135.04285714285712</v>
      </c>
      <c r="AD389" s="110">
        <f t="shared" si="355"/>
        <v>44.170705908307191</v>
      </c>
      <c r="AE389" s="110"/>
      <c r="AF389" s="110"/>
      <c r="AG389" s="110"/>
      <c r="AH389" s="110"/>
      <c r="AI389" s="110"/>
      <c r="AJ389" s="110"/>
      <c r="AK389" s="90">
        <f t="shared" si="307"/>
        <v>0</v>
      </c>
      <c r="AL389" s="90">
        <f t="shared" si="308"/>
        <v>0</v>
      </c>
      <c r="AM389" s="90">
        <f t="shared" si="309"/>
        <v>0</v>
      </c>
      <c r="AN389" s="90">
        <f t="shared" si="310"/>
        <v>0</v>
      </c>
      <c r="AO389" s="90">
        <f t="shared" si="311"/>
        <v>0</v>
      </c>
      <c r="AP389" s="90">
        <f t="shared" si="312"/>
        <v>0</v>
      </c>
      <c r="AQ389" s="110">
        <f t="shared" si="313"/>
        <v>0</v>
      </c>
      <c r="AR389" s="110">
        <f t="shared" si="314"/>
        <v>0</v>
      </c>
      <c r="AS389" s="110">
        <f t="shared" si="315"/>
        <v>0</v>
      </c>
      <c r="AT389" s="110">
        <f t="shared" si="316"/>
        <v>0</v>
      </c>
      <c r="AU389" s="110">
        <f t="shared" si="317"/>
        <v>0</v>
      </c>
      <c r="AV389" s="110">
        <f t="shared" si="318"/>
        <v>0</v>
      </c>
      <c r="AW389" s="110">
        <f t="shared" si="356"/>
        <v>3.3663645983614354</v>
      </c>
      <c r="AX389" s="110">
        <f t="shared" si="357"/>
        <v>5.7962801138943698</v>
      </c>
      <c r="AY389" s="110">
        <f t="shared" si="358"/>
        <v>1.4592363896507794</v>
      </c>
      <c r="AZ389" s="110">
        <f t="shared" si="359"/>
        <v>1.1465619715103852</v>
      </c>
      <c r="BA389" s="110">
        <f t="shared" si="360"/>
        <v>24.463463836980001</v>
      </c>
      <c r="BB389" s="110">
        <f t="shared" si="361"/>
        <v>5.7174617014111435</v>
      </c>
      <c r="BC389" s="110">
        <f t="shared" si="325"/>
        <v>28.282244012111555</v>
      </c>
      <c r="BD389" s="110">
        <f t="shared" si="326"/>
        <v>36.748235881041616</v>
      </c>
      <c r="BE389" s="110">
        <f t="shared" si="327"/>
        <v>10.75104856451701</v>
      </c>
      <c r="BF389" s="110">
        <f t="shared" si="328"/>
        <v>7.9187203445130576</v>
      </c>
      <c r="BG389" s="110">
        <f t="shared" si="329"/>
        <v>159.50632097983711</v>
      </c>
      <c r="BH389" s="110">
        <f t="shared" si="330"/>
        <v>49.888167609718337</v>
      </c>
      <c r="BI389" s="108">
        <f t="shared" si="331"/>
        <v>0</v>
      </c>
      <c r="BJ389" s="109">
        <f t="shared" si="332"/>
        <v>-9561.2246856810925</v>
      </c>
      <c r="BK389" s="109">
        <f t="shared" si="319"/>
        <v>13844.591690319172</v>
      </c>
      <c r="BL389" s="89">
        <f t="shared" si="333"/>
        <v>0.44799355160567012</v>
      </c>
      <c r="BM389" s="109">
        <f t="shared" si="362"/>
        <v>1714.3843367520394</v>
      </c>
      <c r="BN389" s="108">
        <f t="shared" si="334"/>
        <v>15558.97602707121</v>
      </c>
      <c r="BO389" s="89">
        <f t="shared" si="335"/>
        <v>0.62729948710151762</v>
      </c>
      <c r="BP389" s="108">
        <f t="shared" si="320"/>
        <v>2287.5364277310659</v>
      </c>
      <c r="BQ389" s="108">
        <f t="shared" si="336"/>
        <v>16132.128118050237</v>
      </c>
      <c r="BR389" s="89">
        <f t="shared" si="321"/>
        <v>0.68724495536745844</v>
      </c>
      <c r="BT389" s="108"/>
      <c r="BU389" s="109">
        <f t="shared" si="337"/>
        <v>-9561.2246856810925</v>
      </c>
      <c r="BV389" s="109">
        <f t="shared" si="322"/>
        <v>13844.591690319172</v>
      </c>
      <c r="BX389" s="108">
        <f t="shared" si="323"/>
        <v>9561.2246856810925</v>
      </c>
      <c r="BY389" s="111">
        <f t="shared" si="324"/>
        <v>0.44799355160566989</v>
      </c>
      <c r="BZ389" s="108">
        <f t="shared" si="305"/>
        <v>97.18</v>
      </c>
      <c r="CA389" s="108">
        <f t="shared" si="306"/>
        <v>42.610000999999997</v>
      </c>
    </row>
    <row r="390" spans="1:79" ht="12.75" customHeight="1" x14ac:dyDescent="0.2">
      <c r="A390" s="107">
        <v>41778</v>
      </c>
      <c r="B390" s="108">
        <v>98.489998</v>
      </c>
      <c r="C390" s="108">
        <v>78.940002000000007</v>
      </c>
      <c r="D390" s="108">
        <v>83.669998000000007</v>
      </c>
      <c r="E390" s="108">
        <v>100.139999</v>
      </c>
      <c r="F390" s="108">
        <v>42.25</v>
      </c>
      <c r="G390" s="108">
        <v>42.900002000000001</v>
      </c>
      <c r="L390" s="189">
        <f>IF(inter=Weekly_2,L389+$B$4,IF(inter=Bi_weekly_2,0,IF(inter=Monthly_2,0,IF(inter=Quarterly_2,0,IF(inter=Yearly_2,0,IF(inter=None_2,0,0))))))</f>
        <v>0</v>
      </c>
      <c r="M390" s="109">
        <f t="shared" si="338"/>
        <v>0</v>
      </c>
      <c r="N390" s="109">
        <f t="shared" si="339"/>
        <v>0</v>
      </c>
      <c r="O390" s="109">
        <f t="shared" si="340"/>
        <v>0</v>
      </c>
      <c r="P390" s="109">
        <f t="shared" si="341"/>
        <v>0</v>
      </c>
      <c r="Q390" s="109">
        <f t="shared" si="342"/>
        <v>0</v>
      </c>
      <c r="R390" s="109">
        <f t="shared" si="343"/>
        <v>0</v>
      </c>
      <c r="S390" s="110">
        <f t="shared" si="344"/>
        <v>0</v>
      </c>
      <c r="T390" s="110">
        <f t="shared" si="345"/>
        <v>0</v>
      </c>
      <c r="U390" s="110">
        <f t="shared" si="346"/>
        <v>0</v>
      </c>
      <c r="V390" s="110">
        <f t="shared" si="347"/>
        <v>0</v>
      </c>
      <c r="W390" s="110">
        <f t="shared" si="348"/>
        <v>0</v>
      </c>
      <c r="X390" s="110">
        <f t="shared" si="349"/>
        <v>0</v>
      </c>
      <c r="Y390" s="110">
        <f t="shared" si="350"/>
        <v>24.915879413750119</v>
      </c>
      <c r="Z390" s="110">
        <f t="shared" si="351"/>
        <v>30.951955767147243</v>
      </c>
      <c r="AA390" s="110">
        <f t="shared" si="352"/>
        <v>9.2918121748662301</v>
      </c>
      <c r="AB390" s="110">
        <f t="shared" si="353"/>
        <v>6.7721583730026724</v>
      </c>
      <c r="AC390" s="110">
        <f t="shared" si="354"/>
        <v>135.04285714285712</v>
      </c>
      <c r="AD390" s="110">
        <f t="shared" si="355"/>
        <v>44.170705908307191</v>
      </c>
      <c r="AE390" s="110"/>
      <c r="AF390" s="110"/>
      <c r="AG390" s="110"/>
      <c r="AH390" s="110"/>
      <c r="AI390" s="110"/>
      <c r="AJ390" s="110"/>
      <c r="AK390" s="90">
        <f t="shared" si="307"/>
        <v>0</v>
      </c>
      <c r="AL390" s="90">
        <f t="shared" si="308"/>
        <v>0</v>
      </c>
      <c r="AM390" s="90">
        <f t="shared" si="309"/>
        <v>0</v>
      </c>
      <c r="AN390" s="90">
        <f t="shared" si="310"/>
        <v>0</v>
      </c>
      <c r="AO390" s="90">
        <f t="shared" si="311"/>
        <v>0</v>
      </c>
      <c r="AP390" s="90">
        <f t="shared" si="312"/>
        <v>0</v>
      </c>
      <c r="AQ390" s="110">
        <f t="shared" si="313"/>
        <v>0</v>
      </c>
      <c r="AR390" s="110">
        <f t="shared" si="314"/>
        <v>0</v>
      </c>
      <c r="AS390" s="110">
        <f t="shared" si="315"/>
        <v>0</v>
      </c>
      <c r="AT390" s="110">
        <f t="shared" si="316"/>
        <v>0</v>
      </c>
      <c r="AU390" s="110">
        <f t="shared" si="317"/>
        <v>0</v>
      </c>
      <c r="AV390" s="110">
        <f t="shared" si="318"/>
        <v>0</v>
      </c>
      <c r="AW390" s="110">
        <f t="shared" si="356"/>
        <v>3.3663645983614354</v>
      </c>
      <c r="AX390" s="110">
        <f t="shared" si="357"/>
        <v>5.7962801138943698</v>
      </c>
      <c r="AY390" s="110">
        <f t="shared" si="358"/>
        <v>1.4592363896507794</v>
      </c>
      <c r="AZ390" s="110">
        <f t="shared" si="359"/>
        <v>1.1465619715103852</v>
      </c>
      <c r="BA390" s="110">
        <f t="shared" si="360"/>
        <v>24.463463836980001</v>
      </c>
      <c r="BB390" s="110">
        <f t="shared" si="361"/>
        <v>5.7174617014111435</v>
      </c>
      <c r="BC390" s="110">
        <f t="shared" si="325"/>
        <v>28.282244012111555</v>
      </c>
      <c r="BD390" s="110">
        <f t="shared" si="326"/>
        <v>36.748235881041616</v>
      </c>
      <c r="BE390" s="110">
        <f t="shared" si="327"/>
        <v>10.75104856451701</v>
      </c>
      <c r="BF390" s="110">
        <f t="shared" si="328"/>
        <v>7.9187203445130576</v>
      </c>
      <c r="BG390" s="110">
        <f t="shared" si="329"/>
        <v>159.50632097983711</v>
      </c>
      <c r="BH390" s="110">
        <f t="shared" si="330"/>
        <v>49.888167609718337</v>
      </c>
      <c r="BI390" s="108">
        <f t="shared" si="331"/>
        <v>0</v>
      </c>
      <c r="BJ390" s="109">
        <f t="shared" si="332"/>
        <v>-9561.2246856810925</v>
      </c>
      <c r="BK390" s="109">
        <f t="shared" si="319"/>
        <v>13953.406288672271</v>
      </c>
      <c r="BL390" s="89">
        <f t="shared" si="333"/>
        <v>0.45937437382565838</v>
      </c>
      <c r="BM390" s="109">
        <f t="shared" si="362"/>
        <v>1714.3843367520394</v>
      </c>
      <c r="BN390" s="108">
        <f t="shared" si="334"/>
        <v>15667.79062542431</v>
      </c>
      <c r="BO390" s="89">
        <f t="shared" si="335"/>
        <v>0.63868030932150588</v>
      </c>
      <c r="BP390" s="108">
        <f t="shared" si="320"/>
        <v>2304.8830923652326</v>
      </c>
      <c r="BQ390" s="108">
        <f t="shared" si="336"/>
        <v>16258.289381037506</v>
      </c>
      <c r="BR390" s="89">
        <f t="shared" si="321"/>
        <v>0.70044004983858921</v>
      </c>
      <c r="BT390" s="108"/>
      <c r="BU390" s="109">
        <f t="shared" si="337"/>
        <v>-9561.2246856810925</v>
      </c>
      <c r="BV390" s="109">
        <f t="shared" si="322"/>
        <v>13953.406288672271</v>
      </c>
      <c r="BX390" s="108">
        <f t="shared" si="323"/>
        <v>9561.2246856810925</v>
      </c>
      <c r="BY390" s="111">
        <f t="shared" si="324"/>
        <v>0.45937437382565838</v>
      </c>
      <c r="BZ390" s="108">
        <f t="shared" si="305"/>
        <v>98.489998</v>
      </c>
      <c r="CA390" s="108">
        <f t="shared" si="306"/>
        <v>42.900002000000001</v>
      </c>
    </row>
    <row r="391" spans="1:79" ht="12.75" customHeight="1" x14ac:dyDescent="0.2">
      <c r="A391" s="107">
        <v>41786</v>
      </c>
      <c r="B391" s="108">
        <v>99.580001999999993</v>
      </c>
      <c r="C391" s="108">
        <v>79.870002999999997</v>
      </c>
      <c r="D391" s="108">
        <v>84.589995999999999</v>
      </c>
      <c r="E391" s="108">
        <v>101.129997</v>
      </c>
      <c r="F391" s="108">
        <v>42.66</v>
      </c>
      <c r="G391" s="108">
        <v>42.209999000000003</v>
      </c>
      <c r="L391" s="189">
        <f>IF(inter=Weekly_2,L390+$B$4,IF(inter=Bi_weekly_2,L389+$B$4,IF(inter=Monthly_2,L387+$B$4,IF(inter=Quarterly_2,0,IF(inter=Yearly_2,0,IF(inter=None_2,0,0))))))</f>
        <v>13900</v>
      </c>
      <c r="M391" s="109">
        <f t="shared" si="338"/>
        <v>34.723321852995923</v>
      </c>
      <c r="N391" s="109">
        <f t="shared" si="339"/>
        <v>25.732799977917693</v>
      </c>
      <c r="O391" s="109">
        <f t="shared" si="340"/>
        <v>7.5943547046857702</v>
      </c>
      <c r="P391" s="109">
        <f t="shared" si="341"/>
        <v>3.7683559452851796</v>
      </c>
      <c r="Q391" s="109">
        <f t="shared" si="342"/>
        <v>48.028285714284721</v>
      </c>
      <c r="R391" s="109">
        <f t="shared" si="343"/>
        <v>29.645452218940591</v>
      </c>
      <c r="S391" s="110">
        <f t="shared" si="344"/>
        <v>-0.34869774207270982</v>
      </c>
      <c r="T391" s="110">
        <f t="shared" si="345"/>
        <v>-0.32218353588790644</v>
      </c>
      <c r="U391" s="110">
        <f t="shared" si="346"/>
        <v>-8.9778402456547821E-2</v>
      </c>
      <c r="V391" s="110">
        <f t="shared" si="347"/>
        <v>-3.726249438418533E-2</v>
      </c>
      <c r="W391" s="110">
        <f t="shared" si="348"/>
        <v>-1.1258388587502279</v>
      </c>
      <c r="X391" s="110">
        <f t="shared" si="349"/>
        <v>-0.70233245489867435</v>
      </c>
      <c r="Y391" s="110">
        <f t="shared" si="350"/>
        <v>24.56718167167741</v>
      </c>
      <c r="Z391" s="110">
        <f t="shared" si="351"/>
        <v>30.629772231259338</v>
      </c>
      <c r="AA391" s="110">
        <f t="shared" si="352"/>
        <v>9.202033772409683</v>
      </c>
      <c r="AB391" s="110">
        <f t="shared" si="353"/>
        <v>6.7348958786184872</v>
      </c>
      <c r="AC391" s="110">
        <f t="shared" si="354"/>
        <v>133.91701828410689</v>
      </c>
      <c r="AD391" s="110">
        <f t="shared" si="355"/>
        <v>43.468373453408518</v>
      </c>
      <c r="AE391" s="110"/>
      <c r="AF391" s="110"/>
      <c r="AG391" s="110"/>
      <c r="AH391" s="110"/>
      <c r="AI391" s="110"/>
      <c r="AJ391" s="110"/>
      <c r="AK391" s="90">
        <f t="shared" si="307"/>
        <v>0</v>
      </c>
      <c r="AL391" s="90">
        <f t="shared" si="308"/>
        <v>0</v>
      </c>
      <c r="AM391" s="90">
        <f t="shared" si="309"/>
        <v>0</v>
      </c>
      <c r="AN391" s="90">
        <f t="shared" si="310"/>
        <v>0</v>
      </c>
      <c r="AO391" s="90">
        <f t="shared" si="311"/>
        <v>0</v>
      </c>
      <c r="AP391" s="90">
        <f t="shared" si="312"/>
        <v>0</v>
      </c>
      <c r="AQ391" s="110">
        <f t="shared" si="313"/>
        <v>0</v>
      </c>
      <c r="AR391" s="110">
        <f t="shared" si="314"/>
        <v>0</v>
      </c>
      <c r="AS391" s="110">
        <f t="shared" si="315"/>
        <v>0</v>
      </c>
      <c r="AT391" s="110">
        <f t="shared" si="316"/>
        <v>0</v>
      </c>
      <c r="AU391" s="110">
        <f t="shared" si="317"/>
        <v>0</v>
      </c>
      <c r="AV391" s="110">
        <f t="shared" si="318"/>
        <v>0</v>
      </c>
      <c r="AW391" s="110">
        <f t="shared" si="356"/>
        <v>3.3663645983614354</v>
      </c>
      <c r="AX391" s="110">
        <f t="shared" si="357"/>
        <v>5.7962801138943698</v>
      </c>
      <c r="AY391" s="110">
        <f t="shared" si="358"/>
        <v>1.4592363896507794</v>
      </c>
      <c r="AZ391" s="110">
        <f t="shared" si="359"/>
        <v>1.1465619715103852</v>
      </c>
      <c r="BA391" s="110">
        <f t="shared" si="360"/>
        <v>24.463463836980001</v>
      </c>
      <c r="BB391" s="110">
        <f t="shared" si="361"/>
        <v>5.7174617014111435</v>
      </c>
      <c r="BC391" s="110">
        <f t="shared" si="325"/>
        <v>27.933546270038846</v>
      </c>
      <c r="BD391" s="110">
        <f t="shared" si="326"/>
        <v>36.426052345153707</v>
      </c>
      <c r="BE391" s="110">
        <f t="shared" si="327"/>
        <v>10.661270162060463</v>
      </c>
      <c r="BF391" s="110">
        <f t="shared" si="328"/>
        <v>7.8814578501288723</v>
      </c>
      <c r="BG391" s="110">
        <f t="shared" si="329"/>
        <v>158.38048212108689</v>
      </c>
      <c r="BH391" s="110">
        <f t="shared" si="330"/>
        <v>49.185835154819664</v>
      </c>
      <c r="BI391" s="108">
        <f t="shared" si="331"/>
        <v>0</v>
      </c>
      <c r="BJ391" s="109">
        <f t="shared" si="332"/>
        <v>-9411.7321152669829</v>
      </c>
      <c r="BK391" s="109">
        <f t="shared" si="319"/>
        <v>13900</v>
      </c>
      <c r="BL391" s="89">
        <f t="shared" si="333"/>
        <v>0.47688011407087294</v>
      </c>
      <c r="BM391" s="109">
        <f t="shared" si="362"/>
        <v>1714.3843367520394</v>
      </c>
      <c r="BN391" s="108">
        <f t="shared" si="334"/>
        <v>15614.384336752039</v>
      </c>
      <c r="BO391" s="89">
        <f t="shared" si="335"/>
        <v>0.65903408060494972</v>
      </c>
      <c r="BP391" s="108">
        <f t="shared" si="320"/>
        <v>2322.5055326105871</v>
      </c>
      <c r="BQ391" s="108">
        <f t="shared" si="336"/>
        <v>16222.505532610585</v>
      </c>
      <c r="BR391" s="89">
        <f t="shared" si="321"/>
        <v>0.72364718140412143</v>
      </c>
      <c r="BT391" s="108"/>
      <c r="BU391" s="109">
        <f t="shared" si="337"/>
        <v>-9411.7321152669829</v>
      </c>
      <c r="BV391" s="109">
        <f t="shared" si="322"/>
        <v>13900</v>
      </c>
      <c r="BX391" s="108">
        <f t="shared" si="323"/>
        <v>9411.7321152669829</v>
      </c>
      <c r="BY391" s="111">
        <f t="shared" si="324"/>
        <v>0.47688011407087294</v>
      </c>
      <c r="BZ391" s="108">
        <f t="shared" si="305"/>
        <v>99.580001999999993</v>
      </c>
      <c r="CA391" s="108">
        <f t="shared" si="306"/>
        <v>42.209999000000003</v>
      </c>
    </row>
    <row r="392" spans="1:79" ht="12.75" customHeight="1" x14ac:dyDescent="0.2">
      <c r="A392" s="107">
        <v>41792</v>
      </c>
      <c r="B392" s="108">
        <v>101.199997</v>
      </c>
      <c r="C392" s="108">
        <v>81</v>
      </c>
      <c r="D392" s="108">
        <v>86.160004000000001</v>
      </c>
      <c r="E392" s="108">
        <v>103.790001</v>
      </c>
      <c r="F392" s="108">
        <v>43.169998</v>
      </c>
      <c r="G392" s="108">
        <v>43.360000999999997</v>
      </c>
      <c r="L392" s="189">
        <f>IF(inter=Weekly_2,L391+$B$4,IF(inter=Bi_weekly_2,0,IF(inter=Monthly_2,0,IF(inter=Quarterly_2,0,IF(inter=Yearly_2,0,IF(inter=None_2,0,0))))))</f>
        <v>0</v>
      </c>
      <c r="M392" s="109">
        <f t="shared" si="338"/>
        <v>0</v>
      </c>
      <c r="N392" s="109">
        <f t="shared" si="339"/>
        <v>0</v>
      </c>
      <c r="O392" s="109">
        <f t="shared" si="340"/>
        <v>0</v>
      </c>
      <c r="P392" s="109">
        <f t="shared" si="341"/>
        <v>0</v>
      </c>
      <c r="Q392" s="109">
        <f t="shared" si="342"/>
        <v>0</v>
      </c>
      <c r="R392" s="109">
        <f t="shared" si="343"/>
        <v>0</v>
      </c>
      <c r="S392" s="110">
        <f t="shared" si="344"/>
        <v>0</v>
      </c>
      <c r="T392" s="110">
        <f t="shared" si="345"/>
        <v>0</v>
      </c>
      <c r="U392" s="110">
        <f t="shared" si="346"/>
        <v>0</v>
      </c>
      <c r="V392" s="110">
        <f t="shared" si="347"/>
        <v>0</v>
      </c>
      <c r="W392" s="110">
        <f t="shared" si="348"/>
        <v>0</v>
      </c>
      <c r="X392" s="110">
        <f t="shared" si="349"/>
        <v>0</v>
      </c>
      <c r="Y392" s="110">
        <f t="shared" si="350"/>
        <v>24.56718167167741</v>
      </c>
      <c r="Z392" s="110">
        <f t="shared" si="351"/>
        <v>30.629772231259338</v>
      </c>
      <c r="AA392" s="110">
        <f t="shared" si="352"/>
        <v>9.202033772409683</v>
      </c>
      <c r="AB392" s="110">
        <f t="shared" si="353"/>
        <v>6.7348958786184872</v>
      </c>
      <c r="AC392" s="110">
        <f t="shared" si="354"/>
        <v>133.91701828410689</v>
      </c>
      <c r="AD392" s="110">
        <f t="shared" si="355"/>
        <v>43.468373453408518</v>
      </c>
      <c r="AE392" s="110"/>
      <c r="AF392" s="110"/>
      <c r="AG392" s="110"/>
      <c r="AH392" s="110"/>
      <c r="AI392" s="110"/>
      <c r="AJ392" s="110"/>
      <c r="AK392" s="90">
        <f t="shared" si="307"/>
        <v>0</v>
      </c>
      <c r="AL392" s="90">
        <f t="shared" si="308"/>
        <v>0</v>
      </c>
      <c r="AM392" s="90">
        <f t="shared" si="309"/>
        <v>0</v>
      </c>
      <c r="AN392" s="90">
        <f t="shared" si="310"/>
        <v>0</v>
      </c>
      <c r="AO392" s="90">
        <f t="shared" si="311"/>
        <v>0</v>
      </c>
      <c r="AP392" s="90">
        <f t="shared" si="312"/>
        <v>0</v>
      </c>
      <c r="AQ392" s="110">
        <f t="shared" si="313"/>
        <v>0</v>
      </c>
      <c r="AR392" s="110">
        <f t="shared" si="314"/>
        <v>0</v>
      </c>
      <c r="AS392" s="110">
        <f t="shared" si="315"/>
        <v>0</v>
      </c>
      <c r="AT392" s="110">
        <f t="shared" si="316"/>
        <v>0</v>
      </c>
      <c r="AU392" s="110">
        <f t="shared" si="317"/>
        <v>0</v>
      </c>
      <c r="AV392" s="110">
        <f t="shared" si="318"/>
        <v>0</v>
      </c>
      <c r="AW392" s="110">
        <f t="shared" si="356"/>
        <v>3.3663645983614354</v>
      </c>
      <c r="AX392" s="110">
        <f t="shared" si="357"/>
        <v>5.7962801138943698</v>
      </c>
      <c r="AY392" s="110">
        <f t="shared" si="358"/>
        <v>1.4592363896507794</v>
      </c>
      <c r="AZ392" s="110">
        <f t="shared" si="359"/>
        <v>1.1465619715103852</v>
      </c>
      <c r="BA392" s="110">
        <f t="shared" si="360"/>
        <v>24.463463836980001</v>
      </c>
      <c r="BB392" s="110">
        <f t="shared" si="361"/>
        <v>5.7174617014111435</v>
      </c>
      <c r="BC392" s="110">
        <f t="shared" si="325"/>
        <v>27.933546270038846</v>
      </c>
      <c r="BD392" s="110">
        <f t="shared" si="326"/>
        <v>36.426052345153707</v>
      </c>
      <c r="BE392" s="110">
        <f t="shared" si="327"/>
        <v>10.661270162060463</v>
      </c>
      <c r="BF392" s="110">
        <f t="shared" si="328"/>
        <v>7.8814578501288723</v>
      </c>
      <c r="BG392" s="110">
        <f t="shared" si="329"/>
        <v>158.38048212108689</v>
      </c>
      <c r="BH392" s="110">
        <f t="shared" si="330"/>
        <v>49.185835154819664</v>
      </c>
      <c r="BI392" s="108">
        <f t="shared" si="331"/>
        <v>0</v>
      </c>
      <c r="BJ392" s="109">
        <f t="shared" si="332"/>
        <v>-9411.7321152669829</v>
      </c>
      <c r="BK392" s="109">
        <f t="shared" si="319"/>
        <v>14125.058506718902</v>
      </c>
      <c r="BL392" s="89">
        <f t="shared" si="333"/>
        <v>0.50079266321300486</v>
      </c>
      <c r="BM392" s="109">
        <f t="shared" si="362"/>
        <v>1714.3843367520394</v>
      </c>
      <c r="BN392" s="108">
        <f t="shared" si="334"/>
        <v>15839.442843470941</v>
      </c>
      <c r="BO392" s="89">
        <f t="shared" si="335"/>
        <v>0.68294662974708165</v>
      </c>
      <c r="BP392" s="108">
        <f t="shared" si="320"/>
        <v>2358.9010878255567</v>
      </c>
      <c r="BQ392" s="108">
        <f t="shared" si="336"/>
        <v>16483.959594544456</v>
      </c>
      <c r="BR392" s="89">
        <f t="shared" si="321"/>
        <v>0.75142677167845151</v>
      </c>
      <c r="BT392" s="108"/>
      <c r="BU392" s="109">
        <f t="shared" si="337"/>
        <v>-9411.7321152669829</v>
      </c>
      <c r="BV392" s="109">
        <f t="shared" si="322"/>
        <v>14125.058506718902</v>
      </c>
      <c r="BX392" s="108">
        <f t="shared" si="323"/>
        <v>9411.7321152669829</v>
      </c>
      <c r="BY392" s="111">
        <f t="shared" si="324"/>
        <v>0.50079266321300486</v>
      </c>
      <c r="BZ392" s="108">
        <f t="shared" si="305"/>
        <v>101.199997</v>
      </c>
      <c r="CA392" s="108">
        <f t="shared" si="306"/>
        <v>43.360000999999997</v>
      </c>
    </row>
    <row r="393" spans="1:79" ht="12.75" customHeight="1" x14ac:dyDescent="0.2">
      <c r="A393" s="107">
        <v>41799</v>
      </c>
      <c r="B393" s="108">
        <v>100.620003</v>
      </c>
      <c r="C393" s="108">
        <v>80.559997999999993</v>
      </c>
      <c r="D393" s="108">
        <v>85.309997999999993</v>
      </c>
      <c r="E393" s="108">
        <v>103.269997</v>
      </c>
      <c r="F393" s="108">
        <v>42.84</v>
      </c>
      <c r="G393" s="108">
        <v>43.610000999999997</v>
      </c>
      <c r="L393" s="189">
        <f>IF(inter=Weekly_2,L392+$B$4,IF(inter=Bi_weekly_2,L391+$B$4,IF(inter=Monthly_2,0,IF(inter=Quarterly_2,0,IF(inter=Yearly_2,0,IF(inter=None_2,0,0))))))</f>
        <v>0</v>
      </c>
      <c r="M393" s="109">
        <f t="shared" si="338"/>
        <v>0</v>
      </c>
      <c r="N393" s="109">
        <f t="shared" si="339"/>
        <v>0</v>
      </c>
      <c r="O393" s="109">
        <f t="shared" si="340"/>
        <v>0</v>
      </c>
      <c r="P393" s="109">
        <f t="shared" si="341"/>
        <v>0</v>
      </c>
      <c r="Q393" s="109">
        <f t="shared" si="342"/>
        <v>0</v>
      </c>
      <c r="R393" s="109">
        <f t="shared" si="343"/>
        <v>0</v>
      </c>
      <c r="S393" s="110">
        <f t="shared" si="344"/>
        <v>0</v>
      </c>
      <c r="T393" s="110">
        <f t="shared" si="345"/>
        <v>0</v>
      </c>
      <c r="U393" s="110">
        <f t="shared" si="346"/>
        <v>0</v>
      </c>
      <c r="V393" s="110">
        <f t="shared" si="347"/>
        <v>0</v>
      </c>
      <c r="W393" s="110">
        <f t="shared" si="348"/>
        <v>0</v>
      </c>
      <c r="X393" s="110">
        <f t="shared" si="349"/>
        <v>0</v>
      </c>
      <c r="Y393" s="110">
        <f t="shared" si="350"/>
        <v>24.56718167167741</v>
      </c>
      <c r="Z393" s="110">
        <f t="shared" si="351"/>
        <v>30.629772231259338</v>
      </c>
      <c r="AA393" s="110">
        <f t="shared" si="352"/>
        <v>9.202033772409683</v>
      </c>
      <c r="AB393" s="110">
        <f t="shared" si="353"/>
        <v>6.7348958786184872</v>
      </c>
      <c r="AC393" s="110">
        <f t="shared" si="354"/>
        <v>133.91701828410689</v>
      </c>
      <c r="AD393" s="110">
        <f t="shared" si="355"/>
        <v>43.468373453408518</v>
      </c>
      <c r="AE393" s="110"/>
      <c r="AF393" s="110"/>
      <c r="AG393" s="110"/>
      <c r="AH393" s="110"/>
      <c r="AI393" s="110"/>
      <c r="AJ393" s="110"/>
      <c r="AK393" s="90">
        <f t="shared" si="307"/>
        <v>0</v>
      </c>
      <c r="AL393" s="90">
        <f t="shared" si="308"/>
        <v>0</v>
      </c>
      <c r="AM393" s="90">
        <f t="shared" si="309"/>
        <v>0</v>
      </c>
      <c r="AN393" s="90">
        <f t="shared" si="310"/>
        <v>0</v>
      </c>
      <c r="AO393" s="90">
        <f t="shared" si="311"/>
        <v>0</v>
      </c>
      <c r="AP393" s="90">
        <f t="shared" si="312"/>
        <v>0</v>
      </c>
      <c r="AQ393" s="110">
        <f t="shared" si="313"/>
        <v>0</v>
      </c>
      <c r="AR393" s="110">
        <f t="shared" si="314"/>
        <v>0</v>
      </c>
      <c r="AS393" s="110">
        <f t="shared" si="315"/>
        <v>0</v>
      </c>
      <c r="AT393" s="110">
        <f t="shared" si="316"/>
        <v>0</v>
      </c>
      <c r="AU393" s="110">
        <f t="shared" si="317"/>
        <v>0</v>
      </c>
      <c r="AV393" s="110">
        <f t="shared" si="318"/>
        <v>0</v>
      </c>
      <c r="AW393" s="110">
        <f t="shared" si="356"/>
        <v>3.3663645983614354</v>
      </c>
      <c r="AX393" s="110">
        <f t="shared" si="357"/>
        <v>5.7962801138943698</v>
      </c>
      <c r="AY393" s="110">
        <f t="shared" si="358"/>
        <v>1.4592363896507794</v>
      </c>
      <c r="AZ393" s="110">
        <f t="shared" si="359"/>
        <v>1.1465619715103852</v>
      </c>
      <c r="BA393" s="110">
        <f t="shared" si="360"/>
        <v>24.463463836980001</v>
      </c>
      <c r="BB393" s="110">
        <f t="shared" si="361"/>
        <v>5.7174617014111435</v>
      </c>
      <c r="BC393" s="110">
        <f t="shared" si="325"/>
        <v>27.933546270038846</v>
      </c>
      <c r="BD393" s="110">
        <f t="shared" si="326"/>
        <v>36.426052345153707</v>
      </c>
      <c r="BE393" s="110">
        <f t="shared" si="327"/>
        <v>10.661270162060463</v>
      </c>
      <c r="BF393" s="110">
        <f t="shared" si="328"/>
        <v>7.8814578501288723</v>
      </c>
      <c r="BG393" s="110">
        <f t="shared" si="329"/>
        <v>158.38048212108689</v>
      </c>
      <c r="BH393" s="110">
        <f t="shared" si="330"/>
        <v>49.185835154819664</v>
      </c>
      <c r="BI393" s="108">
        <f t="shared" si="331"/>
        <v>0</v>
      </c>
      <c r="BJ393" s="109">
        <f t="shared" si="332"/>
        <v>-9411.7321152669829</v>
      </c>
      <c r="BK393" s="109">
        <f t="shared" si="319"/>
        <v>14052.683316159537</v>
      </c>
      <c r="BL393" s="89">
        <f t="shared" si="333"/>
        <v>0.49310277258788138</v>
      </c>
      <c r="BM393" s="109">
        <f t="shared" si="362"/>
        <v>1714.3843367520394</v>
      </c>
      <c r="BN393" s="108">
        <f t="shared" si="334"/>
        <v>15767.067652911577</v>
      </c>
      <c r="BO393" s="89">
        <f t="shared" si="335"/>
        <v>0.67525673912195838</v>
      </c>
      <c r="BP393" s="108">
        <f t="shared" si="320"/>
        <v>2345.9181365020436</v>
      </c>
      <c r="BQ393" s="108">
        <f t="shared" si="336"/>
        <v>16398.60145266158</v>
      </c>
      <c r="BR393" s="89">
        <f t="shared" si="321"/>
        <v>0.74235743769853357</v>
      </c>
      <c r="BT393" s="108"/>
      <c r="BU393" s="109">
        <f t="shared" si="337"/>
        <v>-9411.7321152669829</v>
      </c>
      <c r="BV393" s="109">
        <f t="shared" si="322"/>
        <v>14052.683316159537</v>
      </c>
      <c r="BX393" s="108">
        <f t="shared" si="323"/>
        <v>9411.7321152669829</v>
      </c>
      <c r="BY393" s="111">
        <f t="shared" si="324"/>
        <v>0.4931027725878816</v>
      </c>
      <c r="BZ393" s="108">
        <f t="shared" si="305"/>
        <v>100.620003</v>
      </c>
      <c r="CA393" s="108">
        <f t="shared" si="306"/>
        <v>43.610000999999997</v>
      </c>
    </row>
    <row r="394" spans="1:79" ht="12.75" customHeight="1" x14ac:dyDescent="0.2">
      <c r="A394" s="107">
        <v>41806</v>
      </c>
      <c r="B394" s="108">
        <v>102.16999800000001</v>
      </c>
      <c r="C394" s="108">
        <v>81.919998000000007</v>
      </c>
      <c r="D394" s="108">
        <v>86.690002000000007</v>
      </c>
      <c r="E394" s="108">
        <v>105.08000199999999</v>
      </c>
      <c r="F394" s="108">
        <v>43.310001</v>
      </c>
      <c r="G394" s="108">
        <v>43.610000999999997</v>
      </c>
      <c r="L394" s="189">
        <f>IF(inter=Weekly_2,L393+$B$4,IF(inter=Bi_weekly_2,0,IF(inter=Monthly_2,0,IF(inter=Quarterly_2,0,IF(inter=Yearly_2,0,IF(inter=None_2,0,0))))))</f>
        <v>0</v>
      </c>
      <c r="M394" s="109">
        <f t="shared" si="338"/>
        <v>0</v>
      </c>
      <c r="N394" s="109">
        <f t="shared" si="339"/>
        <v>0</v>
      </c>
      <c r="O394" s="109">
        <f t="shared" si="340"/>
        <v>0</v>
      </c>
      <c r="P394" s="109">
        <f t="shared" si="341"/>
        <v>0</v>
      </c>
      <c r="Q394" s="109">
        <f t="shared" si="342"/>
        <v>0</v>
      </c>
      <c r="R394" s="109">
        <f t="shared" si="343"/>
        <v>0</v>
      </c>
      <c r="S394" s="110">
        <f t="shared" si="344"/>
        <v>0</v>
      </c>
      <c r="T394" s="110">
        <f t="shared" si="345"/>
        <v>0</v>
      </c>
      <c r="U394" s="110">
        <f t="shared" si="346"/>
        <v>0</v>
      </c>
      <c r="V394" s="110">
        <f t="shared" si="347"/>
        <v>0</v>
      </c>
      <c r="W394" s="110">
        <f t="shared" si="348"/>
        <v>0</v>
      </c>
      <c r="X394" s="110">
        <f t="shared" si="349"/>
        <v>0</v>
      </c>
      <c r="Y394" s="110">
        <f t="shared" si="350"/>
        <v>24.56718167167741</v>
      </c>
      <c r="Z394" s="110">
        <f t="shared" si="351"/>
        <v>30.629772231259338</v>
      </c>
      <c r="AA394" s="110">
        <f t="shared" si="352"/>
        <v>9.202033772409683</v>
      </c>
      <c r="AB394" s="110">
        <f t="shared" si="353"/>
        <v>6.7348958786184872</v>
      </c>
      <c r="AC394" s="110">
        <f t="shared" si="354"/>
        <v>133.91701828410689</v>
      </c>
      <c r="AD394" s="110">
        <f t="shared" si="355"/>
        <v>43.468373453408518</v>
      </c>
      <c r="AE394" s="110"/>
      <c r="AF394" s="110"/>
      <c r="AG394" s="110"/>
      <c r="AH394" s="110"/>
      <c r="AI394" s="110"/>
      <c r="AJ394" s="110"/>
      <c r="AK394" s="90">
        <f t="shared" si="307"/>
        <v>0</v>
      </c>
      <c r="AL394" s="90">
        <f t="shared" si="308"/>
        <v>0</v>
      </c>
      <c r="AM394" s="90">
        <f t="shared" si="309"/>
        <v>0</v>
      </c>
      <c r="AN394" s="90">
        <f t="shared" si="310"/>
        <v>0</v>
      </c>
      <c r="AO394" s="90">
        <f t="shared" si="311"/>
        <v>0</v>
      </c>
      <c r="AP394" s="90">
        <f t="shared" si="312"/>
        <v>0</v>
      </c>
      <c r="AQ394" s="110">
        <f t="shared" si="313"/>
        <v>0</v>
      </c>
      <c r="AR394" s="110">
        <f t="shared" si="314"/>
        <v>0</v>
      </c>
      <c r="AS394" s="110">
        <f t="shared" si="315"/>
        <v>0</v>
      </c>
      <c r="AT394" s="110">
        <f t="shared" si="316"/>
        <v>0</v>
      </c>
      <c r="AU394" s="110">
        <f t="shared" si="317"/>
        <v>0</v>
      </c>
      <c r="AV394" s="110">
        <f t="shared" si="318"/>
        <v>0</v>
      </c>
      <c r="AW394" s="110">
        <f t="shared" si="356"/>
        <v>3.3663645983614354</v>
      </c>
      <c r="AX394" s="110">
        <f t="shared" si="357"/>
        <v>5.7962801138943698</v>
      </c>
      <c r="AY394" s="110">
        <f t="shared" si="358"/>
        <v>1.4592363896507794</v>
      </c>
      <c r="AZ394" s="110">
        <f t="shared" si="359"/>
        <v>1.1465619715103852</v>
      </c>
      <c r="BA394" s="110">
        <f t="shared" si="360"/>
        <v>24.463463836980001</v>
      </c>
      <c r="BB394" s="110">
        <f t="shared" si="361"/>
        <v>5.7174617014111435</v>
      </c>
      <c r="BC394" s="110">
        <f t="shared" si="325"/>
        <v>27.933546270038846</v>
      </c>
      <c r="BD394" s="110">
        <f t="shared" si="326"/>
        <v>36.426052345153707</v>
      </c>
      <c r="BE394" s="110">
        <f t="shared" si="327"/>
        <v>10.661270162060463</v>
      </c>
      <c r="BF394" s="110">
        <f t="shared" si="328"/>
        <v>7.8814578501288723</v>
      </c>
      <c r="BG394" s="110">
        <f t="shared" si="329"/>
        <v>158.38048212108689</v>
      </c>
      <c r="BH394" s="110">
        <f t="shared" si="330"/>
        <v>49.185835154819664</v>
      </c>
      <c r="BI394" s="108">
        <f t="shared" si="331"/>
        <v>0</v>
      </c>
      <c r="BJ394" s="109">
        <f t="shared" si="332"/>
        <v>-9411.7321152669829</v>
      </c>
      <c r="BK394" s="109">
        <f t="shared" si="319"/>
        <v>14220.24898628863</v>
      </c>
      <c r="BL394" s="89">
        <f t="shared" si="333"/>
        <v>0.51090668668965233</v>
      </c>
      <c r="BM394" s="109">
        <f t="shared" si="362"/>
        <v>1714.3843367520394</v>
      </c>
      <c r="BN394" s="108">
        <f t="shared" si="334"/>
        <v>15934.633323040671</v>
      </c>
      <c r="BO394" s="89">
        <f t="shared" si="335"/>
        <v>0.69306065322372934</v>
      </c>
      <c r="BP394" s="108">
        <f t="shared" si="320"/>
        <v>2374.6058131753289</v>
      </c>
      <c r="BQ394" s="108">
        <f t="shared" si="336"/>
        <v>16594.854799463959</v>
      </c>
      <c r="BR394" s="89">
        <f t="shared" si="321"/>
        <v>0.76320942800157598</v>
      </c>
      <c r="BT394" s="108"/>
      <c r="BU394" s="109">
        <f t="shared" si="337"/>
        <v>-9411.7321152669829</v>
      </c>
      <c r="BV394" s="109">
        <f t="shared" si="322"/>
        <v>14220.24898628863</v>
      </c>
      <c r="BX394" s="108">
        <f t="shared" si="323"/>
        <v>9411.7321152669829</v>
      </c>
      <c r="BY394" s="111">
        <f t="shared" si="324"/>
        <v>0.51090668668965233</v>
      </c>
      <c r="BZ394" s="108">
        <f t="shared" si="305"/>
        <v>102.16999800000001</v>
      </c>
      <c r="CA394" s="108">
        <f t="shared" si="306"/>
        <v>43.610000999999997</v>
      </c>
    </row>
    <row r="395" spans="1:79" ht="12.75" customHeight="1" x14ac:dyDescent="0.2">
      <c r="A395" s="107">
        <v>41813</v>
      </c>
      <c r="B395" s="108">
        <v>101.730003</v>
      </c>
      <c r="C395" s="108">
        <v>81.040001000000004</v>
      </c>
      <c r="D395" s="108">
        <v>86.760002</v>
      </c>
      <c r="E395" s="108">
        <v>105.18</v>
      </c>
      <c r="F395" s="108">
        <v>42.540000999999997</v>
      </c>
      <c r="G395" s="108">
        <v>43.200001</v>
      </c>
      <c r="L395" s="189">
        <f>IF(inter=Weekly_2,L394+$B$4,IF(inter=Bi_weekly_2,L393+$B$4,IF(inter=Monthly_2,L391+$B$4,IF(inter=Quarterly_2,0,IF(inter=Yearly_2,0,IF(inter=None_2,0,0))))))</f>
        <v>14000</v>
      </c>
      <c r="M395" s="109">
        <f t="shared" si="338"/>
        <v>35.219465161288099</v>
      </c>
      <c r="N395" s="109">
        <f t="shared" si="339"/>
        <v>18.236772251028924</v>
      </c>
      <c r="O395" s="109">
        <f t="shared" si="340"/>
        <v>14.368468498331595</v>
      </c>
      <c r="P395" s="109">
        <f t="shared" si="341"/>
        <v>22.37634851309258</v>
      </c>
      <c r="Q395" s="109">
        <f t="shared" si="342"/>
        <v>-57.169908277075592</v>
      </c>
      <c r="R395" s="109">
        <f t="shared" si="343"/>
        <v>29.833776655621477</v>
      </c>
      <c r="S395" s="110">
        <f t="shared" si="344"/>
        <v>-0.34620528971465869</v>
      </c>
      <c r="T395" s="110">
        <f t="shared" si="345"/>
        <v>-0.22503420565146492</v>
      </c>
      <c r="U395" s="110">
        <f t="shared" si="346"/>
        <v>-0.16561166628755489</v>
      </c>
      <c r="V395" s="110">
        <f t="shared" si="347"/>
        <v>-0.21274337814311256</v>
      </c>
      <c r="W395" s="110">
        <f t="shared" si="348"/>
        <v>1.343909424851109</v>
      </c>
      <c r="X395" s="110">
        <f t="shared" si="349"/>
        <v>-0.69059666585705581</v>
      </c>
      <c r="Y395" s="110">
        <f t="shared" si="350"/>
        <v>24.220976381962753</v>
      </c>
      <c r="Z395" s="110">
        <f t="shared" si="351"/>
        <v>30.404738025607873</v>
      </c>
      <c r="AA395" s="110">
        <f t="shared" si="352"/>
        <v>9.0364221061221279</v>
      </c>
      <c r="AB395" s="110">
        <f t="shared" si="353"/>
        <v>6.5221525004753742</v>
      </c>
      <c r="AC395" s="110">
        <f t="shared" si="354"/>
        <v>135.26092770895801</v>
      </c>
      <c r="AD395" s="110">
        <f t="shared" si="355"/>
        <v>42.77777678755146</v>
      </c>
      <c r="AE395" s="110">
        <v>0.42</v>
      </c>
      <c r="AF395" s="110">
        <v>0.45400000000000001</v>
      </c>
      <c r="AG395" s="110"/>
      <c r="AH395" s="110"/>
      <c r="AI395" s="110">
        <v>0.51300000000000001</v>
      </c>
      <c r="AJ395" s="110">
        <v>0.41799999999999998</v>
      </c>
      <c r="AK395" s="90">
        <f t="shared" si="307"/>
        <v>10.172810080424355</v>
      </c>
      <c r="AL395" s="90">
        <f t="shared" si="308"/>
        <v>13.803751063625976</v>
      </c>
      <c r="AM395" s="90">
        <f t="shared" si="309"/>
        <v>0</v>
      </c>
      <c r="AN395" s="90">
        <f t="shared" si="310"/>
        <v>0</v>
      </c>
      <c r="AO395" s="90">
        <f t="shared" si="311"/>
        <v>69.388855914695455</v>
      </c>
      <c r="AP395" s="90">
        <f t="shared" si="312"/>
        <v>17.881110697196508</v>
      </c>
      <c r="AQ395" s="110">
        <f t="shared" si="313"/>
        <v>9.9998130152658654E-2</v>
      </c>
      <c r="AR395" s="110">
        <f t="shared" si="314"/>
        <v>0.17033256284912898</v>
      </c>
      <c r="AS395" s="110">
        <f t="shared" si="315"/>
        <v>0</v>
      </c>
      <c r="AT395" s="110">
        <f t="shared" si="316"/>
        <v>0</v>
      </c>
      <c r="AU395" s="110">
        <f t="shared" si="317"/>
        <v>1.6311437302198337</v>
      </c>
      <c r="AV395" s="110">
        <f t="shared" si="318"/>
        <v>0.41391458989078517</v>
      </c>
      <c r="AW395" s="110">
        <f t="shared" si="356"/>
        <v>3.4663627285140941</v>
      </c>
      <c r="AX395" s="110">
        <f t="shared" si="357"/>
        <v>5.966612676743499</v>
      </c>
      <c r="AY395" s="110">
        <f t="shared" si="358"/>
        <v>1.4592363896507794</v>
      </c>
      <c r="AZ395" s="110">
        <f t="shared" si="359"/>
        <v>1.1465619715103852</v>
      </c>
      <c r="BA395" s="110">
        <f t="shared" si="360"/>
        <v>26.094607567199834</v>
      </c>
      <c r="BB395" s="110">
        <f t="shared" si="361"/>
        <v>6.1313762913019287</v>
      </c>
      <c r="BC395" s="110">
        <f t="shared" si="325"/>
        <v>27.687339110476849</v>
      </c>
      <c r="BD395" s="110">
        <f t="shared" si="326"/>
        <v>36.371350702351371</v>
      </c>
      <c r="BE395" s="110">
        <f t="shared" si="327"/>
        <v>10.495658495772908</v>
      </c>
      <c r="BF395" s="110">
        <f t="shared" si="328"/>
        <v>7.6687144719857594</v>
      </c>
      <c r="BG395" s="110">
        <f t="shared" si="329"/>
        <v>161.35553527615784</v>
      </c>
      <c r="BH395" s="110">
        <f t="shared" si="330"/>
        <v>48.909153078853386</v>
      </c>
      <c r="BI395" s="108">
        <f t="shared" si="331"/>
        <v>111.24652775594228</v>
      </c>
      <c r="BJ395" s="109">
        <f t="shared" si="332"/>
        <v>-9348.8671924646969</v>
      </c>
      <c r="BK395" s="109">
        <f t="shared" si="319"/>
        <v>14000</v>
      </c>
      <c r="BL395" s="89">
        <f t="shared" si="333"/>
        <v>0.49750763507306783</v>
      </c>
      <c r="BM395" s="109">
        <f t="shared" si="362"/>
        <v>1825.6308645079816</v>
      </c>
      <c r="BN395" s="108">
        <f t="shared" si="334"/>
        <v>15825.630864507981</v>
      </c>
      <c r="BO395" s="89">
        <f t="shared" si="335"/>
        <v>0.69278593210347839</v>
      </c>
      <c r="BP395" s="108">
        <f t="shared" si="320"/>
        <v>2458.3062222276776</v>
      </c>
      <c r="BQ395" s="108">
        <f t="shared" si="336"/>
        <v>16458.306222227679</v>
      </c>
      <c r="BR395" s="89">
        <f t="shared" si="321"/>
        <v>0.76045994486832358</v>
      </c>
      <c r="BT395" s="108"/>
      <c r="BU395" s="109">
        <f t="shared" si="337"/>
        <v>-9348.8671924646969</v>
      </c>
      <c r="BV395" s="109">
        <f t="shared" si="322"/>
        <v>14000</v>
      </c>
      <c r="BX395" s="108">
        <f t="shared" si="323"/>
        <v>9348.8671924646969</v>
      </c>
      <c r="BY395" s="111">
        <f t="shared" si="324"/>
        <v>0.49750763507306783</v>
      </c>
      <c r="BZ395" s="108">
        <f t="shared" si="305"/>
        <v>101.730003</v>
      </c>
      <c r="CA395" s="108">
        <f t="shared" si="306"/>
        <v>43.200001</v>
      </c>
    </row>
    <row r="396" spans="1:79" ht="12.75" customHeight="1" x14ac:dyDescent="0.2">
      <c r="A396" s="107">
        <v>41820</v>
      </c>
      <c r="B396" s="108">
        <v>102.980003</v>
      </c>
      <c r="C396" s="108">
        <v>81.819999999999993</v>
      </c>
      <c r="D396" s="108">
        <v>87.489998</v>
      </c>
      <c r="E396" s="108">
        <v>106.589996</v>
      </c>
      <c r="F396" s="108">
        <v>43.09</v>
      </c>
      <c r="G396" s="108">
        <v>44.009998000000003</v>
      </c>
      <c r="L396" s="189">
        <f>IF(inter=Weekly_2,L395+$B$4,IF(inter=Bi_weekly_2,0,IF(inter=Monthly_2,0,IF(inter=Quarterly_2,0,IF(inter=Yearly_2,0,IF(inter=None_2,0,0))))))</f>
        <v>0</v>
      </c>
      <c r="M396" s="109">
        <f t="shared" si="338"/>
        <v>0</v>
      </c>
      <c r="N396" s="109">
        <f t="shared" si="339"/>
        <v>0</v>
      </c>
      <c r="O396" s="109">
        <f t="shared" si="340"/>
        <v>0</v>
      </c>
      <c r="P396" s="109">
        <f t="shared" si="341"/>
        <v>0</v>
      </c>
      <c r="Q396" s="109">
        <f t="shared" si="342"/>
        <v>0</v>
      </c>
      <c r="R396" s="109">
        <f t="shared" si="343"/>
        <v>0</v>
      </c>
      <c r="S396" s="110">
        <f t="shared" si="344"/>
        <v>0</v>
      </c>
      <c r="T396" s="110">
        <f t="shared" si="345"/>
        <v>0</v>
      </c>
      <c r="U396" s="110">
        <f t="shared" si="346"/>
        <v>0</v>
      </c>
      <c r="V396" s="110">
        <f t="shared" si="347"/>
        <v>0</v>
      </c>
      <c r="W396" s="110">
        <f t="shared" si="348"/>
        <v>0</v>
      </c>
      <c r="X396" s="110">
        <f t="shared" si="349"/>
        <v>0</v>
      </c>
      <c r="Y396" s="110">
        <f t="shared" si="350"/>
        <v>24.220976381962753</v>
      </c>
      <c r="Z396" s="110">
        <f t="shared" si="351"/>
        <v>30.404738025607873</v>
      </c>
      <c r="AA396" s="110">
        <f t="shared" si="352"/>
        <v>9.0364221061221279</v>
      </c>
      <c r="AB396" s="110">
        <f t="shared" si="353"/>
        <v>6.5221525004753742</v>
      </c>
      <c r="AC396" s="110">
        <f t="shared" si="354"/>
        <v>135.26092770895801</v>
      </c>
      <c r="AD396" s="110">
        <f t="shared" si="355"/>
        <v>42.77777678755146</v>
      </c>
      <c r="AE396" s="110"/>
      <c r="AF396" s="110"/>
      <c r="AG396" s="110"/>
      <c r="AH396" s="110"/>
      <c r="AI396" s="110"/>
      <c r="AJ396" s="110"/>
      <c r="AK396" s="90">
        <f t="shared" si="307"/>
        <v>0</v>
      </c>
      <c r="AL396" s="90">
        <f t="shared" si="308"/>
        <v>0</v>
      </c>
      <c r="AM396" s="90">
        <f t="shared" si="309"/>
        <v>0</v>
      </c>
      <c r="AN396" s="90">
        <f t="shared" si="310"/>
        <v>0</v>
      </c>
      <c r="AO396" s="90">
        <f t="shared" si="311"/>
        <v>0</v>
      </c>
      <c r="AP396" s="90">
        <f t="shared" si="312"/>
        <v>0</v>
      </c>
      <c r="AQ396" s="110">
        <f t="shared" si="313"/>
        <v>0</v>
      </c>
      <c r="AR396" s="110">
        <f t="shared" si="314"/>
        <v>0</v>
      </c>
      <c r="AS396" s="110">
        <f t="shared" si="315"/>
        <v>0</v>
      </c>
      <c r="AT396" s="110">
        <f t="shared" si="316"/>
        <v>0</v>
      </c>
      <c r="AU396" s="110">
        <f t="shared" si="317"/>
        <v>0</v>
      </c>
      <c r="AV396" s="110">
        <f t="shared" si="318"/>
        <v>0</v>
      </c>
      <c r="AW396" s="110">
        <f t="shared" si="356"/>
        <v>3.4663627285140941</v>
      </c>
      <c r="AX396" s="110">
        <f t="shared" si="357"/>
        <v>5.966612676743499</v>
      </c>
      <c r="AY396" s="110">
        <f t="shared" si="358"/>
        <v>1.4592363896507794</v>
      </c>
      <c r="AZ396" s="110">
        <f t="shared" si="359"/>
        <v>1.1465619715103852</v>
      </c>
      <c r="BA396" s="110">
        <f t="shared" si="360"/>
        <v>26.094607567199834</v>
      </c>
      <c r="BB396" s="110">
        <f t="shared" si="361"/>
        <v>6.1313762913019287</v>
      </c>
      <c r="BC396" s="110">
        <f t="shared" si="325"/>
        <v>27.687339110476849</v>
      </c>
      <c r="BD396" s="110">
        <f t="shared" si="326"/>
        <v>36.371350702351371</v>
      </c>
      <c r="BE396" s="110">
        <f t="shared" si="327"/>
        <v>10.495658495772908</v>
      </c>
      <c r="BF396" s="110">
        <f t="shared" si="328"/>
        <v>7.6687144719857594</v>
      </c>
      <c r="BG396" s="110">
        <f t="shared" si="329"/>
        <v>161.35553527615784</v>
      </c>
      <c r="BH396" s="110">
        <f t="shared" si="330"/>
        <v>48.909153078853386</v>
      </c>
      <c r="BI396" s="108">
        <f t="shared" si="331"/>
        <v>0</v>
      </c>
      <c r="BJ396" s="109">
        <f t="shared" si="332"/>
        <v>-9348.8671924646969</v>
      </c>
      <c r="BK396" s="109">
        <f t="shared" si="319"/>
        <v>14178.827892505118</v>
      </c>
      <c r="BL396" s="89">
        <f t="shared" si="333"/>
        <v>0.51663593038667077</v>
      </c>
      <c r="BM396" s="109">
        <f t="shared" si="362"/>
        <v>1825.6308645079816</v>
      </c>
      <c r="BN396" s="108">
        <f t="shared" si="334"/>
        <v>16004.458757013101</v>
      </c>
      <c r="BO396" s="89">
        <f t="shared" si="335"/>
        <v>0.71191422741708132</v>
      </c>
      <c r="BP396" s="108">
        <f t="shared" si="320"/>
        <v>2489.2934165498264</v>
      </c>
      <c r="BQ396" s="108">
        <f t="shared" si="336"/>
        <v>16668.121309054943</v>
      </c>
      <c r="BR396" s="89">
        <f t="shared" si="321"/>
        <v>0.78290278018813386</v>
      </c>
      <c r="BT396" s="108"/>
      <c r="BU396" s="109">
        <f t="shared" si="337"/>
        <v>-9348.8671924646969</v>
      </c>
      <c r="BV396" s="109">
        <f t="shared" si="322"/>
        <v>14178.827892505118</v>
      </c>
      <c r="BX396" s="108">
        <f t="shared" si="323"/>
        <v>9348.8671924646969</v>
      </c>
      <c r="BY396" s="111">
        <f t="shared" si="324"/>
        <v>0.51663593038667077</v>
      </c>
      <c r="BZ396" s="108">
        <f t="shared" si="305"/>
        <v>102.980003</v>
      </c>
      <c r="CA396" s="108">
        <f t="shared" si="306"/>
        <v>44.009998000000003</v>
      </c>
    </row>
    <row r="397" spans="1:79" ht="12.75" customHeight="1" x14ac:dyDescent="0.2">
      <c r="A397" s="107">
        <v>41827</v>
      </c>
      <c r="B397" s="108">
        <v>101.739998</v>
      </c>
      <c r="C397" s="108">
        <v>81.300003000000004</v>
      </c>
      <c r="D397" s="108">
        <v>86.690002000000007</v>
      </c>
      <c r="E397" s="108">
        <v>103.879997</v>
      </c>
      <c r="F397" s="108">
        <v>42.040000999999997</v>
      </c>
      <c r="G397" s="108">
        <v>43.98</v>
      </c>
      <c r="L397" s="189">
        <f>IF(inter=Weekly_2,L396+$B$4,IF(inter=Bi_weekly_2,L395+$B$4,IF(inter=Monthly_2,0,IF(inter=Quarterly_2,0,IF(inter=Yearly_2,0,IF(inter=None_2,0,0))))))</f>
        <v>0</v>
      </c>
      <c r="M397" s="109">
        <f t="shared" si="338"/>
        <v>0</v>
      </c>
      <c r="N397" s="109">
        <f t="shared" si="339"/>
        <v>0</v>
      </c>
      <c r="O397" s="109">
        <f t="shared" si="340"/>
        <v>0</v>
      </c>
      <c r="P397" s="109">
        <f t="shared" si="341"/>
        <v>0</v>
      </c>
      <c r="Q397" s="109">
        <f t="shared" si="342"/>
        <v>0</v>
      </c>
      <c r="R397" s="109">
        <f t="shared" si="343"/>
        <v>0</v>
      </c>
      <c r="S397" s="110">
        <f t="shared" si="344"/>
        <v>0</v>
      </c>
      <c r="T397" s="110">
        <f t="shared" si="345"/>
        <v>0</v>
      </c>
      <c r="U397" s="110">
        <f t="shared" si="346"/>
        <v>0</v>
      </c>
      <c r="V397" s="110">
        <f t="shared" si="347"/>
        <v>0</v>
      </c>
      <c r="W397" s="110">
        <f t="shared" si="348"/>
        <v>0</v>
      </c>
      <c r="X397" s="110">
        <f t="shared" si="349"/>
        <v>0</v>
      </c>
      <c r="Y397" s="110">
        <f t="shared" si="350"/>
        <v>24.220976381962753</v>
      </c>
      <c r="Z397" s="110">
        <f t="shared" si="351"/>
        <v>30.404738025607873</v>
      </c>
      <c r="AA397" s="110">
        <f t="shared" si="352"/>
        <v>9.0364221061221279</v>
      </c>
      <c r="AB397" s="110">
        <f t="shared" si="353"/>
        <v>6.5221525004753742</v>
      </c>
      <c r="AC397" s="110">
        <f t="shared" si="354"/>
        <v>135.26092770895801</v>
      </c>
      <c r="AD397" s="110">
        <f t="shared" si="355"/>
        <v>42.77777678755146</v>
      </c>
      <c r="AE397" s="110"/>
      <c r="AF397" s="110"/>
      <c r="AG397" s="110"/>
      <c r="AH397" s="110"/>
      <c r="AI397" s="110"/>
      <c r="AJ397" s="110"/>
      <c r="AK397" s="90">
        <f t="shared" si="307"/>
        <v>0</v>
      </c>
      <c r="AL397" s="90">
        <f t="shared" si="308"/>
        <v>0</v>
      </c>
      <c r="AM397" s="90">
        <f t="shared" si="309"/>
        <v>0</v>
      </c>
      <c r="AN397" s="90">
        <f t="shared" si="310"/>
        <v>0</v>
      </c>
      <c r="AO397" s="90">
        <f t="shared" si="311"/>
        <v>0</v>
      </c>
      <c r="AP397" s="90">
        <f t="shared" si="312"/>
        <v>0</v>
      </c>
      <c r="AQ397" s="110">
        <f t="shared" si="313"/>
        <v>0</v>
      </c>
      <c r="AR397" s="110">
        <f t="shared" si="314"/>
        <v>0</v>
      </c>
      <c r="AS397" s="110">
        <f t="shared" si="315"/>
        <v>0</v>
      </c>
      <c r="AT397" s="110">
        <f t="shared" si="316"/>
        <v>0</v>
      </c>
      <c r="AU397" s="110">
        <f t="shared" si="317"/>
        <v>0</v>
      </c>
      <c r="AV397" s="110">
        <f t="shared" si="318"/>
        <v>0</v>
      </c>
      <c r="AW397" s="110">
        <f t="shared" si="356"/>
        <v>3.4663627285140941</v>
      </c>
      <c r="AX397" s="110">
        <f t="shared" si="357"/>
        <v>5.966612676743499</v>
      </c>
      <c r="AY397" s="110">
        <f t="shared" si="358"/>
        <v>1.4592363896507794</v>
      </c>
      <c r="AZ397" s="110">
        <f t="shared" si="359"/>
        <v>1.1465619715103852</v>
      </c>
      <c r="BA397" s="110">
        <f t="shared" si="360"/>
        <v>26.094607567199834</v>
      </c>
      <c r="BB397" s="110">
        <f t="shared" si="361"/>
        <v>6.1313762913019287</v>
      </c>
      <c r="BC397" s="110">
        <f t="shared" si="325"/>
        <v>27.687339110476849</v>
      </c>
      <c r="BD397" s="110">
        <f t="shared" si="326"/>
        <v>36.371350702351371</v>
      </c>
      <c r="BE397" s="110">
        <f t="shared" si="327"/>
        <v>10.495658495772908</v>
      </c>
      <c r="BF397" s="110">
        <f t="shared" si="328"/>
        <v>7.6687144719857594</v>
      </c>
      <c r="BG397" s="110">
        <f t="shared" si="329"/>
        <v>161.35553527615784</v>
      </c>
      <c r="BH397" s="110">
        <f t="shared" si="330"/>
        <v>48.909153078853386</v>
      </c>
      <c r="BI397" s="108">
        <f t="shared" si="331"/>
        <v>0</v>
      </c>
      <c r="BJ397" s="109">
        <f t="shared" si="332"/>
        <v>-9348.8671924646969</v>
      </c>
      <c r="BK397" s="109">
        <f t="shared" si="319"/>
        <v>13964.772173252604</v>
      </c>
      <c r="BL397" s="89">
        <f t="shared" si="333"/>
        <v>0.49373949653583526</v>
      </c>
      <c r="BM397" s="109">
        <f t="shared" si="362"/>
        <v>1825.6308645079816</v>
      </c>
      <c r="BN397" s="108">
        <f t="shared" si="334"/>
        <v>15790.403037760585</v>
      </c>
      <c r="BO397" s="89">
        <f t="shared" si="335"/>
        <v>0.68901779356624582</v>
      </c>
      <c r="BP397" s="108">
        <f t="shared" si="320"/>
        <v>2450.0346827946423</v>
      </c>
      <c r="BQ397" s="108">
        <f t="shared" si="336"/>
        <v>16414.806856047246</v>
      </c>
      <c r="BR397" s="89">
        <f t="shared" si="321"/>
        <v>0.75580704251289221</v>
      </c>
      <c r="BT397" s="108"/>
      <c r="BU397" s="109">
        <f t="shared" si="337"/>
        <v>-9348.8671924646969</v>
      </c>
      <c r="BV397" s="109">
        <f t="shared" si="322"/>
        <v>13964.772173252604</v>
      </c>
      <c r="BX397" s="108">
        <f t="shared" si="323"/>
        <v>9348.8671924646969</v>
      </c>
      <c r="BY397" s="111">
        <f t="shared" si="324"/>
        <v>0.49373949653583526</v>
      </c>
      <c r="BZ397" s="108">
        <f t="shared" si="305"/>
        <v>101.739998</v>
      </c>
      <c r="CA397" s="108">
        <f t="shared" si="306"/>
        <v>43.98</v>
      </c>
    </row>
    <row r="398" spans="1:79" ht="12.75" customHeight="1" x14ac:dyDescent="0.2">
      <c r="A398" s="107">
        <v>41834</v>
      </c>
      <c r="B398" s="108">
        <v>102.139999</v>
      </c>
      <c r="C398" s="108">
        <v>82.050003000000004</v>
      </c>
      <c r="D398" s="108">
        <v>86.699996999999996</v>
      </c>
      <c r="E398" s="108">
        <v>103.879997</v>
      </c>
      <c r="F398" s="108">
        <v>42.310001</v>
      </c>
      <c r="G398" s="108">
        <v>44.23</v>
      </c>
      <c r="L398" s="189">
        <f>IF(inter=Weekly_2,L397+$B$4,IF(inter=Bi_weekly_2,0,IF(inter=Monthly_2,0,IF(inter=Quarterly_2,0,IF(inter=Yearly_2,0,IF(inter=None_2,0,0))))))</f>
        <v>0</v>
      </c>
      <c r="M398" s="109">
        <f t="shared" si="338"/>
        <v>0</v>
      </c>
      <c r="N398" s="109">
        <f t="shared" si="339"/>
        <v>0</v>
      </c>
      <c r="O398" s="109">
        <f t="shared" si="340"/>
        <v>0</v>
      </c>
      <c r="P398" s="109">
        <f t="shared" si="341"/>
        <v>0</v>
      </c>
      <c r="Q398" s="109">
        <f t="shared" si="342"/>
        <v>0</v>
      </c>
      <c r="R398" s="109">
        <f t="shared" si="343"/>
        <v>0</v>
      </c>
      <c r="S398" s="110">
        <f t="shared" si="344"/>
        <v>0</v>
      </c>
      <c r="T398" s="110">
        <f t="shared" si="345"/>
        <v>0</v>
      </c>
      <c r="U398" s="110">
        <f t="shared" si="346"/>
        <v>0</v>
      </c>
      <c r="V398" s="110">
        <f t="shared" si="347"/>
        <v>0</v>
      </c>
      <c r="W398" s="110">
        <f t="shared" si="348"/>
        <v>0</v>
      </c>
      <c r="X398" s="110">
        <f t="shared" si="349"/>
        <v>0</v>
      </c>
      <c r="Y398" s="110">
        <f t="shared" si="350"/>
        <v>24.220976381962753</v>
      </c>
      <c r="Z398" s="110">
        <f t="shared" si="351"/>
        <v>30.404738025607873</v>
      </c>
      <c r="AA398" s="110">
        <f t="shared" si="352"/>
        <v>9.0364221061221279</v>
      </c>
      <c r="AB398" s="110">
        <f t="shared" si="353"/>
        <v>6.5221525004753742</v>
      </c>
      <c r="AC398" s="110">
        <f t="shared" si="354"/>
        <v>135.26092770895801</v>
      </c>
      <c r="AD398" s="110">
        <f t="shared" si="355"/>
        <v>42.77777678755146</v>
      </c>
      <c r="AE398" s="110"/>
      <c r="AF398" s="110"/>
      <c r="AG398" s="110"/>
      <c r="AH398" s="110"/>
      <c r="AI398" s="110"/>
      <c r="AJ398" s="110"/>
      <c r="AK398" s="90">
        <f t="shared" si="307"/>
        <v>0</v>
      </c>
      <c r="AL398" s="90">
        <f t="shared" si="308"/>
        <v>0</v>
      </c>
      <c r="AM398" s="90">
        <f t="shared" si="309"/>
        <v>0</v>
      </c>
      <c r="AN398" s="90">
        <f t="shared" si="310"/>
        <v>0</v>
      </c>
      <c r="AO398" s="90">
        <f t="shared" si="311"/>
        <v>0</v>
      </c>
      <c r="AP398" s="90">
        <f t="shared" si="312"/>
        <v>0</v>
      </c>
      <c r="AQ398" s="110">
        <f t="shared" si="313"/>
        <v>0</v>
      </c>
      <c r="AR398" s="110">
        <f t="shared" si="314"/>
        <v>0</v>
      </c>
      <c r="AS398" s="110">
        <f t="shared" si="315"/>
        <v>0</v>
      </c>
      <c r="AT398" s="110">
        <f t="shared" si="316"/>
        <v>0</v>
      </c>
      <c r="AU398" s="110">
        <f t="shared" si="317"/>
        <v>0</v>
      </c>
      <c r="AV398" s="110">
        <f t="shared" si="318"/>
        <v>0</v>
      </c>
      <c r="AW398" s="110">
        <f t="shared" si="356"/>
        <v>3.4663627285140941</v>
      </c>
      <c r="AX398" s="110">
        <f t="shared" si="357"/>
        <v>5.966612676743499</v>
      </c>
      <c r="AY398" s="110">
        <f t="shared" si="358"/>
        <v>1.4592363896507794</v>
      </c>
      <c r="AZ398" s="110">
        <f t="shared" si="359"/>
        <v>1.1465619715103852</v>
      </c>
      <c r="BA398" s="110">
        <f t="shared" si="360"/>
        <v>26.094607567199834</v>
      </c>
      <c r="BB398" s="110">
        <f t="shared" si="361"/>
        <v>6.1313762913019287</v>
      </c>
      <c r="BC398" s="110">
        <f t="shared" si="325"/>
        <v>27.687339110476849</v>
      </c>
      <c r="BD398" s="110">
        <f t="shared" si="326"/>
        <v>36.371350702351371</v>
      </c>
      <c r="BE398" s="110">
        <f t="shared" si="327"/>
        <v>10.495658495772908</v>
      </c>
      <c r="BF398" s="110">
        <f t="shared" si="328"/>
        <v>7.6687144719857594</v>
      </c>
      <c r="BG398" s="110">
        <f t="shared" si="329"/>
        <v>161.35553527615784</v>
      </c>
      <c r="BH398" s="110">
        <f t="shared" si="330"/>
        <v>48.909153078853386</v>
      </c>
      <c r="BI398" s="108">
        <f t="shared" si="331"/>
        <v>0</v>
      </c>
      <c r="BJ398" s="109">
        <f t="shared" si="332"/>
        <v>-9348.8671924646969</v>
      </c>
      <c r="BK398" s="109">
        <f t="shared" si="319"/>
        <v>14044.569355262829</v>
      </c>
      <c r="BL398" s="89">
        <f t="shared" si="333"/>
        <v>0.50227498862995157</v>
      </c>
      <c r="BM398" s="109">
        <f t="shared" si="362"/>
        <v>1825.6308645079816</v>
      </c>
      <c r="BN398" s="108">
        <f t="shared" si="334"/>
        <v>15870.20021977081</v>
      </c>
      <c r="BO398" s="89">
        <f t="shared" si="335"/>
        <v>0.6975532856603619</v>
      </c>
      <c r="BP398" s="108">
        <f t="shared" si="320"/>
        <v>2464.4891640436522</v>
      </c>
      <c r="BQ398" s="108">
        <f t="shared" si="336"/>
        <v>16509.058519306484</v>
      </c>
      <c r="BR398" s="89">
        <f t="shared" si="321"/>
        <v>0.76588865575210963</v>
      </c>
      <c r="BT398" s="108"/>
      <c r="BU398" s="109">
        <f t="shared" si="337"/>
        <v>-9348.8671924646969</v>
      </c>
      <c r="BV398" s="109">
        <f t="shared" si="322"/>
        <v>14044.569355262829</v>
      </c>
      <c r="BX398" s="108">
        <f t="shared" si="323"/>
        <v>9348.8671924646969</v>
      </c>
      <c r="BY398" s="111">
        <f t="shared" si="324"/>
        <v>0.50227498862995157</v>
      </c>
      <c r="BZ398" s="108">
        <f t="shared" si="305"/>
        <v>102.139999</v>
      </c>
      <c r="CA398" s="108">
        <f t="shared" si="306"/>
        <v>44.23</v>
      </c>
    </row>
    <row r="399" spans="1:79" ht="12.75" customHeight="1" x14ac:dyDescent="0.2">
      <c r="A399" s="107">
        <v>41841</v>
      </c>
      <c r="B399" s="108">
        <v>102.139999</v>
      </c>
      <c r="C399" s="108">
        <v>82.089995999999999</v>
      </c>
      <c r="D399" s="108">
        <v>86.82</v>
      </c>
      <c r="E399" s="108">
        <v>103.089996</v>
      </c>
      <c r="F399" s="108">
        <v>42.369999</v>
      </c>
      <c r="G399" s="108">
        <v>44.900002000000001</v>
      </c>
      <c r="L399" s="189">
        <f>IF(inter=Weekly_2,L398+$B$4,IF(inter=Bi_weekly_2,L397+$B$4,IF(inter=Monthly_2,L395+$B$4,IF(inter=Quarterly_2,L386+$B$4,IF(inter=Yearly_2,L347+$B$4,IF(inter=None_2,0,0))))))</f>
        <v>14100</v>
      </c>
      <c r="M399" s="109">
        <f t="shared" si="338"/>
        <v>-7.6694965673004845</v>
      </c>
      <c r="N399" s="109">
        <f t="shared" si="339"/>
        <v>14.32482290319831</v>
      </c>
      <c r="O399" s="109">
        <f t="shared" si="340"/>
        <v>-5.0578327464769472</v>
      </c>
      <c r="P399" s="109">
        <f t="shared" si="341"/>
        <v>-18.531324814603636</v>
      </c>
      <c r="Q399" s="109">
        <f t="shared" si="342"/>
        <v>-64.094628232376635</v>
      </c>
      <c r="R399" s="109">
        <f t="shared" si="343"/>
        <v>59.522263316614044</v>
      </c>
      <c r="S399" s="110">
        <f t="shared" si="344"/>
        <v>7.5088081480209179E-2</v>
      </c>
      <c r="T399" s="110">
        <f t="shared" si="345"/>
        <v>-0.17450144477042379</v>
      </c>
      <c r="U399" s="110">
        <f t="shared" si="346"/>
        <v>5.8256539351266387E-2</v>
      </c>
      <c r="V399" s="110">
        <f t="shared" si="347"/>
        <v>0.17975871116149461</v>
      </c>
      <c r="W399" s="110">
        <f t="shared" si="348"/>
        <v>1.512736128041368</v>
      </c>
      <c r="X399" s="110">
        <f t="shared" si="349"/>
        <v>-1.3256628210531938</v>
      </c>
      <c r="Y399" s="110">
        <f t="shared" si="350"/>
        <v>24.296064463442963</v>
      </c>
      <c r="Z399" s="110">
        <f t="shared" si="351"/>
        <v>30.230236580837449</v>
      </c>
      <c r="AA399" s="110">
        <f t="shared" si="352"/>
        <v>9.0946786454733939</v>
      </c>
      <c r="AB399" s="110">
        <f t="shared" si="353"/>
        <v>6.7019112116368689</v>
      </c>
      <c r="AC399" s="110">
        <f t="shared" si="354"/>
        <v>136.77366383699939</v>
      </c>
      <c r="AD399" s="110">
        <f t="shared" si="355"/>
        <v>41.452113966498267</v>
      </c>
      <c r="AE399" s="110"/>
      <c r="AF399" s="110"/>
      <c r="AG399" s="110"/>
      <c r="AH399" s="110"/>
      <c r="AI399" s="110"/>
      <c r="AJ399" s="110"/>
      <c r="AK399" s="90">
        <f t="shared" si="307"/>
        <v>0</v>
      </c>
      <c r="AL399" s="90">
        <f t="shared" si="308"/>
        <v>0</v>
      </c>
      <c r="AM399" s="90">
        <f t="shared" si="309"/>
        <v>0</v>
      </c>
      <c r="AN399" s="90">
        <f t="shared" si="310"/>
        <v>0</v>
      </c>
      <c r="AO399" s="90">
        <f t="shared" si="311"/>
        <v>0</v>
      </c>
      <c r="AP399" s="90">
        <f t="shared" si="312"/>
        <v>0</v>
      </c>
      <c r="AQ399" s="110">
        <f t="shared" si="313"/>
        <v>0</v>
      </c>
      <c r="AR399" s="110">
        <f t="shared" si="314"/>
        <v>0</v>
      </c>
      <c r="AS399" s="110">
        <f t="shared" si="315"/>
        <v>0</v>
      </c>
      <c r="AT399" s="110">
        <f t="shared" si="316"/>
        <v>0</v>
      </c>
      <c r="AU399" s="110">
        <f t="shared" si="317"/>
        <v>0</v>
      </c>
      <c r="AV399" s="110">
        <f t="shared" si="318"/>
        <v>0</v>
      </c>
      <c r="AW399" s="110">
        <f t="shared" si="356"/>
        <v>3.4663627285140941</v>
      </c>
      <c r="AX399" s="110">
        <f t="shared" si="357"/>
        <v>5.966612676743499</v>
      </c>
      <c r="AY399" s="110">
        <f t="shared" si="358"/>
        <v>1.4592363896507794</v>
      </c>
      <c r="AZ399" s="110">
        <f t="shared" si="359"/>
        <v>1.1465619715103852</v>
      </c>
      <c r="BA399" s="110">
        <f t="shared" si="360"/>
        <v>26.094607567199834</v>
      </c>
      <c r="BB399" s="110">
        <f t="shared" si="361"/>
        <v>6.1313762913019287</v>
      </c>
      <c r="BC399" s="110">
        <f t="shared" si="325"/>
        <v>27.762427191957059</v>
      </c>
      <c r="BD399" s="110">
        <f t="shared" si="326"/>
        <v>36.196849257580951</v>
      </c>
      <c r="BE399" s="110">
        <f t="shared" si="327"/>
        <v>10.553915035124174</v>
      </c>
      <c r="BF399" s="110">
        <f t="shared" si="328"/>
        <v>7.8484731831472541</v>
      </c>
      <c r="BG399" s="110">
        <f t="shared" si="329"/>
        <v>162.86827140419922</v>
      </c>
      <c r="BH399" s="110">
        <f t="shared" si="330"/>
        <v>47.583490257800193</v>
      </c>
      <c r="BI399" s="108">
        <f t="shared" si="331"/>
        <v>0</v>
      </c>
      <c r="BJ399" s="109">
        <f t="shared" si="332"/>
        <v>-9370.3733886056416</v>
      </c>
      <c r="BK399" s="109">
        <f t="shared" si="319"/>
        <v>14100</v>
      </c>
      <c r="BL399" s="89">
        <f t="shared" si="333"/>
        <v>0.50474259832010282</v>
      </c>
      <c r="BM399" s="109">
        <f t="shared" si="362"/>
        <v>1825.6308645079816</v>
      </c>
      <c r="BN399" s="108">
        <f t="shared" si="334"/>
        <v>15925.630864507981</v>
      </c>
      <c r="BO399" s="89">
        <f t="shared" si="335"/>
        <v>0.69957270687564299</v>
      </c>
      <c r="BP399" s="108">
        <f t="shared" si="320"/>
        <v>2469.6707730675867</v>
      </c>
      <c r="BQ399" s="108">
        <f t="shared" si="336"/>
        <v>16569.670773067588</v>
      </c>
      <c r="BR399" s="89">
        <f t="shared" si="321"/>
        <v>0.76830421648045322</v>
      </c>
      <c r="BT399" s="108"/>
      <c r="BU399" s="109">
        <f t="shared" si="337"/>
        <v>-9370.3733886056416</v>
      </c>
      <c r="BV399" s="109">
        <f t="shared" si="322"/>
        <v>14100</v>
      </c>
      <c r="BX399" s="108">
        <f t="shared" si="323"/>
        <v>9370.3733886056416</v>
      </c>
      <c r="BY399" s="111">
        <f t="shared" si="324"/>
        <v>0.50474259832010282</v>
      </c>
      <c r="BZ399" s="108">
        <f t="shared" si="305"/>
        <v>102.139999</v>
      </c>
      <c r="CA399" s="108">
        <f t="shared" si="306"/>
        <v>44.900002000000001</v>
      </c>
    </row>
    <row r="400" spans="1:79" ht="12.75" customHeight="1" x14ac:dyDescent="0.2">
      <c r="A400" s="107">
        <v>41848</v>
      </c>
      <c r="B400" s="108">
        <v>99.489998</v>
      </c>
      <c r="C400" s="108">
        <v>79.730002999999996</v>
      </c>
      <c r="D400" s="108">
        <v>84.589995999999999</v>
      </c>
      <c r="E400" s="108">
        <v>100.30999799999999</v>
      </c>
      <c r="F400" s="108">
        <v>41.349997999999999</v>
      </c>
      <c r="G400" s="108">
        <v>43.98</v>
      </c>
      <c r="L400" s="189">
        <f>IF(inter=Weekly_2,L399+$B$4,IF(inter=Bi_weekly_2,0,IF(inter=Monthly_2,0,IF(inter=Quarterly_2,0,IF(inter=Yearly_2,0,IF(inter=None_2,0,0))))))</f>
        <v>0</v>
      </c>
      <c r="M400" s="109">
        <f t="shared" si="338"/>
        <v>0</v>
      </c>
      <c r="N400" s="109">
        <f t="shared" si="339"/>
        <v>0</v>
      </c>
      <c r="O400" s="109">
        <f t="shared" si="340"/>
        <v>0</v>
      </c>
      <c r="P400" s="109">
        <f t="shared" si="341"/>
        <v>0</v>
      </c>
      <c r="Q400" s="109">
        <f t="shared" si="342"/>
        <v>0</v>
      </c>
      <c r="R400" s="109">
        <f t="shared" si="343"/>
        <v>0</v>
      </c>
      <c r="S400" s="110">
        <f t="shared" si="344"/>
        <v>0</v>
      </c>
      <c r="T400" s="110">
        <f t="shared" si="345"/>
        <v>0</v>
      </c>
      <c r="U400" s="110">
        <f t="shared" si="346"/>
        <v>0</v>
      </c>
      <c r="V400" s="110">
        <f t="shared" si="347"/>
        <v>0</v>
      </c>
      <c r="W400" s="110">
        <f t="shared" si="348"/>
        <v>0</v>
      </c>
      <c r="X400" s="110">
        <f t="shared" si="349"/>
        <v>0</v>
      </c>
      <c r="Y400" s="110">
        <f t="shared" si="350"/>
        <v>24.296064463442963</v>
      </c>
      <c r="Z400" s="110">
        <f t="shared" si="351"/>
        <v>30.230236580837449</v>
      </c>
      <c r="AA400" s="110">
        <f t="shared" si="352"/>
        <v>9.0946786454733939</v>
      </c>
      <c r="AB400" s="110">
        <f t="shared" si="353"/>
        <v>6.7019112116368689</v>
      </c>
      <c r="AC400" s="110">
        <f t="shared" si="354"/>
        <v>136.77366383699939</v>
      </c>
      <c r="AD400" s="110">
        <f t="shared" si="355"/>
        <v>41.452113966498267</v>
      </c>
      <c r="AE400" s="110"/>
      <c r="AF400" s="110"/>
      <c r="AG400" s="110"/>
      <c r="AH400" s="110"/>
      <c r="AI400" s="110"/>
      <c r="AJ400" s="110"/>
      <c r="AK400" s="90">
        <f t="shared" si="307"/>
        <v>0</v>
      </c>
      <c r="AL400" s="90">
        <f t="shared" si="308"/>
        <v>0</v>
      </c>
      <c r="AM400" s="90">
        <f t="shared" si="309"/>
        <v>0</v>
      </c>
      <c r="AN400" s="90">
        <f t="shared" si="310"/>
        <v>0</v>
      </c>
      <c r="AO400" s="90">
        <f t="shared" si="311"/>
        <v>0</v>
      </c>
      <c r="AP400" s="90">
        <f t="shared" si="312"/>
        <v>0</v>
      </c>
      <c r="AQ400" s="110">
        <f t="shared" si="313"/>
        <v>0</v>
      </c>
      <c r="AR400" s="110">
        <f t="shared" si="314"/>
        <v>0</v>
      </c>
      <c r="AS400" s="110">
        <f t="shared" si="315"/>
        <v>0</v>
      </c>
      <c r="AT400" s="110">
        <f t="shared" si="316"/>
        <v>0</v>
      </c>
      <c r="AU400" s="110">
        <f t="shared" si="317"/>
        <v>0</v>
      </c>
      <c r="AV400" s="110">
        <f t="shared" si="318"/>
        <v>0</v>
      </c>
      <c r="AW400" s="110">
        <f t="shared" si="356"/>
        <v>3.4663627285140941</v>
      </c>
      <c r="AX400" s="110">
        <f t="shared" si="357"/>
        <v>5.966612676743499</v>
      </c>
      <c r="AY400" s="110">
        <f t="shared" si="358"/>
        <v>1.4592363896507794</v>
      </c>
      <c r="AZ400" s="110">
        <f t="shared" si="359"/>
        <v>1.1465619715103852</v>
      </c>
      <c r="BA400" s="110">
        <f t="shared" si="360"/>
        <v>26.094607567199834</v>
      </c>
      <c r="BB400" s="110">
        <f t="shared" si="361"/>
        <v>6.1313762913019287</v>
      </c>
      <c r="BC400" s="110">
        <f t="shared" si="325"/>
        <v>27.762427191957059</v>
      </c>
      <c r="BD400" s="110">
        <f t="shared" si="326"/>
        <v>36.196849257580951</v>
      </c>
      <c r="BE400" s="110">
        <f t="shared" si="327"/>
        <v>10.553915035124174</v>
      </c>
      <c r="BF400" s="110">
        <f t="shared" si="328"/>
        <v>7.8484731831472541</v>
      </c>
      <c r="BG400" s="110">
        <f t="shared" si="329"/>
        <v>162.86827140419922</v>
      </c>
      <c r="BH400" s="110">
        <f t="shared" si="330"/>
        <v>47.583490257800193</v>
      </c>
      <c r="BI400" s="108">
        <f t="shared" si="331"/>
        <v>0</v>
      </c>
      <c r="BJ400" s="109">
        <f t="shared" si="332"/>
        <v>-9370.3733886056416</v>
      </c>
      <c r="BK400" s="109">
        <f t="shared" si="319"/>
        <v>13747.714486993234</v>
      </c>
      <c r="BL400" s="89">
        <f t="shared" si="333"/>
        <v>0.46714692327100149</v>
      </c>
      <c r="BM400" s="109">
        <f t="shared" si="362"/>
        <v>1825.6308645079816</v>
      </c>
      <c r="BN400" s="108">
        <f t="shared" si="334"/>
        <v>15573.345351501215</v>
      </c>
      <c r="BO400" s="89">
        <f t="shared" si="335"/>
        <v>0.66197703182654144</v>
      </c>
      <c r="BP400" s="108">
        <f t="shared" si="320"/>
        <v>2407.7047969823925</v>
      </c>
      <c r="BQ400" s="108">
        <f t="shared" si="336"/>
        <v>16155.419283975625</v>
      </c>
      <c r="BR400" s="89">
        <f t="shared" si="321"/>
        <v>0.72409557378157285</v>
      </c>
      <c r="BT400" s="108"/>
      <c r="BU400" s="109">
        <f t="shared" si="337"/>
        <v>-9370.3733886056416</v>
      </c>
      <c r="BV400" s="109">
        <f t="shared" si="322"/>
        <v>13747.714486993234</v>
      </c>
      <c r="BX400" s="108">
        <f t="shared" si="323"/>
        <v>9370.3733886056416</v>
      </c>
      <c r="BY400" s="111">
        <f t="shared" si="324"/>
        <v>0.46714692327100149</v>
      </c>
      <c r="BZ400" s="108">
        <f t="shared" si="305"/>
        <v>99.489998</v>
      </c>
      <c r="CA400" s="108">
        <f t="shared" si="306"/>
        <v>43.98</v>
      </c>
    </row>
    <row r="401" spans="1:79" ht="12.75" customHeight="1" x14ac:dyDescent="0.2">
      <c r="A401" s="107">
        <v>41855</v>
      </c>
      <c r="B401" s="108">
        <v>99.93</v>
      </c>
      <c r="C401" s="108">
        <v>79.849997999999999</v>
      </c>
      <c r="D401" s="108">
        <v>84.519997000000004</v>
      </c>
      <c r="E401" s="108">
        <v>101.349998</v>
      </c>
      <c r="F401" s="108">
        <v>40.810001</v>
      </c>
      <c r="G401" s="108">
        <v>43.779998999999997</v>
      </c>
      <c r="L401" s="189">
        <f>IF(inter=Weekly_2,L400+$B$4,IF(inter=Bi_weekly_2,L399+$B$4,IF(inter=Monthly_2,0,IF(inter=Quarterly_2,0,IF(inter=Yearly_2,0,IF(inter=None_2,0,0))))))</f>
        <v>0</v>
      </c>
      <c r="M401" s="109">
        <f t="shared" si="338"/>
        <v>0</v>
      </c>
      <c r="N401" s="109">
        <f t="shared" si="339"/>
        <v>0</v>
      </c>
      <c r="O401" s="109">
        <f t="shared" si="340"/>
        <v>0</v>
      </c>
      <c r="P401" s="109">
        <f t="shared" si="341"/>
        <v>0</v>
      </c>
      <c r="Q401" s="109">
        <f t="shared" si="342"/>
        <v>0</v>
      </c>
      <c r="R401" s="109">
        <f t="shared" si="343"/>
        <v>0</v>
      </c>
      <c r="S401" s="110">
        <f t="shared" si="344"/>
        <v>0</v>
      </c>
      <c r="T401" s="110">
        <f t="shared" si="345"/>
        <v>0</v>
      </c>
      <c r="U401" s="110">
        <f t="shared" si="346"/>
        <v>0</v>
      </c>
      <c r="V401" s="110">
        <f t="shared" si="347"/>
        <v>0</v>
      </c>
      <c r="W401" s="110">
        <f t="shared" si="348"/>
        <v>0</v>
      </c>
      <c r="X401" s="110">
        <f t="shared" si="349"/>
        <v>0</v>
      </c>
      <c r="Y401" s="110">
        <f t="shared" si="350"/>
        <v>24.296064463442963</v>
      </c>
      <c r="Z401" s="110">
        <f t="shared" si="351"/>
        <v>30.230236580837449</v>
      </c>
      <c r="AA401" s="110">
        <f t="shared" si="352"/>
        <v>9.0946786454733939</v>
      </c>
      <c r="AB401" s="110">
        <f t="shared" si="353"/>
        <v>6.7019112116368689</v>
      </c>
      <c r="AC401" s="110">
        <f t="shared" si="354"/>
        <v>136.77366383699939</v>
      </c>
      <c r="AD401" s="110">
        <f t="shared" si="355"/>
        <v>41.452113966498267</v>
      </c>
      <c r="AE401" s="110"/>
      <c r="AF401" s="110"/>
      <c r="AG401" s="110"/>
      <c r="AH401" s="110"/>
      <c r="AI401" s="110"/>
      <c r="AJ401" s="110"/>
      <c r="AK401" s="90">
        <f t="shared" si="307"/>
        <v>0</v>
      </c>
      <c r="AL401" s="90">
        <f t="shared" si="308"/>
        <v>0</v>
      </c>
      <c r="AM401" s="90">
        <f t="shared" si="309"/>
        <v>0</v>
      </c>
      <c r="AN401" s="90">
        <f t="shared" si="310"/>
        <v>0</v>
      </c>
      <c r="AO401" s="90">
        <f t="shared" si="311"/>
        <v>0</v>
      </c>
      <c r="AP401" s="90">
        <f t="shared" si="312"/>
        <v>0</v>
      </c>
      <c r="AQ401" s="110">
        <f t="shared" si="313"/>
        <v>0</v>
      </c>
      <c r="AR401" s="110">
        <f t="shared" si="314"/>
        <v>0</v>
      </c>
      <c r="AS401" s="110">
        <f t="shared" si="315"/>
        <v>0</v>
      </c>
      <c r="AT401" s="110">
        <f t="shared" si="316"/>
        <v>0</v>
      </c>
      <c r="AU401" s="110">
        <f t="shared" si="317"/>
        <v>0</v>
      </c>
      <c r="AV401" s="110">
        <f t="shared" si="318"/>
        <v>0</v>
      </c>
      <c r="AW401" s="110">
        <f t="shared" si="356"/>
        <v>3.4663627285140941</v>
      </c>
      <c r="AX401" s="110">
        <f t="shared" si="357"/>
        <v>5.966612676743499</v>
      </c>
      <c r="AY401" s="110">
        <f t="shared" si="358"/>
        <v>1.4592363896507794</v>
      </c>
      <c r="AZ401" s="110">
        <f t="shared" si="359"/>
        <v>1.1465619715103852</v>
      </c>
      <c r="BA401" s="110">
        <f t="shared" si="360"/>
        <v>26.094607567199834</v>
      </c>
      <c r="BB401" s="110">
        <f t="shared" si="361"/>
        <v>6.1313762913019287</v>
      </c>
      <c r="BC401" s="110">
        <f t="shared" si="325"/>
        <v>27.762427191957059</v>
      </c>
      <c r="BD401" s="110">
        <f t="shared" si="326"/>
        <v>36.196849257580951</v>
      </c>
      <c r="BE401" s="110">
        <f t="shared" si="327"/>
        <v>10.553915035124174</v>
      </c>
      <c r="BF401" s="110">
        <f t="shared" si="328"/>
        <v>7.8484731831472541</v>
      </c>
      <c r="BG401" s="110">
        <f t="shared" si="329"/>
        <v>162.86827140419922</v>
      </c>
      <c r="BH401" s="110">
        <f t="shared" si="330"/>
        <v>47.583490257800193</v>
      </c>
      <c r="BI401" s="108">
        <f t="shared" si="331"/>
        <v>0</v>
      </c>
      <c r="BJ401" s="109">
        <f t="shared" si="332"/>
        <v>-9370.3733886056416</v>
      </c>
      <c r="BK401" s="109">
        <f t="shared" si="319"/>
        <v>13686.217818040992</v>
      </c>
      <c r="BL401" s="89">
        <f t="shared" si="333"/>
        <v>0.46058403976552409</v>
      </c>
      <c r="BM401" s="109">
        <f t="shared" si="362"/>
        <v>1825.6308645079816</v>
      </c>
      <c r="BN401" s="108">
        <f t="shared" si="334"/>
        <v>15511.848682548974</v>
      </c>
      <c r="BO401" s="89">
        <f t="shared" si="335"/>
        <v>0.65541414832106448</v>
      </c>
      <c r="BP401" s="108">
        <f t="shared" si="320"/>
        <v>2395.7189553740395</v>
      </c>
      <c r="BQ401" s="108">
        <f t="shared" si="336"/>
        <v>16081.936773415031</v>
      </c>
      <c r="BR401" s="89">
        <f t="shared" si="321"/>
        <v>0.71625356925164141</v>
      </c>
      <c r="BT401" s="108"/>
      <c r="BU401" s="109">
        <f t="shared" si="337"/>
        <v>-9370.3733886056416</v>
      </c>
      <c r="BV401" s="109">
        <f t="shared" si="322"/>
        <v>13686.217818040992</v>
      </c>
      <c r="BX401" s="108">
        <f t="shared" si="323"/>
        <v>9370.3733886056416</v>
      </c>
      <c r="BY401" s="111">
        <f t="shared" si="324"/>
        <v>0.46058403976552431</v>
      </c>
      <c r="BZ401" s="108">
        <f t="shared" ref="BZ401:BZ464" si="363">B401</f>
        <v>99.93</v>
      </c>
      <c r="CA401" s="108">
        <f t="shared" ref="CA401:CA464" si="364">G401</f>
        <v>43.779998999999997</v>
      </c>
    </row>
    <row r="402" spans="1:79" ht="12.75" customHeight="1" x14ac:dyDescent="0.2">
      <c r="A402" s="107">
        <v>41862</v>
      </c>
      <c r="B402" s="108">
        <v>101.269997</v>
      </c>
      <c r="C402" s="108">
        <v>80.680000000000007</v>
      </c>
      <c r="D402" s="108">
        <v>85.650002000000001</v>
      </c>
      <c r="E402" s="108">
        <v>102.75</v>
      </c>
      <c r="F402" s="108">
        <v>41.360000999999997</v>
      </c>
      <c r="G402" s="108">
        <v>44.580002</v>
      </c>
      <c r="L402" s="189">
        <f>IF(inter=Weekly_2,L401+$B$4,IF(inter=Bi_weekly_2,0,IF(inter=Monthly_2,0,IF(inter=Quarterly_2,0,IF(inter=Yearly_2,0,IF(inter=None_2,0,0))))))</f>
        <v>0</v>
      </c>
      <c r="M402" s="109">
        <f t="shared" si="338"/>
        <v>0</v>
      </c>
      <c r="N402" s="109">
        <f t="shared" si="339"/>
        <v>0</v>
      </c>
      <c r="O402" s="109">
        <f t="shared" si="340"/>
        <v>0</v>
      </c>
      <c r="P402" s="109">
        <f t="shared" si="341"/>
        <v>0</v>
      </c>
      <c r="Q402" s="109">
        <f t="shared" si="342"/>
        <v>0</v>
      </c>
      <c r="R402" s="109">
        <f t="shared" si="343"/>
        <v>0</v>
      </c>
      <c r="S402" s="110">
        <f t="shared" si="344"/>
        <v>0</v>
      </c>
      <c r="T402" s="110">
        <f t="shared" si="345"/>
        <v>0</v>
      </c>
      <c r="U402" s="110">
        <f t="shared" si="346"/>
        <v>0</v>
      </c>
      <c r="V402" s="110">
        <f t="shared" si="347"/>
        <v>0</v>
      </c>
      <c r="W402" s="110">
        <f t="shared" si="348"/>
        <v>0</v>
      </c>
      <c r="X402" s="110">
        <f t="shared" si="349"/>
        <v>0</v>
      </c>
      <c r="Y402" s="110">
        <f t="shared" si="350"/>
        <v>24.296064463442963</v>
      </c>
      <c r="Z402" s="110">
        <f t="shared" si="351"/>
        <v>30.230236580837449</v>
      </c>
      <c r="AA402" s="110">
        <f t="shared" si="352"/>
        <v>9.0946786454733939</v>
      </c>
      <c r="AB402" s="110">
        <f t="shared" si="353"/>
        <v>6.7019112116368689</v>
      </c>
      <c r="AC402" s="110">
        <f t="shared" si="354"/>
        <v>136.77366383699939</v>
      </c>
      <c r="AD402" s="110">
        <f t="shared" si="355"/>
        <v>41.452113966498267</v>
      </c>
      <c r="AE402" s="110"/>
      <c r="AF402" s="110"/>
      <c r="AG402" s="110"/>
      <c r="AH402" s="110"/>
      <c r="AI402" s="110"/>
      <c r="AJ402" s="110"/>
      <c r="AK402" s="90">
        <f t="shared" si="307"/>
        <v>0</v>
      </c>
      <c r="AL402" s="90">
        <f t="shared" si="308"/>
        <v>0</v>
      </c>
      <c r="AM402" s="90">
        <f t="shared" si="309"/>
        <v>0</v>
      </c>
      <c r="AN402" s="90">
        <f t="shared" si="310"/>
        <v>0</v>
      </c>
      <c r="AO402" s="90">
        <f t="shared" si="311"/>
        <v>0</v>
      </c>
      <c r="AP402" s="90">
        <f t="shared" si="312"/>
        <v>0</v>
      </c>
      <c r="AQ402" s="110">
        <f t="shared" si="313"/>
        <v>0</v>
      </c>
      <c r="AR402" s="110">
        <f t="shared" si="314"/>
        <v>0</v>
      </c>
      <c r="AS402" s="110">
        <f t="shared" si="315"/>
        <v>0</v>
      </c>
      <c r="AT402" s="110">
        <f t="shared" si="316"/>
        <v>0</v>
      </c>
      <c r="AU402" s="110">
        <f t="shared" si="317"/>
        <v>0</v>
      </c>
      <c r="AV402" s="110">
        <f t="shared" si="318"/>
        <v>0</v>
      </c>
      <c r="AW402" s="110">
        <f t="shared" si="356"/>
        <v>3.4663627285140941</v>
      </c>
      <c r="AX402" s="110">
        <f t="shared" si="357"/>
        <v>5.966612676743499</v>
      </c>
      <c r="AY402" s="110">
        <f t="shared" si="358"/>
        <v>1.4592363896507794</v>
      </c>
      <c r="AZ402" s="110">
        <f t="shared" si="359"/>
        <v>1.1465619715103852</v>
      </c>
      <c r="BA402" s="110">
        <f t="shared" si="360"/>
        <v>26.094607567199834</v>
      </c>
      <c r="BB402" s="110">
        <f t="shared" si="361"/>
        <v>6.1313762913019287</v>
      </c>
      <c r="BC402" s="110">
        <f t="shared" si="325"/>
        <v>27.762427191957059</v>
      </c>
      <c r="BD402" s="110">
        <f t="shared" si="326"/>
        <v>36.196849257580951</v>
      </c>
      <c r="BE402" s="110">
        <f t="shared" si="327"/>
        <v>10.553915035124174</v>
      </c>
      <c r="BF402" s="110">
        <f t="shared" si="328"/>
        <v>7.8484731831472541</v>
      </c>
      <c r="BG402" s="110">
        <f t="shared" si="329"/>
        <v>162.86827140419922</v>
      </c>
      <c r="BH402" s="110">
        <f t="shared" si="330"/>
        <v>47.583490257800193</v>
      </c>
      <c r="BI402" s="108">
        <f t="shared" si="331"/>
        <v>0</v>
      </c>
      <c r="BJ402" s="109">
        <f t="shared" si="332"/>
        <v>-9370.3733886056416</v>
      </c>
      <c r="BK402" s="109">
        <f t="shared" si="319"/>
        <v>13871.912680439162</v>
      </c>
      <c r="BL402" s="89">
        <f t="shared" si="333"/>
        <v>0.4804012716619579</v>
      </c>
      <c r="BM402" s="109">
        <f t="shared" si="362"/>
        <v>1825.6308645079816</v>
      </c>
      <c r="BN402" s="108">
        <f t="shared" si="334"/>
        <v>15697.543544947144</v>
      </c>
      <c r="BO402" s="89">
        <f t="shared" si="335"/>
        <v>0.67523138021749807</v>
      </c>
      <c r="BP402" s="108">
        <f t="shared" si="320"/>
        <v>2427.8274585449394</v>
      </c>
      <c r="BQ402" s="108">
        <f t="shared" si="336"/>
        <v>16299.740138984102</v>
      </c>
      <c r="BR402" s="89">
        <f t="shared" si="321"/>
        <v>0.73949739919697954</v>
      </c>
      <c r="BT402" s="108"/>
      <c r="BU402" s="109">
        <f t="shared" si="337"/>
        <v>-9370.3733886056416</v>
      </c>
      <c r="BV402" s="109">
        <f t="shared" si="322"/>
        <v>13871.912680439162</v>
      </c>
      <c r="BX402" s="108">
        <f t="shared" si="323"/>
        <v>9370.3733886056416</v>
      </c>
      <c r="BY402" s="111">
        <f t="shared" si="324"/>
        <v>0.48040127166195767</v>
      </c>
      <c r="BZ402" s="108">
        <f t="shared" si="363"/>
        <v>101.269997</v>
      </c>
      <c r="CA402" s="108">
        <f t="shared" si="364"/>
        <v>44.580002</v>
      </c>
    </row>
    <row r="403" spans="1:79" ht="12.75" customHeight="1" x14ac:dyDescent="0.2">
      <c r="A403" s="107">
        <v>41869</v>
      </c>
      <c r="B403" s="108">
        <v>103.010002</v>
      </c>
      <c r="C403" s="108">
        <v>81.959998999999996</v>
      </c>
      <c r="D403" s="108">
        <v>87.080001999999993</v>
      </c>
      <c r="E403" s="108">
        <v>104.639999</v>
      </c>
      <c r="F403" s="108">
        <v>41.529998999999997</v>
      </c>
      <c r="G403" s="108">
        <v>44.990001999999997</v>
      </c>
      <c r="L403" s="189">
        <f>IF(inter=Weekly_2,L402+$B$4,IF(inter=Bi_weekly_2,L401+$B$4,IF(inter=Monthly_2,L399+$B$4,IF(inter=Quarterly_2,0,IF(inter=Yearly_2,0,IF(inter=None_2,0,0))))))</f>
        <v>14200</v>
      </c>
      <c r="M403" s="109">
        <f t="shared" si="338"/>
        <v>3.5376489713889896</v>
      </c>
      <c r="N403" s="109">
        <f t="shared" si="339"/>
        <v>-21.529840064799373</v>
      </c>
      <c r="O403" s="109">
        <f t="shared" si="340"/>
        <v>-3.2353653628197208</v>
      </c>
      <c r="P403" s="109">
        <f t="shared" si="341"/>
        <v>5.4879824837706792</v>
      </c>
      <c r="Q403" s="109">
        <f t="shared" si="342"/>
        <v>-155.98987762307934</v>
      </c>
      <c r="R403" s="109">
        <f t="shared" si="343"/>
        <v>-9.4693097430151738</v>
      </c>
      <c r="S403" s="110">
        <f t="shared" si="344"/>
        <v>-3.4342771601819692E-2</v>
      </c>
      <c r="T403" s="110">
        <f t="shared" si="345"/>
        <v>0.26268716846616086</v>
      </c>
      <c r="U403" s="110">
        <f t="shared" si="346"/>
        <v>3.7153942219933817E-2</v>
      </c>
      <c r="V403" s="110">
        <f t="shared" si="347"/>
        <v>-5.2446316286477404E-2</v>
      </c>
      <c r="W403" s="110">
        <f t="shared" si="348"/>
        <v>3.756077085941643</v>
      </c>
      <c r="X403" s="110">
        <f t="shared" si="349"/>
        <v>0.21047586846106775</v>
      </c>
      <c r="Y403" s="110">
        <f t="shared" si="350"/>
        <v>24.261721691841142</v>
      </c>
      <c r="Z403" s="110">
        <f t="shared" si="351"/>
        <v>30.49292374930361</v>
      </c>
      <c r="AA403" s="110">
        <f t="shared" si="352"/>
        <v>9.131832587693328</v>
      </c>
      <c r="AB403" s="110">
        <f t="shared" si="353"/>
        <v>6.6494648953503912</v>
      </c>
      <c r="AC403" s="110">
        <f t="shared" si="354"/>
        <v>140.52974092294104</v>
      </c>
      <c r="AD403" s="110">
        <f t="shared" si="355"/>
        <v>41.662589834959334</v>
      </c>
      <c r="AE403" s="110"/>
      <c r="AF403" s="110"/>
      <c r="AG403" s="110"/>
      <c r="AH403" s="110"/>
      <c r="AI403" s="110"/>
      <c r="AJ403" s="110"/>
      <c r="AK403" s="90">
        <f t="shared" si="307"/>
        <v>0</v>
      </c>
      <c r="AL403" s="90">
        <f t="shared" si="308"/>
        <v>0</v>
      </c>
      <c r="AM403" s="90">
        <f t="shared" si="309"/>
        <v>0</v>
      </c>
      <c r="AN403" s="90">
        <f t="shared" si="310"/>
        <v>0</v>
      </c>
      <c r="AO403" s="90">
        <f t="shared" si="311"/>
        <v>0</v>
      </c>
      <c r="AP403" s="90">
        <f t="shared" si="312"/>
        <v>0</v>
      </c>
      <c r="AQ403" s="110">
        <f t="shared" si="313"/>
        <v>0</v>
      </c>
      <c r="AR403" s="110">
        <f t="shared" si="314"/>
        <v>0</v>
      </c>
      <c r="AS403" s="110">
        <f t="shared" si="315"/>
        <v>0</v>
      </c>
      <c r="AT403" s="110">
        <f t="shared" si="316"/>
        <v>0</v>
      </c>
      <c r="AU403" s="110">
        <f t="shared" si="317"/>
        <v>0</v>
      </c>
      <c r="AV403" s="110">
        <f t="shared" si="318"/>
        <v>0</v>
      </c>
      <c r="AW403" s="110">
        <f t="shared" si="356"/>
        <v>3.4663627285140941</v>
      </c>
      <c r="AX403" s="110">
        <f t="shared" si="357"/>
        <v>5.966612676743499</v>
      </c>
      <c r="AY403" s="110">
        <f t="shared" si="358"/>
        <v>1.4592363896507794</v>
      </c>
      <c r="AZ403" s="110">
        <f t="shared" si="359"/>
        <v>1.1465619715103852</v>
      </c>
      <c r="BA403" s="110">
        <f t="shared" si="360"/>
        <v>26.094607567199834</v>
      </c>
      <c r="BB403" s="110">
        <f t="shared" si="361"/>
        <v>6.1313762913019287</v>
      </c>
      <c r="BC403" s="110">
        <f t="shared" si="325"/>
        <v>27.728084420355238</v>
      </c>
      <c r="BD403" s="110">
        <f t="shared" si="326"/>
        <v>36.459536426047109</v>
      </c>
      <c r="BE403" s="110">
        <f t="shared" si="327"/>
        <v>10.591068977344108</v>
      </c>
      <c r="BF403" s="110">
        <f t="shared" si="328"/>
        <v>7.7960268668607764</v>
      </c>
      <c r="BG403" s="110">
        <f t="shared" si="329"/>
        <v>166.62434849014087</v>
      </c>
      <c r="BH403" s="110">
        <f t="shared" si="330"/>
        <v>47.79396612626126</v>
      </c>
      <c r="BI403" s="108">
        <f t="shared" si="331"/>
        <v>0</v>
      </c>
      <c r="BJ403" s="109">
        <f t="shared" si="332"/>
        <v>-9551.5721499441952</v>
      </c>
      <c r="BK403" s="109">
        <f t="shared" si="319"/>
        <v>14199.999999999998</v>
      </c>
      <c r="BL403" s="89">
        <f t="shared" si="333"/>
        <v>0.48666625525966012</v>
      </c>
      <c r="BM403" s="109">
        <f t="shared" si="362"/>
        <v>1825.6308645079816</v>
      </c>
      <c r="BN403" s="108">
        <f t="shared" si="334"/>
        <v>16025.630864507981</v>
      </c>
      <c r="BO403" s="89">
        <f t="shared" si="335"/>
        <v>0.67780032574026161</v>
      </c>
      <c r="BP403" s="108">
        <f t="shared" si="320"/>
        <v>2452.6998096774219</v>
      </c>
      <c r="BQ403" s="108">
        <f t="shared" si="336"/>
        <v>16652.699809677422</v>
      </c>
      <c r="BR403" s="89">
        <f t="shared" si="321"/>
        <v>0.7434511877476333</v>
      </c>
      <c r="BT403" s="108"/>
      <c r="BU403" s="109">
        <f t="shared" si="337"/>
        <v>-9551.5721499441952</v>
      </c>
      <c r="BV403" s="109">
        <f t="shared" si="322"/>
        <v>14199.999999999998</v>
      </c>
      <c r="BX403" s="108">
        <f t="shared" si="323"/>
        <v>9551.5721499441952</v>
      </c>
      <c r="BY403" s="111">
        <f t="shared" si="324"/>
        <v>0.48666625525966012</v>
      </c>
      <c r="BZ403" s="108">
        <f t="shared" si="363"/>
        <v>103.010002</v>
      </c>
      <c r="CA403" s="108">
        <f t="shared" si="364"/>
        <v>44.990001999999997</v>
      </c>
    </row>
    <row r="404" spans="1:79" ht="12.75" customHeight="1" x14ac:dyDescent="0.2">
      <c r="A404" s="107">
        <v>41876</v>
      </c>
      <c r="B404" s="108">
        <v>103.879997</v>
      </c>
      <c r="C404" s="108">
        <v>82.730002999999996</v>
      </c>
      <c r="D404" s="108">
        <v>87.949996999999996</v>
      </c>
      <c r="E404" s="108">
        <v>105.589996</v>
      </c>
      <c r="F404" s="108">
        <v>41.689999</v>
      </c>
      <c r="G404" s="108">
        <v>45.400002000000001</v>
      </c>
      <c r="L404" s="189">
        <f>IF(inter=Weekly_2,L403+$B$4,IF(inter=Bi_weekly_2,0,IF(inter=Monthly_2,0,IF(inter=Quarterly_2,0,IF(inter=Yearly_2,0,IF(inter=None_2,0,0))))))</f>
        <v>0</v>
      </c>
      <c r="M404" s="109">
        <f t="shared" si="338"/>
        <v>0</v>
      </c>
      <c r="N404" s="109">
        <f t="shared" si="339"/>
        <v>0</v>
      </c>
      <c r="O404" s="109">
        <f t="shared" si="340"/>
        <v>0</v>
      </c>
      <c r="P404" s="109">
        <f t="shared" si="341"/>
        <v>0</v>
      </c>
      <c r="Q404" s="109">
        <f t="shared" si="342"/>
        <v>0</v>
      </c>
      <c r="R404" s="109">
        <f t="shared" si="343"/>
        <v>0</v>
      </c>
      <c r="S404" s="110">
        <f t="shared" si="344"/>
        <v>0</v>
      </c>
      <c r="T404" s="110">
        <f t="shared" si="345"/>
        <v>0</v>
      </c>
      <c r="U404" s="110">
        <f t="shared" si="346"/>
        <v>0</v>
      </c>
      <c r="V404" s="110">
        <f t="shared" si="347"/>
        <v>0</v>
      </c>
      <c r="W404" s="110">
        <f t="shared" si="348"/>
        <v>0</v>
      </c>
      <c r="X404" s="110">
        <f t="shared" si="349"/>
        <v>0</v>
      </c>
      <c r="Y404" s="110">
        <f t="shared" si="350"/>
        <v>24.261721691841142</v>
      </c>
      <c r="Z404" s="110">
        <f t="shared" si="351"/>
        <v>30.49292374930361</v>
      </c>
      <c r="AA404" s="110">
        <f t="shared" si="352"/>
        <v>9.131832587693328</v>
      </c>
      <c r="AB404" s="110">
        <f t="shared" si="353"/>
        <v>6.6494648953503912</v>
      </c>
      <c r="AC404" s="110">
        <f t="shared" si="354"/>
        <v>140.52974092294104</v>
      </c>
      <c r="AD404" s="110">
        <f t="shared" si="355"/>
        <v>41.662589834959334</v>
      </c>
      <c r="AE404" s="110"/>
      <c r="AF404" s="110"/>
      <c r="AG404" s="110"/>
      <c r="AH404" s="110"/>
      <c r="AI404" s="110"/>
      <c r="AJ404" s="110"/>
      <c r="AK404" s="90">
        <f t="shared" si="307"/>
        <v>0</v>
      </c>
      <c r="AL404" s="90">
        <f t="shared" si="308"/>
        <v>0</v>
      </c>
      <c r="AM404" s="90">
        <f t="shared" si="309"/>
        <v>0</v>
      </c>
      <c r="AN404" s="90">
        <f t="shared" si="310"/>
        <v>0</v>
      </c>
      <c r="AO404" s="90">
        <f t="shared" si="311"/>
        <v>0</v>
      </c>
      <c r="AP404" s="90">
        <f t="shared" si="312"/>
        <v>0</v>
      </c>
      <c r="AQ404" s="110">
        <f t="shared" si="313"/>
        <v>0</v>
      </c>
      <c r="AR404" s="110">
        <f t="shared" si="314"/>
        <v>0</v>
      </c>
      <c r="AS404" s="110">
        <f t="shared" si="315"/>
        <v>0</v>
      </c>
      <c r="AT404" s="110">
        <f t="shared" si="316"/>
        <v>0</v>
      </c>
      <c r="AU404" s="110">
        <f t="shared" si="317"/>
        <v>0</v>
      </c>
      <c r="AV404" s="110">
        <f t="shared" si="318"/>
        <v>0</v>
      </c>
      <c r="AW404" s="110">
        <f t="shared" si="356"/>
        <v>3.4663627285140941</v>
      </c>
      <c r="AX404" s="110">
        <f t="shared" si="357"/>
        <v>5.966612676743499</v>
      </c>
      <c r="AY404" s="110">
        <f t="shared" si="358"/>
        <v>1.4592363896507794</v>
      </c>
      <c r="AZ404" s="110">
        <f t="shared" si="359"/>
        <v>1.1465619715103852</v>
      </c>
      <c r="BA404" s="110">
        <f t="shared" si="360"/>
        <v>26.094607567199834</v>
      </c>
      <c r="BB404" s="110">
        <f t="shared" si="361"/>
        <v>6.1313762913019287</v>
      </c>
      <c r="BC404" s="110">
        <f t="shared" si="325"/>
        <v>27.728084420355238</v>
      </c>
      <c r="BD404" s="110">
        <f t="shared" si="326"/>
        <v>36.459536426047109</v>
      </c>
      <c r="BE404" s="110">
        <f t="shared" si="327"/>
        <v>10.591068977344108</v>
      </c>
      <c r="BF404" s="110">
        <f t="shared" si="328"/>
        <v>7.7960268668607764</v>
      </c>
      <c r="BG404" s="110">
        <f t="shared" si="329"/>
        <v>166.62434849014087</v>
      </c>
      <c r="BH404" s="110">
        <f t="shared" si="330"/>
        <v>47.79396612626126</v>
      </c>
      <c r="BI404" s="108">
        <f t="shared" si="331"/>
        <v>0</v>
      </c>
      <c r="BJ404" s="109">
        <f t="shared" si="332"/>
        <v>-9551.5721499441952</v>
      </c>
      <c r="BK404" s="109">
        <f t="shared" si="319"/>
        <v>14298.415290596275</v>
      </c>
      <c r="BL404" s="89">
        <f t="shared" si="333"/>
        <v>0.49696982508579102</v>
      </c>
      <c r="BM404" s="109">
        <f t="shared" si="362"/>
        <v>1825.6308645079816</v>
      </c>
      <c r="BN404" s="108">
        <f t="shared" si="334"/>
        <v>16124.046155104257</v>
      </c>
      <c r="BO404" s="89">
        <f t="shared" si="335"/>
        <v>0.68810389556639229</v>
      </c>
      <c r="BP404" s="108">
        <f t="shared" si="320"/>
        <v>2469.3576038332085</v>
      </c>
      <c r="BQ404" s="108">
        <f t="shared" si="336"/>
        <v>16767.772894429483</v>
      </c>
      <c r="BR404" s="89">
        <f t="shared" si="321"/>
        <v>0.75549874211309276</v>
      </c>
      <c r="BT404" s="108"/>
      <c r="BU404" s="109">
        <f t="shared" si="337"/>
        <v>-9551.5721499441952</v>
      </c>
      <c r="BV404" s="109">
        <f t="shared" si="322"/>
        <v>14298.415290596275</v>
      </c>
      <c r="BX404" s="108">
        <f t="shared" si="323"/>
        <v>9551.5721499441952</v>
      </c>
      <c r="BY404" s="111">
        <f t="shared" si="324"/>
        <v>0.4969698250857908</v>
      </c>
      <c r="BZ404" s="108">
        <f t="shared" si="363"/>
        <v>103.879997</v>
      </c>
      <c r="CA404" s="108">
        <f t="shared" si="364"/>
        <v>45.400002000000001</v>
      </c>
    </row>
    <row r="405" spans="1:79" ht="12.75" customHeight="1" x14ac:dyDescent="0.2">
      <c r="A405" s="107">
        <v>41884</v>
      </c>
      <c r="B405" s="108">
        <v>104.110001</v>
      </c>
      <c r="C405" s="108">
        <v>83.040001000000004</v>
      </c>
      <c r="D405" s="108">
        <v>88.07</v>
      </c>
      <c r="E405" s="108">
        <v>105.790001</v>
      </c>
      <c r="F405" s="108">
        <v>41.810001</v>
      </c>
      <c r="G405" s="108">
        <v>46.490001999999997</v>
      </c>
      <c r="L405" s="189">
        <f>IF(inter=Weekly_2,L404+$B$4,IF(inter=Bi_weekly_2,L403+$B$4,IF(inter=Monthly_2,0,IF(inter=Quarterly_2,0,IF(inter=Yearly_2,0,IF(inter=None_2,0,0))))))</f>
        <v>0</v>
      </c>
      <c r="M405" s="109">
        <f t="shared" si="338"/>
        <v>0</v>
      </c>
      <c r="N405" s="109">
        <f t="shared" si="339"/>
        <v>0</v>
      </c>
      <c r="O405" s="109">
        <f t="shared" si="340"/>
        <v>0</v>
      </c>
      <c r="P405" s="109">
        <f t="shared" si="341"/>
        <v>0</v>
      </c>
      <c r="Q405" s="109">
        <f t="shared" si="342"/>
        <v>0</v>
      </c>
      <c r="R405" s="109">
        <f t="shared" si="343"/>
        <v>0</v>
      </c>
      <c r="S405" s="110">
        <f t="shared" si="344"/>
        <v>0</v>
      </c>
      <c r="T405" s="110">
        <f t="shared" si="345"/>
        <v>0</v>
      </c>
      <c r="U405" s="110">
        <f t="shared" si="346"/>
        <v>0</v>
      </c>
      <c r="V405" s="110">
        <f t="shared" si="347"/>
        <v>0</v>
      </c>
      <c r="W405" s="110">
        <f t="shared" si="348"/>
        <v>0</v>
      </c>
      <c r="X405" s="110">
        <f t="shared" si="349"/>
        <v>0</v>
      </c>
      <c r="Y405" s="110">
        <f t="shared" si="350"/>
        <v>24.261721691841142</v>
      </c>
      <c r="Z405" s="110">
        <f t="shared" si="351"/>
        <v>30.49292374930361</v>
      </c>
      <c r="AA405" s="110">
        <f t="shared" si="352"/>
        <v>9.131832587693328</v>
      </c>
      <c r="AB405" s="110">
        <f t="shared" si="353"/>
        <v>6.6494648953503912</v>
      </c>
      <c r="AC405" s="110">
        <f t="shared" si="354"/>
        <v>140.52974092294104</v>
      </c>
      <c r="AD405" s="110">
        <f t="shared" si="355"/>
        <v>41.662589834959334</v>
      </c>
      <c r="AE405" s="110"/>
      <c r="AF405" s="110"/>
      <c r="AG405" s="110"/>
      <c r="AH405" s="110"/>
      <c r="AI405" s="110"/>
      <c r="AJ405" s="110"/>
      <c r="AK405" s="90">
        <f t="shared" si="307"/>
        <v>0</v>
      </c>
      <c r="AL405" s="90">
        <f t="shared" si="308"/>
        <v>0</v>
      </c>
      <c r="AM405" s="90">
        <f t="shared" si="309"/>
        <v>0</v>
      </c>
      <c r="AN405" s="90">
        <f t="shared" si="310"/>
        <v>0</v>
      </c>
      <c r="AO405" s="90">
        <f t="shared" si="311"/>
        <v>0</v>
      </c>
      <c r="AP405" s="90">
        <f t="shared" si="312"/>
        <v>0</v>
      </c>
      <c r="AQ405" s="110">
        <f t="shared" si="313"/>
        <v>0</v>
      </c>
      <c r="AR405" s="110">
        <f t="shared" si="314"/>
        <v>0</v>
      </c>
      <c r="AS405" s="110">
        <f t="shared" si="315"/>
        <v>0</v>
      </c>
      <c r="AT405" s="110">
        <f t="shared" si="316"/>
        <v>0</v>
      </c>
      <c r="AU405" s="110">
        <f t="shared" si="317"/>
        <v>0</v>
      </c>
      <c r="AV405" s="110">
        <f t="shared" si="318"/>
        <v>0</v>
      </c>
      <c r="AW405" s="110">
        <f t="shared" si="356"/>
        <v>3.4663627285140941</v>
      </c>
      <c r="AX405" s="110">
        <f t="shared" si="357"/>
        <v>5.966612676743499</v>
      </c>
      <c r="AY405" s="110">
        <f t="shared" si="358"/>
        <v>1.4592363896507794</v>
      </c>
      <c r="AZ405" s="110">
        <f t="shared" si="359"/>
        <v>1.1465619715103852</v>
      </c>
      <c r="BA405" s="110">
        <f t="shared" si="360"/>
        <v>26.094607567199834</v>
      </c>
      <c r="BB405" s="110">
        <f t="shared" si="361"/>
        <v>6.1313762913019287</v>
      </c>
      <c r="BC405" s="110">
        <f t="shared" si="325"/>
        <v>27.728084420355238</v>
      </c>
      <c r="BD405" s="110">
        <f t="shared" si="326"/>
        <v>36.459536426047109</v>
      </c>
      <c r="BE405" s="110">
        <f t="shared" si="327"/>
        <v>10.591068977344108</v>
      </c>
      <c r="BF405" s="110">
        <f t="shared" si="328"/>
        <v>7.7960268668607764</v>
      </c>
      <c r="BG405" s="110">
        <f t="shared" si="329"/>
        <v>166.62434849014087</v>
      </c>
      <c r="BH405" s="110">
        <f t="shared" si="330"/>
        <v>47.79396612626126</v>
      </c>
      <c r="BI405" s="108">
        <f t="shared" si="331"/>
        <v>0</v>
      </c>
      <c r="BJ405" s="109">
        <f t="shared" si="332"/>
        <v>-9551.5721499441952</v>
      </c>
      <c r="BK405" s="109">
        <f t="shared" si="319"/>
        <v>14378.150175431478</v>
      </c>
      <c r="BL405" s="89">
        <f t="shared" si="333"/>
        <v>0.50531765344153134</v>
      </c>
      <c r="BM405" s="109">
        <f t="shared" si="362"/>
        <v>1825.6308645079816</v>
      </c>
      <c r="BN405" s="108">
        <f t="shared" si="334"/>
        <v>16203.781039939458</v>
      </c>
      <c r="BO405" s="89">
        <f t="shared" si="335"/>
        <v>0.69645172392213239</v>
      </c>
      <c r="BP405" s="108">
        <f t="shared" si="320"/>
        <v>2482.2235552491597</v>
      </c>
      <c r="BQ405" s="108">
        <f t="shared" si="336"/>
        <v>16860.373730680636</v>
      </c>
      <c r="BR405" s="89">
        <f t="shared" si="321"/>
        <v>0.76519356876544586</v>
      </c>
      <c r="BT405" s="108"/>
      <c r="BU405" s="109">
        <f t="shared" si="337"/>
        <v>-9551.5721499441952</v>
      </c>
      <c r="BV405" s="109">
        <f t="shared" si="322"/>
        <v>14378.150175431478</v>
      </c>
      <c r="BX405" s="108">
        <f t="shared" si="323"/>
        <v>9551.5721499441952</v>
      </c>
      <c r="BY405" s="111">
        <f t="shared" si="324"/>
        <v>0.50531765344153134</v>
      </c>
      <c r="BZ405" s="108">
        <f t="shared" si="363"/>
        <v>104.110001</v>
      </c>
      <c r="CA405" s="108">
        <f t="shared" si="364"/>
        <v>46.490001999999997</v>
      </c>
    </row>
    <row r="406" spans="1:79" ht="12.75" customHeight="1" x14ac:dyDescent="0.2">
      <c r="A406" s="107">
        <v>41890</v>
      </c>
      <c r="B406" s="108">
        <v>103.08000199999999</v>
      </c>
      <c r="C406" s="108">
        <v>82.25</v>
      </c>
      <c r="D406" s="108">
        <v>86.879997000000003</v>
      </c>
      <c r="E406" s="108">
        <v>104.489998</v>
      </c>
      <c r="F406" s="108">
        <v>41.16</v>
      </c>
      <c r="G406" s="108">
        <v>44.259998000000003</v>
      </c>
      <c r="L406" s="189">
        <f>IF(inter=Weekly_2,L405+$B$4,IF(inter=Bi_weekly_2,0,IF(inter=Monthly_2,0,IF(inter=Quarterly_2,0,IF(inter=Yearly_2,0,IF(inter=None_2,0,0))))))</f>
        <v>0</v>
      </c>
      <c r="M406" s="109">
        <f t="shared" si="338"/>
        <v>0</v>
      </c>
      <c r="N406" s="109">
        <f t="shared" si="339"/>
        <v>0</v>
      </c>
      <c r="O406" s="109">
        <f t="shared" si="340"/>
        <v>0</v>
      </c>
      <c r="P406" s="109">
        <f t="shared" si="341"/>
        <v>0</v>
      </c>
      <c r="Q406" s="109">
        <f t="shared" si="342"/>
        <v>0</v>
      </c>
      <c r="R406" s="109">
        <f t="shared" si="343"/>
        <v>0</v>
      </c>
      <c r="S406" s="110">
        <f t="shared" si="344"/>
        <v>0</v>
      </c>
      <c r="T406" s="110">
        <f t="shared" si="345"/>
        <v>0</v>
      </c>
      <c r="U406" s="110">
        <f t="shared" si="346"/>
        <v>0</v>
      </c>
      <c r="V406" s="110">
        <f t="shared" si="347"/>
        <v>0</v>
      </c>
      <c r="W406" s="110">
        <f t="shared" si="348"/>
        <v>0</v>
      </c>
      <c r="X406" s="110">
        <f t="shared" si="349"/>
        <v>0</v>
      </c>
      <c r="Y406" s="110">
        <f t="shared" si="350"/>
        <v>24.261721691841142</v>
      </c>
      <c r="Z406" s="110">
        <f t="shared" si="351"/>
        <v>30.49292374930361</v>
      </c>
      <c r="AA406" s="110">
        <f t="shared" si="352"/>
        <v>9.131832587693328</v>
      </c>
      <c r="AB406" s="110">
        <f t="shared" si="353"/>
        <v>6.6494648953503912</v>
      </c>
      <c r="AC406" s="110">
        <f t="shared" si="354"/>
        <v>140.52974092294104</v>
      </c>
      <c r="AD406" s="110">
        <f t="shared" si="355"/>
        <v>41.662589834959334</v>
      </c>
      <c r="AE406" s="110"/>
      <c r="AF406" s="110"/>
      <c r="AG406" s="110"/>
      <c r="AH406" s="110"/>
      <c r="AI406" s="110"/>
      <c r="AJ406" s="110"/>
      <c r="AK406" s="90">
        <f t="shared" si="307"/>
        <v>0</v>
      </c>
      <c r="AL406" s="90">
        <f t="shared" si="308"/>
        <v>0</v>
      </c>
      <c r="AM406" s="90">
        <f t="shared" si="309"/>
        <v>0</v>
      </c>
      <c r="AN406" s="90">
        <f t="shared" si="310"/>
        <v>0</v>
      </c>
      <c r="AO406" s="90">
        <f t="shared" si="311"/>
        <v>0</v>
      </c>
      <c r="AP406" s="90">
        <f t="shared" si="312"/>
        <v>0</v>
      </c>
      <c r="AQ406" s="110">
        <f t="shared" si="313"/>
        <v>0</v>
      </c>
      <c r="AR406" s="110">
        <f t="shared" si="314"/>
        <v>0</v>
      </c>
      <c r="AS406" s="110">
        <f t="shared" si="315"/>
        <v>0</v>
      </c>
      <c r="AT406" s="110">
        <f t="shared" si="316"/>
        <v>0</v>
      </c>
      <c r="AU406" s="110">
        <f t="shared" si="317"/>
        <v>0</v>
      </c>
      <c r="AV406" s="110">
        <f t="shared" si="318"/>
        <v>0</v>
      </c>
      <c r="AW406" s="110">
        <f t="shared" si="356"/>
        <v>3.4663627285140941</v>
      </c>
      <c r="AX406" s="110">
        <f t="shared" si="357"/>
        <v>5.966612676743499</v>
      </c>
      <c r="AY406" s="110">
        <f t="shared" si="358"/>
        <v>1.4592363896507794</v>
      </c>
      <c r="AZ406" s="110">
        <f t="shared" si="359"/>
        <v>1.1465619715103852</v>
      </c>
      <c r="BA406" s="110">
        <f t="shared" si="360"/>
        <v>26.094607567199834</v>
      </c>
      <c r="BB406" s="110">
        <f t="shared" si="361"/>
        <v>6.1313762913019287</v>
      </c>
      <c r="BC406" s="110">
        <f t="shared" si="325"/>
        <v>27.728084420355238</v>
      </c>
      <c r="BD406" s="110">
        <f t="shared" si="326"/>
        <v>36.459536426047109</v>
      </c>
      <c r="BE406" s="110">
        <f t="shared" si="327"/>
        <v>10.591068977344108</v>
      </c>
      <c r="BF406" s="110">
        <f t="shared" si="328"/>
        <v>7.7960268668607764</v>
      </c>
      <c r="BG406" s="110">
        <f t="shared" si="329"/>
        <v>166.62434849014087</v>
      </c>
      <c r="BH406" s="110">
        <f t="shared" si="330"/>
        <v>47.79396612626126</v>
      </c>
      <c r="BI406" s="108">
        <f t="shared" si="331"/>
        <v>0</v>
      </c>
      <c r="BJ406" s="109">
        <f t="shared" si="332"/>
        <v>-9551.5721499441952</v>
      </c>
      <c r="BK406" s="109">
        <f t="shared" si="319"/>
        <v>14125.307739496553</v>
      </c>
      <c r="BL406" s="89">
        <f t="shared" si="333"/>
        <v>0.47884636348363663</v>
      </c>
      <c r="BM406" s="109">
        <f t="shared" si="362"/>
        <v>1825.6308645079816</v>
      </c>
      <c r="BN406" s="108">
        <f t="shared" si="334"/>
        <v>15950.938604004536</v>
      </c>
      <c r="BO406" s="89">
        <f t="shared" si="335"/>
        <v>0.6699804339642379</v>
      </c>
      <c r="BP406" s="108">
        <f t="shared" si="320"/>
        <v>2440.0780307714735</v>
      </c>
      <c r="BQ406" s="108">
        <f t="shared" si="336"/>
        <v>16565.385770268029</v>
      </c>
      <c r="BR406" s="89">
        <f t="shared" si="321"/>
        <v>0.73430986126873488</v>
      </c>
      <c r="BT406" s="108"/>
      <c r="BU406" s="109">
        <f t="shared" si="337"/>
        <v>-9551.5721499441952</v>
      </c>
      <c r="BV406" s="109">
        <f t="shared" si="322"/>
        <v>14125.307739496553</v>
      </c>
      <c r="BX406" s="108">
        <f t="shared" si="323"/>
        <v>9551.5721499441952</v>
      </c>
      <c r="BY406" s="111">
        <f t="shared" si="324"/>
        <v>0.47884636348363663</v>
      </c>
      <c r="BZ406" s="108">
        <f t="shared" si="363"/>
        <v>103.08000199999999</v>
      </c>
      <c r="CA406" s="108">
        <f t="shared" si="364"/>
        <v>44.259998000000003</v>
      </c>
    </row>
    <row r="407" spans="1:79" ht="12.75" customHeight="1" x14ac:dyDescent="0.2">
      <c r="A407" s="107">
        <v>41897</v>
      </c>
      <c r="B407" s="108">
        <v>103.980003</v>
      </c>
      <c r="C407" s="108">
        <v>83.519997000000004</v>
      </c>
      <c r="D407" s="108">
        <v>87.07</v>
      </c>
      <c r="E407" s="108">
        <v>103.849998</v>
      </c>
      <c r="F407" s="108">
        <v>41.099997999999999</v>
      </c>
      <c r="G407" s="108">
        <v>43.970001000000003</v>
      </c>
      <c r="L407" s="189">
        <f>IF(inter=Weekly_2,L406+$B$4,IF(inter=Bi_weekly_2,L405+$B$4,IF(inter=Monthly_2,L403+$B$4,IF(inter=Quarterly_2,0,IF(inter=Yearly_2,0,IF(inter=None_2,0,0))))))</f>
        <v>14300</v>
      </c>
      <c r="M407" s="109">
        <f t="shared" si="338"/>
        <v>5.9338943028074027</v>
      </c>
      <c r="N407" s="109">
        <f t="shared" si="339"/>
        <v>29.968900063066485</v>
      </c>
      <c r="O407" s="109">
        <f t="shared" si="340"/>
        <v>-5.6913365895420611</v>
      </c>
      <c r="P407" s="109">
        <f t="shared" si="341"/>
        <v>-10.153083916791729</v>
      </c>
      <c r="Q407" s="109">
        <f t="shared" si="342"/>
        <v>-101.52792912660425</v>
      </c>
      <c r="R407" s="109">
        <f t="shared" si="343"/>
        <v>-55.695883294248233</v>
      </c>
      <c r="S407" s="110">
        <f t="shared" si="344"/>
        <v>-5.7067648890214047E-2</v>
      </c>
      <c r="T407" s="110">
        <f t="shared" si="345"/>
        <v>-0.35882305004233278</v>
      </c>
      <c r="U407" s="110">
        <f t="shared" si="346"/>
        <v>6.5365069364213407E-2</v>
      </c>
      <c r="V407" s="110">
        <f t="shared" si="347"/>
        <v>9.7766818606888461E-2</v>
      </c>
      <c r="W407" s="110">
        <f t="shared" si="348"/>
        <v>2.4702660356967474</v>
      </c>
      <c r="X407" s="110">
        <f t="shared" si="349"/>
        <v>1.2666791454985009</v>
      </c>
      <c r="Y407" s="110">
        <f t="shared" si="350"/>
        <v>24.204654042950928</v>
      </c>
      <c r="Z407" s="110">
        <f t="shared" si="351"/>
        <v>30.134100699261278</v>
      </c>
      <c r="AA407" s="110">
        <f t="shared" si="352"/>
        <v>9.1971976570575418</v>
      </c>
      <c r="AB407" s="110">
        <f t="shared" si="353"/>
        <v>6.7472317139572793</v>
      </c>
      <c r="AC407" s="110">
        <f t="shared" si="354"/>
        <v>143.00000695863778</v>
      </c>
      <c r="AD407" s="110">
        <f t="shared" si="355"/>
        <v>42.929268980457834</v>
      </c>
      <c r="AE407" s="110"/>
      <c r="AF407" s="110"/>
      <c r="AG407" s="110"/>
      <c r="AH407" s="110"/>
      <c r="AI407" s="110"/>
      <c r="AJ407" s="110"/>
      <c r="AK407" s="90">
        <f t="shared" si="307"/>
        <v>0</v>
      </c>
      <c r="AL407" s="90">
        <f t="shared" si="308"/>
        <v>0</v>
      </c>
      <c r="AM407" s="90">
        <f t="shared" si="309"/>
        <v>0</v>
      </c>
      <c r="AN407" s="90">
        <f t="shared" si="310"/>
        <v>0</v>
      </c>
      <c r="AO407" s="90">
        <f t="shared" si="311"/>
        <v>0</v>
      </c>
      <c r="AP407" s="90">
        <f t="shared" si="312"/>
        <v>0</v>
      </c>
      <c r="AQ407" s="110">
        <f t="shared" si="313"/>
        <v>0</v>
      </c>
      <c r="AR407" s="110">
        <f t="shared" si="314"/>
        <v>0</v>
      </c>
      <c r="AS407" s="110">
        <f t="shared" si="315"/>
        <v>0</v>
      </c>
      <c r="AT407" s="110">
        <f t="shared" si="316"/>
        <v>0</v>
      </c>
      <c r="AU407" s="110">
        <f t="shared" si="317"/>
        <v>0</v>
      </c>
      <c r="AV407" s="110">
        <f t="shared" si="318"/>
        <v>0</v>
      </c>
      <c r="AW407" s="110">
        <f t="shared" si="356"/>
        <v>3.4663627285140941</v>
      </c>
      <c r="AX407" s="110">
        <f t="shared" si="357"/>
        <v>5.966612676743499</v>
      </c>
      <c r="AY407" s="110">
        <f t="shared" si="358"/>
        <v>1.4592363896507794</v>
      </c>
      <c r="AZ407" s="110">
        <f t="shared" si="359"/>
        <v>1.1465619715103852</v>
      </c>
      <c r="BA407" s="110">
        <f t="shared" si="360"/>
        <v>26.094607567199834</v>
      </c>
      <c r="BB407" s="110">
        <f t="shared" si="361"/>
        <v>6.1313762913019287</v>
      </c>
      <c r="BC407" s="110">
        <f t="shared" si="325"/>
        <v>27.671016771465023</v>
      </c>
      <c r="BD407" s="110">
        <f t="shared" si="326"/>
        <v>36.100713376004776</v>
      </c>
      <c r="BE407" s="110">
        <f t="shared" si="327"/>
        <v>10.656434046708322</v>
      </c>
      <c r="BF407" s="110">
        <f t="shared" si="328"/>
        <v>7.8937936854676645</v>
      </c>
      <c r="BG407" s="110">
        <f t="shared" si="329"/>
        <v>169.09461452583761</v>
      </c>
      <c r="BH407" s="110">
        <f t="shared" si="330"/>
        <v>49.060645271759761</v>
      </c>
      <c r="BI407" s="108">
        <f t="shared" si="331"/>
        <v>0</v>
      </c>
      <c r="BJ407" s="109">
        <f t="shared" si="332"/>
        <v>-9688.737588505508</v>
      </c>
      <c r="BK407" s="109">
        <f t="shared" si="319"/>
        <v>14300</v>
      </c>
      <c r="BL407" s="89">
        <f t="shared" si="333"/>
        <v>0.47594047928031258</v>
      </c>
      <c r="BM407" s="109">
        <f t="shared" si="362"/>
        <v>1825.6308645079816</v>
      </c>
      <c r="BN407" s="108">
        <f t="shared" si="334"/>
        <v>16125.630864507981</v>
      </c>
      <c r="BO407" s="89">
        <f t="shared" si="335"/>
        <v>0.66436862565449739</v>
      </c>
      <c r="BP407" s="108">
        <f t="shared" si="320"/>
        <v>2446.974991149506</v>
      </c>
      <c r="BQ407" s="108">
        <f t="shared" si="336"/>
        <v>16746.974991149506</v>
      </c>
      <c r="BR407" s="89">
        <f t="shared" si="321"/>
        <v>0.72849918146381887</v>
      </c>
      <c r="BT407" s="108"/>
      <c r="BU407" s="109">
        <f t="shared" si="337"/>
        <v>-9688.737588505508</v>
      </c>
      <c r="BV407" s="109">
        <f t="shared" si="322"/>
        <v>14300</v>
      </c>
      <c r="BX407" s="108">
        <f t="shared" si="323"/>
        <v>9688.737588505508</v>
      </c>
      <c r="BY407" s="111">
        <f t="shared" si="324"/>
        <v>0.47594047928031258</v>
      </c>
      <c r="BZ407" s="108">
        <f t="shared" si="363"/>
        <v>103.980003</v>
      </c>
      <c r="CA407" s="108">
        <f t="shared" si="364"/>
        <v>43.970001000000003</v>
      </c>
    </row>
    <row r="408" spans="1:79" ht="12.75" customHeight="1" x14ac:dyDescent="0.2">
      <c r="A408" s="107">
        <v>41904</v>
      </c>
      <c r="B408" s="108">
        <v>101.900002</v>
      </c>
      <c r="C408" s="108">
        <v>81.650002000000001</v>
      </c>
      <c r="D408" s="108">
        <v>85.529999000000004</v>
      </c>
      <c r="E408" s="108">
        <v>101.239998</v>
      </c>
      <c r="F408" s="108">
        <v>40.18</v>
      </c>
      <c r="G408" s="108">
        <v>42.529998999999997</v>
      </c>
      <c r="L408" s="189">
        <f>IF(inter=Weekly_2,L407+$B$4,IF(inter=Bi_weekly_2,0,IF(inter=Monthly_2,0,IF(inter=Quarterly_2,0,IF(inter=Yearly_2,0,IF(inter=None_2,0,0))))))</f>
        <v>0</v>
      </c>
      <c r="M408" s="109">
        <f t="shared" si="338"/>
        <v>0</v>
      </c>
      <c r="N408" s="109">
        <f t="shared" si="339"/>
        <v>0</v>
      </c>
      <c r="O408" s="109">
        <f t="shared" si="340"/>
        <v>0</v>
      </c>
      <c r="P408" s="109">
        <f t="shared" si="341"/>
        <v>0</v>
      </c>
      <c r="Q408" s="109">
        <f t="shared" si="342"/>
        <v>0</v>
      </c>
      <c r="R408" s="109">
        <f t="shared" si="343"/>
        <v>0</v>
      </c>
      <c r="S408" s="110">
        <f t="shared" si="344"/>
        <v>0</v>
      </c>
      <c r="T408" s="110">
        <f t="shared" si="345"/>
        <v>0</v>
      </c>
      <c r="U408" s="110">
        <f t="shared" si="346"/>
        <v>0</v>
      </c>
      <c r="V408" s="110">
        <f t="shared" si="347"/>
        <v>0</v>
      </c>
      <c r="W408" s="110">
        <f t="shared" si="348"/>
        <v>0</v>
      </c>
      <c r="X408" s="110">
        <f t="shared" si="349"/>
        <v>0</v>
      </c>
      <c r="Y408" s="110">
        <f t="shared" si="350"/>
        <v>24.204654042950928</v>
      </c>
      <c r="Z408" s="110">
        <f t="shared" si="351"/>
        <v>30.134100699261278</v>
      </c>
      <c r="AA408" s="110">
        <f t="shared" si="352"/>
        <v>9.1971976570575418</v>
      </c>
      <c r="AB408" s="110">
        <f t="shared" si="353"/>
        <v>6.7472317139572793</v>
      </c>
      <c r="AC408" s="110">
        <f t="shared" si="354"/>
        <v>143.00000695863778</v>
      </c>
      <c r="AD408" s="110">
        <f t="shared" si="355"/>
        <v>42.929268980457834</v>
      </c>
      <c r="AE408" s="110">
        <v>0.46500000000000002</v>
      </c>
      <c r="AF408" s="110">
        <v>0.47599999999999998</v>
      </c>
      <c r="AG408" s="110"/>
      <c r="AH408" s="110"/>
      <c r="AI408" s="110">
        <v>0.21199999999999999</v>
      </c>
      <c r="AJ408" s="110">
        <v>0.44600000000000001</v>
      </c>
      <c r="AK408" s="90">
        <f t="shared" si="307"/>
        <v>11.255164129972181</v>
      </c>
      <c r="AL408" s="90">
        <f t="shared" si="308"/>
        <v>14.343831932848367</v>
      </c>
      <c r="AM408" s="90">
        <f t="shared" si="309"/>
        <v>0</v>
      </c>
      <c r="AN408" s="90">
        <f t="shared" si="310"/>
        <v>0</v>
      </c>
      <c r="AO408" s="90">
        <f t="shared" si="311"/>
        <v>30.316001475231211</v>
      </c>
      <c r="AP408" s="90">
        <f t="shared" si="312"/>
        <v>19.146453965284195</v>
      </c>
      <c r="AQ408" s="110">
        <f t="shared" si="313"/>
        <v>0.11045303149230734</v>
      </c>
      <c r="AR408" s="110">
        <f t="shared" si="314"/>
        <v>0.17567460601958548</v>
      </c>
      <c r="AS408" s="110">
        <f t="shared" si="315"/>
        <v>0</v>
      </c>
      <c r="AT408" s="110">
        <f t="shared" si="316"/>
        <v>0</v>
      </c>
      <c r="AU408" s="110">
        <f t="shared" si="317"/>
        <v>0.75450476543631684</v>
      </c>
      <c r="AV408" s="110">
        <f t="shared" si="318"/>
        <v>0.4501870306953028</v>
      </c>
      <c r="AW408" s="110">
        <f t="shared" si="356"/>
        <v>3.5768157600064017</v>
      </c>
      <c r="AX408" s="110">
        <f t="shared" si="357"/>
        <v>6.1422872827630846</v>
      </c>
      <c r="AY408" s="110">
        <f t="shared" si="358"/>
        <v>1.4592363896507794</v>
      </c>
      <c r="AZ408" s="110">
        <f t="shared" si="359"/>
        <v>1.1465619715103852</v>
      </c>
      <c r="BA408" s="110">
        <f t="shared" si="360"/>
        <v>26.84911233263615</v>
      </c>
      <c r="BB408" s="110">
        <f t="shared" si="361"/>
        <v>6.5815633219972316</v>
      </c>
      <c r="BC408" s="110">
        <f t="shared" si="325"/>
        <v>27.781469802957329</v>
      </c>
      <c r="BD408" s="110">
        <f t="shared" si="326"/>
        <v>36.27638798202436</v>
      </c>
      <c r="BE408" s="110">
        <f t="shared" si="327"/>
        <v>10.656434046708322</v>
      </c>
      <c r="BF408" s="110">
        <f t="shared" si="328"/>
        <v>7.8937936854676645</v>
      </c>
      <c r="BG408" s="110">
        <f t="shared" si="329"/>
        <v>169.84911929127392</v>
      </c>
      <c r="BH408" s="110">
        <f t="shared" si="330"/>
        <v>49.510832302455064</v>
      </c>
      <c r="BI408" s="108">
        <f t="shared" si="331"/>
        <v>75.061451503335945</v>
      </c>
      <c r="BJ408" s="109">
        <f t="shared" si="332"/>
        <v>-9688.737588505508</v>
      </c>
      <c r="BK408" s="109">
        <f t="shared" si="319"/>
        <v>13968.151755794068</v>
      </c>
      <c r="BL408" s="89">
        <f t="shared" si="333"/>
        <v>0.44168955224523332</v>
      </c>
      <c r="BM408" s="109">
        <f t="shared" si="362"/>
        <v>1900.6923160113176</v>
      </c>
      <c r="BN408" s="108">
        <f t="shared" si="334"/>
        <v>15868.844071805386</v>
      </c>
      <c r="BO408" s="89">
        <f t="shared" si="335"/>
        <v>0.6378649877597895</v>
      </c>
      <c r="BP408" s="108">
        <f t="shared" si="320"/>
        <v>2465.5929356989463</v>
      </c>
      <c r="BQ408" s="108">
        <f t="shared" si="336"/>
        <v>16433.744691493011</v>
      </c>
      <c r="BR408" s="89">
        <f t="shared" si="321"/>
        <v>0.69616986128199221</v>
      </c>
      <c r="BT408" s="108"/>
      <c r="BU408" s="109">
        <f t="shared" si="337"/>
        <v>-9688.737588505508</v>
      </c>
      <c r="BV408" s="109">
        <f t="shared" si="322"/>
        <v>13968.151755794068</v>
      </c>
      <c r="BX408" s="108">
        <f t="shared" si="323"/>
        <v>9688.737588505508</v>
      </c>
      <c r="BY408" s="111">
        <f t="shared" si="324"/>
        <v>0.44168955224523354</v>
      </c>
      <c r="BZ408" s="108">
        <f t="shared" si="363"/>
        <v>101.900002</v>
      </c>
      <c r="CA408" s="108">
        <f t="shared" si="364"/>
        <v>42.529998999999997</v>
      </c>
    </row>
    <row r="409" spans="1:79" ht="12.75" customHeight="1" x14ac:dyDescent="0.2">
      <c r="A409" s="107">
        <v>41911</v>
      </c>
      <c r="B409" s="108">
        <v>101.08000199999999</v>
      </c>
      <c r="C409" s="108">
        <v>81.050003000000004</v>
      </c>
      <c r="D409" s="108">
        <v>84.870002999999997</v>
      </c>
      <c r="E409" s="108">
        <v>99.589995999999999</v>
      </c>
      <c r="F409" s="108">
        <v>38.880001</v>
      </c>
      <c r="G409" s="108">
        <v>41.5</v>
      </c>
      <c r="L409" s="189">
        <f>IF(inter=Weekly_2,L408+$B$4,IF(inter=Bi_weekly_2,L407+$B$4,IF(inter=Monthly_2,0,IF(inter=Quarterly_2,0,IF(inter=Yearly_2,0,IF(inter=None_2,0,0))))))</f>
        <v>0</v>
      </c>
      <c r="M409" s="109">
        <f t="shared" si="338"/>
        <v>0</v>
      </c>
      <c r="N409" s="109">
        <f t="shared" si="339"/>
        <v>0</v>
      </c>
      <c r="O409" s="109">
        <f t="shared" si="340"/>
        <v>0</v>
      </c>
      <c r="P409" s="109">
        <f t="shared" si="341"/>
        <v>0</v>
      </c>
      <c r="Q409" s="109">
        <f t="shared" si="342"/>
        <v>0</v>
      </c>
      <c r="R409" s="109">
        <f t="shared" si="343"/>
        <v>0</v>
      </c>
      <c r="S409" s="110">
        <f t="shared" si="344"/>
        <v>0</v>
      </c>
      <c r="T409" s="110">
        <f t="shared" si="345"/>
        <v>0</v>
      </c>
      <c r="U409" s="110">
        <f t="shared" si="346"/>
        <v>0</v>
      </c>
      <c r="V409" s="110">
        <f t="shared" si="347"/>
        <v>0</v>
      </c>
      <c r="W409" s="110">
        <f t="shared" si="348"/>
        <v>0</v>
      </c>
      <c r="X409" s="110">
        <f t="shared" si="349"/>
        <v>0</v>
      </c>
      <c r="Y409" s="110">
        <f t="shared" si="350"/>
        <v>24.204654042950928</v>
      </c>
      <c r="Z409" s="110">
        <f t="shared" si="351"/>
        <v>30.134100699261278</v>
      </c>
      <c r="AA409" s="110">
        <f t="shared" si="352"/>
        <v>9.1971976570575418</v>
      </c>
      <c r="AB409" s="110">
        <f t="shared" si="353"/>
        <v>6.7472317139572793</v>
      </c>
      <c r="AC409" s="110">
        <f t="shared" si="354"/>
        <v>143.00000695863778</v>
      </c>
      <c r="AD409" s="110">
        <f t="shared" si="355"/>
        <v>42.929268980457834</v>
      </c>
      <c r="AE409" s="110"/>
      <c r="AF409" s="110"/>
      <c r="AG409" s="110"/>
      <c r="AH409" s="110"/>
      <c r="AI409" s="110"/>
      <c r="AJ409" s="110"/>
      <c r="AK409" s="90">
        <f t="shared" si="307"/>
        <v>0</v>
      </c>
      <c r="AL409" s="90">
        <f t="shared" si="308"/>
        <v>0</v>
      </c>
      <c r="AM409" s="90">
        <f t="shared" si="309"/>
        <v>0</v>
      </c>
      <c r="AN409" s="90">
        <f t="shared" si="310"/>
        <v>0</v>
      </c>
      <c r="AO409" s="90">
        <f t="shared" si="311"/>
        <v>0</v>
      </c>
      <c r="AP409" s="90">
        <f t="shared" si="312"/>
        <v>0</v>
      </c>
      <c r="AQ409" s="110">
        <f t="shared" si="313"/>
        <v>0</v>
      </c>
      <c r="AR409" s="110">
        <f t="shared" si="314"/>
        <v>0</v>
      </c>
      <c r="AS409" s="110">
        <f t="shared" si="315"/>
        <v>0</v>
      </c>
      <c r="AT409" s="110">
        <f t="shared" si="316"/>
        <v>0</v>
      </c>
      <c r="AU409" s="110">
        <f t="shared" si="317"/>
        <v>0</v>
      </c>
      <c r="AV409" s="110">
        <f t="shared" si="318"/>
        <v>0</v>
      </c>
      <c r="AW409" s="110">
        <f t="shared" si="356"/>
        <v>3.5768157600064017</v>
      </c>
      <c r="AX409" s="110">
        <f t="shared" si="357"/>
        <v>6.1422872827630846</v>
      </c>
      <c r="AY409" s="110">
        <f t="shared" si="358"/>
        <v>1.4592363896507794</v>
      </c>
      <c r="AZ409" s="110">
        <f t="shared" si="359"/>
        <v>1.1465619715103852</v>
      </c>
      <c r="BA409" s="110">
        <f t="shared" si="360"/>
        <v>26.84911233263615</v>
      </c>
      <c r="BB409" s="110">
        <f t="shared" si="361"/>
        <v>6.5815633219972316</v>
      </c>
      <c r="BC409" s="110">
        <f t="shared" si="325"/>
        <v>27.781469802957329</v>
      </c>
      <c r="BD409" s="110">
        <f t="shared" si="326"/>
        <v>36.27638798202436</v>
      </c>
      <c r="BE409" s="110">
        <f t="shared" si="327"/>
        <v>10.656434046708322</v>
      </c>
      <c r="BF409" s="110">
        <f t="shared" si="328"/>
        <v>7.8937936854676645</v>
      </c>
      <c r="BG409" s="110">
        <f t="shared" si="329"/>
        <v>169.84911929127392</v>
      </c>
      <c r="BH409" s="110">
        <f t="shared" si="330"/>
        <v>49.510832302455064</v>
      </c>
      <c r="BI409" s="108">
        <f t="shared" si="331"/>
        <v>0</v>
      </c>
      <c r="BJ409" s="109">
        <f t="shared" si="332"/>
        <v>-9688.737588505508</v>
      </c>
      <c r="BK409" s="109">
        <f t="shared" si="319"/>
        <v>13682.903479539207</v>
      </c>
      <c r="BL409" s="89">
        <f t="shared" si="333"/>
        <v>0.41224833003757722</v>
      </c>
      <c r="BM409" s="109">
        <f t="shared" si="362"/>
        <v>1900.6923160113176</v>
      </c>
      <c r="BN409" s="108">
        <f t="shared" si="334"/>
        <v>15583.595795550526</v>
      </c>
      <c r="BO409" s="89">
        <f t="shared" si="335"/>
        <v>0.6084237655521334</v>
      </c>
      <c r="BP409" s="108">
        <f t="shared" si="320"/>
        <v>2414.4368379986217</v>
      </c>
      <c r="BQ409" s="108">
        <f t="shared" si="336"/>
        <v>16097.340317537828</v>
      </c>
      <c r="BR409" s="89">
        <f t="shared" si="321"/>
        <v>0.66144868415420155</v>
      </c>
      <c r="BT409" s="108"/>
      <c r="BU409" s="109">
        <f t="shared" si="337"/>
        <v>-9688.737588505508</v>
      </c>
      <c r="BV409" s="109">
        <f t="shared" si="322"/>
        <v>13682.903479539207</v>
      </c>
      <c r="BX409" s="108">
        <f t="shared" si="323"/>
        <v>9688.737588505508</v>
      </c>
      <c r="BY409" s="111">
        <f t="shared" si="324"/>
        <v>0.41224833003757744</v>
      </c>
      <c r="BZ409" s="108">
        <f t="shared" si="363"/>
        <v>101.08000199999999</v>
      </c>
      <c r="CA409" s="108">
        <f t="shared" si="364"/>
        <v>41.5</v>
      </c>
    </row>
    <row r="410" spans="1:79" ht="12.75" customHeight="1" x14ac:dyDescent="0.2">
      <c r="A410" s="107">
        <v>41918</v>
      </c>
      <c r="B410" s="108">
        <v>97.660004000000001</v>
      </c>
      <c r="C410" s="108">
        <v>78.680000000000007</v>
      </c>
      <c r="D410" s="108">
        <v>82.010002</v>
      </c>
      <c r="E410" s="108">
        <v>95.599997999999999</v>
      </c>
      <c r="F410" s="108">
        <v>37.439999</v>
      </c>
      <c r="G410" s="108">
        <v>40.93</v>
      </c>
      <c r="L410" s="189">
        <f>IF(inter=Weekly_2,L409+$B$4,IF(inter=Bi_weekly_2,0,IF(inter=Monthly_2,0,IF(inter=Quarterly_2,0,IF(inter=Yearly_2,0,IF(inter=None_2,0,0))))))</f>
        <v>0</v>
      </c>
      <c r="M410" s="109">
        <f t="shared" si="338"/>
        <v>0</v>
      </c>
      <c r="N410" s="109">
        <f t="shared" si="339"/>
        <v>0</v>
      </c>
      <c r="O410" s="109">
        <f t="shared" si="340"/>
        <v>0</v>
      </c>
      <c r="P410" s="109">
        <f t="shared" si="341"/>
        <v>0</v>
      </c>
      <c r="Q410" s="109">
        <f t="shared" si="342"/>
        <v>0</v>
      </c>
      <c r="R410" s="109">
        <f t="shared" si="343"/>
        <v>0</v>
      </c>
      <c r="S410" s="110">
        <f t="shared" si="344"/>
        <v>0</v>
      </c>
      <c r="T410" s="110">
        <f t="shared" si="345"/>
        <v>0</v>
      </c>
      <c r="U410" s="110">
        <f t="shared" si="346"/>
        <v>0</v>
      </c>
      <c r="V410" s="110">
        <f t="shared" si="347"/>
        <v>0</v>
      </c>
      <c r="W410" s="110">
        <f t="shared" si="348"/>
        <v>0</v>
      </c>
      <c r="X410" s="110">
        <f t="shared" si="349"/>
        <v>0</v>
      </c>
      <c r="Y410" s="110">
        <f t="shared" si="350"/>
        <v>24.204654042950928</v>
      </c>
      <c r="Z410" s="110">
        <f t="shared" si="351"/>
        <v>30.134100699261278</v>
      </c>
      <c r="AA410" s="110">
        <f t="shared" si="352"/>
        <v>9.1971976570575418</v>
      </c>
      <c r="AB410" s="110">
        <f t="shared" si="353"/>
        <v>6.7472317139572793</v>
      </c>
      <c r="AC410" s="110">
        <f t="shared" si="354"/>
        <v>143.00000695863778</v>
      </c>
      <c r="AD410" s="110">
        <f t="shared" si="355"/>
        <v>42.929268980457834</v>
      </c>
      <c r="AE410" s="110"/>
      <c r="AF410" s="110"/>
      <c r="AG410" s="110"/>
      <c r="AH410" s="110"/>
      <c r="AI410" s="110"/>
      <c r="AJ410" s="110"/>
      <c r="AK410" s="90">
        <f t="shared" si="307"/>
        <v>0</v>
      </c>
      <c r="AL410" s="90">
        <f t="shared" si="308"/>
        <v>0</v>
      </c>
      <c r="AM410" s="90">
        <f t="shared" si="309"/>
        <v>0</v>
      </c>
      <c r="AN410" s="90">
        <f t="shared" si="310"/>
        <v>0</v>
      </c>
      <c r="AO410" s="90">
        <f t="shared" si="311"/>
        <v>0</v>
      </c>
      <c r="AP410" s="90">
        <f t="shared" si="312"/>
        <v>0</v>
      </c>
      <c r="AQ410" s="110">
        <f t="shared" si="313"/>
        <v>0</v>
      </c>
      <c r="AR410" s="110">
        <f t="shared" si="314"/>
        <v>0</v>
      </c>
      <c r="AS410" s="110">
        <f t="shared" si="315"/>
        <v>0</v>
      </c>
      <c r="AT410" s="110">
        <f t="shared" si="316"/>
        <v>0</v>
      </c>
      <c r="AU410" s="110">
        <f t="shared" si="317"/>
        <v>0</v>
      </c>
      <c r="AV410" s="110">
        <f t="shared" si="318"/>
        <v>0</v>
      </c>
      <c r="AW410" s="110">
        <f t="shared" si="356"/>
        <v>3.5768157600064017</v>
      </c>
      <c r="AX410" s="110">
        <f t="shared" si="357"/>
        <v>6.1422872827630846</v>
      </c>
      <c r="AY410" s="110">
        <f t="shared" si="358"/>
        <v>1.4592363896507794</v>
      </c>
      <c r="AZ410" s="110">
        <f t="shared" si="359"/>
        <v>1.1465619715103852</v>
      </c>
      <c r="BA410" s="110">
        <f t="shared" si="360"/>
        <v>26.84911233263615</v>
      </c>
      <c r="BB410" s="110">
        <f t="shared" si="361"/>
        <v>6.5815633219972316</v>
      </c>
      <c r="BC410" s="110">
        <f t="shared" si="325"/>
        <v>27.781469802957329</v>
      </c>
      <c r="BD410" s="110">
        <f t="shared" si="326"/>
        <v>36.27638798202436</v>
      </c>
      <c r="BE410" s="110">
        <f t="shared" si="327"/>
        <v>10.656434046708322</v>
      </c>
      <c r="BF410" s="110">
        <f t="shared" si="328"/>
        <v>7.8937936854676645</v>
      </c>
      <c r="BG410" s="110">
        <f t="shared" si="329"/>
        <v>169.84911929127392</v>
      </c>
      <c r="BH410" s="110">
        <f t="shared" si="330"/>
        <v>49.510832302455064</v>
      </c>
      <c r="BI410" s="108">
        <f t="shared" si="331"/>
        <v>0</v>
      </c>
      <c r="BJ410" s="109">
        <f t="shared" si="332"/>
        <v>-9688.737588505508</v>
      </c>
      <c r="BK410" s="109">
        <f t="shared" si="319"/>
        <v>13245.090287182147</v>
      </c>
      <c r="BL410" s="89">
        <f t="shared" si="333"/>
        <v>0.36706048297724703</v>
      </c>
      <c r="BM410" s="109">
        <f t="shared" si="362"/>
        <v>1900.6923160113176</v>
      </c>
      <c r="BN410" s="108">
        <f t="shared" si="334"/>
        <v>15145.782603193466</v>
      </c>
      <c r="BO410" s="89">
        <f t="shared" si="335"/>
        <v>0.56323591849180321</v>
      </c>
      <c r="BP410" s="108">
        <f t="shared" si="320"/>
        <v>2336.4844319084214</v>
      </c>
      <c r="BQ410" s="108">
        <f t="shared" si="336"/>
        <v>15581.574719090571</v>
      </c>
      <c r="BR410" s="89">
        <f t="shared" si="321"/>
        <v>0.60821516495360428</v>
      </c>
      <c r="BT410" s="108"/>
      <c r="BU410" s="109">
        <f t="shared" si="337"/>
        <v>-9688.737588505508</v>
      </c>
      <c r="BV410" s="109">
        <f t="shared" si="322"/>
        <v>13245.090287182147</v>
      </c>
      <c r="BX410" s="108">
        <f t="shared" si="323"/>
        <v>9688.737588505508</v>
      </c>
      <c r="BY410" s="111">
        <f t="shared" si="324"/>
        <v>0.3670604829772468</v>
      </c>
      <c r="BZ410" s="108">
        <f t="shared" si="363"/>
        <v>97.660004000000001</v>
      </c>
      <c r="CA410" s="108">
        <f t="shared" si="364"/>
        <v>40.93</v>
      </c>
    </row>
    <row r="411" spans="1:79" ht="12.75" customHeight="1" x14ac:dyDescent="0.2">
      <c r="A411" s="107">
        <v>41925</v>
      </c>
      <c r="B411" s="108">
        <v>97.120002999999997</v>
      </c>
      <c r="C411" s="108">
        <v>77.730002999999996</v>
      </c>
      <c r="D411" s="108">
        <v>81.959998999999996</v>
      </c>
      <c r="E411" s="108">
        <v>97.120002999999997</v>
      </c>
      <c r="F411" s="108">
        <v>37.57</v>
      </c>
      <c r="G411" s="108">
        <v>41.150002000000001</v>
      </c>
      <c r="L411" s="189">
        <f>IF(inter=Weekly_2,L410+$B$4,IF(inter=Bi_weekly_2,L409+$B$4,IF(inter=Monthly_2,L407+$B$4,IF(inter=Quarterly_2,0,IF(inter=Yearly_2,0,IF(inter=None_2,0,0))))))</f>
        <v>14400</v>
      </c>
      <c r="M411" s="109">
        <f t="shared" si="338"/>
        <v>-183.64392673464363</v>
      </c>
      <c r="N411" s="109">
        <f t="shared" si="339"/>
        <v>-192.07626224411842</v>
      </c>
      <c r="O411" s="109">
        <f t="shared" si="340"/>
        <v>-52.597689224761552</v>
      </c>
      <c r="P411" s="109">
        <f t="shared" si="341"/>
        <v>-50.308835698773919</v>
      </c>
      <c r="Q411" s="109">
        <f t="shared" si="342"/>
        <v>-545.88973856397843</v>
      </c>
      <c r="R411" s="109">
        <f t="shared" si="343"/>
        <v>-134.26049559562239</v>
      </c>
      <c r="S411" s="110">
        <f t="shared" si="344"/>
        <v>1.8908970455308123</v>
      </c>
      <c r="T411" s="110">
        <f t="shared" si="345"/>
        <v>2.4710697906974022</v>
      </c>
      <c r="U411" s="110">
        <f t="shared" si="346"/>
        <v>0.64174829022095958</v>
      </c>
      <c r="V411" s="110">
        <f t="shared" si="347"/>
        <v>0.51800694135866043</v>
      </c>
      <c r="W411" s="110">
        <f t="shared" si="348"/>
        <v>14.529937145700783</v>
      </c>
      <c r="X411" s="110">
        <f t="shared" si="349"/>
        <v>3.2627093334192883</v>
      </c>
      <c r="Y411" s="110">
        <f t="shared" si="350"/>
        <v>26.095551088481741</v>
      </c>
      <c r="Z411" s="110">
        <f t="shared" si="351"/>
        <v>32.605170489958681</v>
      </c>
      <c r="AA411" s="110">
        <f t="shared" si="352"/>
        <v>9.8389459472785017</v>
      </c>
      <c r="AB411" s="110">
        <f t="shared" si="353"/>
        <v>7.2652386553159394</v>
      </c>
      <c r="AC411" s="110">
        <f t="shared" si="354"/>
        <v>157.52994410433857</v>
      </c>
      <c r="AD411" s="110">
        <f t="shared" si="355"/>
        <v>46.191978313877122</v>
      </c>
      <c r="AE411" s="110"/>
      <c r="AF411" s="110"/>
      <c r="AG411" s="110"/>
      <c r="AH411" s="110"/>
      <c r="AI411" s="110"/>
      <c r="AJ411" s="110"/>
      <c r="AK411" s="90">
        <f t="shared" si="307"/>
        <v>0</v>
      </c>
      <c r="AL411" s="90">
        <f t="shared" si="308"/>
        <v>0</v>
      </c>
      <c r="AM411" s="90">
        <f t="shared" si="309"/>
        <v>0</v>
      </c>
      <c r="AN411" s="90">
        <f t="shared" si="310"/>
        <v>0</v>
      </c>
      <c r="AO411" s="90">
        <f t="shared" si="311"/>
        <v>0</v>
      </c>
      <c r="AP411" s="90">
        <f t="shared" si="312"/>
        <v>0</v>
      </c>
      <c r="AQ411" s="110">
        <f t="shared" si="313"/>
        <v>0</v>
      </c>
      <c r="AR411" s="110">
        <f t="shared" si="314"/>
        <v>0</v>
      </c>
      <c r="AS411" s="110">
        <f t="shared" si="315"/>
        <v>0</v>
      </c>
      <c r="AT411" s="110">
        <f t="shared" si="316"/>
        <v>0</v>
      </c>
      <c r="AU411" s="110">
        <f t="shared" si="317"/>
        <v>0</v>
      </c>
      <c r="AV411" s="110">
        <f t="shared" si="318"/>
        <v>0</v>
      </c>
      <c r="AW411" s="110">
        <f t="shared" si="356"/>
        <v>3.5768157600064017</v>
      </c>
      <c r="AX411" s="110">
        <f t="shared" si="357"/>
        <v>6.1422872827630846</v>
      </c>
      <c r="AY411" s="110">
        <f t="shared" si="358"/>
        <v>1.4592363896507794</v>
      </c>
      <c r="AZ411" s="110">
        <f t="shared" si="359"/>
        <v>1.1465619715103852</v>
      </c>
      <c r="BA411" s="110">
        <f t="shared" si="360"/>
        <v>26.84911233263615</v>
      </c>
      <c r="BB411" s="110">
        <f t="shared" si="361"/>
        <v>6.5815633219972316</v>
      </c>
      <c r="BC411" s="110">
        <f t="shared" si="325"/>
        <v>29.672366848488142</v>
      </c>
      <c r="BD411" s="110">
        <f t="shared" si="326"/>
        <v>38.747457772721766</v>
      </c>
      <c r="BE411" s="110">
        <f t="shared" si="327"/>
        <v>11.298182336929282</v>
      </c>
      <c r="BF411" s="110">
        <f t="shared" si="328"/>
        <v>8.4118006268263237</v>
      </c>
      <c r="BG411" s="110">
        <f t="shared" si="329"/>
        <v>184.37905643697471</v>
      </c>
      <c r="BH411" s="110">
        <f t="shared" si="330"/>
        <v>52.773541635874352</v>
      </c>
      <c r="BI411" s="108">
        <f t="shared" si="331"/>
        <v>0</v>
      </c>
      <c r="BJ411" s="109">
        <f t="shared" si="332"/>
        <v>-10847.514536567407</v>
      </c>
      <c r="BK411" s="109">
        <f t="shared" si="319"/>
        <v>14400</v>
      </c>
      <c r="BL411" s="89">
        <f t="shared" si="333"/>
        <v>0.32749303552044307</v>
      </c>
      <c r="BM411" s="109">
        <f t="shared" si="362"/>
        <v>1900.6923160113176</v>
      </c>
      <c r="BN411" s="108">
        <f t="shared" si="334"/>
        <v>16300.692316011318</v>
      </c>
      <c r="BO411" s="89">
        <f t="shared" si="335"/>
        <v>0.50271218914351579</v>
      </c>
      <c r="BP411" s="108">
        <f t="shared" si="320"/>
        <v>2335.3259756080743</v>
      </c>
      <c r="BQ411" s="108">
        <f t="shared" si="336"/>
        <v>16735.325975608073</v>
      </c>
      <c r="BR411" s="89">
        <f t="shared" si="321"/>
        <v>0.54277976942945028</v>
      </c>
      <c r="BT411" s="108"/>
      <c r="BU411" s="109">
        <f t="shared" si="337"/>
        <v>-10847.514536567407</v>
      </c>
      <c r="BV411" s="109">
        <f t="shared" si="322"/>
        <v>14400</v>
      </c>
      <c r="BX411" s="108">
        <f t="shared" si="323"/>
        <v>10847.514536567407</v>
      </c>
      <c r="BY411" s="111">
        <f t="shared" si="324"/>
        <v>0.32749303552044307</v>
      </c>
      <c r="BZ411" s="108">
        <f t="shared" si="363"/>
        <v>97.120002999999997</v>
      </c>
      <c r="CA411" s="108">
        <f t="shared" si="364"/>
        <v>41.150002000000001</v>
      </c>
    </row>
    <row r="412" spans="1:79" ht="12.75" customHeight="1" x14ac:dyDescent="0.2">
      <c r="A412" s="107">
        <v>41932</v>
      </c>
      <c r="B412" s="108">
        <v>101.150002</v>
      </c>
      <c r="C412" s="108">
        <v>80.610000999999997</v>
      </c>
      <c r="D412" s="108">
        <v>85.510002</v>
      </c>
      <c r="E412" s="108">
        <v>100.900002</v>
      </c>
      <c r="F412" s="108">
        <v>38.590000000000003</v>
      </c>
      <c r="G412" s="108">
        <v>41.470001000000003</v>
      </c>
      <c r="L412" s="189">
        <f>IF(inter=Weekly_2,L411+$B$4,IF(inter=Bi_weekly_2,0,IF(inter=Monthly_2,0,IF(inter=Quarterly_2,L399+$B$4,IF(inter=Yearly_2,0,IF(inter=None_2,0,0))))))</f>
        <v>0</v>
      </c>
      <c r="M412" s="109">
        <f t="shared" si="338"/>
        <v>0</v>
      </c>
      <c r="N412" s="109">
        <f t="shared" si="339"/>
        <v>0</v>
      </c>
      <c r="O412" s="109">
        <f t="shared" si="340"/>
        <v>0</v>
      </c>
      <c r="P412" s="109">
        <f t="shared" si="341"/>
        <v>0</v>
      </c>
      <c r="Q412" s="109">
        <f t="shared" si="342"/>
        <v>0</v>
      </c>
      <c r="R412" s="109">
        <f t="shared" si="343"/>
        <v>0</v>
      </c>
      <c r="S412" s="110">
        <f t="shared" si="344"/>
        <v>0</v>
      </c>
      <c r="T412" s="110">
        <f t="shared" si="345"/>
        <v>0</v>
      </c>
      <c r="U412" s="110">
        <f t="shared" si="346"/>
        <v>0</v>
      </c>
      <c r="V412" s="110">
        <f t="shared" si="347"/>
        <v>0</v>
      </c>
      <c r="W412" s="110">
        <f t="shared" si="348"/>
        <v>0</v>
      </c>
      <c r="X412" s="110">
        <f t="shared" si="349"/>
        <v>0</v>
      </c>
      <c r="Y412" s="110">
        <f t="shared" si="350"/>
        <v>26.095551088481741</v>
      </c>
      <c r="Z412" s="110">
        <f t="shared" si="351"/>
        <v>32.605170489958681</v>
      </c>
      <c r="AA412" s="110">
        <f t="shared" si="352"/>
        <v>9.8389459472785017</v>
      </c>
      <c r="AB412" s="110">
        <f t="shared" si="353"/>
        <v>7.2652386553159394</v>
      </c>
      <c r="AC412" s="110">
        <f t="shared" si="354"/>
        <v>157.52994410433857</v>
      </c>
      <c r="AD412" s="110">
        <f t="shared" si="355"/>
        <v>46.191978313877122</v>
      </c>
      <c r="AE412" s="110"/>
      <c r="AF412" s="110"/>
      <c r="AG412" s="110"/>
      <c r="AH412" s="110"/>
      <c r="AI412" s="110"/>
      <c r="AJ412" s="110"/>
      <c r="AK412" s="90">
        <f t="shared" si="307"/>
        <v>0</v>
      </c>
      <c r="AL412" s="90">
        <f t="shared" si="308"/>
        <v>0</v>
      </c>
      <c r="AM412" s="90">
        <f t="shared" si="309"/>
        <v>0</v>
      </c>
      <c r="AN412" s="90">
        <f t="shared" si="310"/>
        <v>0</v>
      </c>
      <c r="AO412" s="90">
        <f t="shared" si="311"/>
        <v>0</v>
      </c>
      <c r="AP412" s="90">
        <f t="shared" si="312"/>
        <v>0</v>
      </c>
      <c r="AQ412" s="110">
        <f t="shared" si="313"/>
        <v>0</v>
      </c>
      <c r="AR412" s="110">
        <f t="shared" si="314"/>
        <v>0</v>
      </c>
      <c r="AS412" s="110">
        <f t="shared" si="315"/>
        <v>0</v>
      </c>
      <c r="AT412" s="110">
        <f t="shared" si="316"/>
        <v>0</v>
      </c>
      <c r="AU412" s="110">
        <f t="shared" si="317"/>
        <v>0</v>
      </c>
      <c r="AV412" s="110">
        <f t="shared" si="318"/>
        <v>0</v>
      </c>
      <c r="AW412" s="110">
        <f t="shared" si="356"/>
        <v>3.5768157600064017</v>
      </c>
      <c r="AX412" s="110">
        <f t="shared" si="357"/>
        <v>6.1422872827630846</v>
      </c>
      <c r="AY412" s="110">
        <f t="shared" si="358"/>
        <v>1.4592363896507794</v>
      </c>
      <c r="AZ412" s="110">
        <f t="shared" si="359"/>
        <v>1.1465619715103852</v>
      </c>
      <c r="BA412" s="110">
        <f t="shared" si="360"/>
        <v>26.84911233263615</v>
      </c>
      <c r="BB412" s="110">
        <f t="shared" si="361"/>
        <v>6.5815633219972316</v>
      </c>
      <c r="BC412" s="110">
        <f t="shared" si="325"/>
        <v>29.672366848488142</v>
      </c>
      <c r="BD412" s="110">
        <f t="shared" si="326"/>
        <v>38.747457772721766</v>
      </c>
      <c r="BE412" s="110">
        <f t="shared" si="327"/>
        <v>11.298182336929282</v>
      </c>
      <c r="BF412" s="110">
        <f t="shared" si="328"/>
        <v>8.4118006268263237</v>
      </c>
      <c r="BG412" s="110">
        <f t="shared" si="329"/>
        <v>184.37905643697471</v>
      </c>
      <c r="BH412" s="110">
        <f t="shared" si="330"/>
        <v>52.773541635874352</v>
      </c>
      <c r="BI412" s="108">
        <f t="shared" si="331"/>
        <v>0</v>
      </c>
      <c r="BJ412" s="109">
        <f t="shared" si="332"/>
        <v>-10847.514536567407</v>
      </c>
      <c r="BK412" s="109">
        <f t="shared" si="319"/>
        <v>14836.92068292819</v>
      </c>
      <c r="BL412" s="89">
        <f t="shared" si="333"/>
        <v>0.36777144966363817</v>
      </c>
      <c r="BM412" s="109">
        <f t="shared" si="362"/>
        <v>1900.6923160113176</v>
      </c>
      <c r="BN412" s="108">
        <f t="shared" si="334"/>
        <v>16737.612998939509</v>
      </c>
      <c r="BO412" s="89">
        <f t="shared" si="335"/>
        <v>0.54299060328671089</v>
      </c>
      <c r="BP412" s="108">
        <f t="shared" si="320"/>
        <v>2406.4367995613493</v>
      </c>
      <c r="BQ412" s="108">
        <f t="shared" si="336"/>
        <v>17243.35748248954</v>
      </c>
      <c r="BR412" s="89">
        <f t="shared" si="321"/>
        <v>0.5896136782634851</v>
      </c>
      <c r="BT412" s="108"/>
      <c r="BU412" s="109">
        <f t="shared" si="337"/>
        <v>-10847.514536567407</v>
      </c>
      <c r="BV412" s="109">
        <f t="shared" si="322"/>
        <v>14836.92068292819</v>
      </c>
      <c r="BX412" s="108">
        <f t="shared" si="323"/>
        <v>10847.514536567407</v>
      </c>
      <c r="BY412" s="111">
        <f t="shared" si="324"/>
        <v>0.36777144966363795</v>
      </c>
      <c r="BZ412" s="108">
        <f t="shared" si="363"/>
        <v>101.150002</v>
      </c>
      <c r="CA412" s="108">
        <f t="shared" si="364"/>
        <v>41.470001000000003</v>
      </c>
    </row>
    <row r="413" spans="1:79" ht="12.75" customHeight="1" x14ac:dyDescent="0.2">
      <c r="A413" s="107">
        <v>41939</v>
      </c>
      <c r="B413" s="108">
        <v>104.019997</v>
      </c>
      <c r="C413" s="108">
        <v>82.660004000000001</v>
      </c>
      <c r="D413" s="108">
        <v>87.919998000000007</v>
      </c>
      <c r="E413" s="108">
        <v>104.58000199999999</v>
      </c>
      <c r="F413" s="108">
        <v>39.610000999999997</v>
      </c>
      <c r="G413" s="108">
        <v>42.639999000000003</v>
      </c>
      <c r="L413" s="189">
        <f>IF(inter=Weekly_2,L412+$B$4,IF(inter=Bi_weekly_2,L411+$B$4,IF(inter=Monthly_2,0,IF(inter=Quarterly_2,0,IF(inter=Yearly_2,0,IF(inter=None_2,0,0))))))</f>
        <v>0</v>
      </c>
      <c r="M413" s="109">
        <f t="shared" si="338"/>
        <v>0</v>
      </c>
      <c r="N413" s="109">
        <f t="shared" si="339"/>
        <v>0</v>
      </c>
      <c r="O413" s="109">
        <f t="shared" si="340"/>
        <v>0</v>
      </c>
      <c r="P413" s="109">
        <f t="shared" si="341"/>
        <v>0</v>
      </c>
      <c r="Q413" s="109">
        <f t="shared" si="342"/>
        <v>0</v>
      </c>
      <c r="R413" s="109">
        <f t="shared" si="343"/>
        <v>0</v>
      </c>
      <c r="S413" s="110">
        <f t="shared" si="344"/>
        <v>0</v>
      </c>
      <c r="T413" s="110">
        <f t="shared" si="345"/>
        <v>0</v>
      </c>
      <c r="U413" s="110">
        <f t="shared" si="346"/>
        <v>0</v>
      </c>
      <c r="V413" s="110">
        <f t="shared" si="347"/>
        <v>0</v>
      </c>
      <c r="W413" s="110">
        <f t="shared" si="348"/>
        <v>0</v>
      </c>
      <c r="X413" s="110">
        <f t="shared" si="349"/>
        <v>0</v>
      </c>
      <c r="Y413" s="110">
        <f t="shared" si="350"/>
        <v>26.095551088481741</v>
      </c>
      <c r="Z413" s="110">
        <f t="shared" si="351"/>
        <v>32.605170489958681</v>
      </c>
      <c r="AA413" s="110">
        <f t="shared" si="352"/>
        <v>9.8389459472785017</v>
      </c>
      <c r="AB413" s="110">
        <f t="shared" si="353"/>
        <v>7.2652386553159394</v>
      </c>
      <c r="AC413" s="110">
        <f t="shared" si="354"/>
        <v>157.52994410433857</v>
      </c>
      <c r="AD413" s="110">
        <f t="shared" si="355"/>
        <v>46.191978313877122</v>
      </c>
      <c r="AE413" s="110"/>
      <c r="AF413" s="110"/>
      <c r="AG413" s="110"/>
      <c r="AH413" s="110"/>
      <c r="AI413" s="110"/>
      <c r="AJ413" s="110"/>
      <c r="AK413" s="90">
        <f t="shared" si="307"/>
        <v>0</v>
      </c>
      <c r="AL413" s="90">
        <f t="shared" si="308"/>
        <v>0</v>
      </c>
      <c r="AM413" s="90">
        <f t="shared" si="309"/>
        <v>0</v>
      </c>
      <c r="AN413" s="90">
        <f t="shared" si="310"/>
        <v>0</v>
      </c>
      <c r="AO413" s="90">
        <f t="shared" si="311"/>
        <v>0</v>
      </c>
      <c r="AP413" s="90">
        <f t="shared" si="312"/>
        <v>0</v>
      </c>
      <c r="AQ413" s="110">
        <f t="shared" si="313"/>
        <v>0</v>
      </c>
      <c r="AR413" s="110">
        <f t="shared" si="314"/>
        <v>0</v>
      </c>
      <c r="AS413" s="110">
        <f t="shared" si="315"/>
        <v>0</v>
      </c>
      <c r="AT413" s="110">
        <f t="shared" si="316"/>
        <v>0</v>
      </c>
      <c r="AU413" s="110">
        <f t="shared" si="317"/>
        <v>0</v>
      </c>
      <c r="AV413" s="110">
        <f t="shared" si="318"/>
        <v>0</v>
      </c>
      <c r="AW413" s="110">
        <f t="shared" si="356"/>
        <v>3.5768157600064017</v>
      </c>
      <c r="AX413" s="110">
        <f t="shared" si="357"/>
        <v>6.1422872827630846</v>
      </c>
      <c r="AY413" s="110">
        <f t="shared" si="358"/>
        <v>1.4592363896507794</v>
      </c>
      <c r="AZ413" s="110">
        <f t="shared" si="359"/>
        <v>1.1465619715103852</v>
      </c>
      <c r="BA413" s="110">
        <f t="shared" si="360"/>
        <v>26.84911233263615</v>
      </c>
      <c r="BB413" s="110">
        <f t="shared" si="361"/>
        <v>6.5815633219972316</v>
      </c>
      <c r="BC413" s="110">
        <f t="shared" si="325"/>
        <v>29.672366848488142</v>
      </c>
      <c r="BD413" s="110">
        <f t="shared" si="326"/>
        <v>38.747457772721766</v>
      </c>
      <c r="BE413" s="110">
        <f t="shared" si="327"/>
        <v>11.298182336929282</v>
      </c>
      <c r="BF413" s="110">
        <f t="shared" si="328"/>
        <v>8.4118006268263237</v>
      </c>
      <c r="BG413" s="110">
        <f t="shared" si="329"/>
        <v>184.37905643697471</v>
      </c>
      <c r="BH413" s="110">
        <f t="shared" si="330"/>
        <v>52.773541635874352</v>
      </c>
      <c r="BI413" s="108">
        <f t="shared" si="331"/>
        <v>0</v>
      </c>
      <c r="BJ413" s="109">
        <f t="shared" si="332"/>
        <v>-10847.514536567407</v>
      </c>
      <c r="BK413" s="109">
        <f t="shared" si="319"/>
        <v>15243.828602782673</v>
      </c>
      <c r="BL413" s="89">
        <f t="shared" si="333"/>
        <v>0.40528307672648101</v>
      </c>
      <c r="BM413" s="109">
        <f t="shared" si="362"/>
        <v>1900.6923160113176</v>
      </c>
      <c r="BN413" s="108">
        <f t="shared" si="334"/>
        <v>17144.520918793991</v>
      </c>
      <c r="BO413" s="89">
        <f t="shared" si="335"/>
        <v>0.58050223034955351</v>
      </c>
      <c r="BP413" s="108">
        <f t="shared" si="320"/>
        <v>2472.116589534297</v>
      </c>
      <c r="BQ413" s="108">
        <f t="shared" si="336"/>
        <v>17715.945192316969</v>
      </c>
      <c r="BR413" s="89">
        <f t="shared" si="321"/>
        <v>0.63318012919879529</v>
      </c>
      <c r="BT413" s="108"/>
      <c r="BU413" s="109">
        <f t="shared" si="337"/>
        <v>-10847.514536567407</v>
      </c>
      <c r="BV413" s="109">
        <f t="shared" si="322"/>
        <v>15243.828602782673</v>
      </c>
      <c r="BX413" s="108">
        <f t="shared" si="323"/>
        <v>10847.514536567407</v>
      </c>
      <c r="BY413" s="111">
        <f t="shared" si="324"/>
        <v>0.40528307672648078</v>
      </c>
      <c r="BZ413" s="108">
        <f t="shared" si="363"/>
        <v>104.019997</v>
      </c>
      <c r="CA413" s="108">
        <f t="shared" si="364"/>
        <v>42.639999000000003</v>
      </c>
    </row>
    <row r="414" spans="1:79" ht="12.75" customHeight="1" x14ac:dyDescent="0.2">
      <c r="A414" s="107">
        <v>41946</v>
      </c>
      <c r="B414" s="108">
        <v>104.779999</v>
      </c>
      <c r="C414" s="108">
        <v>83.580001999999993</v>
      </c>
      <c r="D414" s="108">
        <v>88.540001000000004</v>
      </c>
      <c r="E414" s="108">
        <v>105.30999799999999</v>
      </c>
      <c r="F414" s="108">
        <v>38.939999</v>
      </c>
      <c r="G414" s="108">
        <v>41.810001</v>
      </c>
      <c r="L414" s="189">
        <f>IF(inter=Weekly_2,L413+$B$4,IF(inter=Bi_weekly_2,0,IF(inter=Monthly_2,0,IF(inter=Quarterly_2,0,IF(inter=Yearly_2,0,IF(inter=None_2,0,0))))))</f>
        <v>0</v>
      </c>
      <c r="M414" s="109">
        <f t="shared" si="338"/>
        <v>0</v>
      </c>
      <c r="N414" s="109">
        <f t="shared" si="339"/>
        <v>0</v>
      </c>
      <c r="O414" s="109">
        <f t="shared" si="340"/>
        <v>0</v>
      </c>
      <c r="P414" s="109">
        <f t="shared" si="341"/>
        <v>0</v>
      </c>
      <c r="Q414" s="109">
        <f t="shared" si="342"/>
        <v>0</v>
      </c>
      <c r="R414" s="109">
        <f t="shared" si="343"/>
        <v>0</v>
      </c>
      <c r="S414" s="110">
        <f t="shared" si="344"/>
        <v>0</v>
      </c>
      <c r="T414" s="110">
        <f t="shared" si="345"/>
        <v>0</v>
      </c>
      <c r="U414" s="110">
        <f t="shared" si="346"/>
        <v>0</v>
      </c>
      <c r="V414" s="110">
        <f t="shared" si="347"/>
        <v>0</v>
      </c>
      <c r="W414" s="110">
        <f t="shared" si="348"/>
        <v>0</v>
      </c>
      <c r="X414" s="110">
        <f t="shared" si="349"/>
        <v>0</v>
      </c>
      <c r="Y414" s="110">
        <f t="shared" si="350"/>
        <v>26.095551088481741</v>
      </c>
      <c r="Z414" s="110">
        <f t="shared" si="351"/>
        <v>32.605170489958681</v>
      </c>
      <c r="AA414" s="110">
        <f t="shared" si="352"/>
        <v>9.8389459472785017</v>
      </c>
      <c r="AB414" s="110">
        <f t="shared" si="353"/>
        <v>7.2652386553159394</v>
      </c>
      <c r="AC414" s="110">
        <f t="shared" si="354"/>
        <v>157.52994410433857</v>
      </c>
      <c r="AD414" s="110">
        <f t="shared" si="355"/>
        <v>46.191978313877122</v>
      </c>
      <c r="AE414" s="110"/>
      <c r="AF414" s="110"/>
      <c r="AG414" s="110"/>
      <c r="AH414" s="110"/>
      <c r="AI414" s="110"/>
      <c r="AJ414" s="110"/>
      <c r="AK414" s="90">
        <f t="shared" si="307"/>
        <v>0</v>
      </c>
      <c r="AL414" s="90">
        <f t="shared" si="308"/>
        <v>0</v>
      </c>
      <c r="AM414" s="90">
        <f t="shared" si="309"/>
        <v>0</v>
      </c>
      <c r="AN414" s="90">
        <f t="shared" si="310"/>
        <v>0</v>
      </c>
      <c r="AO414" s="90">
        <f t="shared" si="311"/>
        <v>0</v>
      </c>
      <c r="AP414" s="90">
        <f t="shared" si="312"/>
        <v>0</v>
      </c>
      <c r="AQ414" s="110">
        <f t="shared" si="313"/>
        <v>0</v>
      </c>
      <c r="AR414" s="110">
        <f t="shared" si="314"/>
        <v>0</v>
      </c>
      <c r="AS414" s="110">
        <f t="shared" si="315"/>
        <v>0</v>
      </c>
      <c r="AT414" s="110">
        <f t="shared" si="316"/>
        <v>0</v>
      </c>
      <c r="AU414" s="110">
        <f t="shared" si="317"/>
        <v>0</v>
      </c>
      <c r="AV414" s="110">
        <f t="shared" si="318"/>
        <v>0</v>
      </c>
      <c r="AW414" s="110">
        <f t="shared" si="356"/>
        <v>3.5768157600064017</v>
      </c>
      <c r="AX414" s="110">
        <f t="shared" si="357"/>
        <v>6.1422872827630846</v>
      </c>
      <c r="AY414" s="110">
        <f t="shared" si="358"/>
        <v>1.4592363896507794</v>
      </c>
      <c r="AZ414" s="110">
        <f t="shared" si="359"/>
        <v>1.1465619715103852</v>
      </c>
      <c r="BA414" s="110">
        <f t="shared" si="360"/>
        <v>26.84911233263615</v>
      </c>
      <c r="BB414" s="110">
        <f t="shared" si="361"/>
        <v>6.5815633219972316</v>
      </c>
      <c r="BC414" s="110">
        <f t="shared" si="325"/>
        <v>29.672366848488142</v>
      </c>
      <c r="BD414" s="110">
        <f t="shared" si="326"/>
        <v>38.747457772721766</v>
      </c>
      <c r="BE414" s="110">
        <f t="shared" si="327"/>
        <v>11.298182336929282</v>
      </c>
      <c r="BF414" s="110">
        <f t="shared" si="328"/>
        <v>8.4118006268263237</v>
      </c>
      <c r="BG414" s="110">
        <f t="shared" si="329"/>
        <v>184.37905643697471</v>
      </c>
      <c r="BH414" s="110">
        <f t="shared" si="330"/>
        <v>52.773541635874352</v>
      </c>
      <c r="BI414" s="108">
        <f t="shared" si="331"/>
        <v>0</v>
      </c>
      <c r="BJ414" s="109">
        <f t="shared" si="332"/>
        <v>-10847.514536567407</v>
      </c>
      <c r="BK414" s="109">
        <f t="shared" si="319"/>
        <v>15161.177109376662</v>
      </c>
      <c r="BL414" s="89">
        <f t="shared" si="333"/>
        <v>0.39766368215204739</v>
      </c>
      <c r="BM414" s="109">
        <f t="shared" si="362"/>
        <v>1900.6923160113176</v>
      </c>
      <c r="BN414" s="108">
        <f t="shared" si="334"/>
        <v>17061.86942538798</v>
      </c>
      <c r="BO414" s="89">
        <f t="shared" si="335"/>
        <v>0.57288283577512011</v>
      </c>
      <c r="BP414" s="108">
        <f t="shared" si="320"/>
        <v>2458.7759419181266</v>
      </c>
      <c r="BQ414" s="108">
        <f t="shared" si="336"/>
        <v>17619.953051294789</v>
      </c>
      <c r="BR414" s="89">
        <f t="shared" si="321"/>
        <v>0.62433090012437598</v>
      </c>
      <c r="BT414" s="108"/>
      <c r="BU414" s="109">
        <f t="shared" si="337"/>
        <v>-10847.514536567407</v>
      </c>
      <c r="BV414" s="109">
        <f t="shared" si="322"/>
        <v>15161.177109376662</v>
      </c>
      <c r="BX414" s="108">
        <f t="shared" si="323"/>
        <v>10847.514536567407</v>
      </c>
      <c r="BY414" s="111">
        <f t="shared" si="324"/>
        <v>0.39766368215204717</v>
      </c>
      <c r="BZ414" s="108">
        <f t="shared" si="363"/>
        <v>104.779999</v>
      </c>
      <c r="CA414" s="108">
        <f t="shared" si="364"/>
        <v>41.810001</v>
      </c>
    </row>
    <row r="415" spans="1:79" ht="12.75" customHeight="1" x14ac:dyDescent="0.2">
      <c r="A415" s="107">
        <v>41953</v>
      </c>
      <c r="B415" s="108">
        <v>105.16999800000001</v>
      </c>
      <c r="C415" s="108">
        <v>83.790001000000004</v>
      </c>
      <c r="D415" s="108">
        <v>88.410004000000001</v>
      </c>
      <c r="E415" s="108">
        <v>105.239998</v>
      </c>
      <c r="F415" s="108">
        <v>39.240001999999997</v>
      </c>
      <c r="G415" s="108">
        <v>42.130001</v>
      </c>
      <c r="L415" s="189">
        <f>IF(inter=Weekly_2,L414+$B$4,IF(inter=Bi_weekly_2,L413+$B$4,IF(inter=Monthly_2,L411+$B$4,IF(inter=Quarterly_2,0,IF(inter=Yearly_2,0,IF(inter=None_2,0,0))))))</f>
        <v>14500</v>
      </c>
      <c r="M415" s="109">
        <f t="shared" si="338"/>
        <v>192.46905578452288</v>
      </c>
      <c r="N415" s="109">
        <f t="shared" si="339"/>
        <v>179.98726795880839</v>
      </c>
      <c r="O415" s="109">
        <f t="shared" si="340"/>
        <v>57.861250554676076</v>
      </c>
      <c r="P415" s="109">
        <f t="shared" si="341"/>
        <v>54.093701554972199</v>
      </c>
      <c r="Q415" s="109">
        <f t="shared" si="342"/>
        <v>221.97532171413332</v>
      </c>
      <c r="R415" s="109">
        <f t="shared" si="343"/>
        <v>32.068092555621433</v>
      </c>
      <c r="S415" s="110">
        <f t="shared" si="344"/>
        <v>-1.8300756817027122</v>
      </c>
      <c r="T415" s="110">
        <f t="shared" si="345"/>
        <v>-2.1480757347026214</v>
      </c>
      <c r="U415" s="110">
        <f t="shared" si="346"/>
        <v>-0.65446496931134712</v>
      </c>
      <c r="V415" s="110">
        <f t="shared" si="347"/>
        <v>-0.51400325525445367</v>
      </c>
      <c r="W415" s="110">
        <f t="shared" si="348"/>
        <v>-5.656863160051147</v>
      </c>
      <c r="X415" s="110">
        <f t="shared" si="349"/>
        <v>-0.76116999274748254</v>
      </c>
      <c r="Y415" s="110">
        <f t="shared" si="350"/>
        <v>24.265475406779029</v>
      </c>
      <c r="Z415" s="110">
        <f t="shared" si="351"/>
        <v>30.457094755256058</v>
      </c>
      <c r="AA415" s="110">
        <f t="shared" si="352"/>
        <v>9.184480977967155</v>
      </c>
      <c r="AB415" s="110">
        <f t="shared" si="353"/>
        <v>6.7512354000614856</v>
      </c>
      <c r="AC415" s="110">
        <f t="shared" si="354"/>
        <v>151.87308094428741</v>
      </c>
      <c r="AD415" s="110">
        <f t="shared" si="355"/>
        <v>45.430808321129639</v>
      </c>
      <c r="AE415" s="110"/>
      <c r="AF415" s="110"/>
      <c r="AG415" s="110"/>
      <c r="AH415" s="110"/>
      <c r="AI415" s="110"/>
      <c r="AJ415" s="110"/>
      <c r="AK415" s="90">
        <f t="shared" si="307"/>
        <v>0</v>
      </c>
      <c r="AL415" s="90">
        <f t="shared" si="308"/>
        <v>0</v>
      </c>
      <c r="AM415" s="90">
        <f t="shared" si="309"/>
        <v>0</v>
      </c>
      <c r="AN415" s="90">
        <f t="shared" si="310"/>
        <v>0</v>
      </c>
      <c r="AO415" s="90">
        <f t="shared" si="311"/>
        <v>0</v>
      </c>
      <c r="AP415" s="90">
        <f t="shared" si="312"/>
        <v>0</v>
      </c>
      <c r="AQ415" s="110">
        <f t="shared" si="313"/>
        <v>0</v>
      </c>
      <c r="AR415" s="110">
        <f t="shared" si="314"/>
        <v>0</v>
      </c>
      <c r="AS415" s="110">
        <f t="shared" si="315"/>
        <v>0</v>
      </c>
      <c r="AT415" s="110">
        <f t="shared" si="316"/>
        <v>0</v>
      </c>
      <c r="AU415" s="110">
        <f t="shared" si="317"/>
        <v>0</v>
      </c>
      <c r="AV415" s="110">
        <f t="shared" si="318"/>
        <v>0</v>
      </c>
      <c r="AW415" s="110">
        <f t="shared" si="356"/>
        <v>3.5768157600064017</v>
      </c>
      <c r="AX415" s="110">
        <f t="shared" si="357"/>
        <v>6.1422872827630846</v>
      </c>
      <c r="AY415" s="110">
        <f t="shared" si="358"/>
        <v>1.4592363896507794</v>
      </c>
      <c r="AZ415" s="110">
        <f t="shared" si="359"/>
        <v>1.1465619715103852</v>
      </c>
      <c r="BA415" s="110">
        <f t="shared" si="360"/>
        <v>26.84911233263615</v>
      </c>
      <c r="BB415" s="110">
        <f t="shared" si="361"/>
        <v>6.5815633219972316</v>
      </c>
      <c r="BC415" s="110">
        <f t="shared" si="325"/>
        <v>27.842291166785429</v>
      </c>
      <c r="BD415" s="110">
        <f t="shared" si="326"/>
        <v>36.599382038019144</v>
      </c>
      <c r="BE415" s="110">
        <f t="shared" si="327"/>
        <v>10.643717367617935</v>
      </c>
      <c r="BF415" s="110">
        <f t="shared" si="328"/>
        <v>7.8977973715718708</v>
      </c>
      <c r="BG415" s="110">
        <f t="shared" si="329"/>
        <v>178.72219327692355</v>
      </c>
      <c r="BH415" s="110">
        <f t="shared" si="330"/>
        <v>52.012371643126869</v>
      </c>
      <c r="BI415" s="108">
        <f t="shared" si="331"/>
        <v>0</v>
      </c>
      <c r="BJ415" s="109">
        <f t="shared" si="332"/>
        <v>-10109.059846444676</v>
      </c>
      <c r="BK415" s="109">
        <f t="shared" si="319"/>
        <v>14500</v>
      </c>
      <c r="BL415" s="89">
        <f t="shared" si="333"/>
        <v>0.43435692539693527</v>
      </c>
      <c r="BM415" s="109">
        <f t="shared" si="362"/>
        <v>1900.6923160113176</v>
      </c>
      <c r="BN415" s="108">
        <f t="shared" si="334"/>
        <v>16400.692316011318</v>
      </c>
      <c r="BO415" s="89">
        <f t="shared" si="335"/>
        <v>0.62237562791552659</v>
      </c>
      <c r="BP415" s="108">
        <f t="shared" si="320"/>
        <v>2471.3517294940216</v>
      </c>
      <c r="BQ415" s="108">
        <f t="shared" si="336"/>
        <v>16971.351729494021</v>
      </c>
      <c r="BR415" s="89">
        <f t="shared" si="321"/>
        <v>0.67882592321013835</v>
      </c>
      <c r="BT415" s="108"/>
      <c r="BU415" s="109">
        <f t="shared" si="337"/>
        <v>-10109.059846444676</v>
      </c>
      <c r="BV415" s="109">
        <f t="shared" si="322"/>
        <v>14500</v>
      </c>
      <c r="BX415" s="108">
        <f t="shared" si="323"/>
        <v>10109.059846444676</v>
      </c>
      <c r="BY415" s="111">
        <f t="shared" si="324"/>
        <v>0.43435692539693527</v>
      </c>
      <c r="BZ415" s="108">
        <f t="shared" si="363"/>
        <v>105.16999800000001</v>
      </c>
      <c r="CA415" s="108">
        <f t="shared" si="364"/>
        <v>42.130001</v>
      </c>
    </row>
    <row r="416" spans="1:79" ht="12.75" customHeight="1" x14ac:dyDescent="0.2">
      <c r="A416" s="107">
        <v>41960</v>
      </c>
      <c r="B416" s="108">
        <v>106.370003</v>
      </c>
      <c r="C416" s="108">
        <v>84.800003000000004</v>
      </c>
      <c r="D416" s="108">
        <v>90</v>
      </c>
      <c r="E416" s="108">
        <v>105.800003</v>
      </c>
      <c r="F416" s="108">
        <v>39.490001999999997</v>
      </c>
      <c r="G416" s="108">
        <v>43.110000999999997</v>
      </c>
      <c r="L416" s="189">
        <f>IF(inter=Weekly_2,L415+$B$4,IF(inter=Bi_weekly_2,0,IF(inter=Monthly_2,0,IF(inter=Quarterly_2,0,IF(inter=Yearly_2,0,IF(inter=None_2,0,0))))))</f>
        <v>0</v>
      </c>
      <c r="M416" s="109">
        <f t="shared" si="338"/>
        <v>0</v>
      </c>
      <c r="N416" s="109">
        <f t="shared" si="339"/>
        <v>0</v>
      </c>
      <c r="O416" s="109">
        <f t="shared" si="340"/>
        <v>0</v>
      </c>
      <c r="P416" s="109">
        <f t="shared" si="341"/>
        <v>0</v>
      </c>
      <c r="Q416" s="109">
        <f t="shared" si="342"/>
        <v>0</v>
      </c>
      <c r="R416" s="109">
        <f t="shared" si="343"/>
        <v>0</v>
      </c>
      <c r="S416" s="110">
        <f t="shared" si="344"/>
        <v>0</v>
      </c>
      <c r="T416" s="110">
        <f t="shared" si="345"/>
        <v>0</v>
      </c>
      <c r="U416" s="110">
        <f t="shared" si="346"/>
        <v>0</v>
      </c>
      <c r="V416" s="110">
        <f t="shared" si="347"/>
        <v>0</v>
      </c>
      <c r="W416" s="110">
        <f t="shared" si="348"/>
        <v>0</v>
      </c>
      <c r="X416" s="110">
        <f t="shared" si="349"/>
        <v>0</v>
      </c>
      <c r="Y416" s="110">
        <f t="shared" si="350"/>
        <v>24.265475406779029</v>
      </c>
      <c r="Z416" s="110">
        <f t="shared" si="351"/>
        <v>30.457094755256058</v>
      </c>
      <c r="AA416" s="110">
        <f t="shared" si="352"/>
        <v>9.184480977967155</v>
      </c>
      <c r="AB416" s="110">
        <f t="shared" si="353"/>
        <v>6.7512354000614856</v>
      </c>
      <c r="AC416" s="110">
        <f t="shared" si="354"/>
        <v>151.87308094428741</v>
      </c>
      <c r="AD416" s="110">
        <f t="shared" si="355"/>
        <v>45.430808321129639</v>
      </c>
      <c r="AE416" s="110"/>
      <c r="AF416" s="110"/>
      <c r="AG416" s="110"/>
      <c r="AH416" s="110"/>
      <c r="AI416" s="110"/>
      <c r="AJ416" s="110"/>
      <c r="AK416" s="90">
        <f t="shared" si="307"/>
        <v>0</v>
      </c>
      <c r="AL416" s="90">
        <f t="shared" si="308"/>
        <v>0</v>
      </c>
      <c r="AM416" s="90">
        <f t="shared" si="309"/>
        <v>0</v>
      </c>
      <c r="AN416" s="90">
        <f t="shared" si="310"/>
        <v>0</v>
      </c>
      <c r="AO416" s="90">
        <f t="shared" si="311"/>
        <v>0</v>
      </c>
      <c r="AP416" s="90">
        <f t="shared" si="312"/>
        <v>0</v>
      </c>
      <c r="AQ416" s="110">
        <f t="shared" si="313"/>
        <v>0</v>
      </c>
      <c r="AR416" s="110">
        <f t="shared" si="314"/>
        <v>0</v>
      </c>
      <c r="AS416" s="110">
        <f t="shared" si="315"/>
        <v>0</v>
      </c>
      <c r="AT416" s="110">
        <f t="shared" si="316"/>
        <v>0</v>
      </c>
      <c r="AU416" s="110">
        <f t="shared" si="317"/>
        <v>0</v>
      </c>
      <c r="AV416" s="110">
        <f t="shared" si="318"/>
        <v>0</v>
      </c>
      <c r="AW416" s="110">
        <f t="shared" si="356"/>
        <v>3.5768157600064017</v>
      </c>
      <c r="AX416" s="110">
        <f t="shared" si="357"/>
        <v>6.1422872827630846</v>
      </c>
      <c r="AY416" s="110">
        <f t="shared" si="358"/>
        <v>1.4592363896507794</v>
      </c>
      <c r="AZ416" s="110">
        <f t="shared" si="359"/>
        <v>1.1465619715103852</v>
      </c>
      <c r="BA416" s="110">
        <f t="shared" si="360"/>
        <v>26.84911233263615</v>
      </c>
      <c r="BB416" s="110">
        <f t="shared" si="361"/>
        <v>6.5815633219972316</v>
      </c>
      <c r="BC416" s="110">
        <f t="shared" si="325"/>
        <v>27.842291166785429</v>
      </c>
      <c r="BD416" s="110">
        <f t="shared" si="326"/>
        <v>36.599382038019144</v>
      </c>
      <c r="BE416" s="110">
        <f t="shared" si="327"/>
        <v>10.643717367617935</v>
      </c>
      <c r="BF416" s="110">
        <f t="shared" si="328"/>
        <v>7.8977973715718708</v>
      </c>
      <c r="BG416" s="110">
        <f t="shared" si="329"/>
        <v>178.72219327692355</v>
      </c>
      <c r="BH416" s="110">
        <f t="shared" si="330"/>
        <v>52.012371643126869</v>
      </c>
      <c r="BI416" s="108">
        <f t="shared" si="331"/>
        <v>0</v>
      </c>
      <c r="BJ416" s="109">
        <f t="shared" si="332"/>
        <v>-10109.059846444676</v>
      </c>
      <c r="BK416" s="109">
        <f t="shared" si="319"/>
        <v>14660.754894420543</v>
      </c>
      <c r="BL416" s="89">
        <f t="shared" si="333"/>
        <v>0.45025898719718072</v>
      </c>
      <c r="BM416" s="109">
        <f t="shared" si="362"/>
        <v>1900.6923160113176</v>
      </c>
      <c r="BN416" s="108">
        <f t="shared" si="334"/>
        <v>16561.447210431859</v>
      </c>
      <c r="BO416" s="89">
        <f t="shared" si="335"/>
        <v>0.63827768971577181</v>
      </c>
      <c r="BP416" s="108">
        <f t="shared" si="320"/>
        <v>2497.9721193284445</v>
      </c>
      <c r="BQ416" s="108">
        <f t="shared" si="336"/>
        <v>17158.727013748987</v>
      </c>
      <c r="BR416" s="89">
        <f t="shared" si="321"/>
        <v>0.69736130504595417</v>
      </c>
      <c r="BT416" s="108"/>
      <c r="BU416" s="109">
        <f t="shared" si="337"/>
        <v>-10109.059846444676</v>
      </c>
      <c r="BV416" s="109">
        <f t="shared" si="322"/>
        <v>14660.754894420543</v>
      </c>
      <c r="BX416" s="108">
        <f t="shared" si="323"/>
        <v>10109.059846444676</v>
      </c>
      <c r="BY416" s="111">
        <f t="shared" si="324"/>
        <v>0.45025898719718072</v>
      </c>
      <c r="BZ416" s="108">
        <f t="shared" si="363"/>
        <v>106.370003</v>
      </c>
      <c r="CA416" s="108">
        <f t="shared" si="364"/>
        <v>43.110000999999997</v>
      </c>
    </row>
    <row r="417" spans="1:79" ht="12.75" customHeight="1" x14ac:dyDescent="0.2">
      <c r="A417" s="113">
        <v>41967</v>
      </c>
      <c r="B417" s="108">
        <v>106.599998</v>
      </c>
      <c r="C417" s="108">
        <v>84.699996999999996</v>
      </c>
      <c r="D417" s="108">
        <v>90.309997999999993</v>
      </c>
      <c r="E417" s="108">
        <v>105.730003</v>
      </c>
      <c r="F417" s="108">
        <v>39.610000999999997</v>
      </c>
      <c r="G417" s="108">
        <v>42.169998</v>
      </c>
      <c r="L417" s="189">
        <f>IF(inter=Weekly_2,L416+$B$4,IF(inter=Bi_weekly_2,L415+$B$4,IF(inter=Monthly_2,0,IF(inter=Quarterly_2,0,IF(inter=Yearly_2,0,IF(inter=None_2,0,0))))))</f>
        <v>0</v>
      </c>
      <c r="M417" s="109">
        <f t="shared" si="338"/>
        <v>0</v>
      </c>
      <c r="N417" s="109">
        <f t="shared" si="339"/>
        <v>0</v>
      </c>
      <c r="O417" s="109">
        <f t="shared" si="340"/>
        <v>0</v>
      </c>
      <c r="P417" s="109">
        <f t="shared" si="341"/>
        <v>0</v>
      </c>
      <c r="Q417" s="109">
        <f t="shared" si="342"/>
        <v>0</v>
      </c>
      <c r="R417" s="109">
        <f t="shared" si="343"/>
        <v>0</v>
      </c>
      <c r="S417" s="110">
        <f t="shared" si="344"/>
        <v>0</v>
      </c>
      <c r="T417" s="110">
        <f t="shared" si="345"/>
        <v>0</v>
      </c>
      <c r="U417" s="110">
        <f t="shared" si="346"/>
        <v>0</v>
      </c>
      <c r="V417" s="110">
        <f t="shared" si="347"/>
        <v>0</v>
      </c>
      <c r="W417" s="110">
        <f t="shared" si="348"/>
        <v>0</v>
      </c>
      <c r="X417" s="110">
        <f t="shared" si="349"/>
        <v>0</v>
      </c>
      <c r="Y417" s="110">
        <f t="shared" si="350"/>
        <v>24.265475406779029</v>
      </c>
      <c r="Z417" s="110">
        <f t="shared" si="351"/>
        <v>30.457094755256058</v>
      </c>
      <c r="AA417" s="110">
        <f t="shared" si="352"/>
        <v>9.184480977967155</v>
      </c>
      <c r="AB417" s="110">
        <f t="shared" si="353"/>
        <v>6.7512354000614856</v>
      </c>
      <c r="AC417" s="110">
        <f t="shared" si="354"/>
        <v>151.87308094428741</v>
      </c>
      <c r="AD417" s="110">
        <f t="shared" si="355"/>
        <v>45.430808321129639</v>
      </c>
      <c r="AE417" s="110"/>
      <c r="AF417" s="110"/>
      <c r="AG417" s="110"/>
      <c r="AH417" s="110"/>
      <c r="AI417" s="110"/>
      <c r="AJ417" s="110"/>
      <c r="AK417" s="90">
        <f t="shared" si="307"/>
        <v>0</v>
      </c>
      <c r="AL417" s="90">
        <f t="shared" si="308"/>
        <v>0</v>
      </c>
      <c r="AM417" s="90">
        <f t="shared" si="309"/>
        <v>0</v>
      </c>
      <c r="AN417" s="90">
        <f t="shared" si="310"/>
        <v>0</v>
      </c>
      <c r="AO417" s="90">
        <f t="shared" si="311"/>
        <v>0</v>
      </c>
      <c r="AP417" s="90">
        <f t="shared" si="312"/>
        <v>0</v>
      </c>
      <c r="AQ417" s="110">
        <f t="shared" si="313"/>
        <v>0</v>
      </c>
      <c r="AR417" s="110">
        <f t="shared" si="314"/>
        <v>0</v>
      </c>
      <c r="AS417" s="110">
        <f t="shared" si="315"/>
        <v>0</v>
      </c>
      <c r="AT417" s="110">
        <f t="shared" si="316"/>
        <v>0</v>
      </c>
      <c r="AU417" s="110">
        <f t="shared" si="317"/>
        <v>0</v>
      </c>
      <c r="AV417" s="110">
        <f t="shared" si="318"/>
        <v>0</v>
      </c>
      <c r="AW417" s="110">
        <f t="shared" si="356"/>
        <v>3.5768157600064017</v>
      </c>
      <c r="AX417" s="110">
        <f t="shared" si="357"/>
        <v>6.1422872827630846</v>
      </c>
      <c r="AY417" s="110">
        <f t="shared" si="358"/>
        <v>1.4592363896507794</v>
      </c>
      <c r="AZ417" s="110">
        <f t="shared" si="359"/>
        <v>1.1465619715103852</v>
      </c>
      <c r="BA417" s="110">
        <f t="shared" si="360"/>
        <v>26.84911233263615</v>
      </c>
      <c r="BB417" s="110">
        <f t="shared" si="361"/>
        <v>6.5815633219972316</v>
      </c>
      <c r="BC417" s="110">
        <f t="shared" si="325"/>
        <v>27.842291166785429</v>
      </c>
      <c r="BD417" s="110">
        <f t="shared" si="326"/>
        <v>36.599382038019144</v>
      </c>
      <c r="BE417" s="110">
        <f t="shared" si="327"/>
        <v>10.643717367617935</v>
      </c>
      <c r="BF417" s="110">
        <f t="shared" si="328"/>
        <v>7.8977973715718708</v>
      </c>
      <c r="BG417" s="110">
        <f t="shared" si="329"/>
        <v>178.72219327692355</v>
      </c>
      <c r="BH417" s="110">
        <f t="shared" si="330"/>
        <v>52.012371643126869</v>
      </c>
      <c r="BI417" s="108">
        <f t="shared" si="331"/>
        <v>0</v>
      </c>
      <c r="BJ417" s="109">
        <f t="shared" si="332"/>
        <v>-10109.059846444676</v>
      </c>
      <c r="BK417" s="109">
        <f t="shared" si="319"/>
        <v>14641.18404620078</v>
      </c>
      <c r="BL417" s="89">
        <f t="shared" si="333"/>
        <v>0.4483230160468421</v>
      </c>
      <c r="BM417" s="109">
        <f t="shared" si="362"/>
        <v>1900.6923160113176</v>
      </c>
      <c r="BN417" s="108">
        <f t="shared" si="334"/>
        <v>16541.876362212097</v>
      </c>
      <c r="BO417" s="89">
        <f t="shared" si="335"/>
        <v>0.63634171856543342</v>
      </c>
      <c r="BP417" s="108">
        <f t="shared" si="320"/>
        <v>2495.5877818749173</v>
      </c>
      <c r="BQ417" s="108">
        <f t="shared" si="336"/>
        <v>17136.771828075696</v>
      </c>
      <c r="BR417" s="89">
        <f t="shared" si="321"/>
        <v>0.69518947245154994</v>
      </c>
      <c r="BT417" s="108"/>
      <c r="BU417" s="109">
        <f t="shared" si="337"/>
        <v>-10109.059846444676</v>
      </c>
      <c r="BV417" s="109">
        <f t="shared" si="322"/>
        <v>14641.18404620078</v>
      </c>
      <c r="BX417" s="108">
        <f t="shared" si="323"/>
        <v>10109.059846444676</v>
      </c>
      <c r="BY417" s="111">
        <f t="shared" si="324"/>
        <v>0.44832301604684233</v>
      </c>
      <c r="BZ417" s="108">
        <f t="shared" si="363"/>
        <v>106.599998</v>
      </c>
      <c r="CA417" s="108">
        <f t="shared" si="364"/>
        <v>42.169998</v>
      </c>
    </row>
    <row r="418" spans="1:79" ht="12.75" customHeight="1" x14ac:dyDescent="0.2">
      <c r="A418" s="113">
        <v>41974</v>
      </c>
      <c r="B418" s="108">
        <v>106.949997</v>
      </c>
      <c r="C418" s="108">
        <v>85.43</v>
      </c>
      <c r="D418" s="108">
        <v>90.519997000000004</v>
      </c>
      <c r="E418" s="108">
        <v>106.449997</v>
      </c>
      <c r="F418" s="108">
        <v>39.619999</v>
      </c>
      <c r="G418" s="108">
        <v>41.509998000000003</v>
      </c>
      <c r="L418" s="189">
        <f>IF(inter=Weekly_2,L417+$B$4,IF(inter=Bi_weekly_2,0,IF(inter=Monthly_2,0,IF(inter=Quarterly_2,0,IF(inter=Yearly_2,0,IF(inter=None_2,0,0))))))</f>
        <v>0</v>
      </c>
      <c r="M418" s="109">
        <f t="shared" si="338"/>
        <v>0</v>
      </c>
      <c r="N418" s="109">
        <f t="shared" si="339"/>
        <v>0</v>
      </c>
      <c r="O418" s="109">
        <f t="shared" si="340"/>
        <v>0</v>
      </c>
      <c r="P418" s="109">
        <f t="shared" si="341"/>
        <v>0</v>
      </c>
      <c r="Q418" s="109">
        <f t="shared" si="342"/>
        <v>0</v>
      </c>
      <c r="R418" s="109">
        <f t="shared" si="343"/>
        <v>0</v>
      </c>
      <c r="S418" s="110">
        <f t="shared" si="344"/>
        <v>0</v>
      </c>
      <c r="T418" s="110">
        <f t="shared" si="345"/>
        <v>0</v>
      </c>
      <c r="U418" s="110">
        <f t="shared" si="346"/>
        <v>0</v>
      </c>
      <c r="V418" s="110">
        <f t="shared" si="347"/>
        <v>0</v>
      </c>
      <c r="W418" s="110">
        <f t="shared" si="348"/>
        <v>0</v>
      </c>
      <c r="X418" s="110">
        <f t="shared" si="349"/>
        <v>0</v>
      </c>
      <c r="Y418" s="110">
        <f t="shared" si="350"/>
        <v>24.265475406779029</v>
      </c>
      <c r="Z418" s="110">
        <f t="shared" si="351"/>
        <v>30.457094755256058</v>
      </c>
      <c r="AA418" s="110">
        <f t="shared" si="352"/>
        <v>9.184480977967155</v>
      </c>
      <c r="AB418" s="110">
        <f t="shared" si="353"/>
        <v>6.7512354000614856</v>
      </c>
      <c r="AC418" s="110">
        <f t="shared" si="354"/>
        <v>151.87308094428741</v>
      </c>
      <c r="AD418" s="110">
        <f t="shared" si="355"/>
        <v>45.430808321129639</v>
      </c>
      <c r="AE418" s="110"/>
      <c r="AF418" s="110"/>
      <c r="AG418" s="110"/>
      <c r="AH418" s="110"/>
      <c r="AI418" s="110"/>
      <c r="AJ418" s="110"/>
      <c r="AK418" s="90">
        <f t="shared" si="307"/>
        <v>0</v>
      </c>
      <c r="AL418" s="90">
        <f t="shared" si="308"/>
        <v>0</v>
      </c>
      <c r="AM418" s="90">
        <f t="shared" si="309"/>
        <v>0</v>
      </c>
      <c r="AN418" s="90">
        <f t="shared" si="310"/>
        <v>0</v>
      </c>
      <c r="AO418" s="90">
        <f t="shared" si="311"/>
        <v>0</v>
      </c>
      <c r="AP418" s="90">
        <f t="shared" si="312"/>
        <v>0</v>
      </c>
      <c r="AQ418" s="110">
        <f t="shared" si="313"/>
        <v>0</v>
      </c>
      <c r="AR418" s="110">
        <f t="shared" si="314"/>
        <v>0</v>
      </c>
      <c r="AS418" s="110">
        <f t="shared" si="315"/>
        <v>0</v>
      </c>
      <c r="AT418" s="110">
        <f t="shared" si="316"/>
        <v>0</v>
      </c>
      <c r="AU418" s="110">
        <f t="shared" si="317"/>
        <v>0</v>
      </c>
      <c r="AV418" s="110">
        <f t="shared" si="318"/>
        <v>0</v>
      </c>
      <c r="AW418" s="110">
        <f t="shared" si="356"/>
        <v>3.5768157600064017</v>
      </c>
      <c r="AX418" s="110">
        <f t="shared" si="357"/>
        <v>6.1422872827630846</v>
      </c>
      <c r="AY418" s="110">
        <f t="shared" si="358"/>
        <v>1.4592363896507794</v>
      </c>
      <c r="AZ418" s="110">
        <f t="shared" si="359"/>
        <v>1.1465619715103852</v>
      </c>
      <c r="BA418" s="110">
        <f t="shared" si="360"/>
        <v>26.84911233263615</v>
      </c>
      <c r="BB418" s="110">
        <f t="shared" si="361"/>
        <v>6.5815633219972316</v>
      </c>
      <c r="BC418" s="110">
        <f t="shared" si="325"/>
        <v>27.842291166785429</v>
      </c>
      <c r="BD418" s="110">
        <f t="shared" si="326"/>
        <v>36.599382038019144</v>
      </c>
      <c r="BE418" s="110">
        <f t="shared" si="327"/>
        <v>10.643717367617935</v>
      </c>
      <c r="BF418" s="110">
        <f t="shared" si="328"/>
        <v>7.8977973715718708</v>
      </c>
      <c r="BG418" s="110">
        <f t="shared" si="329"/>
        <v>178.72219327692355</v>
      </c>
      <c r="BH418" s="110">
        <f t="shared" si="330"/>
        <v>52.012371643126869</v>
      </c>
      <c r="BI418" s="108">
        <f t="shared" si="331"/>
        <v>0</v>
      </c>
      <c r="BJ418" s="109">
        <f t="shared" si="332"/>
        <v>-10109.059846444676</v>
      </c>
      <c r="BK418" s="109">
        <f t="shared" si="319"/>
        <v>14650.23438324316</v>
      </c>
      <c r="BL418" s="89">
        <f t="shared" si="333"/>
        <v>0.44921828595125013</v>
      </c>
      <c r="BM418" s="109">
        <f t="shared" si="362"/>
        <v>1900.6923160113176</v>
      </c>
      <c r="BN418" s="108">
        <f t="shared" si="334"/>
        <v>16550.926699254476</v>
      </c>
      <c r="BO418" s="89">
        <f t="shared" si="335"/>
        <v>0.63723698846984123</v>
      </c>
      <c r="BP418" s="108">
        <f t="shared" si="320"/>
        <v>2498.3801135126723</v>
      </c>
      <c r="BQ418" s="108">
        <f t="shared" si="336"/>
        <v>17148.614496755832</v>
      </c>
      <c r="BR418" s="89">
        <f t="shared" si="321"/>
        <v>0.69636096306096618</v>
      </c>
      <c r="BT418" s="108"/>
      <c r="BU418" s="109">
        <f t="shared" si="337"/>
        <v>-10109.059846444676</v>
      </c>
      <c r="BV418" s="109">
        <f t="shared" si="322"/>
        <v>14650.23438324316</v>
      </c>
      <c r="BX418" s="108">
        <f t="shared" si="323"/>
        <v>10109.059846444676</v>
      </c>
      <c r="BY418" s="111">
        <f t="shared" si="324"/>
        <v>0.44921828595124969</v>
      </c>
      <c r="BZ418" s="108">
        <f t="shared" si="363"/>
        <v>106.949997</v>
      </c>
      <c r="CA418" s="108">
        <f t="shared" si="364"/>
        <v>41.509998000000003</v>
      </c>
    </row>
    <row r="419" spans="1:79" ht="12.75" customHeight="1" x14ac:dyDescent="0.2">
      <c r="A419" s="113">
        <v>41981</v>
      </c>
      <c r="B419" s="108">
        <v>103.339996</v>
      </c>
      <c r="C419" s="108">
        <v>82.360000999999997</v>
      </c>
      <c r="D419" s="108">
        <v>87.5</v>
      </c>
      <c r="E419" s="108">
        <v>103.050003</v>
      </c>
      <c r="F419" s="108">
        <v>37.790000999999997</v>
      </c>
      <c r="G419" s="108">
        <v>38.840000000000003</v>
      </c>
      <c r="L419" s="189">
        <f>IF(inter=Weekly_2,L418+$B$4,IF(inter=Bi_weekly_2,L417+$B$4,IF(inter=Monthly_2,L415+$B$4,IF(inter=Quarterly_2,0,IF(inter=Yearly_2,0,IF(inter=None_2,0,0))))))</f>
        <v>14600</v>
      </c>
      <c r="M419" s="109">
        <f t="shared" si="338"/>
        <v>-62.005868525356618</v>
      </c>
      <c r="N419" s="109">
        <f t="shared" si="339"/>
        <v>-61.15364550001641</v>
      </c>
      <c r="O419" s="109">
        <f t="shared" si="340"/>
        <v>-13.957914427874016</v>
      </c>
      <c r="P419" s="109">
        <f t="shared" si="341"/>
        <v>-19.685171769957606</v>
      </c>
      <c r="Q419" s="109">
        <f t="shared" si="342"/>
        <v>-261.31611924229765</v>
      </c>
      <c r="R419" s="109">
        <f t="shared" si="343"/>
        <v>-162.6674048073246</v>
      </c>
      <c r="S419" s="110">
        <f t="shared" si="344"/>
        <v>0.60001810456192217</v>
      </c>
      <c r="T419" s="110">
        <f t="shared" si="345"/>
        <v>0.7425163277986897</v>
      </c>
      <c r="U419" s="110">
        <f t="shared" si="346"/>
        <v>0.1595190220328459</v>
      </c>
      <c r="V419" s="110">
        <f t="shared" si="347"/>
        <v>0.19102543616575737</v>
      </c>
      <c r="W419" s="110">
        <f t="shared" si="348"/>
        <v>6.9149540176592659</v>
      </c>
      <c r="X419" s="110">
        <f t="shared" si="349"/>
        <v>4.1881412154306021</v>
      </c>
      <c r="Y419" s="110">
        <f t="shared" si="350"/>
        <v>24.865493511340951</v>
      </c>
      <c r="Z419" s="110">
        <f t="shared" si="351"/>
        <v>31.199611083054748</v>
      </c>
      <c r="AA419" s="110">
        <f t="shared" si="352"/>
        <v>9.3440000000000012</v>
      </c>
      <c r="AB419" s="110">
        <f t="shared" si="353"/>
        <v>6.9422608362272431</v>
      </c>
      <c r="AC419" s="110">
        <f t="shared" si="354"/>
        <v>158.78803496194666</v>
      </c>
      <c r="AD419" s="110">
        <f t="shared" si="355"/>
        <v>49.618949536560244</v>
      </c>
      <c r="AE419" s="110"/>
      <c r="AF419" s="110"/>
      <c r="AG419" s="110"/>
      <c r="AH419" s="110"/>
      <c r="AI419" s="110"/>
      <c r="AJ419" s="110"/>
      <c r="AK419" s="90">
        <f t="shared" ref="AK419:AK482" si="365">(Y419*AE419)</f>
        <v>0</v>
      </c>
      <c r="AL419" s="90">
        <f t="shared" ref="AL419:AL482" si="366">(Z419*AF419)</f>
        <v>0</v>
      </c>
      <c r="AM419" s="90">
        <f t="shared" ref="AM419:AM482" si="367">(AA419*AG419)</f>
        <v>0</v>
      </c>
      <c r="AN419" s="90">
        <f t="shared" ref="AN419:AN482" si="368">(AB419*AH419)</f>
        <v>0</v>
      </c>
      <c r="AO419" s="90">
        <f t="shared" ref="AO419:AO482" si="369">(AC419*AI419)</f>
        <v>0</v>
      </c>
      <c r="AP419" s="90">
        <f t="shared" ref="AP419:AP482" si="370">(AD419*AJ419)</f>
        <v>0</v>
      </c>
      <c r="AQ419" s="110">
        <f t="shared" ref="AQ419:AQ482" si="371">IF(AK419&gt;0,AK419/B419,0)</f>
        <v>0</v>
      </c>
      <c r="AR419" s="110">
        <f t="shared" ref="AR419:AR482" si="372">IF(AL419&gt;0,AL419/C419,0)</f>
        <v>0</v>
      </c>
      <c r="AS419" s="110">
        <f t="shared" ref="AS419:AS482" si="373">IF(AM419&gt;0,AM419/D419,0)</f>
        <v>0</v>
      </c>
      <c r="AT419" s="110">
        <f t="shared" ref="AT419:AT482" si="374">IF(AN419&gt;0,AN419/E419,0)</f>
        <v>0</v>
      </c>
      <c r="AU419" s="110">
        <f t="shared" ref="AU419:AU482" si="375">IF(AO419&gt;0,AO419/F419,0)</f>
        <v>0</v>
      </c>
      <c r="AV419" s="110">
        <f t="shared" ref="AV419:AV482" si="376">IF(AP419&gt;0,AP419/G419,0)</f>
        <v>0</v>
      </c>
      <c r="AW419" s="110">
        <f t="shared" si="356"/>
        <v>3.5768157600064017</v>
      </c>
      <c r="AX419" s="110">
        <f t="shared" si="357"/>
        <v>6.1422872827630846</v>
      </c>
      <c r="AY419" s="110">
        <f t="shared" si="358"/>
        <v>1.4592363896507794</v>
      </c>
      <c r="AZ419" s="110">
        <f t="shared" si="359"/>
        <v>1.1465619715103852</v>
      </c>
      <c r="BA419" s="110">
        <f t="shared" si="360"/>
        <v>26.84911233263615</v>
      </c>
      <c r="BB419" s="110">
        <f t="shared" si="361"/>
        <v>6.5815633219972316</v>
      </c>
      <c r="BC419" s="110">
        <f t="shared" si="325"/>
        <v>28.442309271347352</v>
      </c>
      <c r="BD419" s="110">
        <f t="shared" si="326"/>
        <v>37.341898365817833</v>
      </c>
      <c r="BE419" s="110">
        <f t="shared" si="327"/>
        <v>10.803236389650781</v>
      </c>
      <c r="BF419" s="110">
        <f t="shared" si="328"/>
        <v>8.0888228077376283</v>
      </c>
      <c r="BG419" s="110">
        <f t="shared" si="329"/>
        <v>185.6371472945828</v>
      </c>
      <c r="BH419" s="110">
        <f t="shared" si="330"/>
        <v>56.200512858557474</v>
      </c>
      <c r="BI419" s="108">
        <f t="shared" si="331"/>
        <v>0</v>
      </c>
      <c r="BJ419" s="109">
        <f t="shared" si="332"/>
        <v>-10689.845970717502</v>
      </c>
      <c r="BK419" s="109">
        <f t="shared" ref="BK419:BK482" si="377">(Y419*B419)+(Z419*C419)+(AA419*D419)+(AB419*E419)+(AC419*F419)+(AD419*G419)</f>
        <v>14600</v>
      </c>
      <c r="BL419" s="89">
        <f t="shared" si="333"/>
        <v>0.36578207394133733</v>
      </c>
      <c r="BM419" s="109">
        <f t="shared" si="362"/>
        <v>1900.6923160113176</v>
      </c>
      <c r="BN419" s="108">
        <f t="shared" si="334"/>
        <v>16500.692316011318</v>
      </c>
      <c r="BO419" s="89">
        <f t="shared" si="335"/>
        <v>0.5435856008787554</v>
      </c>
      <c r="BP419" s="108">
        <f t="shared" ref="BP419:BP482" si="378">(B419*AW419)+(C419*AX419)+(D419*AY419)+(E419*AZ419)+(F419*BA419)+(G419*BB419)</f>
        <v>2391.5992131065323</v>
      </c>
      <c r="BQ419" s="108">
        <f t="shared" si="336"/>
        <v>16991.599213106529</v>
      </c>
      <c r="BR419" s="89">
        <f t="shared" ref="BR419:BR482" si="379">(BQ419/ABS(BJ419))-1</f>
        <v>0.5895083296477146</v>
      </c>
      <c r="BT419" s="108"/>
      <c r="BU419" s="109">
        <f t="shared" si="337"/>
        <v>-10689.845970717502</v>
      </c>
      <c r="BV419" s="109">
        <f t="shared" ref="BV419:BV482" si="380">(Y419*B419)+(Z419*C419)+(AA419*D419)+(AB419*E419)+(AC419*F419)+(AD419*G419)</f>
        <v>14600</v>
      </c>
      <c r="BX419" s="108">
        <f t="shared" ref="BX419:BX482" si="381">ABS(BJ419)</f>
        <v>10689.845970717502</v>
      </c>
      <c r="BY419" s="111">
        <f t="shared" ref="BY419:BY482" si="382">IRR(BJ419:BK419)</f>
        <v>0.36578207394133755</v>
      </c>
      <c r="BZ419" s="108">
        <f t="shared" si="363"/>
        <v>103.339996</v>
      </c>
      <c r="CA419" s="108">
        <f t="shared" si="364"/>
        <v>38.840000000000003</v>
      </c>
    </row>
    <row r="420" spans="1:79" ht="12.75" customHeight="1" x14ac:dyDescent="0.2">
      <c r="A420" s="113">
        <v>41988</v>
      </c>
      <c r="B420" s="108">
        <v>106.910004</v>
      </c>
      <c r="C420" s="108">
        <v>85.339995999999999</v>
      </c>
      <c r="D420" s="108">
        <v>90.839995999999999</v>
      </c>
      <c r="E420" s="108">
        <v>106.599998</v>
      </c>
      <c r="F420" s="108">
        <v>38.630001</v>
      </c>
      <c r="G420" s="108">
        <v>39.669998</v>
      </c>
      <c r="L420" s="189">
        <f>IF(inter=Weekly_2,L419+$B$4,IF(inter=Bi_weekly_2,0,IF(inter=Monthly_2,0,IF(inter=Quarterly_2,0,IF(inter=Yearly_2,0,IF(inter=None_2,0,0))))))</f>
        <v>0</v>
      </c>
      <c r="M420" s="109">
        <f t="shared" si="338"/>
        <v>0</v>
      </c>
      <c r="N420" s="109">
        <f t="shared" si="339"/>
        <v>0</v>
      </c>
      <c r="O420" s="109">
        <f t="shared" si="340"/>
        <v>0</v>
      </c>
      <c r="P420" s="109">
        <f t="shared" si="341"/>
        <v>0</v>
      </c>
      <c r="Q420" s="109">
        <f t="shared" si="342"/>
        <v>0</v>
      </c>
      <c r="R420" s="109">
        <f t="shared" si="343"/>
        <v>0</v>
      </c>
      <c r="S420" s="110">
        <f t="shared" si="344"/>
        <v>0</v>
      </c>
      <c r="T420" s="110">
        <f t="shared" si="345"/>
        <v>0</v>
      </c>
      <c r="U420" s="110">
        <f t="shared" si="346"/>
        <v>0</v>
      </c>
      <c r="V420" s="110">
        <f t="shared" si="347"/>
        <v>0</v>
      </c>
      <c r="W420" s="110">
        <f t="shared" si="348"/>
        <v>0</v>
      </c>
      <c r="X420" s="110">
        <f t="shared" si="349"/>
        <v>0</v>
      </c>
      <c r="Y420" s="110">
        <f t="shared" si="350"/>
        <v>24.865493511340951</v>
      </c>
      <c r="Z420" s="110">
        <f t="shared" si="351"/>
        <v>31.199611083054748</v>
      </c>
      <c r="AA420" s="110">
        <f t="shared" si="352"/>
        <v>9.3440000000000012</v>
      </c>
      <c r="AB420" s="110">
        <f t="shared" si="353"/>
        <v>6.9422608362272431</v>
      </c>
      <c r="AC420" s="110">
        <f t="shared" si="354"/>
        <v>158.78803496194666</v>
      </c>
      <c r="AD420" s="110">
        <f t="shared" si="355"/>
        <v>49.618949536560244</v>
      </c>
      <c r="AE420" s="110"/>
      <c r="AF420" s="110"/>
      <c r="AG420" s="110"/>
      <c r="AH420" s="110"/>
      <c r="AI420" s="110"/>
      <c r="AJ420" s="110"/>
      <c r="AK420" s="90">
        <f t="shared" si="365"/>
        <v>0</v>
      </c>
      <c r="AL420" s="90">
        <f t="shared" si="366"/>
        <v>0</v>
      </c>
      <c r="AM420" s="90">
        <f t="shared" si="367"/>
        <v>0</v>
      </c>
      <c r="AN420" s="90">
        <f t="shared" si="368"/>
        <v>0</v>
      </c>
      <c r="AO420" s="90">
        <f t="shared" si="369"/>
        <v>0</v>
      </c>
      <c r="AP420" s="90">
        <f t="shared" si="370"/>
        <v>0</v>
      </c>
      <c r="AQ420" s="110">
        <f t="shared" si="371"/>
        <v>0</v>
      </c>
      <c r="AR420" s="110">
        <f t="shared" si="372"/>
        <v>0</v>
      </c>
      <c r="AS420" s="110">
        <f t="shared" si="373"/>
        <v>0</v>
      </c>
      <c r="AT420" s="110">
        <f t="shared" si="374"/>
        <v>0</v>
      </c>
      <c r="AU420" s="110">
        <f t="shared" si="375"/>
        <v>0</v>
      </c>
      <c r="AV420" s="110">
        <f t="shared" si="376"/>
        <v>0</v>
      </c>
      <c r="AW420" s="110">
        <f t="shared" si="356"/>
        <v>3.5768157600064017</v>
      </c>
      <c r="AX420" s="110">
        <f t="shared" si="357"/>
        <v>6.1422872827630846</v>
      </c>
      <c r="AY420" s="110">
        <f t="shared" si="358"/>
        <v>1.4592363896507794</v>
      </c>
      <c r="AZ420" s="110">
        <f t="shared" si="359"/>
        <v>1.1465619715103852</v>
      </c>
      <c r="BA420" s="110">
        <f t="shared" si="360"/>
        <v>26.84911233263615</v>
      </c>
      <c r="BB420" s="110">
        <f t="shared" si="361"/>
        <v>6.5815633219972316</v>
      </c>
      <c r="BC420" s="110">
        <f t="shared" ref="BC420:BC483" si="383">Y420+AW420</f>
        <v>28.442309271347352</v>
      </c>
      <c r="BD420" s="110">
        <f t="shared" ref="BD420:BD483" si="384">Z420+AX420</f>
        <v>37.341898365817833</v>
      </c>
      <c r="BE420" s="110">
        <f t="shared" ref="BE420:BE483" si="385">AA420+AY420</f>
        <v>10.803236389650781</v>
      </c>
      <c r="BF420" s="110">
        <f t="shared" ref="BF420:BF483" si="386">AB420+AZ420</f>
        <v>8.0888228077376283</v>
      </c>
      <c r="BG420" s="110">
        <f t="shared" ref="BG420:BG483" si="387">AC420+BA420</f>
        <v>185.6371472945828</v>
      </c>
      <c r="BH420" s="110">
        <f t="shared" ref="BH420:BH483" si="388">AD420+BB420</f>
        <v>56.200512858557474</v>
      </c>
      <c r="BI420" s="108">
        <f t="shared" ref="BI420:BI483" si="389">(AK420+AL420+AM420+AN420+AO420+AP420)</f>
        <v>0</v>
      </c>
      <c r="BJ420" s="109">
        <f t="shared" ref="BJ420:BJ483" si="390">BJ419+M420+N420+O420+P420+Q420+R420</f>
        <v>-10689.845970717502</v>
      </c>
      <c r="BK420" s="109">
        <f t="shared" si="377"/>
        <v>15012.164187915665</v>
      </c>
      <c r="BL420" s="89">
        <f t="shared" ref="BL420:BL483" si="391">BK420/ABS(BJ420)-1</f>
        <v>0.40433868074789925</v>
      </c>
      <c r="BM420" s="109">
        <f t="shared" si="362"/>
        <v>1900.6923160113176</v>
      </c>
      <c r="BN420" s="108">
        <f t="shared" ref="BN420:BN483" si="392">BK420+BM420</f>
        <v>16912.856503926982</v>
      </c>
      <c r="BO420" s="89">
        <f t="shared" ref="BO420:BO483" si="393">BN420/ABS(BJ420)-1</f>
        <v>0.5821422076853171</v>
      </c>
      <c r="BP420" s="108">
        <f t="shared" si="378"/>
        <v>2459.6325310995649</v>
      </c>
      <c r="BQ420" s="108">
        <f t="shared" ref="BQ420:BQ483" si="394">(B420*BC420)+(C420*BD420)+(D420*BE420)+(E420*BF420)+(F420*BG420)+(G420*BH420)</f>
        <v>17471.79671901523</v>
      </c>
      <c r="BR420" s="89">
        <f t="shared" si="379"/>
        <v>0.63442923002589557</v>
      </c>
      <c r="BT420" s="108"/>
      <c r="BU420" s="109">
        <f t="shared" ref="BU420:BU483" si="395">BU419+M420+N420+O420+P420+Q420+R420</f>
        <v>-10689.845970717502</v>
      </c>
      <c r="BV420" s="109">
        <f t="shared" si="380"/>
        <v>15012.164187915665</v>
      </c>
      <c r="BX420" s="108">
        <f t="shared" si="381"/>
        <v>10689.845970717502</v>
      </c>
      <c r="BY420" s="111">
        <f t="shared" si="382"/>
        <v>0.40433868074789925</v>
      </c>
      <c r="BZ420" s="108">
        <f t="shared" si="363"/>
        <v>106.910004</v>
      </c>
      <c r="CA420" s="108">
        <f t="shared" si="364"/>
        <v>39.669998</v>
      </c>
    </row>
    <row r="421" spans="1:79" ht="12.75" customHeight="1" x14ac:dyDescent="0.2">
      <c r="A421" s="113">
        <v>41995</v>
      </c>
      <c r="B421" s="108">
        <v>107.360001</v>
      </c>
      <c r="C421" s="108">
        <v>85.650002000000001</v>
      </c>
      <c r="D421" s="108">
        <v>90.519997000000004</v>
      </c>
      <c r="E421" s="108">
        <v>106.519997</v>
      </c>
      <c r="F421" s="108">
        <v>38.700001</v>
      </c>
      <c r="G421" s="108">
        <v>40.040000999999997</v>
      </c>
      <c r="L421" s="189">
        <f>IF(inter=Weekly_2,L420+$B$4,IF(inter=Bi_weekly_2,L419+$B$4,IF(inter=Monthly_2,0,IF(inter=Quarterly_2,0,IF(inter=Yearly_2,0,IF(inter=None_2,0,0))))))</f>
        <v>0</v>
      </c>
      <c r="M421" s="109">
        <f t="shared" ref="M421:M484" si="396">IF(L421=0,0,-((L421*$B$29)-(Y420*B421)))</f>
        <v>0</v>
      </c>
      <c r="N421" s="109">
        <f t="shared" ref="N421:N484" si="397">IF(L421=0,0,-((L421*$C$29)-(Z420*C421)))</f>
        <v>0</v>
      </c>
      <c r="O421" s="109">
        <f t="shared" ref="O421:O484" si="398">IF(L421=0,0,-((L421*$D$29)-(AA420*D421)))</f>
        <v>0</v>
      </c>
      <c r="P421" s="109">
        <f t="shared" ref="P421:P484" si="399">IF(L421=0,0,-((L421*$E$29)-(AB420*E421)))</f>
        <v>0</v>
      </c>
      <c r="Q421" s="109">
        <f t="shared" ref="Q421:Q484" si="400">IF(L421=0,0,-((L421*$F$29)-(AC420*F421)))</f>
        <v>0</v>
      </c>
      <c r="R421" s="109">
        <f t="shared" ref="R421:R484" si="401">IF(L421=0,0,-((L421*$G$29)-(AD420*G421)))</f>
        <v>0</v>
      </c>
      <c r="S421" s="110">
        <f t="shared" ref="S421:S484" si="402">-((M421)/B421)</f>
        <v>0</v>
      </c>
      <c r="T421" s="110">
        <f t="shared" ref="T421:T484" si="403">-((N421)/C421)</f>
        <v>0</v>
      </c>
      <c r="U421" s="110">
        <f t="shared" ref="U421:U484" si="404">-(O421)/D421</f>
        <v>0</v>
      </c>
      <c r="V421" s="110">
        <f t="shared" ref="V421:V484" si="405">-(P421)/E421</f>
        <v>0</v>
      </c>
      <c r="W421" s="110">
        <f t="shared" ref="W421:W484" si="406">-(Q421)/F421</f>
        <v>0</v>
      </c>
      <c r="X421" s="110">
        <f t="shared" ref="X421:X484" si="407">-(R421)/G421</f>
        <v>0</v>
      </c>
      <c r="Y421" s="110">
        <f t="shared" ref="Y421:Y484" si="408">Y420+S421</f>
        <v>24.865493511340951</v>
      </c>
      <c r="Z421" s="110">
        <f t="shared" ref="Z421:Z484" si="409">Z420+T421</f>
        <v>31.199611083054748</v>
      </c>
      <c r="AA421" s="110">
        <f t="shared" ref="AA421:AA484" si="410">AA420+U421</f>
        <v>9.3440000000000012</v>
      </c>
      <c r="AB421" s="110">
        <f t="shared" ref="AB421:AB484" si="411">AB420+V421</f>
        <v>6.9422608362272431</v>
      </c>
      <c r="AC421" s="110">
        <f t="shared" ref="AC421:AC484" si="412">AC420+W421</f>
        <v>158.78803496194666</v>
      </c>
      <c r="AD421" s="110">
        <f t="shared" ref="AD421:AD484" si="413">AD420+X421</f>
        <v>49.618949536560244</v>
      </c>
      <c r="AE421" s="110">
        <v>0.56100000000000005</v>
      </c>
      <c r="AF421" s="110">
        <v>0.51300000000000001</v>
      </c>
      <c r="AG421" s="110">
        <v>1.472</v>
      </c>
      <c r="AH421" s="110">
        <v>1.845</v>
      </c>
      <c r="AI421" s="110">
        <v>0.24</v>
      </c>
      <c r="AJ421" s="110">
        <v>0.17399999999999999</v>
      </c>
      <c r="AK421" s="90">
        <f t="shared" si="365"/>
        <v>13.949541859862276</v>
      </c>
      <c r="AL421" s="90">
        <f t="shared" si="366"/>
        <v>16.005400485607087</v>
      </c>
      <c r="AM421" s="90">
        <f t="shared" si="367"/>
        <v>13.754368000000001</v>
      </c>
      <c r="AN421" s="90">
        <f t="shared" si="368"/>
        <v>12.808471242839264</v>
      </c>
      <c r="AO421" s="90">
        <f t="shared" si="369"/>
        <v>38.109128390867198</v>
      </c>
      <c r="AP421" s="90">
        <f t="shared" si="370"/>
        <v>8.6336972193614816</v>
      </c>
      <c r="AQ421" s="110">
        <f t="shared" si="371"/>
        <v>0.12993239316253616</v>
      </c>
      <c r="AR421" s="110">
        <f t="shared" si="372"/>
        <v>0.18686982033703964</v>
      </c>
      <c r="AS421" s="110">
        <f t="shared" si="373"/>
        <v>0.15194839213262459</v>
      </c>
      <c r="AT421" s="110">
        <f t="shared" si="374"/>
        <v>0.12024475782551199</v>
      </c>
      <c r="AU421" s="110">
        <f t="shared" si="375"/>
        <v>0.9847319743187396</v>
      </c>
      <c r="AV421" s="110">
        <f t="shared" si="376"/>
        <v>0.21562679829507203</v>
      </c>
      <c r="AW421" s="110">
        <f t="shared" ref="AW421:AW484" si="414">AQ421+AW420+IF(AQ421&lt;0,AQ421,0)</f>
        <v>3.7067481531689377</v>
      </c>
      <c r="AX421" s="110">
        <f t="shared" ref="AX421:AX484" si="415">AR421+AX420+IF(AR421&lt;0,AR421,0)</f>
        <v>6.3291571031001244</v>
      </c>
      <c r="AY421" s="110">
        <f t="shared" ref="AY421:AY484" si="416">AS421+AY420+IF(AS421&lt;0,AS421,0)</f>
        <v>1.611184781783404</v>
      </c>
      <c r="AZ421" s="110">
        <f t="shared" ref="AZ421:AZ484" si="417">AT421+AZ420+IF(AT421&lt;0,AT421,0)</f>
        <v>1.2668067293358971</v>
      </c>
      <c r="BA421" s="110">
        <f t="shared" ref="BA421:BA484" si="418">AU421+BA420+IF(AU421&lt;0,AU421,0)</f>
        <v>27.833844306954891</v>
      </c>
      <c r="BB421" s="110">
        <f t="shared" ref="BB421:BB484" si="419">AV421+BB420+IF(AV421&lt;0,AV421,0)</f>
        <v>6.7971901202923037</v>
      </c>
      <c r="BC421" s="110">
        <f t="shared" si="383"/>
        <v>28.572241664509889</v>
      </c>
      <c r="BD421" s="110">
        <f t="shared" si="384"/>
        <v>37.528768186154871</v>
      </c>
      <c r="BE421" s="110">
        <f t="shared" si="385"/>
        <v>10.955184781783405</v>
      </c>
      <c r="BF421" s="110">
        <f t="shared" si="386"/>
        <v>8.2090675655631404</v>
      </c>
      <c r="BG421" s="110">
        <f t="shared" si="387"/>
        <v>186.62187926890155</v>
      </c>
      <c r="BH421" s="110">
        <f t="shared" si="388"/>
        <v>56.41613965685255</v>
      </c>
      <c r="BI421" s="108">
        <f t="shared" si="389"/>
        <v>103.2606071985373</v>
      </c>
      <c r="BJ421" s="109">
        <f t="shared" si="390"/>
        <v>-10689.845970717502</v>
      </c>
      <c r="BK421" s="109">
        <f t="shared" si="377"/>
        <v>15058.954516200254</v>
      </c>
      <c r="BL421" s="89">
        <f t="shared" si="391"/>
        <v>0.40871576236467488</v>
      </c>
      <c r="BM421" s="109">
        <f t="shared" ref="BM421:BM484" si="420">BM420+BI421</f>
        <v>2003.952923209855</v>
      </c>
      <c r="BN421" s="108">
        <f t="shared" si="392"/>
        <v>17062.907439410108</v>
      </c>
      <c r="BO421" s="89">
        <f t="shared" si="393"/>
        <v>0.59617898014154891</v>
      </c>
      <c r="BP421" s="108">
        <f t="shared" si="378"/>
        <v>2570.1627963184169</v>
      </c>
      <c r="BQ421" s="108">
        <f t="shared" si="394"/>
        <v>17629.117312518672</v>
      </c>
      <c r="BR421" s="89">
        <f t="shared" si="379"/>
        <v>0.64914605512649937</v>
      </c>
      <c r="BT421" s="108"/>
      <c r="BU421" s="109">
        <f t="shared" si="395"/>
        <v>-10689.845970717502</v>
      </c>
      <c r="BV421" s="109">
        <f t="shared" si="380"/>
        <v>15058.954516200254</v>
      </c>
      <c r="BX421" s="108">
        <f t="shared" si="381"/>
        <v>10689.845970717502</v>
      </c>
      <c r="BY421" s="111">
        <f t="shared" si="382"/>
        <v>0.40871576236467488</v>
      </c>
      <c r="BZ421" s="108">
        <f t="shared" si="363"/>
        <v>107.360001</v>
      </c>
      <c r="CA421" s="108">
        <f t="shared" si="364"/>
        <v>40.040000999999997</v>
      </c>
    </row>
    <row r="422" spans="1:79" ht="12.75" customHeight="1" x14ac:dyDescent="0.2">
      <c r="A422" s="107">
        <v>42002</v>
      </c>
      <c r="B422" s="108">
        <v>106</v>
      </c>
      <c r="C422" s="108">
        <v>84.489998</v>
      </c>
      <c r="D422" s="108">
        <v>89.43</v>
      </c>
      <c r="E422" s="108">
        <v>105.769997</v>
      </c>
      <c r="F422" s="108">
        <v>37.880001</v>
      </c>
      <c r="G422" s="108">
        <v>40.020000000000003</v>
      </c>
      <c r="L422" s="189">
        <f>IF(inter=Weekly_2,L421+$B$4,IF(inter=Bi_weekly_2,0,IF(inter=Monthly_2,0,IF(inter=Quarterly_2,0,IF(inter=Yearly_2,0,IF(inter=None_2,0,0))))))</f>
        <v>0</v>
      </c>
      <c r="M422" s="109">
        <f t="shared" si="396"/>
        <v>0</v>
      </c>
      <c r="N422" s="109">
        <f t="shared" si="397"/>
        <v>0</v>
      </c>
      <c r="O422" s="109">
        <f t="shared" si="398"/>
        <v>0</v>
      </c>
      <c r="P422" s="109">
        <f t="shared" si="399"/>
        <v>0</v>
      </c>
      <c r="Q422" s="109">
        <f t="shared" si="400"/>
        <v>0</v>
      </c>
      <c r="R422" s="109">
        <f t="shared" si="401"/>
        <v>0</v>
      </c>
      <c r="S422" s="110">
        <f t="shared" si="402"/>
        <v>0</v>
      </c>
      <c r="T422" s="110">
        <f t="shared" si="403"/>
        <v>0</v>
      </c>
      <c r="U422" s="110">
        <f t="shared" si="404"/>
        <v>0</v>
      </c>
      <c r="V422" s="110">
        <f t="shared" si="405"/>
        <v>0</v>
      </c>
      <c r="W422" s="110">
        <f t="shared" si="406"/>
        <v>0</v>
      </c>
      <c r="X422" s="110">
        <f t="shared" si="407"/>
        <v>0</v>
      </c>
      <c r="Y422" s="110">
        <f t="shared" si="408"/>
        <v>24.865493511340951</v>
      </c>
      <c r="Z422" s="110">
        <f t="shared" si="409"/>
        <v>31.199611083054748</v>
      </c>
      <c r="AA422" s="110">
        <f t="shared" si="410"/>
        <v>9.3440000000000012</v>
      </c>
      <c r="AB422" s="110">
        <f t="shared" si="411"/>
        <v>6.9422608362272431</v>
      </c>
      <c r="AC422" s="110">
        <f t="shared" si="412"/>
        <v>158.78803496194666</v>
      </c>
      <c r="AD422" s="110">
        <f t="shared" si="413"/>
        <v>49.618949536560244</v>
      </c>
      <c r="AE422" s="110"/>
      <c r="AF422" s="110"/>
      <c r="AG422" s="110"/>
      <c r="AH422" s="110"/>
      <c r="AI422" s="110"/>
      <c r="AJ422" s="110"/>
      <c r="AK422" s="90">
        <f t="shared" si="365"/>
        <v>0</v>
      </c>
      <c r="AL422" s="90">
        <f t="shared" si="366"/>
        <v>0</v>
      </c>
      <c r="AM422" s="90">
        <f t="shared" si="367"/>
        <v>0</v>
      </c>
      <c r="AN422" s="90">
        <f t="shared" si="368"/>
        <v>0</v>
      </c>
      <c r="AO422" s="90">
        <f t="shared" si="369"/>
        <v>0</v>
      </c>
      <c r="AP422" s="90">
        <f t="shared" si="370"/>
        <v>0</v>
      </c>
      <c r="AQ422" s="110">
        <f t="shared" si="371"/>
        <v>0</v>
      </c>
      <c r="AR422" s="110">
        <f t="shared" si="372"/>
        <v>0</v>
      </c>
      <c r="AS422" s="110">
        <f t="shared" si="373"/>
        <v>0</v>
      </c>
      <c r="AT422" s="110">
        <f t="shared" si="374"/>
        <v>0</v>
      </c>
      <c r="AU422" s="110">
        <f t="shared" si="375"/>
        <v>0</v>
      </c>
      <c r="AV422" s="110">
        <f t="shared" si="376"/>
        <v>0</v>
      </c>
      <c r="AW422" s="110">
        <f t="shared" si="414"/>
        <v>3.7067481531689377</v>
      </c>
      <c r="AX422" s="110">
        <f t="shared" si="415"/>
        <v>6.3291571031001244</v>
      </c>
      <c r="AY422" s="110">
        <f t="shared" si="416"/>
        <v>1.611184781783404</v>
      </c>
      <c r="AZ422" s="110">
        <f t="shared" si="417"/>
        <v>1.2668067293358971</v>
      </c>
      <c r="BA422" s="110">
        <f t="shared" si="418"/>
        <v>27.833844306954891</v>
      </c>
      <c r="BB422" s="110">
        <f t="shared" si="419"/>
        <v>6.7971901202923037</v>
      </c>
      <c r="BC422" s="110">
        <f t="shared" si="383"/>
        <v>28.572241664509889</v>
      </c>
      <c r="BD422" s="110">
        <f t="shared" si="384"/>
        <v>37.528768186154871</v>
      </c>
      <c r="BE422" s="110">
        <f t="shared" si="385"/>
        <v>10.955184781783405</v>
      </c>
      <c r="BF422" s="110">
        <f t="shared" si="386"/>
        <v>8.2090675655631404</v>
      </c>
      <c r="BG422" s="110">
        <f t="shared" si="387"/>
        <v>186.62187926890155</v>
      </c>
      <c r="BH422" s="110">
        <f t="shared" si="388"/>
        <v>56.41613965685255</v>
      </c>
      <c r="BI422" s="108">
        <f t="shared" si="389"/>
        <v>0</v>
      </c>
      <c r="BJ422" s="109">
        <f t="shared" si="390"/>
        <v>-10689.845970717502</v>
      </c>
      <c r="BK422" s="109">
        <f t="shared" si="377"/>
        <v>14842.355501630904</v>
      </c>
      <c r="BL422" s="89">
        <f t="shared" si="391"/>
        <v>0.38845363556110102</v>
      </c>
      <c r="BM422" s="109">
        <f t="shared" si="420"/>
        <v>2003.952923209855</v>
      </c>
      <c r="BN422" s="108">
        <f t="shared" si="392"/>
        <v>16846.308424840758</v>
      </c>
      <c r="BO422" s="89">
        <f t="shared" si="393"/>
        <v>0.57591685333797504</v>
      </c>
      <c r="BP422" s="108">
        <f t="shared" si="378"/>
        <v>2532.1137730102437</v>
      </c>
      <c r="BQ422" s="108">
        <f t="shared" si="394"/>
        <v>17374.469274641146</v>
      </c>
      <c r="BR422" s="89">
        <f t="shared" si="379"/>
        <v>0.62532456709242656</v>
      </c>
      <c r="BT422" s="108"/>
      <c r="BU422" s="109">
        <f t="shared" si="395"/>
        <v>-10689.845970717502</v>
      </c>
      <c r="BV422" s="109">
        <f t="shared" si="380"/>
        <v>14842.355501630904</v>
      </c>
      <c r="BX422" s="108">
        <f t="shared" si="381"/>
        <v>10689.845970717502</v>
      </c>
      <c r="BY422" s="111">
        <f t="shared" si="382"/>
        <v>0.38845363556110124</v>
      </c>
      <c r="BZ422" s="108">
        <f t="shared" si="363"/>
        <v>106</v>
      </c>
      <c r="CA422" s="108">
        <f t="shared" si="364"/>
        <v>40.020000000000003</v>
      </c>
    </row>
    <row r="423" spans="1:79" ht="12.75" customHeight="1" x14ac:dyDescent="0.2">
      <c r="A423" s="107">
        <v>42009</v>
      </c>
      <c r="B423" s="109">
        <v>105.269997</v>
      </c>
      <c r="C423" s="109">
        <v>83.900002000000001</v>
      </c>
      <c r="D423" s="109">
        <v>88.739998</v>
      </c>
      <c r="E423" s="109">
        <v>103.760002</v>
      </c>
      <c r="F423" s="109">
        <v>37.209999000000003</v>
      </c>
      <c r="G423" s="109">
        <v>40.099997999999999</v>
      </c>
      <c r="H423" s="109"/>
      <c r="I423" s="109"/>
      <c r="J423" s="197"/>
      <c r="K423" s="109"/>
      <c r="L423" s="189">
        <f>IF(inter=Weekly_2,L422+$B$4,IF(inter=Bi_weekly_2,L421+$B$4,IF(inter=Monthly_2,L419+$B$4,IF(inter=Quarterly_2,0,IF(inter=Yearly_2,0,IF(inter=None_2,0,0))))))</f>
        <v>14700</v>
      </c>
      <c r="M423" s="109">
        <f t="shared" si="396"/>
        <v>30.390427342381827</v>
      </c>
      <c r="N423" s="109">
        <f t="shared" si="397"/>
        <v>30.447432267515524</v>
      </c>
      <c r="O423" s="109">
        <f t="shared" si="398"/>
        <v>5.9865413120000994</v>
      </c>
      <c r="P423" s="109">
        <f t="shared" si="399"/>
        <v>2.8998251460393476E-2</v>
      </c>
      <c r="Q423" s="109">
        <f t="shared" si="400"/>
        <v>-133.19737785399866</v>
      </c>
      <c r="R423" s="109">
        <f t="shared" si="401"/>
        <v>49.319777178166532</v>
      </c>
      <c r="S423" s="110">
        <f t="shared" si="402"/>
        <v>-0.28869030311059879</v>
      </c>
      <c r="T423" s="110">
        <f t="shared" si="403"/>
        <v>-0.36290144864973334</v>
      </c>
      <c r="U423" s="110">
        <f t="shared" si="404"/>
        <v>-6.7461589440199213E-2</v>
      </c>
      <c r="V423" s="110">
        <f t="shared" si="405"/>
        <v>-2.7947427622826643E-4</v>
      </c>
      <c r="W423" s="110">
        <f t="shared" si="406"/>
        <v>3.5796125082937693</v>
      </c>
      <c r="X423" s="110">
        <f t="shared" si="407"/>
        <v>-1.2299196917208457</v>
      </c>
      <c r="Y423" s="110">
        <f t="shared" si="408"/>
        <v>24.576803208230352</v>
      </c>
      <c r="Z423" s="110">
        <f t="shared" si="409"/>
        <v>30.836709634405015</v>
      </c>
      <c r="AA423" s="110">
        <f t="shared" si="410"/>
        <v>9.2765384105598017</v>
      </c>
      <c r="AB423" s="110">
        <f t="shared" si="411"/>
        <v>6.9419813619510151</v>
      </c>
      <c r="AC423" s="110">
        <f t="shared" si="412"/>
        <v>162.36764747024043</v>
      </c>
      <c r="AD423" s="110">
        <f t="shared" si="413"/>
        <v>48.389029844839399</v>
      </c>
      <c r="AE423" s="110"/>
      <c r="AF423" s="110"/>
      <c r="AG423" s="110"/>
      <c r="AH423" s="110"/>
      <c r="AI423" s="110"/>
      <c r="AJ423" s="110"/>
      <c r="AK423" s="90">
        <f t="shared" si="365"/>
        <v>0</v>
      </c>
      <c r="AL423" s="90">
        <f t="shared" si="366"/>
        <v>0</v>
      </c>
      <c r="AM423" s="90">
        <f t="shared" si="367"/>
        <v>0</v>
      </c>
      <c r="AN423" s="90">
        <f t="shared" si="368"/>
        <v>0</v>
      </c>
      <c r="AO423" s="90">
        <f t="shared" si="369"/>
        <v>0</v>
      </c>
      <c r="AP423" s="90">
        <f t="shared" si="370"/>
        <v>0</v>
      </c>
      <c r="AQ423" s="110">
        <f t="shared" si="371"/>
        <v>0</v>
      </c>
      <c r="AR423" s="110">
        <f t="shared" si="372"/>
        <v>0</v>
      </c>
      <c r="AS423" s="110">
        <f t="shared" si="373"/>
        <v>0</v>
      </c>
      <c r="AT423" s="110">
        <f t="shared" si="374"/>
        <v>0</v>
      </c>
      <c r="AU423" s="110">
        <f t="shared" si="375"/>
        <v>0</v>
      </c>
      <c r="AV423" s="110">
        <f t="shared" si="376"/>
        <v>0</v>
      </c>
      <c r="AW423" s="110">
        <f t="shared" si="414"/>
        <v>3.7067481531689377</v>
      </c>
      <c r="AX423" s="110">
        <f t="shared" si="415"/>
        <v>6.3291571031001244</v>
      </c>
      <c r="AY423" s="110">
        <f t="shared" si="416"/>
        <v>1.611184781783404</v>
      </c>
      <c r="AZ423" s="110">
        <f t="shared" si="417"/>
        <v>1.2668067293358971</v>
      </c>
      <c r="BA423" s="110">
        <f t="shared" si="418"/>
        <v>27.833844306954891</v>
      </c>
      <c r="BB423" s="110">
        <f t="shared" si="419"/>
        <v>6.7971901202923037</v>
      </c>
      <c r="BC423" s="110">
        <f t="shared" si="383"/>
        <v>28.28355136139929</v>
      </c>
      <c r="BD423" s="110">
        <f t="shared" si="384"/>
        <v>37.165866737505141</v>
      </c>
      <c r="BE423" s="110">
        <f t="shared" si="385"/>
        <v>10.887723192343206</v>
      </c>
      <c r="BF423" s="110">
        <f t="shared" si="386"/>
        <v>8.2087880912869124</v>
      </c>
      <c r="BG423" s="110">
        <f t="shared" si="387"/>
        <v>190.20149177719532</v>
      </c>
      <c r="BH423" s="110">
        <f t="shared" si="388"/>
        <v>55.186219965131706</v>
      </c>
      <c r="BI423" s="108">
        <f t="shared" si="389"/>
        <v>0</v>
      </c>
      <c r="BJ423" s="109">
        <f t="shared" si="390"/>
        <v>-10706.870172219977</v>
      </c>
      <c r="BK423" s="109">
        <f t="shared" si="377"/>
        <v>14699.999999999998</v>
      </c>
      <c r="BL423" s="89">
        <f t="shared" si="391"/>
        <v>0.37295024255926701</v>
      </c>
      <c r="BM423" s="109">
        <f t="shared" si="420"/>
        <v>2003.952923209855</v>
      </c>
      <c r="BN423" s="108">
        <f t="shared" si="392"/>
        <v>16703.952923209854</v>
      </c>
      <c r="BO423" s="89">
        <f t="shared" si="393"/>
        <v>0.56011538895371094</v>
      </c>
      <c r="BP423" s="108">
        <f t="shared" si="378"/>
        <v>2503.9106927121484</v>
      </c>
      <c r="BQ423" s="108">
        <f t="shared" si="394"/>
        <v>17203.910692712147</v>
      </c>
      <c r="BR423" s="89">
        <f t="shared" si="379"/>
        <v>0.60681043255286471</v>
      </c>
      <c r="BT423" s="108"/>
      <c r="BU423" s="109">
        <f t="shared" si="395"/>
        <v>-10706.870172219977</v>
      </c>
      <c r="BV423" s="109">
        <f t="shared" si="380"/>
        <v>14699.999999999998</v>
      </c>
      <c r="BX423" s="108">
        <f t="shared" si="381"/>
        <v>10706.870172219977</v>
      </c>
      <c r="BY423" s="111">
        <f t="shared" si="382"/>
        <v>0.37295024255926701</v>
      </c>
      <c r="BZ423" s="108">
        <f t="shared" si="363"/>
        <v>105.269997</v>
      </c>
      <c r="CA423" s="108">
        <f t="shared" si="364"/>
        <v>40.099997999999999</v>
      </c>
    </row>
    <row r="424" spans="1:79" ht="12.75" customHeight="1" x14ac:dyDescent="0.2">
      <c r="A424" s="107">
        <v>42016</v>
      </c>
      <c r="B424" s="109">
        <v>104.019997</v>
      </c>
      <c r="C424" s="109">
        <v>82.919998000000007</v>
      </c>
      <c r="D424" s="109">
        <v>87.720000999999996</v>
      </c>
      <c r="E424" s="109">
        <v>102.779999</v>
      </c>
      <c r="F424" s="109">
        <v>37.869999</v>
      </c>
      <c r="G424" s="109">
        <v>40.389999000000003</v>
      </c>
      <c r="H424" s="109"/>
      <c r="I424" s="109"/>
      <c r="J424" s="197"/>
      <c r="K424" s="109"/>
      <c r="L424" s="189">
        <f>IF(inter=Weekly_2,L423+$B$4,IF(inter=Bi_weekly_2,0,IF(inter=Monthly_2,0,IF(inter=Quarterly_2,0,IF(inter=Yearly_2,0,IF(inter=None_2,0,0))))))</f>
        <v>0</v>
      </c>
      <c r="M424" s="109">
        <f t="shared" si="396"/>
        <v>0</v>
      </c>
      <c r="N424" s="109">
        <f t="shared" si="397"/>
        <v>0</v>
      </c>
      <c r="O424" s="109">
        <f t="shared" si="398"/>
        <v>0</v>
      </c>
      <c r="P424" s="109">
        <f t="shared" si="399"/>
        <v>0</v>
      </c>
      <c r="Q424" s="109">
        <f t="shared" si="400"/>
        <v>0</v>
      </c>
      <c r="R424" s="109">
        <f t="shared" si="401"/>
        <v>0</v>
      </c>
      <c r="S424" s="110">
        <f t="shared" si="402"/>
        <v>0</v>
      </c>
      <c r="T424" s="110">
        <f t="shared" si="403"/>
        <v>0</v>
      </c>
      <c r="U424" s="110">
        <f t="shared" si="404"/>
        <v>0</v>
      </c>
      <c r="V424" s="110">
        <f t="shared" si="405"/>
        <v>0</v>
      </c>
      <c r="W424" s="110">
        <f t="shared" si="406"/>
        <v>0</v>
      </c>
      <c r="X424" s="110">
        <f t="shared" si="407"/>
        <v>0</v>
      </c>
      <c r="Y424" s="110">
        <f t="shared" si="408"/>
        <v>24.576803208230352</v>
      </c>
      <c r="Z424" s="110">
        <f t="shared" si="409"/>
        <v>30.836709634405015</v>
      </c>
      <c r="AA424" s="110">
        <f t="shared" si="410"/>
        <v>9.2765384105598017</v>
      </c>
      <c r="AB424" s="110">
        <f t="shared" si="411"/>
        <v>6.9419813619510151</v>
      </c>
      <c r="AC424" s="110">
        <f t="shared" si="412"/>
        <v>162.36764747024043</v>
      </c>
      <c r="AD424" s="110">
        <f t="shared" si="413"/>
        <v>48.389029844839399</v>
      </c>
      <c r="AE424" s="110"/>
      <c r="AF424" s="110"/>
      <c r="AG424" s="110"/>
      <c r="AH424" s="110"/>
      <c r="AI424" s="110"/>
      <c r="AJ424" s="110"/>
      <c r="AK424" s="90">
        <f t="shared" si="365"/>
        <v>0</v>
      </c>
      <c r="AL424" s="90">
        <f t="shared" si="366"/>
        <v>0</v>
      </c>
      <c r="AM424" s="90">
        <f t="shared" si="367"/>
        <v>0</v>
      </c>
      <c r="AN424" s="90">
        <f t="shared" si="368"/>
        <v>0</v>
      </c>
      <c r="AO424" s="90">
        <f t="shared" si="369"/>
        <v>0</v>
      </c>
      <c r="AP424" s="90">
        <f t="shared" si="370"/>
        <v>0</v>
      </c>
      <c r="AQ424" s="110">
        <f t="shared" si="371"/>
        <v>0</v>
      </c>
      <c r="AR424" s="110">
        <f t="shared" si="372"/>
        <v>0</v>
      </c>
      <c r="AS424" s="110">
        <f t="shared" si="373"/>
        <v>0</v>
      </c>
      <c r="AT424" s="110">
        <f t="shared" si="374"/>
        <v>0</v>
      </c>
      <c r="AU424" s="110">
        <f t="shared" si="375"/>
        <v>0</v>
      </c>
      <c r="AV424" s="110">
        <f t="shared" si="376"/>
        <v>0</v>
      </c>
      <c r="AW424" s="110">
        <f t="shared" si="414"/>
        <v>3.7067481531689377</v>
      </c>
      <c r="AX424" s="110">
        <f t="shared" si="415"/>
        <v>6.3291571031001244</v>
      </c>
      <c r="AY424" s="110">
        <f t="shared" si="416"/>
        <v>1.611184781783404</v>
      </c>
      <c r="AZ424" s="110">
        <f t="shared" si="417"/>
        <v>1.2668067293358971</v>
      </c>
      <c r="BA424" s="110">
        <f t="shared" si="418"/>
        <v>27.833844306954891</v>
      </c>
      <c r="BB424" s="110">
        <f t="shared" si="419"/>
        <v>6.7971901202923037</v>
      </c>
      <c r="BC424" s="110">
        <f t="shared" si="383"/>
        <v>28.28355136139929</v>
      </c>
      <c r="BD424" s="110">
        <f t="shared" si="384"/>
        <v>37.165866737505141</v>
      </c>
      <c r="BE424" s="110">
        <f t="shared" si="385"/>
        <v>10.887723192343206</v>
      </c>
      <c r="BF424" s="110">
        <f t="shared" si="386"/>
        <v>8.2087880912869124</v>
      </c>
      <c r="BG424" s="110">
        <f t="shared" si="387"/>
        <v>190.20149177719532</v>
      </c>
      <c r="BH424" s="110">
        <f t="shared" si="388"/>
        <v>55.186219965131706</v>
      </c>
      <c r="BI424" s="108">
        <f t="shared" si="389"/>
        <v>0</v>
      </c>
      <c r="BJ424" s="109">
        <f t="shared" si="390"/>
        <v>-10706.870172219977</v>
      </c>
      <c r="BK424" s="109">
        <f t="shared" si="377"/>
        <v>14743.989207665736</v>
      </c>
      <c r="BL424" s="89">
        <f t="shared" si="391"/>
        <v>0.37705874550720342</v>
      </c>
      <c r="BM424" s="109">
        <f t="shared" si="420"/>
        <v>2003.952923209855</v>
      </c>
      <c r="BN424" s="108">
        <f t="shared" si="392"/>
        <v>16747.942130875592</v>
      </c>
      <c r="BO424" s="89">
        <f t="shared" si="393"/>
        <v>0.56422389190164712</v>
      </c>
      <c r="BP424" s="108">
        <f t="shared" si="378"/>
        <v>2510.5313093786522</v>
      </c>
      <c r="BQ424" s="108">
        <f t="shared" si="394"/>
        <v>17254.520517044388</v>
      </c>
      <c r="BR424" s="89">
        <f t="shared" si="379"/>
        <v>0.6115372876952343</v>
      </c>
      <c r="BT424" s="108"/>
      <c r="BU424" s="109">
        <f t="shared" si="395"/>
        <v>-10706.870172219977</v>
      </c>
      <c r="BV424" s="109">
        <f t="shared" si="380"/>
        <v>14743.989207665736</v>
      </c>
      <c r="BX424" s="108">
        <f t="shared" si="381"/>
        <v>10706.870172219977</v>
      </c>
      <c r="BY424" s="111">
        <f t="shared" si="382"/>
        <v>0.37705874550720364</v>
      </c>
      <c r="BZ424" s="108">
        <f t="shared" si="363"/>
        <v>104.019997</v>
      </c>
      <c r="CA424" s="108">
        <f t="shared" si="364"/>
        <v>40.389999000000003</v>
      </c>
    </row>
    <row r="425" spans="1:79" ht="12.75" customHeight="1" x14ac:dyDescent="0.2">
      <c r="A425" s="107">
        <v>42024</v>
      </c>
      <c r="B425" s="109">
        <v>105.75</v>
      </c>
      <c r="C425" s="109">
        <v>83.910004000000001</v>
      </c>
      <c r="D425" s="109">
        <v>88.849997999999999</v>
      </c>
      <c r="E425" s="109">
        <v>104.120003</v>
      </c>
      <c r="F425" s="109">
        <v>38.229999999999997</v>
      </c>
      <c r="G425" s="109">
        <v>41.66</v>
      </c>
      <c r="H425" s="109"/>
      <c r="I425" s="109"/>
      <c r="J425" s="197"/>
      <c r="K425" s="109"/>
      <c r="L425" s="189">
        <f>IF(inter=Weekly_2,L424+$B$4,IF(inter=Bi_weekly_2,L423+$B$4,IF(inter=Monthly_2,0,IF(inter=Quarterly_2,L412+$B$4,IF(inter=Yearly_2,0,IF(inter=None_2,0,0))))))</f>
        <v>0</v>
      </c>
      <c r="M425" s="109">
        <f t="shared" si="396"/>
        <v>0</v>
      </c>
      <c r="N425" s="109">
        <f t="shared" si="397"/>
        <v>0</v>
      </c>
      <c r="O425" s="109">
        <f t="shared" si="398"/>
        <v>0</v>
      </c>
      <c r="P425" s="109">
        <f t="shared" si="399"/>
        <v>0</v>
      </c>
      <c r="Q425" s="109">
        <f t="shared" si="400"/>
        <v>0</v>
      </c>
      <c r="R425" s="109">
        <f t="shared" si="401"/>
        <v>0</v>
      </c>
      <c r="S425" s="110">
        <f t="shared" si="402"/>
        <v>0</v>
      </c>
      <c r="T425" s="110">
        <f t="shared" si="403"/>
        <v>0</v>
      </c>
      <c r="U425" s="110">
        <f t="shared" si="404"/>
        <v>0</v>
      </c>
      <c r="V425" s="110">
        <f t="shared" si="405"/>
        <v>0</v>
      </c>
      <c r="W425" s="110">
        <f t="shared" si="406"/>
        <v>0</v>
      </c>
      <c r="X425" s="110">
        <f t="shared" si="407"/>
        <v>0</v>
      </c>
      <c r="Y425" s="110">
        <f t="shared" si="408"/>
        <v>24.576803208230352</v>
      </c>
      <c r="Z425" s="110">
        <f t="shared" si="409"/>
        <v>30.836709634405015</v>
      </c>
      <c r="AA425" s="110">
        <f t="shared" si="410"/>
        <v>9.2765384105598017</v>
      </c>
      <c r="AB425" s="110">
        <f t="shared" si="411"/>
        <v>6.9419813619510151</v>
      </c>
      <c r="AC425" s="110">
        <f t="shared" si="412"/>
        <v>162.36764747024043</v>
      </c>
      <c r="AD425" s="110">
        <f t="shared" si="413"/>
        <v>48.389029844839399</v>
      </c>
      <c r="AE425" s="110"/>
      <c r="AF425" s="110"/>
      <c r="AG425" s="110"/>
      <c r="AH425" s="110"/>
      <c r="AI425" s="110"/>
      <c r="AJ425" s="110"/>
      <c r="AK425" s="90">
        <f t="shared" si="365"/>
        <v>0</v>
      </c>
      <c r="AL425" s="90">
        <f t="shared" si="366"/>
        <v>0</v>
      </c>
      <c r="AM425" s="90">
        <f t="shared" si="367"/>
        <v>0</v>
      </c>
      <c r="AN425" s="90">
        <f t="shared" si="368"/>
        <v>0</v>
      </c>
      <c r="AO425" s="90">
        <f t="shared" si="369"/>
        <v>0</v>
      </c>
      <c r="AP425" s="90">
        <f t="shared" si="370"/>
        <v>0</v>
      </c>
      <c r="AQ425" s="110">
        <f t="shared" si="371"/>
        <v>0</v>
      </c>
      <c r="AR425" s="110">
        <f t="shared" si="372"/>
        <v>0</v>
      </c>
      <c r="AS425" s="110">
        <f t="shared" si="373"/>
        <v>0</v>
      </c>
      <c r="AT425" s="110">
        <f t="shared" si="374"/>
        <v>0</v>
      </c>
      <c r="AU425" s="110">
        <f t="shared" si="375"/>
        <v>0</v>
      </c>
      <c r="AV425" s="110">
        <f t="shared" si="376"/>
        <v>0</v>
      </c>
      <c r="AW425" s="110">
        <f t="shared" si="414"/>
        <v>3.7067481531689377</v>
      </c>
      <c r="AX425" s="110">
        <f t="shared" si="415"/>
        <v>6.3291571031001244</v>
      </c>
      <c r="AY425" s="110">
        <f t="shared" si="416"/>
        <v>1.611184781783404</v>
      </c>
      <c r="AZ425" s="110">
        <f t="shared" si="417"/>
        <v>1.2668067293358971</v>
      </c>
      <c r="BA425" s="110">
        <f t="shared" si="418"/>
        <v>27.833844306954891</v>
      </c>
      <c r="BB425" s="110">
        <f t="shared" si="419"/>
        <v>6.7971901202923037</v>
      </c>
      <c r="BC425" s="110">
        <f t="shared" si="383"/>
        <v>28.28355136139929</v>
      </c>
      <c r="BD425" s="110">
        <f t="shared" si="384"/>
        <v>37.165866737505141</v>
      </c>
      <c r="BE425" s="110">
        <f t="shared" si="385"/>
        <v>10.887723192343206</v>
      </c>
      <c r="BF425" s="110">
        <f t="shared" si="386"/>
        <v>8.2087880912869124</v>
      </c>
      <c r="BG425" s="110">
        <f t="shared" si="387"/>
        <v>190.20149177719532</v>
      </c>
      <c r="BH425" s="110">
        <f t="shared" si="388"/>
        <v>55.186219965131706</v>
      </c>
      <c r="BI425" s="108">
        <f t="shared" si="389"/>
        <v>0</v>
      </c>
      <c r="BJ425" s="109">
        <f t="shared" si="390"/>
        <v>-10706.870172219977</v>
      </c>
      <c r="BK425" s="109">
        <f t="shared" si="377"/>
        <v>14956.727053620869</v>
      </c>
      <c r="BL425" s="89">
        <f t="shared" si="391"/>
        <v>0.39692802967085217</v>
      </c>
      <c r="BM425" s="109">
        <f t="shared" si="420"/>
        <v>2003.952923209855</v>
      </c>
      <c r="BN425" s="108">
        <f t="shared" si="392"/>
        <v>16960.679976830725</v>
      </c>
      <c r="BO425" s="89">
        <f t="shared" si="393"/>
        <v>0.58409317606529587</v>
      </c>
      <c r="BP425" s="108">
        <f t="shared" si="378"/>
        <v>2545.3807083995971</v>
      </c>
      <c r="BQ425" s="108">
        <f t="shared" si="394"/>
        <v>17502.107762020467</v>
      </c>
      <c r="BR425" s="89">
        <f t="shared" si="379"/>
        <v>0.63466143518125406</v>
      </c>
      <c r="BT425" s="108"/>
      <c r="BU425" s="109">
        <f t="shared" si="395"/>
        <v>-10706.870172219977</v>
      </c>
      <c r="BV425" s="109">
        <f t="shared" si="380"/>
        <v>14956.727053620869</v>
      </c>
      <c r="BX425" s="108">
        <f t="shared" si="381"/>
        <v>10706.870172219977</v>
      </c>
      <c r="BY425" s="111">
        <f t="shared" si="382"/>
        <v>0.39692802967085195</v>
      </c>
      <c r="BZ425" s="108">
        <f t="shared" si="363"/>
        <v>105.75</v>
      </c>
      <c r="CA425" s="108">
        <f t="shared" si="364"/>
        <v>41.66</v>
      </c>
    </row>
    <row r="426" spans="1:79" ht="12.75" customHeight="1" x14ac:dyDescent="0.2">
      <c r="A426" s="107">
        <v>42030</v>
      </c>
      <c r="B426" s="109">
        <v>103.099998</v>
      </c>
      <c r="C426" s="109">
        <v>81.029999000000004</v>
      </c>
      <c r="D426" s="109">
        <v>87.309997999999993</v>
      </c>
      <c r="E426" s="109">
        <v>102.279999</v>
      </c>
      <c r="F426" s="109">
        <v>38.150002000000001</v>
      </c>
      <c r="G426" s="109">
        <v>39.939999</v>
      </c>
      <c r="H426" s="109"/>
      <c r="I426" s="109"/>
      <c r="J426" s="197"/>
      <c r="K426" s="109"/>
      <c r="L426" s="189">
        <f>IF(inter=Weekly_2,L425+$B$4,IF(inter=Bi_weekly_2,0,IF(inter=Monthly_2,0,IF(inter=Quarterly_2,0,IF(inter=Yearly_2,0,IF(inter=None_2,0,0))))))</f>
        <v>0</v>
      </c>
      <c r="M426" s="109">
        <f t="shared" si="396"/>
        <v>0</v>
      </c>
      <c r="N426" s="109">
        <f t="shared" si="397"/>
        <v>0</v>
      </c>
      <c r="O426" s="109">
        <f t="shared" si="398"/>
        <v>0</v>
      </c>
      <c r="P426" s="109">
        <f t="shared" si="399"/>
        <v>0</v>
      </c>
      <c r="Q426" s="109">
        <f t="shared" si="400"/>
        <v>0</v>
      </c>
      <c r="R426" s="109">
        <f t="shared" si="401"/>
        <v>0</v>
      </c>
      <c r="S426" s="110">
        <f t="shared" si="402"/>
        <v>0</v>
      </c>
      <c r="T426" s="110">
        <f t="shared" si="403"/>
        <v>0</v>
      </c>
      <c r="U426" s="110">
        <f t="shared" si="404"/>
        <v>0</v>
      </c>
      <c r="V426" s="110">
        <f t="shared" si="405"/>
        <v>0</v>
      </c>
      <c r="W426" s="110">
        <f t="shared" si="406"/>
        <v>0</v>
      </c>
      <c r="X426" s="110">
        <f t="shared" si="407"/>
        <v>0</v>
      </c>
      <c r="Y426" s="110">
        <f t="shared" si="408"/>
        <v>24.576803208230352</v>
      </c>
      <c r="Z426" s="110">
        <f t="shared" si="409"/>
        <v>30.836709634405015</v>
      </c>
      <c r="AA426" s="110">
        <f t="shared" si="410"/>
        <v>9.2765384105598017</v>
      </c>
      <c r="AB426" s="110">
        <f t="shared" si="411"/>
        <v>6.9419813619510151</v>
      </c>
      <c r="AC426" s="110">
        <f t="shared" si="412"/>
        <v>162.36764747024043</v>
      </c>
      <c r="AD426" s="110">
        <f t="shared" si="413"/>
        <v>48.389029844839399</v>
      </c>
      <c r="AE426" s="110"/>
      <c r="AF426" s="110"/>
      <c r="AG426" s="110"/>
      <c r="AH426" s="110"/>
      <c r="AI426" s="110"/>
      <c r="AJ426" s="110"/>
      <c r="AK426" s="90">
        <f t="shared" si="365"/>
        <v>0</v>
      </c>
      <c r="AL426" s="90">
        <f t="shared" si="366"/>
        <v>0</v>
      </c>
      <c r="AM426" s="90">
        <f t="shared" si="367"/>
        <v>0</v>
      </c>
      <c r="AN426" s="90">
        <f t="shared" si="368"/>
        <v>0</v>
      </c>
      <c r="AO426" s="90">
        <f t="shared" si="369"/>
        <v>0</v>
      </c>
      <c r="AP426" s="90">
        <f t="shared" si="370"/>
        <v>0</v>
      </c>
      <c r="AQ426" s="110">
        <f t="shared" si="371"/>
        <v>0</v>
      </c>
      <c r="AR426" s="110">
        <f t="shared" si="372"/>
        <v>0</v>
      </c>
      <c r="AS426" s="110">
        <f t="shared" si="373"/>
        <v>0</v>
      </c>
      <c r="AT426" s="110">
        <f t="shared" si="374"/>
        <v>0</v>
      </c>
      <c r="AU426" s="110">
        <f t="shared" si="375"/>
        <v>0</v>
      </c>
      <c r="AV426" s="110">
        <f t="shared" si="376"/>
        <v>0</v>
      </c>
      <c r="AW426" s="110">
        <f t="shared" si="414"/>
        <v>3.7067481531689377</v>
      </c>
      <c r="AX426" s="110">
        <f t="shared" si="415"/>
        <v>6.3291571031001244</v>
      </c>
      <c r="AY426" s="110">
        <f t="shared" si="416"/>
        <v>1.611184781783404</v>
      </c>
      <c r="AZ426" s="110">
        <f t="shared" si="417"/>
        <v>1.2668067293358971</v>
      </c>
      <c r="BA426" s="110">
        <f t="shared" si="418"/>
        <v>27.833844306954891</v>
      </c>
      <c r="BB426" s="110">
        <f t="shared" si="419"/>
        <v>6.7971901202923037</v>
      </c>
      <c r="BC426" s="110">
        <f t="shared" si="383"/>
        <v>28.28355136139929</v>
      </c>
      <c r="BD426" s="110">
        <f t="shared" si="384"/>
        <v>37.165866737505141</v>
      </c>
      <c r="BE426" s="110">
        <f t="shared" si="385"/>
        <v>10.887723192343206</v>
      </c>
      <c r="BF426" s="110">
        <f t="shared" si="386"/>
        <v>8.2087880912869124</v>
      </c>
      <c r="BG426" s="110">
        <f t="shared" si="387"/>
        <v>190.20149177719532</v>
      </c>
      <c r="BH426" s="110">
        <f t="shared" si="388"/>
        <v>55.186219965131706</v>
      </c>
      <c r="BI426" s="108">
        <f t="shared" si="389"/>
        <v>0</v>
      </c>
      <c r="BJ426" s="109">
        <f t="shared" si="390"/>
        <v>-10706.870172219977</v>
      </c>
      <c r="BK426" s="109">
        <f t="shared" si="377"/>
        <v>14679.511188624165</v>
      </c>
      <c r="BL426" s="89">
        <f t="shared" si="391"/>
        <v>0.37103662905258661</v>
      </c>
      <c r="BM426" s="109">
        <f t="shared" si="420"/>
        <v>2003.952923209855</v>
      </c>
      <c r="BN426" s="108">
        <f t="shared" si="392"/>
        <v>16683.464111834019</v>
      </c>
      <c r="BO426" s="89">
        <f t="shared" si="393"/>
        <v>0.55820177544703031</v>
      </c>
      <c r="BP426" s="108">
        <f t="shared" si="378"/>
        <v>2498.5998345833777</v>
      </c>
      <c r="BQ426" s="108">
        <f t="shared" si="394"/>
        <v>17178.111023207541</v>
      </c>
      <c r="BR426" s="89">
        <f t="shared" si="379"/>
        <v>0.60440079564781057</v>
      </c>
      <c r="BT426" s="108"/>
      <c r="BU426" s="109">
        <f t="shared" si="395"/>
        <v>-10706.870172219977</v>
      </c>
      <c r="BV426" s="109">
        <f t="shared" si="380"/>
        <v>14679.511188624165</v>
      </c>
      <c r="BX426" s="108">
        <f t="shared" si="381"/>
        <v>10706.870172219977</v>
      </c>
      <c r="BY426" s="111">
        <f t="shared" si="382"/>
        <v>0.37103662905258661</v>
      </c>
      <c r="BZ426" s="108">
        <f t="shared" si="363"/>
        <v>103.099998</v>
      </c>
      <c r="CA426" s="108">
        <f t="shared" si="364"/>
        <v>39.939999</v>
      </c>
    </row>
    <row r="427" spans="1:79" ht="12.75" customHeight="1" x14ac:dyDescent="0.2">
      <c r="A427" s="107">
        <v>42037</v>
      </c>
      <c r="B427" s="109">
        <v>106.33000199999999</v>
      </c>
      <c r="C427" s="109">
        <v>84.099997999999999</v>
      </c>
      <c r="D427" s="109">
        <v>90.419998000000007</v>
      </c>
      <c r="E427" s="109">
        <v>105.91999800000001</v>
      </c>
      <c r="F427" s="109">
        <v>38.860000999999997</v>
      </c>
      <c r="G427" s="109">
        <v>40.720001000000003</v>
      </c>
      <c r="H427" s="109"/>
      <c r="I427" s="109"/>
      <c r="J427" s="197"/>
      <c r="K427" s="109"/>
      <c r="L427" s="189">
        <f>IF(inter=Weekly_2,L426+$B$4,IF(inter=Bi_weekly_2,L425+$B$4,IF(inter=Monthly_2,L423+$B$4,IF(inter=Quarterly_2,0,IF(inter=Yearly_2,0,IF(inter=None_2,0,0))))))</f>
        <v>14800</v>
      </c>
      <c r="M427" s="109">
        <f t="shared" si="396"/>
        <v>8.4515342847398642</v>
      </c>
      <c r="N427" s="109">
        <f t="shared" si="397"/>
        <v>-11.432781419957337</v>
      </c>
      <c r="O427" s="109">
        <f t="shared" si="398"/>
        <v>9.9845845297404594</v>
      </c>
      <c r="P427" s="109">
        <f t="shared" si="399"/>
        <v>10.094651973888745</v>
      </c>
      <c r="Q427" s="109">
        <f t="shared" si="400"/>
        <v>226.8069430611904</v>
      </c>
      <c r="R427" s="109">
        <f t="shared" si="401"/>
        <v>16.801343670890219</v>
      </c>
      <c r="S427" s="110">
        <f t="shared" si="402"/>
        <v>-7.9484003816155904E-2</v>
      </c>
      <c r="T427" s="110">
        <f t="shared" si="403"/>
        <v>0.13594270739408743</v>
      </c>
      <c r="U427" s="110">
        <f t="shared" si="404"/>
        <v>-0.11042451615338963</v>
      </c>
      <c r="V427" s="110">
        <f t="shared" si="405"/>
        <v>-9.5304495510741452E-2</v>
      </c>
      <c r="W427" s="110">
        <f t="shared" si="406"/>
        <v>-5.8365140819525561</v>
      </c>
      <c r="X427" s="110">
        <f t="shared" si="407"/>
        <v>-0.41260666154920322</v>
      </c>
      <c r="Y427" s="110">
        <f t="shared" si="408"/>
        <v>24.497319204414197</v>
      </c>
      <c r="Z427" s="110">
        <f t="shared" si="409"/>
        <v>30.972652341799101</v>
      </c>
      <c r="AA427" s="110">
        <f t="shared" si="410"/>
        <v>9.1661138944064113</v>
      </c>
      <c r="AB427" s="110">
        <f t="shared" si="411"/>
        <v>6.8466768664402737</v>
      </c>
      <c r="AC427" s="110">
        <f t="shared" si="412"/>
        <v>156.53113338828788</v>
      </c>
      <c r="AD427" s="110">
        <f t="shared" si="413"/>
        <v>47.976423183290194</v>
      </c>
      <c r="AE427" s="110"/>
      <c r="AF427" s="110"/>
      <c r="AG427" s="110"/>
      <c r="AH427" s="110"/>
      <c r="AI427" s="110"/>
      <c r="AJ427" s="110"/>
      <c r="AK427" s="90">
        <f t="shared" si="365"/>
        <v>0</v>
      </c>
      <c r="AL427" s="90">
        <f t="shared" si="366"/>
        <v>0</v>
      </c>
      <c r="AM427" s="90">
        <f t="shared" si="367"/>
        <v>0</v>
      </c>
      <c r="AN427" s="90">
        <f t="shared" si="368"/>
        <v>0</v>
      </c>
      <c r="AO427" s="90">
        <f t="shared" si="369"/>
        <v>0</v>
      </c>
      <c r="AP427" s="90">
        <f t="shared" si="370"/>
        <v>0</v>
      </c>
      <c r="AQ427" s="110">
        <f t="shared" si="371"/>
        <v>0</v>
      </c>
      <c r="AR427" s="110">
        <f t="shared" si="372"/>
        <v>0</v>
      </c>
      <c r="AS427" s="110">
        <f t="shared" si="373"/>
        <v>0</v>
      </c>
      <c r="AT427" s="110">
        <f t="shared" si="374"/>
        <v>0</v>
      </c>
      <c r="AU427" s="110">
        <f t="shared" si="375"/>
        <v>0</v>
      </c>
      <c r="AV427" s="110">
        <f t="shared" si="376"/>
        <v>0</v>
      </c>
      <c r="AW427" s="110">
        <f t="shared" si="414"/>
        <v>3.7067481531689377</v>
      </c>
      <c r="AX427" s="110">
        <f t="shared" si="415"/>
        <v>6.3291571031001244</v>
      </c>
      <c r="AY427" s="110">
        <f t="shared" si="416"/>
        <v>1.611184781783404</v>
      </c>
      <c r="AZ427" s="110">
        <f t="shared" si="417"/>
        <v>1.2668067293358971</v>
      </c>
      <c r="BA427" s="110">
        <f t="shared" si="418"/>
        <v>27.833844306954891</v>
      </c>
      <c r="BB427" s="110">
        <f t="shared" si="419"/>
        <v>6.7971901202923037</v>
      </c>
      <c r="BC427" s="110">
        <f t="shared" si="383"/>
        <v>28.204067357583135</v>
      </c>
      <c r="BD427" s="110">
        <f t="shared" si="384"/>
        <v>37.301809444899227</v>
      </c>
      <c r="BE427" s="110">
        <f t="shared" si="385"/>
        <v>10.777298676189815</v>
      </c>
      <c r="BF427" s="110">
        <f t="shared" si="386"/>
        <v>8.1134835957761702</v>
      </c>
      <c r="BG427" s="110">
        <f t="shared" si="387"/>
        <v>184.36497769524277</v>
      </c>
      <c r="BH427" s="110">
        <f t="shared" si="388"/>
        <v>54.773613303582501</v>
      </c>
      <c r="BI427" s="108">
        <f t="shared" si="389"/>
        <v>0</v>
      </c>
      <c r="BJ427" s="109">
        <f t="shared" si="390"/>
        <v>-10446.163896119484</v>
      </c>
      <c r="BK427" s="109">
        <f t="shared" si="377"/>
        <v>14800</v>
      </c>
      <c r="BL427" s="89">
        <f t="shared" si="391"/>
        <v>0.41678803311690982</v>
      </c>
      <c r="BM427" s="109">
        <f t="shared" si="420"/>
        <v>2003.952923209855</v>
      </c>
      <c r="BN427" s="108">
        <f t="shared" si="392"/>
        <v>16803.952923209854</v>
      </c>
      <c r="BO427" s="89">
        <f t="shared" si="393"/>
        <v>0.60862428450429973</v>
      </c>
      <c r="BP427" s="108">
        <f t="shared" si="378"/>
        <v>2564.6889353340903</v>
      </c>
      <c r="BQ427" s="108">
        <f t="shared" si="394"/>
        <v>17364.688935334088</v>
      </c>
      <c r="BR427" s="89">
        <f t="shared" si="379"/>
        <v>0.66230293799857787</v>
      </c>
      <c r="BT427" s="108"/>
      <c r="BU427" s="109">
        <f t="shared" si="395"/>
        <v>-10446.163896119484</v>
      </c>
      <c r="BV427" s="109">
        <f t="shared" si="380"/>
        <v>14800</v>
      </c>
      <c r="BX427" s="108">
        <f t="shared" si="381"/>
        <v>10446.163896119484</v>
      </c>
      <c r="BY427" s="111">
        <f t="shared" si="382"/>
        <v>0.41678803311691004</v>
      </c>
      <c r="BZ427" s="108">
        <f t="shared" si="363"/>
        <v>106.33000199999999</v>
      </c>
      <c r="CA427" s="108">
        <f t="shared" si="364"/>
        <v>40.720001000000003</v>
      </c>
    </row>
    <row r="428" spans="1:79" ht="12.75" customHeight="1" x14ac:dyDescent="0.2">
      <c r="A428" s="107">
        <v>42044</v>
      </c>
      <c r="B428" s="109">
        <v>108.470001</v>
      </c>
      <c r="C428" s="109">
        <v>85.389999000000003</v>
      </c>
      <c r="D428" s="109">
        <v>91.870002999999997</v>
      </c>
      <c r="E428" s="109">
        <v>107.43</v>
      </c>
      <c r="F428" s="109">
        <v>39.68</v>
      </c>
      <c r="G428" s="109">
        <v>41.779998999999997</v>
      </c>
      <c r="H428" s="109"/>
      <c r="I428" s="109"/>
      <c r="J428" s="197"/>
      <c r="K428" s="109"/>
      <c r="L428" s="189">
        <f>IF(inter=Weekly_2,L427+$B$4,IF(inter=Bi_weekly_2,0,IF(inter=Monthly_2,0,IF(inter=Quarterly_2,0,IF(inter=Yearly_2,0,IF(inter=None_2,0,0))))))</f>
        <v>0</v>
      </c>
      <c r="M428" s="109">
        <f t="shared" si="396"/>
        <v>0</v>
      </c>
      <c r="N428" s="109">
        <f t="shared" si="397"/>
        <v>0</v>
      </c>
      <c r="O428" s="109">
        <f t="shared" si="398"/>
        <v>0</v>
      </c>
      <c r="P428" s="109">
        <f t="shared" si="399"/>
        <v>0</v>
      </c>
      <c r="Q428" s="109">
        <f t="shared" si="400"/>
        <v>0</v>
      </c>
      <c r="R428" s="109">
        <f t="shared" si="401"/>
        <v>0</v>
      </c>
      <c r="S428" s="110">
        <f t="shared" si="402"/>
        <v>0</v>
      </c>
      <c r="T428" s="110">
        <f t="shared" si="403"/>
        <v>0</v>
      </c>
      <c r="U428" s="110">
        <f t="shared" si="404"/>
        <v>0</v>
      </c>
      <c r="V428" s="110">
        <f t="shared" si="405"/>
        <v>0</v>
      </c>
      <c r="W428" s="110">
        <f t="shared" si="406"/>
        <v>0</v>
      </c>
      <c r="X428" s="110">
        <f t="shared" si="407"/>
        <v>0</v>
      </c>
      <c r="Y428" s="110">
        <f t="shared" si="408"/>
        <v>24.497319204414197</v>
      </c>
      <c r="Z428" s="110">
        <f t="shared" si="409"/>
        <v>30.972652341799101</v>
      </c>
      <c r="AA428" s="110">
        <f t="shared" si="410"/>
        <v>9.1661138944064113</v>
      </c>
      <c r="AB428" s="110">
        <f t="shared" si="411"/>
        <v>6.8466768664402737</v>
      </c>
      <c r="AC428" s="110">
        <f t="shared" si="412"/>
        <v>156.53113338828788</v>
      </c>
      <c r="AD428" s="110">
        <f t="shared" si="413"/>
        <v>47.976423183290194</v>
      </c>
      <c r="AE428" s="110"/>
      <c r="AF428" s="110"/>
      <c r="AG428" s="110"/>
      <c r="AH428" s="110"/>
      <c r="AI428" s="110"/>
      <c r="AJ428" s="110"/>
      <c r="AK428" s="90">
        <f t="shared" si="365"/>
        <v>0</v>
      </c>
      <c r="AL428" s="90">
        <f t="shared" si="366"/>
        <v>0</v>
      </c>
      <c r="AM428" s="90">
        <f t="shared" si="367"/>
        <v>0</v>
      </c>
      <c r="AN428" s="90">
        <f t="shared" si="368"/>
        <v>0</v>
      </c>
      <c r="AO428" s="90">
        <f t="shared" si="369"/>
        <v>0</v>
      </c>
      <c r="AP428" s="90">
        <f t="shared" si="370"/>
        <v>0</v>
      </c>
      <c r="AQ428" s="110">
        <f t="shared" si="371"/>
        <v>0</v>
      </c>
      <c r="AR428" s="110">
        <f t="shared" si="372"/>
        <v>0</v>
      </c>
      <c r="AS428" s="110">
        <f t="shared" si="373"/>
        <v>0</v>
      </c>
      <c r="AT428" s="110">
        <f t="shared" si="374"/>
        <v>0</v>
      </c>
      <c r="AU428" s="110">
        <f t="shared" si="375"/>
        <v>0</v>
      </c>
      <c r="AV428" s="110">
        <f t="shared" si="376"/>
        <v>0</v>
      </c>
      <c r="AW428" s="110">
        <f t="shared" si="414"/>
        <v>3.7067481531689377</v>
      </c>
      <c r="AX428" s="110">
        <f t="shared" si="415"/>
        <v>6.3291571031001244</v>
      </c>
      <c r="AY428" s="110">
        <f t="shared" si="416"/>
        <v>1.611184781783404</v>
      </c>
      <c r="AZ428" s="110">
        <f t="shared" si="417"/>
        <v>1.2668067293358971</v>
      </c>
      <c r="BA428" s="110">
        <f t="shared" si="418"/>
        <v>27.833844306954891</v>
      </c>
      <c r="BB428" s="110">
        <f t="shared" si="419"/>
        <v>6.7971901202923037</v>
      </c>
      <c r="BC428" s="110">
        <f t="shared" si="383"/>
        <v>28.204067357583135</v>
      </c>
      <c r="BD428" s="110">
        <f t="shared" si="384"/>
        <v>37.301809444899227</v>
      </c>
      <c r="BE428" s="110">
        <f t="shared" si="385"/>
        <v>10.777298676189815</v>
      </c>
      <c r="BF428" s="110">
        <f t="shared" si="386"/>
        <v>8.1134835957761702</v>
      </c>
      <c r="BG428" s="110">
        <f t="shared" si="387"/>
        <v>184.36497769524277</v>
      </c>
      <c r="BH428" s="110">
        <f t="shared" si="388"/>
        <v>54.773613303582501</v>
      </c>
      <c r="BI428" s="108">
        <f t="shared" si="389"/>
        <v>0</v>
      </c>
      <c r="BJ428" s="109">
        <f t="shared" si="390"/>
        <v>-10446.163896119484</v>
      </c>
      <c r="BK428" s="109">
        <f t="shared" si="377"/>
        <v>15095.21868330154</v>
      </c>
      <c r="BL428" s="89">
        <f t="shared" si="391"/>
        <v>0.44504899917462293</v>
      </c>
      <c r="BM428" s="109">
        <f t="shared" si="420"/>
        <v>2003.952923209855</v>
      </c>
      <c r="BN428" s="108">
        <f t="shared" si="392"/>
        <v>17099.171606511394</v>
      </c>
      <c r="BO428" s="89">
        <f t="shared" si="393"/>
        <v>0.63688525056201284</v>
      </c>
      <c r="BP428" s="108">
        <f t="shared" si="378"/>
        <v>2615.0638307826889</v>
      </c>
      <c r="BQ428" s="108">
        <f t="shared" si="394"/>
        <v>17710.282514084229</v>
      </c>
      <c r="BR428" s="89">
        <f t="shared" si="379"/>
        <v>0.69538623845095926</v>
      </c>
      <c r="BT428" s="108"/>
      <c r="BU428" s="109">
        <f t="shared" si="395"/>
        <v>-10446.163896119484</v>
      </c>
      <c r="BV428" s="109">
        <f t="shared" si="380"/>
        <v>15095.21868330154</v>
      </c>
      <c r="BX428" s="108">
        <f t="shared" si="381"/>
        <v>10446.163896119484</v>
      </c>
      <c r="BY428" s="111">
        <f t="shared" si="382"/>
        <v>0.44504899917462293</v>
      </c>
      <c r="BZ428" s="108">
        <f t="shared" si="363"/>
        <v>108.470001</v>
      </c>
      <c r="CA428" s="108">
        <f t="shared" si="364"/>
        <v>41.779998999999997</v>
      </c>
    </row>
    <row r="429" spans="1:79" ht="12.75" customHeight="1" x14ac:dyDescent="0.2">
      <c r="A429" s="107">
        <v>42052</v>
      </c>
      <c r="B429" s="109">
        <v>109.279999</v>
      </c>
      <c r="C429" s="109">
        <v>85.699996999999996</v>
      </c>
      <c r="D429" s="109">
        <v>92.739998</v>
      </c>
      <c r="E429" s="109">
        <v>108.269997</v>
      </c>
      <c r="F429" s="109">
        <v>40.459999000000003</v>
      </c>
      <c r="G429" s="109">
        <v>41.77</v>
      </c>
      <c r="H429" s="109"/>
      <c r="I429" s="109"/>
      <c r="J429" s="197"/>
      <c r="K429" s="109"/>
      <c r="L429" s="189">
        <f>IF(inter=Weekly_2,L428+$B$4,IF(inter=Bi_weekly_2,L427+$B$4,IF(inter=Monthly_2,0,IF(inter=Quarterly_2,0,IF(inter=Yearly_2,0,IF(inter=None_2,0,0))))))</f>
        <v>0</v>
      </c>
      <c r="M429" s="109">
        <f t="shared" si="396"/>
        <v>0</v>
      </c>
      <c r="N429" s="109">
        <f t="shared" si="397"/>
        <v>0</v>
      </c>
      <c r="O429" s="109">
        <f t="shared" si="398"/>
        <v>0</v>
      </c>
      <c r="P429" s="109">
        <f t="shared" si="399"/>
        <v>0</v>
      </c>
      <c r="Q429" s="109">
        <f t="shared" si="400"/>
        <v>0</v>
      </c>
      <c r="R429" s="109">
        <f t="shared" si="401"/>
        <v>0</v>
      </c>
      <c r="S429" s="110">
        <f t="shared" si="402"/>
        <v>0</v>
      </c>
      <c r="T429" s="110">
        <f t="shared" si="403"/>
        <v>0</v>
      </c>
      <c r="U429" s="110">
        <f t="shared" si="404"/>
        <v>0</v>
      </c>
      <c r="V429" s="110">
        <f t="shared" si="405"/>
        <v>0</v>
      </c>
      <c r="W429" s="110">
        <f t="shared" si="406"/>
        <v>0</v>
      </c>
      <c r="X429" s="110">
        <f t="shared" si="407"/>
        <v>0</v>
      </c>
      <c r="Y429" s="110">
        <f t="shared" si="408"/>
        <v>24.497319204414197</v>
      </c>
      <c r="Z429" s="110">
        <f t="shared" si="409"/>
        <v>30.972652341799101</v>
      </c>
      <c r="AA429" s="110">
        <f t="shared" si="410"/>
        <v>9.1661138944064113</v>
      </c>
      <c r="AB429" s="110">
        <f t="shared" si="411"/>
        <v>6.8466768664402737</v>
      </c>
      <c r="AC429" s="110">
        <f t="shared" si="412"/>
        <v>156.53113338828788</v>
      </c>
      <c r="AD429" s="110">
        <f t="shared" si="413"/>
        <v>47.976423183290194</v>
      </c>
      <c r="AE429" s="110"/>
      <c r="AF429" s="110"/>
      <c r="AG429" s="110"/>
      <c r="AH429" s="110"/>
      <c r="AI429" s="110"/>
      <c r="AJ429" s="110"/>
      <c r="AK429" s="90">
        <f t="shared" si="365"/>
        <v>0</v>
      </c>
      <c r="AL429" s="90">
        <f t="shared" si="366"/>
        <v>0</v>
      </c>
      <c r="AM429" s="90">
        <f t="shared" si="367"/>
        <v>0</v>
      </c>
      <c r="AN429" s="90">
        <f t="shared" si="368"/>
        <v>0</v>
      </c>
      <c r="AO429" s="90">
        <f t="shared" si="369"/>
        <v>0</v>
      </c>
      <c r="AP429" s="90">
        <f t="shared" si="370"/>
        <v>0</v>
      </c>
      <c r="AQ429" s="110">
        <f t="shared" si="371"/>
        <v>0</v>
      </c>
      <c r="AR429" s="110">
        <f t="shared" si="372"/>
        <v>0</v>
      </c>
      <c r="AS429" s="110">
        <f t="shared" si="373"/>
        <v>0</v>
      </c>
      <c r="AT429" s="110">
        <f t="shared" si="374"/>
        <v>0</v>
      </c>
      <c r="AU429" s="110">
        <f t="shared" si="375"/>
        <v>0</v>
      </c>
      <c r="AV429" s="110">
        <f t="shared" si="376"/>
        <v>0</v>
      </c>
      <c r="AW429" s="110">
        <f t="shared" si="414"/>
        <v>3.7067481531689377</v>
      </c>
      <c r="AX429" s="110">
        <f t="shared" si="415"/>
        <v>6.3291571031001244</v>
      </c>
      <c r="AY429" s="110">
        <f t="shared" si="416"/>
        <v>1.611184781783404</v>
      </c>
      <c r="AZ429" s="110">
        <f t="shared" si="417"/>
        <v>1.2668067293358971</v>
      </c>
      <c r="BA429" s="110">
        <f t="shared" si="418"/>
        <v>27.833844306954891</v>
      </c>
      <c r="BB429" s="110">
        <f t="shared" si="419"/>
        <v>6.7971901202923037</v>
      </c>
      <c r="BC429" s="110">
        <f t="shared" si="383"/>
        <v>28.204067357583135</v>
      </c>
      <c r="BD429" s="110">
        <f t="shared" si="384"/>
        <v>37.301809444899227</v>
      </c>
      <c r="BE429" s="110">
        <f t="shared" si="385"/>
        <v>10.777298676189815</v>
      </c>
      <c r="BF429" s="110">
        <f t="shared" si="386"/>
        <v>8.1134835957761702</v>
      </c>
      <c r="BG429" s="110">
        <f t="shared" si="387"/>
        <v>184.36497769524277</v>
      </c>
      <c r="BH429" s="110">
        <f t="shared" si="388"/>
        <v>54.773613303582501</v>
      </c>
      <c r="BI429" s="108">
        <f t="shared" si="389"/>
        <v>0</v>
      </c>
      <c r="BJ429" s="109">
        <f t="shared" si="390"/>
        <v>-10446.163896119484</v>
      </c>
      <c r="BK429" s="109">
        <f t="shared" si="377"/>
        <v>15260.002995684797</v>
      </c>
      <c r="BL429" s="89">
        <f t="shared" si="391"/>
        <v>0.46082362362259577</v>
      </c>
      <c r="BM429" s="109">
        <f t="shared" si="420"/>
        <v>2003.952923209855</v>
      </c>
      <c r="BN429" s="108">
        <f t="shared" si="392"/>
        <v>17263.955918894651</v>
      </c>
      <c r="BO429" s="89">
        <f t="shared" si="393"/>
        <v>0.65265987500998568</v>
      </c>
      <c r="BP429" s="108">
        <f t="shared" si="378"/>
        <v>2644.1365575949235</v>
      </c>
      <c r="BQ429" s="108">
        <f t="shared" si="394"/>
        <v>17904.139553279721</v>
      </c>
      <c r="BR429" s="89">
        <f t="shared" si="379"/>
        <v>0.7139439636717464</v>
      </c>
      <c r="BT429" s="108"/>
      <c r="BU429" s="109">
        <f t="shared" si="395"/>
        <v>-10446.163896119484</v>
      </c>
      <c r="BV429" s="109">
        <f t="shared" si="380"/>
        <v>15260.002995684797</v>
      </c>
      <c r="BX429" s="108">
        <f t="shared" si="381"/>
        <v>10446.163896119484</v>
      </c>
      <c r="BY429" s="111">
        <f t="shared" si="382"/>
        <v>0.46082362362259599</v>
      </c>
      <c r="BZ429" s="108">
        <f t="shared" si="363"/>
        <v>109.279999</v>
      </c>
      <c r="CA429" s="108">
        <f t="shared" si="364"/>
        <v>41.77</v>
      </c>
    </row>
    <row r="430" spans="1:79" ht="12.75" customHeight="1" x14ac:dyDescent="0.2">
      <c r="A430" s="107">
        <v>42058</v>
      </c>
      <c r="B430" s="109">
        <v>109.019997</v>
      </c>
      <c r="C430" s="109">
        <v>85.330001999999993</v>
      </c>
      <c r="D430" s="109">
        <v>91.980002999999996</v>
      </c>
      <c r="E430" s="109">
        <v>108.07</v>
      </c>
      <c r="F430" s="109">
        <v>40.5</v>
      </c>
      <c r="G430" s="109">
        <v>41.799999</v>
      </c>
      <c r="H430" s="109"/>
      <c r="I430" s="109"/>
      <c r="J430" s="197"/>
      <c r="K430" s="109"/>
      <c r="L430" s="189">
        <f>IF(inter=Weekly_2,L429+$B$4,IF(inter=Bi_weekly_2,0,IF(inter=Monthly_2,0,IF(inter=Quarterly_2,0,IF(inter=Yearly_2,0,IF(inter=None_2,0,0))))))</f>
        <v>0</v>
      </c>
      <c r="M430" s="109">
        <f t="shared" si="396"/>
        <v>0</v>
      </c>
      <c r="N430" s="109">
        <f t="shared" si="397"/>
        <v>0</v>
      </c>
      <c r="O430" s="109">
        <f t="shared" si="398"/>
        <v>0</v>
      </c>
      <c r="P430" s="109">
        <f t="shared" si="399"/>
        <v>0</v>
      </c>
      <c r="Q430" s="109">
        <f t="shared" si="400"/>
        <v>0</v>
      </c>
      <c r="R430" s="109">
        <f t="shared" si="401"/>
        <v>0</v>
      </c>
      <c r="S430" s="110">
        <f t="shared" si="402"/>
        <v>0</v>
      </c>
      <c r="T430" s="110">
        <f t="shared" si="403"/>
        <v>0</v>
      </c>
      <c r="U430" s="110">
        <f t="shared" si="404"/>
        <v>0</v>
      </c>
      <c r="V430" s="110">
        <f t="shared" si="405"/>
        <v>0</v>
      </c>
      <c r="W430" s="110">
        <f t="shared" si="406"/>
        <v>0</v>
      </c>
      <c r="X430" s="110">
        <f t="shared" si="407"/>
        <v>0</v>
      </c>
      <c r="Y430" s="110">
        <f t="shared" si="408"/>
        <v>24.497319204414197</v>
      </c>
      <c r="Z430" s="110">
        <f t="shared" si="409"/>
        <v>30.972652341799101</v>
      </c>
      <c r="AA430" s="110">
        <f t="shared" si="410"/>
        <v>9.1661138944064113</v>
      </c>
      <c r="AB430" s="110">
        <f t="shared" si="411"/>
        <v>6.8466768664402737</v>
      </c>
      <c r="AC430" s="110">
        <f t="shared" si="412"/>
        <v>156.53113338828788</v>
      </c>
      <c r="AD430" s="110">
        <f t="shared" si="413"/>
        <v>47.976423183290194</v>
      </c>
      <c r="AE430" s="110"/>
      <c r="AF430" s="110"/>
      <c r="AG430" s="110"/>
      <c r="AH430" s="110"/>
      <c r="AI430" s="110"/>
      <c r="AJ430" s="110"/>
      <c r="AK430" s="90">
        <f t="shared" si="365"/>
        <v>0</v>
      </c>
      <c r="AL430" s="90">
        <f t="shared" si="366"/>
        <v>0</v>
      </c>
      <c r="AM430" s="90">
        <f t="shared" si="367"/>
        <v>0</v>
      </c>
      <c r="AN430" s="90">
        <f t="shared" si="368"/>
        <v>0</v>
      </c>
      <c r="AO430" s="90">
        <f t="shared" si="369"/>
        <v>0</v>
      </c>
      <c r="AP430" s="90">
        <f t="shared" si="370"/>
        <v>0</v>
      </c>
      <c r="AQ430" s="110">
        <f t="shared" si="371"/>
        <v>0</v>
      </c>
      <c r="AR430" s="110">
        <f t="shared" si="372"/>
        <v>0</v>
      </c>
      <c r="AS430" s="110">
        <f t="shared" si="373"/>
        <v>0</v>
      </c>
      <c r="AT430" s="110">
        <f t="shared" si="374"/>
        <v>0</v>
      </c>
      <c r="AU430" s="110">
        <f t="shared" si="375"/>
        <v>0</v>
      </c>
      <c r="AV430" s="110">
        <f t="shared" si="376"/>
        <v>0</v>
      </c>
      <c r="AW430" s="110">
        <f t="shared" si="414"/>
        <v>3.7067481531689377</v>
      </c>
      <c r="AX430" s="110">
        <f t="shared" si="415"/>
        <v>6.3291571031001244</v>
      </c>
      <c r="AY430" s="110">
        <f t="shared" si="416"/>
        <v>1.611184781783404</v>
      </c>
      <c r="AZ430" s="110">
        <f t="shared" si="417"/>
        <v>1.2668067293358971</v>
      </c>
      <c r="BA430" s="110">
        <f t="shared" si="418"/>
        <v>27.833844306954891</v>
      </c>
      <c r="BB430" s="110">
        <f t="shared" si="419"/>
        <v>6.7971901202923037</v>
      </c>
      <c r="BC430" s="110">
        <f t="shared" si="383"/>
        <v>28.204067357583135</v>
      </c>
      <c r="BD430" s="110">
        <f t="shared" si="384"/>
        <v>37.301809444899227</v>
      </c>
      <c r="BE430" s="110">
        <f t="shared" si="385"/>
        <v>10.777298676189815</v>
      </c>
      <c r="BF430" s="110">
        <f t="shared" si="386"/>
        <v>8.1134835957761702</v>
      </c>
      <c r="BG430" s="110">
        <f t="shared" si="387"/>
        <v>184.36497769524277</v>
      </c>
      <c r="BH430" s="110">
        <f t="shared" si="388"/>
        <v>54.773613303582501</v>
      </c>
      <c r="BI430" s="108">
        <f t="shared" si="389"/>
        <v>0</v>
      </c>
      <c r="BJ430" s="109">
        <f t="shared" si="390"/>
        <v>-10446.163896119484</v>
      </c>
      <c r="BK430" s="109">
        <f t="shared" si="377"/>
        <v>15241.53904821711</v>
      </c>
      <c r="BL430" s="89">
        <f t="shared" si="391"/>
        <v>0.45905608985122281</v>
      </c>
      <c r="BM430" s="109">
        <f t="shared" si="420"/>
        <v>2003.952923209855</v>
      </c>
      <c r="BN430" s="108">
        <f t="shared" si="392"/>
        <v>17245.491971426964</v>
      </c>
      <c r="BO430" s="89">
        <f t="shared" si="393"/>
        <v>0.65089234123861273</v>
      </c>
      <c r="BP430" s="108">
        <f t="shared" si="378"/>
        <v>2640.670479768105</v>
      </c>
      <c r="BQ430" s="108">
        <f t="shared" si="394"/>
        <v>17882.209527985215</v>
      </c>
      <c r="BR430" s="89">
        <f t="shared" si="379"/>
        <v>0.71184462600936738</v>
      </c>
      <c r="BT430" s="108"/>
      <c r="BU430" s="109">
        <f t="shared" si="395"/>
        <v>-10446.163896119484</v>
      </c>
      <c r="BV430" s="109">
        <f t="shared" si="380"/>
        <v>15241.53904821711</v>
      </c>
      <c r="BX430" s="108">
        <f t="shared" si="381"/>
        <v>10446.163896119484</v>
      </c>
      <c r="BY430" s="111">
        <f t="shared" si="382"/>
        <v>0.45905608985122304</v>
      </c>
      <c r="BZ430" s="108">
        <f t="shared" si="363"/>
        <v>109.019997</v>
      </c>
      <c r="CA430" s="108">
        <f t="shared" si="364"/>
        <v>41.799999</v>
      </c>
    </row>
    <row r="431" spans="1:79" ht="12.75" customHeight="1" x14ac:dyDescent="0.2">
      <c r="A431" s="107">
        <v>42065</v>
      </c>
      <c r="B431" s="109">
        <v>107.459999</v>
      </c>
      <c r="C431" s="109">
        <v>83.879997000000003</v>
      </c>
      <c r="D431" s="109">
        <v>90.660004000000001</v>
      </c>
      <c r="E431" s="109">
        <v>106.459999</v>
      </c>
      <c r="F431" s="109">
        <v>39.740001999999997</v>
      </c>
      <c r="G431" s="109">
        <v>40.139999000000003</v>
      </c>
      <c r="H431" s="109"/>
      <c r="I431" s="109"/>
      <c r="J431" s="197"/>
      <c r="K431" s="109"/>
      <c r="L431" s="189">
        <f>IF(inter=Weekly_2,L430+$B$4,IF(inter=Bi_weekly_2,L429+$B$4,IF(inter=Monthly_2,L427+$B$4,IF(inter=Quarterly_2,0,IF(inter=Yearly_2,0,IF(inter=None_2,0,0))))))</f>
        <v>14900</v>
      </c>
      <c r="M431" s="109">
        <f t="shared" si="396"/>
        <v>10.081897209030558</v>
      </c>
      <c r="N431" s="109">
        <f t="shared" si="397"/>
        <v>-24.414014487847908</v>
      </c>
      <c r="O431" s="109">
        <f t="shared" si="398"/>
        <v>-3.4000776686591507</v>
      </c>
      <c r="P431" s="109">
        <f t="shared" si="399"/>
        <v>-1.202787645445369</v>
      </c>
      <c r="Q431" s="109">
        <f t="shared" si="400"/>
        <v>96.647553912826879</v>
      </c>
      <c r="R431" s="109">
        <f t="shared" si="401"/>
        <v>-41.026421399154742</v>
      </c>
      <c r="S431" s="110">
        <f t="shared" si="402"/>
        <v>-9.382000095710552E-2</v>
      </c>
      <c r="T431" s="110">
        <f t="shared" si="403"/>
        <v>0.29105883835269936</v>
      </c>
      <c r="U431" s="110">
        <f t="shared" si="404"/>
        <v>3.7503612603625634E-2</v>
      </c>
      <c r="V431" s="110">
        <f t="shared" si="405"/>
        <v>1.1298024203864299E-2</v>
      </c>
      <c r="W431" s="110">
        <f t="shared" si="406"/>
        <v>-2.4319967048020503</v>
      </c>
      <c r="X431" s="110">
        <f t="shared" si="407"/>
        <v>1.0220832690891382</v>
      </c>
      <c r="Y431" s="110">
        <f t="shared" si="408"/>
        <v>24.403499203457091</v>
      </c>
      <c r="Z431" s="110">
        <f t="shared" si="409"/>
        <v>31.263711180151802</v>
      </c>
      <c r="AA431" s="110">
        <f t="shared" si="410"/>
        <v>9.203617507010037</v>
      </c>
      <c r="AB431" s="110">
        <f t="shared" si="411"/>
        <v>6.8579748906441385</v>
      </c>
      <c r="AC431" s="110">
        <f t="shared" si="412"/>
        <v>154.09913668348582</v>
      </c>
      <c r="AD431" s="110">
        <f t="shared" si="413"/>
        <v>48.998506452379331</v>
      </c>
      <c r="AE431" s="110"/>
      <c r="AF431" s="110"/>
      <c r="AG431" s="110"/>
      <c r="AH431" s="110"/>
      <c r="AI431" s="110"/>
      <c r="AJ431" s="110"/>
      <c r="AK431" s="90">
        <f t="shared" si="365"/>
        <v>0</v>
      </c>
      <c r="AL431" s="90">
        <f t="shared" si="366"/>
        <v>0</v>
      </c>
      <c r="AM431" s="90">
        <f t="shared" si="367"/>
        <v>0</v>
      </c>
      <c r="AN431" s="90">
        <f t="shared" si="368"/>
        <v>0</v>
      </c>
      <c r="AO431" s="90">
        <f t="shared" si="369"/>
        <v>0</v>
      </c>
      <c r="AP431" s="90">
        <f t="shared" si="370"/>
        <v>0</v>
      </c>
      <c r="AQ431" s="110">
        <f t="shared" si="371"/>
        <v>0</v>
      </c>
      <c r="AR431" s="110">
        <f t="shared" si="372"/>
        <v>0</v>
      </c>
      <c r="AS431" s="110">
        <f t="shared" si="373"/>
        <v>0</v>
      </c>
      <c r="AT431" s="110">
        <f t="shared" si="374"/>
        <v>0</v>
      </c>
      <c r="AU431" s="110">
        <f t="shared" si="375"/>
        <v>0</v>
      </c>
      <c r="AV431" s="110">
        <f t="shared" si="376"/>
        <v>0</v>
      </c>
      <c r="AW431" s="110">
        <f t="shared" si="414"/>
        <v>3.7067481531689377</v>
      </c>
      <c r="AX431" s="110">
        <f t="shared" si="415"/>
        <v>6.3291571031001244</v>
      </c>
      <c r="AY431" s="110">
        <f t="shared" si="416"/>
        <v>1.611184781783404</v>
      </c>
      <c r="AZ431" s="110">
        <f t="shared" si="417"/>
        <v>1.2668067293358971</v>
      </c>
      <c r="BA431" s="110">
        <f t="shared" si="418"/>
        <v>27.833844306954891</v>
      </c>
      <c r="BB431" s="110">
        <f t="shared" si="419"/>
        <v>6.7971901202923037</v>
      </c>
      <c r="BC431" s="110">
        <f t="shared" si="383"/>
        <v>28.110247356626029</v>
      </c>
      <c r="BD431" s="110">
        <f t="shared" si="384"/>
        <v>37.592868283251924</v>
      </c>
      <c r="BE431" s="110">
        <f t="shared" si="385"/>
        <v>10.814802288793441</v>
      </c>
      <c r="BF431" s="110">
        <f t="shared" si="386"/>
        <v>8.1247816199800358</v>
      </c>
      <c r="BG431" s="110">
        <f t="shared" si="387"/>
        <v>181.93298099044071</v>
      </c>
      <c r="BH431" s="110">
        <f t="shared" si="388"/>
        <v>55.795696572671638</v>
      </c>
      <c r="BI431" s="108">
        <f t="shared" si="389"/>
        <v>0</v>
      </c>
      <c r="BJ431" s="109">
        <f t="shared" si="390"/>
        <v>-10409.477746198732</v>
      </c>
      <c r="BK431" s="109">
        <f t="shared" si="377"/>
        <v>14899.999999999998</v>
      </c>
      <c r="BL431" s="89">
        <f t="shared" si="391"/>
        <v>0.43138785280953096</v>
      </c>
      <c r="BM431" s="109">
        <f t="shared" si="420"/>
        <v>2003.952923209855</v>
      </c>
      <c r="BN431" s="108">
        <f t="shared" si="392"/>
        <v>16903.952923209854</v>
      </c>
      <c r="BO431" s="89">
        <f t="shared" si="393"/>
        <v>0.62390019320447965</v>
      </c>
      <c r="BP431" s="108">
        <f t="shared" si="378"/>
        <v>2589.1073266102876</v>
      </c>
      <c r="BQ431" s="108">
        <f t="shared" si="394"/>
        <v>17489.107326610287</v>
      </c>
      <c r="BR431" s="89">
        <f t="shared" si="379"/>
        <v>0.68011381099276069</v>
      </c>
      <c r="BT431" s="108"/>
      <c r="BU431" s="109">
        <f t="shared" si="395"/>
        <v>-10409.477746198732</v>
      </c>
      <c r="BV431" s="109">
        <f t="shared" si="380"/>
        <v>14899.999999999998</v>
      </c>
      <c r="BX431" s="108">
        <f t="shared" si="381"/>
        <v>10409.477746198732</v>
      </c>
      <c r="BY431" s="111">
        <f t="shared" si="382"/>
        <v>0.43138785280953051</v>
      </c>
      <c r="BZ431" s="108">
        <f t="shared" si="363"/>
        <v>107.459999</v>
      </c>
      <c r="CA431" s="108">
        <f t="shared" si="364"/>
        <v>40.139999000000003</v>
      </c>
    </row>
    <row r="432" spans="1:79" ht="12.75" customHeight="1" x14ac:dyDescent="0.2">
      <c r="A432" s="107">
        <v>42072</v>
      </c>
      <c r="B432" s="109">
        <v>106.870003</v>
      </c>
      <c r="C432" s="109">
        <v>83.330001999999993</v>
      </c>
      <c r="D432" s="109">
        <v>90.010002</v>
      </c>
      <c r="E432" s="109">
        <v>107.019997</v>
      </c>
      <c r="F432" s="109">
        <v>39.270000000000003</v>
      </c>
      <c r="G432" s="109">
        <v>39.200001</v>
      </c>
      <c r="H432" s="109"/>
      <c r="I432" s="109"/>
      <c r="J432" s="197"/>
      <c r="K432" s="109"/>
      <c r="L432" s="189">
        <f>IF(inter=Weekly_2,L431+$B$4,IF(inter=Bi_weekly_2,0,IF(inter=Monthly_2,0,IF(inter=Quarterly_2,0,IF(inter=Yearly_2,0,IF(inter=None_2,0,0))))))</f>
        <v>0</v>
      </c>
      <c r="M432" s="109">
        <f t="shared" si="396"/>
        <v>0</v>
      </c>
      <c r="N432" s="109">
        <f t="shared" si="397"/>
        <v>0</v>
      </c>
      <c r="O432" s="109">
        <f t="shared" si="398"/>
        <v>0</v>
      </c>
      <c r="P432" s="109">
        <f t="shared" si="399"/>
        <v>0</v>
      </c>
      <c r="Q432" s="109">
        <f t="shared" si="400"/>
        <v>0</v>
      </c>
      <c r="R432" s="109">
        <f t="shared" si="401"/>
        <v>0</v>
      </c>
      <c r="S432" s="110">
        <f t="shared" si="402"/>
        <v>0</v>
      </c>
      <c r="T432" s="110">
        <f t="shared" si="403"/>
        <v>0</v>
      </c>
      <c r="U432" s="110">
        <f t="shared" si="404"/>
        <v>0</v>
      </c>
      <c r="V432" s="110">
        <f t="shared" si="405"/>
        <v>0</v>
      </c>
      <c r="W432" s="110">
        <f t="shared" si="406"/>
        <v>0</v>
      </c>
      <c r="X432" s="110">
        <f t="shared" si="407"/>
        <v>0</v>
      </c>
      <c r="Y432" s="110">
        <f t="shared" si="408"/>
        <v>24.403499203457091</v>
      </c>
      <c r="Z432" s="110">
        <f t="shared" si="409"/>
        <v>31.263711180151802</v>
      </c>
      <c r="AA432" s="110">
        <f t="shared" si="410"/>
        <v>9.203617507010037</v>
      </c>
      <c r="AB432" s="110">
        <f t="shared" si="411"/>
        <v>6.8579748906441385</v>
      </c>
      <c r="AC432" s="110">
        <f t="shared" si="412"/>
        <v>154.09913668348582</v>
      </c>
      <c r="AD432" s="110">
        <f t="shared" si="413"/>
        <v>48.998506452379331</v>
      </c>
      <c r="AE432" s="110"/>
      <c r="AF432" s="110"/>
      <c r="AG432" s="110"/>
      <c r="AH432" s="110"/>
      <c r="AI432" s="110"/>
      <c r="AJ432" s="110"/>
      <c r="AK432" s="90">
        <f t="shared" si="365"/>
        <v>0</v>
      </c>
      <c r="AL432" s="90">
        <f t="shared" si="366"/>
        <v>0</v>
      </c>
      <c r="AM432" s="90">
        <f t="shared" si="367"/>
        <v>0</v>
      </c>
      <c r="AN432" s="90">
        <f t="shared" si="368"/>
        <v>0</v>
      </c>
      <c r="AO432" s="90">
        <f t="shared" si="369"/>
        <v>0</v>
      </c>
      <c r="AP432" s="90">
        <f t="shared" si="370"/>
        <v>0</v>
      </c>
      <c r="AQ432" s="110">
        <f t="shared" si="371"/>
        <v>0</v>
      </c>
      <c r="AR432" s="110">
        <f t="shared" si="372"/>
        <v>0</v>
      </c>
      <c r="AS432" s="110">
        <f t="shared" si="373"/>
        <v>0</v>
      </c>
      <c r="AT432" s="110">
        <f t="shared" si="374"/>
        <v>0</v>
      </c>
      <c r="AU432" s="110">
        <f t="shared" si="375"/>
        <v>0</v>
      </c>
      <c r="AV432" s="110">
        <f t="shared" si="376"/>
        <v>0</v>
      </c>
      <c r="AW432" s="110">
        <f t="shared" si="414"/>
        <v>3.7067481531689377</v>
      </c>
      <c r="AX432" s="110">
        <f t="shared" si="415"/>
        <v>6.3291571031001244</v>
      </c>
      <c r="AY432" s="110">
        <f t="shared" si="416"/>
        <v>1.611184781783404</v>
      </c>
      <c r="AZ432" s="110">
        <f t="shared" si="417"/>
        <v>1.2668067293358971</v>
      </c>
      <c r="BA432" s="110">
        <f t="shared" si="418"/>
        <v>27.833844306954891</v>
      </c>
      <c r="BB432" s="110">
        <f t="shared" si="419"/>
        <v>6.7971901202923037</v>
      </c>
      <c r="BC432" s="110">
        <f t="shared" si="383"/>
        <v>28.110247356626029</v>
      </c>
      <c r="BD432" s="110">
        <f t="shared" si="384"/>
        <v>37.592868283251924</v>
      </c>
      <c r="BE432" s="110">
        <f t="shared" si="385"/>
        <v>10.814802288793441</v>
      </c>
      <c r="BF432" s="110">
        <f t="shared" si="386"/>
        <v>8.1247816199800358</v>
      </c>
      <c r="BG432" s="110">
        <f t="shared" si="387"/>
        <v>181.93298099044071</v>
      </c>
      <c r="BH432" s="110">
        <f t="shared" si="388"/>
        <v>55.795696572671638</v>
      </c>
      <c r="BI432" s="108">
        <f t="shared" si="389"/>
        <v>0</v>
      </c>
      <c r="BJ432" s="109">
        <f t="shared" si="390"/>
        <v>-10409.477746198732</v>
      </c>
      <c r="BK432" s="109">
        <f t="shared" si="377"/>
        <v>14747.779830181713</v>
      </c>
      <c r="BL432" s="89">
        <f t="shared" si="391"/>
        <v>0.41676462448533647</v>
      </c>
      <c r="BM432" s="109">
        <f t="shared" si="420"/>
        <v>2003.952923209855</v>
      </c>
      <c r="BN432" s="108">
        <f t="shared" si="392"/>
        <v>16751.732753391567</v>
      </c>
      <c r="BO432" s="89">
        <f t="shared" si="393"/>
        <v>0.60927696488028515</v>
      </c>
      <c r="BP432" s="108">
        <f t="shared" si="378"/>
        <v>2563.6301835596246</v>
      </c>
      <c r="BQ432" s="108">
        <f t="shared" si="394"/>
        <v>17311.410013741337</v>
      </c>
      <c r="BR432" s="89">
        <f t="shared" si="379"/>
        <v>0.6630430878305118</v>
      </c>
      <c r="BT432" s="108"/>
      <c r="BU432" s="109">
        <f t="shared" si="395"/>
        <v>-10409.477746198732</v>
      </c>
      <c r="BV432" s="109">
        <f t="shared" si="380"/>
        <v>14747.779830181713</v>
      </c>
      <c r="BX432" s="108">
        <f t="shared" si="381"/>
        <v>10409.477746198732</v>
      </c>
      <c r="BY432" s="111">
        <f t="shared" si="382"/>
        <v>0.41676462448533647</v>
      </c>
      <c r="BZ432" s="108">
        <f t="shared" si="363"/>
        <v>106.870003</v>
      </c>
      <c r="CA432" s="108">
        <f t="shared" si="364"/>
        <v>39.200001</v>
      </c>
    </row>
    <row r="433" spans="1:79" ht="12.75" customHeight="1" x14ac:dyDescent="0.2">
      <c r="A433" s="107">
        <v>42079</v>
      </c>
      <c r="B433" s="109">
        <v>109.760002</v>
      </c>
      <c r="C433" s="109">
        <v>85.190002000000007</v>
      </c>
      <c r="D433" s="109">
        <v>92.730002999999996</v>
      </c>
      <c r="E433" s="109">
        <v>110.089996</v>
      </c>
      <c r="F433" s="109">
        <v>40.860000999999997</v>
      </c>
      <c r="G433" s="109">
        <v>40.720001000000003</v>
      </c>
      <c r="H433" s="109"/>
      <c r="I433" s="109"/>
      <c r="J433" s="197"/>
      <c r="K433" s="109"/>
      <c r="L433" s="189">
        <f>IF(inter=Weekly_2,L432+$B$4,IF(inter=Bi_weekly_2,L431+$B$4,IF(inter=Monthly_2,0,IF(inter=Quarterly_2,0,IF(inter=Yearly_2,0,IF(inter=None_2,0,0))))))</f>
        <v>0</v>
      </c>
      <c r="M433" s="109">
        <f t="shared" si="396"/>
        <v>0</v>
      </c>
      <c r="N433" s="109">
        <f t="shared" si="397"/>
        <v>0</v>
      </c>
      <c r="O433" s="109">
        <f t="shared" si="398"/>
        <v>0</v>
      </c>
      <c r="P433" s="109">
        <f t="shared" si="399"/>
        <v>0</v>
      </c>
      <c r="Q433" s="109">
        <f t="shared" si="400"/>
        <v>0</v>
      </c>
      <c r="R433" s="109">
        <f t="shared" si="401"/>
        <v>0</v>
      </c>
      <c r="S433" s="110">
        <f t="shared" si="402"/>
        <v>0</v>
      </c>
      <c r="T433" s="110">
        <f t="shared" si="403"/>
        <v>0</v>
      </c>
      <c r="U433" s="110">
        <f t="shared" si="404"/>
        <v>0</v>
      </c>
      <c r="V433" s="110">
        <f t="shared" si="405"/>
        <v>0</v>
      </c>
      <c r="W433" s="110">
        <f t="shared" si="406"/>
        <v>0</v>
      </c>
      <c r="X433" s="110">
        <f t="shared" si="407"/>
        <v>0</v>
      </c>
      <c r="Y433" s="110">
        <f t="shared" si="408"/>
        <v>24.403499203457091</v>
      </c>
      <c r="Z433" s="110">
        <f t="shared" si="409"/>
        <v>31.263711180151802</v>
      </c>
      <c r="AA433" s="110">
        <f t="shared" si="410"/>
        <v>9.203617507010037</v>
      </c>
      <c r="AB433" s="110">
        <f t="shared" si="411"/>
        <v>6.8579748906441385</v>
      </c>
      <c r="AC433" s="110">
        <f t="shared" si="412"/>
        <v>154.09913668348582</v>
      </c>
      <c r="AD433" s="110">
        <f t="shared" si="413"/>
        <v>48.998506452379331</v>
      </c>
      <c r="AE433" s="110"/>
      <c r="AF433" s="110"/>
      <c r="AG433" s="110"/>
      <c r="AH433" s="110"/>
      <c r="AI433" s="110"/>
      <c r="AJ433" s="110"/>
      <c r="AK433" s="90">
        <f t="shared" si="365"/>
        <v>0</v>
      </c>
      <c r="AL433" s="90">
        <f t="shared" si="366"/>
        <v>0</v>
      </c>
      <c r="AM433" s="90">
        <f t="shared" si="367"/>
        <v>0</v>
      </c>
      <c r="AN433" s="90">
        <f t="shared" si="368"/>
        <v>0</v>
      </c>
      <c r="AO433" s="90">
        <f t="shared" si="369"/>
        <v>0</v>
      </c>
      <c r="AP433" s="90">
        <f t="shared" si="370"/>
        <v>0</v>
      </c>
      <c r="AQ433" s="110">
        <f t="shared" si="371"/>
        <v>0</v>
      </c>
      <c r="AR433" s="110">
        <f t="shared" si="372"/>
        <v>0</v>
      </c>
      <c r="AS433" s="110">
        <f t="shared" si="373"/>
        <v>0</v>
      </c>
      <c r="AT433" s="110">
        <f t="shared" si="374"/>
        <v>0</v>
      </c>
      <c r="AU433" s="110">
        <f t="shared" si="375"/>
        <v>0</v>
      </c>
      <c r="AV433" s="110">
        <f t="shared" si="376"/>
        <v>0</v>
      </c>
      <c r="AW433" s="110">
        <f t="shared" si="414"/>
        <v>3.7067481531689377</v>
      </c>
      <c r="AX433" s="110">
        <f t="shared" si="415"/>
        <v>6.3291571031001244</v>
      </c>
      <c r="AY433" s="110">
        <f t="shared" si="416"/>
        <v>1.611184781783404</v>
      </c>
      <c r="AZ433" s="110">
        <f t="shared" si="417"/>
        <v>1.2668067293358971</v>
      </c>
      <c r="BA433" s="110">
        <f t="shared" si="418"/>
        <v>27.833844306954891</v>
      </c>
      <c r="BB433" s="110">
        <f t="shared" si="419"/>
        <v>6.7971901202923037</v>
      </c>
      <c r="BC433" s="110">
        <f t="shared" si="383"/>
        <v>28.110247356626029</v>
      </c>
      <c r="BD433" s="110">
        <f t="shared" si="384"/>
        <v>37.592868283251924</v>
      </c>
      <c r="BE433" s="110">
        <f t="shared" si="385"/>
        <v>10.814802288793441</v>
      </c>
      <c r="BF433" s="110">
        <f t="shared" si="386"/>
        <v>8.1247816199800358</v>
      </c>
      <c r="BG433" s="110">
        <f t="shared" si="387"/>
        <v>181.93298099044071</v>
      </c>
      <c r="BH433" s="110">
        <f t="shared" si="388"/>
        <v>55.795696572671638</v>
      </c>
      <c r="BI433" s="108">
        <f t="shared" si="389"/>
        <v>0</v>
      </c>
      <c r="BJ433" s="109">
        <f t="shared" si="390"/>
        <v>-10409.477746198732</v>
      </c>
      <c r="BK433" s="109">
        <f t="shared" si="377"/>
        <v>15242.039757383771</v>
      </c>
      <c r="BL433" s="89">
        <f t="shared" si="391"/>
        <v>0.46424634635966844</v>
      </c>
      <c r="BM433" s="109">
        <f t="shared" si="420"/>
        <v>2003.952923209855</v>
      </c>
      <c r="BN433" s="108">
        <f t="shared" si="392"/>
        <v>17245.992680593627</v>
      </c>
      <c r="BO433" s="89">
        <f t="shared" si="393"/>
        <v>0.65675868675461735</v>
      </c>
      <c r="BP433" s="108">
        <f t="shared" si="378"/>
        <v>2648.9740031019383</v>
      </c>
      <c r="BQ433" s="108">
        <f t="shared" si="394"/>
        <v>17891.013760485708</v>
      </c>
      <c r="BR433" s="89">
        <f t="shared" si="379"/>
        <v>0.71872347457767871</v>
      </c>
      <c r="BT433" s="108"/>
      <c r="BU433" s="109">
        <f t="shared" si="395"/>
        <v>-10409.477746198732</v>
      </c>
      <c r="BV433" s="109">
        <f t="shared" si="380"/>
        <v>15242.039757383771</v>
      </c>
      <c r="BX433" s="108">
        <f t="shared" si="381"/>
        <v>10409.477746198732</v>
      </c>
      <c r="BY433" s="111">
        <f t="shared" si="382"/>
        <v>0.46424634635966866</v>
      </c>
      <c r="BZ433" s="108">
        <f t="shared" si="363"/>
        <v>109.760002</v>
      </c>
      <c r="CA433" s="108">
        <f t="shared" si="364"/>
        <v>40.720001000000003</v>
      </c>
    </row>
    <row r="434" spans="1:79" ht="12.75" customHeight="1" x14ac:dyDescent="0.2">
      <c r="A434" s="107">
        <v>42086</v>
      </c>
      <c r="B434" s="109">
        <v>106.870003</v>
      </c>
      <c r="C434" s="109">
        <v>83.089995999999999</v>
      </c>
      <c r="D434" s="109">
        <v>91.059997999999993</v>
      </c>
      <c r="E434" s="109">
        <v>108.050003</v>
      </c>
      <c r="F434" s="109">
        <v>40.369999</v>
      </c>
      <c r="G434" s="109">
        <v>40.080002</v>
      </c>
      <c r="H434" s="109"/>
      <c r="I434" s="109"/>
      <c r="J434" s="197"/>
      <c r="K434" s="109"/>
      <c r="L434" s="189">
        <f>IF(inter=Weekly_2,L433+$B$4,IF(inter=Bi_weekly_2,0,IF(inter=Monthly_2,0,IF(inter=Quarterly_2,0,IF(inter=Yearly_2,0,IF(inter=None_2,0,0))))))</f>
        <v>0</v>
      </c>
      <c r="M434" s="109">
        <f t="shared" si="396"/>
        <v>0</v>
      </c>
      <c r="N434" s="109">
        <f t="shared" si="397"/>
        <v>0</v>
      </c>
      <c r="O434" s="109">
        <f t="shared" si="398"/>
        <v>0</v>
      </c>
      <c r="P434" s="109">
        <f t="shared" si="399"/>
        <v>0</v>
      </c>
      <c r="Q434" s="109">
        <f t="shared" si="400"/>
        <v>0</v>
      </c>
      <c r="R434" s="109">
        <f t="shared" si="401"/>
        <v>0</v>
      </c>
      <c r="S434" s="110">
        <f t="shared" si="402"/>
        <v>0</v>
      </c>
      <c r="T434" s="110">
        <f t="shared" si="403"/>
        <v>0</v>
      </c>
      <c r="U434" s="110">
        <f t="shared" si="404"/>
        <v>0</v>
      </c>
      <c r="V434" s="110">
        <f t="shared" si="405"/>
        <v>0</v>
      </c>
      <c r="W434" s="110">
        <f t="shared" si="406"/>
        <v>0</v>
      </c>
      <c r="X434" s="110">
        <f t="shared" si="407"/>
        <v>0</v>
      </c>
      <c r="Y434" s="110">
        <f t="shared" si="408"/>
        <v>24.403499203457091</v>
      </c>
      <c r="Z434" s="110">
        <f t="shared" si="409"/>
        <v>31.263711180151802</v>
      </c>
      <c r="AA434" s="110">
        <f t="shared" si="410"/>
        <v>9.203617507010037</v>
      </c>
      <c r="AB434" s="110">
        <f t="shared" si="411"/>
        <v>6.8579748906441385</v>
      </c>
      <c r="AC434" s="110">
        <f t="shared" si="412"/>
        <v>154.09913668348582</v>
      </c>
      <c r="AD434" s="110">
        <f t="shared" si="413"/>
        <v>48.998506452379331</v>
      </c>
      <c r="AE434" s="110">
        <v>0.50800000000000001</v>
      </c>
      <c r="AF434" s="110">
        <v>0.5</v>
      </c>
      <c r="AG434" s="110">
        <v>2.7E-2</v>
      </c>
      <c r="AH434" s="110">
        <v>7.5999999999999998E-2</v>
      </c>
      <c r="AI434" s="110">
        <v>0.18099999999999999</v>
      </c>
      <c r="AJ434" s="110">
        <v>7.0999999999999994E-2</v>
      </c>
      <c r="AK434" s="90">
        <f t="shared" si="365"/>
        <v>12.396977595356203</v>
      </c>
      <c r="AL434" s="90">
        <f t="shared" si="366"/>
        <v>15.631855590075901</v>
      </c>
      <c r="AM434" s="90">
        <f t="shared" si="367"/>
        <v>0.248497672689271</v>
      </c>
      <c r="AN434" s="90">
        <f t="shared" si="368"/>
        <v>0.52120609168895449</v>
      </c>
      <c r="AO434" s="90">
        <f t="shared" si="369"/>
        <v>27.891943739710932</v>
      </c>
      <c r="AP434" s="90">
        <f t="shared" si="370"/>
        <v>3.4788939581189324</v>
      </c>
      <c r="AQ434" s="110">
        <f t="shared" si="371"/>
        <v>0.11600053567282302</v>
      </c>
      <c r="AR434" s="110">
        <f t="shared" si="372"/>
        <v>0.18813162044292192</v>
      </c>
      <c r="AS434" s="110">
        <f t="shared" si="373"/>
        <v>2.7289444118950125E-3</v>
      </c>
      <c r="AT434" s="110">
        <f t="shared" si="374"/>
        <v>4.8237489793401898E-3</v>
      </c>
      <c r="AU434" s="110">
        <f t="shared" si="375"/>
        <v>0.69090771440719956</v>
      </c>
      <c r="AV434" s="110">
        <f t="shared" si="376"/>
        <v>8.6798747118798356E-2</v>
      </c>
      <c r="AW434" s="110">
        <f t="shared" si="414"/>
        <v>3.8227486888417608</v>
      </c>
      <c r="AX434" s="110">
        <f t="shared" si="415"/>
        <v>6.5172887235430466</v>
      </c>
      <c r="AY434" s="110">
        <f t="shared" si="416"/>
        <v>1.6139137261952989</v>
      </c>
      <c r="AZ434" s="110">
        <f t="shared" si="417"/>
        <v>1.2716304783152372</v>
      </c>
      <c r="BA434" s="110">
        <f t="shared" si="418"/>
        <v>28.52475202136209</v>
      </c>
      <c r="BB434" s="110">
        <f t="shared" si="419"/>
        <v>6.8839888674111025</v>
      </c>
      <c r="BC434" s="110">
        <f t="shared" si="383"/>
        <v>28.226247892298851</v>
      </c>
      <c r="BD434" s="110">
        <f t="shared" si="384"/>
        <v>37.780999903694848</v>
      </c>
      <c r="BE434" s="110">
        <f t="shared" si="385"/>
        <v>10.817531233205337</v>
      </c>
      <c r="BF434" s="110">
        <f t="shared" si="386"/>
        <v>8.1296053689593748</v>
      </c>
      <c r="BG434" s="110">
        <f t="shared" si="387"/>
        <v>182.6238887048479</v>
      </c>
      <c r="BH434" s="110">
        <f t="shared" si="388"/>
        <v>55.882495319790436</v>
      </c>
      <c r="BI434" s="108">
        <f t="shared" si="389"/>
        <v>60.169374647640197</v>
      </c>
      <c r="BJ434" s="109">
        <f t="shared" si="390"/>
        <v>-10409.477746198732</v>
      </c>
      <c r="BK434" s="109">
        <f t="shared" si="377"/>
        <v>14969.631499698611</v>
      </c>
      <c r="BL434" s="89">
        <f t="shared" si="391"/>
        <v>0.43807709326869237</v>
      </c>
      <c r="BM434" s="109">
        <f t="shared" si="420"/>
        <v>2064.1222978574951</v>
      </c>
      <c r="BN434" s="108">
        <f t="shared" si="392"/>
        <v>17033.753797556106</v>
      </c>
      <c r="BO434" s="89">
        <f t="shared" si="393"/>
        <v>0.636369682789935</v>
      </c>
      <c r="BP434" s="108">
        <f t="shared" si="378"/>
        <v>2661.8758136426218</v>
      </c>
      <c r="BQ434" s="108">
        <f t="shared" si="394"/>
        <v>17631.50731334123</v>
      </c>
      <c r="BR434" s="89">
        <f t="shared" si="379"/>
        <v>0.69379365067376142</v>
      </c>
      <c r="BT434" s="108"/>
      <c r="BU434" s="109">
        <f t="shared" si="395"/>
        <v>-10409.477746198732</v>
      </c>
      <c r="BV434" s="109">
        <f t="shared" si="380"/>
        <v>14969.631499698611</v>
      </c>
      <c r="BX434" s="108">
        <f t="shared" si="381"/>
        <v>10409.477746198732</v>
      </c>
      <c r="BY434" s="111">
        <f t="shared" si="382"/>
        <v>0.43807709326869237</v>
      </c>
      <c r="BZ434" s="108">
        <f t="shared" si="363"/>
        <v>106.870003</v>
      </c>
      <c r="CA434" s="108">
        <f t="shared" si="364"/>
        <v>40.080002</v>
      </c>
    </row>
    <row r="435" spans="1:79" ht="12.75" customHeight="1" x14ac:dyDescent="0.2">
      <c r="A435" s="107">
        <v>42093</v>
      </c>
      <c r="B435" s="109">
        <v>107.389999</v>
      </c>
      <c r="C435" s="109">
        <v>83.459998999999996</v>
      </c>
      <c r="D435" s="109">
        <v>91.949996999999996</v>
      </c>
      <c r="E435" s="109">
        <v>109.66999800000001</v>
      </c>
      <c r="F435" s="109">
        <v>40.409999999999997</v>
      </c>
      <c r="G435" s="109">
        <v>42.060001</v>
      </c>
      <c r="H435" s="109"/>
      <c r="I435" s="109"/>
      <c r="J435" s="197"/>
      <c r="K435" s="109"/>
      <c r="L435" s="189">
        <f>IF(inter=Weekly_2,L434+$B$4,IF(inter=Bi_weekly_2,L433+$B$4,IF(inter=Monthly_2,L431+$B$4,IF(inter=Quarterly_2,0,IF(inter=Yearly_2,0,IF(inter=None_2,0,0))))))</f>
        <v>15000</v>
      </c>
      <c r="M435" s="109">
        <f t="shared" si="396"/>
        <v>-19.308244944242233</v>
      </c>
      <c r="N435" s="109">
        <f t="shared" si="397"/>
        <v>-30.730696168242048</v>
      </c>
      <c r="O435" s="109">
        <f t="shared" si="398"/>
        <v>6.2726021587203604</v>
      </c>
      <c r="P435" s="109">
        <f t="shared" si="399"/>
        <v>17.114092540992942</v>
      </c>
      <c r="Q435" s="109">
        <f t="shared" si="400"/>
        <v>62.146113379661983</v>
      </c>
      <c r="R435" s="109">
        <f t="shared" si="401"/>
        <v>80.877230385581242</v>
      </c>
      <c r="S435" s="110">
        <f t="shared" si="402"/>
        <v>0.17979555940066852</v>
      </c>
      <c r="T435" s="110">
        <f t="shared" si="403"/>
        <v>0.36820868124192102</v>
      </c>
      <c r="U435" s="110">
        <f t="shared" si="404"/>
        <v>-6.8217535218846839E-2</v>
      </c>
      <c r="V435" s="110">
        <f t="shared" si="405"/>
        <v>-0.15605081474509502</v>
      </c>
      <c r="W435" s="110">
        <f t="shared" si="406"/>
        <v>-1.5378894674501853</v>
      </c>
      <c r="X435" s="110">
        <f t="shared" si="407"/>
        <v>-1.9229012948806454</v>
      </c>
      <c r="Y435" s="110">
        <f t="shared" si="408"/>
        <v>24.583294762857761</v>
      </c>
      <c r="Z435" s="110">
        <f t="shared" si="409"/>
        <v>31.631919861393722</v>
      </c>
      <c r="AA435" s="110">
        <f t="shared" si="410"/>
        <v>9.1353999717911893</v>
      </c>
      <c r="AB435" s="110">
        <f t="shared" si="411"/>
        <v>6.7019240758990435</v>
      </c>
      <c r="AC435" s="110">
        <f t="shared" si="412"/>
        <v>152.56124721603564</v>
      </c>
      <c r="AD435" s="110">
        <f t="shared" si="413"/>
        <v>47.075605157498686</v>
      </c>
      <c r="AE435" s="110"/>
      <c r="AF435" s="110"/>
      <c r="AG435" s="110"/>
      <c r="AH435" s="110"/>
      <c r="AI435" s="110"/>
      <c r="AJ435" s="110"/>
      <c r="AK435" s="90">
        <f t="shared" si="365"/>
        <v>0</v>
      </c>
      <c r="AL435" s="90">
        <f t="shared" si="366"/>
        <v>0</v>
      </c>
      <c r="AM435" s="90">
        <f t="shared" si="367"/>
        <v>0</v>
      </c>
      <c r="AN435" s="90">
        <f t="shared" si="368"/>
        <v>0</v>
      </c>
      <c r="AO435" s="90">
        <f t="shared" si="369"/>
        <v>0</v>
      </c>
      <c r="AP435" s="90">
        <f t="shared" si="370"/>
        <v>0</v>
      </c>
      <c r="AQ435" s="110">
        <f t="shared" si="371"/>
        <v>0</v>
      </c>
      <c r="AR435" s="110">
        <f t="shared" si="372"/>
        <v>0</v>
      </c>
      <c r="AS435" s="110">
        <f t="shared" si="373"/>
        <v>0</v>
      </c>
      <c r="AT435" s="110">
        <f t="shared" si="374"/>
        <v>0</v>
      </c>
      <c r="AU435" s="110">
        <f t="shared" si="375"/>
        <v>0</v>
      </c>
      <c r="AV435" s="110">
        <f t="shared" si="376"/>
        <v>0</v>
      </c>
      <c r="AW435" s="110">
        <f t="shared" si="414"/>
        <v>3.8227486888417608</v>
      </c>
      <c r="AX435" s="110">
        <f t="shared" si="415"/>
        <v>6.5172887235430466</v>
      </c>
      <c r="AY435" s="110">
        <f t="shared" si="416"/>
        <v>1.6139137261952989</v>
      </c>
      <c r="AZ435" s="110">
        <f t="shared" si="417"/>
        <v>1.2716304783152372</v>
      </c>
      <c r="BA435" s="110">
        <f t="shared" si="418"/>
        <v>28.52475202136209</v>
      </c>
      <c r="BB435" s="110">
        <f t="shared" si="419"/>
        <v>6.8839888674111025</v>
      </c>
      <c r="BC435" s="110">
        <f t="shared" si="383"/>
        <v>28.406043451699521</v>
      </c>
      <c r="BD435" s="110">
        <f t="shared" si="384"/>
        <v>38.149208584936773</v>
      </c>
      <c r="BE435" s="110">
        <f t="shared" si="385"/>
        <v>10.749313697986489</v>
      </c>
      <c r="BF435" s="110">
        <f t="shared" si="386"/>
        <v>7.9735545542142807</v>
      </c>
      <c r="BG435" s="110">
        <f t="shared" si="387"/>
        <v>181.08599923739774</v>
      </c>
      <c r="BH435" s="110">
        <f t="shared" si="388"/>
        <v>53.959594024909791</v>
      </c>
      <c r="BI435" s="108">
        <f t="shared" si="389"/>
        <v>0</v>
      </c>
      <c r="BJ435" s="109">
        <f t="shared" si="390"/>
        <v>-10293.10664884626</v>
      </c>
      <c r="BK435" s="109">
        <f t="shared" si="377"/>
        <v>15000</v>
      </c>
      <c r="BL435" s="89">
        <f t="shared" si="391"/>
        <v>0.45728597902765622</v>
      </c>
      <c r="BM435" s="109">
        <f t="shared" si="420"/>
        <v>2064.1222978574951</v>
      </c>
      <c r="BN435" s="108">
        <f t="shared" si="392"/>
        <v>17064.122297857495</v>
      </c>
      <c r="BO435" s="89">
        <f t="shared" si="393"/>
        <v>0.65782041127206115</v>
      </c>
      <c r="BP435" s="108">
        <f t="shared" si="378"/>
        <v>2684.5427703476112</v>
      </c>
      <c r="BQ435" s="108">
        <f t="shared" si="394"/>
        <v>17684.542770347613</v>
      </c>
      <c r="BR435" s="89">
        <f t="shared" si="379"/>
        <v>0.71809574831616541</v>
      </c>
      <c r="BT435" s="108"/>
      <c r="BU435" s="109">
        <f t="shared" si="395"/>
        <v>-10293.10664884626</v>
      </c>
      <c r="BV435" s="109">
        <f t="shared" si="380"/>
        <v>15000</v>
      </c>
      <c r="BX435" s="108">
        <f t="shared" si="381"/>
        <v>10293.10664884626</v>
      </c>
      <c r="BY435" s="111">
        <f t="shared" si="382"/>
        <v>0.45728597902765622</v>
      </c>
      <c r="BZ435" s="108">
        <f t="shared" si="363"/>
        <v>107.389999</v>
      </c>
      <c r="CA435" s="108">
        <f t="shared" si="364"/>
        <v>42.060001</v>
      </c>
    </row>
    <row r="436" spans="1:79" ht="12.75" customHeight="1" x14ac:dyDescent="0.2">
      <c r="A436" s="107">
        <v>42100</v>
      </c>
      <c r="B436" s="109">
        <v>109.120003</v>
      </c>
      <c r="C436" s="109">
        <v>84.93</v>
      </c>
      <c r="D436" s="109">
        <v>92.970000999999996</v>
      </c>
      <c r="E436" s="109">
        <v>110.199997</v>
      </c>
      <c r="F436" s="109">
        <v>41.130001</v>
      </c>
      <c r="G436" s="109">
        <v>43.799999</v>
      </c>
      <c r="H436" s="109"/>
      <c r="I436" s="109"/>
      <c r="J436" s="197"/>
      <c r="K436" s="109"/>
      <c r="L436" s="189">
        <f>IF(inter=Weekly_2,L435+$B$4,IF(inter=Bi_weekly_2,0,IF(inter=Monthly_2,0,IF(inter=Quarterly_2,0,IF(inter=Yearly_2,0,IF(inter=None_2,0,0))))))</f>
        <v>0</v>
      </c>
      <c r="M436" s="109">
        <f t="shared" si="396"/>
        <v>0</v>
      </c>
      <c r="N436" s="109">
        <f t="shared" si="397"/>
        <v>0</v>
      </c>
      <c r="O436" s="109">
        <f t="shared" si="398"/>
        <v>0</v>
      </c>
      <c r="P436" s="109">
        <f t="shared" si="399"/>
        <v>0</v>
      </c>
      <c r="Q436" s="109">
        <f t="shared" si="400"/>
        <v>0</v>
      </c>
      <c r="R436" s="109">
        <f t="shared" si="401"/>
        <v>0</v>
      </c>
      <c r="S436" s="110">
        <f t="shared" si="402"/>
        <v>0</v>
      </c>
      <c r="T436" s="110">
        <f t="shared" si="403"/>
        <v>0</v>
      </c>
      <c r="U436" s="110">
        <f t="shared" si="404"/>
        <v>0</v>
      </c>
      <c r="V436" s="110">
        <f t="shared" si="405"/>
        <v>0</v>
      </c>
      <c r="W436" s="110">
        <f t="shared" si="406"/>
        <v>0</v>
      </c>
      <c r="X436" s="110">
        <f t="shared" si="407"/>
        <v>0</v>
      </c>
      <c r="Y436" s="110">
        <f t="shared" si="408"/>
        <v>24.583294762857761</v>
      </c>
      <c r="Z436" s="110">
        <f t="shared" si="409"/>
        <v>31.631919861393722</v>
      </c>
      <c r="AA436" s="110">
        <f t="shared" si="410"/>
        <v>9.1353999717911893</v>
      </c>
      <c r="AB436" s="110">
        <f t="shared" si="411"/>
        <v>6.7019240758990435</v>
      </c>
      <c r="AC436" s="110">
        <f t="shared" si="412"/>
        <v>152.56124721603564</v>
      </c>
      <c r="AD436" s="110">
        <f t="shared" si="413"/>
        <v>47.075605157498686</v>
      </c>
      <c r="AE436" s="110"/>
      <c r="AF436" s="110"/>
      <c r="AG436" s="110"/>
      <c r="AH436" s="110"/>
      <c r="AI436" s="110"/>
      <c r="AJ436" s="110"/>
      <c r="AK436" s="90">
        <f t="shared" si="365"/>
        <v>0</v>
      </c>
      <c r="AL436" s="90">
        <f t="shared" si="366"/>
        <v>0</v>
      </c>
      <c r="AM436" s="90">
        <f t="shared" si="367"/>
        <v>0</v>
      </c>
      <c r="AN436" s="90">
        <f t="shared" si="368"/>
        <v>0</v>
      </c>
      <c r="AO436" s="90">
        <f t="shared" si="369"/>
        <v>0</v>
      </c>
      <c r="AP436" s="90">
        <f t="shared" si="370"/>
        <v>0</v>
      </c>
      <c r="AQ436" s="110">
        <f t="shared" si="371"/>
        <v>0</v>
      </c>
      <c r="AR436" s="110">
        <f t="shared" si="372"/>
        <v>0</v>
      </c>
      <c r="AS436" s="110">
        <f t="shared" si="373"/>
        <v>0</v>
      </c>
      <c r="AT436" s="110">
        <f t="shared" si="374"/>
        <v>0</v>
      </c>
      <c r="AU436" s="110">
        <f t="shared" si="375"/>
        <v>0</v>
      </c>
      <c r="AV436" s="110">
        <f t="shared" si="376"/>
        <v>0</v>
      </c>
      <c r="AW436" s="110">
        <f t="shared" si="414"/>
        <v>3.8227486888417608</v>
      </c>
      <c r="AX436" s="110">
        <f t="shared" si="415"/>
        <v>6.5172887235430466</v>
      </c>
      <c r="AY436" s="110">
        <f t="shared" si="416"/>
        <v>1.6139137261952989</v>
      </c>
      <c r="AZ436" s="110">
        <f t="shared" si="417"/>
        <v>1.2716304783152372</v>
      </c>
      <c r="BA436" s="110">
        <f t="shared" si="418"/>
        <v>28.52475202136209</v>
      </c>
      <c r="BB436" s="110">
        <f t="shared" si="419"/>
        <v>6.8839888674111025</v>
      </c>
      <c r="BC436" s="110">
        <f t="shared" si="383"/>
        <v>28.406043451699521</v>
      </c>
      <c r="BD436" s="110">
        <f t="shared" si="384"/>
        <v>38.149208584936773</v>
      </c>
      <c r="BE436" s="110">
        <f t="shared" si="385"/>
        <v>10.749313697986489</v>
      </c>
      <c r="BF436" s="110">
        <f t="shared" si="386"/>
        <v>7.9735545542142807</v>
      </c>
      <c r="BG436" s="110">
        <f t="shared" si="387"/>
        <v>181.08599923739774</v>
      </c>
      <c r="BH436" s="110">
        <f t="shared" si="388"/>
        <v>53.959594024909791</v>
      </c>
      <c r="BI436" s="108">
        <f t="shared" si="389"/>
        <v>0</v>
      </c>
      <c r="BJ436" s="109">
        <f t="shared" si="390"/>
        <v>-10293.10664884626</v>
      </c>
      <c r="BK436" s="109">
        <f t="shared" si="377"/>
        <v>15293.65401905185</v>
      </c>
      <c r="BL436" s="89">
        <f t="shared" si="391"/>
        <v>0.48581517133761487</v>
      </c>
      <c r="BM436" s="109">
        <f t="shared" si="420"/>
        <v>2064.1222978574951</v>
      </c>
      <c r="BN436" s="108">
        <f t="shared" si="392"/>
        <v>17357.776316909345</v>
      </c>
      <c r="BO436" s="89">
        <f t="shared" si="393"/>
        <v>0.68634960358202002</v>
      </c>
      <c r="BP436" s="108">
        <f t="shared" si="378"/>
        <v>2735.5726999909007</v>
      </c>
      <c r="BQ436" s="108">
        <f t="shared" si="394"/>
        <v>18029.226719042752</v>
      </c>
      <c r="BR436" s="89">
        <f t="shared" si="379"/>
        <v>0.7515826206914531</v>
      </c>
      <c r="BT436" s="108"/>
      <c r="BU436" s="109">
        <f t="shared" si="395"/>
        <v>-10293.10664884626</v>
      </c>
      <c r="BV436" s="109">
        <f t="shared" si="380"/>
        <v>15293.65401905185</v>
      </c>
      <c r="BX436" s="108">
        <f t="shared" si="381"/>
        <v>10293.10664884626</v>
      </c>
      <c r="BY436" s="111">
        <f t="shared" si="382"/>
        <v>0.48581517133761509</v>
      </c>
      <c r="BZ436" s="108">
        <f t="shared" si="363"/>
        <v>109.120003</v>
      </c>
      <c r="CA436" s="108">
        <f t="shared" si="364"/>
        <v>43.799999</v>
      </c>
    </row>
    <row r="437" spans="1:79" ht="12.75" customHeight="1" x14ac:dyDescent="0.2">
      <c r="A437" s="107">
        <v>42107</v>
      </c>
      <c r="B437" s="109">
        <v>108.08000199999999</v>
      </c>
      <c r="C437" s="109">
        <v>84.32</v>
      </c>
      <c r="D437" s="109">
        <v>92.330001999999993</v>
      </c>
      <c r="E437" s="109">
        <v>109.150002</v>
      </c>
      <c r="F437" s="109">
        <v>41.009998000000003</v>
      </c>
      <c r="G437" s="109">
        <v>43.52</v>
      </c>
      <c r="H437" s="109"/>
      <c r="I437" s="109"/>
      <c r="J437" s="197"/>
      <c r="K437" s="109"/>
      <c r="L437" s="189">
        <f>IF(inter=Weekly_2,L436+$B$4,IF(inter=Bi_weekly_2,L435+$B$4,IF(inter=Monthly_2,0,IF(inter=Quarterly_2,0,IF(inter=Yearly_2,0,IF(inter=None_2,0,0))))))</f>
        <v>0</v>
      </c>
      <c r="M437" s="109">
        <f t="shared" si="396"/>
        <v>0</v>
      </c>
      <c r="N437" s="109">
        <f t="shared" si="397"/>
        <v>0</v>
      </c>
      <c r="O437" s="109">
        <f t="shared" si="398"/>
        <v>0</v>
      </c>
      <c r="P437" s="109">
        <f t="shared" si="399"/>
        <v>0</v>
      </c>
      <c r="Q437" s="109">
        <f t="shared" si="400"/>
        <v>0</v>
      </c>
      <c r="R437" s="109">
        <f t="shared" si="401"/>
        <v>0</v>
      </c>
      <c r="S437" s="110">
        <f t="shared" si="402"/>
        <v>0</v>
      </c>
      <c r="T437" s="110">
        <f t="shared" si="403"/>
        <v>0</v>
      </c>
      <c r="U437" s="110">
        <f t="shared" si="404"/>
        <v>0</v>
      </c>
      <c r="V437" s="110">
        <f t="shared" si="405"/>
        <v>0</v>
      </c>
      <c r="W437" s="110">
        <f t="shared" si="406"/>
        <v>0</v>
      </c>
      <c r="X437" s="110">
        <f t="shared" si="407"/>
        <v>0</v>
      </c>
      <c r="Y437" s="110">
        <f t="shared" si="408"/>
        <v>24.583294762857761</v>
      </c>
      <c r="Z437" s="110">
        <f t="shared" si="409"/>
        <v>31.631919861393722</v>
      </c>
      <c r="AA437" s="110">
        <f t="shared" si="410"/>
        <v>9.1353999717911893</v>
      </c>
      <c r="AB437" s="110">
        <f t="shared" si="411"/>
        <v>6.7019240758990435</v>
      </c>
      <c r="AC437" s="110">
        <f t="shared" si="412"/>
        <v>152.56124721603564</v>
      </c>
      <c r="AD437" s="110">
        <f t="shared" si="413"/>
        <v>47.075605157498686</v>
      </c>
      <c r="AE437" s="110"/>
      <c r="AF437" s="110"/>
      <c r="AG437" s="110"/>
      <c r="AH437" s="110"/>
      <c r="AI437" s="110"/>
      <c r="AJ437" s="110"/>
      <c r="AK437" s="90">
        <f t="shared" si="365"/>
        <v>0</v>
      </c>
      <c r="AL437" s="90">
        <f t="shared" si="366"/>
        <v>0</v>
      </c>
      <c r="AM437" s="90">
        <f t="shared" si="367"/>
        <v>0</v>
      </c>
      <c r="AN437" s="90">
        <f t="shared" si="368"/>
        <v>0</v>
      </c>
      <c r="AO437" s="90">
        <f t="shared" si="369"/>
        <v>0</v>
      </c>
      <c r="AP437" s="90">
        <f t="shared" si="370"/>
        <v>0</v>
      </c>
      <c r="AQ437" s="110">
        <f t="shared" si="371"/>
        <v>0</v>
      </c>
      <c r="AR437" s="110">
        <f t="shared" si="372"/>
        <v>0</v>
      </c>
      <c r="AS437" s="110">
        <f t="shared" si="373"/>
        <v>0</v>
      </c>
      <c r="AT437" s="110">
        <f t="shared" si="374"/>
        <v>0</v>
      </c>
      <c r="AU437" s="110">
        <f t="shared" si="375"/>
        <v>0</v>
      </c>
      <c r="AV437" s="110">
        <f t="shared" si="376"/>
        <v>0</v>
      </c>
      <c r="AW437" s="110">
        <f t="shared" si="414"/>
        <v>3.8227486888417608</v>
      </c>
      <c r="AX437" s="110">
        <f t="shared" si="415"/>
        <v>6.5172887235430466</v>
      </c>
      <c r="AY437" s="110">
        <f t="shared" si="416"/>
        <v>1.6139137261952989</v>
      </c>
      <c r="AZ437" s="110">
        <f t="shared" si="417"/>
        <v>1.2716304783152372</v>
      </c>
      <c r="BA437" s="110">
        <f t="shared" si="418"/>
        <v>28.52475202136209</v>
      </c>
      <c r="BB437" s="110">
        <f t="shared" si="419"/>
        <v>6.8839888674111025</v>
      </c>
      <c r="BC437" s="110">
        <f t="shared" si="383"/>
        <v>28.406043451699521</v>
      </c>
      <c r="BD437" s="110">
        <f t="shared" si="384"/>
        <v>38.149208584936773</v>
      </c>
      <c r="BE437" s="110">
        <f t="shared" si="385"/>
        <v>10.749313697986489</v>
      </c>
      <c r="BF437" s="110">
        <f t="shared" si="386"/>
        <v>7.9735545542142807</v>
      </c>
      <c r="BG437" s="110">
        <f t="shared" si="387"/>
        <v>181.08599923739774</v>
      </c>
      <c r="BH437" s="110">
        <f t="shared" si="388"/>
        <v>53.959594024909791</v>
      </c>
      <c r="BI437" s="108">
        <f t="shared" si="389"/>
        <v>0</v>
      </c>
      <c r="BJ437" s="109">
        <f t="shared" si="390"/>
        <v>-10293.10664884626</v>
      </c>
      <c r="BK437" s="109">
        <f t="shared" si="377"/>
        <v>15204.419333464954</v>
      </c>
      <c r="BL437" s="89">
        <f t="shared" si="391"/>
        <v>0.47714580759436664</v>
      </c>
      <c r="BM437" s="109">
        <f t="shared" si="420"/>
        <v>2064.1222978574951</v>
      </c>
      <c r="BN437" s="108">
        <f t="shared" si="392"/>
        <v>17268.541631322449</v>
      </c>
      <c r="BO437" s="89">
        <f t="shared" si="393"/>
        <v>0.67768023983877157</v>
      </c>
      <c r="BP437" s="108">
        <f t="shared" si="378"/>
        <v>2719.9028167797601</v>
      </c>
      <c r="BQ437" s="108">
        <f t="shared" si="394"/>
        <v>17924.322150244716</v>
      </c>
      <c r="BR437" s="89">
        <f t="shared" si="379"/>
        <v>0.74139089020843163</v>
      </c>
      <c r="BT437" s="108"/>
      <c r="BU437" s="109">
        <f t="shared" si="395"/>
        <v>-10293.10664884626</v>
      </c>
      <c r="BV437" s="109">
        <f t="shared" si="380"/>
        <v>15204.419333464954</v>
      </c>
      <c r="BX437" s="108">
        <f t="shared" si="381"/>
        <v>10293.10664884626</v>
      </c>
      <c r="BY437" s="111">
        <f t="shared" si="382"/>
        <v>0.47714580759436664</v>
      </c>
      <c r="BZ437" s="108">
        <f t="shared" si="363"/>
        <v>108.08000199999999</v>
      </c>
      <c r="CA437" s="108">
        <f t="shared" si="364"/>
        <v>43.52</v>
      </c>
    </row>
    <row r="438" spans="1:79" ht="12.75" customHeight="1" x14ac:dyDescent="0.2">
      <c r="A438" s="107">
        <v>42114</v>
      </c>
      <c r="B438" s="109">
        <v>109.849998</v>
      </c>
      <c r="C438" s="109">
        <v>85.5</v>
      </c>
      <c r="D438" s="109">
        <v>93.019997000000004</v>
      </c>
      <c r="E438" s="109">
        <v>110.339996</v>
      </c>
      <c r="F438" s="109">
        <v>41.93</v>
      </c>
      <c r="G438" s="109">
        <v>44.669998</v>
      </c>
      <c r="H438" s="109"/>
      <c r="I438" s="109"/>
      <c r="J438" s="197"/>
      <c r="K438" s="109"/>
      <c r="L438" s="189">
        <f>IF(inter=Weekly_2,L437+$B$4,IF(inter=Bi_weekly_2,0,IF(inter=Monthly_2,0,IF(inter=Quarterly_2,L425+$B$4,IF(inter=Yearly_2,0,IF(inter=None_2,0,0))))))</f>
        <v>0</v>
      </c>
      <c r="M438" s="109">
        <f t="shared" si="396"/>
        <v>0</v>
      </c>
      <c r="N438" s="109">
        <f t="shared" si="397"/>
        <v>0</v>
      </c>
      <c r="O438" s="109">
        <f t="shared" si="398"/>
        <v>0</v>
      </c>
      <c r="P438" s="109">
        <f t="shared" si="399"/>
        <v>0</v>
      </c>
      <c r="Q438" s="109">
        <f t="shared" si="400"/>
        <v>0</v>
      </c>
      <c r="R438" s="109">
        <f t="shared" si="401"/>
        <v>0</v>
      </c>
      <c r="S438" s="110">
        <f t="shared" si="402"/>
        <v>0</v>
      </c>
      <c r="T438" s="110">
        <f t="shared" si="403"/>
        <v>0</v>
      </c>
      <c r="U438" s="110">
        <f t="shared" si="404"/>
        <v>0</v>
      </c>
      <c r="V438" s="110">
        <f t="shared" si="405"/>
        <v>0</v>
      </c>
      <c r="W438" s="110">
        <f t="shared" si="406"/>
        <v>0</v>
      </c>
      <c r="X438" s="110">
        <f t="shared" si="407"/>
        <v>0</v>
      </c>
      <c r="Y438" s="110">
        <f t="shared" si="408"/>
        <v>24.583294762857761</v>
      </c>
      <c r="Z438" s="110">
        <f t="shared" si="409"/>
        <v>31.631919861393722</v>
      </c>
      <c r="AA438" s="110">
        <f t="shared" si="410"/>
        <v>9.1353999717911893</v>
      </c>
      <c r="AB438" s="110">
        <f t="shared" si="411"/>
        <v>6.7019240758990435</v>
      </c>
      <c r="AC438" s="110">
        <f t="shared" si="412"/>
        <v>152.56124721603564</v>
      </c>
      <c r="AD438" s="110">
        <f t="shared" si="413"/>
        <v>47.075605157498686</v>
      </c>
      <c r="AE438" s="110"/>
      <c r="AF438" s="110"/>
      <c r="AG438" s="110"/>
      <c r="AH438" s="110"/>
      <c r="AI438" s="110"/>
      <c r="AJ438" s="110"/>
      <c r="AK438" s="90">
        <f t="shared" si="365"/>
        <v>0</v>
      </c>
      <c r="AL438" s="90">
        <f t="shared" si="366"/>
        <v>0</v>
      </c>
      <c r="AM438" s="90">
        <f t="shared" si="367"/>
        <v>0</v>
      </c>
      <c r="AN438" s="90">
        <f t="shared" si="368"/>
        <v>0</v>
      </c>
      <c r="AO438" s="90">
        <f t="shared" si="369"/>
        <v>0</v>
      </c>
      <c r="AP438" s="90">
        <f t="shared" si="370"/>
        <v>0</v>
      </c>
      <c r="AQ438" s="110">
        <f t="shared" si="371"/>
        <v>0</v>
      </c>
      <c r="AR438" s="110">
        <f t="shared" si="372"/>
        <v>0</v>
      </c>
      <c r="AS438" s="110">
        <f t="shared" si="373"/>
        <v>0</v>
      </c>
      <c r="AT438" s="110">
        <f t="shared" si="374"/>
        <v>0</v>
      </c>
      <c r="AU438" s="110">
        <f t="shared" si="375"/>
        <v>0</v>
      </c>
      <c r="AV438" s="110">
        <f t="shared" si="376"/>
        <v>0</v>
      </c>
      <c r="AW438" s="110">
        <f t="shared" si="414"/>
        <v>3.8227486888417608</v>
      </c>
      <c r="AX438" s="110">
        <f t="shared" si="415"/>
        <v>6.5172887235430466</v>
      </c>
      <c r="AY438" s="110">
        <f t="shared" si="416"/>
        <v>1.6139137261952989</v>
      </c>
      <c r="AZ438" s="110">
        <f t="shared" si="417"/>
        <v>1.2716304783152372</v>
      </c>
      <c r="BA438" s="110">
        <f t="shared" si="418"/>
        <v>28.52475202136209</v>
      </c>
      <c r="BB438" s="110">
        <f t="shared" si="419"/>
        <v>6.8839888674111025</v>
      </c>
      <c r="BC438" s="110">
        <f t="shared" si="383"/>
        <v>28.406043451699521</v>
      </c>
      <c r="BD438" s="110">
        <f t="shared" si="384"/>
        <v>38.149208584936773</v>
      </c>
      <c r="BE438" s="110">
        <f t="shared" si="385"/>
        <v>10.749313697986489</v>
      </c>
      <c r="BF438" s="110">
        <f t="shared" si="386"/>
        <v>7.9735545542142807</v>
      </c>
      <c r="BG438" s="110">
        <f t="shared" si="387"/>
        <v>181.08599923739774</v>
      </c>
      <c r="BH438" s="110">
        <f t="shared" si="388"/>
        <v>53.959594024909791</v>
      </c>
      <c r="BI438" s="108">
        <f t="shared" si="389"/>
        <v>0</v>
      </c>
      <c r="BJ438" s="109">
        <f t="shared" si="390"/>
        <v>-10293.10664884626</v>
      </c>
      <c r="BK438" s="109">
        <f t="shared" si="377"/>
        <v>15494.029466381951</v>
      </c>
      <c r="BL438" s="89">
        <f t="shared" si="391"/>
        <v>0.50528212666665162</v>
      </c>
      <c r="BM438" s="109">
        <f t="shared" si="420"/>
        <v>2064.1222978574951</v>
      </c>
      <c r="BN438" s="108">
        <f t="shared" si="392"/>
        <v>17558.151764239446</v>
      </c>
      <c r="BO438" s="89">
        <f t="shared" si="393"/>
        <v>0.70581655891105677</v>
      </c>
      <c r="BP438" s="108">
        <f t="shared" si="378"/>
        <v>2771.1456947414158</v>
      </c>
      <c r="BQ438" s="108">
        <f t="shared" si="394"/>
        <v>18265.175161123367</v>
      </c>
      <c r="BR438" s="89">
        <f t="shared" si="379"/>
        <v>0.77450557778595286</v>
      </c>
      <c r="BT438" s="108"/>
      <c r="BU438" s="109">
        <f t="shared" si="395"/>
        <v>-10293.10664884626</v>
      </c>
      <c r="BV438" s="109">
        <f t="shared" si="380"/>
        <v>15494.029466381951</v>
      </c>
      <c r="BX438" s="108">
        <f t="shared" si="381"/>
        <v>10293.10664884626</v>
      </c>
      <c r="BY438" s="111">
        <f t="shared" si="382"/>
        <v>0.50528212666665184</v>
      </c>
      <c r="BZ438" s="108">
        <f t="shared" si="363"/>
        <v>109.849998</v>
      </c>
      <c r="CA438" s="108">
        <f t="shared" si="364"/>
        <v>44.669998</v>
      </c>
    </row>
    <row r="439" spans="1:79" ht="12.75" customHeight="1" x14ac:dyDescent="0.2">
      <c r="A439" s="107">
        <v>42121</v>
      </c>
      <c r="B439" s="109">
        <v>108.900002</v>
      </c>
      <c r="C439" s="109">
        <v>85.580001999999993</v>
      </c>
      <c r="D439" s="109">
        <v>92.589995999999999</v>
      </c>
      <c r="E439" s="109">
        <v>108.739998</v>
      </c>
      <c r="F439" s="109">
        <v>41.720001000000003</v>
      </c>
      <c r="G439" s="109">
        <v>44.16</v>
      </c>
      <c r="H439" s="109"/>
      <c r="I439" s="109"/>
      <c r="J439" s="197"/>
      <c r="K439" s="109"/>
      <c r="L439" s="189">
        <f>IF(inter=Weekly_2,L438+$B$4,IF(inter=Bi_weekly_2,L437+$B$4,IF(inter=Monthly_2,L435+$B$4,IF(inter=Quarterly_2,0,IF(inter=Yearly_2,0,IF(inter=None_2,0,0))))))</f>
        <v>15100</v>
      </c>
      <c r="M439" s="109">
        <f t="shared" si="396"/>
        <v>19.520848841799761</v>
      </c>
      <c r="N439" s="109">
        <f t="shared" si="397"/>
        <v>49.459765001914548</v>
      </c>
      <c r="O439" s="109">
        <f t="shared" si="398"/>
        <v>0.24664684654635494</v>
      </c>
      <c r="P439" s="109">
        <f t="shared" si="399"/>
        <v>-11.13278939058614</v>
      </c>
      <c r="Q439" s="109">
        <f t="shared" si="400"/>
        <v>158.75538641425555</v>
      </c>
      <c r="R439" s="109">
        <f t="shared" si="401"/>
        <v>85.658723755141864</v>
      </c>
      <c r="S439" s="110">
        <f t="shared" si="402"/>
        <v>-0.17925480700909227</v>
      </c>
      <c r="T439" s="110">
        <f t="shared" si="403"/>
        <v>-0.57793601128818095</v>
      </c>
      <c r="U439" s="110">
        <f t="shared" si="404"/>
        <v>-2.6638606458774979E-3</v>
      </c>
      <c r="V439" s="110">
        <f t="shared" si="405"/>
        <v>0.10237989328072399</v>
      </c>
      <c r="W439" s="110">
        <f t="shared" si="406"/>
        <v>-3.8052584517976293</v>
      </c>
      <c r="X439" s="110">
        <f t="shared" si="407"/>
        <v>-1.9397355922812924</v>
      </c>
      <c r="Y439" s="110">
        <f t="shared" si="408"/>
        <v>24.40403995584867</v>
      </c>
      <c r="Z439" s="110">
        <f t="shared" si="409"/>
        <v>31.053983850105542</v>
      </c>
      <c r="AA439" s="110">
        <f t="shared" si="410"/>
        <v>9.1327361111453111</v>
      </c>
      <c r="AB439" s="110">
        <f t="shared" si="411"/>
        <v>6.8043039691797675</v>
      </c>
      <c r="AC439" s="110">
        <f t="shared" si="412"/>
        <v>148.755988764238</v>
      </c>
      <c r="AD439" s="110">
        <f t="shared" si="413"/>
        <v>45.135869565217391</v>
      </c>
      <c r="AE439" s="110"/>
      <c r="AF439" s="110"/>
      <c r="AG439" s="110"/>
      <c r="AH439" s="110"/>
      <c r="AI439" s="110"/>
      <c r="AJ439" s="110"/>
      <c r="AK439" s="90">
        <f t="shared" si="365"/>
        <v>0</v>
      </c>
      <c r="AL439" s="90">
        <f t="shared" si="366"/>
        <v>0</v>
      </c>
      <c r="AM439" s="90">
        <f t="shared" si="367"/>
        <v>0</v>
      </c>
      <c r="AN439" s="90">
        <f t="shared" si="368"/>
        <v>0</v>
      </c>
      <c r="AO439" s="90">
        <f t="shared" si="369"/>
        <v>0</v>
      </c>
      <c r="AP439" s="90">
        <f t="shared" si="370"/>
        <v>0</v>
      </c>
      <c r="AQ439" s="110">
        <f t="shared" si="371"/>
        <v>0</v>
      </c>
      <c r="AR439" s="110">
        <f t="shared" si="372"/>
        <v>0</v>
      </c>
      <c r="AS439" s="110">
        <f t="shared" si="373"/>
        <v>0</v>
      </c>
      <c r="AT439" s="110">
        <f t="shared" si="374"/>
        <v>0</v>
      </c>
      <c r="AU439" s="110">
        <f t="shared" si="375"/>
        <v>0</v>
      </c>
      <c r="AV439" s="110">
        <f t="shared" si="376"/>
        <v>0</v>
      </c>
      <c r="AW439" s="110">
        <f t="shared" si="414"/>
        <v>3.8227486888417608</v>
      </c>
      <c r="AX439" s="110">
        <f t="shared" si="415"/>
        <v>6.5172887235430466</v>
      </c>
      <c r="AY439" s="110">
        <f t="shared" si="416"/>
        <v>1.6139137261952989</v>
      </c>
      <c r="AZ439" s="110">
        <f t="shared" si="417"/>
        <v>1.2716304783152372</v>
      </c>
      <c r="BA439" s="110">
        <f t="shared" si="418"/>
        <v>28.52475202136209</v>
      </c>
      <c r="BB439" s="110">
        <f t="shared" si="419"/>
        <v>6.8839888674111025</v>
      </c>
      <c r="BC439" s="110">
        <f t="shared" si="383"/>
        <v>28.22678864469043</v>
      </c>
      <c r="BD439" s="110">
        <f t="shared" si="384"/>
        <v>37.571272573648585</v>
      </c>
      <c r="BE439" s="110">
        <f t="shared" si="385"/>
        <v>10.746649837340611</v>
      </c>
      <c r="BF439" s="110">
        <f t="shared" si="386"/>
        <v>8.0759344474950048</v>
      </c>
      <c r="BG439" s="110">
        <f t="shared" si="387"/>
        <v>177.28074078560007</v>
      </c>
      <c r="BH439" s="110">
        <f t="shared" si="388"/>
        <v>52.019858432628496</v>
      </c>
      <c r="BI439" s="108">
        <f t="shared" si="389"/>
        <v>0</v>
      </c>
      <c r="BJ439" s="109">
        <f t="shared" si="390"/>
        <v>-9990.5980673771883</v>
      </c>
      <c r="BK439" s="109">
        <f t="shared" si="377"/>
        <v>15100</v>
      </c>
      <c r="BL439" s="89">
        <f t="shared" si="391"/>
        <v>0.51142102786687049</v>
      </c>
      <c r="BM439" s="109">
        <f t="shared" si="420"/>
        <v>2064.1222978574951</v>
      </c>
      <c r="BN439" s="108">
        <f t="shared" si="392"/>
        <v>17164.122297857495</v>
      </c>
      <c r="BO439" s="89">
        <f t="shared" si="393"/>
        <v>0.71802750767287726</v>
      </c>
      <c r="BP439" s="108">
        <f t="shared" si="378"/>
        <v>2755.8059142181146</v>
      </c>
      <c r="BQ439" s="108">
        <f t="shared" si="394"/>
        <v>17855.805914218112</v>
      </c>
      <c r="BR439" s="89">
        <f t="shared" si="379"/>
        <v>0.78726096213635</v>
      </c>
      <c r="BT439" s="108"/>
      <c r="BU439" s="109">
        <f t="shared" si="395"/>
        <v>-9990.5980673771883</v>
      </c>
      <c r="BV439" s="109">
        <f t="shared" si="380"/>
        <v>15100</v>
      </c>
      <c r="BX439" s="108">
        <f t="shared" si="381"/>
        <v>9990.5980673771883</v>
      </c>
      <c r="BY439" s="111">
        <f t="shared" si="382"/>
        <v>0.51142102786687071</v>
      </c>
      <c r="BZ439" s="108">
        <f t="shared" si="363"/>
        <v>108.900002</v>
      </c>
      <c r="CA439" s="108">
        <f t="shared" si="364"/>
        <v>44.16</v>
      </c>
    </row>
    <row r="440" spans="1:79" ht="12.75" customHeight="1" x14ac:dyDescent="0.2">
      <c r="A440" s="107">
        <v>42128</v>
      </c>
      <c r="B440" s="109">
        <v>109.449997</v>
      </c>
      <c r="C440" s="109">
        <v>86.080001999999993</v>
      </c>
      <c r="D440" s="109">
        <v>92.870002999999997</v>
      </c>
      <c r="E440" s="109">
        <v>108.800003</v>
      </c>
      <c r="F440" s="109">
        <v>41.970001000000003</v>
      </c>
      <c r="G440" s="109">
        <v>43.939999</v>
      </c>
      <c r="H440" s="109"/>
      <c r="I440" s="109"/>
      <c r="J440" s="197"/>
      <c r="K440" s="109"/>
      <c r="L440" s="189">
        <f>IF(inter=Weekly_2,L439+$B$4,IF(inter=Bi_weekly_2,0,IF(inter=Monthly_2,0,IF(inter=Quarterly_2,0,IF(inter=Yearly_2,0,IF(inter=None_2,0,0))))))</f>
        <v>0</v>
      </c>
      <c r="M440" s="109">
        <f t="shared" si="396"/>
        <v>0</v>
      </c>
      <c r="N440" s="109">
        <f t="shared" si="397"/>
        <v>0</v>
      </c>
      <c r="O440" s="109">
        <f t="shared" si="398"/>
        <v>0</v>
      </c>
      <c r="P440" s="109">
        <f t="shared" si="399"/>
        <v>0</v>
      </c>
      <c r="Q440" s="109">
        <f t="shared" si="400"/>
        <v>0</v>
      </c>
      <c r="R440" s="109">
        <f t="shared" si="401"/>
        <v>0</v>
      </c>
      <c r="S440" s="110">
        <f t="shared" si="402"/>
        <v>0</v>
      </c>
      <c r="T440" s="110">
        <f t="shared" si="403"/>
        <v>0</v>
      </c>
      <c r="U440" s="110">
        <f t="shared" si="404"/>
        <v>0</v>
      </c>
      <c r="V440" s="110">
        <f t="shared" si="405"/>
        <v>0</v>
      </c>
      <c r="W440" s="110">
        <f t="shared" si="406"/>
        <v>0</v>
      </c>
      <c r="X440" s="110">
        <f t="shared" si="407"/>
        <v>0</v>
      </c>
      <c r="Y440" s="110">
        <f t="shared" si="408"/>
        <v>24.40403995584867</v>
      </c>
      <c r="Z440" s="110">
        <f t="shared" si="409"/>
        <v>31.053983850105542</v>
      </c>
      <c r="AA440" s="110">
        <f t="shared" si="410"/>
        <v>9.1327361111453111</v>
      </c>
      <c r="AB440" s="110">
        <f t="shared" si="411"/>
        <v>6.8043039691797675</v>
      </c>
      <c r="AC440" s="110">
        <f t="shared" si="412"/>
        <v>148.755988764238</v>
      </c>
      <c r="AD440" s="110">
        <f t="shared" si="413"/>
        <v>45.135869565217391</v>
      </c>
      <c r="AE440" s="110"/>
      <c r="AF440" s="110"/>
      <c r="AG440" s="110"/>
      <c r="AH440" s="110"/>
      <c r="AI440" s="110"/>
      <c r="AJ440" s="110"/>
      <c r="AK440" s="90">
        <f t="shared" si="365"/>
        <v>0</v>
      </c>
      <c r="AL440" s="90">
        <f t="shared" si="366"/>
        <v>0</v>
      </c>
      <c r="AM440" s="90">
        <f t="shared" si="367"/>
        <v>0</v>
      </c>
      <c r="AN440" s="90">
        <f t="shared" si="368"/>
        <v>0</v>
      </c>
      <c r="AO440" s="90">
        <f t="shared" si="369"/>
        <v>0</v>
      </c>
      <c r="AP440" s="90">
        <f t="shared" si="370"/>
        <v>0</v>
      </c>
      <c r="AQ440" s="110">
        <f t="shared" si="371"/>
        <v>0</v>
      </c>
      <c r="AR440" s="110">
        <f t="shared" si="372"/>
        <v>0</v>
      </c>
      <c r="AS440" s="110">
        <f t="shared" si="373"/>
        <v>0</v>
      </c>
      <c r="AT440" s="110">
        <f t="shared" si="374"/>
        <v>0</v>
      </c>
      <c r="AU440" s="110">
        <f t="shared" si="375"/>
        <v>0</v>
      </c>
      <c r="AV440" s="110">
        <f t="shared" si="376"/>
        <v>0</v>
      </c>
      <c r="AW440" s="110">
        <f t="shared" si="414"/>
        <v>3.8227486888417608</v>
      </c>
      <c r="AX440" s="110">
        <f t="shared" si="415"/>
        <v>6.5172887235430466</v>
      </c>
      <c r="AY440" s="110">
        <f t="shared" si="416"/>
        <v>1.6139137261952989</v>
      </c>
      <c r="AZ440" s="110">
        <f t="shared" si="417"/>
        <v>1.2716304783152372</v>
      </c>
      <c r="BA440" s="110">
        <f t="shared" si="418"/>
        <v>28.52475202136209</v>
      </c>
      <c r="BB440" s="110">
        <f t="shared" si="419"/>
        <v>6.8839888674111025</v>
      </c>
      <c r="BC440" s="110">
        <f t="shared" si="383"/>
        <v>28.22678864469043</v>
      </c>
      <c r="BD440" s="110">
        <f t="shared" si="384"/>
        <v>37.571272573648585</v>
      </c>
      <c r="BE440" s="110">
        <f t="shared" si="385"/>
        <v>10.746649837340611</v>
      </c>
      <c r="BF440" s="110">
        <f t="shared" si="386"/>
        <v>8.0759344474950048</v>
      </c>
      <c r="BG440" s="110">
        <f t="shared" si="387"/>
        <v>177.28074078560007</v>
      </c>
      <c r="BH440" s="110">
        <f t="shared" si="388"/>
        <v>52.019858432628496</v>
      </c>
      <c r="BI440" s="108">
        <f t="shared" si="389"/>
        <v>0</v>
      </c>
      <c r="BJ440" s="109">
        <f t="shared" si="390"/>
        <v>-9990.5980673771883</v>
      </c>
      <c r="BK440" s="109">
        <f t="shared" si="377"/>
        <v>15159.173674931355</v>
      </c>
      <c r="BL440" s="89">
        <f t="shared" si="391"/>
        <v>0.51734396406471217</v>
      </c>
      <c r="BM440" s="109">
        <f t="shared" si="420"/>
        <v>2064.1222978574951</v>
      </c>
      <c r="BN440" s="108">
        <f t="shared" si="392"/>
        <v>17223.295972788852</v>
      </c>
      <c r="BO440" s="89">
        <f t="shared" si="393"/>
        <v>0.72395044387071916</v>
      </c>
      <c r="BP440" s="108">
        <f t="shared" si="378"/>
        <v>2767.3119661431092</v>
      </c>
      <c r="BQ440" s="108">
        <f t="shared" si="394"/>
        <v>17926.485641074461</v>
      </c>
      <c r="BR440" s="89">
        <f t="shared" si="379"/>
        <v>0.79433558633599066</v>
      </c>
      <c r="BT440" s="108"/>
      <c r="BU440" s="109">
        <f t="shared" si="395"/>
        <v>-9990.5980673771883</v>
      </c>
      <c r="BV440" s="109">
        <f t="shared" si="380"/>
        <v>15159.173674931355</v>
      </c>
      <c r="BX440" s="108">
        <f t="shared" si="381"/>
        <v>9990.5980673771883</v>
      </c>
      <c r="BY440" s="111">
        <f t="shared" si="382"/>
        <v>0.51734396406471195</v>
      </c>
      <c r="BZ440" s="108">
        <f t="shared" si="363"/>
        <v>109.449997</v>
      </c>
      <c r="CA440" s="108">
        <f t="shared" si="364"/>
        <v>43.939999</v>
      </c>
    </row>
    <row r="441" spans="1:79" ht="12.75" customHeight="1" x14ac:dyDescent="0.2">
      <c r="A441" s="107">
        <v>42135</v>
      </c>
      <c r="B441" s="109">
        <v>109.94000200000001</v>
      </c>
      <c r="C441" s="109">
        <v>86.290001000000004</v>
      </c>
      <c r="D441" s="109">
        <v>93.269997000000004</v>
      </c>
      <c r="E441" s="109">
        <v>109.82</v>
      </c>
      <c r="F441" s="109">
        <v>42.450001</v>
      </c>
      <c r="G441" s="109">
        <v>44.369999</v>
      </c>
      <c r="H441" s="109"/>
      <c r="I441" s="109"/>
      <c r="J441" s="197"/>
      <c r="K441" s="109"/>
      <c r="L441" s="189">
        <f>IF(inter=Weekly_2,L440+$B$4,IF(inter=Bi_weekly_2,L439+$B$4,IF(inter=Monthly_2,0,IF(inter=Quarterly_2,0,IF(inter=Yearly_2,0,IF(inter=None_2,0,0))))))</f>
        <v>0</v>
      </c>
      <c r="M441" s="109">
        <f t="shared" si="396"/>
        <v>0</v>
      </c>
      <c r="N441" s="109">
        <f t="shared" si="397"/>
        <v>0</v>
      </c>
      <c r="O441" s="109">
        <f t="shared" si="398"/>
        <v>0</v>
      </c>
      <c r="P441" s="109">
        <f t="shared" si="399"/>
        <v>0</v>
      </c>
      <c r="Q441" s="109">
        <f t="shared" si="400"/>
        <v>0</v>
      </c>
      <c r="R441" s="109">
        <f t="shared" si="401"/>
        <v>0</v>
      </c>
      <c r="S441" s="110">
        <f t="shared" si="402"/>
        <v>0</v>
      </c>
      <c r="T441" s="110">
        <f t="shared" si="403"/>
        <v>0</v>
      </c>
      <c r="U441" s="110">
        <f t="shared" si="404"/>
        <v>0</v>
      </c>
      <c r="V441" s="110">
        <f t="shared" si="405"/>
        <v>0</v>
      </c>
      <c r="W441" s="110">
        <f t="shared" si="406"/>
        <v>0</v>
      </c>
      <c r="X441" s="110">
        <f t="shared" si="407"/>
        <v>0</v>
      </c>
      <c r="Y441" s="110">
        <f t="shared" si="408"/>
        <v>24.40403995584867</v>
      </c>
      <c r="Z441" s="110">
        <f t="shared" si="409"/>
        <v>31.053983850105542</v>
      </c>
      <c r="AA441" s="110">
        <f t="shared" si="410"/>
        <v>9.1327361111453111</v>
      </c>
      <c r="AB441" s="110">
        <f t="shared" si="411"/>
        <v>6.8043039691797675</v>
      </c>
      <c r="AC441" s="110">
        <f t="shared" si="412"/>
        <v>148.755988764238</v>
      </c>
      <c r="AD441" s="110">
        <f t="shared" si="413"/>
        <v>45.135869565217391</v>
      </c>
      <c r="AE441" s="110"/>
      <c r="AF441" s="110"/>
      <c r="AG441" s="110"/>
      <c r="AH441" s="110"/>
      <c r="AI441" s="110"/>
      <c r="AJ441" s="110"/>
      <c r="AK441" s="90">
        <f t="shared" si="365"/>
        <v>0</v>
      </c>
      <c r="AL441" s="90">
        <f t="shared" si="366"/>
        <v>0</v>
      </c>
      <c r="AM441" s="90">
        <f t="shared" si="367"/>
        <v>0</v>
      </c>
      <c r="AN441" s="90">
        <f t="shared" si="368"/>
        <v>0</v>
      </c>
      <c r="AO441" s="90">
        <f t="shared" si="369"/>
        <v>0</v>
      </c>
      <c r="AP441" s="90">
        <f t="shared" si="370"/>
        <v>0</v>
      </c>
      <c r="AQ441" s="110">
        <f t="shared" si="371"/>
        <v>0</v>
      </c>
      <c r="AR441" s="110">
        <f t="shared" si="372"/>
        <v>0</v>
      </c>
      <c r="AS441" s="110">
        <f t="shared" si="373"/>
        <v>0</v>
      </c>
      <c r="AT441" s="110">
        <f t="shared" si="374"/>
        <v>0</v>
      </c>
      <c r="AU441" s="110">
        <f t="shared" si="375"/>
        <v>0</v>
      </c>
      <c r="AV441" s="110">
        <f t="shared" si="376"/>
        <v>0</v>
      </c>
      <c r="AW441" s="110">
        <f t="shared" si="414"/>
        <v>3.8227486888417608</v>
      </c>
      <c r="AX441" s="110">
        <f t="shared" si="415"/>
        <v>6.5172887235430466</v>
      </c>
      <c r="AY441" s="110">
        <f t="shared" si="416"/>
        <v>1.6139137261952989</v>
      </c>
      <c r="AZ441" s="110">
        <f t="shared" si="417"/>
        <v>1.2716304783152372</v>
      </c>
      <c r="BA441" s="110">
        <f t="shared" si="418"/>
        <v>28.52475202136209</v>
      </c>
      <c r="BB441" s="110">
        <f t="shared" si="419"/>
        <v>6.8839888674111025</v>
      </c>
      <c r="BC441" s="110">
        <f t="shared" si="383"/>
        <v>28.22678864469043</v>
      </c>
      <c r="BD441" s="110">
        <f t="shared" si="384"/>
        <v>37.571272573648585</v>
      </c>
      <c r="BE441" s="110">
        <f t="shared" si="385"/>
        <v>10.746649837340611</v>
      </c>
      <c r="BF441" s="110">
        <f t="shared" si="386"/>
        <v>8.0759344474950048</v>
      </c>
      <c r="BG441" s="110">
        <f t="shared" si="387"/>
        <v>177.28074078560007</v>
      </c>
      <c r="BH441" s="110">
        <f t="shared" si="388"/>
        <v>52.019858432628496</v>
      </c>
      <c r="BI441" s="108">
        <f t="shared" si="389"/>
        <v>0</v>
      </c>
      <c r="BJ441" s="109">
        <f t="shared" si="390"/>
        <v>-9990.5980673771883</v>
      </c>
      <c r="BK441" s="109">
        <f t="shared" si="377"/>
        <v>15279.057789888029</v>
      </c>
      <c r="BL441" s="89">
        <f t="shared" si="391"/>
        <v>0.5293436575913828</v>
      </c>
      <c r="BM441" s="109">
        <f t="shared" si="420"/>
        <v>2064.1222978574951</v>
      </c>
      <c r="BN441" s="108">
        <f t="shared" si="392"/>
        <v>17343.180087745524</v>
      </c>
      <c r="BO441" s="89">
        <f t="shared" si="393"/>
        <v>0.73595013739738957</v>
      </c>
      <c r="BP441" s="108">
        <f t="shared" si="378"/>
        <v>2789.1483674922674</v>
      </c>
      <c r="BQ441" s="108">
        <f t="shared" si="394"/>
        <v>18068.206157380293</v>
      </c>
      <c r="BR441" s="89">
        <f t="shared" si="379"/>
        <v>0.80852097497339348</v>
      </c>
      <c r="BT441" s="108"/>
      <c r="BU441" s="109">
        <f t="shared" si="395"/>
        <v>-9990.5980673771883</v>
      </c>
      <c r="BV441" s="109">
        <f t="shared" si="380"/>
        <v>15279.057789888029</v>
      </c>
      <c r="BX441" s="108">
        <f t="shared" si="381"/>
        <v>9990.5980673771883</v>
      </c>
      <c r="BY441" s="111">
        <f t="shared" si="382"/>
        <v>0.52934365759138302</v>
      </c>
      <c r="BZ441" s="108">
        <f t="shared" si="363"/>
        <v>109.94000200000001</v>
      </c>
      <c r="CA441" s="108">
        <f t="shared" si="364"/>
        <v>44.369999</v>
      </c>
    </row>
    <row r="442" spans="1:79" ht="12.75" customHeight="1" x14ac:dyDescent="0.2">
      <c r="A442" s="107">
        <v>42142</v>
      </c>
      <c r="B442" s="109">
        <v>110.300003</v>
      </c>
      <c r="C442" s="109">
        <v>86.349997999999999</v>
      </c>
      <c r="D442" s="109">
        <v>93.650002000000001</v>
      </c>
      <c r="E442" s="109">
        <v>110.349998</v>
      </c>
      <c r="F442" s="109">
        <v>42.200001</v>
      </c>
      <c r="G442" s="109">
        <v>43.959999000000003</v>
      </c>
      <c r="H442" s="109"/>
      <c r="I442" s="109"/>
      <c r="J442" s="197"/>
      <c r="K442" s="109"/>
      <c r="L442" s="189">
        <f>IF(inter=Weekly_2,L441+$B$4,IF(inter=Bi_weekly_2,0,IF(inter=Monthly_2,0,IF(inter=Quarterly_2,0,IF(inter=Yearly_2,0,IF(inter=None_2,0,0))))))</f>
        <v>0</v>
      </c>
      <c r="M442" s="109">
        <f t="shared" si="396"/>
        <v>0</v>
      </c>
      <c r="N442" s="109">
        <f t="shared" si="397"/>
        <v>0</v>
      </c>
      <c r="O442" s="109">
        <f t="shared" si="398"/>
        <v>0</v>
      </c>
      <c r="P442" s="109">
        <f t="shared" si="399"/>
        <v>0</v>
      </c>
      <c r="Q442" s="109">
        <f t="shared" si="400"/>
        <v>0</v>
      </c>
      <c r="R442" s="109">
        <f t="shared" si="401"/>
        <v>0</v>
      </c>
      <c r="S442" s="110">
        <f t="shared" si="402"/>
        <v>0</v>
      </c>
      <c r="T442" s="110">
        <f t="shared" si="403"/>
        <v>0</v>
      </c>
      <c r="U442" s="110">
        <f t="shared" si="404"/>
        <v>0</v>
      </c>
      <c r="V442" s="110">
        <f t="shared" si="405"/>
        <v>0</v>
      </c>
      <c r="W442" s="110">
        <f t="shared" si="406"/>
        <v>0</v>
      </c>
      <c r="X442" s="110">
        <f t="shared" si="407"/>
        <v>0</v>
      </c>
      <c r="Y442" s="110">
        <f t="shared" si="408"/>
        <v>24.40403995584867</v>
      </c>
      <c r="Z442" s="110">
        <f t="shared" si="409"/>
        <v>31.053983850105542</v>
      </c>
      <c r="AA442" s="110">
        <f t="shared" si="410"/>
        <v>9.1327361111453111</v>
      </c>
      <c r="AB442" s="110">
        <f t="shared" si="411"/>
        <v>6.8043039691797675</v>
      </c>
      <c r="AC442" s="110">
        <f t="shared" si="412"/>
        <v>148.755988764238</v>
      </c>
      <c r="AD442" s="110">
        <f t="shared" si="413"/>
        <v>45.135869565217391</v>
      </c>
      <c r="AE442" s="110"/>
      <c r="AF442" s="110"/>
      <c r="AG442" s="110"/>
      <c r="AH442" s="110"/>
      <c r="AI442" s="110"/>
      <c r="AJ442" s="110"/>
      <c r="AK442" s="90">
        <f t="shared" si="365"/>
        <v>0</v>
      </c>
      <c r="AL442" s="90">
        <f t="shared" si="366"/>
        <v>0</v>
      </c>
      <c r="AM442" s="90">
        <f t="shared" si="367"/>
        <v>0</v>
      </c>
      <c r="AN442" s="90">
        <f t="shared" si="368"/>
        <v>0</v>
      </c>
      <c r="AO442" s="90">
        <f t="shared" si="369"/>
        <v>0</v>
      </c>
      <c r="AP442" s="90">
        <f t="shared" si="370"/>
        <v>0</v>
      </c>
      <c r="AQ442" s="110">
        <f t="shared" si="371"/>
        <v>0</v>
      </c>
      <c r="AR442" s="110">
        <f t="shared" si="372"/>
        <v>0</v>
      </c>
      <c r="AS442" s="110">
        <f t="shared" si="373"/>
        <v>0</v>
      </c>
      <c r="AT442" s="110">
        <f t="shared" si="374"/>
        <v>0</v>
      </c>
      <c r="AU442" s="110">
        <f t="shared" si="375"/>
        <v>0</v>
      </c>
      <c r="AV442" s="110">
        <f t="shared" si="376"/>
        <v>0</v>
      </c>
      <c r="AW442" s="110">
        <f t="shared" si="414"/>
        <v>3.8227486888417608</v>
      </c>
      <c r="AX442" s="110">
        <f t="shared" si="415"/>
        <v>6.5172887235430466</v>
      </c>
      <c r="AY442" s="110">
        <f t="shared" si="416"/>
        <v>1.6139137261952989</v>
      </c>
      <c r="AZ442" s="110">
        <f t="shared" si="417"/>
        <v>1.2716304783152372</v>
      </c>
      <c r="BA442" s="110">
        <f t="shared" si="418"/>
        <v>28.52475202136209</v>
      </c>
      <c r="BB442" s="110">
        <f t="shared" si="419"/>
        <v>6.8839888674111025</v>
      </c>
      <c r="BC442" s="110">
        <f t="shared" si="383"/>
        <v>28.22678864469043</v>
      </c>
      <c r="BD442" s="110">
        <f t="shared" si="384"/>
        <v>37.571272573648585</v>
      </c>
      <c r="BE442" s="110">
        <f t="shared" si="385"/>
        <v>10.746649837340611</v>
      </c>
      <c r="BF442" s="110">
        <f t="shared" si="386"/>
        <v>8.0759344474950048</v>
      </c>
      <c r="BG442" s="110">
        <f t="shared" si="387"/>
        <v>177.28074078560007</v>
      </c>
      <c r="BH442" s="110">
        <f t="shared" si="388"/>
        <v>52.019858432628496</v>
      </c>
      <c r="BI442" s="108">
        <f t="shared" si="389"/>
        <v>0</v>
      </c>
      <c r="BJ442" s="109">
        <f t="shared" si="390"/>
        <v>-9990.5980673771883</v>
      </c>
      <c r="BK442" s="109">
        <f t="shared" si="377"/>
        <v>15241.088463713402</v>
      </c>
      <c r="BL442" s="89">
        <f t="shared" si="391"/>
        <v>0.52554315176394795</v>
      </c>
      <c r="BM442" s="109">
        <f t="shared" si="420"/>
        <v>2064.1222978574951</v>
      </c>
      <c r="BN442" s="108">
        <f t="shared" si="392"/>
        <v>17305.210761570896</v>
      </c>
      <c r="BO442" s="89">
        <f t="shared" si="393"/>
        <v>0.7321496315699545</v>
      </c>
      <c r="BP442" s="108">
        <f t="shared" si="378"/>
        <v>2782.249212069335</v>
      </c>
      <c r="BQ442" s="108">
        <f t="shared" si="394"/>
        <v>18023.337675782735</v>
      </c>
      <c r="BR442" s="89">
        <f t="shared" si="379"/>
        <v>0.80402990433928712</v>
      </c>
      <c r="BT442" s="108"/>
      <c r="BU442" s="109">
        <f t="shared" si="395"/>
        <v>-9990.5980673771883</v>
      </c>
      <c r="BV442" s="109">
        <f t="shared" si="380"/>
        <v>15241.088463713402</v>
      </c>
      <c r="BX442" s="108">
        <f t="shared" si="381"/>
        <v>9990.5980673771883</v>
      </c>
      <c r="BY442" s="111">
        <f t="shared" si="382"/>
        <v>0.52554315176394795</v>
      </c>
      <c r="BZ442" s="108">
        <f t="shared" si="363"/>
        <v>110.300003</v>
      </c>
      <c r="CA442" s="108">
        <f t="shared" si="364"/>
        <v>43.959999000000003</v>
      </c>
    </row>
    <row r="443" spans="1:79" ht="12.75" customHeight="1" x14ac:dyDescent="0.2">
      <c r="A443" s="107">
        <v>42150</v>
      </c>
      <c r="B443" s="109">
        <v>109.30999799999999</v>
      </c>
      <c r="C443" s="109">
        <v>85.769997000000004</v>
      </c>
      <c r="D443" s="109">
        <v>92.739998</v>
      </c>
      <c r="E443" s="109">
        <v>109.459999</v>
      </c>
      <c r="F443" s="109">
        <v>41.349997999999999</v>
      </c>
      <c r="G443" s="109">
        <v>42.34</v>
      </c>
      <c r="H443" s="109"/>
      <c r="I443" s="109"/>
      <c r="J443" s="197"/>
      <c r="K443" s="109"/>
      <c r="L443" s="189">
        <f>IF(inter=Weekly_2,L442+$B$4,IF(inter=Bi_weekly_2,L441+$B$4,IF(inter=Monthly_2,L439+$B$4,IF(inter=Quarterly_2,0,IF(inter=Yearly_2,0,IF(inter=None_2,0,0))))))</f>
        <v>15200</v>
      </c>
      <c r="M443" s="109">
        <f t="shared" si="396"/>
        <v>-7.5944412342619216</v>
      </c>
      <c r="N443" s="109">
        <f t="shared" si="397"/>
        <v>-11.699898338398725</v>
      </c>
      <c r="O443" s="109">
        <f t="shared" si="398"/>
        <v>-4.2300713178560727</v>
      </c>
      <c r="P443" s="109">
        <f t="shared" si="399"/>
        <v>-8.9433788673431991E-4</v>
      </c>
      <c r="Q443" s="109">
        <f t="shared" si="400"/>
        <v>-96.140162110736128</v>
      </c>
      <c r="R443" s="109">
        <f t="shared" si="401"/>
        <v>-95.34728260869565</v>
      </c>
      <c r="S443" s="110">
        <f t="shared" si="402"/>
        <v>6.9476181257106251E-2</v>
      </c>
      <c r="T443" s="110">
        <f t="shared" si="403"/>
        <v>0.13641015212346019</v>
      </c>
      <c r="U443" s="110">
        <f t="shared" si="404"/>
        <v>4.5612156664658031E-2</v>
      </c>
      <c r="V443" s="110">
        <f t="shared" si="405"/>
        <v>8.1704540005917592E-6</v>
      </c>
      <c r="W443" s="110">
        <f t="shared" si="406"/>
        <v>2.3250342626554934</v>
      </c>
      <c r="X443" s="110">
        <f t="shared" si="407"/>
        <v>2.251943377626255</v>
      </c>
      <c r="Y443" s="110">
        <f t="shared" si="408"/>
        <v>24.473516137105776</v>
      </c>
      <c r="Z443" s="110">
        <f t="shared" si="409"/>
        <v>31.190394002229002</v>
      </c>
      <c r="AA443" s="110">
        <f t="shared" si="410"/>
        <v>9.1783482678099695</v>
      </c>
      <c r="AB443" s="110">
        <f t="shared" si="411"/>
        <v>6.804312139633768</v>
      </c>
      <c r="AC443" s="110">
        <f t="shared" si="412"/>
        <v>151.08102302689349</v>
      </c>
      <c r="AD443" s="110">
        <f t="shared" si="413"/>
        <v>47.387812942843645</v>
      </c>
      <c r="AE443" s="110"/>
      <c r="AF443" s="110"/>
      <c r="AG443" s="110"/>
      <c r="AH443" s="110"/>
      <c r="AI443" s="110"/>
      <c r="AJ443" s="110"/>
      <c r="AK443" s="90">
        <f t="shared" si="365"/>
        <v>0</v>
      </c>
      <c r="AL443" s="90">
        <f t="shared" si="366"/>
        <v>0</v>
      </c>
      <c r="AM443" s="90">
        <f t="shared" si="367"/>
        <v>0</v>
      </c>
      <c r="AN443" s="90">
        <f t="shared" si="368"/>
        <v>0</v>
      </c>
      <c r="AO443" s="90">
        <f t="shared" si="369"/>
        <v>0</v>
      </c>
      <c r="AP443" s="90">
        <f t="shared" si="370"/>
        <v>0</v>
      </c>
      <c r="AQ443" s="110">
        <f t="shared" si="371"/>
        <v>0</v>
      </c>
      <c r="AR443" s="110">
        <f t="shared" si="372"/>
        <v>0</v>
      </c>
      <c r="AS443" s="110">
        <f t="shared" si="373"/>
        <v>0</v>
      </c>
      <c r="AT443" s="110">
        <f t="shared" si="374"/>
        <v>0</v>
      </c>
      <c r="AU443" s="110">
        <f t="shared" si="375"/>
        <v>0</v>
      </c>
      <c r="AV443" s="110">
        <f t="shared" si="376"/>
        <v>0</v>
      </c>
      <c r="AW443" s="110">
        <f t="shared" si="414"/>
        <v>3.8227486888417608</v>
      </c>
      <c r="AX443" s="110">
        <f t="shared" si="415"/>
        <v>6.5172887235430466</v>
      </c>
      <c r="AY443" s="110">
        <f t="shared" si="416"/>
        <v>1.6139137261952989</v>
      </c>
      <c r="AZ443" s="110">
        <f t="shared" si="417"/>
        <v>1.2716304783152372</v>
      </c>
      <c r="BA443" s="110">
        <f t="shared" si="418"/>
        <v>28.52475202136209</v>
      </c>
      <c r="BB443" s="110">
        <f t="shared" si="419"/>
        <v>6.8839888674111025</v>
      </c>
      <c r="BC443" s="110">
        <f t="shared" si="383"/>
        <v>28.296264825947535</v>
      </c>
      <c r="BD443" s="110">
        <f t="shared" si="384"/>
        <v>37.707682725772045</v>
      </c>
      <c r="BE443" s="110">
        <f t="shared" si="385"/>
        <v>10.792261994005269</v>
      </c>
      <c r="BF443" s="110">
        <f t="shared" si="386"/>
        <v>8.0759426179490053</v>
      </c>
      <c r="BG443" s="110">
        <f t="shared" si="387"/>
        <v>179.60577504825557</v>
      </c>
      <c r="BH443" s="110">
        <f t="shared" si="388"/>
        <v>54.27180181025475</v>
      </c>
      <c r="BI443" s="108">
        <f t="shared" si="389"/>
        <v>0</v>
      </c>
      <c r="BJ443" s="109">
        <f t="shared" si="390"/>
        <v>-10205.610817325023</v>
      </c>
      <c r="BK443" s="109">
        <f t="shared" si="377"/>
        <v>15199.999999999998</v>
      </c>
      <c r="BL443" s="89">
        <f t="shared" si="391"/>
        <v>0.48937680184673615</v>
      </c>
      <c r="BM443" s="109">
        <f t="shared" si="420"/>
        <v>2064.1222978574951</v>
      </c>
      <c r="BN443" s="108">
        <f t="shared" si="392"/>
        <v>17264.122297857495</v>
      </c>
      <c r="BO443" s="89">
        <f t="shared" si="393"/>
        <v>0.69163047728117921</v>
      </c>
      <c r="BP443" s="108">
        <f t="shared" si="378"/>
        <v>2736.686040102501</v>
      </c>
      <c r="BQ443" s="108">
        <f t="shared" si="394"/>
        <v>17936.686040102497</v>
      </c>
      <c r="BR443" s="89">
        <f t="shared" si="379"/>
        <v>0.7575318480353197</v>
      </c>
      <c r="BT443" s="108"/>
      <c r="BU443" s="109">
        <f t="shared" si="395"/>
        <v>-10205.610817325023</v>
      </c>
      <c r="BV443" s="109">
        <f t="shared" si="380"/>
        <v>15199.999999999998</v>
      </c>
      <c r="BX443" s="108">
        <f t="shared" si="381"/>
        <v>10205.610817325023</v>
      </c>
      <c r="BY443" s="111">
        <f t="shared" si="382"/>
        <v>0.48937680184673615</v>
      </c>
      <c r="BZ443" s="108">
        <f t="shared" si="363"/>
        <v>109.30999799999999</v>
      </c>
      <c r="CA443" s="108">
        <f t="shared" si="364"/>
        <v>42.34</v>
      </c>
    </row>
    <row r="444" spans="1:79" ht="12.75" customHeight="1" x14ac:dyDescent="0.2">
      <c r="A444" s="107">
        <v>42156</v>
      </c>
      <c r="B444" s="109">
        <v>108.910004</v>
      </c>
      <c r="C444" s="109">
        <v>84.949996999999996</v>
      </c>
      <c r="D444" s="109">
        <v>92.089995999999999</v>
      </c>
      <c r="E444" s="109">
        <v>109.58000199999999</v>
      </c>
      <c r="F444" s="109">
        <v>40.700001</v>
      </c>
      <c r="G444" s="109">
        <v>41.43</v>
      </c>
      <c r="H444" s="109"/>
      <c r="I444" s="109"/>
      <c r="J444" s="197"/>
      <c r="K444" s="109"/>
      <c r="L444" s="189">
        <f>IF(inter=Weekly_2,L443+$B$4,IF(inter=Bi_weekly_2,0,IF(inter=Monthly_2,0,IF(inter=Quarterly_2,0,IF(inter=Yearly_2,0,IF(inter=None_2,0,0))))))</f>
        <v>0</v>
      </c>
      <c r="M444" s="109">
        <f t="shared" si="396"/>
        <v>0</v>
      </c>
      <c r="N444" s="109">
        <f t="shared" si="397"/>
        <v>0</v>
      </c>
      <c r="O444" s="109">
        <f t="shared" si="398"/>
        <v>0</v>
      </c>
      <c r="P444" s="109">
        <f t="shared" si="399"/>
        <v>0</v>
      </c>
      <c r="Q444" s="109">
        <f t="shared" si="400"/>
        <v>0</v>
      </c>
      <c r="R444" s="109">
        <f t="shared" si="401"/>
        <v>0</v>
      </c>
      <c r="S444" s="110">
        <f t="shared" si="402"/>
        <v>0</v>
      </c>
      <c r="T444" s="110">
        <f t="shared" si="403"/>
        <v>0</v>
      </c>
      <c r="U444" s="110">
        <f t="shared" si="404"/>
        <v>0</v>
      </c>
      <c r="V444" s="110">
        <f t="shared" si="405"/>
        <v>0</v>
      </c>
      <c r="W444" s="110">
        <f t="shared" si="406"/>
        <v>0</v>
      </c>
      <c r="X444" s="110">
        <f t="shared" si="407"/>
        <v>0</v>
      </c>
      <c r="Y444" s="110">
        <f t="shared" si="408"/>
        <v>24.473516137105776</v>
      </c>
      <c r="Z444" s="110">
        <f t="shared" si="409"/>
        <v>31.190394002229002</v>
      </c>
      <c r="AA444" s="110">
        <f t="shared" si="410"/>
        <v>9.1783482678099695</v>
      </c>
      <c r="AB444" s="110">
        <f t="shared" si="411"/>
        <v>6.804312139633768</v>
      </c>
      <c r="AC444" s="110">
        <f t="shared" si="412"/>
        <v>151.08102302689349</v>
      </c>
      <c r="AD444" s="110">
        <f t="shared" si="413"/>
        <v>47.387812942843645</v>
      </c>
      <c r="AE444" s="110"/>
      <c r="AF444" s="110"/>
      <c r="AG444" s="110"/>
      <c r="AH444" s="110"/>
      <c r="AI444" s="110"/>
      <c r="AJ444" s="110"/>
      <c r="AK444" s="90">
        <f t="shared" si="365"/>
        <v>0</v>
      </c>
      <c r="AL444" s="90">
        <f t="shared" si="366"/>
        <v>0</v>
      </c>
      <c r="AM444" s="90">
        <f t="shared" si="367"/>
        <v>0</v>
      </c>
      <c r="AN444" s="90">
        <f t="shared" si="368"/>
        <v>0</v>
      </c>
      <c r="AO444" s="90">
        <f t="shared" si="369"/>
        <v>0</v>
      </c>
      <c r="AP444" s="90">
        <f t="shared" si="370"/>
        <v>0</v>
      </c>
      <c r="AQ444" s="110">
        <f t="shared" si="371"/>
        <v>0</v>
      </c>
      <c r="AR444" s="110">
        <f t="shared" si="372"/>
        <v>0</v>
      </c>
      <c r="AS444" s="110">
        <f t="shared" si="373"/>
        <v>0</v>
      </c>
      <c r="AT444" s="110">
        <f t="shared" si="374"/>
        <v>0</v>
      </c>
      <c r="AU444" s="110">
        <f t="shared" si="375"/>
        <v>0</v>
      </c>
      <c r="AV444" s="110">
        <f t="shared" si="376"/>
        <v>0</v>
      </c>
      <c r="AW444" s="110">
        <f t="shared" si="414"/>
        <v>3.8227486888417608</v>
      </c>
      <c r="AX444" s="110">
        <f t="shared" si="415"/>
        <v>6.5172887235430466</v>
      </c>
      <c r="AY444" s="110">
        <f t="shared" si="416"/>
        <v>1.6139137261952989</v>
      </c>
      <c r="AZ444" s="110">
        <f t="shared" si="417"/>
        <v>1.2716304783152372</v>
      </c>
      <c r="BA444" s="110">
        <f t="shared" si="418"/>
        <v>28.52475202136209</v>
      </c>
      <c r="BB444" s="110">
        <f t="shared" si="419"/>
        <v>6.8839888674111025</v>
      </c>
      <c r="BC444" s="110">
        <f t="shared" si="383"/>
        <v>28.296264825947535</v>
      </c>
      <c r="BD444" s="110">
        <f t="shared" si="384"/>
        <v>37.707682725772045</v>
      </c>
      <c r="BE444" s="110">
        <f t="shared" si="385"/>
        <v>10.792261994005269</v>
      </c>
      <c r="BF444" s="110">
        <f t="shared" si="386"/>
        <v>8.0759426179490053</v>
      </c>
      <c r="BG444" s="110">
        <f t="shared" si="387"/>
        <v>179.60577504825557</v>
      </c>
      <c r="BH444" s="110">
        <f t="shared" si="388"/>
        <v>54.27180181025475</v>
      </c>
      <c r="BI444" s="108">
        <f t="shared" si="389"/>
        <v>0</v>
      </c>
      <c r="BJ444" s="109">
        <f t="shared" si="390"/>
        <v>-10205.610817325023</v>
      </c>
      <c r="BK444" s="109">
        <f t="shared" si="377"/>
        <v>15018.160088940946</v>
      </c>
      <c r="BL444" s="89">
        <f t="shared" si="391"/>
        <v>0.47155916071639226</v>
      </c>
      <c r="BM444" s="109">
        <f t="shared" si="420"/>
        <v>2064.1222978574951</v>
      </c>
      <c r="BN444" s="108">
        <f t="shared" si="392"/>
        <v>17082.282386798441</v>
      </c>
      <c r="BO444" s="89">
        <f t="shared" si="393"/>
        <v>0.67381283615083531</v>
      </c>
      <c r="BP444" s="108">
        <f t="shared" si="378"/>
        <v>2704.1109060236126</v>
      </c>
      <c r="BQ444" s="108">
        <f t="shared" si="394"/>
        <v>17722.270994964558</v>
      </c>
      <c r="BR444" s="89">
        <f t="shared" si="379"/>
        <v>0.73652232210141388</v>
      </c>
      <c r="BT444" s="108"/>
      <c r="BU444" s="109">
        <f t="shared" si="395"/>
        <v>-10205.610817325023</v>
      </c>
      <c r="BV444" s="109">
        <f t="shared" si="380"/>
        <v>15018.160088940946</v>
      </c>
      <c r="BX444" s="108">
        <f t="shared" si="381"/>
        <v>10205.610817325023</v>
      </c>
      <c r="BY444" s="111">
        <f t="shared" si="382"/>
        <v>0.47155916071639203</v>
      </c>
      <c r="BZ444" s="108">
        <f t="shared" si="363"/>
        <v>108.910004</v>
      </c>
      <c r="CA444" s="108">
        <f t="shared" si="364"/>
        <v>41.43</v>
      </c>
    </row>
    <row r="445" spans="1:79" ht="12.75" customHeight="1" x14ac:dyDescent="0.2">
      <c r="A445" s="107">
        <v>42163</v>
      </c>
      <c r="B445" s="109">
        <v>109.05999799999999</v>
      </c>
      <c r="C445" s="109">
        <v>85.309997999999993</v>
      </c>
      <c r="D445" s="109">
        <v>92.220000999999996</v>
      </c>
      <c r="E445" s="109">
        <v>109.94000200000001</v>
      </c>
      <c r="F445" s="109">
        <v>41.049999</v>
      </c>
      <c r="G445" s="109">
        <v>41.549999</v>
      </c>
      <c r="H445" s="109"/>
      <c r="I445" s="109"/>
      <c r="J445" s="197"/>
      <c r="K445" s="109"/>
      <c r="L445" s="189">
        <f>IF(inter=Weekly_2,L444+$B$4,IF(inter=Bi_weekly_2,L443+$B$4,IF(inter=Monthly_2,0,IF(inter=Quarterly_2,0,IF(inter=Yearly_2,0,IF(inter=None_2,0,0))))))</f>
        <v>0</v>
      </c>
      <c r="M445" s="109">
        <f t="shared" si="396"/>
        <v>0</v>
      </c>
      <c r="N445" s="109">
        <f t="shared" si="397"/>
        <v>0</v>
      </c>
      <c r="O445" s="109">
        <f t="shared" si="398"/>
        <v>0</v>
      </c>
      <c r="P445" s="109">
        <f t="shared" si="399"/>
        <v>0</v>
      </c>
      <c r="Q445" s="109">
        <f t="shared" si="400"/>
        <v>0</v>
      </c>
      <c r="R445" s="109">
        <f t="shared" si="401"/>
        <v>0</v>
      </c>
      <c r="S445" s="110">
        <f t="shared" si="402"/>
        <v>0</v>
      </c>
      <c r="T445" s="110">
        <f t="shared" si="403"/>
        <v>0</v>
      </c>
      <c r="U445" s="110">
        <f t="shared" si="404"/>
        <v>0</v>
      </c>
      <c r="V445" s="110">
        <f t="shared" si="405"/>
        <v>0</v>
      </c>
      <c r="W445" s="110">
        <f t="shared" si="406"/>
        <v>0</v>
      </c>
      <c r="X445" s="110">
        <f t="shared" si="407"/>
        <v>0</v>
      </c>
      <c r="Y445" s="110">
        <f t="shared" si="408"/>
        <v>24.473516137105776</v>
      </c>
      <c r="Z445" s="110">
        <f t="shared" si="409"/>
        <v>31.190394002229002</v>
      </c>
      <c r="AA445" s="110">
        <f t="shared" si="410"/>
        <v>9.1783482678099695</v>
      </c>
      <c r="AB445" s="110">
        <f t="shared" si="411"/>
        <v>6.804312139633768</v>
      </c>
      <c r="AC445" s="110">
        <f t="shared" si="412"/>
        <v>151.08102302689349</v>
      </c>
      <c r="AD445" s="110">
        <f t="shared" si="413"/>
        <v>47.387812942843645</v>
      </c>
      <c r="AE445" s="110"/>
      <c r="AF445" s="110"/>
      <c r="AG445" s="110"/>
      <c r="AH445" s="110"/>
      <c r="AI445" s="110"/>
      <c r="AJ445" s="110"/>
      <c r="AK445" s="90">
        <f t="shared" si="365"/>
        <v>0</v>
      </c>
      <c r="AL445" s="90">
        <f t="shared" si="366"/>
        <v>0</v>
      </c>
      <c r="AM445" s="90">
        <f t="shared" si="367"/>
        <v>0</v>
      </c>
      <c r="AN445" s="90">
        <f t="shared" si="368"/>
        <v>0</v>
      </c>
      <c r="AO445" s="90">
        <f t="shared" si="369"/>
        <v>0</v>
      </c>
      <c r="AP445" s="90">
        <f t="shared" si="370"/>
        <v>0</v>
      </c>
      <c r="AQ445" s="110">
        <f t="shared" si="371"/>
        <v>0</v>
      </c>
      <c r="AR445" s="110">
        <f t="shared" si="372"/>
        <v>0</v>
      </c>
      <c r="AS445" s="110">
        <f t="shared" si="373"/>
        <v>0</v>
      </c>
      <c r="AT445" s="110">
        <f t="shared" si="374"/>
        <v>0</v>
      </c>
      <c r="AU445" s="110">
        <f t="shared" si="375"/>
        <v>0</v>
      </c>
      <c r="AV445" s="110">
        <f t="shared" si="376"/>
        <v>0</v>
      </c>
      <c r="AW445" s="110">
        <f t="shared" si="414"/>
        <v>3.8227486888417608</v>
      </c>
      <c r="AX445" s="110">
        <f t="shared" si="415"/>
        <v>6.5172887235430466</v>
      </c>
      <c r="AY445" s="110">
        <f t="shared" si="416"/>
        <v>1.6139137261952989</v>
      </c>
      <c r="AZ445" s="110">
        <f t="shared" si="417"/>
        <v>1.2716304783152372</v>
      </c>
      <c r="BA445" s="110">
        <f t="shared" si="418"/>
        <v>28.52475202136209</v>
      </c>
      <c r="BB445" s="110">
        <f t="shared" si="419"/>
        <v>6.8839888674111025</v>
      </c>
      <c r="BC445" s="110">
        <f t="shared" si="383"/>
        <v>28.296264825947535</v>
      </c>
      <c r="BD445" s="110">
        <f t="shared" si="384"/>
        <v>37.707682725772045</v>
      </c>
      <c r="BE445" s="110">
        <f t="shared" si="385"/>
        <v>10.792261994005269</v>
      </c>
      <c r="BF445" s="110">
        <f t="shared" si="386"/>
        <v>8.0759426179490053</v>
      </c>
      <c r="BG445" s="110">
        <f t="shared" si="387"/>
        <v>179.60577504825557</v>
      </c>
      <c r="BH445" s="110">
        <f t="shared" si="388"/>
        <v>54.27180181025475</v>
      </c>
      <c r="BI445" s="108">
        <f t="shared" si="389"/>
        <v>0</v>
      </c>
      <c r="BJ445" s="109">
        <f t="shared" si="390"/>
        <v>-10205.610817325023</v>
      </c>
      <c r="BK445" s="109">
        <f t="shared" si="377"/>
        <v>15095.266872151131</v>
      </c>
      <c r="BL445" s="89">
        <f t="shared" si="391"/>
        <v>0.47911449322812105</v>
      </c>
      <c r="BM445" s="109">
        <f t="shared" si="420"/>
        <v>2064.1222978574951</v>
      </c>
      <c r="BN445" s="108">
        <f t="shared" si="392"/>
        <v>17159.389170008624</v>
      </c>
      <c r="BO445" s="89">
        <f t="shared" si="393"/>
        <v>0.68136816866256367</v>
      </c>
      <c r="BP445" s="108">
        <f t="shared" si="378"/>
        <v>2718.5078076124514</v>
      </c>
      <c r="BQ445" s="108">
        <f t="shared" si="394"/>
        <v>17813.774679763585</v>
      </c>
      <c r="BR445" s="89">
        <f t="shared" si="379"/>
        <v>0.74548833956346439</v>
      </c>
      <c r="BT445" s="108"/>
      <c r="BU445" s="109">
        <f t="shared" si="395"/>
        <v>-10205.610817325023</v>
      </c>
      <c r="BV445" s="109">
        <f t="shared" si="380"/>
        <v>15095.266872151131</v>
      </c>
      <c r="BX445" s="108">
        <f t="shared" si="381"/>
        <v>10205.610817325023</v>
      </c>
      <c r="BY445" s="111">
        <f t="shared" si="382"/>
        <v>0.47911449322812083</v>
      </c>
      <c r="BZ445" s="108">
        <f t="shared" si="363"/>
        <v>109.05999799999999</v>
      </c>
      <c r="CA445" s="108">
        <f t="shared" si="364"/>
        <v>41.549999</v>
      </c>
    </row>
    <row r="446" spans="1:79" ht="12.75" customHeight="1" x14ac:dyDescent="0.2">
      <c r="A446" s="107">
        <v>42170</v>
      </c>
      <c r="B446" s="109">
        <v>109.94000200000001</v>
      </c>
      <c r="C446" s="109">
        <v>85.830001999999993</v>
      </c>
      <c r="D446" s="109">
        <v>92.989998</v>
      </c>
      <c r="E446" s="109">
        <v>110.760002</v>
      </c>
      <c r="F446" s="109">
        <v>40.98</v>
      </c>
      <c r="G446" s="109">
        <v>41.470001000000003</v>
      </c>
      <c r="H446" s="109"/>
      <c r="I446" s="109"/>
      <c r="J446" s="197"/>
      <c r="K446" s="109"/>
      <c r="L446" s="189">
        <f>IF(inter=Weekly_2,L445+$B$4,IF(inter=Bi_weekly_2,0,IF(inter=Monthly_2,0,IF(inter=Quarterly_2,0,IF(inter=Yearly_2,0,IF(inter=None_2,0,0))))))</f>
        <v>0</v>
      </c>
      <c r="M446" s="109">
        <f t="shared" si="396"/>
        <v>0</v>
      </c>
      <c r="N446" s="109">
        <f t="shared" si="397"/>
        <v>0</v>
      </c>
      <c r="O446" s="109">
        <f t="shared" si="398"/>
        <v>0</v>
      </c>
      <c r="P446" s="109">
        <f t="shared" si="399"/>
        <v>0</v>
      </c>
      <c r="Q446" s="109">
        <f t="shared" si="400"/>
        <v>0</v>
      </c>
      <c r="R446" s="109">
        <f t="shared" si="401"/>
        <v>0</v>
      </c>
      <c r="S446" s="110">
        <f t="shared" si="402"/>
        <v>0</v>
      </c>
      <c r="T446" s="110">
        <f t="shared" si="403"/>
        <v>0</v>
      </c>
      <c r="U446" s="110">
        <f t="shared" si="404"/>
        <v>0</v>
      </c>
      <c r="V446" s="110">
        <f t="shared" si="405"/>
        <v>0</v>
      </c>
      <c r="W446" s="110">
        <f t="shared" si="406"/>
        <v>0</v>
      </c>
      <c r="X446" s="110">
        <f t="shared" si="407"/>
        <v>0</v>
      </c>
      <c r="Y446" s="110">
        <f t="shared" si="408"/>
        <v>24.473516137105776</v>
      </c>
      <c r="Z446" s="110">
        <f t="shared" si="409"/>
        <v>31.190394002229002</v>
      </c>
      <c r="AA446" s="110">
        <f t="shared" si="410"/>
        <v>9.1783482678099695</v>
      </c>
      <c r="AB446" s="110">
        <f t="shared" si="411"/>
        <v>6.804312139633768</v>
      </c>
      <c r="AC446" s="110">
        <f t="shared" si="412"/>
        <v>151.08102302689349</v>
      </c>
      <c r="AD446" s="110">
        <f t="shared" si="413"/>
        <v>47.387812942843645</v>
      </c>
      <c r="AE446" s="110"/>
      <c r="AF446" s="110"/>
      <c r="AG446" s="110"/>
      <c r="AH446" s="110"/>
      <c r="AI446" s="110"/>
      <c r="AJ446" s="110"/>
      <c r="AK446" s="90">
        <f t="shared" si="365"/>
        <v>0</v>
      </c>
      <c r="AL446" s="90">
        <f t="shared" si="366"/>
        <v>0</v>
      </c>
      <c r="AM446" s="90">
        <f t="shared" si="367"/>
        <v>0</v>
      </c>
      <c r="AN446" s="90">
        <f t="shared" si="368"/>
        <v>0</v>
      </c>
      <c r="AO446" s="90">
        <f t="shared" si="369"/>
        <v>0</v>
      </c>
      <c r="AP446" s="90">
        <f t="shared" si="370"/>
        <v>0</v>
      </c>
      <c r="AQ446" s="110">
        <f t="shared" si="371"/>
        <v>0</v>
      </c>
      <c r="AR446" s="110">
        <f t="shared" si="372"/>
        <v>0</v>
      </c>
      <c r="AS446" s="110">
        <f t="shared" si="373"/>
        <v>0</v>
      </c>
      <c r="AT446" s="110">
        <f t="shared" si="374"/>
        <v>0</v>
      </c>
      <c r="AU446" s="110">
        <f t="shared" si="375"/>
        <v>0</v>
      </c>
      <c r="AV446" s="110">
        <f t="shared" si="376"/>
        <v>0</v>
      </c>
      <c r="AW446" s="110">
        <f t="shared" si="414"/>
        <v>3.8227486888417608</v>
      </c>
      <c r="AX446" s="110">
        <f t="shared" si="415"/>
        <v>6.5172887235430466</v>
      </c>
      <c r="AY446" s="110">
        <f t="shared" si="416"/>
        <v>1.6139137261952989</v>
      </c>
      <c r="AZ446" s="110">
        <f t="shared" si="417"/>
        <v>1.2716304783152372</v>
      </c>
      <c r="BA446" s="110">
        <f t="shared" si="418"/>
        <v>28.52475202136209</v>
      </c>
      <c r="BB446" s="110">
        <f t="shared" si="419"/>
        <v>6.8839888674111025</v>
      </c>
      <c r="BC446" s="110">
        <f t="shared" si="383"/>
        <v>28.296264825947535</v>
      </c>
      <c r="BD446" s="110">
        <f t="shared" si="384"/>
        <v>37.707682725772045</v>
      </c>
      <c r="BE446" s="110">
        <f t="shared" si="385"/>
        <v>10.792261994005269</v>
      </c>
      <c r="BF446" s="110">
        <f t="shared" si="386"/>
        <v>8.0759426179490053</v>
      </c>
      <c r="BG446" s="110">
        <f t="shared" si="387"/>
        <v>179.60577504825557</v>
      </c>
      <c r="BH446" s="110">
        <f t="shared" si="388"/>
        <v>54.27180181025475</v>
      </c>
      <c r="BI446" s="108">
        <f t="shared" si="389"/>
        <v>0</v>
      </c>
      <c r="BJ446" s="109">
        <f t="shared" si="390"/>
        <v>-10205.610817325023</v>
      </c>
      <c r="BK446" s="109">
        <f t="shared" si="377"/>
        <v>15131.303179683591</v>
      </c>
      <c r="BL446" s="89">
        <f t="shared" si="391"/>
        <v>0.48264552220595403</v>
      </c>
      <c r="BM446" s="109">
        <f t="shared" si="420"/>
        <v>2064.1222978574951</v>
      </c>
      <c r="BN446" s="108">
        <f t="shared" si="392"/>
        <v>17195.425477541088</v>
      </c>
      <c r="BO446" s="89">
        <f t="shared" si="393"/>
        <v>0.68489919764039708</v>
      </c>
      <c r="BP446" s="108">
        <f t="shared" si="378"/>
        <v>2724.9988942165128</v>
      </c>
      <c r="BQ446" s="108">
        <f t="shared" si="394"/>
        <v>17856.302073900104</v>
      </c>
      <c r="BR446" s="89">
        <f t="shared" si="379"/>
        <v>0.74965539971280148</v>
      </c>
      <c r="BT446" s="108"/>
      <c r="BU446" s="109">
        <f t="shared" si="395"/>
        <v>-10205.610817325023</v>
      </c>
      <c r="BV446" s="109">
        <f t="shared" si="380"/>
        <v>15131.303179683591</v>
      </c>
      <c r="BX446" s="108">
        <f t="shared" si="381"/>
        <v>10205.610817325023</v>
      </c>
      <c r="BY446" s="111">
        <f t="shared" si="382"/>
        <v>0.48264552220595403</v>
      </c>
      <c r="BZ446" s="108">
        <f t="shared" si="363"/>
        <v>109.94000200000001</v>
      </c>
      <c r="CA446" s="108">
        <f t="shared" si="364"/>
        <v>41.470001000000003</v>
      </c>
    </row>
    <row r="447" spans="1:79" ht="12.75" customHeight="1" x14ac:dyDescent="0.2">
      <c r="A447" s="107">
        <v>42177</v>
      </c>
      <c r="B447" s="109">
        <v>109.010002</v>
      </c>
      <c r="C447" s="109">
        <v>84.970000999999996</v>
      </c>
      <c r="D447" s="109">
        <v>92.370002999999997</v>
      </c>
      <c r="E447" s="109">
        <v>110.349998</v>
      </c>
      <c r="F447" s="109">
        <v>40.939999</v>
      </c>
      <c r="G447" s="109">
        <v>41.25</v>
      </c>
      <c r="H447" s="109"/>
      <c r="I447" s="109"/>
      <c r="J447" s="197"/>
      <c r="K447" s="109"/>
      <c r="L447" s="189">
        <f>IF(inter=Weekly_2,L446+$B$4,IF(inter=Bi_weekly_2,L445+$B$4,IF(inter=Monthly_2,L443+$B$4,IF(inter=Quarterly_2,0,IF(inter=Yearly_2,0,IF(inter=None_2,0,0))))))</f>
        <v>15300</v>
      </c>
      <c r="M447" s="109">
        <f t="shared" si="396"/>
        <v>-24.941956947066956</v>
      </c>
      <c r="N447" s="109">
        <f t="shared" si="397"/>
        <v>-42.552190440207596</v>
      </c>
      <c r="O447" s="109">
        <f t="shared" si="398"/>
        <v>-8.9959429673483555</v>
      </c>
      <c r="P447" s="109">
        <f t="shared" si="399"/>
        <v>1.1558309999619496</v>
      </c>
      <c r="Q447" s="109">
        <f t="shared" si="400"/>
        <v>-103.04306836000251</v>
      </c>
      <c r="R447" s="109">
        <f t="shared" si="401"/>
        <v>-64.852716107699734</v>
      </c>
      <c r="S447" s="110">
        <f t="shared" si="402"/>
        <v>0.22880429767414329</v>
      </c>
      <c r="T447" s="110">
        <f t="shared" si="403"/>
        <v>0.50079074896336173</v>
      </c>
      <c r="U447" s="110">
        <f t="shared" si="404"/>
        <v>9.7390307190402023E-2</v>
      </c>
      <c r="V447" s="110">
        <f t="shared" si="405"/>
        <v>-1.0474227647579564E-2</v>
      </c>
      <c r="W447" s="110">
        <f t="shared" si="406"/>
        <v>2.5169289417911931</v>
      </c>
      <c r="X447" s="110">
        <f t="shared" si="407"/>
        <v>1.5721870571563572</v>
      </c>
      <c r="Y447" s="110">
        <f t="shared" si="408"/>
        <v>24.702320434779917</v>
      </c>
      <c r="Z447" s="110">
        <f t="shared" si="409"/>
        <v>31.691184751192363</v>
      </c>
      <c r="AA447" s="110">
        <f t="shared" si="410"/>
        <v>9.2757385750003714</v>
      </c>
      <c r="AB447" s="110">
        <f t="shared" si="411"/>
        <v>6.7938379119861887</v>
      </c>
      <c r="AC447" s="110">
        <f t="shared" si="412"/>
        <v>153.5979519686847</v>
      </c>
      <c r="AD447" s="110">
        <f t="shared" si="413"/>
        <v>48.96</v>
      </c>
      <c r="AE447" s="110">
        <v>0.46800000000000003</v>
      </c>
      <c r="AF447" s="110">
        <v>0.51</v>
      </c>
      <c r="AG447" s="110"/>
      <c r="AH447" s="110"/>
      <c r="AI447" s="110">
        <v>0.51300000000000001</v>
      </c>
      <c r="AJ447" s="110">
        <v>0.38600000000000001</v>
      </c>
      <c r="AK447" s="90">
        <f t="shared" si="365"/>
        <v>11.560685963477003</v>
      </c>
      <c r="AL447" s="90">
        <f t="shared" si="366"/>
        <v>16.162504223108105</v>
      </c>
      <c r="AM447" s="90">
        <f t="shared" si="367"/>
        <v>0</v>
      </c>
      <c r="AN447" s="90">
        <f t="shared" si="368"/>
        <v>0</v>
      </c>
      <c r="AO447" s="90">
        <f t="shared" si="369"/>
        <v>78.795749359935257</v>
      </c>
      <c r="AP447" s="90">
        <f t="shared" si="370"/>
        <v>18.89856</v>
      </c>
      <c r="AQ447" s="110">
        <f t="shared" si="371"/>
        <v>0.10605160766327665</v>
      </c>
      <c r="AR447" s="110">
        <f t="shared" si="372"/>
        <v>0.19021424070723625</v>
      </c>
      <c r="AS447" s="110">
        <f t="shared" si="373"/>
        <v>0</v>
      </c>
      <c r="AT447" s="110">
        <f t="shared" si="374"/>
        <v>0</v>
      </c>
      <c r="AU447" s="110">
        <f t="shared" si="375"/>
        <v>1.9246641740253891</v>
      </c>
      <c r="AV447" s="110">
        <f t="shared" si="376"/>
        <v>0.4581469090909091</v>
      </c>
      <c r="AW447" s="110">
        <f t="shared" si="414"/>
        <v>3.9288002965050373</v>
      </c>
      <c r="AX447" s="110">
        <f t="shared" si="415"/>
        <v>6.707502964250283</v>
      </c>
      <c r="AY447" s="110">
        <f t="shared" si="416"/>
        <v>1.6139137261952989</v>
      </c>
      <c r="AZ447" s="110">
        <f t="shared" si="417"/>
        <v>1.2716304783152372</v>
      </c>
      <c r="BA447" s="110">
        <f t="shared" si="418"/>
        <v>30.449416195387478</v>
      </c>
      <c r="BB447" s="110">
        <f t="shared" si="419"/>
        <v>7.3421357765020119</v>
      </c>
      <c r="BC447" s="110">
        <f t="shared" si="383"/>
        <v>28.631120731284955</v>
      </c>
      <c r="BD447" s="110">
        <f t="shared" si="384"/>
        <v>38.398687715442648</v>
      </c>
      <c r="BE447" s="110">
        <f t="shared" si="385"/>
        <v>10.889652301195671</v>
      </c>
      <c r="BF447" s="110">
        <f t="shared" si="386"/>
        <v>8.0654683903014259</v>
      </c>
      <c r="BG447" s="110">
        <f t="shared" si="387"/>
        <v>184.04736816407217</v>
      </c>
      <c r="BH447" s="110">
        <f t="shared" si="388"/>
        <v>56.302135776502013</v>
      </c>
      <c r="BI447" s="108">
        <f t="shared" si="389"/>
        <v>125.41749954652036</v>
      </c>
      <c r="BJ447" s="109">
        <f t="shared" si="390"/>
        <v>-10448.840861147386</v>
      </c>
      <c r="BK447" s="109">
        <f t="shared" si="377"/>
        <v>15299.999999999998</v>
      </c>
      <c r="BL447" s="89">
        <f t="shared" si="391"/>
        <v>0.4642772536512636</v>
      </c>
      <c r="BM447" s="109">
        <f t="shared" si="420"/>
        <v>2189.5397974040156</v>
      </c>
      <c r="BN447" s="108">
        <f t="shared" si="392"/>
        <v>17489.539797404013</v>
      </c>
      <c r="BO447" s="89">
        <f t="shared" si="393"/>
        <v>0.67382583674295615</v>
      </c>
      <c r="BP447" s="108">
        <f t="shared" si="378"/>
        <v>2837.0788675991457</v>
      </c>
      <c r="BQ447" s="108">
        <f t="shared" si="394"/>
        <v>18137.078867599146</v>
      </c>
      <c r="BR447" s="89">
        <f t="shared" si="379"/>
        <v>0.73579817212447396</v>
      </c>
      <c r="BT447" s="108"/>
      <c r="BU447" s="109">
        <f t="shared" si="395"/>
        <v>-10448.840861147386</v>
      </c>
      <c r="BV447" s="109">
        <f t="shared" si="380"/>
        <v>15299.999999999998</v>
      </c>
      <c r="BX447" s="108">
        <f t="shared" si="381"/>
        <v>10448.840861147386</v>
      </c>
      <c r="BY447" s="111">
        <f t="shared" si="382"/>
        <v>0.4642772536512636</v>
      </c>
      <c r="BZ447" s="108">
        <f t="shared" si="363"/>
        <v>109.010002</v>
      </c>
      <c r="CA447" s="108">
        <f t="shared" si="364"/>
        <v>41.25</v>
      </c>
    </row>
    <row r="448" spans="1:79" ht="12.75" customHeight="1" x14ac:dyDescent="0.2">
      <c r="A448" s="107">
        <v>42184</v>
      </c>
      <c r="B448" s="109">
        <v>107.58000199999999</v>
      </c>
      <c r="C448" s="109">
        <v>83.900002000000001</v>
      </c>
      <c r="D448" s="109">
        <v>91.220000999999996</v>
      </c>
      <c r="E448" s="109">
        <v>108</v>
      </c>
      <c r="F448" s="109">
        <v>40.009998000000003</v>
      </c>
      <c r="G448" s="109">
        <v>41.07</v>
      </c>
      <c r="H448" s="109"/>
      <c r="I448" s="109"/>
      <c r="J448" s="197"/>
      <c r="K448" s="109"/>
      <c r="L448" s="189">
        <f>IF(inter=Weekly_2,L447+$B$4,IF(inter=Bi_weekly_2,0,IF(inter=Monthly_2,0,IF(inter=Quarterly_2,0,IF(inter=Yearly_2,0,IF(inter=None_2,0,0))))))</f>
        <v>0</v>
      </c>
      <c r="M448" s="109">
        <f t="shared" si="396"/>
        <v>0</v>
      </c>
      <c r="N448" s="109">
        <f t="shared" si="397"/>
        <v>0</v>
      </c>
      <c r="O448" s="109">
        <f t="shared" si="398"/>
        <v>0</v>
      </c>
      <c r="P448" s="109">
        <f t="shared" si="399"/>
        <v>0</v>
      </c>
      <c r="Q448" s="109">
        <f t="shared" si="400"/>
        <v>0</v>
      </c>
      <c r="R448" s="109">
        <f t="shared" si="401"/>
        <v>0</v>
      </c>
      <c r="S448" s="110">
        <f t="shared" si="402"/>
        <v>0</v>
      </c>
      <c r="T448" s="110">
        <f t="shared" si="403"/>
        <v>0</v>
      </c>
      <c r="U448" s="110">
        <f t="shared" si="404"/>
        <v>0</v>
      </c>
      <c r="V448" s="110">
        <f t="shared" si="405"/>
        <v>0</v>
      </c>
      <c r="W448" s="110">
        <f t="shared" si="406"/>
        <v>0</v>
      </c>
      <c r="X448" s="110">
        <f t="shared" si="407"/>
        <v>0</v>
      </c>
      <c r="Y448" s="110">
        <f t="shared" si="408"/>
        <v>24.702320434779917</v>
      </c>
      <c r="Z448" s="110">
        <f t="shared" si="409"/>
        <v>31.691184751192363</v>
      </c>
      <c r="AA448" s="110">
        <f t="shared" si="410"/>
        <v>9.2757385750003714</v>
      </c>
      <c r="AB448" s="110">
        <f t="shared" si="411"/>
        <v>6.7938379119861887</v>
      </c>
      <c r="AC448" s="110">
        <f t="shared" si="412"/>
        <v>153.5979519686847</v>
      </c>
      <c r="AD448" s="110">
        <f t="shared" si="413"/>
        <v>48.96</v>
      </c>
      <c r="AE448" s="110"/>
      <c r="AF448" s="110"/>
      <c r="AG448" s="110"/>
      <c r="AH448" s="110"/>
      <c r="AI448" s="110"/>
      <c r="AJ448" s="110"/>
      <c r="AK448" s="90">
        <f t="shared" si="365"/>
        <v>0</v>
      </c>
      <c r="AL448" s="90">
        <f t="shared" si="366"/>
        <v>0</v>
      </c>
      <c r="AM448" s="90">
        <f t="shared" si="367"/>
        <v>0</v>
      </c>
      <c r="AN448" s="90">
        <f t="shared" si="368"/>
        <v>0</v>
      </c>
      <c r="AO448" s="90">
        <f t="shared" si="369"/>
        <v>0</v>
      </c>
      <c r="AP448" s="90">
        <f t="shared" si="370"/>
        <v>0</v>
      </c>
      <c r="AQ448" s="110">
        <f t="shared" si="371"/>
        <v>0</v>
      </c>
      <c r="AR448" s="110">
        <f t="shared" si="372"/>
        <v>0</v>
      </c>
      <c r="AS448" s="110">
        <f t="shared" si="373"/>
        <v>0</v>
      </c>
      <c r="AT448" s="110">
        <f t="shared" si="374"/>
        <v>0</v>
      </c>
      <c r="AU448" s="110">
        <f t="shared" si="375"/>
        <v>0</v>
      </c>
      <c r="AV448" s="110">
        <f t="shared" si="376"/>
        <v>0</v>
      </c>
      <c r="AW448" s="110">
        <f t="shared" si="414"/>
        <v>3.9288002965050373</v>
      </c>
      <c r="AX448" s="110">
        <f t="shared" si="415"/>
        <v>6.707502964250283</v>
      </c>
      <c r="AY448" s="110">
        <f t="shared" si="416"/>
        <v>1.6139137261952989</v>
      </c>
      <c r="AZ448" s="110">
        <f t="shared" si="417"/>
        <v>1.2716304783152372</v>
      </c>
      <c r="BA448" s="110">
        <f t="shared" si="418"/>
        <v>30.449416195387478</v>
      </c>
      <c r="BB448" s="110">
        <f t="shared" si="419"/>
        <v>7.3421357765020119</v>
      </c>
      <c r="BC448" s="110">
        <f t="shared" si="383"/>
        <v>28.631120731284955</v>
      </c>
      <c r="BD448" s="110">
        <f t="shared" si="384"/>
        <v>38.398687715442648</v>
      </c>
      <c r="BE448" s="110">
        <f t="shared" si="385"/>
        <v>10.889652301195671</v>
      </c>
      <c r="BF448" s="110">
        <f t="shared" si="386"/>
        <v>8.0654683903014259</v>
      </c>
      <c r="BG448" s="110">
        <f t="shared" si="387"/>
        <v>184.04736816407217</v>
      </c>
      <c r="BH448" s="110">
        <f t="shared" si="388"/>
        <v>56.302135776502013</v>
      </c>
      <c r="BI448" s="108">
        <f t="shared" si="389"/>
        <v>0</v>
      </c>
      <c r="BJ448" s="109">
        <f t="shared" si="390"/>
        <v>-10448.840861147386</v>
      </c>
      <c r="BK448" s="109">
        <f t="shared" si="377"/>
        <v>15052.474473438624</v>
      </c>
      <c r="BL448" s="89">
        <f t="shared" si="391"/>
        <v>0.44058797272042227</v>
      </c>
      <c r="BM448" s="109">
        <f t="shared" si="420"/>
        <v>2189.5397974040156</v>
      </c>
      <c r="BN448" s="108">
        <f t="shared" si="392"/>
        <v>17242.014270842639</v>
      </c>
      <c r="BO448" s="89">
        <f t="shared" si="393"/>
        <v>0.65013655581211482</v>
      </c>
      <c r="BP448" s="108">
        <f t="shared" si="378"/>
        <v>2789.7997566662698</v>
      </c>
      <c r="BQ448" s="108">
        <f t="shared" si="394"/>
        <v>17842.274230104897</v>
      </c>
      <c r="BR448" s="89">
        <f t="shared" si="379"/>
        <v>0.707584072454295</v>
      </c>
      <c r="BT448" s="108"/>
      <c r="BU448" s="109">
        <f t="shared" si="395"/>
        <v>-10448.840861147386</v>
      </c>
      <c r="BV448" s="109">
        <f t="shared" si="380"/>
        <v>15052.474473438624</v>
      </c>
      <c r="BX448" s="108">
        <f t="shared" si="381"/>
        <v>10448.840861147386</v>
      </c>
      <c r="BY448" s="111">
        <f t="shared" si="382"/>
        <v>0.44058797272042205</v>
      </c>
      <c r="BZ448" s="108">
        <f t="shared" si="363"/>
        <v>107.58000199999999</v>
      </c>
      <c r="CA448" s="108">
        <f t="shared" si="364"/>
        <v>41.07</v>
      </c>
    </row>
    <row r="449" spans="1:79" ht="12.75" customHeight="1" x14ac:dyDescent="0.2">
      <c r="A449" s="107">
        <v>42191</v>
      </c>
      <c r="B449" s="109">
        <v>107.599998</v>
      </c>
      <c r="C449" s="109">
        <v>83.900002000000001</v>
      </c>
      <c r="D449" s="109">
        <v>90.779999000000004</v>
      </c>
      <c r="E449" s="109">
        <v>107.720001</v>
      </c>
      <c r="F449" s="109">
        <v>40.029998999999997</v>
      </c>
      <c r="G449" s="109">
        <v>39.729999999999997</v>
      </c>
      <c r="H449" s="109"/>
      <c r="I449" s="109"/>
      <c r="J449" s="197"/>
      <c r="K449" s="109"/>
      <c r="L449" s="189">
        <f>IF(inter=Weekly_2,L448+$B$4,IF(inter=Bi_weekly_2,L447+$B$4,IF(inter=Monthly_2,0,IF(inter=Quarterly_2,0,IF(inter=Yearly_2,0,IF(inter=None_2,0,0))))))</f>
        <v>0</v>
      </c>
      <c r="M449" s="109">
        <f t="shared" si="396"/>
        <v>0</v>
      </c>
      <c r="N449" s="109">
        <f t="shared" si="397"/>
        <v>0</v>
      </c>
      <c r="O449" s="109">
        <f t="shared" si="398"/>
        <v>0</v>
      </c>
      <c r="P449" s="109">
        <f t="shared" si="399"/>
        <v>0</v>
      </c>
      <c r="Q449" s="109">
        <f t="shared" si="400"/>
        <v>0</v>
      </c>
      <c r="R449" s="109">
        <f t="shared" si="401"/>
        <v>0</v>
      </c>
      <c r="S449" s="110">
        <f t="shared" si="402"/>
        <v>0</v>
      </c>
      <c r="T449" s="110">
        <f t="shared" si="403"/>
        <v>0</v>
      </c>
      <c r="U449" s="110">
        <f t="shared" si="404"/>
        <v>0</v>
      </c>
      <c r="V449" s="110">
        <f t="shared" si="405"/>
        <v>0</v>
      </c>
      <c r="W449" s="110">
        <f t="shared" si="406"/>
        <v>0</v>
      </c>
      <c r="X449" s="110">
        <f t="shared" si="407"/>
        <v>0</v>
      </c>
      <c r="Y449" s="110">
        <f t="shared" si="408"/>
        <v>24.702320434779917</v>
      </c>
      <c r="Z449" s="110">
        <f t="shared" si="409"/>
        <v>31.691184751192363</v>
      </c>
      <c r="AA449" s="110">
        <f t="shared" si="410"/>
        <v>9.2757385750003714</v>
      </c>
      <c r="AB449" s="110">
        <f t="shared" si="411"/>
        <v>6.7938379119861887</v>
      </c>
      <c r="AC449" s="110">
        <f t="shared" si="412"/>
        <v>153.5979519686847</v>
      </c>
      <c r="AD449" s="110">
        <f t="shared" si="413"/>
        <v>48.96</v>
      </c>
      <c r="AE449" s="110"/>
      <c r="AF449" s="110"/>
      <c r="AG449" s="110"/>
      <c r="AH449" s="110"/>
      <c r="AI449" s="110"/>
      <c r="AJ449" s="110"/>
      <c r="AK449" s="90">
        <f t="shared" si="365"/>
        <v>0</v>
      </c>
      <c r="AL449" s="90">
        <f t="shared" si="366"/>
        <v>0</v>
      </c>
      <c r="AM449" s="90">
        <f t="shared" si="367"/>
        <v>0</v>
      </c>
      <c r="AN449" s="90">
        <f t="shared" si="368"/>
        <v>0</v>
      </c>
      <c r="AO449" s="90">
        <f t="shared" si="369"/>
        <v>0</v>
      </c>
      <c r="AP449" s="90">
        <f t="shared" si="370"/>
        <v>0</v>
      </c>
      <c r="AQ449" s="110">
        <f t="shared" si="371"/>
        <v>0</v>
      </c>
      <c r="AR449" s="110">
        <f t="shared" si="372"/>
        <v>0</v>
      </c>
      <c r="AS449" s="110">
        <f t="shared" si="373"/>
        <v>0</v>
      </c>
      <c r="AT449" s="110">
        <f t="shared" si="374"/>
        <v>0</v>
      </c>
      <c r="AU449" s="110">
        <f t="shared" si="375"/>
        <v>0</v>
      </c>
      <c r="AV449" s="110">
        <f t="shared" si="376"/>
        <v>0</v>
      </c>
      <c r="AW449" s="110">
        <f t="shared" si="414"/>
        <v>3.9288002965050373</v>
      </c>
      <c r="AX449" s="110">
        <f t="shared" si="415"/>
        <v>6.707502964250283</v>
      </c>
      <c r="AY449" s="110">
        <f t="shared" si="416"/>
        <v>1.6139137261952989</v>
      </c>
      <c r="AZ449" s="110">
        <f t="shared" si="417"/>
        <v>1.2716304783152372</v>
      </c>
      <c r="BA449" s="110">
        <f t="shared" si="418"/>
        <v>30.449416195387478</v>
      </c>
      <c r="BB449" s="110">
        <f t="shared" si="419"/>
        <v>7.3421357765020119</v>
      </c>
      <c r="BC449" s="110">
        <f t="shared" si="383"/>
        <v>28.631120731284955</v>
      </c>
      <c r="BD449" s="110">
        <f t="shared" si="384"/>
        <v>38.398687715442648</v>
      </c>
      <c r="BE449" s="110">
        <f t="shared" si="385"/>
        <v>10.889652301195671</v>
      </c>
      <c r="BF449" s="110">
        <f t="shared" si="386"/>
        <v>8.0654683903014259</v>
      </c>
      <c r="BG449" s="110">
        <f t="shared" si="387"/>
        <v>184.04736816407217</v>
      </c>
      <c r="BH449" s="110">
        <f t="shared" si="388"/>
        <v>56.302135776502013</v>
      </c>
      <c r="BI449" s="108">
        <f t="shared" si="389"/>
        <v>0</v>
      </c>
      <c r="BJ449" s="109">
        <f t="shared" si="390"/>
        <v>-10448.840861147386</v>
      </c>
      <c r="BK449" s="109">
        <f t="shared" si="377"/>
        <v>14984.450522329369</v>
      </c>
      <c r="BL449" s="89">
        <f t="shared" si="391"/>
        <v>0.43407778158886878</v>
      </c>
      <c r="BM449" s="109">
        <f t="shared" si="420"/>
        <v>2189.5397974040156</v>
      </c>
      <c r="BN449" s="108">
        <f t="shared" si="392"/>
        <v>17173.990319733384</v>
      </c>
      <c r="BO449" s="89">
        <f t="shared" si="393"/>
        <v>0.64362636468056134</v>
      </c>
      <c r="BP449" s="108">
        <f t="shared" si="378"/>
        <v>2779.5826932601585</v>
      </c>
      <c r="BQ449" s="108">
        <f t="shared" si="394"/>
        <v>17764.033215589527</v>
      </c>
      <c r="BR449" s="89">
        <f t="shared" si="379"/>
        <v>0.70009606344400388</v>
      </c>
      <c r="BT449" s="108"/>
      <c r="BU449" s="109">
        <f t="shared" si="395"/>
        <v>-10448.840861147386</v>
      </c>
      <c r="BV449" s="109">
        <f t="shared" si="380"/>
        <v>14984.450522329369</v>
      </c>
      <c r="BX449" s="108">
        <f t="shared" si="381"/>
        <v>10448.840861147386</v>
      </c>
      <c r="BY449" s="111">
        <f t="shared" si="382"/>
        <v>0.43407778158886878</v>
      </c>
      <c r="BZ449" s="108">
        <f t="shared" si="363"/>
        <v>107.599998</v>
      </c>
      <c r="CA449" s="108">
        <f t="shared" si="364"/>
        <v>39.729999999999997</v>
      </c>
    </row>
    <row r="450" spans="1:79" ht="12.75" customHeight="1" x14ac:dyDescent="0.2">
      <c r="A450" s="107">
        <v>42198</v>
      </c>
      <c r="B450" s="109">
        <v>109.959999</v>
      </c>
      <c r="C450" s="109">
        <v>85.269997000000004</v>
      </c>
      <c r="D450" s="109">
        <v>91.279999000000004</v>
      </c>
      <c r="E450" s="109">
        <v>108.339996</v>
      </c>
      <c r="F450" s="109">
        <v>40.599997999999999</v>
      </c>
      <c r="G450" s="109">
        <v>40.049999</v>
      </c>
      <c r="H450" s="109"/>
      <c r="I450" s="109"/>
      <c r="J450" s="197"/>
      <c r="K450" s="109"/>
      <c r="L450" s="189">
        <f>IF(inter=Weekly_2,L449+$B$4,IF(inter=Bi_weekly_2,0,IF(inter=Monthly_2,0,IF(inter=Quarterly_2,0,IF(inter=Yearly_2,0,IF(inter=None_2,0,0))))))</f>
        <v>0</v>
      </c>
      <c r="M450" s="109">
        <f t="shared" si="396"/>
        <v>0</v>
      </c>
      <c r="N450" s="109">
        <f t="shared" si="397"/>
        <v>0</v>
      </c>
      <c r="O450" s="109">
        <f t="shared" si="398"/>
        <v>0</v>
      </c>
      <c r="P450" s="109">
        <f t="shared" si="399"/>
        <v>0</v>
      </c>
      <c r="Q450" s="109">
        <f t="shared" si="400"/>
        <v>0</v>
      </c>
      <c r="R450" s="109">
        <f t="shared" si="401"/>
        <v>0</v>
      </c>
      <c r="S450" s="110">
        <f t="shared" si="402"/>
        <v>0</v>
      </c>
      <c r="T450" s="110">
        <f t="shared" si="403"/>
        <v>0</v>
      </c>
      <c r="U450" s="110">
        <f t="shared" si="404"/>
        <v>0</v>
      </c>
      <c r="V450" s="110">
        <f t="shared" si="405"/>
        <v>0</v>
      </c>
      <c r="W450" s="110">
        <f t="shared" si="406"/>
        <v>0</v>
      </c>
      <c r="X450" s="110">
        <f t="shared" si="407"/>
        <v>0</v>
      </c>
      <c r="Y450" s="110">
        <f t="shared" si="408"/>
        <v>24.702320434779917</v>
      </c>
      <c r="Z450" s="110">
        <f t="shared" si="409"/>
        <v>31.691184751192363</v>
      </c>
      <c r="AA450" s="110">
        <f t="shared" si="410"/>
        <v>9.2757385750003714</v>
      </c>
      <c r="AB450" s="110">
        <f t="shared" si="411"/>
        <v>6.7938379119861887</v>
      </c>
      <c r="AC450" s="110">
        <f t="shared" si="412"/>
        <v>153.5979519686847</v>
      </c>
      <c r="AD450" s="110">
        <f t="shared" si="413"/>
        <v>48.96</v>
      </c>
      <c r="AE450" s="110"/>
      <c r="AF450" s="110"/>
      <c r="AG450" s="110"/>
      <c r="AH450" s="110"/>
      <c r="AI450" s="110"/>
      <c r="AJ450" s="110"/>
      <c r="AK450" s="90">
        <f t="shared" si="365"/>
        <v>0</v>
      </c>
      <c r="AL450" s="90">
        <f t="shared" si="366"/>
        <v>0</v>
      </c>
      <c r="AM450" s="90">
        <f t="shared" si="367"/>
        <v>0</v>
      </c>
      <c r="AN450" s="90">
        <f t="shared" si="368"/>
        <v>0</v>
      </c>
      <c r="AO450" s="90">
        <f t="shared" si="369"/>
        <v>0</v>
      </c>
      <c r="AP450" s="90">
        <f t="shared" si="370"/>
        <v>0</v>
      </c>
      <c r="AQ450" s="110">
        <f t="shared" si="371"/>
        <v>0</v>
      </c>
      <c r="AR450" s="110">
        <f t="shared" si="372"/>
        <v>0</v>
      </c>
      <c r="AS450" s="110">
        <f t="shared" si="373"/>
        <v>0</v>
      </c>
      <c r="AT450" s="110">
        <f t="shared" si="374"/>
        <v>0</v>
      </c>
      <c r="AU450" s="110">
        <f t="shared" si="375"/>
        <v>0</v>
      </c>
      <c r="AV450" s="110">
        <f t="shared" si="376"/>
        <v>0</v>
      </c>
      <c r="AW450" s="110">
        <f t="shared" si="414"/>
        <v>3.9288002965050373</v>
      </c>
      <c r="AX450" s="110">
        <f t="shared" si="415"/>
        <v>6.707502964250283</v>
      </c>
      <c r="AY450" s="110">
        <f t="shared" si="416"/>
        <v>1.6139137261952989</v>
      </c>
      <c r="AZ450" s="110">
        <f t="shared" si="417"/>
        <v>1.2716304783152372</v>
      </c>
      <c r="BA450" s="110">
        <f t="shared" si="418"/>
        <v>30.449416195387478</v>
      </c>
      <c r="BB450" s="110">
        <f t="shared" si="419"/>
        <v>7.3421357765020119</v>
      </c>
      <c r="BC450" s="110">
        <f t="shared" si="383"/>
        <v>28.631120731284955</v>
      </c>
      <c r="BD450" s="110">
        <f t="shared" si="384"/>
        <v>38.398687715442648</v>
      </c>
      <c r="BE450" s="110">
        <f t="shared" si="385"/>
        <v>10.889652301195671</v>
      </c>
      <c r="BF450" s="110">
        <f t="shared" si="386"/>
        <v>8.0654683903014259</v>
      </c>
      <c r="BG450" s="110">
        <f t="shared" si="387"/>
        <v>184.04736816407217</v>
      </c>
      <c r="BH450" s="110">
        <f t="shared" si="388"/>
        <v>56.302135776502013</v>
      </c>
      <c r="BI450" s="108">
        <f t="shared" si="389"/>
        <v>0</v>
      </c>
      <c r="BJ450" s="109">
        <f t="shared" si="390"/>
        <v>-10448.840861147386</v>
      </c>
      <c r="BK450" s="109">
        <f t="shared" si="377"/>
        <v>15198.232632798921</v>
      </c>
      <c r="BL450" s="89">
        <f t="shared" si="391"/>
        <v>0.45453766927502093</v>
      </c>
      <c r="BM450" s="109">
        <f t="shared" si="420"/>
        <v>2189.5397974040156</v>
      </c>
      <c r="BN450" s="108">
        <f t="shared" si="392"/>
        <v>17387.772430202938</v>
      </c>
      <c r="BO450" s="89">
        <f t="shared" si="393"/>
        <v>0.6640862523667137</v>
      </c>
      <c r="BP450" s="108">
        <f t="shared" si="378"/>
        <v>2819.3448857020194</v>
      </c>
      <c r="BQ450" s="108">
        <f t="shared" si="394"/>
        <v>18017.577518500937</v>
      </c>
      <c r="BR450" s="89">
        <f t="shared" si="379"/>
        <v>0.72436136772805915</v>
      </c>
      <c r="BT450" s="108"/>
      <c r="BU450" s="109">
        <f t="shared" si="395"/>
        <v>-10448.840861147386</v>
      </c>
      <c r="BV450" s="109">
        <f t="shared" si="380"/>
        <v>15198.232632798921</v>
      </c>
      <c r="BX450" s="108">
        <f t="shared" si="381"/>
        <v>10448.840861147386</v>
      </c>
      <c r="BY450" s="111">
        <f t="shared" si="382"/>
        <v>0.45453766927502093</v>
      </c>
      <c r="BZ450" s="108">
        <f t="shared" si="363"/>
        <v>109.959999</v>
      </c>
      <c r="CA450" s="108">
        <f t="shared" si="364"/>
        <v>40.049999</v>
      </c>
    </row>
    <row r="451" spans="1:79" ht="12.75" customHeight="1" x14ac:dyDescent="0.2">
      <c r="A451" s="107">
        <v>42205</v>
      </c>
      <c r="B451" s="109">
        <v>107.55999799999999</v>
      </c>
      <c r="C451" s="109">
        <v>83.239998</v>
      </c>
      <c r="D451" s="109">
        <v>89.589995999999999</v>
      </c>
      <c r="E451" s="109">
        <v>105.139999</v>
      </c>
      <c r="F451" s="109">
        <v>39.68</v>
      </c>
      <c r="G451" s="109">
        <v>38.389999000000003</v>
      </c>
      <c r="H451" s="109"/>
      <c r="I451" s="109"/>
      <c r="J451" s="197"/>
      <c r="K451" s="109"/>
      <c r="L451" s="189">
        <f>IF(inter=Weekly_2,L450+$B$4,IF(inter=Bi_weekly_2,L449+$B$4,IF(inter=Monthly_2,L447+$B$4,IF(inter=Quarterly_2,L438+$B$4,IF(inter=Yearly_2,L399+$B$4,IF(inter=None_2,0,0))))))</f>
        <v>15400</v>
      </c>
      <c r="M451" s="109">
        <f t="shared" si="396"/>
        <v>-53.418463439712923</v>
      </c>
      <c r="N451" s="109">
        <f t="shared" si="397"/>
        <v>-72.425844693116687</v>
      </c>
      <c r="O451" s="109">
        <f t="shared" si="398"/>
        <v>-31.386618168671021</v>
      </c>
      <c r="P451" s="109">
        <f t="shared" si="399"/>
        <v>-40.295888727610077</v>
      </c>
      <c r="Q451" s="109">
        <f t="shared" si="400"/>
        <v>-234.63326588259133</v>
      </c>
      <c r="R451" s="109">
        <f t="shared" si="401"/>
        <v>-153.22564895999994</v>
      </c>
      <c r="S451" s="110">
        <f t="shared" si="402"/>
        <v>0.49663875449042799</v>
      </c>
      <c r="T451" s="110">
        <f t="shared" si="403"/>
        <v>0.87008465200968277</v>
      </c>
      <c r="U451" s="110">
        <f t="shared" si="404"/>
        <v>0.35033619343694378</v>
      </c>
      <c r="V451" s="110">
        <f t="shared" si="405"/>
        <v>0.38325936000446487</v>
      </c>
      <c r="W451" s="110">
        <f t="shared" si="406"/>
        <v>5.9131367409927247</v>
      </c>
      <c r="X451" s="110">
        <f t="shared" si="407"/>
        <v>3.9912907775798572</v>
      </c>
      <c r="Y451" s="110">
        <f t="shared" si="408"/>
        <v>25.198959189270344</v>
      </c>
      <c r="Z451" s="110">
        <f t="shared" si="409"/>
        <v>32.561269403202047</v>
      </c>
      <c r="AA451" s="110">
        <f t="shared" si="410"/>
        <v>9.6260747684373147</v>
      </c>
      <c r="AB451" s="110">
        <f t="shared" si="411"/>
        <v>7.1770972719906538</v>
      </c>
      <c r="AC451" s="110">
        <f t="shared" si="412"/>
        <v>159.51108870967741</v>
      </c>
      <c r="AD451" s="110">
        <f t="shared" si="413"/>
        <v>52.951290777579857</v>
      </c>
      <c r="AE451" s="110"/>
      <c r="AF451" s="110"/>
      <c r="AG451" s="110"/>
      <c r="AH451" s="110"/>
      <c r="AI451" s="110"/>
      <c r="AJ451" s="110"/>
      <c r="AK451" s="90">
        <f t="shared" si="365"/>
        <v>0</v>
      </c>
      <c r="AL451" s="90">
        <f t="shared" si="366"/>
        <v>0</v>
      </c>
      <c r="AM451" s="90">
        <f t="shared" si="367"/>
        <v>0</v>
      </c>
      <c r="AN451" s="90">
        <f t="shared" si="368"/>
        <v>0</v>
      </c>
      <c r="AO451" s="90">
        <f t="shared" si="369"/>
        <v>0</v>
      </c>
      <c r="AP451" s="90">
        <f t="shared" si="370"/>
        <v>0</v>
      </c>
      <c r="AQ451" s="110">
        <f t="shared" si="371"/>
        <v>0</v>
      </c>
      <c r="AR451" s="110">
        <f t="shared" si="372"/>
        <v>0</v>
      </c>
      <c r="AS451" s="110">
        <f t="shared" si="373"/>
        <v>0</v>
      </c>
      <c r="AT451" s="110">
        <f t="shared" si="374"/>
        <v>0</v>
      </c>
      <c r="AU451" s="110">
        <f t="shared" si="375"/>
        <v>0</v>
      </c>
      <c r="AV451" s="110">
        <f t="shared" si="376"/>
        <v>0</v>
      </c>
      <c r="AW451" s="110">
        <f t="shared" si="414"/>
        <v>3.9288002965050373</v>
      </c>
      <c r="AX451" s="110">
        <f t="shared" si="415"/>
        <v>6.707502964250283</v>
      </c>
      <c r="AY451" s="110">
        <f t="shared" si="416"/>
        <v>1.6139137261952989</v>
      </c>
      <c r="AZ451" s="110">
        <f t="shared" si="417"/>
        <v>1.2716304783152372</v>
      </c>
      <c r="BA451" s="110">
        <f t="shared" si="418"/>
        <v>30.449416195387478</v>
      </c>
      <c r="BB451" s="110">
        <f t="shared" si="419"/>
        <v>7.3421357765020119</v>
      </c>
      <c r="BC451" s="110">
        <f t="shared" si="383"/>
        <v>29.127759485775382</v>
      </c>
      <c r="BD451" s="110">
        <f t="shared" si="384"/>
        <v>39.268772367452328</v>
      </c>
      <c r="BE451" s="110">
        <f t="shared" si="385"/>
        <v>11.239988494632614</v>
      </c>
      <c r="BF451" s="110">
        <f t="shared" si="386"/>
        <v>8.448727750305892</v>
      </c>
      <c r="BG451" s="110">
        <f t="shared" si="387"/>
        <v>189.96050490506488</v>
      </c>
      <c r="BH451" s="110">
        <f t="shared" si="388"/>
        <v>60.293426554081869</v>
      </c>
      <c r="BI451" s="108">
        <f t="shared" si="389"/>
        <v>0</v>
      </c>
      <c r="BJ451" s="109">
        <f t="shared" si="390"/>
        <v>-11034.226591019091</v>
      </c>
      <c r="BK451" s="109">
        <f t="shared" si="377"/>
        <v>15400</v>
      </c>
      <c r="BL451" s="89">
        <f t="shared" si="391"/>
        <v>0.39565740045018405</v>
      </c>
      <c r="BM451" s="109">
        <f t="shared" si="420"/>
        <v>2189.5397974040156</v>
      </c>
      <c r="BN451" s="108">
        <f t="shared" si="392"/>
        <v>17589.539797404017</v>
      </c>
      <c r="BO451" s="89">
        <f t="shared" si="393"/>
        <v>0.59408905121817845</v>
      </c>
      <c r="BP451" s="108">
        <f t="shared" si="378"/>
        <v>2749.301456607036</v>
      </c>
      <c r="BQ451" s="108">
        <f t="shared" si="394"/>
        <v>18149.301456607034</v>
      </c>
      <c r="BR451" s="89">
        <f t="shared" si="379"/>
        <v>0.64481862928018896</v>
      </c>
      <c r="BT451" s="108"/>
      <c r="BU451" s="109">
        <f t="shared" si="395"/>
        <v>-11034.226591019091</v>
      </c>
      <c r="BV451" s="109">
        <f t="shared" si="380"/>
        <v>15400</v>
      </c>
      <c r="BX451" s="108">
        <f t="shared" si="381"/>
        <v>11034.226591019091</v>
      </c>
      <c r="BY451" s="111">
        <f t="shared" si="382"/>
        <v>0.39565740045018405</v>
      </c>
      <c r="BZ451" s="108">
        <f t="shared" si="363"/>
        <v>107.55999799999999</v>
      </c>
      <c r="CA451" s="108">
        <f t="shared" si="364"/>
        <v>38.389999000000003</v>
      </c>
    </row>
    <row r="452" spans="1:79" ht="12.75" customHeight="1" x14ac:dyDescent="0.2">
      <c r="A452" s="107">
        <v>42212</v>
      </c>
      <c r="B452" s="109">
        <v>108.839996</v>
      </c>
      <c r="C452" s="109">
        <v>84.199996999999996</v>
      </c>
      <c r="D452" s="109">
        <v>91.419998000000007</v>
      </c>
      <c r="E452" s="109">
        <v>106.790001</v>
      </c>
      <c r="F452" s="109">
        <v>40.229999999999997</v>
      </c>
      <c r="G452" s="109">
        <v>38.32</v>
      </c>
      <c r="H452" s="109"/>
      <c r="I452" s="109"/>
      <c r="J452" s="197"/>
      <c r="K452" s="109"/>
      <c r="L452" s="189">
        <f>IF(inter=Weekly_2,L451+$B$4,IF(inter=Bi_weekly_2,0,IF(inter=Monthly_2,0,IF(inter=Quarterly_2,0,IF(inter=Yearly_2,0,IF(inter=None_2,0,0))))))</f>
        <v>0</v>
      </c>
      <c r="M452" s="109">
        <f t="shared" si="396"/>
        <v>0</v>
      </c>
      <c r="N452" s="109">
        <f t="shared" si="397"/>
        <v>0</v>
      </c>
      <c r="O452" s="109">
        <f t="shared" si="398"/>
        <v>0</v>
      </c>
      <c r="P452" s="109">
        <f t="shared" si="399"/>
        <v>0</v>
      </c>
      <c r="Q452" s="109">
        <f t="shared" si="400"/>
        <v>0</v>
      </c>
      <c r="R452" s="109">
        <f t="shared" si="401"/>
        <v>0</v>
      </c>
      <c r="S452" s="110">
        <f t="shared" si="402"/>
        <v>0</v>
      </c>
      <c r="T452" s="110">
        <f t="shared" si="403"/>
        <v>0</v>
      </c>
      <c r="U452" s="110">
        <f t="shared" si="404"/>
        <v>0</v>
      </c>
      <c r="V452" s="110">
        <f t="shared" si="405"/>
        <v>0</v>
      </c>
      <c r="W452" s="110">
        <f t="shared" si="406"/>
        <v>0</v>
      </c>
      <c r="X452" s="110">
        <f t="shared" si="407"/>
        <v>0</v>
      </c>
      <c r="Y452" s="110">
        <f t="shared" si="408"/>
        <v>25.198959189270344</v>
      </c>
      <c r="Z452" s="110">
        <f t="shared" si="409"/>
        <v>32.561269403202047</v>
      </c>
      <c r="AA452" s="110">
        <f t="shared" si="410"/>
        <v>9.6260747684373147</v>
      </c>
      <c r="AB452" s="110">
        <f t="shared" si="411"/>
        <v>7.1770972719906538</v>
      </c>
      <c r="AC452" s="110">
        <f t="shared" si="412"/>
        <v>159.51108870967741</v>
      </c>
      <c r="AD452" s="110">
        <f t="shared" si="413"/>
        <v>52.951290777579857</v>
      </c>
      <c r="AE452" s="110"/>
      <c r="AF452" s="110"/>
      <c r="AG452" s="110"/>
      <c r="AH452" s="110"/>
      <c r="AI452" s="110"/>
      <c r="AJ452" s="110"/>
      <c r="AK452" s="90">
        <f t="shared" si="365"/>
        <v>0</v>
      </c>
      <c r="AL452" s="90">
        <f t="shared" si="366"/>
        <v>0</v>
      </c>
      <c r="AM452" s="90">
        <f t="shared" si="367"/>
        <v>0</v>
      </c>
      <c r="AN452" s="90">
        <f t="shared" si="368"/>
        <v>0</v>
      </c>
      <c r="AO452" s="90">
        <f t="shared" si="369"/>
        <v>0</v>
      </c>
      <c r="AP452" s="90">
        <f t="shared" si="370"/>
        <v>0</v>
      </c>
      <c r="AQ452" s="110">
        <f t="shared" si="371"/>
        <v>0</v>
      </c>
      <c r="AR452" s="110">
        <f t="shared" si="372"/>
        <v>0</v>
      </c>
      <c r="AS452" s="110">
        <f t="shared" si="373"/>
        <v>0</v>
      </c>
      <c r="AT452" s="110">
        <f t="shared" si="374"/>
        <v>0</v>
      </c>
      <c r="AU452" s="110">
        <f t="shared" si="375"/>
        <v>0</v>
      </c>
      <c r="AV452" s="110">
        <f t="shared" si="376"/>
        <v>0</v>
      </c>
      <c r="AW452" s="110">
        <f t="shared" si="414"/>
        <v>3.9288002965050373</v>
      </c>
      <c r="AX452" s="110">
        <f t="shared" si="415"/>
        <v>6.707502964250283</v>
      </c>
      <c r="AY452" s="110">
        <f t="shared" si="416"/>
        <v>1.6139137261952989</v>
      </c>
      <c r="AZ452" s="110">
        <f t="shared" si="417"/>
        <v>1.2716304783152372</v>
      </c>
      <c r="BA452" s="110">
        <f t="shared" si="418"/>
        <v>30.449416195387478</v>
      </c>
      <c r="BB452" s="110">
        <f t="shared" si="419"/>
        <v>7.3421357765020119</v>
      </c>
      <c r="BC452" s="110">
        <f t="shared" si="383"/>
        <v>29.127759485775382</v>
      </c>
      <c r="BD452" s="110">
        <f t="shared" si="384"/>
        <v>39.268772367452328</v>
      </c>
      <c r="BE452" s="110">
        <f t="shared" si="385"/>
        <v>11.239988494632614</v>
      </c>
      <c r="BF452" s="110">
        <f t="shared" si="386"/>
        <v>8.448727750305892</v>
      </c>
      <c r="BG452" s="110">
        <f t="shared" si="387"/>
        <v>189.96050490506488</v>
      </c>
      <c r="BH452" s="110">
        <f t="shared" si="388"/>
        <v>60.293426554081869</v>
      </c>
      <c r="BI452" s="108">
        <f t="shared" si="389"/>
        <v>0</v>
      </c>
      <c r="BJ452" s="109">
        <f t="shared" si="390"/>
        <v>-11034.226591019091</v>
      </c>
      <c r="BK452" s="109">
        <f t="shared" si="377"/>
        <v>15576.995925748701</v>
      </c>
      <c r="BL452" s="89">
        <f t="shared" si="391"/>
        <v>0.41169802860737259</v>
      </c>
      <c r="BM452" s="109">
        <f t="shared" si="420"/>
        <v>2189.5397974040156</v>
      </c>
      <c r="BN452" s="108">
        <f t="shared" si="392"/>
        <v>17766.535723152716</v>
      </c>
      <c r="BO452" s="89">
        <f t="shared" si="393"/>
        <v>0.61012967937536677</v>
      </c>
      <c r="BP452" s="108">
        <f t="shared" si="378"/>
        <v>2782.0544041916291</v>
      </c>
      <c r="BQ452" s="108">
        <f t="shared" si="394"/>
        <v>18359.050329940332</v>
      </c>
      <c r="BR452" s="89">
        <f t="shared" si="379"/>
        <v>0.66382756222198802</v>
      </c>
      <c r="BT452" s="108"/>
      <c r="BU452" s="109">
        <f t="shared" si="395"/>
        <v>-11034.226591019091</v>
      </c>
      <c r="BV452" s="109">
        <f t="shared" si="380"/>
        <v>15576.995925748701</v>
      </c>
      <c r="BX452" s="108">
        <f t="shared" si="381"/>
        <v>11034.226591019091</v>
      </c>
      <c r="BY452" s="111">
        <f t="shared" si="382"/>
        <v>0.41169802860737259</v>
      </c>
      <c r="BZ452" s="108">
        <f t="shared" si="363"/>
        <v>108.839996</v>
      </c>
      <c r="CA452" s="108">
        <f t="shared" si="364"/>
        <v>38.32</v>
      </c>
    </row>
    <row r="453" spans="1:79" ht="12.75" customHeight="1" x14ac:dyDescent="0.2">
      <c r="A453" s="107">
        <v>42219</v>
      </c>
      <c r="B453" s="109">
        <v>107.43</v>
      </c>
      <c r="C453" s="109">
        <v>83.410004000000001</v>
      </c>
      <c r="D453" s="109">
        <v>90.709998999999996</v>
      </c>
      <c r="E453" s="109">
        <v>105.339996</v>
      </c>
      <c r="F453" s="109">
        <v>40.139999000000003</v>
      </c>
      <c r="G453" s="109">
        <v>37.540000999999997</v>
      </c>
      <c r="H453" s="109"/>
      <c r="I453" s="109"/>
      <c r="J453" s="197"/>
      <c r="K453" s="109"/>
      <c r="L453" s="189">
        <f>IF(inter=Weekly_2,L452+$B$4,IF(inter=Bi_weekly_2,L451+$B$4,IF(inter=Monthly_2,0,IF(inter=Quarterly_2,0,IF(inter=Yearly_2,0,IF(inter=None_2,0,0))))))</f>
        <v>0</v>
      </c>
      <c r="M453" s="109">
        <f t="shared" si="396"/>
        <v>0</v>
      </c>
      <c r="N453" s="109">
        <f t="shared" si="397"/>
        <v>0</v>
      </c>
      <c r="O453" s="109">
        <f t="shared" si="398"/>
        <v>0</v>
      </c>
      <c r="P453" s="109">
        <f t="shared" si="399"/>
        <v>0</v>
      </c>
      <c r="Q453" s="109">
        <f t="shared" si="400"/>
        <v>0</v>
      </c>
      <c r="R453" s="109">
        <f t="shared" si="401"/>
        <v>0</v>
      </c>
      <c r="S453" s="110">
        <f t="shared" si="402"/>
        <v>0</v>
      </c>
      <c r="T453" s="110">
        <f t="shared" si="403"/>
        <v>0</v>
      </c>
      <c r="U453" s="110">
        <f t="shared" si="404"/>
        <v>0</v>
      </c>
      <c r="V453" s="110">
        <f t="shared" si="405"/>
        <v>0</v>
      </c>
      <c r="W453" s="110">
        <f t="shared" si="406"/>
        <v>0</v>
      </c>
      <c r="X453" s="110">
        <f t="shared" si="407"/>
        <v>0</v>
      </c>
      <c r="Y453" s="110">
        <f t="shared" si="408"/>
        <v>25.198959189270344</v>
      </c>
      <c r="Z453" s="110">
        <f t="shared" si="409"/>
        <v>32.561269403202047</v>
      </c>
      <c r="AA453" s="110">
        <f t="shared" si="410"/>
        <v>9.6260747684373147</v>
      </c>
      <c r="AB453" s="110">
        <f t="shared" si="411"/>
        <v>7.1770972719906538</v>
      </c>
      <c r="AC453" s="110">
        <f t="shared" si="412"/>
        <v>159.51108870967741</v>
      </c>
      <c r="AD453" s="110">
        <f t="shared" si="413"/>
        <v>52.951290777579857</v>
      </c>
      <c r="AE453" s="110"/>
      <c r="AF453" s="110"/>
      <c r="AG453" s="110"/>
      <c r="AH453" s="110"/>
      <c r="AI453" s="110"/>
      <c r="AJ453" s="110"/>
      <c r="AK453" s="90">
        <f t="shared" si="365"/>
        <v>0</v>
      </c>
      <c r="AL453" s="90">
        <f t="shared" si="366"/>
        <v>0</v>
      </c>
      <c r="AM453" s="90">
        <f t="shared" si="367"/>
        <v>0</v>
      </c>
      <c r="AN453" s="90">
        <f t="shared" si="368"/>
        <v>0</v>
      </c>
      <c r="AO453" s="90">
        <f t="shared" si="369"/>
        <v>0</v>
      </c>
      <c r="AP453" s="90">
        <f t="shared" si="370"/>
        <v>0</v>
      </c>
      <c r="AQ453" s="110">
        <f t="shared" si="371"/>
        <v>0</v>
      </c>
      <c r="AR453" s="110">
        <f t="shared" si="372"/>
        <v>0</v>
      </c>
      <c r="AS453" s="110">
        <f t="shared" si="373"/>
        <v>0</v>
      </c>
      <c r="AT453" s="110">
        <f t="shared" si="374"/>
        <v>0</v>
      </c>
      <c r="AU453" s="110">
        <f t="shared" si="375"/>
        <v>0</v>
      </c>
      <c r="AV453" s="110">
        <f t="shared" si="376"/>
        <v>0</v>
      </c>
      <c r="AW453" s="110">
        <f t="shared" si="414"/>
        <v>3.9288002965050373</v>
      </c>
      <c r="AX453" s="110">
        <f t="shared" si="415"/>
        <v>6.707502964250283</v>
      </c>
      <c r="AY453" s="110">
        <f t="shared" si="416"/>
        <v>1.6139137261952989</v>
      </c>
      <c r="AZ453" s="110">
        <f t="shared" si="417"/>
        <v>1.2716304783152372</v>
      </c>
      <c r="BA453" s="110">
        <f t="shared" si="418"/>
        <v>30.449416195387478</v>
      </c>
      <c r="BB453" s="110">
        <f t="shared" si="419"/>
        <v>7.3421357765020119</v>
      </c>
      <c r="BC453" s="110">
        <f t="shared" si="383"/>
        <v>29.127759485775382</v>
      </c>
      <c r="BD453" s="110">
        <f t="shared" si="384"/>
        <v>39.268772367452328</v>
      </c>
      <c r="BE453" s="110">
        <f t="shared" si="385"/>
        <v>11.239988494632614</v>
      </c>
      <c r="BF453" s="110">
        <f t="shared" si="386"/>
        <v>8.448727750305892</v>
      </c>
      <c r="BG453" s="110">
        <f t="shared" si="387"/>
        <v>189.96050490506488</v>
      </c>
      <c r="BH453" s="110">
        <f t="shared" si="388"/>
        <v>60.293426554081869</v>
      </c>
      <c r="BI453" s="108">
        <f t="shared" si="389"/>
        <v>0</v>
      </c>
      <c r="BJ453" s="109">
        <f t="shared" si="390"/>
        <v>-11034.226591019091</v>
      </c>
      <c r="BK453" s="109">
        <f t="shared" si="377"/>
        <v>15442.842877448455</v>
      </c>
      <c r="BL453" s="89">
        <f t="shared" si="391"/>
        <v>0.39954012635716563</v>
      </c>
      <c r="BM453" s="109">
        <f t="shared" si="420"/>
        <v>2189.5397974040156</v>
      </c>
      <c r="BN453" s="108">
        <f t="shared" si="392"/>
        <v>17632.38267485247</v>
      </c>
      <c r="BO453" s="89">
        <f t="shared" si="393"/>
        <v>0.59797177712515981</v>
      </c>
      <c r="BP453" s="108">
        <f t="shared" si="378"/>
        <v>2759.7588469455895</v>
      </c>
      <c r="BQ453" s="108">
        <f t="shared" si="394"/>
        <v>18202.601724394044</v>
      </c>
      <c r="BR453" s="89">
        <f t="shared" si="379"/>
        <v>0.64964907818817075</v>
      </c>
      <c r="BT453" s="108"/>
      <c r="BU453" s="109">
        <f t="shared" si="395"/>
        <v>-11034.226591019091</v>
      </c>
      <c r="BV453" s="109">
        <f t="shared" si="380"/>
        <v>15442.842877448455</v>
      </c>
      <c r="BX453" s="108">
        <f t="shared" si="381"/>
        <v>11034.226591019091</v>
      </c>
      <c r="BY453" s="111">
        <f t="shared" si="382"/>
        <v>0.39954012635716563</v>
      </c>
      <c r="BZ453" s="108">
        <f t="shared" si="363"/>
        <v>107.43</v>
      </c>
      <c r="CA453" s="108">
        <f t="shared" si="364"/>
        <v>37.540000999999997</v>
      </c>
    </row>
    <row r="454" spans="1:79" ht="12.75" customHeight="1" x14ac:dyDescent="0.2">
      <c r="A454" s="107">
        <v>42226</v>
      </c>
      <c r="B454" s="109">
        <v>108.160004</v>
      </c>
      <c r="C454" s="109">
        <v>84.089995999999999</v>
      </c>
      <c r="D454" s="109">
        <v>91.970000999999996</v>
      </c>
      <c r="E454" s="109">
        <v>106.349998</v>
      </c>
      <c r="F454" s="109">
        <v>39.790000999999997</v>
      </c>
      <c r="G454" s="109">
        <v>36.82</v>
      </c>
      <c r="H454" s="109"/>
      <c r="I454" s="109"/>
      <c r="J454" s="197"/>
      <c r="K454" s="109"/>
      <c r="L454" s="189">
        <f>IF(inter=Weekly_2,L453+$B$4,IF(inter=Bi_weekly_2,0,IF(inter=Monthly_2,0,IF(inter=Quarterly_2,0,IF(inter=Yearly_2,0,IF(inter=None_2,0,0))))))</f>
        <v>0</v>
      </c>
      <c r="M454" s="109">
        <f t="shared" si="396"/>
        <v>0</v>
      </c>
      <c r="N454" s="109">
        <f t="shared" si="397"/>
        <v>0</v>
      </c>
      <c r="O454" s="109">
        <f t="shared" si="398"/>
        <v>0</v>
      </c>
      <c r="P454" s="109">
        <f t="shared" si="399"/>
        <v>0</v>
      </c>
      <c r="Q454" s="109">
        <f t="shared" si="400"/>
        <v>0</v>
      </c>
      <c r="R454" s="109">
        <f t="shared" si="401"/>
        <v>0</v>
      </c>
      <c r="S454" s="110">
        <f t="shared" si="402"/>
        <v>0</v>
      </c>
      <c r="T454" s="110">
        <f t="shared" si="403"/>
        <v>0</v>
      </c>
      <c r="U454" s="110">
        <f t="shared" si="404"/>
        <v>0</v>
      </c>
      <c r="V454" s="110">
        <f t="shared" si="405"/>
        <v>0</v>
      </c>
      <c r="W454" s="110">
        <f t="shared" si="406"/>
        <v>0</v>
      </c>
      <c r="X454" s="110">
        <f t="shared" si="407"/>
        <v>0</v>
      </c>
      <c r="Y454" s="110">
        <f t="shared" si="408"/>
        <v>25.198959189270344</v>
      </c>
      <c r="Z454" s="110">
        <f t="shared" si="409"/>
        <v>32.561269403202047</v>
      </c>
      <c r="AA454" s="110">
        <f t="shared" si="410"/>
        <v>9.6260747684373147</v>
      </c>
      <c r="AB454" s="110">
        <f t="shared" si="411"/>
        <v>7.1770972719906538</v>
      </c>
      <c r="AC454" s="110">
        <f t="shared" si="412"/>
        <v>159.51108870967741</v>
      </c>
      <c r="AD454" s="110">
        <f t="shared" si="413"/>
        <v>52.951290777579857</v>
      </c>
      <c r="AE454" s="110"/>
      <c r="AF454" s="110"/>
      <c r="AG454" s="110"/>
      <c r="AH454" s="110"/>
      <c r="AI454" s="110"/>
      <c r="AJ454" s="110"/>
      <c r="AK454" s="90">
        <f t="shared" si="365"/>
        <v>0</v>
      </c>
      <c r="AL454" s="90">
        <f t="shared" si="366"/>
        <v>0</v>
      </c>
      <c r="AM454" s="90">
        <f t="shared" si="367"/>
        <v>0</v>
      </c>
      <c r="AN454" s="90">
        <f t="shared" si="368"/>
        <v>0</v>
      </c>
      <c r="AO454" s="90">
        <f t="shared" si="369"/>
        <v>0</v>
      </c>
      <c r="AP454" s="90">
        <f t="shared" si="370"/>
        <v>0</v>
      </c>
      <c r="AQ454" s="110">
        <f t="shared" si="371"/>
        <v>0</v>
      </c>
      <c r="AR454" s="110">
        <f t="shared" si="372"/>
        <v>0</v>
      </c>
      <c r="AS454" s="110">
        <f t="shared" si="373"/>
        <v>0</v>
      </c>
      <c r="AT454" s="110">
        <f t="shared" si="374"/>
        <v>0</v>
      </c>
      <c r="AU454" s="110">
        <f t="shared" si="375"/>
        <v>0</v>
      </c>
      <c r="AV454" s="110">
        <f t="shared" si="376"/>
        <v>0</v>
      </c>
      <c r="AW454" s="110">
        <f t="shared" si="414"/>
        <v>3.9288002965050373</v>
      </c>
      <c r="AX454" s="110">
        <f t="shared" si="415"/>
        <v>6.707502964250283</v>
      </c>
      <c r="AY454" s="110">
        <f t="shared" si="416"/>
        <v>1.6139137261952989</v>
      </c>
      <c r="AZ454" s="110">
        <f t="shared" si="417"/>
        <v>1.2716304783152372</v>
      </c>
      <c r="BA454" s="110">
        <f t="shared" si="418"/>
        <v>30.449416195387478</v>
      </c>
      <c r="BB454" s="110">
        <f t="shared" si="419"/>
        <v>7.3421357765020119</v>
      </c>
      <c r="BC454" s="110">
        <f t="shared" si="383"/>
        <v>29.127759485775382</v>
      </c>
      <c r="BD454" s="110">
        <f t="shared" si="384"/>
        <v>39.268772367452328</v>
      </c>
      <c r="BE454" s="110">
        <f t="shared" si="385"/>
        <v>11.239988494632614</v>
      </c>
      <c r="BF454" s="110">
        <f t="shared" si="386"/>
        <v>8.448727750305892</v>
      </c>
      <c r="BG454" s="110">
        <f t="shared" si="387"/>
        <v>189.96050490506488</v>
      </c>
      <c r="BH454" s="110">
        <f t="shared" si="388"/>
        <v>60.293426554081869</v>
      </c>
      <c r="BI454" s="108">
        <f t="shared" si="389"/>
        <v>0</v>
      </c>
      <c r="BJ454" s="109">
        <f t="shared" si="390"/>
        <v>-11034.226591019091</v>
      </c>
      <c r="BK454" s="109">
        <f t="shared" si="377"/>
        <v>15408.803832878408</v>
      </c>
      <c r="BL454" s="89">
        <f t="shared" si="391"/>
        <v>0.3964552663273968</v>
      </c>
      <c r="BM454" s="109">
        <f t="shared" si="420"/>
        <v>2189.5397974040156</v>
      </c>
      <c r="BN454" s="108">
        <f t="shared" si="392"/>
        <v>17598.343630282423</v>
      </c>
      <c r="BO454" s="89">
        <f t="shared" si="393"/>
        <v>0.59488691709539099</v>
      </c>
      <c r="BP454" s="108">
        <f t="shared" si="378"/>
        <v>2754.5622392113282</v>
      </c>
      <c r="BQ454" s="108">
        <f t="shared" si="394"/>
        <v>18163.366072089735</v>
      </c>
      <c r="BR454" s="89">
        <f t="shared" si="379"/>
        <v>0.64609326464920969</v>
      </c>
      <c r="BT454" s="108"/>
      <c r="BU454" s="109">
        <f t="shared" si="395"/>
        <v>-11034.226591019091</v>
      </c>
      <c r="BV454" s="109">
        <f t="shared" si="380"/>
        <v>15408.803832878408</v>
      </c>
      <c r="BX454" s="108">
        <f t="shared" si="381"/>
        <v>11034.226591019091</v>
      </c>
      <c r="BY454" s="111">
        <f t="shared" si="382"/>
        <v>0.3964552663273968</v>
      </c>
      <c r="BZ454" s="108">
        <f t="shared" si="363"/>
        <v>108.160004</v>
      </c>
      <c r="CA454" s="108">
        <f t="shared" si="364"/>
        <v>36.82</v>
      </c>
    </row>
    <row r="455" spans="1:79" ht="12.75" customHeight="1" x14ac:dyDescent="0.2">
      <c r="A455" s="107">
        <v>42233</v>
      </c>
      <c r="B455" s="109">
        <v>102.230003</v>
      </c>
      <c r="C455" s="109">
        <v>79.540001000000004</v>
      </c>
      <c r="D455" s="109">
        <v>87.599997999999999</v>
      </c>
      <c r="E455" s="109">
        <v>101.30999799999999</v>
      </c>
      <c r="F455" s="109">
        <v>37.159999999999997</v>
      </c>
      <c r="G455" s="109">
        <v>33.860000999999997</v>
      </c>
      <c r="H455" s="109"/>
      <c r="I455" s="109"/>
      <c r="J455" s="197"/>
      <c r="K455" s="109"/>
      <c r="L455" s="189">
        <f>IF(inter=Weekly_2,L454+$B$4,IF(inter=Bi_weekly_2,L453+$B$4,IF(inter=Monthly_2,L451+$B$4,IF(inter=Quarterly_2,0,IF(inter=Yearly_2,0,IF(inter=None_2,0,0))))))</f>
        <v>15500</v>
      </c>
      <c r="M455" s="109">
        <f t="shared" si="396"/>
        <v>-151.91032648401506</v>
      </c>
      <c r="N455" s="109">
        <f t="shared" si="397"/>
        <v>-138.07659910803977</v>
      </c>
      <c r="O455" s="109">
        <f t="shared" si="398"/>
        <v>-24.75586953704078</v>
      </c>
      <c r="P455" s="109">
        <f t="shared" si="399"/>
        <v>-32.388289728821405</v>
      </c>
      <c r="Q455" s="109">
        <f t="shared" si="400"/>
        <v>-443.06794354838803</v>
      </c>
      <c r="R455" s="109">
        <f t="shared" si="401"/>
        <v>-253.06924131985534</v>
      </c>
      <c r="S455" s="110">
        <f t="shared" si="402"/>
        <v>1.4859661745682924</v>
      </c>
      <c r="T455" s="110">
        <f t="shared" si="403"/>
        <v>1.735939117074436</v>
      </c>
      <c r="U455" s="110">
        <f t="shared" si="404"/>
        <v>0.28260125687492343</v>
      </c>
      <c r="V455" s="110">
        <f t="shared" si="405"/>
        <v>0.31969490048574878</v>
      </c>
      <c r="W455" s="110">
        <f t="shared" si="406"/>
        <v>11.923249288169755</v>
      </c>
      <c r="X455" s="110">
        <f t="shared" si="407"/>
        <v>7.4739880048986223</v>
      </c>
      <c r="Y455" s="110">
        <f t="shared" si="408"/>
        <v>26.684925363838637</v>
      </c>
      <c r="Z455" s="110">
        <f t="shared" si="409"/>
        <v>34.297208520276484</v>
      </c>
      <c r="AA455" s="110">
        <f t="shared" si="410"/>
        <v>9.9086760253122375</v>
      </c>
      <c r="AB455" s="110">
        <f t="shared" si="411"/>
        <v>7.4967921724764022</v>
      </c>
      <c r="AC455" s="110">
        <f t="shared" si="412"/>
        <v>171.43433799784717</v>
      </c>
      <c r="AD455" s="110">
        <f t="shared" si="413"/>
        <v>60.425278782478479</v>
      </c>
      <c r="AE455" s="110"/>
      <c r="AF455" s="110"/>
      <c r="AG455" s="110"/>
      <c r="AH455" s="110"/>
      <c r="AI455" s="110"/>
      <c r="AJ455" s="110"/>
      <c r="AK455" s="90">
        <f t="shared" si="365"/>
        <v>0</v>
      </c>
      <c r="AL455" s="90">
        <f t="shared" si="366"/>
        <v>0</v>
      </c>
      <c r="AM455" s="90">
        <f t="shared" si="367"/>
        <v>0</v>
      </c>
      <c r="AN455" s="90">
        <f t="shared" si="368"/>
        <v>0</v>
      </c>
      <c r="AO455" s="90">
        <f t="shared" si="369"/>
        <v>0</v>
      </c>
      <c r="AP455" s="90">
        <f t="shared" si="370"/>
        <v>0</v>
      </c>
      <c r="AQ455" s="110">
        <f t="shared" si="371"/>
        <v>0</v>
      </c>
      <c r="AR455" s="110">
        <f t="shared" si="372"/>
        <v>0</v>
      </c>
      <c r="AS455" s="110">
        <f t="shared" si="373"/>
        <v>0</v>
      </c>
      <c r="AT455" s="110">
        <f t="shared" si="374"/>
        <v>0</v>
      </c>
      <c r="AU455" s="110">
        <f t="shared" si="375"/>
        <v>0</v>
      </c>
      <c r="AV455" s="110">
        <f t="shared" si="376"/>
        <v>0</v>
      </c>
      <c r="AW455" s="110">
        <f t="shared" si="414"/>
        <v>3.9288002965050373</v>
      </c>
      <c r="AX455" s="110">
        <f t="shared" si="415"/>
        <v>6.707502964250283</v>
      </c>
      <c r="AY455" s="110">
        <f t="shared" si="416"/>
        <v>1.6139137261952989</v>
      </c>
      <c r="AZ455" s="110">
        <f t="shared" si="417"/>
        <v>1.2716304783152372</v>
      </c>
      <c r="BA455" s="110">
        <f t="shared" si="418"/>
        <v>30.449416195387478</v>
      </c>
      <c r="BB455" s="110">
        <f t="shared" si="419"/>
        <v>7.3421357765020119</v>
      </c>
      <c r="BC455" s="110">
        <f t="shared" si="383"/>
        <v>30.613725660343675</v>
      </c>
      <c r="BD455" s="110">
        <f t="shared" si="384"/>
        <v>41.004711484526766</v>
      </c>
      <c r="BE455" s="110">
        <f t="shared" si="385"/>
        <v>11.522589751507537</v>
      </c>
      <c r="BF455" s="110">
        <f t="shared" si="386"/>
        <v>8.7684226507916385</v>
      </c>
      <c r="BG455" s="110">
        <f t="shared" si="387"/>
        <v>201.88375419323464</v>
      </c>
      <c r="BH455" s="110">
        <f t="shared" si="388"/>
        <v>67.767414558980491</v>
      </c>
      <c r="BI455" s="108">
        <f t="shared" si="389"/>
        <v>0</v>
      </c>
      <c r="BJ455" s="109">
        <f t="shared" si="390"/>
        <v>-12077.494860745253</v>
      </c>
      <c r="BK455" s="109">
        <f t="shared" si="377"/>
        <v>15500</v>
      </c>
      <c r="BL455" s="89">
        <f t="shared" si="391"/>
        <v>0.28337872867813885</v>
      </c>
      <c r="BM455" s="109">
        <f t="shared" si="420"/>
        <v>2189.5397974040156</v>
      </c>
      <c r="BN455" s="108">
        <f t="shared" si="392"/>
        <v>17689.539797404017</v>
      </c>
      <c r="BO455" s="89">
        <f t="shared" si="393"/>
        <v>0.46466961910282012</v>
      </c>
      <c r="BP455" s="108">
        <f t="shared" si="378"/>
        <v>2585.4688095389106</v>
      </c>
      <c r="BQ455" s="108">
        <f t="shared" si="394"/>
        <v>18085.46880953891</v>
      </c>
      <c r="BR455" s="89">
        <f t="shared" si="379"/>
        <v>0.49745199795704398</v>
      </c>
      <c r="BT455" s="108"/>
      <c r="BU455" s="109">
        <f t="shared" si="395"/>
        <v>-12077.494860745253</v>
      </c>
      <c r="BV455" s="109">
        <f t="shared" si="380"/>
        <v>15500</v>
      </c>
      <c r="BX455" s="108">
        <f t="shared" si="381"/>
        <v>12077.494860745253</v>
      </c>
      <c r="BY455" s="111">
        <f t="shared" si="382"/>
        <v>0.28337872867813885</v>
      </c>
      <c r="BZ455" s="108">
        <f t="shared" si="363"/>
        <v>102.230003</v>
      </c>
      <c r="CA455" s="108">
        <f t="shared" si="364"/>
        <v>33.860000999999997</v>
      </c>
    </row>
    <row r="456" spans="1:79" ht="12.75" customHeight="1" x14ac:dyDescent="0.2">
      <c r="A456" s="107">
        <v>42240</v>
      </c>
      <c r="B456" s="109">
        <v>102.980003</v>
      </c>
      <c r="C456" s="109">
        <v>79.699996999999996</v>
      </c>
      <c r="D456" s="109">
        <v>87.779999000000004</v>
      </c>
      <c r="E456" s="109">
        <v>101.80999799999999</v>
      </c>
      <c r="F456" s="109">
        <v>37.599997999999999</v>
      </c>
      <c r="G456" s="109">
        <v>34.610000999999997</v>
      </c>
      <c r="H456" s="109"/>
      <c r="I456" s="109"/>
      <c r="J456" s="197"/>
      <c r="K456" s="109"/>
      <c r="L456" s="189">
        <f>IF(inter=Weekly_2,L455+$B$4,IF(inter=Bi_weekly_2,0,IF(inter=Monthly_2,0,IF(inter=Quarterly_2,0,IF(inter=Yearly_2,0,IF(inter=None_2,0,0))))))</f>
        <v>0</v>
      </c>
      <c r="M456" s="109">
        <f t="shared" si="396"/>
        <v>0</v>
      </c>
      <c r="N456" s="109">
        <f t="shared" si="397"/>
        <v>0</v>
      </c>
      <c r="O456" s="109">
        <f t="shared" si="398"/>
        <v>0</v>
      </c>
      <c r="P456" s="109">
        <f t="shared" si="399"/>
        <v>0</v>
      </c>
      <c r="Q456" s="109">
        <f t="shared" si="400"/>
        <v>0</v>
      </c>
      <c r="R456" s="109">
        <f t="shared" si="401"/>
        <v>0</v>
      </c>
      <c r="S456" s="110">
        <f t="shared" si="402"/>
        <v>0</v>
      </c>
      <c r="T456" s="110">
        <f t="shared" si="403"/>
        <v>0</v>
      </c>
      <c r="U456" s="110">
        <f t="shared" si="404"/>
        <v>0</v>
      </c>
      <c r="V456" s="110">
        <f t="shared" si="405"/>
        <v>0</v>
      </c>
      <c r="W456" s="110">
        <f t="shared" si="406"/>
        <v>0</v>
      </c>
      <c r="X456" s="110">
        <f t="shared" si="407"/>
        <v>0</v>
      </c>
      <c r="Y456" s="110">
        <f t="shared" si="408"/>
        <v>26.684925363838637</v>
      </c>
      <c r="Z456" s="110">
        <f t="shared" si="409"/>
        <v>34.297208520276484</v>
      </c>
      <c r="AA456" s="110">
        <f t="shared" si="410"/>
        <v>9.9086760253122375</v>
      </c>
      <c r="AB456" s="110">
        <f t="shared" si="411"/>
        <v>7.4967921724764022</v>
      </c>
      <c r="AC456" s="110">
        <f t="shared" si="412"/>
        <v>171.43433799784717</v>
      </c>
      <c r="AD456" s="110">
        <f t="shared" si="413"/>
        <v>60.425278782478479</v>
      </c>
      <c r="AE456" s="110"/>
      <c r="AF456" s="110"/>
      <c r="AG456" s="110"/>
      <c r="AH456" s="110"/>
      <c r="AI456" s="110"/>
      <c r="AJ456" s="110"/>
      <c r="AK456" s="90">
        <f t="shared" si="365"/>
        <v>0</v>
      </c>
      <c r="AL456" s="90">
        <f t="shared" si="366"/>
        <v>0</v>
      </c>
      <c r="AM456" s="90">
        <f t="shared" si="367"/>
        <v>0</v>
      </c>
      <c r="AN456" s="90">
        <f t="shared" si="368"/>
        <v>0</v>
      </c>
      <c r="AO456" s="90">
        <f t="shared" si="369"/>
        <v>0</v>
      </c>
      <c r="AP456" s="90">
        <f t="shared" si="370"/>
        <v>0</v>
      </c>
      <c r="AQ456" s="110">
        <f t="shared" si="371"/>
        <v>0</v>
      </c>
      <c r="AR456" s="110">
        <f t="shared" si="372"/>
        <v>0</v>
      </c>
      <c r="AS456" s="110">
        <f t="shared" si="373"/>
        <v>0</v>
      </c>
      <c r="AT456" s="110">
        <f t="shared" si="374"/>
        <v>0</v>
      </c>
      <c r="AU456" s="110">
        <f t="shared" si="375"/>
        <v>0</v>
      </c>
      <c r="AV456" s="110">
        <f t="shared" si="376"/>
        <v>0</v>
      </c>
      <c r="AW456" s="110">
        <f t="shared" si="414"/>
        <v>3.9288002965050373</v>
      </c>
      <c r="AX456" s="110">
        <f t="shared" si="415"/>
        <v>6.707502964250283</v>
      </c>
      <c r="AY456" s="110">
        <f t="shared" si="416"/>
        <v>1.6139137261952989</v>
      </c>
      <c r="AZ456" s="110">
        <f t="shared" si="417"/>
        <v>1.2716304783152372</v>
      </c>
      <c r="BA456" s="110">
        <f t="shared" si="418"/>
        <v>30.449416195387478</v>
      </c>
      <c r="BB456" s="110">
        <f t="shared" si="419"/>
        <v>7.3421357765020119</v>
      </c>
      <c r="BC456" s="110">
        <f t="shared" si="383"/>
        <v>30.613725660343675</v>
      </c>
      <c r="BD456" s="110">
        <f t="shared" si="384"/>
        <v>41.004711484526766</v>
      </c>
      <c r="BE456" s="110">
        <f t="shared" si="385"/>
        <v>11.522589751507537</v>
      </c>
      <c r="BF456" s="110">
        <f t="shared" si="386"/>
        <v>8.7684226507916385</v>
      </c>
      <c r="BG456" s="110">
        <f t="shared" si="387"/>
        <v>201.88375419323464</v>
      </c>
      <c r="BH456" s="110">
        <f t="shared" si="388"/>
        <v>67.767414558980491</v>
      </c>
      <c r="BI456" s="108">
        <f t="shared" si="389"/>
        <v>0</v>
      </c>
      <c r="BJ456" s="109">
        <f t="shared" si="390"/>
        <v>-12077.494860745253</v>
      </c>
      <c r="BK456" s="109">
        <f t="shared" si="377"/>
        <v>15651.782802813996</v>
      </c>
      <c r="BL456" s="89">
        <f t="shared" si="391"/>
        <v>0.29594613645301826</v>
      </c>
      <c r="BM456" s="109">
        <f t="shared" si="420"/>
        <v>2189.5397974040156</v>
      </c>
      <c r="BN456" s="108">
        <f t="shared" si="392"/>
        <v>17841.322600218013</v>
      </c>
      <c r="BO456" s="89">
        <f t="shared" si="393"/>
        <v>0.47723702687769953</v>
      </c>
      <c r="BP456" s="108">
        <f t="shared" si="378"/>
        <v>2609.3191887888584</v>
      </c>
      <c r="BQ456" s="108">
        <f t="shared" si="394"/>
        <v>18261.101991602853</v>
      </c>
      <c r="BR456" s="89">
        <f t="shared" si="379"/>
        <v>0.51199418440290967</v>
      </c>
      <c r="BT456" s="108"/>
      <c r="BU456" s="109">
        <f t="shared" si="395"/>
        <v>-12077.494860745253</v>
      </c>
      <c r="BV456" s="109">
        <f t="shared" si="380"/>
        <v>15651.782802813996</v>
      </c>
      <c r="BX456" s="108">
        <f t="shared" si="381"/>
        <v>12077.494860745253</v>
      </c>
      <c r="BY456" s="111">
        <f t="shared" si="382"/>
        <v>0.29594613645301848</v>
      </c>
      <c r="BZ456" s="108">
        <f t="shared" si="363"/>
        <v>102.980003</v>
      </c>
      <c r="CA456" s="108">
        <f t="shared" si="364"/>
        <v>34.610000999999997</v>
      </c>
    </row>
    <row r="457" spans="1:79" ht="12.75" customHeight="1" x14ac:dyDescent="0.2">
      <c r="A457" s="107">
        <v>42247</v>
      </c>
      <c r="B457" s="109">
        <v>99.760002</v>
      </c>
      <c r="C457" s="109">
        <v>77.069999999999993</v>
      </c>
      <c r="D457" s="109">
        <v>85.209998999999996</v>
      </c>
      <c r="E457" s="109">
        <v>99.239998</v>
      </c>
      <c r="F457" s="109">
        <v>35.889999000000003</v>
      </c>
      <c r="G457" s="109">
        <v>32.779998999999997</v>
      </c>
      <c r="H457" s="109"/>
      <c r="I457" s="109"/>
      <c r="J457" s="197"/>
      <c r="K457" s="109"/>
      <c r="L457" s="189">
        <f>IF(inter=Weekly_2,L456+$B$4,IF(inter=Bi_weekly_2,L455+$B$4,IF(inter=Monthly_2,0,IF(inter=Quarterly_2,0,IF(inter=Yearly_2,0,IF(inter=None_2,0,0))))))</f>
        <v>0</v>
      </c>
      <c r="M457" s="109">
        <f t="shared" si="396"/>
        <v>0</v>
      </c>
      <c r="N457" s="109">
        <f t="shared" si="397"/>
        <v>0</v>
      </c>
      <c r="O457" s="109">
        <f t="shared" si="398"/>
        <v>0</v>
      </c>
      <c r="P457" s="109">
        <f t="shared" si="399"/>
        <v>0</v>
      </c>
      <c r="Q457" s="109">
        <f t="shared" si="400"/>
        <v>0</v>
      </c>
      <c r="R457" s="109">
        <f t="shared" si="401"/>
        <v>0</v>
      </c>
      <c r="S457" s="110">
        <f t="shared" si="402"/>
        <v>0</v>
      </c>
      <c r="T457" s="110">
        <f t="shared" si="403"/>
        <v>0</v>
      </c>
      <c r="U457" s="110">
        <f t="shared" si="404"/>
        <v>0</v>
      </c>
      <c r="V457" s="110">
        <f t="shared" si="405"/>
        <v>0</v>
      </c>
      <c r="W457" s="110">
        <f t="shared" si="406"/>
        <v>0</v>
      </c>
      <c r="X457" s="110">
        <f t="shared" si="407"/>
        <v>0</v>
      </c>
      <c r="Y457" s="110">
        <f t="shared" si="408"/>
        <v>26.684925363838637</v>
      </c>
      <c r="Z457" s="110">
        <f t="shared" si="409"/>
        <v>34.297208520276484</v>
      </c>
      <c r="AA457" s="110">
        <f t="shared" si="410"/>
        <v>9.9086760253122375</v>
      </c>
      <c r="AB457" s="110">
        <f t="shared" si="411"/>
        <v>7.4967921724764022</v>
      </c>
      <c r="AC457" s="110">
        <f t="shared" si="412"/>
        <v>171.43433799784717</v>
      </c>
      <c r="AD457" s="110">
        <f t="shared" si="413"/>
        <v>60.425278782478479</v>
      </c>
      <c r="AE457" s="110"/>
      <c r="AF457" s="110"/>
      <c r="AG457" s="110"/>
      <c r="AH457" s="110"/>
      <c r="AI457" s="110"/>
      <c r="AJ457" s="110"/>
      <c r="AK457" s="90">
        <f t="shared" si="365"/>
        <v>0</v>
      </c>
      <c r="AL457" s="90">
        <f t="shared" si="366"/>
        <v>0</v>
      </c>
      <c r="AM457" s="90">
        <f t="shared" si="367"/>
        <v>0</v>
      </c>
      <c r="AN457" s="90">
        <f t="shared" si="368"/>
        <v>0</v>
      </c>
      <c r="AO457" s="90">
        <f t="shared" si="369"/>
        <v>0</v>
      </c>
      <c r="AP457" s="90">
        <f t="shared" si="370"/>
        <v>0</v>
      </c>
      <c r="AQ457" s="110">
        <f t="shared" si="371"/>
        <v>0</v>
      </c>
      <c r="AR457" s="110">
        <f t="shared" si="372"/>
        <v>0</v>
      </c>
      <c r="AS457" s="110">
        <f t="shared" si="373"/>
        <v>0</v>
      </c>
      <c r="AT457" s="110">
        <f t="shared" si="374"/>
        <v>0</v>
      </c>
      <c r="AU457" s="110">
        <f t="shared" si="375"/>
        <v>0</v>
      </c>
      <c r="AV457" s="110">
        <f t="shared" si="376"/>
        <v>0</v>
      </c>
      <c r="AW457" s="110">
        <f t="shared" si="414"/>
        <v>3.9288002965050373</v>
      </c>
      <c r="AX457" s="110">
        <f t="shared" si="415"/>
        <v>6.707502964250283</v>
      </c>
      <c r="AY457" s="110">
        <f t="shared" si="416"/>
        <v>1.6139137261952989</v>
      </c>
      <c r="AZ457" s="110">
        <f t="shared" si="417"/>
        <v>1.2716304783152372</v>
      </c>
      <c r="BA457" s="110">
        <f t="shared" si="418"/>
        <v>30.449416195387478</v>
      </c>
      <c r="BB457" s="110">
        <f t="shared" si="419"/>
        <v>7.3421357765020119</v>
      </c>
      <c r="BC457" s="110">
        <f t="shared" si="383"/>
        <v>30.613725660343675</v>
      </c>
      <c r="BD457" s="110">
        <f t="shared" si="384"/>
        <v>41.004711484526766</v>
      </c>
      <c r="BE457" s="110">
        <f t="shared" si="385"/>
        <v>11.522589751507537</v>
      </c>
      <c r="BF457" s="110">
        <f t="shared" si="386"/>
        <v>8.7684226507916385</v>
      </c>
      <c r="BG457" s="110">
        <f t="shared" si="387"/>
        <v>201.88375419323464</v>
      </c>
      <c r="BH457" s="110">
        <f t="shared" si="388"/>
        <v>67.767414558980491</v>
      </c>
      <c r="BI457" s="108">
        <f t="shared" si="389"/>
        <v>0</v>
      </c>
      <c r="BJ457" s="109">
        <f t="shared" si="390"/>
        <v>-12077.494860745253</v>
      </c>
      <c r="BK457" s="109">
        <f t="shared" si="377"/>
        <v>15027.192780108018</v>
      </c>
      <c r="BL457" s="89">
        <f t="shared" si="391"/>
        <v>0.24423093972492493</v>
      </c>
      <c r="BM457" s="109">
        <f t="shared" si="420"/>
        <v>2189.5397974040156</v>
      </c>
      <c r="BN457" s="108">
        <f t="shared" si="392"/>
        <v>17216.732577512033</v>
      </c>
      <c r="BO457" s="89">
        <f t="shared" si="393"/>
        <v>0.42552183014960598</v>
      </c>
      <c r="BP457" s="108">
        <f t="shared" si="378"/>
        <v>2506.1072922262838</v>
      </c>
      <c r="BQ457" s="108">
        <f t="shared" si="394"/>
        <v>17533.300072334299</v>
      </c>
      <c r="BR457" s="89">
        <f t="shared" si="379"/>
        <v>0.45173318428159459</v>
      </c>
      <c r="BT457" s="108"/>
      <c r="BU457" s="109">
        <f t="shared" si="395"/>
        <v>-12077.494860745253</v>
      </c>
      <c r="BV457" s="109">
        <f t="shared" si="380"/>
        <v>15027.192780108018</v>
      </c>
      <c r="BX457" s="108">
        <f t="shared" si="381"/>
        <v>12077.494860745253</v>
      </c>
      <c r="BY457" s="111">
        <f t="shared" si="382"/>
        <v>0.24423093972492516</v>
      </c>
      <c r="BZ457" s="108">
        <f t="shared" si="363"/>
        <v>99.760002</v>
      </c>
      <c r="CA457" s="108">
        <f t="shared" si="364"/>
        <v>32.779998999999997</v>
      </c>
    </row>
    <row r="458" spans="1:79" ht="12.75" customHeight="1" x14ac:dyDescent="0.2">
      <c r="A458" s="107">
        <v>42255</v>
      </c>
      <c r="B458" s="109">
        <v>101.860001</v>
      </c>
      <c r="C458" s="109">
        <v>78.470000999999996</v>
      </c>
      <c r="D458" s="109">
        <v>86.660004000000001</v>
      </c>
      <c r="E458" s="109">
        <v>101.129997</v>
      </c>
      <c r="F458" s="109">
        <v>37.020000000000003</v>
      </c>
      <c r="G458" s="109">
        <v>34.07</v>
      </c>
      <c r="H458" s="109"/>
      <c r="I458" s="109"/>
      <c r="J458" s="197"/>
      <c r="K458" s="109"/>
      <c r="L458" s="189">
        <f>IF(inter=Weekly_2,L457+$B$4,IF(inter=Bi_weekly_2,0,IF(inter=Monthly_2,0,IF(inter=Quarterly_2,0,IF(inter=Yearly_2,0,IF(inter=None_2,0,0))))))</f>
        <v>0</v>
      </c>
      <c r="M458" s="109">
        <f t="shared" si="396"/>
        <v>0</v>
      </c>
      <c r="N458" s="109">
        <f t="shared" si="397"/>
        <v>0</v>
      </c>
      <c r="O458" s="109">
        <f t="shared" si="398"/>
        <v>0</v>
      </c>
      <c r="P458" s="109">
        <f t="shared" si="399"/>
        <v>0</v>
      </c>
      <c r="Q458" s="109">
        <f t="shared" si="400"/>
        <v>0</v>
      </c>
      <c r="R458" s="109">
        <f t="shared" si="401"/>
        <v>0</v>
      </c>
      <c r="S458" s="110">
        <f t="shared" si="402"/>
        <v>0</v>
      </c>
      <c r="T458" s="110">
        <f t="shared" si="403"/>
        <v>0</v>
      </c>
      <c r="U458" s="110">
        <f t="shared" si="404"/>
        <v>0</v>
      </c>
      <c r="V458" s="110">
        <f t="shared" si="405"/>
        <v>0</v>
      </c>
      <c r="W458" s="110">
        <f t="shared" si="406"/>
        <v>0</v>
      </c>
      <c r="X458" s="110">
        <f t="shared" si="407"/>
        <v>0</v>
      </c>
      <c r="Y458" s="110">
        <f t="shared" si="408"/>
        <v>26.684925363838637</v>
      </c>
      <c r="Z458" s="110">
        <f t="shared" si="409"/>
        <v>34.297208520276484</v>
      </c>
      <c r="AA458" s="110">
        <f t="shared" si="410"/>
        <v>9.9086760253122375</v>
      </c>
      <c r="AB458" s="110">
        <f t="shared" si="411"/>
        <v>7.4967921724764022</v>
      </c>
      <c r="AC458" s="110">
        <f t="shared" si="412"/>
        <v>171.43433799784717</v>
      </c>
      <c r="AD458" s="110">
        <f t="shared" si="413"/>
        <v>60.425278782478479</v>
      </c>
      <c r="AE458" s="110"/>
      <c r="AF458" s="110"/>
      <c r="AG458" s="110"/>
      <c r="AH458" s="110"/>
      <c r="AI458" s="110"/>
      <c r="AJ458" s="110"/>
      <c r="AK458" s="90">
        <f t="shared" si="365"/>
        <v>0</v>
      </c>
      <c r="AL458" s="90">
        <f t="shared" si="366"/>
        <v>0</v>
      </c>
      <c r="AM458" s="90">
        <f t="shared" si="367"/>
        <v>0</v>
      </c>
      <c r="AN458" s="90">
        <f t="shared" si="368"/>
        <v>0</v>
      </c>
      <c r="AO458" s="90">
        <f t="shared" si="369"/>
        <v>0</v>
      </c>
      <c r="AP458" s="90">
        <f t="shared" si="370"/>
        <v>0</v>
      </c>
      <c r="AQ458" s="110">
        <f t="shared" si="371"/>
        <v>0</v>
      </c>
      <c r="AR458" s="110">
        <f t="shared" si="372"/>
        <v>0</v>
      </c>
      <c r="AS458" s="110">
        <f t="shared" si="373"/>
        <v>0</v>
      </c>
      <c r="AT458" s="110">
        <f t="shared" si="374"/>
        <v>0</v>
      </c>
      <c r="AU458" s="110">
        <f t="shared" si="375"/>
        <v>0</v>
      </c>
      <c r="AV458" s="110">
        <f t="shared" si="376"/>
        <v>0</v>
      </c>
      <c r="AW458" s="110">
        <f t="shared" si="414"/>
        <v>3.9288002965050373</v>
      </c>
      <c r="AX458" s="110">
        <f t="shared" si="415"/>
        <v>6.707502964250283</v>
      </c>
      <c r="AY458" s="110">
        <f t="shared" si="416"/>
        <v>1.6139137261952989</v>
      </c>
      <c r="AZ458" s="110">
        <f t="shared" si="417"/>
        <v>1.2716304783152372</v>
      </c>
      <c r="BA458" s="110">
        <f t="shared" si="418"/>
        <v>30.449416195387478</v>
      </c>
      <c r="BB458" s="110">
        <f t="shared" si="419"/>
        <v>7.3421357765020119</v>
      </c>
      <c r="BC458" s="110">
        <f t="shared" si="383"/>
        <v>30.613725660343675</v>
      </c>
      <c r="BD458" s="110">
        <f t="shared" si="384"/>
        <v>41.004711484526766</v>
      </c>
      <c r="BE458" s="110">
        <f t="shared" si="385"/>
        <v>11.522589751507537</v>
      </c>
      <c r="BF458" s="110">
        <f t="shared" si="386"/>
        <v>8.7684226507916385</v>
      </c>
      <c r="BG458" s="110">
        <f t="shared" si="387"/>
        <v>201.88375419323464</v>
      </c>
      <c r="BH458" s="110">
        <f t="shared" si="388"/>
        <v>67.767414558980491</v>
      </c>
      <c r="BI458" s="108">
        <f t="shared" si="389"/>
        <v>0</v>
      </c>
      <c r="BJ458" s="109">
        <f t="shared" si="390"/>
        <v>-12077.494860745253</v>
      </c>
      <c r="BK458" s="109">
        <f t="shared" si="377"/>
        <v>15431.4534258286</v>
      </c>
      <c r="BL458" s="89">
        <f t="shared" si="391"/>
        <v>0.27770316640618198</v>
      </c>
      <c r="BM458" s="109">
        <f t="shared" si="420"/>
        <v>2189.5397974040156</v>
      </c>
      <c r="BN458" s="108">
        <f t="shared" si="392"/>
        <v>17620.993223232617</v>
      </c>
      <c r="BO458" s="89">
        <f t="shared" si="393"/>
        <v>0.45899405683086303</v>
      </c>
      <c r="BP458" s="108">
        <f t="shared" si="378"/>
        <v>2572.3710763265622</v>
      </c>
      <c r="BQ458" s="108">
        <f t="shared" si="394"/>
        <v>18003.824502155163</v>
      </c>
      <c r="BR458" s="89">
        <f t="shared" si="379"/>
        <v>0.49069196134969162</v>
      </c>
      <c r="BT458" s="108"/>
      <c r="BU458" s="109">
        <f t="shared" si="395"/>
        <v>-12077.494860745253</v>
      </c>
      <c r="BV458" s="109">
        <f t="shared" si="380"/>
        <v>15431.4534258286</v>
      </c>
      <c r="BX458" s="108">
        <f t="shared" si="381"/>
        <v>12077.494860745253</v>
      </c>
      <c r="BY458" s="111">
        <f t="shared" si="382"/>
        <v>0.27770316640618198</v>
      </c>
      <c r="BZ458" s="108">
        <f t="shared" si="363"/>
        <v>101.860001</v>
      </c>
      <c r="CA458" s="108">
        <f t="shared" si="364"/>
        <v>34.07</v>
      </c>
    </row>
    <row r="459" spans="1:79" ht="12.75" customHeight="1" x14ac:dyDescent="0.2">
      <c r="A459" s="107">
        <v>42261</v>
      </c>
      <c r="B459" s="109">
        <v>101.839996</v>
      </c>
      <c r="C459" s="109">
        <v>78.25</v>
      </c>
      <c r="D459" s="109">
        <v>86.699996999999996</v>
      </c>
      <c r="E459" s="109">
        <v>101.209999</v>
      </c>
      <c r="F459" s="109">
        <v>36.669998</v>
      </c>
      <c r="G459" s="109">
        <v>34.360000999999997</v>
      </c>
      <c r="H459" s="109"/>
      <c r="I459" s="109"/>
      <c r="J459" s="197"/>
      <c r="K459" s="109"/>
      <c r="L459" s="189">
        <f>IF(inter=Weekly_2,L458+$B$4,IF(inter=Bi_weekly_2,L457+$B$4,IF(inter=Monthly_2,L455+$B$4,IF(inter=Quarterly_2,0,IF(inter=Yearly_2,0,IF(inter=None_2,0,0))))))</f>
        <v>15600</v>
      </c>
      <c r="M459" s="109">
        <f t="shared" si="396"/>
        <v>-28.007307686374588</v>
      </c>
      <c r="N459" s="109">
        <f t="shared" si="397"/>
        <v>-61.843433288364849</v>
      </c>
      <c r="O459" s="109">
        <f t="shared" si="398"/>
        <v>-14.517818331457192</v>
      </c>
      <c r="P459" s="109">
        <f t="shared" si="399"/>
        <v>-5.649671720455558</v>
      </c>
      <c r="Q459" s="109">
        <f t="shared" si="400"/>
        <v>-125.10316848761977</v>
      </c>
      <c r="R459" s="109">
        <f t="shared" si="401"/>
        <v>17.012639391238736</v>
      </c>
      <c r="S459" s="110">
        <f t="shared" si="402"/>
        <v>0.27501285139852705</v>
      </c>
      <c r="T459" s="110">
        <f t="shared" si="403"/>
        <v>0.79033141582574884</v>
      </c>
      <c r="U459" s="110">
        <f t="shared" si="404"/>
        <v>0.16744889081665359</v>
      </c>
      <c r="V459" s="110">
        <f t="shared" si="405"/>
        <v>5.5821280271483434E-2</v>
      </c>
      <c r="W459" s="110">
        <f t="shared" si="406"/>
        <v>3.4115946362369525</v>
      </c>
      <c r="X459" s="110">
        <f t="shared" si="407"/>
        <v>-0.49512918789608701</v>
      </c>
      <c r="Y459" s="110">
        <f t="shared" si="408"/>
        <v>26.959938215237166</v>
      </c>
      <c r="Z459" s="110">
        <f t="shared" si="409"/>
        <v>35.087539936102232</v>
      </c>
      <c r="AA459" s="110">
        <f t="shared" si="410"/>
        <v>10.07612491612889</v>
      </c>
      <c r="AB459" s="110">
        <f t="shared" si="411"/>
        <v>7.5526134527478854</v>
      </c>
      <c r="AC459" s="110">
        <f t="shared" si="412"/>
        <v>174.84593263408411</v>
      </c>
      <c r="AD459" s="110">
        <f t="shared" si="413"/>
        <v>59.930149594582389</v>
      </c>
      <c r="AE459" s="110"/>
      <c r="AF459" s="110"/>
      <c r="AG459" s="110"/>
      <c r="AH459" s="110"/>
      <c r="AI459" s="110"/>
      <c r="AJ459" s="110"/>
      <c r="AK459" s="90">
        <f t="shared" si="365"/>
        <v>0</v>
      </c>
      <c r="AL459" s="90">
        <f t="shared" si="366"/>
        <v>0</v>
      </c>
      <c r="AM459" s="90">
        <f t="shared" si="367"/>
        <v>0</v>
      </c>
      <c r="AN459" s="90">
        <f t="shared" si="368"/>
        <v>0</v>
      </c>
      <c r="AO459" s="90">
        <f t="shared" si="369"/>
        <v>0</v>
      </c>
      <c r="AP459" s="90">
        <f t="shared" si="370"/>
        <v>0</v>
      </c>
      <c r="AQ459" s="110">
        <f t="shared" si="371"/>
        <v>0</v>
      </c>
      <c r="AR459" s="110">
        <f t="shared" si="372"/>
        <v>0</v>
      </c>
      <c r="AS459" s="110">
        <f t="shared" si="373"/>
        <v>0</v>
      </c>
      <c r="AT459" s="110">
        <f t="shared" si="374"/>
        <v>0</v>
      </c>
      <c r="AU459" s="110">
        <f t="shared" si="375"/>
        <v>0</v>
      </c>
      <c r="AV459" s="110">
        <f t="shared" si="376"/>
        <v>0</v>
      </c>
      <c r="AW459" s="110">
        <f t="shared" si="414"/>
        <v>3.9288002965050373</v>
      </c>
      <c r="AX459" s="110">
        <f t="shared" si="415"/>
        <v>6.707502964250283</v>
      </c>
      <c r="AY459" s="110">
        <f t="shared" si="416"/>
        <v>1.6139137261952989</v>
      </c>
      <c r="AZ459" s="110">
        <f t="shared" si="417"/>
        <v>1.2716304783152372</v>
      </c>
      <c r="BA459" s="110">
        <f t="shared" si="418"/>
        <v>30.449416195387478</v>
      </c>
      <c r="BB459" s="110">
        <f t="shared" si="419"/>
        <v>7.3421357765020119</v>
      </c>
      <c r="BC459" s="110">
        <f t="shared" si="383"/>
        <v>30.888738511742204</v>
      </c>
      <c r="BD459" s="110">
        <f t="shared" si="384"/>
        <v>41.795042900352513</v>
      </c>
      <c r="BE459" s="110">
        <f t="shared" si="385"/>
        <v>11.69003864232419</v>
      </c>
      <c r="BF459" s="110">
        <f t="shared" si="386"/>
        <v>8.8242439310631227</v>
      </c>
      <c r="BG459" s="110">
        <f t="shared" si="387"/>
        <v>205.29534882947158</v>
      </c>
      <c r="BH459" s="110">
        <f t="shared" si="388"/>
        <v>67.272285371084394</v>
      </c>
      <c r="BI459" s="108">
        <f t="shared" si="389"/>
        <v>0</v>
      </c>
      <c r="BJ459" s="109">
        <f t="shared" si="390"/>
        <v>-12295.603620868285</v>
      </c>
      <c r="BK459" s="109">
        <f t="shared" si="377"/>
        <v>15599.999999999998</v>
      </c>
      <c r="BL459" s="89">
        <f t="shared" si="391"/>
        <v>0.26874616985240496</v>
      </c>
      <c r="BM459" s="109">
        <f t="shared" si="420"/>
        <v>2189.5397974040156</v>
      </c>
      <c r="BN459" s="108">
        <f t="shared" si="392"/>
        <v>17789.539797404013</v>
      </c>
      <c r="BO459" s="89">
        <f t="shared" si="393"/>
        <v>0.44682118470469678</v>
      </c>
      <c r="BP459" s="108">
        <f t="shared" si="378"/>
        <v>2562.4549717002737</v>
      </c>
      <c r="BQ459" s="108">
        <f t="shared" si="394"/>
        <v>18162.454971700274</v>
      </c>
      <c r="BR459" s="89">
        <f t="shared" si="379"/>
        <v>0.47715033208086499</v>
      </c>
      <c r="BT459" s="108"/>
      <c r="BU459" s="109">
        <f t="shared" si="395"/>
        <v>-12295.603620868285</v>
      </c>
      <c r="BV459" s="109">
        <f t="shared" si="380"/>
        <v>15599.999999999998</v>
      </c>
      <c r="BX459" s="108">
        <f t="shared" si="381"/>
        <v>12295.603620868285</v>
      </c>
      <c r="BY459" s="111">
        <f t="shared" si="382"/>
        <v>0.26874616985240474</v>
      </c>
      <c r="BZ459" s="108">
        <f t="shared" si="363"/>
        <v>101.839996</v>
      </c>
      <c r="CA459" s="108">
        <f t="shared" si="364"/>
        <v>34.360000999999997</v>
      </c>
    </row>
    <row r="460" spans="1:79" ht="12.75" customHeight="1" x14ac:dyDescent="0.2">
      <c r="A460" s="107">
        <v>42268</v>
      </c>
      <c r="B460" s="109">
        <v>99.610000999999997</v>
      </c>
      <c r="C460" s="109">
        <v>76.980002999999996</v>
      </c>
      <c r="D460" s="109">
        <v>83.93</v>
      </c>
      <c r="E460" s="109">
        <v>98.129997000000003</v>
      </c>
      <c r="F460" s="109">
        <v>35.689999</v>
      </c>
      <c r="G460" s="109">
        <v>32.689999</v>
      </c>
      <c r="H460" s="109"/>
      <c r="I460" s="109"/>
      <c r="J460" s="197"/>
      <c r="K460" s="109"/>
      <c r="L460" s="189">
        <f>IF(inter=Weekly_2,L459+$B$4,IF(inter=Bi_weekly_2,0,IF(inter=Monthly_2,0,IF(inter=Quarterly_2,0,IF(inter=Yearly_2,0,IF(inter=None_2,0,0))))))</f>
        <v>0</v>
      </c>
      <c r="M460" s="109">
        <f t="shared" si="396"/>
        <v>0</v>
      </c>
      <c r="N460" s="109">
        <f t="shared" si="397"/>
        <v>0</v>
      </c>
      <c r="O460" s="109">
        <f t="shared" si="398"/>
        <v>0</v>
      </c>
      <c r="P460" s="109">
        <f t="shared" si="399"/>
        <v>0</v>
      </c>
      <c r="Q460" s="109">
        <f t="shared" si="400"/>
        <v>0</v>
      </c>
      <c r="R460" s="109">
        <f t="shared" si="401"/>
        <v>0</v>
      </c>
      <c r="S460" s="110">
        <f t="shared" si="402"/>
        <v>0</v>
      </c>
      <c r="T460" s="110">
        <f t="shared" si="403"/>
        <v>0</v>
      </c>
      <c r="U460" s="110">
        <f t="shared" si="404"/>
        <v>0</v>
      </c>
      <c r="V460" s="110">
        <f t="shared" si="405"/>
        <v>0</v>
      </c>
      <c r="W460" s="110">
        <f t="shared" si="406"/>
        <v>0</v>
      </c>
      <c r="X460" s="110">
        <f t="shared" si="407"/>
        <v>0</v>
      </c>
      <c r="Y460" s="110">
        <f t="shared" si="408"/>
        <v>26.959938215237166</v>
      </c>
      <c r="Z460" s="110">
        <f t="shared" si="409"/>
        <v>35.087539936102232</v>
      </c>
      <c r="AA460" s="110">
        <f t="shared" si="410"/>
        <v>10.07612491612889</v>
      </c>
      <c r="AB460" s="110">
        <f t="shared" si="411"/>
        <v>7.5526134527478854</v>
      </c>
      <c r="AC460" s="110">
        <f t="shared" si="412"/>
        <v>174.84593263408411</v>
      </c>
      <c r="AD460" s="110">
        <f t="shared" si="413"/>
        <v>59.930149594582389</v>
      </c>
      <c r="AE460" s="110">
        <v>0.50800000000000001</v>
      </c>
      <c r="AF460" s="110">
        <v>0.52500000000000002</v>
      </c>
      <c r="AG460" s="110">
        <v>1.1930000000000001</v>
      </c>
      <c r="AH460" s="110">
        <v>1.143</v>
      </c>
      <c r="AI460" s="110">
        <v>0.156</v>
      </c>
      <c r="AJ460" s="110">
        <v>0.45</v>
      </c>
      <c r="AK460" s="90">
        <f t="shared" si="365"/>
        <v>13.695648613340481</v>
      </c>
      <c r="AL460" s="90">
        <f t="shared" si="366"/>
        <v>18.420958466453673</v>
      </c>
      <c r="AM460" s="90">
        <f t="shared" si="367"/>
        <v>12.020817024941767</v>
      </c>
      <c r="AN460" s="90">
        <f t="shared" si="368"/>
        <v>8.6326371764908334</v>
      </c>
      <c r="AO460" s="90">
        <f t="shared" si="369"/>
        <v>27.27596549091712</v>
      </c>
      <c r="AP460" s="90">
        <f t="shared" si="370"/>
        <v>26.968567317562076</v>
      </c>
      <c r="AQ460" s="110">
        <f t="shared" si="371"/>
        <v>0.13749270631309884</v>
      </c>
      <c r="AR460" s="110">
        <f t="shared" si="372"/>
        <v>0.23929537215598282</v>
      </c>
      <c r="AS460" s="110">
        <f t="shared" si="373"/>
        <v>0.14322431818112435</v>
      </c>
      <c r="AT460" s="110">
        <f t="shared" si="374"/>
        <v>8.7971440338379239E-2</v>
      </c>
      <c r="AU460" s="110">
        <f t="shared" si="375"/>
        <v>0.76424674292978034</v>
      </c>
      <c r="AV460" s="110">
        <f t="shared" si="376"/>
        <v>0.82497914171126396</v>
      </c>
      <c r="AW460" s="110">
        <f t="shared" si="414"/>
        <v>4.0662930028181359</v>
      </c>
      <c r="AX460" s="110">
        <f t="shared" si="415"/>
        <v>6.9467983364062658</v>
      </c>
      <c r="AY460" s="110">
        <f t="shared" si="416"/>
        <v>1.7571380443764233</v>
      </c>
      <c r="AZ460" s="110">
        <f t="shared" si="417"/>
        <v>1.3596019186536166</v>
      </c>
      <c r="BA460" s="110">
        <f t="shared" si="418"/>
        <v>31.21366293831726</v>
      </c>
      <c r="BB460" s="110">
        <f t="shared" si="419"/>
        <v>8.1671149182132758</v>
      </c>
      <c r="BC460" s="110">
        <f t="shared" si="383"/>
        <v>31.026231218055301</v>
      </c>
      <c r="BD460" s="110">
        <f t="shared" si="384"/>
        <v>42.034338272508499</v>
      </c>
      <c r="BE460" s="110">
        <f t="shared" si="385"/>
        <v>11.833262960505314</v>
      </c>
      <c r="BF460" s="110">
        <f t="shared" si="386"/>
        <v>8.9122153714015013</v>
      </c>
      <c r="BG460" s="110">
        <f t="shared" si="387"/>
        <v>206.05959557240138</v>
      </c>
      <c r="BH460" s="110">
        <f t="shared" si="388"/>
        <v>68.097264512795661</v>
      </c>
      <c r="BI460" s="108">
        <f t="shared" si="389"/>
        <v>107.01459408970594</v>
      </c>
      <c r="BJ460" s="109">
        <f t="shared" si="390"/>
        <v>-12295.603620868285</v>
      </c>
      <c r="BK460" s="109">
        <f t="shared" si="377"/>
        <v>15172.713192975767</v>
      </c>
      <c r="BL460" s="89">
        <f t="shared" si="391"/>
        <v>0.23399498396519602</v>
      </c>
      <c r="BM460" s="109">
        <f t="shared" si="420"/>
        <v>2296.5543914937216</v>
      </c>
      <c r="BN460" s="108">
        <f t="shared" si="392"/>
        <v>17469.26758446949</v>
      </c>
      <c r="BO460" s="89">
        <f t="shared" si="393"/>
        <v>0.4207734832001564</v>
      </c>
      <c r="BP460" s="108">
        <f t="shared" si="378"/>
        <v>2601.7009126813009</v>
      </c>
      <c r="BQ460" s="108">
        <f t="shared" si="394"/>
        <v>17774.414105657066</v>
      </c>
      <c r="BR460" s="89">
        <f t="shared" si="379"/>
        <v>0.4455910139694208</v>
      </c>
      <c r="BT460" s="108"/>
      <c r="BU460" s="109">
        <f t="shared" si="395"/>
        <v>-12295.603620868285</v>
      </c>
      <c r="BV460" s="109">
        <f t="shared" si="380"/>
        <v>15172.713192975767</v>
      </c>
      <c r="BX460" s="108">
        <f t="shared" si="381"/>
        <v>12295.603620868285</v>
      </c>
      <c r="BY460" s="111">
        <f t="shared" si="382"/>
        <v>0.23399498396519602</v>
      </c>
      <c r="BZ460" s="108">
        <f t="shared" si="363"/>
        <v>99.610000999999997</v>
      </c>
      <c r="CA460" s="108">
        <f t="shared" si="364"/>
        <v>32.689999</v>
      </c>
    </row>
    <row r="461" spans="1:79" ht="12.75" customHeight="1" x14ac:dyDescent="0.2">
      <c r="A461" s="107">
        <v>42275</v>
      </c>
      <c r="B461" s="109">
        <v>100.360001</v>
      </c>
      <c r="C461" s="109">
        <v>77.839995999999999</v>
      </c>
      <c r="D461" s="109">
        <v>84.470000999999996</v>
      </c>
      <c r="E461" s="109">
        <v>97.980002999999996</v>
      </c>
      <c r="F461" s="109">
        <v>36.330002</v>
      </c>
      <c r="G461" s="109">
        <v>34.07</v>
      </c>
      <c r="H461" s="109"/>
      <c r="I461" s="109"/>
      <c r="J461" s="197"/>
      <c r="K461" s="109"/>
      <c r="L461" s="189">
        <f>IF(inter=Weekly_2,L460+$B$4,IF(inter=Bi_weekly_2,L459+$B$4,IF(inter=Monthly_2,0,IF(inter=Quarterly_2,0,IF(inter=Yearly_2,0,IF(inter=None_2,0,0))))))</f>
        <v>0</v>
      </c>
      <c r="M461" s="109">
        <f t="shared" si="396"/>
        <v>0</v>
      </c>
      <c r="N461" s="109">
        <f t="shared" si="397"/>
        <v>0</v>
      </c>
      <c r="O461" s="109">
        <f t="shared" si="398"/>
        <v>0</v>
      </c>
      <c r="P461" s="109">
        <f t="shared" si="399"/>
        <v>0</v>
      </c>
      <c r="Q461" s="109">
        <f t="shared" si="400"/>
        <v>0</v>
      </c>
      <c r="R461" s="109">
        <f t="shared" si="401"/>
        <v>0</v>
      </c>
      <c r="S461" s="110">
        <f t="shared" si="402"/>
        <v>0</v>
      </c>
      <c r="T461" s="110">
        <f t="shared" si="403"/>
        <v>0</v>
      </c>
      <c r="U461" s="110">
        <f t="shared" si="404"/>
        <v>0</v>
      </c>
      <c r="V461" s="110">
        <f t="shared" si="405"/>
        <v>0</v>
      </c>
      <c r="W461" s="110">
        <f t="shared" si="406"/>
        <v>0</v>
      </c>
      <c r="X461" s="110">
        <f t="shared" si="407"/>
        <v>0</v>
      </c>
      <c r="Y461" s="110">
        <f t="shared" si="408"/>
        <v>26.959938215237166</v>
      </c>
      <c r="Z461" s="110">
        <f t="shared" si="409"/>
        <v>35.087539936102232</v>
      </c>
      <c r="AA461" s="110">
        <f t="shared" si="410"/>
        <v>10.07612491612889</v>
      </c>
      <c r="AB461" s="110">
        <f t="shared" si="411"/>
        <v>7.5526134527478854</v>
      </c>
      <c r="AC461" s="110">
        <f t="shared" si="412"/>
        <v>174.84593263408411</v>
      </c>
      <c r="AD461" s="110">
        <f t="shared" si="413"/>
        <v>59.930149594582389</v>
      </c>
      <c r="AE461" s="110"/>
      <c r="AF461" s="110"/>
      <c r="AG461" s="110"/>
      <c r="AH461" s="110"/>
      <c r="AI461" s="110"/>
      <c r="AJ461" s="110"/>
      <c r="AK461" s="90">
        <f t="shared" si="365"/>
        <v>0</v>
      </c>
      <c r="AL461" s="90">
        <f t="shared" si="366"/>
        <v>0</v>
      </c>
      <c r="AM461" s="90">
        <f t="shared" si="367"/>
        <v>0</v>
      </c>
      <c r="AN461" s="90">
        <f t="shared" si="368"/>
        <v>0</v>
      </c>
      <c r="AO461" s="90">
        <f t="shared" si="369"/>
        <v>0</v>
      </c>
      <c r="AP461" s="90">
        <f t="shared" si="370"/>
        <v>0</v>
      </c>
      <c r="AQ461" s="110">
        <f t="shared" si="371"/>
        <v>0</v>
      </c>
      <c r="AR461" s="110">
        <f t="shared" si="372"/>
        <v>0</v>
      </c>
      <c r="AS461" s="110">
        <f t="shared" si="373"/>
        <v>0</v>
      </c>
      <c r="AT461" s="110">
        <f t="shared" si="374"/>
        <v>0</v>
      </c>
      <c r="AU461" s="110">
        <f t="shared" si="375"/>
        <v>0</v>
      </c>
      <c r="AV461" s="110">
        <f t="shared" si="376"/>
        <v>0</v>
      </c>
      <c r="AW461" s="110">
        <f t="shared" si="414"/>
        <v>4.0662930028181359</v>
      </c>
      <c r="AX461" s="110">
        <f t="shared" si="415"/>
        <v>6.9467983364062658</v>
      </c>
      <c r="AY461" s="110">
        <f t="shared" si="416"/>
        <v>1.7571380443764233</v>
      </c>
      <c r="AZ461" s="110">
        <f t="shared" si="417"/>
        <v>1.3596019186536166</v>
      </c>
      <c r="BA461" s="110">
        <f t="shared" si="418"/>
        <v>31.21366293831726</v>
      </c>
      <c r="BB461" s="110">
        <f t="shared" si="419"/>
        <v>8.1671149182132758</v>
      </c>
      <c r="BC461" s="110">
        <f t="shared" si="383"/>
        <v>31.026231218055301</v>
      </c>
      <c r="BD461" s="110">
        <f t="shared" si="384"/>
        <v>42.034338272508499</v>
      </c>
      <c r="BE461" s="110">
        <f t="shared" si="385"/>
        <v>11.833262960505314</v>
      </c>
      <c r="BF461" s="110">
        <f t="shared" si="386"/>
        <v>8.9122153714015013</v>
      </c>
      <c r="BG461" s="110">
        <f t="shared" si="387"/>
        <v>206.05959557240138</v>
      </c>
      <c r="BH461" s="110">
        <f t="shared" si="388"/>
        <v>68.097264512795661</v>
      </c>
      <c r="BI461" s="108">
        <f t="shared" si="389"/>
        <v>0</v>
      </c>
      <c r="BJ461" s="109">
        <f t="shared" si="390"/>
        <v>-12295.603620868285</v>
      </c>
      <c r="BK461" s="109">
        <f t="shared" si="377"/>
        <v>15422.022043992352</v>
      </c>
      <c r="BL461" s="89">
        <f t="shared" si="391"/>
        <v>0.25427124357017017</v>
      </c>
      <c r="BM461" s="109">
        <f t="shared" si="420"/>
        <v>2296.5543914937216</v>
      </c>
      <c r="BN461" s="108">
        <f t="shared" si="392"/>
        <v>17718.576435486073</v>
      </c>
      <c r="BO461" s="89">
        <f t="shared" si="393"/>
        <v>0.44104974280513032</v>
      </c>
      <c r="BP461" s="108">
        <f t="shared" si="378"/>
        <v>2642.7172192218118</v>
      </c>
      <c r="BQ461" s="108">
        <f t="shared" si="394"/>
        <v>18064.739263214164</v>
      </c>
      <c r="BR461" s="89">
        <f t="shared" si="379"/>
        <v>0.46920312497341854</v>
      </c>
      <c r="BT461" s="108"/>
      <c r="BU461" s="109">
        <f t="shared" si="395"/>
        <v>-12295.603620868285</v>
      </c>
      <c r="BV461" s="109">
        <f t="shared" si="380"/>
        <v>15422.022043992352</v>
      </c>
      <c r="BX461" s="108">
        <f t="shared" si="381"/>
        <v>12295.603620868285</v>
      </c>
      <c r="BY461" s="111">
        <f t="shared" si="382"/>
        <v>0.25427124357017017</v>
      </c>
      <c r="BZ461" s="108">
        <f t="shared" si="363"/>
        <v>100.360001</v>
      </c>
      <c r="CA461" s="108">
        <f t="shared" si="364"/>
        <v>34.07</v>
      </c>
    </row>
    <row r="462" spans="1:79" ht="12.75" customHeight="1" x14ac:dyDescent="0.2">
      <c r="A462" s="107">
        <v>42282</v>
      </c>
      <c r="B462" s="109">
        <v>103.83000199999999</v>
      </c>
      <c r="C462" s="109">
        <v>80.699996999999996</v>
      </c>
      <c r="D462" s="109">
        <v>87.879997000000003</v>
      </c>
      <c r="E462" s="109">
        <v>102.989998</v>
      </c>
      <c r="F462" s="109">
        <v>37.93</v>
      </c>
      <c r="G462" s="109">
        <v>36.020000000000003</v>
      </c>
      <c r="H462" s="109"/>
      <c r="I462" s="109"/>
      <c r="J462" s="197"/>
      <c r="K462" s="109"/>
      <c r="L462" s="189">
        <f>IF(inter=Weekly_2,L461+$B$4,IF(inter=Bi_weekly_2,0,IF(inter=Monthly_2,0,IF(inter=Quarterly_2,0,IF(inter=Yearly_2,0,IF(inter=None_2,0,0))))))</f>
        <v>0</v>
      </c>
      <c r="M462" s="109">
        <f t="shared" si="396"/>
        <v>0</v>
      </c>
      <c r="N462" s="109">
        <f t="shared" si="397"/>
        <v>0</v>
      </c>
      <c r="O462" s="109">
        <f t="shared" si="398"/>
        <v>0</v>
      </c>
      <c r="P462" s="109">
        <f t="shared" si="399"/>
        <v>0</v>
      </c>
      <c r="Q462" s="109">
        <f t="shared" si="400"/>
        <v>0</v>
      </c>
      <c r="R462" s="109">
        <f t="shared" si="401"/>
        <v>0</v>
      </c>
      <c r="S462" s="110">
        <f t="shared" si="402"/>
        <v>0</v>
      </c>
      <c r="T462" s="110">
        <f t="shared" si="403"/>
        <v>0</v>
      </c>
      <c r="U462" s="110">
        <f t="shared" si="404"/>
        <v>0</v>
      </c>
      <c r="V462" s="110">
        <f t="shared" si="405"/>
        <v>0</v>
      </c>
      <c r="W462" s="110">
        <f t="shared" si="406"/>
        <v>0</v>
      </c>
      <c r="X462" s="110">
        <f t="shared" si="407"/>
        <v>0</v>
      </c>
      <c r="Y462" s="110">
        <f t="shared" si="408"/>
        <v>26.959938215237166</v>
      </c>
      <c r="Z462" s="110">
        <f t="shared" si="409"/>
        <v>35.087539936102232</v>
      </c>
      <c r="AA462" s="110">
        <f t="shared" si="410"/>
        <v>10.07612491612889</v>
      </c>
      <c r="AB462" s="110">
        <f t="shared" si="411"/>
        <v>7.5526134527478854</v>
      </c>
      <c r="AC462" s="110">
        <f t="shared" si="412"/>
        <v>174.84593263408411</v>
      </c>
      <c r="AD462" s="110">
        <f t="shared" si="413"/>
        <v>59.930149594582389</v>
      </c>
      <c r="AE462" s="110"/>
      <c r="AF462" s="110"/>
      <c r="AG462" s="110"/>
      <c r="AH462" s="110"/>
      <c r="AI462" s="110"/>
      <c r="AJ462" s="110"/>
      <c r="AK462" s="90">
        <f t="shared" si="365"/>
        <v>0</v>
      </c>
      <c r="AL462" s="90">
        <f t="shared" si="366"/>
        <v>0</v>
      </c>
      <c r="AM462" s="90">
        <f t="shared" si="367"/>
        <v>0</v>
      </c>
      <c r="AN462" s="90">
        <f t="shared" si="368"/>
        <v>0</v>
      </c>
      <c r="AO462" s="90">
        <f t="shared" si="369"/>
        <v>0</v>
      </c>
      <c r="AP462" s="90">
        <f t="shared" si="370"/>
        <v>0</v>
      </c>
      <c r="AQ462" s="110">
        <f t="shared" si="371"/>
        <v>0</v>
      </c>
      <c r="AR462" s="110">
        <f t="shared" si="372"/>
        <v>0</v>
      </c>
      <c r="AS462" s="110">
        <f t="shared" si="373"/>
        <v>0</v>
      </c>
      <c r="AT462" s="110">
        <f t="shared" si="374"/>
        <v>0</v>
      </c>
      <c r="AU462" s="110">
        <f t="shared" si="375"/>
        <v>0</v>
      </c>
      <c r="AV462" s="110">
        <f t="shared" si="376"/>
        <v>0</v>
      </c>
      <c r="AW462" s="110">
        <f t="shared" si="414"/>
        <v>4.0662930028181359</v>
      </c>
      <c r="AX462" s="110">
        <f t="shared" si="415"/>
        <v>6.9467983364062658</v>
      </c>
      <c r="AY462" s="110">
        <f t="shared" si="416"/>
        <v>1.7571380443764233</v>
      </c>
      <c r="AZ462" s="110">
        <f t="shared" si="417"/>
        <v>1.3596019186536166</v>
      </c>
      <c r="BA462" s="110">
        <f t="shared" si="418"/>
        <v>31.21366293831726</v>
      </c>
      <c r="BB462" s="110">
        <f t="shared" si="419"/>
        <v>8.1671149182132758</v>
      </c>
      <c r="BC462" s="110">
        <f t="shared" si="383"/>
        <v>31.026231218055301</v>
      </c>
      <c r="BD462" s="110">
        <f t="shared" si="384"/>
        <v>42.034338272508499</v>
      </c>
      <c r="BE462" s="110">
        <f t="shared" si="385"/>
        <v>11.833262960505314</v>
      </c>
      <c r="BF462" s="110">
        <f t="shared" si="386"/>
        <v>8.9122153714015013</v>
      </c>
      <c r="BG462" s="110">
        <f t="shared" si="387"/>
        <v>206.05959557240138</v>
      </c>
      <c r="BH462" s="110">
        <f t="shared" si="388"/>
        <v>68.097264512795661</v>
      </c>
      <c r="BI462" s="108">
        <f t="shared" si="389"/>
        <v>0</v>
      </c>
      <c r="BJ462" s="109">
        <f t="shared" si="390"/>
        <v>-12295.603620868285</v>
      </c>
      <c r="BK462" s="109">
        <f t="shared" si="377"/>
        <v>16084.738491390759</v>
      </c>
      <c r="BL462" s="89">
        <f t="shared" si="391"/>
        <v>0.30816989448907539</v>
      </c>
      <c r="BM462" s="109">
        <f t="shared" si="420"/>
        <v>2296.5543914937216</v>
      </c>
      <c r="BN462" s="108">
        <f t="shared" si="392"/>
        <v>18381.292882884482</v>
      </c>
      <c r="BO462" s="89">
        <f t="shared" si="393"/>
        <v>0.49494839372403576</v>
      </c>
      <c r="BP462" s="108">
        <f t="shared" si="378"/>
        <v>2755.3662150785176</v>
      </c>
      <c r="BQ462" s="108">
        <f t="shared" si="394"/>
        <v>18840.104706469279</v>
      </c>
      <c r="BR462" s="89">
        <f t="shared" si="379"/>
        <v>0.53226350550969026</v>
      </c>
      <c r="BT462" s="108"/>
      <c r="BU462" s="109">
        <f t="shared" si="395"/>
        <v>-12295.603620868285</v>
      </c>
      <c r="BV462" s="109">
        <f t="shared" si="380"/>
        <v>16084.738491390759</v>
      </c>
      <c r="BX462" s="108">
        <f t="shared" si="381"/>
        <v>12295.603620868285</v>
      </c>
      <c r="BY462" s="111">
        <f t="shared" si="382"/>
        <v>0.30816989448907561</v>
      </c>
      <c r="BZ462" s="108">
        <f t="shared" si="363"/>
        <v>103.83000199999999</v>
      </c>
      <c r="CA462" s="108">
        <f t="shared" si="364"/>
        <v>36.020000000000003</v>
      </c>
    </row>
    <row r="463" spans="1:79" ht="12.75" customHeight="1" x14ac:dyDescent="0.2">
      <c r="A463" s="107">
        <v>42289</v>
      </c>
      <c r="B463" s="109">
        <v>104.510002</v>
      </c>
      <c r="C463" s="109">
        <v>81.349997999999999</v>
      </c>
      <c r="D463" s="109">
        <v>87.800003000000004</v>
      </c>
      <c r="E463" s="109">
        <v>102.470001</v>
      </c>
      <c r="F463" s="109">
        <v>38.139999000000003</v>
      </c>
      <c r="G463" s="109">
        <v>36.369999</v>
      </c>
      <c r="H463" s="109"/>
      <c r="I463" s="109"/>
      <c r="J463" s="197"/>
      <c r="K463" s="109"/>
      <c r="L463" s="189">
        <f>IF(inter=Weekly_2,L462+$B$4,IF(inter=Bi_weekly_2,L461+$B$4,IF(inter=Monthly_2,L459+$B$4,IF(inter=Quarterly_2,0,IF(inter=Yearly_2,0,IF(inter=None_2,0,0))))))</f>
        <v>15700</v>
      </c>
      <c r="M463" s="109">
        <f t="shared" si="396"/>
        <v>54.38319679431288</v>
      </c>
      <c r="N463" s="109">
        <f t="shared" si="397"/>
        <v>91.171303626837016</v>
      </c>
      <c r="O463" s="109">
        <f t="shared" si="398"/>
        <v>5.4837978644912937</v>
      </c>
      <c r="P463" s="109">
        <f t="shared" si="399"/>
        <v>4.61630805568916</v>
      </c>
      <c r="Q463" s="109">
        <f t="shared" si="400"/>
        <v>215.92369581803632</v>
      </c>
      <c r="R463" s="109">
        <f t="shared" si="401"/>
        <v>107.25948082481182</v>
      </c>
      <c r="S463" s="110">
        <f t="shared" si="402"/>
        <v>-0.52036356093757308</v>
      </c>
      <c r="T463" s="110">
        <f t="shared" si="403"/>
        <v>-1.1207290211222503</v>
      </c>
      <c r="U463" s="110">
        <f t="shared" si="404"/>
        <v>-6.2457832313414542E-2</v>
      </c>
      <c r="V463" s="110">
        <f t="shared" si="405"/>
        <v>-4.5050336787731272E-2</v>
      </c>
      <c r="W463" s="110">
        <f t="shared" si="406"/>
        <v>-5.6613450833608123</v>
      </c>
      <c r="X463" s="110">
        <f t="shared" si="407"/>
        <v>-2.9491197078342459</v>
      </c>
      <c r="Y463" s="110">
        <f t="shared" si="408"/>
        <v>26.439574654299594</v>
      </c>
      <c r="Z463" s="110">
        <f t="shared" si="409"/>
        <v>33.96681091497998</v>
      </c>
      <c r="AA463" s="110">
        <f t="shared" si="410"/>
        <v>10.013667083815475</v>
      </c>
      <c r="AB463" s="110">
        <f t="shared" si="411"/>
        <v>7.5075631159601546</v>
      </c>
      <c r="AC463" s="110">
        <f t="shared" si="412"/>
        <v>169.18458755072331</v>
      </c>
      <c r="AD463" s="110">
        <f t="shared" si="413"/>
        <v>56.981029886748146</v>
      </c>
      <c r="AE463" s="110"/>
      <c r="AF463" s="110"/>
      <c r="AG463" s="110"/>
      <c r="AH463" s="110"/>
      <c r="AI463" s="110"/>
      <c r="AJ463" s="110"/>
      <c r="AK463" s="90">
        <f t="shared" si="365"/>
        <v>0</v>
      </c>
      <c r="AL463" s="90">
        <f t="shared" si="366"/>
        <v>0</v>
      </c>
      <c r="AM463" s="90">
        <f t="shared" si="367"/>
        <v>0</v>
      </c>
      <c r="AN463" s="90">
        <f t="shared" si="368"/>
        <v>0</v>
      </c>
      <c r="AO463" s="90">
        <f t="shared" si="369"/>
        <v>0</v>
      </c>
      <c r="AP463" s="90">
        <f t="shared" si="370"/>
        <v>0</v>
      </c>
      <c r="AQ463" s="110">
        <f t="shared" si="371"/>
        <v>0</v>
      </c>
      <c r="AR463" s="110">
        <f t="shared" si="372"/>
        <v>0</v>
      </c>
      <c r="AS463" s="110">
        <f t="shared" si="373"/>
        <v>0</v>
      </c>
      <c r="AT463" s="110">
        <f t="shared" si="374"/>
        <v>0</v>
      </c>
      <c r="AU463" s="110">
        <f t="shared" si="375"/>
        <v>0</v>
      </c>
      <c r="AV463" s="110">
        <f t="shared" si="376"/>
        <v>0</v>
      </c>
      <c r="AW463" s="110">
        <f t="shared" si="414"/>
        <v>4.0662930028181359</v>
      </c>
      <c r="AX463" s="110">
        <f t="shared" si="415"/>
        <v>6.9467983364062658</v>
      </c>
      <c r="AY463" s="110">
        <f t="shared" si="416"/>
        <v>1.7571380443764233</v>
      </c>
      <c r="AZ463" s="110">
        <f t="shared" si="417"/>
        <v>1.3596019186536166</v>
      </c>
      <c r="BA463" s="110">
        <f t="shared" si="418"/>
        <v>31.21366293831726</v>
      </c>
      <c r="BB463" s="110">
        <f t="shared" si="419"/>
        <v>8.1671149182132758</v>
      </c>
      <c r="BC463" s="110">
        <f t="shared" si="383"/>
        <v>30.505867657117729</v>
      </c>
      <c r="BD463" s="110">
        <f t="shared" si="384"/>
        <v>40.913609251386248</v>
      </c>
      <c r="BE463" s="110">
        <f t="shared" si="385"/>
        <v>11.770805128191899</v>
      </c>
      <c r="BF463" s="110">
        <f t="shared" si="386"/>
        <v>8.8671650346137714</v>
      </c>
      <c r="BG463" s="110">
        <f t="shared" si="387"/>
        <v>200.39825048904058</v>
      </c>
      <c r="BH463" s="110">
        <f t="shared" si="388"/>
        <v>65.148144804961419</v>
      </c>
      <c r="BI463" s="108">
        <f t="shared" si="389"/>
        <v>0</v>
      </c>
      <c r="BJ463" s="109">
        <f t="shared" si="390"/>
        <v>-11816.765837884106</v>
      </c>
      <c r="BK463" s="109">
        <f t="shared" si="377"/>
        <v>15699.999999999998</v>
      </c>
      <c r="BL463" s="89">
        <f t="shared" si="391"/>
        <v>0.32862072544980037</v>
      </c>
      <c r="BM463" s="109">
        <f t="shared" si="420"/>
        <v>2296.5543914937216</v>
      </c>
      <c r="BN463" s="108">
        <f t="shared" si="392"/>
        <v>17996.554391493719</v>
      </c>
      <c r="BO463" s="89">
        <f t="shared" si="393"/>
        <v>0.52296784402695384</v>
      </c>
      <c r="BP463" s="108">
        <f t="shared" si="378"/>
        <v>2771.2124908239234</v>
      </c>
      <c r="BQ463" s="108">
        <f t="shared" si="394"/>
        <v>18471.212490823924</v>
      </c>
      <c r="BR463" s="89">
        <f t="shared" si="379"/>
        <v>0.56313603436279602</v>
      </c>
      <c r="BT463" s="108"/>
      <c r="BU463" s="109">
        <f t="shared" si="395"/>
        <v>-11816.765837884106</v>
      </c>
      <c r="BV463" s="109">
        <f t="shared" si="380"/>
        <v>15699.999999999998</v>
      </c>
      <c r="BX463" s="108">
        <f t="shared" si="381"/>
        <v>11816.765837884106</v>
      </c>
      <c r="BY463" s="111">
        <f t="shared" si="382"/>
        <v>0.32862072544980037</v>
      </c>
      <c r="BZ463" s="108">
        <f t="shared" si="363"/>
        <v>104.510002</v>
      </c>
      <c r="CA463" s="108">
        <f t="shared" si="364"/>
        <v>36.369999</v>
      </c>
    </row>
    <row r="464" spans="1:79" ht="12.75" customHeight="1" x14ac:dyDescent="0.2">
      <c r="A464" s="107">
        <v>42296</v>
      </c>
      <c r="B464" s="109">
        <v>106.30999799999999</v>
      </c>
      <c r="C464" s="109">
        <v>82.910004000000001</v>
      </c>
      <c r="D464" s="109">
        <v>88.639999000000003</v>
      </c>
      <c r="E464" s="109">
        <v>103.30999799999999</v>
      </c>
      <c r="F464" s="109">
        <v>38.619999</v>
      </c>
      <c r="G464" s="109">
        <v>36.409999999999997</v>
      </c>
      <c r="H464" s="109"/>
      <c r="I464" s="109"/>
      <c r="J464" s="197"/>
      <c r="K464" s="109"/>
      <c r="L464" s="189">
        <f>IF(inter=Weekly_2,L463+$B$4,IF(inter=Bi_weekly_2,0,IF(inter=Monthly_2,0,IF(inter=Quarterly_2,L451+$B$4,IF(inter=Yearly_2,0,IF(inter=None_2,0,0))))))</f>
        <v>0</v>
      </c>
      <c r="M464" s="109">
        <f t="shared" si="396"/>
        <v>0</v>
      </c>
      <c r="N464" s="109">
        <f t="shared" si="397"/>
        <v>0</v>
      </c>
      <c r="O464" s="109">
        <f t="shared" si="398"/>
        <v>0</v>
      </c>
      <c r="P464" s="109">
        <f t="shared" si="399"/>
        <v>0</v>
      </c>
      <c r="Q464" s="109">
        <f t="shared" si="400"/>
        <v>0</v>
      </c>
      <c r="R464" s="109">
        <f t="shared" si="401"/>
        <v>0</v>
      </c>
      <c r="S464" s="110">
        <f t="shared" si="402"/>
        <v>0</v>
      </c>
      <c r="T464" s="110">
        <f t="shared" si="403"/>
        <v>0</v>
      </c>
      <c r="U464" s="110">
        <f t="shared" si="404"/>
        <v>0</v>
      </c>
      <c r="V464" s="110">
        <f t="shared" si="405"/>
        <v>0</v>
      </c>
      <c r="W464" s="110">
        <f t="shared" si="406"/>
        <v>0</v>
      </c>
      <c r="X464" s="110">
        <f t="shared" si="407"/>
        <v>0</v>
      </c>
      <c r="Y464" s="110">
        <f t="shared" si="408"/>
        <v>26.439574654299594</v>
      </c>
      <c r="Z464" s="110">
        <f t="shared" si="409"/>
        <v>33.96681091497998</v>
      </c>
      <c r="AA464" s="110">
        <f t="shared" si="410"/>
        <v>10.013667083815475</v>
      </c>
      <c r="AB464" s="110">
        <f t="shared" si="411"/>
        <v>7.5075631159601546</v>
      </c>
      <c r="AC464" s="110">
        <f t="shared" si="412"/>
        <v>169.18458755072331</v>
      </c>
      <c r="AD464" s="110">
        <f t="shared" si="413"/>
        <v>56.981029886748146</v>
      </c>
      <c r="AE464" s="110"/>
      <c r="AF464" s="110"/>
      <c r="AG464" s="110"/>
      <c r="AH464" s="110"/>
      <c r="AI464" s="110"/>
      <c r="AJ464" s="110"/>
      <c r="AK464" s="90">
        <f t="shared" si="365"/>
        <v>0</v>
      </c>
      <c r="AL464" s="90">
        <f t="shared" si="366"/>
        <v>0</v>
      </c>
      <c r="AM464" s="90">
        <f t="shared" si="367"/>
        <v>0</v>
      </c>
      <c r="AN464" s="90">
        <f t="shared" si="368"/>
        <v>0</v>
      </c>
      <c r="AO464" s="90">
        <f t="shared" si="369"/>
        <v>0</v>
      </c>
      <c r="AP464" s="90">
        <f t="shared" si="370"/>
        <v>0</v>
      </c>
      <c r="AQ464" s="110">
        <f t="shared" si="371"/>
        <v>0</v>
      </c>
      <c r="AR464" s="110">
        <f t="shared" si="372"/>
        <v>0</v>
      </c>
      <c r="AS464" s="110">
        <f t="shared" si="373"/>
        <v>0</v>
      </c>
      <c r="AT464" s="110">
        <f t="shared" si="374"/>
        <v>0</v>
      </c>
      <c r="AU464" s="110">
        <f t="shared" si="375"/>
        <v>0</v>
      </c>
      <c r="AV464" s="110">
        <f t="shared" si="376"/>
        <v>0</v>
      </c>
      <c r="AW464" s="110">
        <f t="shared" si="414"/>
        <v>4.0662930028181359</v>
      </c>
      <c r="AX464" s="110">
        <f t="shared" si="415"/>
        <v>6.9467983364062658</v>
      </c>
      <c r="AY464" s="110">
        <f t="shared" si="416"/>
        <v>1.7571380443764233</v>
      </c>
      <c r="AZ464" s="110">
        <f t="shared" si="417"/>
        <v>1.3596019186536166</v>
      </c>
      <c r="BA464" s="110">
        <f t="shared" si="418"/>
        <v>31.21366293831726</v>
      </c>
      <c r="BB464" s="110">
        <f t="shared" si="419"/>
        <v>8.1671149182132758</v>
      </c>
      <c r="BC464" s="110">
        <f t="shared" si="383"/>
        <v>30.505867657117729</v>
      </c>
      <c r="BD464" s="110">
        <f t="shared" si="384"/>
        <v>40.913609251386248</v>
      </c>
      <c r="BE464" s="110">
        <f t="shared" si="385"/>
        <v>11.770805128191899</v>
      </c>
      <c r="BF464" s="110">
        <f t="shared" si="386"/>
        <v>8.8671650346137714</v>
      </c>
      <c r="BG464" s="110">
        <f t="shared" si="387"/>
        <v>200.39825048904058</v>
      </c>
      <c r="BH464" s="110">
        <f t="shared" si="388"/>
        <v>65.148144804961419</v>
      </c>
      <c r="BI464" s="108">
        <f t="shared" si="389"/>
        <v>0</v>
      </c>
      <c r="BJ464" s="109">
        <f t="shared" si="390"/>
        <v>-11816.765837884106</v>
      </c>
      <c r="BK464" s="109">
        <f t="shared" si="377"/>
        <v>15898.785228438974</v>
      </c>
      <c r="BL464" s="89">
        <f t="shared" si="391"/>
        <v>0.34544302955281281</v>
      </c>
      <c r="BM464" s="109">
        <f t="shared" si="420"/>
        <v>2296.5543914937216</v>
      </c>
      <c r="BN464" s="108">
        <f t="shared" si="392"/>
        <v>18195.339619932696</v>
      </c>
      <c r="BO464" s="89">
        <f t="shared" si="393"/>
        <v>0.53979014812996651</v>
      </c>
      <c r="BP464" s="108">
        <f t="shared" si="378"/>
        <v>2807.2961504852315</v>
      </c>
      <c r="BQ464" s="108">
        <f t="shared" si="394"/>
        <v>18706.081378924206</v>
      </c>
      <c r="BR464" s="89">
        <f t="shared" si="379"/>
        <v>0.58301193706938093</v>
      </c>
      <c r="BT464" s="108"/>
      <c r="BU464" s="109">
        <f t="shared" si="395"/>
        <v>-11816.765837884106</v>
      </c>
      <c r="BV464" s="109">
        <f t="shared" si="380"/>
        <v>15898.785228438974</v>
      </c>
      <c r="BX464" s="108">
        <f t="shared" si="381"/>
        <v>11816.765837884106</v>
      </c>
      <c r="BY464" s="111">
        <f t="shared" si="382"/>
        <v>0.34544302955281259</v>
      </c>
      <c r="BZ464" s="108">
        <f t="shared" si="363"/>
        <v>106.30999799999999</v>
      </c>
      <c r="CA464" s="108">
        <f t="shared" si="364"/>
        <v>36.409999999999997</v>
      </c>
    </row>
    <row r="465" spans="1:79" ht="12.75" customHeight="1" x14ac:dyDescent="0.2">
      <c r="A465" s="107">
        <v>42303</v>
      </c>
      <c r="B465" s="109">
        <v>106.529999</v>
      </c>
      <c r="C465" s="109">
        <v>82.620002999999997</v>
      </c>
      <c r="D465" s="109">
        <v>88.489998</v>
      </c>
      <c r="E465" s="109">
        <v>103.269997</v>
      </c>
      <c r="F465" s="109">
        <v>38.040000999999997</v>
      </c>
      <c r="G465" s="109">
        <v>34.840000000000003</v>
      </c>
      <c r="H465" s="109"/>
      <c r="I465" s="109"/>
      <c r="J465" s="197"/>
      <c r="K465" s="109"/>
      <c r="L465" s="189">
        <f>IF(inter=Weekly_2,L464+$B$4,IF(inter=Bi_weekly_2,L463+$B$4,IF(inter=Monthly_2,0,IF(inter=Quarterly_2,0,IF(inter=Yearly_2,0,IF(inter=None_2,0,0))))))</f>
        <v>0</v>
      </c>
      <c r="M465" s="109">
        <f t="shared" si="396"/>
        <v>0</v>
      </c>
      <c r="N465" s="109">
        <f t="shared" si="397"/>
        <v>0</v>
      </c>
      <c r="O465" s="109">
        <f t="shared" si="398"/>
        <v>0</v>
      </c>
      <c r="P465" s="109">
        <f t="shared" si="399"/>
        <v>0</v>
      </c>
      <c r="Q465" s="109">
        <f t="shared" si="400"/>
        <v>0</v>
      </c>
      <c r="R465" s="109">
        <f t="shared" si="401"/>
        <v>0</v>
      </c>
      <c r="S465" s="110">
        <f t="shared" si="402"/>
        <v>0</v>
      </c>
      <c r="T465" s="110">
        <f t="shared" si="403"/>
        <v>0</v>
      </c>
      <c r="U465" s="110">
        <f t="shared" si="404"/>
        <v>0</v>
      </c>
      <c r="V465" s="110">
        <f t="shared" si="405"/>
        <v>0</v>
      </c>
      <c r="W465" s="110">
        <f t="shared" si="406"/>
        <v>0</v>
      </c>
      <c r="X465" s="110">
        <f t="shared" si="407"/>
        <v>0</v>
      </c>
      <c r="Y465" s="110">
        <f t="shared" si="408"/>
        <v>26.439574654299594</v>
      </c>
      <c r="Z465" s="110">
        <f t="shared" si="409"/>
        <v>33.96681091497998</v>
      </c>
      <c r="AA465" s="110">
        <f t="shared" si="410"/>
        <v>10.013667083815475</v>
      </c>
      <c r="AB465" s="110">
        <f t="shared" si="411"/>
        <v>7.5075631159601546</v>
      </c>
      <c r="AC465" s="110">
        <f t="shared" si="412"/>
        <v>169.18458755072331</v>
      </c>
      <c r="AD465" s="110">
        <f t="shared" si="413"/>
        <v>56.981029886748146</v>
      </c>
      <c r="AE465" s="110"/>
      <c r="AF465" s="110"/>
      <c r="AG465" s="110"/>
      <c r="AH465" s="110"/>
      <c r="AI465" s="110"/>
      <c r="AJ465" s="110"/>
      <c r="AK465" s="90">
        <f t="shared" si="365"/>
        <v>0</v>
      </c>
      <c r="AL465" s="90">
        <f t="shared" si="366"/>
        <v>0</v>
      </c>
      <c r="AM465" s="90">
        <f t="shared" si="367"/>
        <v>0</v>
      </c>
      <c r="AN465" s="90">
        <f t="shared" si="368"/>
        <v>0</v>
      </c>
      <c r="AO465" s="90">
        <f t="shared" si="369"/>
        <v>0</v>
      </c>
      <c r="AP465" s="90">
        <f t="shared" si="370"/>
        <v>0</v>
      </c>
      <c r="AQ465" s="110">
        <f t="shared" si="371"/>
        <v>0</v>
      </c>
      <c r="AR465" s="110">
        <f t="shared" si="372"/>
        <v>0</v>
      </c>
      <c r="AS465" s="110">
        <f t="shared" si="373"/>
        <v>0</v>
      </c>
      <c r="AT465" s="110">
        <f t="shared" si="374"/>
        <v>0</v>
      </c>
      <c r="AU465" s="110">
        <f t="shared" si="375"/>
        <v>0</v>
      </c>
      <c r="AV465" s="110">
        <f t="shared" si="376"/>
        <v>0</v>
      </c>
      <c r="AW465" s="110">
        <f t="shared" si="414"/>
        <v>4.0662930028181359</v>
      </c>
      <c r="AX465" s="110">
        <f t="shared" si="415"/>
        <v>6.9467983364062658</v>
      </c>
      <c r="AY465" s="110">
        <f t="shared" si="416"/>
        <v>1.7571380443764233</v>
      </c>
      <c r="AZ465" s="110">
        <f t="shared" si="417"/>
        <v>1.3596019186536166</v>
      </c>
      <c r="BA465" s="110">
        <f t="shared" si="418"/>
        <v>31.21366293831726</v>
      </c>
      <c r="BB465" s="110">
        <f t="shared" si="419"/>
        <v>8.1671149182132758</v>
      </c>
      <c r="BC465" s="110">
        <f t="shared" si="383"/>
        <v>30.505867657117729</v>
      </c>
      <c r="BD465" s="110">
        <f t="shared" si="384"/>
        <v>40.913609251386248</v>
      </c>
      <c r="BE465" s="110">
        <f t="shared" si="385"/>
        <v>11.770805128191899</v>
      </c>
      <c r="BF465" s="110">
        <f t="shared" si="386"/>
        <v>8.8671650346137714</v>
      </c>
      <c r="BG465" s="110">
        <f t="shared" si="387"/>
        <v>200.39825048904058</v>
      </c>
      <c r="BH465" s="110">
        <f t="shared" si="388"/>
        <v>65.148144804961419</v>
      </c>
      <c r="BI465" s="108">
        <f t="shared" si="389"/>
        <v>0</v>
      </c>
      <c r="BJ465" s="109">
        <f t="shared" si="390"/>
        <v>-11816.765837884106</v>
      </c>
      <c r="BK465" s="109">
        <f t="shared" si="377"/>
        <v>15705.362242729459</v>
      </c>
      <c r="BL465" s="89">
        <f t="shared" si="391"/>
        <v>0.32907450805013494</v>
      </c>
      <c r="BM465" s="109">
        <f t="shared" si="420"/>
        <v>2296.5543914937216</v>
      </c>
      <c r="BN465" s="108">
        <f t="shared" si="392"/>
        <v>18001.91663422318</v>
      </c>
      <c r="BO465" s="89">
        <f t="shared" si="393"/>
        <v>0.52342162662728864</v>
      </c>
      <c r="BP465" s="108">
        <f t="shared" si="378"/>
        <v>2774.9319701491527</v>
      </c>
      <c r="BQ465" s="108">
        <f t="shared" si="394"/>
        <v>18480.294212878613</v>
      </c>
      <c r="BR465" s="89">
        <f t="shared" si="379"/>
        <v>0.56390457984971532</v>
      </c>
      <c r="BT465" s="108"/>
      <c r="BU465" s="109">
        <f t="shared" si="395"/>
        <v>-11816.765837884106</v>
      </c>
      <c r="BV465" s="109">
        <f t="shared" si="380"/>
        <v>15705.362242729459</v>
      </c>
      <c r="BX465" s="108">
        <f t="shared" si="381"/>
        <v>11816.765837884106</v>
      </c>
      <c r="BY465" s="111">
        <f t="shared" si="382"/>
        <v>0.32907450805013494</v>
      </c>
      <c r="BZ465" s="108">
        <f t="shared" ref="BZ465:BZ526" si="421">B465</f>
        <v>106.529999</v>
      </c>
      <c r="CA465" s="108">
        <f t="shared" ref="CA465:CA526" si="422">G465</f>
        <v>34.840000000000003</v>
      </c>
    </row>
    <row r="466" spans="1:79" ht="12.75" customHeight="1" x14ac:dyDescent="0.2">
      <c r="A466" s="107">
        <v>42310</v>
      </c>
      <c r="B466" s="109">
        <v>107.839996</v>
      </c>
      <c r="C466" s="109">
        <v>83.550003000000004</v>
      </c>
      <c r="D466" s="109">
        <v>88.949996999999996</v>
      </c>
      <c r="E466" s="109">
        <v>105.260002</v>
      </c>
      <c r="F466" s="109">
        <v>37.93</v>
      </c>
      <c r="G466" s="109">
        <v>35.389999000000003</v>
      </c>
      <c r="H466" s="109"/>
      <c r="I466" s="109"/>
      <c r="J466" s="197"/>
      <c r="K466" s="109"/>
      <c r="L466" s="189">
        <f>IF(inter=Weekly_2,L465+$B$4,IF(inter=Bi_weekly_2,0,IF(inter=Monthly_2,0,IF(inter=Quarterly_2,0,IF(inter=Yearly_2,0,IF(inter=None_2,0,0))))))</f>
        <v>0</v>
      </c>
      <c r="M466" s="109">
        <f t="shared" si="396"/>
        <v>0</v>
      </c>
      <c r="N466" s="109">
        <f t="shared" si="397"/>
        <v>0</v>
      </c>
      <c r="O466" s="109">
        <f t="shared" si="398"/>
        <v>0</v>
      </c>
      <c r="P466" s="109">
        <f t="shared" si="399"/>
        <v>0</v>
      </c>
      <c r="Q466" s="109">
        <f t="shared" si="400"/>
        <v>0</v>
      </c>
      <c r="R466" s="109">
        <f t="shared" si="401"/>
        <v>0</v>
      </c>
      <c r="S466" s="110">
        <f t="shared" si="402"/>
        <v>0</v>
      </c>
      <c r="T466" s="110">
        <f t="shared" si="403"/>
        <v>0</v>
      </c>
      <c r="U466" s="110">
        <f t="shared" si="404"/>
        <v>0</v>
      </c>
      <c r="V466" s="110">
        <f t="shared" si="405"/>
        <v>0</v>
      </c>
      <c r="W466" s="110">
        <f t="shared" si="406"/>
        <v>0</v>
      </c>
      <c r="X466" s="110">
        <f t="shared" si="407"/>
        <v>0</v>
      </c>
      <c r="Y466" s="110">
        <f t="shared" si="408"/>
        <v>26.439574654299594</v>
      </c>
      <c r="Z466" s="110">
        <f t="shared" si="409"/>
        <v>33.96681091497998</v>
      </c>
      <c r="AA466" s="110">
        <f t="shared" si="410"/>
        <v>10.013667083815475</v>
      </c>
      <c r="AB466" s="110">
        <f t="shared" si="411"/>
        <v>7.5075631159601546</v>
      </c>
      <c r="AC466" s="110">
        <f t="shared" si="412"/>
        <v>169.18458755072331</v>
      </c>
      <c r="AD466" s="110">
        <f t="shared" si="413"/>
        <v>56.981029886748146</v>
      </c>
      <c r="AE466" s="110"/>
      <c r="AF466" s="110"/>
      <c r="AG466" s="110"/>
      <c r="AH466" s="110"/>
      <c r="AI466" s="110"/>
      <c r="AJ466" s="110"/>
      <c r="AK466" s="90">
        <f t="shared" si="365"/>
        <v>0</v>
      </c>
      <c r="AL466" s="90">
        <f t="shared" si="366"/>
        <v>0</v>
      </c>
      <c r="AM466" s="90">
        <f t="shared" si="367"/>
        <v>0</v>
      </c>
      <c r="AN466" s="90">
        <f t="shared" si="368"/>
        <v>0</v>
      </c>
      <c r="AO466" s="90">
        <f t="shared" si="369"/>
        <v>0</v>
      </c>
      <c r="AP466" s="90">
        <f t="shared" si="370"/>
        <v>0</v>
      </c>
      <c r="AQ466" s="110">
        <f t="shared" si="371"/>
        <v>0</v>
      </c>
      <c r="AR466" s="110">
        <f t="shared" si="372"/>
        <v>0</v>
      </c>
      <c r="AS466" s="110">
        <f t="shared" si="373"/>
        <v>0</v>
      </c>
      <c r="AT466" s="110">
        <f t="shared" si="374"/>
        <v>0</v>
      </c>
      <c r="AU466" s="110">
        <f t="shared" si="375"/>
        <v>0</v>
      </c>
      <c r="AV466" s="110">
        <f t="shared" si="376"/>
        <v>0</v>
      </c>
      <c r="AW466" s="110">
        <f t="shared" si="414"/>
        <v>4.0662930028181359</v>
      </c>
      <c r="AX466" s="110">
        <f t="shared" si="415"/>
        <v>6.9467983364062658</v>
      </c>
      <c r="AY466" s="110">
        <f t="shared" si="416"/>
        <v>1.7571380443764233</v>
      </c>
      <c r="AZ466" s="110">
        <f t="shared" si="417"/>
        <v>1.3596019186536166</v>
      </c>
      <c r="BA466" s="110">
        <f t="shared" si="418"/>
        <v>31.21366293831726</v>
      </c>
      <c r="BB466" s="110">
        <f t="shared" si="419"/>
        <v>8.1671149182132758</v>
      </c>
      <c r="BC466" s="110">
        <f t="shared" si="383"/>
        <v>30.505867657117729</v>
      </c>
      <c r="BD466" s="110">
        <f t="shared" si="384"/>
        <v>40.913609251386248</v>
      </c>
      <c r="BE466" s="110">
        <f t="shared" si="385"/>
        <v>11.770805128191899</v>
      </c>
      <c r="BF466" s="110">
        <f t="shared" si="386"/>
        <v>8.8671650346137714</v>
      </c>
      <c r="BG466" s="110">
        <f t="shared" si="387"/>
        <v>200.39825048904058</v>
      </c>
      <c r="BH466" s="110">
        <f t="shared" si="388"/>
        <v>65.148144804961419</v>
      </c>
      <c r="BI466" s="108">
        <f t="shared" si="389"/>
        <v>0</v>
      </c>
      <c r="BJ466" s="109">
        <f t="shared" si="390"/>
        <v>-11816.765837884106</v>
      </c>
      <c r="BK466" s="109">
        <f t="shared" si="377"/>
        <v>15803.862540983779</v>
      </c>
      <c r="BL466" s="89">
        <f t="shared" si="391"/>
        <v>0.33741014739559194</v>
      </c>
      <c r="BM466" s="109">
        <f t="shared" si="420"/>
        <v>2296.5543914937216</v>
      </c>
      <c r="BN466" s="108">
        <f t="shared" si="392"/>
        <v>18100.416932477499</v>
      </c>
      <c r="BO466" s="89">
        <f t="shared" si="393"/>
        <v>0.53175726597274564</v>
      </c>
      <c r="BP466" s="108">
        <f t="shared" si="378"/>
        <v>2791.2915914972532</v>
      </c>
      <c r="BQ466" s="108">
        <f t="shared" si="394"/>
        <v>18595.154132481031</v>
      </c>
      <c r="BR466" s="89">
        <f t="shared" si="379"/>
        <v>0.57362466072278995</v>
      </c>
      <c r="BT466" s="108"/>
      <c r="BU466" s="109">
        <f t="shared" si="395"/>
        <v>-11816.765837884106</v>
      </c>
      <c r="BV466" s="109">
        <f t="shared" si="380"/>
        <v>15803.862540983779</v>
      </c>
      <c r="BX466" s="108">
        <f t="shared" si="381"/>
        <v>11816.765837884106</v>
      </c>
      <c r="BY466" s="111">
        <f t="shared" si="382"/>
        <v>0.33741014739559194</v>
      </c>
      <c r="BZ466" s="108">
        <f t="shared" si="421"/>
        <v>107.839996</v>
      </c>
      <c r="CA466" s="108">
        <f t="shared" si="422"/>
        <v>35.389999000000003</v>
      </c>
    </row>
    <row r="467" spans="1:79" ht="12.75" customHeight="1" x14ac:dyDescent="0.2">
      <c r="A467" s="107">
        <v>42317</v>
      </c>
      <c r="B467" s="109">
        <v>103.839996</v>
      </c>
      <c r="C467" s="109">
        <v>80.849997999999999</v>
      </c>
      <c r="D467" s="109">
        <v>85.980002999999996</v>
      </c>
      <c r="E467" s="109">
        <v>100.75</v>
      </c>
      <c r="F467" s="109">
        <v>36.959999000000003</v>
      </c>
      <c r="G467" s="109">
        <v>33.700001</v>
      </c>
      <c r="H467" s="109"/>
      <c r="I467" s="109"/>
      <c r="J467" s="197"/>
      <c r="K467" s="109"/>
      <c r="L467" s="189">
        <f>IF(inter=Weekly_2,L466+$B$4,IF(inter=Bi_weekly_2,L465+$B$4,IF(inter=Monthly_2,L463+$B$4,IF(inter=Quarterly_2,0,IF(inter=Yearly_2,0,IF(inter=None_2,0,0))))))</f>
        <v>15800</v>
      </c>
      <c r="M467" s="109">
        <f t="shared" si="396"/>
        <v>-35.314673655828301</v>
      </c>
      <c r="N467" s="109">
        <f t="shared" si="397"/>
        <v>-34.583405457490244</v>
      </c>
      <c r="O467" s="109">
        <f t="shared" si="398"/>
        <v>-23.824874092544292</v>
      </c>
      <c r="P467" s="109">
        <f t="shared" si="399"/>
        <v>-17.813016067014473</v>
      </c>
      <c r="Q467" s="109">
        <f t="shared" si="400"/>
        <v>-240.73781330985275</v>
      </c>
      <c r="R467" s="109">
        <f t="shared" si="401"/>
        <v>-165.33923583555747</v>
      </c>
      <c r="S467" s="110">
        <f t="shared" si="402"/>
        <v>0.3400873942235928</v>
      </c>
      <c r="T467" s="110">
        <f t="shared" si="403"/>
        <v>0.42774775897323142</v>
      </c>
      <c r="U467" s="110">
        <f t="shared" si="404"/>
        <v>0.27709785137532844</v>
      </c>
      <c r="V467" s="110">
        <f t="shared" si="405"/>
        <v>0.17680412969741413</v>
      </c>
      <c r="W467" s="110">
        <f t="shared" si="406"/>
        <v>6.5134691510639033</v>
      </c>
      <c r="X467" s="110">
        <f t="shared" si="407"/>
        <v>4.9062086329183634</v>
      </c>
      <c r="Y467" s="110">
        <f t="shared" si="408"/>
        <v>26.779662048523186</v>
      </c>
      <c r="Z467" s="110">
        <f t="shared" si="409"/>
        <v>34.394558673953213</v>
      </c>
      <c r="AA467" s="110">
        <f t="shared" si="410"/>
        <v>10.290764935190804</v>
      </c>
      <c r="AB467" s="110">
        <f t="shared" si="411"/>
        <v>7.6843672456575689</v>
      </c>
      <c r="AC467" s="110">
        <f t="shared" si="412"/>
        <v>175.69805670178721</v>
      </c>
      <c r="AD467" s="110">
        <f t="shared" si="413"/>
        <v>61.887238519666511</v>
      </c>
      <c r="AE467" s="110"/>
      <c r="AF467" s="110"/>
      <c r="AG467" s="110"/>
      <c r="AH467" s="110"/>
      <c r="AI467" s="110"/>
      <c r="AJ467" s="110"/>
      <c r="AK467" s="90">
        <f t="shared" si="365"/>
        <v>0</v>
      </c>
      <c r="AL467" s="90">
        <f t="shared" si="366"/>
        <v>0</v>
      </c>
      <c r="AM467" s="90">
        <f t="shared" si="367"/>
        <v>0</v>
      </c>
      <c r="AN467" s="90">
        <f t="shared" si="368"/>
        <v>0</v>
      </c>
      <c r="AO467" s="90">
        <f t="shared" si="369"/>
        <v>0</v>
      </c>
      <c r="AP467" s="90">
        <f t="shared" si="370"/>
        <v>0</v>
      </c>
      <c r="AQ467" s="110">
        <f t="shared" si="371"/>
        <v>0</v>
      </c>
      <c r="AR467" s="110">
        <f t="shared" si="372"/>
        <v>0</v>
      </c>
      <c r="AS467" s="110">
        <f t="shared" si="373"/>
        <v>0</v>
      </c>
      <c r="AT467" s="110">
        <f t="shared" si="374"/>
        <v>0</v>
      </c>
      <c r="AU467" s="110">
        <f t="shared" si="375"/>
        <v>0</v>
      </c>
      <c r="AV467" s="110">
        <f t="shared" si="376"/>
        <v>0</v>
      </c>
      <c r="AW467" s="110">
        <f t="shared" si="414"/>
        <v>4.0662930028181359</v>
      </c>
      <c r="AX467" s="110">
        <f t="shared" si="415"/>
        <v>6.9467983364062658</v>
      </c>
      <c r="AY467" s="110">
        <f t="shared" si="416"/>
        <v>1.7571380443764233</v>
      </c>
      <c r="AZ467" s="110">
        <f t="shared" si="417"/>
        <v>1.3596019186536166</v>
      </c>
      <c r="BA467" s="110">
        <f t="shared" si="418"/>
        <v>31.21366293831726</v>
      </c>
      <c r="BB467" s="110">
        <f t="shared" si="419"/>
        <v>8.1671149182132758</v>
      </c>
      <c r="BC467" s="110">
        <f t="shared" si="383"/>
        <v>30.845955051341321</v>
      </c>
      <c r="BD467" s="110">
        <f t="shared" si="384"/>
        <v>41.341357010359481</v>
      </c>
      <c r="BE467" s="110">
        <f t="shared" si="385"/>
        <v>12.047902979567228</v>
      </c>
      <c r="BF467" s="110">
        <f t="shared" si="386"/>
        <v>9.0439691643111857</v>
      </c>
      <c r="BG467" s="110">
        <f t="shared" si="387"/>
        <v>206.91171964010448</v>
      </c>
      <c r="BH467" s="110">
        <f t="shared" si="388"/>
        <v>70.054353437879783</v>
      </c>
      <c r="BI467" s="108">
        <f t="shared" si="389"/>
        <v>0</v>
      </c>
      <c r="BJ467" s="109">
        <f t="shared" si="390"/>
        <v>-12334.378856302394</v>
      </c>
      <c r="BK467" s="109">
        <f t="shared" si="377"/>
        <v>15799.999999999998</v>
      </c>
      <c r="BL467" s="89">
        <f t="shared" si="391"/>
        <v>0.28097249031124139</v>
      </c>
      <c r="BM467" s="109">
        <f t="shared" si="420"/>
        <v>2296.5543914937216</v>
      </c>
      <c r="BN467" s="108">
        <f t="shared" si="392"/>
        <v>18096.554391493719</v>
      </c>
      <c r="BO467" s="89">
        <f t="shared" si="393"/>
        <v>0.46716381929902173</v>
      </c>
      <c r="BP467" s="108">
        <f t="shared" si="378"/>
        <v>2700.8398402810094</v>
      </c>
      <c r="BQ467" s="108">
        <f t="shared" si="394"/>
        <v>18500.839840281009</v>
      </c>
      <c r="BR467" s="89">
        <f t="shared" si="379"/>
        <v>0.49994094196545547</v>
      </c>
      <c r="BT467" s="108"/>
      <c r="BU467" s="109">
        <f t="shared" si="395"/>
        <v>-12334.378856302394</v>
      </c>
      <c r="BV467" s="109">
        <f t="shared" si="380"/>
        <v>15799.999999999998</v>
      </c>
      <c r="BX467" s="108">
        <f t="shared" si="381"/>
        <v>12334.378856302394</v>
      </c>
      <c r="BY467" s="111">
        <f t="shared" si="382"/>
        <v>0.28097249031124139</v>
      </c>
      <c r="BZ467" s="108">
        <f t="shared" si="421"/>
        <v>103.839996</v>
      </c>
      <c r="CA467" s="108">
        <f t="shared" si="422"/>
        <v>33.700001</v>
      </c>
    </row>
    <row r="468" spans="1:79" ht="12.75" customHeight="1" x14ac:dyDescent="0.2">
      <c r="A468" s="107">
        <v>42324</v>
      </c>
      <c r="B468" s="109">
        <v>107.220001</v>
      </c>
      <c r="C468" s="109">
        <v>83.169998000000007</v>
      </c>
      <c r="D468" s="109">
        <v>88.410004000000001</v>
      </c>
      <c r="E468" s="109">
        <v>103.389999</v>
      </c>
      <c r="F468" s="109">
        <v>37.93</v>
      </c>
      <c r="G468" s="109">
        <v>35.220001000000003</v>
      </c>
      <c r="H468" s="109"/>
      <c r="I468" s="109"/>
      <c r="J468" s="197"/>
      <c r="K468" s="109"/>
      <c r="L468" s="189">
        <f>IF(inter=Weekly_2,L467+$B$4,IF(inter=Bi_weekly_2,0,IF(inter=Monthly_2,0,IF(inter=Quarterly_2,0,IF(inter=Yearly_2,0,IF(inter=None_2,0,0))))))</f>
        <v>0</v>
      </c>
      <c r="M468" s="109">
        <f t="shared" si="396"/>
        <v>0</v>
      </c>
      <c r="N468" s="109">
        <f t="shared" si="397"/>
        <v>0</v>
      </c>
      <c r="O468" s="109">
        <f t="shared" si="398"/>
        <v>0</v>
      </c>
      <c r="P468" s="109">
        <f t="shared" si="399"/>
        <v>0</v>
      </c>
      <c r="Q468" s="109">
        <f t="shared" si="400"/>
        <v>0</v>
      </c>
      <c r="R468" s="109">
        <f t="shared" si="401"/>
        <v>0</v>
      </c>
      <c r="S468" s="110">
        <f t="shared" si="402"/>
        <v>0</v>
      </c>
      <c r="T468" s="110">
        <f t="shared" si="403"/>
        <v>0</v>
      </c>
      <c r="U468" s="110">
        <f t="shared" si="404"/>
        <v>0</v>
      </c>
      <c r="V468" s="110">
        <f t="shared" si="405"/>
        <v>0</v>
      </c>
      <c r="W468" s="110">
        <f t="shared" si="406"/>
        <v>0</v>
      </c>
      <c r="X468" s="110">
        <f t="shared" si="407"/>
        <v>0</v>
      </c>
      <c r="Y468" s="110">
        <f t="shared" si="408"/>
        <v>26.779662048523186</v>
      </c>
      <c r="Z468" s="110">
        <f t="shared" si="409"/>
        <v>34.394558673953213</v>
      </c>
      <c r="AA468" s="110">
        <f t="shared" si="410"/>
        <v>10.290764935190804</v>
      </c>
      <c r="AB468" s="110">
        <f t="shared" si="411"/>
        <v>7.6843672456575689</v>
      </c>
      <c r="AC468" s="110">
        <f t="shared" si="412"/>
        <v>175.69805670178721</v>
      </c>
      <c r="AD468" s="110">
        <f t="shared" si="413"/>
        <v>61.887238519666511</v>
      </c>
      <c r="AE468" s="110"/>
      <c r="AF468" s="110"/>
      <c r="AG468" s="110"/>
      <c r="AH468" s="110"/>
      <c r="AI468" s="110"/>
      <c r="AJ468" s="110"/>
      <c r="AK468" s="90">
        <f t="shared" si="365"/>
        <v>0</v>
      </c>
      <c r="AL468" s="90">
        <f t="shared" si="366"/>
        <v>0</v>
      </c>
      <c r="AM468" s="90">
        <f t="shared" si="367"/>
        <v>0</v>
      </c>
      <c r="AN468" s="90">
        <f t="shared" si="368"/>
        <v>0</v>
      </c>
      <c r="AO468" s="90">
        <f t="shared" si="369"/>
        <v>0</v>
      </c>
      <c r="AP468" s="90">
        <f t="shared" si="370"/>
        <v>0</v>
      </c>
      <c r="AQ468" s="110">
        <f t="shared" si="371"/>
        <v>0</v>
      </c>
      <c r="AR468" s="110">
        <f t="shared" si="372"/>
        <v>0</v>
      </c>
      <c r="AS468" s="110">
        <f t="shared" si="373"/>
        <v>0</v>
      </c>
      <c r="AT468" s="110">
        <f t="shared" si="374"/>
        <v>0</v>
      </c>
      <c r="AU468" s="110">
        <f t="shared" si="375"/>
        <v>0</v>
      </c>
      <c r="AV468" s="110">
        <f t="shared" si="376"/>
        <v>0</v>
      </c>
      <c r="AW468" s="110">
        <f t="shared" si="414"/>
        <v>4.0662930028181359</v>
      </c>
      <c r="AX468" s="110">
        <f t="shared" si="415"/>
        <v>6.9467983364062658</v>
      </c>
      <c r="AY468" s="110">
        <f t="shared" si="416"/>
        <v>1.7571380443764233</v>
      </c>
      <c r="AZ468" s="110">
        <f t="shared" si="417"/>
        <v>1.3596019186536166</v>
      </c>
      <c r="BA468" s="110">
        <f t="shared" si="418"/>
        <v>31.21366293831726</v>
      </c>
      <c r="BB468" s="110">
        <f t="shared" si="419"/>
        <v>8.1671149182132758</v>
      </c>
      <c r="BC468" s="110">
        <f t="shared" si="383"/>
        <v>30.845955051341321</v>
      </c>
      <c r="BD468" s="110">
        <f t="shared" si="384"/>
        <v>41.341357010359481</v>
      </c>
      <c r="BE468" s="110">
        <f t="shared" si="385"/>
        <v>12.047902979567228</v>
      </c>
      <c r="BF468" s="110">
        <f t="shared" si="386"/>
        <v>9.0439691643111857</v>
      </c>
      <c r="BG468" s="110">
        <f t="shared" si="387"/>
        <v>206.91171964010448</v>
      </c>
      <c r="BH468" s="110">
        <f t="shared" si="388"/>
        <v>70.054353437879783</v>
      </c>
      <c r="BI468" s="108">
        <f t="shared" si="389"/>
        <v>0</v>
      </c>
      <c r="BJ468" s="109">
        <f t="shared" si="390"/>
        <v>-12334.378856302394</v>
      </c>
      <c r="BK468" s="109">
        <f t="shared" si="377"/>
        <v>16280.099951922019</v>
      </c>
      <c r="BL468" s="89">
        <f t="shared" si="391"/>
        <v>0.31989621379300459</v>
      </c>
      <c r="BM468" s="109">
        <f t="shared" si="420"/>
        <v>2296.5543914937216</v>
      </c>
      <c r="BN468" s="108">
        <f t="shared" si="392"/>
        <v>18576.654343415739</v>
      </c>
      <c r="BO468" s="89">
        <f t="shared" si="393"/>
        <v>0.50608754278078494</v>
      </c>
      <c r="BP468" s="108">
        <f t="shared" si="378"/>
        <v>2781.2509969525936</v>
      </c>
      <c r="BQ468" s="108">
        <f t="shared" si="394"/>
        <v>19061.350948874617</v>
      </c>
      <c r="BR468" s="89">
        <f t="shared" si="379"/>
        <v>0.54538393630863702</v>
      </c>
      <c r="BT468" s="108"/>
      <c r="BU468" s="109">
        <f t="shared" si="395"/>
        <v>-12334.378856302394</v>
      </c>
      <c r="BV468" s="109">
        <f t="shared" si="380"/>
        <v>16280.099951922019</v>
      </c>
      <c r="BX468" s="108">
        <f t="shared" si="381"/>
        <v>12334.378856302394</v>
      </c>
      <c r="BY468" s="111">
        <f t="shared" si="382"/>
        <v>0.31989621379300415</v>
      </c>
      <c r="BZ468" s="108">
        <f t="shared" si="421"/>
        <v>107.220001</v>
      </c>
      <c r="CA468" s="108">
        <f t="shared" si="422"/>
        <v>35.220001000000003</v>
      </c>
    </row>
    <row r="469" spans="1:79" ht="12.75" customHeight="1" x14ac:dyDescent="0.2">
      <c r="A469" s="107">
        <v>42331</v>
      </c>
      <c r="B469" s="109">
        <v>107.629997</v>
      </c>
      <c r="C469" s="109">
        <v>83.260002</v>
      </c>
      <c r="D469" s="109">
        <v>89.059997999999993</v>
      </c>
      <c r="E469" s="109">
        <v>104.989998</v>
      </c>
      <c r="F469" s="109">
        <v>37.799999</v>
      </c>
      <c r="G469" s="109">
        <v>33.990001999999997</v>
      </c>
      <c r="H469" s="109"/>
      <c r="I469" s="109"/>
      <c r="J469" s="197"/>
      <c r="K469" s="109"/>
      <c r="L469" s="189">
        <f>IF(inter=Weekly_2,L468+$B$4,IF(inter=Bi_weekly_2,L467+$B$4,IF(inter=Monthly_2,0,IF(inter=Quarterly_2,0,IF(inter=Yearly_2,0,IF(inter=None_2,0,0))))))</f>
        <v>0</v>
      </c>
      <c r="M469" s="109">
        <f t="shared" si="396"/>
        <v>0</v>
      </c>
      <c r="N469" s="109">
        <f t="shared" si="397"/>
        <v>0</v>
      </c>
      <c r="O469" s="109">
        <f t="shared" si="398"/>
        <v>0</v>
      </c>
      <c r="P469" s="109">
        <f t="shared" si="399"/>
        <v>0</v>
      </c>
      <c r="Q469" s="109">
        <f t="shared" si="400"/>
        <v>0</v>
      </c>
      <c r="R469" s="109">
        <f t="shared" si="401"/>
        <v>0</v>
      </c>
      <c r="S469" s="110">
        <f t="shared" si="402"/>
        <v>0</v>
      </c>
      <c r="T469" s="110">
        <f t="shared" si="403"/>
        <v>0</v>
      </c>
      <c r="U469" s="110">
        <f t="shared" si="404"/>
        <v>0</v>
      </c>
      <c r="V469" s="110">
        <f t="shared" si="405"/>
        <v>0</v>
      </c>
      <c r="W469" s="110">
        <f t="shared" si="406"/>
        <v>0</v>
      </c>
      <c r="X469" s="110">
        <f t="shared" si="407"/>
        <v>0</v>
      </c>
      <c r="Y469" s="110">
        <f t="shared" si="408"/>
        <v>26.779662048523186</v>
      </c>
      <c r="Z469" s="110">
        <f t="shared" si="409"/>
        <v>34.394558673953213</v>
      </c>
      <c r="AA469" s="110">
        <f t="shared" si="410"/>
        <v>10.290764935190804</v>
      </c>
      <c r="AB469" s="110">
        <f t="shared" si="411"/>
        <v>7.6843672456575689</v>
      </c>
      <c r="AC469" s="110">
        <f t="shared" si="412"/>
        <v>175.69805670178721</v>
      </c>
      <c r="AD469" s="110">
        <f t="shared" si="413"/>
        <v>61.887238519666511</v>
      </c>
      <c r="AE469" s="110"/>
      <c r="AF469" s="110"/>
      <c r="AG469" s="110"/>
      <c r="AH469" s="110"/>
      <c r="AI469" s="110"/>
      <c r="AJ469" s="110"/>
      <c r="AK469" s="90">
        <f t="shared" si="365"/>
        <v>0</v>
      </c>
      <c r="AL469" s="90">
        <f t="shared" si="366"/>
        <v>0</v>
      </c>
      <c r="AM469" s="90">
        <f t="shared" si="367"/>
        <v>0</v>
      </c>
      <c r="AN469" s="90">
        <f t="shared" si="368"/>
        <v>0</v>
      </c>
      <c r="AO469" s="90">
        <f t="shared" si="369"/>
        <v>0</v>
      </c>
      <c r="AP469" s="90">
        <f t="shared" si="370"/>
        <v>0</v>
      </c>
      <c r="AQ469" s="110">
        <f t="shared" si="371"/>
        <v>0</v>
      </c>
      <c r="AR469" s="110">
        <f t="shared" si="372"/>
        <v>0</v>
      </c>
      <c r="AS469" s="110">
        <f t="shared" si="373"/>
        <v>0</v>
      </c>
      <c r="AT469" s="110">
        <f t="shared" si="374"/>
        <v>0</v>
      </c>
      <c r="AU469" s="110">
        <f t="shared" si="375"/>
        <v>0</v>
      </c>
      <c r="AV469" s="110">
        <f t="shared" si="376"/>
        <v>0</v>
      </c>
      <c r="AW469" s="110">
        <f t="shared" si="414"/>
        <v>4.0662930028181359</v>
      </c>
      <c r="AX469" s="110">
        <f t="shared" si="415"/>
        <v>6.9467983364062658</v>
      </c>
      <c r="AY469" s="110">
        <f t="shared" si="416"/>
        <v>1.7571380443764233</v>
      </c>
      <c r="AZ469" s="110">
        <f t="shared" si="417"/>
        <v>1.3596019186536166</v>
      </c>
      <c r="BA469" s="110">
        <f t="shared" si="418"/>
        <v>31.21366293831726</v>
      </c>
      <c r="BB469" s="110">
        <f t="shared" si="419"/>
        <v>8.1671149182132758</v>
      </c>
      <c r="BC469" s="110">
        <f t="shared" si="383"/>
        <v>30.845955051341321</v>
      </c>
      <c r="BD469" s="110">
        <f t="shared" si="384"/>
        <v>41.341357010359481</v>
      </c>
      <c r="BE469" s="110">
        <f t="shared" si="385"/>
        <v>12.047902979567228</v>
      </c>
      <c r="BF469" s="110">
        <f t="shared" si="386"/>
        <v>9.0439691643111857</v>
      </c>
      <c r="BG469" s="110">
        <f t="shared" si="387"/>
        <v>206.91171964010448</v>
      </c>
      <c r="BH469" s="110">
        <f t="shared" si="388"/>
        <v>70.054353437879783</v>
      </c>
      <c r="BI469" s="108">
        <f t="shared" si="389"/>
        <v>0</v>
      </c>
      <c r="BJ469" s="109">
        <f t="shared" si="390"/>
        <v>-12334.378856302394</v>
      </c>
      <c r="BK469" s="109">
        <f t="shared" si="377"/>
        <v>16214.196904912884</v>
      </c>
      <c r="BL469" s="89">
        <f t="shared" si="391"/>
        <v>0.31455317643563796</v>
      </c>
      <c r="BM469" s="109">
        <f t="shared" si="420"/>
        <v>2296.5543914937216</v>
      </c>
      <c r="BN469" s="108">
        <f t="shared" si="392"/>
        <v>18510.751296406605</v>
      </c>
      <c r="BO469" s="89">
        <f t="shared" si="393"/>
        <v>0.50074450542341831</v>
      </c>
      <c r="BP469" s="108">
        <f t="shared" si="378"/>
        <v>2772.7575407743752</v>
      </c>
      <c r="BQ469" s="108">
        <f t="shared" si="394"/>
        <v>18986.954445687257</v>
      </c>
      <c r="BR469" s="89">
        <f t="shared" si="379"/>
        <v>0.53935229871633572</v>
      </c>
      <c r="BT469" s="108"/>
      <c r="BU469" s="109">
        <f t="shared" si="395"/>
        <v>-12334.378856302394</v>
      </c>
      <c r="BV469" s="109">
        <f t="shared" si="380"/>
        <v>16214.196904912884</v>
      </c>
      <c r="BX469" s="108">
        <f t="shared" si="381"/>
        <v>12334.378856302394</v>
      </c>
      <c r="BY469" s="111">
        <f t="shared" si="382"/>
        <v>0.31455317643563796</v>
      </c>
      <c r="BZ469" s="108">
        <f t="shared" si="421"/>
        <v>107.629997</v>
      </c>
      <c r="CA469" s="108">
        <f t="shared" si="422"/>
        <v>33.990001999999997</v>
      </c>
    </row>
    <row r="470" spans="1:79" ht="12.75" customHeight="1" x14ac:dyDescent="0.2">
      <c r="A470" s="107">
        <v>42338</v>
      </c>
      <c r="B470" s="109">
        <v>107.389999</v>
      </c>
      <c r="C470" s="109">
        <v>83.449996999999996</v>
      </c>
      <c r="D470" s="109">
        <v>88.849997999999999</v>
      </c>
      <c r="E470" s="109">
        <v>103.540001</v>
      </c>
      <c r="F470" s="109">
        <v>37.849997999999999</v>
      </c>
      <c r="G470" s="109">
        <v>33.93</v>
      </c>
      <c r="H470" s="109"/>
      <c r="I470" s="109"/>
      <c r="J470" s="197"/>
      <c r="K470" s="109"/>
      <c r="L470" s="189">
        <f>IF(inter=Weekly_2,L469+$B$4,IF(inter=Bi_weekly_2,0,IF(inter=Monthly_2,0,IF(inter=Quarterly_2,0,IF(inter=Yearly_2,0,IF(inter=None_2,0,0))))))</f>
        <v>0</v>
      </c>
      <c r="M470" s="109">
        <f t="shared" si="396"/>
        <v>0</v>
      </c>
      <c r="N470" s="109">
        <f t="shared" si="397"/>
        <v>0</v>
      </c>
      <c r="O470" s="109">
        <f t="shared" si="398"/>
        <v>0</v>
      </c>
      <c r="P470" s="109">
        <f t="shared" si="399"/>
        <v>0</v>
      </c>
      <c r="Q470" s="109">
        <f t="shared" si="400"/>
        <v>0</v>
      </c>
      <c r="R470" s="109">
        <f t="shared" si="401"/>
        <v>0</v>
      </c>
      <c r="S470" s="110">
        <f t="shared" si="402"/>
        <v>0</v>
      </c>
      <c r="T470" s="110">
        <f t="shared" si="403"/>
        <v>0</v>
      </c>
      <c r="U470" s="110">
        <f t="shared" si="404"/>
        <v>0</v>
      </c>
      <c r="V470" s="110">
        <f t="shared" si="405"/>
        <v>0</v>
      </c>
      <c r="W470" s="110">
        <f t="shared" si="406"/>
        <v>0</v>
      </c>
      <c r="X470" s="110">
        <f t="shared" si="407"/>
        <v>0</v>
      </c>
      <c r="Y470" s="110">
        <f t="shared" si="408"/>
        <v>26.779662048523186</v>
      </c>
      <c r="Z470" s="110">
        <f t="shared" si="409"/>
        <v>34.394558673953213</v>
      </c>
      <c r="AA470" s="110">
        <f t="shared" si="410"/>
        <v>10.290764935190804</v>
      </c>
      <c r="AB470" s="110">
        <f t="shared" si="411"/>
        <v>7.6843672456575689</v>
      </c>
      <c r="AC470" s="110">
        <f t="shared" si="412"/>
        <v>175.69805670178721</v>
      </c>
      <c r="AD470" s="110">
        <f t="shared" si="413"/>
        <v>61.887238519666511</v>
      </c>
      <c r="AE470" s="110"/>
      <c r="AF470" s="110"/>
      <c r="AG470" s="110"/>
      <c r="AH470" s="110"/>
      <c r="AI470" s="110"/>
      <c r="AJ470" s="110"/>
      <c r="AK470" s="90">
        <f t="shared" si="365"/>
        <v>0</v>
      </c>
      <c r="AL470" s="90">
        <f t="shared" si="366"/>
        <v>0</v>
      </c>
      <c r="AM470" s="90">
        <f t="shared" si="367"/>
        <v>0</v>
      </c>
      <c r="AN470" s="90">
        <f t="shared" si="368"/>
        <v>0</v>
      </c>
      <c r="AO470" s="90">
        <f t="shared" si="369"/>
        <v>0</v>
      </c>
      <c r="AP470" s="90">
        <f t="shared" si="370"/>
        <v>0</v>
      </c>
      <c r="AQ470" s="110">
        <f t="shared" si="371"/>
        <v>0</v>
      </c>
      <c r="AR470" s="110">
        <f t="shared" si="372"/>
        <v>0</v>
      </c>
      <c r="AS470" s="110">
        <f t="shared" si="373"/>
        <v>0</v>
      </c>
      <c r="AT470" s="110">
        <f t="shared" si="374"/>
        <v>0</v>
      </c>
      <c r="AU470" s="110">
        <f t="shared" si="375"/>
        <v>0</v>
      </c>
      <c r="AV470" s="110">
        <f t="shared" si="376"/>
        <v>0</v>
      </c>
      <c r="AW470" s="110">
        <f t="shared" si="414"/>
        <v>4.0662930028181359</v>
      </c>
      <c r="AX470" s="110">
        <f t="shared" si="415"/>
        <v>6.9467983364062658</v>
      </c>
      <c r="AY470" s="110">
        <f t="shared" si="416"/>
        <v>1.7571380443764233</v>
      </c>
      <c r="AZ470" s="110">
        <f t="shared" si="417"/>
        <v>1.3596019186536166</v>
      </c>
      <c r="BA470" s="110">
        <f t="shared" si="418"/>
        <v>31.21366293831726</v>
      </c>
      <c r="BB470" s="110">
        <f t="shared" si="419"/>
        <v>8.1671149182132758</v>
      </c>
      <c r="BC470" s="110">
        <f t="shared" si="383"/>
        <v>30.845955051341321</v>
      </c>
      <c r="BD470" s="110">
        <f t="shared" si="384"/>
        <v>41.341357010359481</v>
      </c>
      <c r="BE470" s="110">
        <f t="shared" si="385"/>
        <v>12.047902979567228</v>
      </c>
      <c r="BF470" s="110">
        <f t="shared" si="386"/>
        <v>9.0439691643111857</v>
      </c>
      <c r="BG470" s="110">
        <f t="shared" si="387"/>
        <v>206.91171964010448</v>
      </c>
      <c r="BH470" s="110">
        <f t="shared" si="388"/>
        <v>70.054353437879783</v>
      </c>
      <c r="BI470" s="108">
        <f t="shared" si="389"/>
        <v>0</v>
      </c>
      <c r="BJ470" s="109">
        <f t="shared" si="390"/>
        <v>-12334.378856302394</v>
      </c>
      <c r="BK470" s="109">
        <f t="shared" si="377"/>
        <v>16206.072632717704</v>
      </c>
      <c r="BL470" s="89">
        <f t="shared" si="391"/>
        <v>0.31389450749982628</v>
      </c>
      <c r="BM470" s="109">
        <f t="shared" si="420"/>
        <v>2296.5543914937216</v>
      </c>
      <c r="BN470" s="108">
        <f t="shared" si="392"/>
        <v>18502.627024211426</v>
      </c>
      <c r="BO470" s="89">
        <f t="shared" si="393"/>
        <v>0.50008583648760663</v>
      </c>
      <c r="BP470" s="108">
        <f t="shared" si="378"/>
        <v>2771.8316865475799</v>
      </c>
      <c r="BQ470" s="108">
        <f t="shared" si="394"/>
        <v>18977.904319265283</v>
      </c>
      <c r="BR470" s="89">
        <f t="shared" si="379"/>
        <v>0.53861856688213394</v>
      </c>
      <c r="BT470" s="108"/>
      <c r="BU470" s="109">
        <f t="shared" si="395"/>
        <v>-12334.378856302394</v>
      </c>
      <c r="BV470" s="109">
        <f t="shared" si="380"/>
        <v>16206.072632717704</v>
      </c>
      <c r="BX470" s="108">
        <f t="shared" si="381"/>
        <v>12334.378856302394</v>
      </c>
      <c r="BY470" s="111">
        <f t="shared" si="382"/>
        <v>0.31389450749982628</v>
      </c>
      <c r="BZ470" s="108">
        <f t="shared" si="421"/>
        <v>107.389999</v>
      </c>
      <c r="CA470" s="108">
        <f t="shared" si="422"/>
        <v>33.93</v>
      </c>
    </row>
    <row r="471" spans="1:79" ht="12.75" customHeight="1" x14ac:dyDescent="0.2">
      <c r="A471" s="107">
        <v>42345</v>
      </c>
      <c r="B471" s="109">
        <v>103.239998</v>
      </c>
      <c r="C471" s="109">
        <v>80.400002000000001</v>
      </c>
      <c r="D471" s="109">
        <v>84.980002999999996</v>
      </c>
      <c r="E471" s="109">
        <v>98.639999000000003</v>
      </c>
      <c r="F471" s="109">
        <v>36.220001000000003</v>
      </c>
      <c r="G471" s="109">
        <v>31.559999000000001</v>
      </c>
      <c r="H471" s="109"/>
      <c r="I471" s="109"/>
      <c r="J471" s="197"/>
      <c r="K471" s="109"/>
      <c r="L471" s="189">
        <f>IF(inter=Weekly_2,L470+$B$4,IF(inter=Bi_weekly_2,L469+$B$4,IF(inter=Monthly_2,L467+$B$4,IF(inter=Quarterly_2,0,IF(inter=Yearly_2,0,IF(inter=None_2,0,0))))))</f>
        <v>15900</v>
      </c>
      <c r="M471" s="109">
        <f t="shared" si="396"/>
        <v>-33.66774366979007</v>
      </c>
      <c r="N471" s="109">
        <f t="shared" si="397"/>
        <v>-33.077413825044005</v>
      </c>
      <c r="O471" s="109">
        <f t="shared" si="398"/>
        <v>-15.890764935190646</v>
      </c>
      <c r="P471" s="109">
        <f t="shared" si="399"/>
        <v>-21.114022572704698</v>
      </c>
      <c r="Q471" s="109">
        <f t="shared" si="400"/>
        <v>-171.11621056320928</v>
      </c>
      <c r="R471" s="109">
        <f t="shared" si="401"/>
        <v>-145.63881420656344</v>
      </c>
      <c r="S471" s="110">
        <f t="shared" si="402"/>
        <v>0.32611143279749066</v>
      </c>
      <c r="T471" s="110">
        <f t="shared" si="403"/>
        <v>0.41141060948038288</v>
      </c>
      <c r="U471" s="110">
        <f t="shared" si="404"/>
        <v>0.1869941677360337</v>
      </c>
      <c r="V471" s="110">
        <f t="shared" si="405"/>
        <v>0.21405132589979747</v>
      </c>
      <c r="W471" s="110">
        <f t="shared" si="406"/>
        <v>4.7243568702057539</v>
      </c>
      <c r="X471" s="110">
        <f t="shared" si="407"/>
        <v>4.6146647281757973</v>
      </c>
      <c r="Y471" s="110">
        <f t="shared" si="408"/>
        <v>27.105773481320675</v>
      </c>
      <c r="Z471" s="110">
        <f t="shared" si="409"/>
        <v>34.805969283433598</v>
      </c>
      <c r="AA471" s="110">
        <f t="shared" si="410"/>
        <v>10.477759102926838</v>
      </c>
      <c r="AB471" s="110">
        <f t="shared" si="411"/>
        <v>7.8984185715573663</v>
      </c>
      <c r="AC471" s="110">
        <f t="shared" si="412"/>
        <v>180.42241357199296</v>
      </c>
      <c r="AD471" s="110">
        <f t="shared" si="413"/>
        <v>66.501903247842307</v>
      </c>
      <c r="AE471" s="110"/>
      <c r="AF471" s="110"/>
      <c r="AG471" s="110"/>
      <c r="AH471" s="110"/>
      <c r="AI471" s="110"/>
      <c r="AJ471" s="110"/>
      <c r="AK471" s="90">
        <f t="shared" si="365"/>
        <v>0</v>
      </c>
      <c r="AL471" s="90">
        <f t="shared" si="366"/>
        <v>0</v>
      </c>
      <c r="AM471" s="90">
        <f t="shared" si="367"/>
        <v>0</v>
      </c>
      <c r="AN471" s="90">
        <f t="shared" si="368"/>
        <v>0</v>
      </c>
      <c r="AO471" s="90">
        <f t="shared" si="369"/>
        <v>0</v>
      </c>
      <c r="AP471" s="90">
        <f t="shared" si="370"/>
        <v>0</v>
      </c>
      <c r="AQ471" s="110">
        <f t="shared" si="371"/>
        <v>0</v>
      </c>
      <c r="AR471" s="110">
        <f t="shared" si="372"/>
        <v>0</v>
      </c>
      <c r="AS471" s="110">
        <f t="shared" si="373"/>
        <v>0</v>
      </c>
      <c r="AT471" s="110">
        <f t="shared" si="374"/>
        <v>0</v>
      </c>
      <c r="AU471" s="110">
        <f t="shared" si="375"/>
        <v>0</v>
      </c>
      <c r="AV471" s="110">
        <f t="shared" si="376"/>
        <v>0</v>
      </c>
      <c r="AW471" s="110">
        <f t="shared" si="414"/>
        <v>4.0662930028181359</v>
      </c>
      <c r="AX471" s="110">
        <f t="shared" si="415"/>
        <v>6.9467983364062658</v>
      </c>
      <c r="AY471" s="110">
        <f t="shared" si="416"/>
        <v>1.7571380443764233</v>
      </c>
      <c r="AZ471" s="110">
        <f t="shared" si="417"/>
        <v>1.3596019186536166</v>
      </c>
      <c r="BA471" s="110">
        <f t="shared" si="418"/>
        <v>31.21366293831726</v>
      </c>
      <c r="BB471" s="110">
        <f t="shared" si="419"/>
        <v>8.1671149182132758</v>
      </c>
      <c r="BC471" s="110">
        <f t="shared" si="383"/>
        <v>31.17206648413881</v>
      </c>
      <c r="BD471" s="110">
        <f t="shared" si="384"/>
        <v>41.752767619839865</v>
      </c>
      <c r="BE471" s="110">
        <f t="shared" si="385"/>
        <v>12.234897147303261</v>
      </c>
      <c r="BF471" s="110">
        <f t="shared" si="386"/>
        <v>9.2580204902109831</v>
      </c>
      <c r="BG471" s="110">
        <f t="shared" si="387"/>
        <v>211.63607651031023</v>
      </c>
      <c r="BH471" s="110">
        <f t="shared" si="388"/>
        <v>74.669018166055579</v>
      </c>
      <c r="BI471" s="108">
        <f t="shared" si="389"/>
        <v>0</v>
      </c>
      <c r="BJ471" s="109">
        <f t="shared" si="390"/>
        <v>-12754.883826074896</v>
      </c>
      <c r="BK471" s="109">
        <f t="shared" si="377"/>
        <v>15900</v>
      </c>
      <c r="BL471" s="89">
        <f t="shared" si="391"/>
        <v>0.24658132655787268</v>
      </c>
      <c r="BM471" s="109">
        <f t="shared" si="420"/>
        <v>2296.5543914937216</v>
      </c>
      <c r="BN471" s="108">
        <f t="shared" si="392"/>
        <v>18196.554391493723</v>
      </c>
      <c r="BO471" s="89">
        <f t="shared" si="393"/>
        <v>0.42663427120319053</v>
      </c>
      <c r="BP471" s="108">
        <f t="shared" si="378"/>
        <v>2650.0724512891425</v>
      </c>
      <c r="BQ471" s="108">
        <f t="shared" si="394"/>
        <v>18550.072451289143</v>
      </c>
      <c r="BR471" s="89">
        <f t="shared" si="379"/>
        <v>0.45435056126243212</v>
      </c>
      <c r="BT471" s="108"/>
      <c r="BU471" s="109">
        <f t="shared" si="395"/>
        <v>-12754.883826074896</v>
      </c>
      <c r="BV471" s="109">
        <f t="shared" si="380"/>
        <v>15900</v>
      </c>
      <c r="BX471" s="108">
        <f t="shared" si="381"/>
        <v>12754.883826074896</v>
      </c>
      <c r="BY471" s="111">
        <f t="shared" si="382"/>
        <v>0.24658132655787268</v>
      </c>
      <c r="BZ471" s="108">
        <f t="shared" si="421"/>
        <v>103.239998</v>
      </c>
      <c r="CA471" s="108">
        <f t="shared" si="422"/>
        <v>31.559999000000001</v>
      </c>
    </row>
    <row r="472" spans="1:79" ht="12.75" customHeight="1" x14ac:dyDescent="0.2">
      <c r="A472" s="107">
        <v>42352</v>
      </c>
      <c r="B472" s="109">
        <v>102.900002</v>
      </c>
      <c r="C472" s="109">
        <v>80.470000999999996</v>
      </c>
      <c r="D472" s="109">
        <v>84.459998999999996</v>
      </c>
      <c r="E472" s="109">
        <v>97.650002000000001</v>
      </c>
      <c r="F472" s="109">
        <v>36.360000999999997</v>
      </c>
      <c r="G472" s="109">
        <v>32.639999000000003</v>
      </c>
      <c r="H472" s="109"/>
      <c r="I472" s="109"/>
      <c r="J472" s="197"/>
      <c r="K472" s="109"/>
      <c r="L472" s="189">
        <f>IF(inter=Weekly_2,L471+$B$4,IF(inter=Bi_weekly_2,0,IF(inter=Monthly_2,0,IF(inter=Quarterly_2,0,IF(inter=Yearly_2,0,IF(inter=None_2,0,0))))))</f>
        <v>0</v>
      </c>
      <c r="M472" s="109">
        <f t="shared" si="396"/>
        <v>0</v>
      </c>
      <c r="N472" s="109">
        <f t="shared" si="397"/>
        <v>0</v>
      </c>
      <c r="O472" s="109">
        <f t="shared" si="398"/>
        <v>0</v>
      </c>
      <c r="P472" s="109">
        <f t="shared" si="399"/>
        <v>0</v>
      </c>
      <c r="Q472" s="109">
        <f t="shared" si="400"/>
        <v>0</v>
      </c>
      <c r="R472" s="109">
        <f t="shared" si="401"/>
        <v>0</v>
      </c>
      <c r="S472" s="110">
        <f t="shared" si="402"/>
        <v>0</v>
      </c>
      <c r="T472" s="110">
        <f t="shared" si="403"/>
        <v>0</v>
      </c>
      <c r="U472" s="110">
        <f t="shared" si="404"/>
        <v>0</v>
      </c>
      <c r="V472" s="110">
        <f t="shared" si="405"/>
        <v>0</v>
      </c>
      <c r="W472" s="110">
        <f t="shared" si="406"/>
        <v>0</v>
      </c>
      <c r="X472" s="110">
        <f t="shared" si="407"/>
        <v>0</v>
      </c>
      <c r="Y472" s="110">
        <f t="shared" si="408"/>
        <v>27.105773481320675</v>
      </c>
      <c r="Z472" s="110">
        <f t="shared" si="409"/>
        <v>34.805969283433598</v>
      </c>
      <c r="AA472" s="110">
        <f t="shared" si="410"/>
        <v>10.477759102926838</v>
      </c>
      <c r="AB472" s="110">
        <f t="shared" si="411"/>
        <v>7.8984185715573663</v>
      </c>
      <c r="AC472" s="110">
        <f t="shared" si="412"/>
        <v>180.42241357199296</v>
      </c>
      <c r="AD472" s="110">
        <f t="shared" si="413"/>
        <v>66.501903247842307</v>
      </c>
      <c r="AE472" s="110"/>
      <c r="AF472" s="110"/>
      <c r="AG472" s="110"/>
      <c r="AH472" s="110"/>
      <c r="AI472" s="110"/>
      <c r="AJ472" s="110">
        <v>0.159</v>
      </c>
      <c r="AK472" s="90">
        <f t="shared" si="365"/>
        <v>0</v>
      </c>
      <c r="AL472" s="90">
        <f t="shared" si="366"/>
        <v>0</v>
      </c>
      <c r="AM472" s="90">
        <f t="shared" si="367"/>
        <v>0</v>
      </c>
      <c r="AN472" s="90">
        <f t="shared" si="368"/>
        <v>0</v>
      </c>
      <c r="AO472" s="90">
        <f t="shared" si="369"/>
        <v>0</v>
      </c>
      <c r="AP472" s="90">
        <f t="shared" si="370"/>
        <v>10.573802616406928</v>
      </c>
      <c r="AQ472" s="110">
        <f t="shared" si="371"/>
        <v>0</v>
      </c>
      <c r="AR472" s="110">
        <f t="shared" si="372"/>
        <v>0</v>
      </c>
      <c r="AS472" s="110">
        <f t="shared" si="373"/>
        <v>0</v>
      </c>
      <c r="AT472" s="110">
        <f t="shared" si="374"/>
        <v>0</v>
      </c>
      <c r="AU472" s="110">
        <f t="shared" si="375"/>
        <v>0</v>
      </c>
      <c r="AV472" s="110">
        <f t="shared" si="376"/>
        <v>0.32395229596688796</v>
      </c>
      <c r="AW472" s="110">
        <f t="shared" si="414"/>
        <v>4.0662930028181359</v>
      </c>
      <c r="AX472" s="110">
        <f t="shared" si="415"/>
        <v>6.9467983364062658</v>
      </c>
      <c r="AY472" s="110">
        <f t="shared" si="416"/>
        <v>1.7571380443764233</v>
      </c>
      <c r="AZ472" s="110">
        <f t="shared" si="417"/>
        <v>1.3596019186536166</v>
      </c>
      <c r="BA472" s="110">
        <f t="shared" si="418"/>
        <v>31.21366293831726</v>
      </c>
      <c r="BB472" s="110">
        <f t="shared" si="419"/>
        <v>8.4910672141801644</v>
      </c>
      <c r="BC472" s="110">
        <f t="shared" si="383"/>
        <v>31.17206648413881</v>
      </c>
      <c r="BD472" s="110">
        <f t="shared" si="384"/>
        <v>41.752767619839865</v>
      </c>
      <c r="BE472" s="110">
        <f t="shared" si="385"/>
        <v>12.234897147303261</v>
      </c>
      <c r="BF472" s="110">
        <f t="shared" si="386"/>
        <v>9.2580204902109831</v>
      </c>
      <c r="BG472" s="110">
        <f t="shared" si="387"/>
        <v>211.63607651031023</v>
      </c>
      <c r="BH472" s="110">
        <f t="shared" si="388"/>
        <v>74.99297046202247</v>
      </c>
      <c r="BI472" s="108">
        <f t="shared" si="389"/>
        <v>10.573802616406928</v>
      </c>
      <c r="BJ472" s="109">
        <f t="shared" si="390"/>
        <v>-12754.883826074896</v>
      </c>
      <c r="BK472" s="109">
        <f t="shared" si="377"/>
        <v>15977.033834555918</v>
      </c>
      <c r="BL472" s="89">
        <f t="shared" si="391"/>
        <v>0.25262088251199577</v>
      </c>
      <c r="BM472" s="109">
        <f t="shared" si="420"/>
        <v>2307.1281941101283</v>
      </c>
      <c r="BN472" s="108">
        <f t="shared" si="392"/>
        <v>18284.162028666047</v>
      </c>
      <c r="BO472" s="89">
        <f t="shared" si="393"/>
        <v>0.43350282746500679</v>
      </c>
      <c r="BP472" s="108">
        <f t="shared" si="378"/>
        <v>2670.6806757772588</v>
      </c>
      <c r="BQ472" s="108">
        <f t="shared" si="394"/>
        <v>18647.714510333179</v>
      </c>
      <c r="BR472" s="89">
        <f t="shared" si="379"/>
        <v>0.46200582965808978</v>
      </c>
      <c r="BT472" s="108"/>
      <c r="BU472" s="109">
        <f t="shared" si="395"/>
        <v>-12754.883826074896</v>
      </c>
      <c r="BV472" s="109">
        <f t="shared" si="380"/>
        <v>15977.033834555918</v>
      </c>
      <c r="BX472" s="108">
        <f t="shared" si="381"/>
        <v>12754.883826074896</v>
      </c>
      <c r="BY472" s="111">
        <f t="shared" si="382"/>
        <v>0.25262088251199555</v>
      </c>
      <c r="BZ472" s="108">
        <f t="shared" si="421"/>
        <v>102.900002</v>
      </c>
      <c r="CA472" s="108">
        <f t="shared" si="422"/>
        <v>32.639999000000003</v>
      </c>
    </row>
    <row r="473" spans="1:79" ht="12.75" customHeight="1" x14ac:dyDescent="0.2">
      <c r="A473" s="107">
        <v>42359</v>
      </c>
      <c r="B473" s="109">
        <v>105.230003</v>
      </c>
      <c r="C473" s="109">
        <v>82.400002000000001</v>
      </c>
      <c r="D473" s="109">
        <v>86.889999000000003</v>
      </c>
      <c r="E473" s="109">
        <v>100.260002</v>
      </c>
      <c r="F473" s="109">
        <v>37.139999000000003</v>
      </c>
      <c r="G473" s="109">
        <v>33.349997999999999</v>
      </c>
      <c r="H473" s="109"/>
      <c r="I473" s="109"/>
      <c r="J473" s="197"/>
      <c r="K473" s="109"/>
      <c r="L473" s="189">
        <f>IF(inter=Weekly_2,L472+$B$4,IF(inter=Bi_weekly_2,L471+$B$4,IF(inter=Monthly_2,0,IF(inter=Quarterly_2,0,IF(inter=Yearly_2,0,IF(inter=None_2,0,0))))))</f>
        <v>0</v>
      </c>
      <c r="M473" s="109">
        <f t="shared" si="396"/>
        <v>0</v>
      </c>
      <c r="N473" s="109">
        <f t="shared" si="397"/>
        <v>0</v>
      </c>
      <c r="O473" s="109">
        <f t="shared" si="398"/>
        <v>0</v>
      </c>
      <c r="P473" s="109">
        <f t="shared" si="399"/>
        <v>0</v>
      </c>
      <c r="Q473" s="109">
        <f t="shared" si="400"/>
        <v>0</v>
      </c>
      <c r="R473" s="109">
        <f t="shared" si="401"/>
        <v>0</v>
      </c>
      <c r="S473" s="110">
        <f t="shared" si="402"/>
        <v>0</v>
      </c>
      <c r="T473" s="110">
        <f t="shared" si="403"/>
        <v>0</v>
      </c>
      <c r="U473" s="110">
        <f t="shared" si="404"/>
        <v>0</v>
      </c>
      <c r="V473" s="110">
        <f t="shared" si="405"/>
        <v>0</v>
      </c>
      <c r="W473" s="110">
        <f t="shared" si="406"/>
        <v>0</v>
      </c>
      <c r="X473" s="110">
        <f t="shared" si="407"/>
        <v>0</v>
      </c>
      <c r="Y473" s="110">
        <f t="shared" si="408"/>
        <v>27.105773481320675</v>
      </c>
      <c r="Z473" s="110">
        <f t="shared" si="409"/>
        <v>34.805969283433598</v>
      </c>
      <c r="AA473" s="110">
        <f t="shared" si="410"/>
        <v>10.477759102926838</v>
      </c>
      <c r="AB473" s="110">
        <f t="shared" si="411"/>
        <v>7.8984185715573663</v>
      </c>
      <c r="AC473" s="110">
        <f t="shared" si="412"/>
        <v>180.42241357199296</v>
      </c>
      <c r="AD473" s="110">
        <f t="shared" si="413"/>
        <v>66.501903247842307</v>
      </c>
      <c r="AE473" s="110">
        <v>0.58300099999999999</v>
      </c>
      <c r="AF473" s="110">
        <v>0.58799999999999997</v>
      </c>
      <c r="AG473" s="110">
        <v>0.53800000000000003</v>
      </c>
      <c r="AH473" s="110">
        <v>0.74399999999999999</v>
      </c>
      <c r="AI473" s="110">
        <v>0.221</v>
      </c>
      <c r="AJ473" s="110"/>
      <c r="AK473" s="90">
        <f t="shared" si="365"/>
        <v>15.802693045383435</v>
      </c>
      <c r="AL473" s="90">
        <f t="shared" si="366"/>
        <v>20.465909938658953</v>
      </c>
      <c r="AM473" s="90">
        <f t="shared" si="367"/>
        <v>5.6370343973746388</v>
      </c>
      <c r="AN473" s="90">
        <f t="shared" si="368"/>
        <v>5.8764234172386809</v>
      </c>
      <c r="AO473" s="90">
        <f t="shared" si="369"/>
        <v>39.873353399410448</v>
      </c>
      <c r="AP473" s="90">
        <f t="shared" si="370"/>
        <v>0</v>
      </c>
      <c r="AQ473" s="110">
        <f t="shared" si="371"/>
        <v>0.15017288410971</v>
      </c>
      <c r="AR473" s="110">
        <f t="shared" si="372"/>
        <v>0.2483726874018638</v>
      </c>
      <c r="AS473" s="110">
        <f t="shared" si="373"/>
        <v>6.4875526093338298E-2</v>
      </c>
      <c r="AT473" s="110">
        <f t="shared" si="374"/>
        <v>5.8611842210402915E-2</v>
      </c>
      <c r="AU473" s="110">
        <f t="shared" si="375"/>
        <v>1.0735959739635546</v>
      </c>
      <c r="AV473" s="110">
        <f t="shared" si="376"/>
        <v>0</v>
      </c>
      <c r="AW473" s="110">
        <f t="shared" si="414"/>
        <v>4.2164658869278462</v>
      </c>
      <c r="AX473" s="110">
        <f t="shared" si="415"/>
        <v>7.1951710238081299</v>
      </c>
      <c r="AY473" s="110">
        <f t="shared" si="416"/>
        <v>1.8220135704697615</v>
      </c>
      <c r="AZ473" s="110">
        <f t="shared" si="417"/>
        <v>1.4182137608640195</v>
      </c>
      <c r="BA473" s="110">
        <f t="shared" si="418"/>
        <v>32.287258912280812</v>
      </c>
      <c r="BB473" s="110">
        <f t="shared" si="419"/>
        <v>8.4910672141801644</v>
      </c>
      <c r="BC473" s="110">
        <f t="shared" si="383"/>
        <v>31.322239368248521</v>
      </c>
      <c r="BD473" s="110">
        <f t="shared" si="384"/>
        <v>42.001140307241727</v>
      </c>
      <c r="BE473" s="110">
        <f t="shared" si="385"/>
        <v>12.2997726733966</v>
      </c>
      <c r="BF473" s="110">
        <f t="shared" si="386"/>
        <v>9.3166323324213849</v>
      </c>
      <c r="BG473" s="110">
        <f t="shared" si="387"/>
        <v>212.70967248427377</v>
      </c>
      <c r="BH473" s="110">
        <f t="shared" si="388"/>
        <v>74.99297046202247</v>
      </c>
      <c r="BI473" s="108">
        <f t="shared" si="389"/>
        <v>87.655414198066154</v>
      </c>
      <c r="BJ473" s="109">
        <f t="shared" si="390"/>
        <v>-12754.883826074896</v>
      </c>
      <c r="BK473" s="109">
        <f t="shared" si="377"/>
        <v>16341.387103033436</v>
      </c>
      <c r="BL473" s="89">
        <f t="shared" si="391"/>
        <v>0.28118666746510268</v>
      </c>
      <c r="BM473" s="109">
        <f t="shared" si="420"/>
        <v>2394.7836083081943</v>
      </c>
      <c r="BN473" s="108">
        <f t="shared" si="392"/>
        <v>18736.170711341631</v>
      </c>
      <c r="BO473" s="89">
        <f t="shared" si="393"/>
        <v>0.46894091446283093</v>
      </c>
      <c r="BP473" s="108">
        <f t="shared" si="378"/>
        <v>2819.4115348253295</v>
      </c>
      <c r="BQ473" s="108">
        <f t="shared" si="394"/>
        <v>19160.798637858763</v>
      </c>
      <c r="BR473" s="89">
        <f t="shared" si="379"/>
        <v>0.50223231345221753</v>
      </c>
      <c r="BT473" s="108"/>
      <c r="BU473" s="109">
        <f t="shared" si="395"/>
        <v>-12754.883826074896</v>
      </c>
      <c r="BV473" s="109">
        <f t="shared" si="380"/>
        <v>16341.387103033436</v>
      </c>
      <c r="BX473" s="108">
        <f t="shared" si="381"/>
        <v>12754.883826074896</v>
      </c>
      <c r="BY473" s="111">
        <f t="shared" si="382"/>
        <v>0.28118666746510268</v>
      </c>
      <c r="BZ473" s="108">
        <f t="shared" si="421"/>
        <v>105.230003</v>
      </c>
      <c r="CA473" s="108">
        <f t="shared" si="422"/>
        <v>33.349997999999999</v>
      </c>
    </row>
    <row r="474" spans="1:79" ht="12.75" customHeight="1" x14ac:dyDescent="0.2">
      <c r="A474" s="107">
        <v>42366</v>
      </c>
      <c r="B474" s="109">
        <v>104.300003</v>
      </c>
      <c r="C474" s="109">
        <v>81.519997000000004</v>
      </c>
      <c r="D474" s="109">
        <v>85.949996999999996</v>
      </c>
      <c r="E474" s="109">
        <v>98.769997000000004</v>
      </c>
      <c r="F474" s="109">
        <v>36.720001000000003</v>
      </c>
      <c r="G474" s="109">
        <v>32.709999000000003</v>
      </c>
      <c r="H474" s="109"/>
      <c r="I474" s="109"/>
      <c r="J474" s="197"/>
      <c r="K474" s="109"/>
      <c r="L474" s="189">
        <f>IF(inter=Weekly_2,L473+$B$4,IF(inter=Bi_weekly_2,0,IF(inter=Monthly_2,0,IF(inter=Quarterly_2,0,IF(inter=Yearly_2,0,IF(inter=None_2,0,0))))))</f>
        <v>0</v>
      </c>
      <c r="M474" s="109">
        <f t="shared" si="396"/>
        <v>0</v>
      </c>
      <c r="N474" s="109">
        <f t="shared" si="397"/>
        <v>0</v>
      </c>
      <c r="O474" s="109">
        <f t="shared" si="398"/>
        <v>0</v>
      </c>
      <c r="P474" s="109">
        <f t="shared" si="399"/>
        <v>0</v>
      </c>
      <c r="Q474" s="109">
        <f t="shared" si="400"/>
        <v>0</v>
      </c>
      <c r="R474" s="109">
        <f t="shared" si="401"/>
        <v>0</v>
      </c>
      <c r="S474" s="110">
        <f t="shared" si="402"/>
        <v>0</v>
      </c>
      <c r="T474" s="110">
        <f t="shared" si="403"/>
        <v>0</v>
      </c>
      <c r="U474" s="110">
        <f t="shared" si="404"/>
        <v>0</v>
      </c>
      <c r="V474" s="110">
        <f t="shared" si="405"/>
        <v>0</v>
      </c>
      <c r="W474" s="110">
        <f t="shared" si="406"/>
        <v>0</v>
      </c>
      <c r="X474" s="110">
        <f t="shared" si="407"/>
        <v>0</v>
      </c>
      <c r="Y474" s="110">
        <f t="shared" si="408"/>
        <v>27.105773481320675</v>
      </c>
      <c r="Z474" s="110">
        <f t="shared" si="409"/>
        <v>34.805969283433598</v>
      </c>
      <c r="AA474" s="110">
        <f t="shared" si="410"/>
        <v>10.477759102926838</v>
      </c>
      <c r="AB474" s="110">
        <f t="shared" si="411"/>
        <v>7.8984185715573663</v>
      </c>
      <c r="AC474" s="110">
        <f t="shared" si="412"/>
        <v>180.42241357199296</v>
      </c>
      <c r="AD474" s="110">
        <f t="shared" si="413"/>
        <v>66.501903247842307</v>
      </c>
      <c r="AE474" s="110"/>
      <c r="AF474" s="110"/>
      <c r="AG474" s="110"/>
      <c r="AH474" s="110"/>
      <c r="AI474" s="110"/>
      <c r="AJ474" s="110"/>
      <c r="AK474" s="90">
        <f t="shared" si="365"/>
        <v>0</v>
      </c>
      <c r="AL474" s="90">
        <f t="shared" si="366"/>
        <v>0</v>
      </c>
      <c r="AM474" s="90">
        <f t="shared" si="367"/>
        <v>0</v>
      </c>
      <c r="AN474" s="90">
        <f t="shared" si="368"/>
        <v>0</v>
      </c>
      <c r="AO474" s="90">
        <f t="shared" si="369"/>
        <v>0</v>
      </c>
      <c r="AP474" s="90">
        <f t="shared" si="370"/>
        <v>0</v>
      </c>
      <c r="AQ474" s="110">
        <f t="shared" si="371"/>
        <v>0</v>
      </c>
      <c r="AR474" s="110">
        <f t="shared" si="372"/>
        <v>0</v>
      </c>
      <c r="AS474" s="110">
        <f t="shared" si="373"/>
        <v>0</v>
      </c>
      <c r="AT474" s="110">
        <f t="shared" si="374"/>
        <v>0</v>
      </c>
      <c r="AU474" s="110">
        <f t="shared" si="375"/>
        <v>0</v>
      </c>
      <c r="AV474" s="110">
        <f t="shared" si="376"/>
        <v>0</v>
      </c>
      <c r="AW474" s="110">
        <f t="shared" si="414"/>
        <v>4.2164658869278462</v>
      </c>
      <c r="AX474" s="110">
        <f t="shared" si="415"/>
        <v>7.1951710238081299</v>
      </c>
      <c r="AY474" s="110">
        <f t="shared" si="416"/>
        <v>1.8220135704697615</v>
      </c>
      <c r="AZ474" s="110">
        <f t="shared" si="417"/>
        <v>1.4182137608640195</v>
      </c>
      <c r="BA474" s="110">
        <f t="shared" si="418"/>
        <v>32.287258912280812</v>
      </c>
      <c r="BB474" s="110">
        <f t="shared" si="419"/>
        <v>8.4910672141801644</v>
      </c>
      <c r="BC474" s="110">
        <f t="shared" si="383"/>
        <v>31.322239368248521</v>
      </c>
      <c r="BD474" s="110">
        <f t="shared" si="384"/>
        <v>42.001140307241727</v>
      </c>
      <c r="BE474" s="110">
        <f t="shared" si="385"/>
        <v>12.2997726733966</v>
      </c>
      <c r="BF474" s="110">
        <f t="shared" si="386"/>
        <v>9.3166323324213849</v>
      </c>
      <c r="BG474" s="110">
        <f t="shared" si="387"/>
        <v>212.70967248427377</v>
      </c>
      <c r="BH474" s="110">
        <f t="shared" si="388"/>
        <v>74.99297046202247</v>
      </c>
      <c r="BI474" s="108">
        <f t="shared" si="389"/>
        <v>0</v>
      </c>
      <c r="BJ474" s="109">
        <f t="shared" si="390"/>
        <v>-12754.883826074896</v>
      </c>
      <c r="BK474" s="109">
        <f t="shared" si="377"/>
        <v>16145.59330458843</v>
      </c>
      <c r="BL474" s="89">
        <f t="shared" si="391"/>
        <v>0.26583617105017332</v>
      </c>
      <c r="BM474" s="109">
        <f t="shared" si="420"/>
        <v>2394.7836083081943</v>
      </c>
      <c r="BN474" s="108">
        <f t="shared" si="392"/>
        <v>18540.376912896623</v>
      </c>
      <c r="BO474" s="89">
        <f t="shared" si="393"/>
        <v>0.45359041804790134</v>
      </c>
      <c r="BP474" s="108">
        <f t="shared" si="378"/>
        <v>2786.3377343840075</v>
      </c>
      <c r="BQ474" s="108">
        <f t="shared" si="394"/>
        <v>18931.931038972438</v>
      </c>
      <c r="BR474" s="89">
        <f t="shared" si="379"/>
        <v>0.48428878672103326</v>
      </c>
      <c r="BT474" s="108"/>
      <c r="BU474" s="109">
        <f t="shared" si="395"/>
        <v>-12754.883826074896</v>
      </c>
      <c r="BV474" s="109">
        <f t="shared" si="380"/>
        <v>16145.59330458843</v>
      </c>
      <c r="BX474" s="108">
        <f t="shared" si="381"/>
        <v>12754.883826074896</v>
      </c>
      <c r="BY474" s="111">
        <f t="shared" si="382"/>
        <v>0.26583617105017354</v>
      </c>
      <c r="BZ474" s="108">
        <f t="shared" si="421"/>
        <v>104.300003</v>
      </c>
      <c r="CA474" s="108">
        <f t="shared" si="422"/>
        <v>32.709999000000003</v>
      </c>
    </row>
    <row r="475" spans="1:79" ht="12.75" customHeight="1" x14ac:dyDescent="0.2">
      <c r="A475" s="107">
        <v>42373</v>
      </c>
      <c r="B475" s="109">
        <v>97.970000999999996</v>
      </c>
      <c r="C475" s="109">
        <v>76.860000999999997</v>
      </c>
      <c r="D475" s="109">
        <v>80.430000000000007</v>
      </c>
      <c r="E475" s="109">
        <v>92.269997000000004</v>
      </c>
      <c r="F475" s="109">
        <v>34.369999</v>
      </c>
      <c r="G475" s="109">
        <v>30</v>
      </c>
      <c r="H475" s="109"/>
      <c r="I475" s="109"/>
      <c r="J475" s="197"/>
      <c r="K475" s="109"/>
      <c r="L475" s="189">
        <f>IF(inter=Weekly_2,L474+$B$4,IF(inter=Bi_weekly_2,L473+$B$4,IF(inter=Monthly_2,L471+$B$4,IF(inter=Quarterly_2,0,IF(inter=Yearly_2,0,IF(inter=None_2,0,0))))))</f>
        <v>16000</v>
      </c>
      <c r="M475" s="109">
        <f t="shared" si="396"/>
        <v>-160.44734492923999</v>
      </c>
      <c r="N475" s="109">
        <f t="shared" si="397"/>
        <v>-140.81316606932432</v>
      </c>
      <c r="O475" s="109">
        <f t="shared" si="398"/>
        <v>-53.273835351594357</v>
      </c>
      <c r="P475" s="109">
        <f t="shared" si="399"/>
        <v>-55.212942097657447</v>
      </c>
      <c r="Q475" s="109">
        <f t="shared" si="400"/>
        <v>-374.88182595301532</v>
      </c>
      <c r="R475" s="109">
        <f t="shared" si="401"/>
        <v>-116.94290256473073</v>
      </c>
      <c r="S475" s="110">
        <f t="shared" si="402"/>
        <v>1.6377191312801966</v>
      </c>
      <c r="T475" s="110">
        <f t="shared" si="403"/>
        <v>1.8320734353012087</v>
      </c>
      <c r="U475" s="110">
        <f t="shared" si="404"/>
        <v>0.66236274215584179</v>
      </c>
      <c r="V475" s="110">
        <f t="shared" si="405"/>
        <v>0.59838456586985089</v>
      </c>
      <c r="W475" s="110">
        <f t="shared" si="406"/>
        <v>10.907239943562853</v>
      </c>
      <c r="X475" s="110">
        <f t="shared" si="407"/>
        <v>3.898096752157691</v>
      </c>
      <c r="Y475" s="110">
        <f t="shared" si="408"/>
        <v>28.743492612600871</v>
      </c>
      <c r="Z475" s="110">
        <f t="shared" si="409"/>
        <v>36.638042718734809</v>
      </c>
      <c r="AA475" s="110">
        <f t="shared" si="410"/>
        <v>11.14012184508268</v>
      </c>
      <c r="AB475" s="110">
        <f t="shared" si="411"/>
        <v>8.4968031374272179</v>
      </c>
      <c r="AC475" s="110">
        <f t="shared" si="412"/>
        <v>191.3296535155558</v>
      </c>
      <c r="AD475" s="110">
        <f t="shared" si="413"/>
        <v>70.399999999999991</v>
      </c>
      <c r="AE475" s="110"/>
      <c r="AF475" s="110"/>
      <c r="AG475" s="110"/>
      <c r="AH475" s="110"/>
      <c r="AI475" s="110"/>
      <c r="AJ475" s="110"/>
      <c r="AK475" s="90">
        <f t="shared" si="365"/>
        <v>0</v>
      </c>
      <c r="AL475" s="90">
        <f t="shared" si="366"/>
        <v>0</v>
      </c>
      <c r="AM475" s="90">
        <f t="shared" si="367"/>
        <v>0</v>
      </c>
      <c r="AN475" s="90">
        <f t="shared" si="368"/>
        <v>0</v>
      </c>
      <c r="AO475" s="90">
        <f t="shared" si="369"/>
        <v>0</v>
      </c>
      <c r="AP475" s="90">
        <f t="shared" si="370"/>
        <v>0</v>
      </c>
      <c r="AQ475" s="110">
        <f t="shared" si="371"/>
        <v>0</v>
      </c>
      <c r="AR475" s="110">
        <f t="shared" si="372"/>
        <v>0</v>
      </c>
      <c r="AS475" s="110">
        <f t="shared" si="373"/>
        <v>0</v>
      </c>
      <c r="AT475" s="110">
        <f t="shared" si="374"/>
        <v>0</v>
      </c>
      <c r="AU475" s="110">
        <f t="shared" si="375"/>
        <v>0</v>
      </c>
      <c r="AV475" s="110">
        <f t="shared" si="376"/>
        <v>0</v>
      </c>
      <c r="AW475" s="110">
        <f t="shared" si="414"/>
        <v>4.2164658869278462</v>
      </c>
      <c r="AX475" s="110">
        <f t="shared" si="415"/>
        <v>7.1951710238081299</v>
      </c>
      <c r="AY475" s="110">
        <f t="shared" si="416"/>
        <v>1.8220135704697615</v>
      </c>
      <c r="AZ475" s="110">
        <f t="shared" si="417"/>
        <v>1.4182137608640195</v>
      </c>
      <c r="BA475" s="110">
        <f t="shared" si="418"/>
        <v>32.287258912280812</v>
      </c>
      <c r="BB475" s="110">
        <f t="shared" si="419"/>
        <v>8.4910672141801644</v>
      </c>
      <c r="BC475" s="110">
        <f t="shared" si="383"/>
        <v>32.959958499528717</v>
      </c>
      <c r="BD475" s="110">
        <f t="shared" si="384"/>
        <v>43.833213742542938</v>
      </c>
      <c r="BE475" s="110">
        <f t="shared" si="385"/>
        <v>12.962135415552442</v>
      </c>
      <c r="BF475" s="110">
        <f t="shared" si="386"/>
        <v>9.9150168982912383</v>
      </c>
      <c r="BG475" s="110">
        <f t="shared" si="387"/>
        <v>223.61691242783661</v>
      </c>
      <c r="BH475" s="110">
        <f t="shared" si="388"/>
        <v>78.891067214180154</v>
      </c>
      <c r="BI475" s="108">
        <f t="shared" si="389"/>
        <v>0</v>
      </c>
      <c r="BJ475" s="109">
        <f t="shared" si="390"/>
        <v>-13656.45584304046</v>
      </c>
      <c r="BK475" s="109">
        <f t="shared" si="377"/>
        <v>16000</v>
      </c>
      <c r="BL475" s="89">
        <f t="shared" si="391"/>
        <v>0.17160705412113542</v>
      </c>
      <c r="BM475" s="109">
        <f t="shared" si="420"/>
        <v>2394.7836083081943</v>
      </c>
      <c r="BN475" s="108">
        <f t="shared" si="392"/>
        <v>18394.783608308193</v>
      </c>
      <c r="BO475" s="89">
        <f t="shared" si="393"/>
        <v>0.34696613965785694</v>
      </c>
      <c r="BP475" s="108">
        <f t="shared" si="378"/>
        <v>2607.9562231302534</v>
      </c>
      <c r="BQ475" s="108">
        <f t="shared" si="394"/>
        <v>18607.956223130255</v>
      </c>
      <c r="BR475" s="89">
        <f t="shared" si="379"/>
        <v>0.36257579836229303</v>
      </c>
      <c r="BT475" s="108"/>
      <c r="BU475" s="109">
        <f t="shared" si="395"/>
        <v>-13656.45584304046</v>
      </c>
      <c r="BV475" s="109">
        <f t="shared" si="380"/>
        <v>16000</v>
      </c>
      <c r="BX475" s="108">
        <f t="shared" si="381"/>
        <v>13656.45584304046</v>
      </c>
      <c r="BY475" s="111">
        <f t="shared" si="382"/>
        <v>0.17160705412113542</v>
      </c>
      <c r="BZ475" s="108">
        <f t="shared" si="421"/>
        <v>97.970000999999996</v>
      </c>
      <c r="CA475" s="108">
        <f t="shared" si="422"/>
        <v>30</v>
      </c>
    </row>
    <row r="476" spans="1:79" ht="12.75" customHeight="1" x14ac:dyDescent="0.2">
      <c r="A476" s="107">
        <v>42380</v>
      </c>
      <c r="B476" s="109">
        <v>95.459998999999996</v>
      </c>
      <c r="C476" s="109">
        <v>75.239998</v>
      </c>
      <c r="D476" s="109">
        <v>77.730002999999996</v>
      </c>
      <c r="E476" s="109">
        <v>89.190002000000007</v>
      </c>
      <c r="F476" s="109">
        <v>33.340000000000003</v>
      </c>
      <c r="G476" s="109">
        <v>28.76</v>
      </c>
      <c r="H476" s="109"/>
      <c r="I476" s="109"/>
      <c r="J476" s="197"/>
      <c r="K476" s="109"/>
      <c r="L476" s="189">
        <f>IF(inter=Weekly_2,L475+$B$4,IF(inter=Bi_weekly_2,0,IF(inter=Monthly_2,0,IF(inter=Quarterly_2,0,IF(inter=Yearly_2,0,IF(inter=None_2,0,0))))))</f>
        <v>0</v>
      </c>
      <c r="M476" s="109">
        <f t="shared" si="396"/>
        <v>0</v>
      </c>
      <c r="N476" s="109">
        <f t="shared" si="397"/>
        <v>0</v>
      </c>
      <c r="O476" s="109">
        <f t="shared" si="398"/>
        <v>0</v>
      </c>
      <c r="P476" s="109">
        <f t="shared" si="399"/>
        <v>0</v>
      </c>
      <c r="Q476" s="109">
        <f t="shared" si="400"/>
        <v>0</v>
      </c>
      <c r="R476" s="109">
        <f t="shared" si="401"/>
        <v>0</v>
      </c>
      <c r="S476" s="110">
        <f t="shared" si="402"/>
        <v>0</v>
      </c>
      <c r="T476" s="110">
        <f t="shared" si="403"/>
        <v>0</v>
      </c>
      <c r="U476" s="110">
        <f t="shared" si="404"/>
        <v>0</v>
      </c>
      <c r="V476" s="110">
        <f t="shared" si="405"/>
        <v>0</v>
      </c>
      <c r="W476" s="110">
        <f t="shared" si="406"/>
        <v>0</v>
      </c>
      <c r="X476" s="110">
        <f t="shared" si="407"/>
        <v>0</v>
      </c>
      <c r="Y476" s="110">
        <f t="shared" si="408"/>
        <v>28.743492612600871</v>
      </c>
      <c r="Z476" s="110">
        <f t="shared" si="409"/>
        <v>36.638042718734809</v>
      </c>
      <c r="AA476" s="110">
        <f t="shared" si="410"/>
        <v>11.14012184508268</v>
      </c>
      <c r="AB476" s="110">
        <f t="shared" si="411"/>
        <v>8.4968031374272179</v>
      </c>
      <c r="AC476" s="110">
        <f t="shared" si="412"/>
        <v>191.3296535155558</v>
      </c>
      <c r="AD476" s="110">
        <f t="shared" si="413"/>
        <v>70.399999999999991</v>
      </c>
      <c r="AE476" s="110"/>
      <c r="AF476" s="110"/>
      <c r="AG476" s="110"/>
      <c r="AH476" s="110"/>
      <c r="AI476" s="110"/>
      <c r="AJ476" s="110"/>
      <c r="AK476" s="90">
        <f t="shared" si="365"/>
        <v>0</v>
      </c>
      <c r="AL476" s="90">
        <f t="shared" si="366"/>
        <v>0</v>
      </c>
      <c r="AM476" s="90">
        <f t="shared" si="367"/>
        <v>0</v>
      </c>
      <c r="AN476" s="90">
        <f t="shared" si="368"/>
        <v>0</v>
      </c>
      <c r="AO476" s="90">
        <f t="shared" si="369"/>
        <v>0</v>
      </c>
      <c r="AP476" s="90">
        <f t="shared" si="370"/>
        <v>0</v>
      </c>
      <c r="AQ476" s="110">
        <f t="shared" si="371"/>
        <v>0</v>
      </c>
      <c r="AR476" s="110">
        <f t="shared" si="372"/>
        <v>0</v>
      </c>
      <c r="AS476" s="110">
        <f t="shared" si="373"/>
        <v>0</v>
      </c>
      <c r="AT476" s="110">
        <f t="shared" si="374"/>
        <v>0</v>
      </c>
      <c r="AU476" s="110">
        <f t="shared" si="375"/>
        <v>0</v>
      </c>
      <c r="AV476" s="110">
        <f t="shared" si="376"/>
        <v>0</v>
      </c>
      <c r="AW476" s="110">
        <f t="shared" si="414"/>
        <v>4.2164658869278462</v>
      </c>
      <c r="AX476" s="110">
        <f t="shared" si="415"/>
        <v>7.1951710238081299</v>
      </c>
      <c r="AY476" s="110">
        <f t="shared" si="416"/>
        <v>1.8220135704697615</v>
      </c>
      <c r="AZ476" s="110">
        <f t="shared" si="417"/>
        <v>1.4182137608640195</v>
      </c>
      <c r="BA476" s="110">
        <f t="shared" si="418"/>
        <v>32.287258912280812</v>
      </c>
      <c r="BB476" s="110">
        <f t="shared" si="419"/>
        <v>8.4910672141801644</v>
      </c>
      <c r="BC476" s="110">
        <f t="shared" si="383"/>
        <v>32.959958499528717</v>
      </c>
      <c r="BD476" s="110">
        <f t="shared" si="384"/>
        <v>43.833213742542938</v>
      </c>
      <c r="BE476" s="110">
        <f t="shared" si="385"/>
        <v>12.962135415552442</v>
      </c>
      <c r="BF476" s="110">
        <f t="shared" si="386"/>
        <v>9.9150168982912383</v>
      </c>
      <c r="BG476" s="110">
        <f t="shared" si="387"/>
        <v>223.61691242783661</v>
      </c>
      <c r="BH476" s="110">
        <f t="shared" si="388"/>
        <v>78.891067214180154</v>
      </c>
      <c r="BI476" s="108">
        <f t="shared" si="389"/>
        <v>0</v>
      </c>
      <c r="BJ476" s="109">
        <f t="shared" si="390"/>
        <v>-13656.45584304046</v>
      </c>
      <c r="BK476" s="109">
        <f t="shared" si="377"/>
        <v>15527.886278404922</v>
      </c>
      <c r="BL476" s="89">
        <f t="shared" si="391"/>
        <v>0.13703631871062449</v>
      </c>
      <c r="BM476" s="109">
        <f t="shared" si="420"/>
        <v>2394.7836083081943</v>
      </c>
      <c r="BN476" s="108">
        <f t="shared" si="392"/>
        <v>17922.669886713116</v>
      </c>
      <c r="BO476" s="89">
        <f t="shared" si="393"/>
        <v>0.31239540424734624</v>
      </c>
      <c r="BP476" s="108">
        <f t="shared" si="378"/>
        <v>2532.6443964724563</v>
      </c>
      <c r="BQ476" s="108">
        <f t="shared" si="394"/>
        <v>18060.530674877376</v>
      </c>
      <c r="BR476" s="89">
        <f t="shared" si="379"/>
        <v>0.32249032124109278</v>
      </c>
      <c r="BT476" s="108"/>
      <c r="BU476" s="109">
        <f t="shared" si="395"/>
        <v>-13656.45584304046</v>
      </c>
      <c r="BV476" s="109">
        <f t="shared" si="380"/>
        <v>15527.886278404922</v>
      </c>
      <c r="BX476" s="108">
        <f t="shared" si="381"/>
        <v>13656.45584304046</v>
      </c>
      <c r="BY476" s="111">
        <f t="shared" si="382"/>
        <v>0.13703631871062449</v>
      </c>
      <c r="BZ476" s="108">
        <f t="shared" si="421"/>
        <v>95.459998999999996</v>
      </c>
      <c r="CA476" s="108">
        <f t="shared" si="422"/>
        <v>28.76</v>
      </c>
    </row>
    <row r="477" spans="1:79" ht="12.75" customHeight="1" x14ac:dyDescent="0.2">
      <c r="A477" s="107">
        <v>42388</v>
      </c>
      <c r="B477" s="109">
        <v>96.809997999999993</v>
      </c>
      <c r="C477" s="109">
        <v>75.760002</v>
      </c>
      <c r="D477" s="109">
        <v>78.230002999999996</v>
      </c>
      <c r="E477" s="109">
        <v>90.010002</v>
      </c>
      <c r="F477" s="109">
        <v>34.07</v>
      </c>
      <c r="G477" s="109">
        <v>29.57</v>
      </c>
      <c r="H477" s="109"/>
      <c r="I477" s="109"/>
      <c r="J477" s="197"/>
      <c r="K477" s="109"/>
      <c r="L477" s="189">
        <f>IF(inter=Weekly_2,L476+$B$4,IF(inter=Bi_weekly_2,L475+$B$4,IF(inter=Monthly_2,0,IF(inter=Quarterly_2,L464+$B$4,IF(inter=Yearly_2,0,IF(inter=None_2,0,0))))))</f>
        <v>0</v>
      </c>
      <c r="M477" s="109">
        <f t="shared" si="396"/>
        <v>0</v>
      </c>
      <c r="N477" s="109">
        <f t="shared" si="397"/>
        <v>0</v>
      </c>
      <c r="O477" s="109">
        <f t="shared" si="398"/>
        <v>0</v>
      </c>
      <c r="P477" s="109">
        <f t="shared" si="399"/>
        <v>0</v>
      </c>
      <c r="Q477" s="109">
        <f t="shared" si="400"/>
        <v>0</v>
      </c>
      <c r="R477" s="109">
        <f t="shared" si="401"/>
        <v>0</v>
      </c>
      <c r="S477" s="110">
        <f t="shared" si="402"/>
        <v>0</v>
      </c>
      <c r="T477" s="110">
        <f t="shared" si="403"/>
        <v>0</v>
      </c>
      <c r="U477" s="110">
        <f t="shared" si="404"/>
        <v>0</v>
      </c>
      <c r="V477" s="110">
        <f t="shared" si="405"/>
        <v>0</v>
      </c>
      <c r="W477" s="110">
        <f t="shared" si="406"/>
        <v>0</v>
      </c>
      <c r="X477" s="110">
        <f t="shared" si="407"/>
        <v>0</v>
      </c>
      <c r="Y477" s="110">
        <f t="shared" si="408"/>
        <v>28.743492612600871</v>
      </c>
      <c r="Z477" s="110">
        <f t="shared" si="409"/>
        <v>36.638042718734809</v>
      </c>
      <c r="AA477" s="110">
        <f t="shared" si="410"/>
        <v>11.14012184508268</v>
      </c>
      <c r="AB477" s="110">
        <f t="shared" si="411"/>
        <v>8.4968031374272179</v>
      </c>
      <c r="AC477" s="110">
        <f t="shared" si="412"/>
        <v>191.3296535155558</v>
      </c>
      <c r="AD477" s="110">
        <f t="shared" si="413"/>
        <v>70.399999999999991</v>
      </c>
      <c r="AE477" s="110"/>
      <c r="AF477" s="110"/>
      <c r="AG477" s="110"/>
      <c r="AH477" s="110"/>
      <c r="AI477" s="110"/>
      <c r="AJ477" s="110"/>
      <c r="AK477" s="90">
        <f t="shared" si="365"/>
        <v>0</v>
      </c>
      <c r="AL477" s="90">
        <f t="shared" si="366"/>
        <v>0</v>
      </c>
      <c r="AM477" s="90">
        <f t="shared" si="367"/>
        <v>0</v>
      </c>
      <c r="AN477" s="90">
        <f t="shared" si="368"/>
        <v>0</v>
      </c>
      <c r="AO477" s="90">
        <f t="shared" si="369"/>
        <v>0</v>
      </c>
      <c r="AP477" s="90">
        <f t="shared" si="370"/>
        <v>0</v>
      </c>
      <c r="AQ477" s="110">
        <f t="shared" si="371"/>
        <v>0</v>
      </c>
      <c r="AR477" s="110">
        <f t="shared" si="372"/>
        <v>0</v>
      </c>
      <c r="AS477" s="110">
        <f t="shared" si="373"/>
        <v>0</v>
      </c>
      <c r="AT477" s="110">
        <f t="shared" si="374"/>
        <v>0</v>
      </c>
      <c r="AU477" s="110">
        <f t="shared" si="375"/>
        <v>0</v>
      </c>
      <c r="AV477" s="110">
        <f t="shared" si="376"/>
        <v>0</v>
      </c>
      <c r="AW477" s="110">
        <f t="shared" si="414"/>
        <v>4.2164658869278462</v>
      </c>
      <c r="AX477" s="110">
        <f t="shared" si="415"/>
        <v>7.1951710238081299</v>
      </c>
      <c r="AY477" s="110">
        <f t="shared" si="416"/>
        <v>1.8220135704697615</v>
      </c>
      <c r="AZ477" s="110">
        <f t="shared" si="417"/>
        <v>1.4182137608640195</v>
      </c>
      <c r="BA477" s="110">
        <f t="shared" si="418"/>
        <v>32.287258912280812</v>
      </c>
      <c r="BB477" s="110">
        <f t="shared" si="419"/>
        <v>8.4910672141801644</v>
      </c>
      <c r="BC477" s="110">
        <f t="shared" si="383"/>
        <v>32.959958499528717</v>
      </c>
      <c r="BD477" s="110">
        <f t="shared" si="384"/>
        <v>43.833213742542938</v>
      </c>
      <c r="BE477" s="110">
        <f t="shared" si="385"/>
        <v>12.962135415552442</v>
      </c>
      <c r="BF477" s="110">
        <f t="shared" si="386"/>
        <v>9.9150168982912383</v>
      </c>
      <c r="BG477" s="110">
        <f t="shared" si="387"/>
        <v>223.61691242783661</v>
      </c>
      <c r="BH477" s="110">
        <f t="shared" si="388"/>
        <v>78.891067214180154</v>
      </c>
      <c r="BI477" s="108">
        <f t="shared" si="389"/>
        <v>0</v>
      </c>
      <c r="BJ477" s="109">
        <f t="shared" si="390"/>
        <v>-13656.45584304046</v>
      </c>
      <c r="BK477" s="109">
        <f t="shared" si="377"/>
        <v>15794.973980015939</v>
      </c>
      <c r="BL477" s="89">
        <f t="shared" si="391"/>
        <v>0.15659393341540384</v>
      </c>
      <c r="BM477" s="109">
        <f t="shared" si="420"/>
        <v>2394.7836083081943</v>
      </c>
      <c r="BN477" s="108">
        <f t="shared" si="392"/>
        <v>18189.757588324133</v>
      </c>
      <c r="BO477" s="89">
        <f t="shared" si="393"/>
        <v>0.33195301895212537</v>
      </c>
      <c r="BP477" s="108">
        <f t="shared" si="378"/>
        <v>2574.5995444350015</v>
      </c>
      <c r="BQ477" s="108">
        <f t="shared" si="394"/>
        <v>18369.573524450941</v>
      </c>
      <c r="BR477" s="89">
        <f t="shared" si="379"/>
        <v>0.3451201201527232</v>
      </c>
      <c r="BT477" s="108"/>
      <c r="BU477" s="109">
        <f t="shared" si="395"/>
        <v>-13656.45584304046</v>
      </c>
      <c r="BV477" s="109">
        <f t="shared" si="380"/>
        <v>15794.973980015939</v>
      </c>
      <c r="BX477" s="108">
        <f t="shared" si="381"/>
        <v>13656.45584304046</v>
      </c>
      <c r="BY477" s="111">
        <f t="shared" si="382"/>
        <v>0.15659393341540362</v>
      </c>
      <c r="BZ477" s="108">
        <f t="shared" si="421"/>
        <v>96.809997999999993</v>
      </c>
      <c r="CA477" s="108">
        <f t="shared" si="422"/>
        <v>29.57</v>
      </c>
    </row>
    <row r="478" spans="1:79" ht="12.75" customHeight="1" x14ac:dyDescent="0.2">
      <c r="A478" s="107">
        <v>42394</v>
      </c>
      <c r="B478" s="109">
        <v>98.330001999999993</v>
      </c>
      <c r="C478" s="109">
        <v>77.639999000000003</v>
      </c>
      <c r="D478" s="109">
        <v>80.050003000000004</v>
      </c>
      <c r="E478" s="109">
        <v>92.480002999999996</v>
      </c>
      <c r="F478" s="109">
        <v>34.689999</v>
      </c>
      <c r="G478" s="109">
        <v>30.83</v>
      </c>
      <c r="H478" s="109"/>
      <c r="I478" s="109"/>
      <c r="J478" s="197"/>
      <c r="K478" s="109"/>
      <c r="L478" s="189">
        <f>IF(inter=Weekly_2,L477+$B$4,IF(inter=Bi_weekly_2,0,IF(inter=Monthly_2,0,IF(inter=Quarterly_2,0,IF(inter=Yearly_2,0,IF(inter=None_2,0,0))))))</f>
        <v>0</v>
      </c>
      <c r="M478" s="109">
        <f t="shared" si="396"/>
        <v>0</v>
      </c>
      <c r="N478" s="109">
        <f t="shared" si="397"/>
        <v>0</v>
      </c>
      <c r="O478" s="109">
        <f t="shared" si="398"/>
        <v>0</v>
      </c>
      <c r="P478" s="109">
        <f t="shared" si="399"/>
        <v>0</v>
      </c>
      <c r="Q478" s="109">
        <f t="shared" si="400"/>
        <v>0</v>
      </c>
      <c r="R478" s="109">
        <f t="shared" si="401"/>
        <v>0</v>
      </c>
      <c r="S478" s="110">
        <f t="shared" si="402"/>
        <v>0</v>
      </c>
      <c r="T478" s="110">
        <f t="shared" si="403"/>
        <v>0</v>
      </c>
      <c r="U478" s="110">
        <f t="shared" si="404"/>
        <v>0</v>
      </c>
      <c r="V478" s="110">
        <f t="shared" si="405"/>
        <v>0</v>
      </c>
      <c r="W478" s="110">
        <f t="shared" si="406"/>
        <v>0</v>
      </c>
      <c r="X478" s="110">
        <f t="shared" si="407"/>
        <v>0</v>
      </c>
      <c r="Y478" s="110">
        <f t="shared" si="408"/>
        <v>28.743492612600871</v>
      </c>
      <c r="Z478" s="110">
        <f t="shared" si="409"/>
        <v>36.638042718734809</v>
      </c>
      <c r="AA478" s="110">
        <f t="shared" si="410"/>
        <v>11.14012184508268</v>
      </c>
      <c r="AB478" s="110">
        <f t="shared" si="411"/>
        <v>8.4968031374272179</v>
      </c>
      <c r="AC478" s="110">
        <f t="shared" si="412"/>
        <v>191.3296535155558</v>
      </c>
      <c r="AD478" s="110">
        <f t="shared" si="413"/>
        <v>70.399999999999991</v>
      </c>
      <c r="AE478" s="110"/>
      <c r="AF478" s="110"/>
      <c r="AG478" s="110"/>
      <c r="AH478" s="110"/>
      <c r="AI478" s="110"/>
      <c r="AJ478" s="110"/>
      <c r="AK478" s="90">
        <f t="shared" si="365"/>
        <v>0</v>
      </c>
      <c r="AL478" s="90">
        <f t="shared" si="366"/>
        <v>0</v>
      </c>
      <c r="AM478" s="90">
        <f t="shared" si="367"/>
        <v>0</v>
      </c>
      <c r="AN478" s="90">
        <f t="shared" si="368"/>
        <v>0</v>
      </c>
      <c r="AO478" s="90">
        <f t="shared" si="369"/>
        <v>0</v>
      </c>
      <c r="AP478" s="90">
        <f t="shared" si="370"/>
        <v>0</v>
      </c>
      <c r="AQ478" s="110">
        <f t="shared" si="371"/>
        <v>0</v>
      </c>
      <c r="AR478" s="110">
        <f t="shared" si="372"/>
        <v>0</v>
      </c>
      <c r="AS478" s="110">
        <f t="shared" si="373"/>
        <v>0</v>
      </c>
      <c r="AT478" s="110">
        <f t="shared" si="374"/>
        <v>0</v>
      </c>
      <c r="AU478" s="110">
        <f t="shared" si="375"/>
        <v>0</v>
      </c>
      <c r="AV478" s="110">
        <f t="shared" si="376"/>
        <v>0</v>
      </c>
      <c r="AW478" s="110">
        <f t="shared" si="414"/>
        <v>4.2164658869278462</v>
      </c>
      <c r="AX478" s="110">
        <f t="shared" si="415"/>
        <v>7.1951710238081299</v>
      </c>
      <c r="AY478" s="110">
        <f t="shared" si="416"/>
        <v>1.8220135704697615</v>
      </c>
      <c r="AZ478" s="110">
        <f t="shared" si="417"/>
        <v>1.4182137608640195</v>
      </c>
      <c r="BA478" s="110">
        <f t="shared" si="418"/>
        <v>32.287258912280812</v>
      </c>
      <c r="BB478" s="110">
        <f t="shared" si="419"/>
        <v>8.4910672141801644</v>
      </c>
      <c r="BC478" s="110">
        <f t="shared" si="383"/>
        <v>32.959958499528717</v>
      </c>
      <c r="BD478" s="110">
        <f t="shared" si="384"/>
        <v>43.833213742542938</v>
      </c>
      <c r="BE478" s="110">
        <f t="shared" si="385"/>
        <v>12.962135415552442</v>
      </c>
      <c r="BF478" s="110">
        <f t="shared" si="386"/>
        <v>9.9150168982912383</v>
      </c>
      <c r="BG478" s="110">
        <f t="shared" si="387"/>
        <v>223.61691242783661</v>
      </c>
      <c r="BH478" s="110">
        <f t="shared" si="388"/>
        <v>78.891067214180154</v>
      </c>
      <c r="BI478" s="108">
        <f t="shared" si="389"/>
        <v>0</v>
      </c>
      <c r="BJ478" s="109">
        <f t="shared" si="390"/>
        <v>-13656.45584304046</v>
      </c>
      <c r="BK478" s="109">
        <f t="shared" si="377"/>
        <v>16156.133942012446</v>
      </c>
      <c r="BL478" s="89">
        <f t="shared" si="391"/>
        <v>0.1830400308617306</v>
      </c>
      <c r="BM478" s="109">
        <f t="shared" si="420"/>
        <v>2394.7836083081943</v>
      </c>
      <c r="BN478" s="108">
        <f t="shared" si="392"/>
        <v>18550.917550320639</v>
      </c>
      <c r="BO478" s="89">
        <f t="shared" si="393"/>
        <v>0.35839911639845212</v>
      </c>
      <c r="BP478" s="108">
        <f t="shared" si="378"/>
        <v>2632.0713564222669</v>
      </c>
      <c r="BQ478" s="108">
        <f t="shared" si="394"/>
        <v>18788.20529843471</v>
      </c>
      <c r="BR478" s="89">
        <f t="shared" si="379"/>
        <v>0.37577461637013743</v>
      </c>
      <c r="BT478" s="108"/>
      <c r="BU478" s="109">
        <f t="shared" si="395"/>
        <v>-13656.45584304046</v>
      </c>
      <c r="BV478" s="109">
        <f t="shared" si="380"/>
        <v>16156.133942012446</v>
      </c>
      <c r="BX478" s="108">
        <f t="shared" si="381"/>
        <v>13656.45584304046</v>
      </c>
      <c r="BY478" s="111">
        <f t="shared" si="382"/>
        <v>0.1830400308617306</v>
      </c>
      <c r="BZ478" s="108">
        <f t="shared" si="421"/>
        <v>98.330001999999993</v>
      </c>
      <c r="CA478" s="108">
        <f t="shared" si="422"/>
        <v>30.83</v>
      </c>
    </row>
    <row r="479" spans="1:79" ht="12.75" customHeight="1" x14ac:dyDescent="0.2">
      <c r="A479" s="107">
        <v>42401</v>
      </c>
      <c r="B479" s="109">
        <v>95.260002</v>
      </c>
      <c r="C479" s="109">
        <v>76</v>
      </c>
      <c r="D479" s="109">
        <v>78.440002000000007</v>
      </c>
      <c r="E479" s="109">
        <v>90.089995999999999</v>
      </c>
      <c r="F479" s="109">
        <v>33.700001</v>
      </c>
      <c r="G479" s="109">
        <v>30.290001</v>
      </c>
      <c r="H479" s="109"/>
      <c r="I479" s="109"/>
      <c r="J479" s="197"/>
      <c r="K479" s="109"/>
      <c r="L479" s="189">
        <f>IF(inter=Weekly_2,L478+$B$4,IF(inter=Bi_weekly_2,L477+$B$4,IF(inter=Monthly_2,L475+$B$4,IF(inter=Quarterly_2,0,IF(inter=Yearly_2,0,IF(inter=None_2,0,0))))))</f>
        <v>16100</v>
      </c>
      <c r="M479" s="109">
        <f t="shared" si="396"/>
        <v>-95.494836236655829</v>
      </c>
      <c r="N479" s="109">
        <f t="shared" si="397"/>
        <v>-49.108753376154255</v>
      </c>
      <c r="O479" s="109">
        <f t="shared" si="398"/>
        <v>-27.768820191470809</v>
      </c>
      <c r="P479" s="109">
        <f t="shared" si="399"/>
        <v>-23.423039336394481</v>
      </c>
      <c r="Q479" s="109">
        <f t="shared" si="400"/>
        <v>-169.2904851961157</v>
      </c>
      <c r="R479" s="109">
        <f t="shared" si="401"/>
        <v>7.216070399999353</v>
      </c>
      <c r="S479" s="110">
        <f t="shared" si="402"/>
        <v>1.0024651924388561</v>
      </c>
      <c r="T479" s="110">
        <f t="shared" si="403"/>
        <v>0.64616780758097703</v>
      </c>
      <c r="U479" s="110">
        <f t="shared" si="404"/>
        <v>0.35401350692814626</v>
      </c>
      <c r="V479" s="110">
        <f t="shared" si="405"/>
        <v>0.25999600817380969</v>
      </c>
      <c r="W479" s="110">
        <f t="shared" si="406"/>
        <v>5.0234563849453799</v>
      </c>
      <c r="X479" s="110">
        <f t="shared" si="407"/>
        <v>-0.23823275542312966</v>
      </c>
      <c r="Y479" s="110">
        <f t="shared" si="408"/>
        <v>29.745957805039726</v>
      </c>
      <c r="Z479" s="110">
        <f t="shared" si="409"/>
        <v>37.284210526315789</v>
      </c>
      <c r="AA479" s="110">
        <f t="shared" si="410"/>
        <v>11.494135352010826</v>
      </c>
      <c r="AB479" s="110">
        <f t="shared" si="411"/>
        <v>8.7567991456010272</v>
      </c>
      <c r="AC479" s="110">
        <f t="shared" si="412"/>
        <v>196.35310990050118</v>
      </c>
      <c r="AD479" s="110">
        <f t="shared" si="413"/>
        <v>70.161767244576865</v>
      </c>
      <c r="AE479" s="110"/>
      <c r="AF479" s="110"/>
      <c r="AG479" s="110"/>
      <c r="AH479" s="110"/>
      <c r="AI479" s="110"/>
      <c r="AJ479" s="110"/>
      <c r="AK479" s="90">
        <f t="shared" si="365"/>
        <v>0</v>
      </c>
      <c r="AL479" s="90">
        <f t="shared" si="366"/>
        <v>0</v>
      </c>
      <c r="AM479" s="90">
        <f t="shared" si="367"/>
        <v>0</v>
      </c>
      <c r="AN479" s="90">
        <f t="shared" si="368"/>
        <v>0</v>
      </c>
      <c r="AO479" s="90">
        <f t="shared" si="369"/>
        <v>0</v>
      </c>
      <c r="AP479" s="90">
        <f t="shared" si="370"/>
        <v>0</v>
      </c>
      <c r="AQ479" s="110">
        <f t="shared" si="371"/>
        <v>0</v>
      </c>
      <c r="AR479" s="110">
        <f t="shared" si="372"/>
        <v>0</v>
      </c>
      <c r="AS479" s="110">
        <f t="shared" si="373"/>
        <v>0</v>
      </c>
      <c r="AT479" s="110">
        <f t="shared" si="374"/>
        <v>0</v>
      </c>
      <c r="AU479" s="110">
        <f t="shared" si="375"/>
        <v>0</v>
      </c>
      <c r="AV479" s="110">
        <f t="shared" si="376"/>
        <v>0</v>
      </c>
      <c r="AW479" s="110">
        <f t="shared" si="414"/>
        <v>4.2164658869278462</v>
      </c>
      <c r="AX479" s="110">
        <f t="shared" si="415"/>
        <v>7.1951710238081299</v>
      </c>
      <c r="AY479" s="110">
        <f t="shared" si="416"/>
        <v>1.8220135704697615</v>
      </c>
      <c r="AZ479" s="110">
        <f t="shared" si="417"/>
        <v>1.4182137608640195</v>
      </c>
      <c r="BA479" s="110">
        <f t="shared" si="418"/>
        <v>32.287258912280812</v>
      </c>
      <c r="BB479" s="110">
        <f t="shared" si="419"/>
        <v>8.4910672141801644</v>
      </c>
      <c r="BC479" s="110">
        <f t="shared" si="383"/>
        <v>33.962423691967572</v>
      </c>
      <c r="BD479" s="110">
        <f t="shared" si="384"/>
        <v>44.479381550123918</v>
      </c>
      <c r="BE479" s="110">
        <f t="shared" si="385"/>
        <v>13.316148922480588</v>
      </c>
      <c r="BF479" s="110">
        <f t="shared" si="386"/>
        <v>10.175012906465046</v>
      </c>
      <c r="BG479" s="110">
        <f t="shared" si="387"/>
        <v>228.64036881278199</v>
      </c>
      <c r="BH479" s="110">
        <f t="shared" si="388"/>
        <v>78.652834458757027</v>
      </c>
      <c r="BI479" s="108">
        <f t="shared" si="389"/>
        <v>0</v>
      </c>
      <c r="BJ479" s="109">
        <f t="shared" si="390"/>
        <v>-14014.325706977252</v>
      </c>
      <c r="BK479" s="109">
        <f t="shared" si="377"/>
        <v>16100</v>
      </c>
      <c r="BL479" s="89">
        <f t="shared" si="391"/>
        <v>0.14882444839885256</v>
      </c>
      <c r="BM479" s="109">
        <f t="shared" si="420"/>
        <v>2394.7836083081943</v>
      </c>
      <c r="BN479" s="108">
        <f t="shared" si="392"/>
        <v>18494.783608308193</v>
      </c>
      <c r="BO479" s="89">
        <f t="shared" si="393"/>
        <v>0.31970556379321735</v>
      </c>
      <c r="BP479" s="108">
        <f t="shared" si="378"/>
        <v>2564.4542588258628</v>
      </c>
      <c r="BQ479" s="108">
        <f t="shared" si="394"/>
        <v>18664.454258825863</v>
      </c>
      <c r="BR479" s="89">
        <f t="shared" si="379"/>
        <v>0.33181250736405188</v>
      </c>
      <c r="BT479" s="108"/>
      <c r="BU479" s="109">
        <f t="shared" si="395"/>
        <v>-14014.325706977252</v>
      </c>
      <c r="BV479" s="109">
        <f t="shared" si="380"/>
        <v>16100</v>
      </c>
      <c r="BX479" s="108">
        <f t="shared" si="381"/>
        <v>14014.325706977252</v>
      </c>
      <c r="BY479" s="111">
        <f t="shared" si="382"/>
        <v>0.14882444839885234</v>
      </c>
      <c r="BZ479" s="108">
        <f t="shared" si="421"/>
        <v>95.260002</v>
      </c>
      <c r="CA479" s="108">
        <f t="shared" si="422"/>
        <v>30.290001</v>
      </c>
    </row>
    <row r="480" spans="1:79" ht="12.75" customHeight="1" x14ac:dyDescent="0.2">
      <c r="A480" s="107">
        <v>42408</v>
      </c>
      <c r="B480" s="109">
        <v>94.360000999999997</v>
      </c>
      <c r="C480" s="109">
        <v>75.319999999999993</v>
      </c>
      <c r="D480" s="109">
        <v>77.069999999999993</v>
      </c>
      <c r="E480" s="109">
        <v>88.669998000000007</v>
      </c>
      <c r="F480" s="109">
        <v>32.740001999999997</v>
      </c>
      <c r="G480" s="109">
        <v>29.629999000000002</v>
      </c>
      <c r="H480" s="109"/>
      <c r="I480" s="109"/>
      <c r="J480" s="197"/>
      <c r="K480" s="109"/>
      <c r="L480" s="189">
        <f>IF(inter=Weekly_2,L479+$B$4,IF(inter=Bi_weekly_2,0,IF(inter=Monthly_2,0,IF(inter=Quarterly_2,0,IF(inter=Yearly_2,0,IF(inter=None_2,0,0))))))</f>
        <v>0</v>
      </c>
      <c r="M480" s="109">
        <f t="shared" si="396"/>
        <v>0</v>
      </c>
      <c r="N480" s="109">
        <f t="shared" si="397"/>
        <v>0</v>
      </c>
      <c r="O480" s="109">
        <f t="shared" si="398"/>
        <v>0</v>
      </c>
      <c r="P480" s="109">
        <f t="shared" si="399"/>
        <v>0</v>
      </c>
      <c r="Q480" s="109">
        <f t="shared" si="400"/>
        <v>0</v>
      </c>
      <c r="R480" s="109">
        <f t="shared" si="401"/>
        <v>0</v>
      </c>
      <c r="S480" s="110">
        <f t="shared" si="402"/>
        <v>0</v>
      </c>
      <c r="T480" s="110">
        <f t="shared" si="403"/>
        <v>0</v>
      </c>
      <c r="U480" s="110">
        <f t="shared" si="404"/>
        <v>0</v>
      </c>
      <c r="V480" s="110">
        <f t="shared" si="405"/>
        <v>0</v>
      </c>
      <c r="W480" s="110">
        <f t="shared" si="406"/>
        <v>0</v>
      </c>
      <c r="X480" s="110">
        <f t="shared" si="407"/>
        <v>0</v>
      </c>
      <c r="Y480" s="110">
        <f t="shared" si="408"/>
        <v>29.745957805039726</v>
      </c>
      <c r="Z480" s="110">
        <f t="shared" si="409"/>
        <v>37.284210526315789</v>
      </c>
      <c r="AA480" s="110">
        <f t="shared" si="410"/>
        <v>11.494135352010826</v>
      </c>
      <c r="AB480" s="110">
        <f t="shared" si="411"/>
        <v>8.7567991456010272</v>
      </c>
      <c r="AC480" s="110">
        <f t="shared" si="412"/>
        <v>196.35310990050118</v>
      </c>
      <c r="AD480" s="110">
        <f t="shared" si="413"/>
        <v>70.161767244576865</v>
      </c>
      <c r="AE480" s="110"/>
      <c r="AF480" s="110"/>
      <c r="AG480" s="110"/>
      <c r="AH480" s="110"/>
      <c r="AI480" s="110"/>
      <c r="AJ480" s="110"/>
      <c r="AK480" s="90">
        <f t="shared" si="365"/>
        <v>0</v>
      </c>
      <c r="AL480" s="90">
        <f t="shared" si="366"/>
        <v>0</v>
      </c>
      <c r="AM480" s="90">
        <f t="shared" si="367"/>
        <v>0</v>
      </c>
      <c r="AN480" s="90">
        <f t="shared" si="368"/>
        <v>0</v>
      </c>
      <c r="AO480" s="90">
        <f t="shared" si="369"/>
        <v>0</v>
      </c>
      <c r="AP480" s="90">
        <f t="shared" si="370"/>
        <v>0</v>
      </c>
      <c r="AQ480" s="110">
        <f t="shared" si="371"/>
        <v>0</v>
      </c>
      <c r="AR480" s="110">
        <f t="shared" si="372"/>
        <v>0</v>
      </c>
      <c r="AS480" s="110">
        <f t="shared" si="373"/>
        <v>0</v>
      </c>
      <c r="AT480" s="110">
        <f t="shared" si="374"/>
        <v>0</v>
      </c>
      <c r="AU480" s="110">
        <f t="shared" si="375"/>
        <v>0</v>
      </c>
      <c r="AV480" s="110">
        <f t="shared" si="376"/>
        <v>0</v>
      </c>
      <c r="AW480" s="110">
        <f t="shared" si="414"/>
        <v>4.2164658869278462</v>
      </c>
      <c r="AX480" s="110">
        <f t="shared" si="415"/>
        <v>7.1951710238081299</v>
      </c>
      <c r="AY480" s="110">
        <f t="shared" si="416"/>
        <v>1.8220135704697615</v>
      </c>
      <c r="AZ480" s="110">
        <f t="shared" si="417"/>
        <v>1.4182137608640195</v>
      </c>
      <c r="BA480" s="110">
        <f t="shared" si="418"/>
        <v>32.287258912280812</v>
      </c>
      <c r="BB480" s="110">
        <f t="shared" si="419"/>
        <v>8.4910672141801644</v>
      </c>
      <c r="BC480" s="110">
        <f t="shared" si="383"/>
        <v>33.962423691967572</v>
      </c>
      <c r="BD480" s="110">
        <f t="shared" si="384"/>
        <v>44.479381550123918</v>
      </c>
      <c r="BE480" s="110">
        <f t="shared" si="385"/>
        <v>13.316148922480588</v>
      </c>
      <c r="BF480" s="110">
        <f t="shared" si="386"/>
        <v>10.175012906465046</v>
      </c>
      <c r="BG480" s="110">
        <f t="shared" si="387"/>
        <v>228.64036881278199</v>
      </c>
      <c r="BH480" s="110">
        <f t="shared" si="388"/>
        <v>78.652834458757027</v>
      </c>
      <c r="BI480" s="108">
        <f t="shared" si="389"/>
        <v>0</v>
      </c>
      <c r="BJ480" s="109">
        <f t="shared" si="390"/>
        <v>-14014.325706977252</v>
      </c>
      <c r="BK480" s="109">
        <f t="shared" si="377"/>
        <v>15784.888023521606</v>
      </c>
      <c r="BL480" s="89">
        <f t="shared" si="391"/>
        <v>0.12633945817763115</v>
      </c>
      <c r="BM480" s="109">
        <f t="shared" si="420"/>
        <v>2394.7836083081943</v>
      </c>
      <c r="BN480" s="108">
        <f t="shared" si="392"/>
        <v>18179.671631829799</v>
      </c>
      <c r="BO480" s="89">
        <f t="shared" si="393"/>
        <v>0.29722057357199594</v>
      </c>
      <c r="BP480" s="108">
        <f t="shared" si="378"/>
        <v>2514.6568384633779</v>
      </c>
      <c r="BQ480" s="108">
        <f t="shared" si="394"/>
        <v>18299.544861984981</v>
      </c>
      <c r="BR480" s="89">
        <f t="shared" si="379"/>
        <v>0.30577419453540067</v>
      </c>
      <c r="BT480" s="108"/>
      <c r="BU480" s="109">
        <f t="shared" si="395"/>
        <v>-14014.325706977252</v>
      </c>
      <c r="BV480" s="109">
        <f t="shared" si="380"/>
        <v>15784.888023521606</v>
      </c>
      <c r="BX480" s="108">
        <f t="shared" si="381"/>
        <v>14014.325706977252</v>
      </c>
      <c r="BY480" s="111">
        <f t="shared" si="382"/>
        <v>0.12633945817763115</v>
      </c>
      <c r="BZ480" s="108">
        <f t="shared" si="421"/>
        <v>94.360000999999997</v>
      </c>
      <c r="CA480" s="108">
        <f t="shared" si="422"/>
        <v>29.629999000000002</v>
      </c>
    </row>
    <row r="481" spans="1:79" ht="12.75" customHeight="1" x14ac:dyDescent="0.2">
      <c r="A481" s="107">
        <v>42416</v>
      </c>
      <c r="B481" s="109">
        <v>97.300003000000004</v>
      </c>
      <c r="C481" s="109">
        <v>77.349997999999999</v>
      </c>
      <c r="D481" s="109">
        <v>79.720000999999996</v>
      </c>
      <c r="E481" s="109">
        <v>91.5</v>
      </c>
      <c r="F481" s="109">
        <v>33.75</v>
      </c>
      <c r="G481" s="109">
        <v>30.68</v>
      </c>
      <c r="H481" s="109"/>
      <c r="I481" s="109"/>
      <c r="J481" s="197"/>
      <c r="K481" s="109"/>
      <c r="L481" s="189">
        <f>IF(inter=Weekly_2,L480+$B$4,IF(inter=Bi_weekly_2,L479+$B$4,IF(inter=Monthly_2,0,IF(inter=Quarterly_2,0,IF(inter=Yearly_2,0,IF(inter=None_2,0,0))))))</f>
        <v>0</v>
      </c>
      <c r="M481" s="109">
        <f t="shared" si="396"/>
        <v>0</v>
      </c>
      <c r="N481" s="109">
        <f t="shared" si="397"/>
        <v>0</v>
      </c>
      <c r="O481" s="109">
        <f t="shared" si="398"/>
        <v>0</v>
      </c>
      <c r="P481" s="109">
        <f t="shared" si="399"/>
        <v>0</v>
      </c>
      <c r="Q481" s="109">
        <f t="shared" si="400"/>
        <v>0</v>
      </c>
      <c r="R481" s="109">
        <f t="shared" si="401"/>
        <v>0</v>
      </c>
      <c r="S481" s="110">
        <f t="shared" si="402"/>
        <v>0</v>
      </c>
      <c r="T481" s="110">
        <f t="shared" si="403"/>
        <v>0</v>
      </c>
      <c r="U481" s="110">
        <f t="shared" si="404"/>
        <v>0</v>
      </c>
      <c r="V481" s="110">
        <f t="shared" si="405"/>
        <v>0</v>
      </c>
      <c r="W481" s="110">
        <f t="shared" si="406"/>
        <v>0</v>
      </c>
      <c r="X481" s="110">
        <f t="shared" si="407"/>
        <v>0</v>
      </c>
      <c r="Y481" s="110">
        <f t="shared" si="408"/>
        <v>29.745957805039726</v>
      </c>
      <c r="Z481" s="110">
        <f t="shared" si="409"/>
        <v>37.284210526315789</v>
      </c>
      <c r="AA481" s="110">
        <f t="shared" si="410"/>
        <v>11.494135352010826</v>
      </c>
      <c r="AB481" s="110">
        <f t="shared" si="411"/>
        <v>8.7567991456010272</v>
      </c>
      <c r="AC481" s="110">
        <f t="shared" si="412"/>
        <v>196.35310990050118</v>
      </c>
      <c r="AD481" s="110">
        <f t="shared" si="413"/>
        <v>70.161767244576865</v>
      </c>
      <c r="AE481" s="110"/>
      <c r="AF481" s="110"/>
      <c r="AG481" s="110"/>
      <c r="AH481" s="110"/>
      <c r="AI481" s="110"/>
      <c r="AJ481" s="110"/>
      <c r="AK481" s="90">
        <f t="shared" si="365"/>
        <v>0</v>
      </c>
      <c r="AL481" s="90">
        <f t="shared" si="366"/>
        <v>0</v>
      </c>
      <c r="AM481" s="90">
        <f t="shared" si="367"/>
        <v>0</v>
      </c>
      <c r="AN481" s="90">
        <f t="shared" si="368"/>
        <v>0</v>
      </c>
      <c r="AO481" s="90">
        <f t="shared" si="369"/>
        <v>0</v>
      </c>
      <c r="AP481" s="90">
        <f t="shared" si="370"/>
        <v>0</v>
      </c>
      <c r="AQ481" s="110">
        <f t="shared" si="371"/>
        <v>0</v>
      </c>
      <c r="AR481" s="110">
        <f t="shared" si="372"/>
        <v>0</v>
      </c>
      <c r="AS481" s="110">
        <f t="shared" si="373"/>
        <v>0</v>
      </c>
      <c r="AT481" s="110">
        <f t="shared" si="374"/>
        <v>0</v>
      </c>
      <c r="AU481" s="110">
        <f t="shared" si="375"/>
        <v>0</v>
      </c>
      <c r="AV481" s="110">
        <f t="shared" si="376"/>
        <v>0</v>
      </c>
      <c r="AW481" s="110">
        <f t="shared" si="414"/>
        <v>4.2164658869278462</v>
      </c>
      <c r="AX481" s="110">
        <f t="shared" si="415"/>
        <v>7.1951710238081299</v>
      </c>
      <c r="AY481" s="110">
        <f t="shared" si="416"/>
        <v>1.8220135704697615</v>
      </c>
      <c r="AZ481" s="110">
        <f t="shared" si="417"/>
        <v>1.4182137608640195</v>
      </c>
      <c r="BA481" s="110">
        <f t="shared" si="418"/>
        <v>32.287258912280812</v>
      </c>
      <c r="BB481" s="110">
        <f t="shared" si="419"/>
        <v>8.4910672141801644</v>
      </c>
      <c r="BC481" s="110">
        <f t="shared" si="383"/>
        <v>33.962423691967572</v>
      </c>
      <c r="BD481" s="110">
        <f t="shared" si="384"/>
        <v>44.479381550123918</v>
      </c>
      <c r="BE481" s="110">
        <f t="shared" si="385"/>
        <v>13.316148922480588</v>
      </c>
      <c r="BF481" s="110">
        <f t="shared" si="386"/>
        <v>10.175012906465046</v>
      </c>
      <c r="BG481" s="110">
        <f t="shared" si="387"/>
        <v>228.64036881278199</v>
      </c>
      <c r="BH481" s="110">
        <f t="shared" si="388"/>
        <v>78.652834458757027</v>
      </c>
      <c r="BI481" s="108">
        <f t="shared" si="389"/>
        <v>0</v>
      </c>
      <c r="BJ481" s="109">
        <f t="shared" si="390"/>
        <v>-14014.325706977252</v>
      </c>
      <c r="BK481" s="109">
        <f t="shared" si="377"/>
        <v>16275.255475094809</v>
      </c>
      <c r="BL481" s="89">
        <f t="shared" si="391"/>
        <v>0.161329900231441</v>
      </c>
      <c r="BM481" s="109">
        <f t="shared" si="420"/>
        <v>2394.7836083081943</v>
      </c>
      <c r="BN481" s="108">
        <f t="shared" si="392"/>
        <v>18670.039083403004</v>
      </c>
      <c r="BO481" s="89">
        <f t="shared" si="393"/>
        <v>0.33221101562580579</v>
      </c>
      <c r="BP481" s="108">
        <f t="shared" si="378"/>
        <v>2592.0270209481396</v>
      </c>
      <c r="BQ481" s="108">
        <f t="shared" si="394"/>
        <v>18867.282496042946</v>
      </c>
      <c r="BR481" s="89">
        <f t="shared" si="379"/>
        <v>0.34628542896284853</v>
      </c>
      <c r="BT481" s="108"/>
      <c r="BU481" s="109">
        <f t="shared" si="395"/>
        <v>-14014.325706977252</v>
      </c>
      <c r="BV481" s="109">
        <f t="shared" si="380"/>
        <v>16275.255475094809</v>
      </c>
      <c r="BX481" s="108">
        <f t="shared" si="381"/>
        <v>14014.325706977252</v>
      </c>
      <c r="BY481" s="111">
        <f t="shared" si="382"/>
        <v>0.16132990023144078</v>
      </c>
      <c r="BZ481" s="108">
        <f t="shared" si="421"/>
        <v>97.300003000000004</v>
      </c>
      <c r="CA481" s="108">
        <f t="shared" si="422"/>
        <v>30.68</v>
      </c>
    </row>
    <row r="482" spans="1:79" ht="12.75" customHeight="1" x14ac:dyDescent="0.2">
      <c r="A482" s="107">
        <v>42422</v>
      </c>
      <c r="B482" s="109">
        <v>99.110000999999997</v>
      </c>
      <c r="C482" s="109">
        <v>78.400002000000001</v>
      </c>
      <c r="D482" s="109">
        <v>81.709998999999996</v>
      </c>
      <c r="E482" s="109">
        <v>93.989998</v>
      </c>
      <c r="F482" s="109">
        <v>33.770000000000003</v>
      </c>
      <c r="G482" s="109">
        <v>30.540001</v>
      </c>
      <c r="H482" s="109"/>
      <c r="I482" s="109"/>
      <c r="J482" s="197"/>
      <c r="K482" s="109"/>
      <c r="L482" s="189">
        <f>IF(inter=Weekly_2,L481+$B$4,IF(inter=Bi_weekly_2,0,IF(inter=Monthly_2,0,IF(inter=Quarterly_2,0,IF(inter=Yearly_2,0,IF(inter=None_2,0,0))))))</f>
        <v>0</v>
      </c>
      <c r="M482" s="109">
        <f t="shared" si="396"/>
        <v>0</v>
      </c>
      <c r="N482" s="109">
        <f t="shared" si="397"/>
        <v>0</v>
      </c>
      <c r="O482" s="109">
        <f t="shared" si="398"/>
        <v>0</v>
      </c>
      <c r="P482" s="109">
        <f t="shared" si="399"/>
        <v>0</v>
      </c>
      <c r="Q482" s="109">
        <f t="shared" si="400"/>
        <v>0</v>
      </c>
      <c r="R482" s="109">
        <f t="shared" si="401"/>
        <v>0</v>
      </c>
      <c r="S482" s="110">
        <f t="shared" si="402"/>
        <v>0</v>
      </c>
      <c r="T482" s="110">
        <f t="shared" si="403"/>
        <v>0</v>
      </c>
      <c r="U482" s="110">
        <f t="shared" si="404"/>
        <v>0</v>
      </c>
      <c r="V482" s="110">
        <f t="shared" si="405"/>
        <v>0</v>
      </c>
      <c r="W482" s="110">
        <f t="shared" si="406"/>
        <v>0</v>
      </c>
      <c r="X482" s="110">
        <f t="shared" si="407"/>
        <v>0</v>
      </c>
      <c r="Y482" s="110">
        <f t="shared" si="408"/>
        <v>29.745957805039726</v>
      </c>
      <c r="Z482" s="110">
        <f t="shared" si="409"/>
        <v>37.284210526315789</v>
      </c>
      <c r="AA482" s="110">
        <f t="shared" si="410"/>
        <v>11.494135352010826</v>
      </c>
      <c r="AB482" s="110">
        <f t="shared" si="411"/>
        <v>8.7567991456010272</v>
      </c>
      <c r="AC482" s="110">
        <f t="shared" si="412"/>
        <v>196.35310990050118</v>
      </c>
      <c r="AD482" s="110">
        <f t="shared" si="413"/>
        <v>70.161767244576865</v>
      </c>
      <c r="AE482" s="110"/>
      <c r="AF482" s="110"/>
      <c r="AG482" s="110"/>
      <c r="AH482" s="110"/>
      <c r="AI482" s="110"/>
      <c r="AJ482" s="110"/>
      <c r="AK482" s="90">
        <f t="shared" si="365"/>
        <v>0</v>
      </c>
      <c r="AL482" s="90">
        <f t="shared" si="366"/>
        <v>0</v>
      </c>
      <c r="AM482" s="90">
        <f t="shared" si="367"/>
        <v>0</v>
      </c>
      <c r="AN482" s="90">
        <f t="shared" si="368"/>
        <v>0</v>
      </c>
      <c r="AO482" s="90">
        <f t="shared" si="369"/>
        <v>0</v>
      </c>
      <c r="AP482" s="90">
        <f t="shared" si="370"/>
        <v>0</v>
      </c>
      <c r="AQ482" s="110">
        <f t="shared" si="371"/>
        <v>0</v>
      </c>
      <c r="AR482" s="110">
        <f t="shared" si="372"/>
        <v>0</v>
      </c>
      <c r="AS482" s="110">
        <f t="shared" si="373"/>
        <v>0</v>
      </c>
      <c r="AT482" s="110">
        <f t="shared" si="374"/>
        <v>0</v>
      </c>
      <c r="AU482" s="110">
        <f t="shared" si="375"/>
        <v>0</v>
      </c>
      <c r="AV482" s="110">
        <f t="shared" si="376"/>
        <v>0</v>
      </c>
      <c r="AW482" s="110">
        <f t="shared" si="414"/>
        <v>4.2164658869278462</v>
      </c>
      <c r="AX482" s="110">
        <f t="shared" si="415"/>
        <v>7.1951710238081299</v>
      </c>
      <c r="AY482" s="110">
        <f t="shared" si="416"/>
        <v>1.8220135704697615</v>
      </c>
      <c r="AZ482" s="110">
        <f t="shared" si="417"/>
        <v>1.4182137608640195</v>
      </c>
      <c r="BA482" s="110">
        <f t="shared" si="418"/>
        <v>32.287258912280812</v>
      </c>
      <c r="BB482" s="110">
        <f t="shared" si="419"/>
        <v>8.4910672141801644</v>
      </c>
      <c r="BC482" s="110">
        <f t="shared" si="383"/>
        <v>33.962423691967572</v>
      </c>
      <c r="BD482" s="110">
        <f t="shared" si="384"/>
        <v>44.479381550123918</v>
      </c>
      <c r="BE482" s="110">
        <f t="shared" si="385"/>
        <v>13.316148922480588</v>
      </c>
      <c r="BF482" s="110">
        <f t="shared" si="386"/>
        <v>10.175012906465046</v>
      </c>
      <c r="BG482" s="110">
        <f t="shared" si="387"/>
        <v>228.64036881278199</v>
      </c>
      <c r="BH482" s="110">
        <f t="shared" si="388"/>
        <v>78.652834458757027</v>
      </c>
      <c r="BI482" s="108">
        <f t="shared" si="389"/>
        <v>0</v>
      </c>
      <c r="BJ482" s="109">
        <f t="shared" si="390"/>
        <v>-14014.325706977252</v>
      </c>
      <c r="BK482" s="109">
        <f t="shared" si="377"/>
        <v>16407.026373086206</v>
      </c>
      <c r="BL482" s="89">
        <f t="shared" si="391"/>
        <v>0.1707324858960364</v>
      </c>
      <c r="BM482" s="109">
        <f t="shared" si="420"/>
        <v>2394.7836083081943</v>
      </c>
      <c r="BN482" s="108">
        <f t="shared" si="392"/>
        <v>18801.809981394399</v>
      </c>
      <c r="BO482" s="89">
        <f t="shared" si="393"/>
        <v>0.34161360129040119</v>
      </c>
      <c r="BP482" s="108">
        <f t="shared" si="378"/>
        <v>2613.8279311748888</v>
      </c>
      <c r="BQ482" s="108">
        <f t="shared" si="394"/>
        <v>19020.854304261091</v>
      </c>
      <c r="BR482" s="89">
        <f t="shared" si="379"/>
        <v>0.35724363069364529</v>
      </c>
      <c r="BT482" s="108"/>
      <c r="BU482" s="109">
        <f t="shared" si="395"/>
        <v>-14014.325706977252</v>
      </c>
      <c r="BV482" s="109">
        <f t="shared" si="380"/>
        <v>16407.026373086206</v>
      </c>
      <c r="BX482" s="108">
        <f t="shared" si="381"/>
        <v>14014.325706977252</v>
      </c>
      <c r="BY482" s="111">
        <f t="shared" si="382"/>
        <v>0.1707324858960364</v>
      </c>
      <c r="BZ482" s="108">
        <f t="shared" si="421"/>
        <v>99.110000999999997</v>
      </c>
      <c r="CA482" s="108">
        <f t="shared" si="422"/>
        <v>30.540001</v>
      </c>
    </row>
    <row r="483" spans="1:79" ht="12.75" customHeight="1" x14ac:dyDescent="0.2">
      <c r="A483" s="107">
        <v>42429</v>
      </c>
      <c r="B483" s="109">
        <v>102.07</v>
      </c>
      <c r="C483" s="109">
        <v>80.809997999999993</v>
      </c>
      <c r="D483" s="109">
        <v>84.730002999999996</v>
      </c>
      <c r="E483" s="109">
        <v>98.779999000000004</v>
      </c>
      <c r="F483" s="109">
        <v>35.369999</v>
      </c>
      <c r="G483" s="109">
        <v>33.409999999999997</v>
      </c>
      <c r="H483" s="109"/>
      <c r="I483" s="109"/>
      <c r="J483" s="197"/>
      <c r="K483" s="109"/>
      <c r="L483" s="189">
        <f>IF(inter=Weekly_2,L482+$B$4,IF(inter=Bi_weekly_2,L481+$B$4,IF(inter=Monthly_2,L479+$B$4,IF(inter=Quarterly_2,0,IF(inter=Yearly_2,0,IF(inter=None_2,0,0))))))</f>
        <v>16200</v>
      </c>
      <c r="M483" s="109">
        <f t="shared" si="396"/>
        <v>184.96991316040476</v>
      </c>
      <c r="N483" s="109">
        <f t="shared" si="397"/>
        <v>161.73697806315795</v>
      </c>
      <c r="O483" s="109">
        <f t="shared" si="398"/>
        <v>66.698122858283227</v>
      </c>
      <c r="P483" s="109">
        <f t="shared" si="399"/>
        <v>71.196610845670307</v>
      </c>
      <c r="Q483" s="109">
        <f t="shared" si="400"/>
        <v>286.80930082761734</v>
      </c>
      <c r="R483" s="109">
        <f t="shared" si="401"/>
        <v>205.70464364131294</v>
      </c>
      <c r="S483" s="110">
        <f t="shared" si="402"/>
        <v>-1.8121868635289975</v>
      </c>
      <c r="T483" s="110">
        <f t="shared" si="403"/>
        <v>-2.0014476186864645</v>
      </c>
      <c r="U483" s="110">
        <f t="shared" si="404"/>
        <v>-0.78718423812971217</v>
      </c>
      <c r="V483" s="110">
        <f t="shared" si="405"/>
        <v>-0.72075938010153562</v>
      </c>
      <c r="W483" s="110">
        <f t="shared" si="406"/>
        <v>-8.1088297691955642</v>
      </c>
      <c r="X483" s="110">
        <f t="shared" si="407"/>
        <v>-6.1569782592431297</v>
      </c>
      <c r="Y483" s="110">
        <f t="shared" si="408"/>
        <v>27.93377094151073</v>
      </c>
      <c r="Z483" s="110">
        <f t="shared" si="409"/>
        <v>35.282762907629326</v>
      </c>
      <c r="AA483" s="110">
        <f t="shared" si="410"/>
        <v>10.706951113881114</v>
      </c>
      <c r="AB483" s="110">
        <f t="shared" si="411"/>
        <v>8.0360397654994919</v>
      </c>
      <c r="AC483" s="110">
        <f t="shared" si="412"/>
        <v>188.24428013130563</v>
      </c>
      <c r="AD483" s="110">
        <f t="shared" si="413"/>
        <v>64.004788985333732</v>
      </c>
      <c r="AE483" s="110"/>
      <c r="AF483" s="110"/>
      <c r="AG483" s="110"/>
      <c r="AH483" s="110"/>
      <c r="AI483" s="110"/>
      <c r="AJ483" s="110"/>
      <c r="AK483" s="90">
        <f t="shared" ref="AK483:AK526" si="423">(Y483*AE483)</f>
        <v>0</v>
      </c>
      <c r="AL483" s="90">
        <f t="shared" ref="AL483:AL526" si="424">(Z483*AF483)</f>
        <v>0</v>
      </c>
      <c r="AM483" s="90">
        <f t="shared" ref="AM483:AM526" si="425">(AA483*AG483)</f>
        <v>0</v>
      </c>
      <c r="AN483" s="90">
        <f t="shared" ref="AN483:AN526" si="426">(AB483*AH483)</f>
        <v>0</v>
      </c>
      <c r="AO483" s="90">
        <f t="shared" ref="AO483:AO526" si="427">(AC483*AI483)</f>
        <v>0</v>
      </c>
      <c r="AP483" s="90">
        <f t="shared" ref="AP483:AP526" si="428">(AD483*AJ483)</f>
        <v>0</v>
      </c>
      <c r="AQ483" s="110">
        <f t="shared" ref="AQ483:AQ526" si="429">IF(AK483&gt;0,AK483/B483,0)</f>
        <v>0</v>
      </c>
      <c r="AR483" s="110">
        <f t="shared" ref="AR483:AR526" si="430">IF(AL483&gt;0,AL483/C483,0)</f>
        <v>0</v>
      </c>
      <c r="AS483" s="110">
        <f t="shared" ref="AS483:AS526" si="431">IF(AM483&gt;0,AM483/D483,0)</f>
        <v>0</v>
      </c>
      <c r="AT483" s="110">
        <f t="shared" ref="AT483:AT526" si="432">IF(AN483&gt;0,AN483/E483,0)</f>
        <v>0</v>
      </c>
      <c r="AU483" s="110">
        <f t="shared" ref="AU483:AU526" si="433">IF(AO483&gt;0,AO483/F483,0)</f>
        <v>0</v>
      </c>
      <c r="AV483" s="110">
        <f t="shared" ref="AV483:AV526" si="434">IF(AP483&gt;0,AP483/G483,0)</f>
        <v>0</v>
      </c>
      <c r="AW483" s="110">
        <f t="shared" si="414"/>
        <v>4.2164658869278462</v>
      </c>
      <c r="AX483" s="110">
        <f t="shared" si="415"/>
        <v>7.1951710238081299</v>
      </c>
      <c r="AY483" s="110">
        <f t="shared" si="416"/>
        <v>1.8220135704697615</v>
      </c>
      <c r="AZ483" s="110">
        <f t="shared" si="417"/>
        <v>1.4182137608640195</v>
      </c>
      <c r="BA483" s="110">
        <f t="shared" si="418"/>
        <v>32.287258912280812</v>
      </c>
      <c r="BB483" s="110">
        <f t="shared" si="419"/>
        <v>8.4910672141801644</v>
      </c>
      <c r="BC483" s="110">
        <f t="shared" si="383"/>
        <v>32.15023682843858</v>
      </c>
      <c r="BD483" s="110">
        <f t="shared" si="384"/>
        <v>42.477933931437455</v>
      </c>
      <c r="BE483" s="110">
        <f t="shared" si="385"/>
        <v>12.528964684350877</v>
      </c>
      <c r="BF483" s="110">
        <f t="shared" si="386"/>
        <v>9.4542535263635123</v>
      </c>
      <c r="BG483" s="110">
        <f t="shared" si="387"/>
        <v>220.53153904358643</v>
      </c>
      <c r="BH483" s="110">
        <f t="shared" si="388"/>
        <v>72.495856199513895</v>
      </c>
      <c r="BI483" s="108">
        <f t="shared" si="389"/>
        <v>0</v>
      </c>
      <c r="BJ483" s="109">
        <f t="shared" si="390"/>
        <v>-13037.210137580805</v>
      </c>
      <c r="BK483" s="109">
        <f t="shared" ref="BK483:BK526" si="435">(Y483*B483)+(Z483*C483)+(AA483*D483)+(AB483*E483)+(AC483*F483)+(AD483*G483)</f>
        <v>16199.999999999998</v>
      </c>
      <c r="BL483" s="89">
        <f t="shared" si="391"/>
        <v>0.24259713765771074</v>
      </c>
      <c r="BM483" s="109">
        <f t="shared" si="420"/>
        <v>2394.7836083081943</v>
      </c>
      <c r="BN483" s="108">
        <f t="shared" si="392"/>
        <v>18594.783608308193</v>
      </c>
      <c r="BO483" s="89">
        <f t="shared" si="393"/>
        <v>0.42628548685483225</v>
      </c>
      <c r="BP483" s="108">
        <f t="shared" ref="BP483:BP526" si="436">(B483*AW483)+(C483*AX483)+(D483*AY483)+(E483*AZ483)+(F483*BA483)+(G483*BB483)</f>
        <v>2731.9736693600685</v>
      </c>
      <c r="BQ483" s="108">
        <f t="shared" si="394"/>
        <v>18931.973669360068</v>
      </c>
      <c r="BR483" s="89">
        <f t="shared" ref="BR483:BR526" si="437">(BQ483/ABS(BJ483))-1</f>
        <v>0.45214915381222043</v>
      </c>
      <c r="BT483" s="108"/>
      <c r="BU483" s="109">
        <f t="shared" si="395"/>
        <v>-13037.210137580805</v>
      </c>
      <c r="BV483" s="109">
        <f t="shared" ref="BV483:BV526" si="438">(Y483*B483)+(Z483*C483)+(AA483*D483)+(AB483*E483)+(AC483*F483)+(AD483*G483)</f>
        <v>16199.999999999998</v>
      </c>
      <c r="BX483" s="108">
        <f t="shared" ref="BX483:BX526" si="439">ABS(BJ483)</f>
        <v>13037.210137580805</v>
      </c>
      <c r="BY483" s="111">
        <f t="shared" ref="BY483:BY526" si="440">IRR(BJ483:BK483)</f>
        <v>0.24259713765771096</v>
      </c>
      <c r="BZ483" s="108">
        <f t="shared" si="421"/>
        <v>102.07</v>
      </c>
      <c r="CA483" s="108">
        <f t="shared" si="422"/>
        <v>33.409999999999997</v>
      </c>
    </row>
    <row r="484" spans="1:79" ht="12.75" customHeight="1" x14ac:dyDescent="0.2">
      <c r="A484" s="107">
        <v>42436</v>
      </c>
      <c r="B484" s="109">
        <v>103.19000200000001</v>
      </c>
      <c r="C484" s="109">
        <v>81.889999000000003</v>
      </c>
      <c r="D484" s="109">
        <v>86.010002</v>
      </c>
      <c r="E484" s="109">
        <v>99.629997000000003</v>
      </c>
      <c r="F484" s="109">
        <v>35.979999999999997</v>
      </c>
      <c r="G484" s="109">
        <v>33.610000999999997</v>
      </c>
      <c r="H484" s="109"/>
      <c r="I484" s="109"/>
      <c r="J484" s="197"/>
      <c r="K484" s="109"/>
      <c r="L484" s="189">
        <f>IF(inter=Weekly_2,L483+$B$4,IF(inter=Bi_weekly_2,0,IF(inter=Monthly_2,0,IF(inter=Quarterly_2,0,IF(inter=Yearly_2,0,IF(inter=None_2,0,0))))))</f>
        <v>0</v>
      </c>
      <c r="M484" s="109">
        <f t="shared" si="396"/>
        <v>0</v>
      </c>
      <c r="N484" s="109">
        <f t="shared" si="397"/>
        <v>0</v>
      </c>
      <c r="O484" s="109">
        <f t="shared" si="398"/>
        <v>0</v>
      </c>
      <c r="P484" s="109">
        <f t="shared" si="399"/>
        <v>0</v>
      </c>
      <c r="Q484" s="109">
        <f t="shared" si="400"/>
        <v>0</v>
      </c>
      <c r="R484" s="109">
        <f t="shared" si="401"/>
        <v>0</v>
      </c>
      <c r="S484" s="110">
        <f t="shared" si="402"/>
        <v>0</v>
      </c>
      <c r="T484" s="110">
        <f t="shared" si="403"/>
        <v>0</v>
      </c>
      <c r="U484" s="110">
        <f t="shared" si="404"/>
        <v>0</v>
      </c>
      <c r="V484" s="110">
        <f t="shared" si="405"/>
        <v>0</v>
      </c>
      <c r="W484" s="110">
        <f t="shared" si="406"/>
        <v>0</v>
      </c>
      <c r="X484" s="110">
        <f t="shared" si="407"/>
        <v>0</v>
      </c>
      <c r="Y484" s="110">
        <f t="shared" si="408"/>
        <v>27.93377094151073</v>
      </c>
      <c r="Z484" s="110">
        <f t="shared" si="409"/>
        <v>35.282762907629326</v>
      </c>
      <c r="AA484" s="110">
        <f t="shared" si="410"/>
        <v>10.706951113881114</v>
      </c>
      <c r="AB484" s="110">
        <f t="shared" si="411"/>
        <v>8.0360397654994919</v>
      </c>
      <c r="AC484" s="110">
        <f t="shared" si="412"/>
        <v>188.24428013130563</v>
      </c>
      <c r="AD484" s="110">
        <f t="shared" si="413"/>
        <v>64.004788985333732</v>
      </c>
      <c r="AE484" s="110"/>
      <c r="AF484" s="110"/>
      <c r="AG484" s="110"/>
      <c r="AH484" s="110"/>
      <c r="AI484" s="110"/>
      <c r="AJ484" s="110"/>
      <c r="AK484" s="90">
        <f t="shared" si="423"/>
        <v>0</v>
      </c>
      <c r="AL484" s="90">
        <f t="shared" si="424"/>
        <v>0</v>
      </c>
      <c r="AM484" s="90">
        <f t="shared" si="425"/>
        <v>0</v>
      </c>
      <c r="AN484" s="90">
        <f t="shared" si="426"/>
        <v>0</v>
      </c>
      <c r="AO484" s="90">
        <f t="shared" si="427"/>
        <v>0</v>
      </c>
      <c r="AP484" s="90">
        <f t="shared" si="428"/>
        <v>0</v>
      </c>
      <c r="AQ484" s="110">
        <f t="shared" si="429"/>
        <v>0</v>
      </c>
      <c r="AR484" s="110">
        <f t="shared" si="430"/>
        <v>0</v>
      </c>
      <c r="AS484" s="110">
        <f t="shared" si="431"/>
        <v>0</v>
      </c>
      <c r="AT484" s="110">
        <f t="shared" si="432"/>
        <v>0</v>
      </c>
      <c r="AU484" s="110">
        <f t="shared" si="433"/>
        <v>0</v>
      </c>
      <c r="AV484" s="110">
        <f t="shared" si="434"/>
        <v>0</v>
      </c>
      <c r="AW484" s="110">
        <f t="shared" si="414"/>
        <v>4.2164658869278462</v>
      </c>
      <c r="AX484" s="110">
        <f t="shared" si="415"/>
        <v>7.1951710238081299</v>
      </c>
      <c r="AY484" s="110">
        <f t="shared" si="416"/>
        <v>1.8220135704697615</v>
      </c>
      <c r="AZ484" s="110">
        <f t="shared" si="417"/>
        <v>1.4182137608640195</v>
      </c>
      <c r="BA484" s="110">
        <f t="shared" si="418"/>
        <v>32.287258912280812</v>
      </c>
      <c r="BB484" s="110">
        <f t="shared" si="419"/>
        <v>8.4910672141801644</v>
      </c>
      <c r="BC484" s="110">
        <f t="shared" ref="BC484:BC526" si="441">Y484+AW484</f>
        <v>32.15023682843858</v>
      </c>
      <c r="BD484" s="110">
        <f t="shared" ref="BD484:BD526" si="442">Z484+AX484</f>
        <v>42.477933931437455</v>
      </c>
      <c r="BE484" s="110">
        <f t="shared" ref="BE484:BE526" si="443">AA484+AY484</f>
        <v>12.528964684350877</v>
      </c>
      <c r="BF484" s="110">
        <f t="shared" ref="BF484:BF526" si="444">AB484+AZ484</f>
        <v>9.4542535263635123</v>
      </c>
      <c r="BG484" s="110">
        <f t="shared" ref="BG484:BG526" si="445">AC484+BA484</f>
        <v>220.53153904358643</v>
      </c>
      <c r="BH484" s="110">
        <f t="shared" ref="BH484:BH526" si="446">AD484+BB484</f>
        <v>72.495856199513895</v>
      </c>
      <c r="BI484" s="108">
        <f t="shared" ref="BI484:BI526" si="447">(AK484+AL484+AM484+AN484+AO484+AP484)</f>
        <v>0</v>
      </c>
      <c r="BJ484" s="109">
        <f t="shared" ref="BJ484:BJ526" si="448">BJ483+M484+N484+O484+P484+Q484+R484</f>
        <v>-13037.210137580805</v>
      </c>
      <c r="BK484" s="109">
        <f t="shared" si="435"/>
        <v>16417.557023918678</v>
      </c>
      <c r="BL484" s="89">
        <f t="shared" ref="BL484:BL526" si="449">BK484/ABS(BJ484)-1</f>
        <v>0.2592845287193577</v>
      </c>
      <c r="BM484" s="109">
        <f t="shared" si="420"/>
        <v>2394.7836083081943</v>
      </c>
      <c r="BN484" s="108">
        <f t="shared" ref="BN484:BN526" si="450">BK484+BM484</f>
        <v>18812.340632226871</v>
      </c>
      <c r="BO484" s="89">
        <f t="shared" ref="BO484:BO526" si="451">BN484/ABS(BJ484)-1</f>
        <v>0.44297287791647921</v>
      </c>
      <c r="BP484" s="108">
        <f t="shared" si="436"/>
        <v>2769.398048053391</v>
      </c>
      <c r="BQ484" s="108">
        <f t="shared" ref="BQ484:BQ526" si="452">(B484*BC484)+(C484*BD484)+(D484*BE484)+(E484*BF484)+(F484*BG484)+(G484*BH484)</f>
        <v>19186.955071972072</v>
      </c>
      <c r="BR484" s="89">
        <f t="shared" si="437"/>
        <v>0.47170712671602444</v>
      </c>
      <c r="BT484" s="108"/>
      <c r="BU484" s="109">
        <f t="shared" ref="BU484:BU526" si="453">BU483+M484+N484+O484+P484+Q484+R484</f>
        <v>-13037.210137580805</v>
      </c>
      <c r="BV484" s="109">
        <f t="shared" si="438"/>
        <v>16417.557023918678</v>
      </c>
      <c r="BX484" s="108">
        <f t="shared" si="439"/>
        <v>13037.210137580805</v>
      </c>
      <c r="BY484" s="111">
        <f t="shared" si="440"/>
        <v>0.2592845287193577</v>
      </c>
      <c r="BZ484" s="108">
        <f t="shared" si="421"/>
        <v>103.19000200000001</v>
      </c>
      <c r="CA484" s="108">
        <f t="shared" si="422"/>
        <v>33.610000999999997</v>
      </c>
    </row>
    <row r="485" spans="1:79" ht="12.75" customHeight="1" x14ac:dyDescent="0.2">
      <c r="A485" s="107">
        <v>42443</v>
      </c>
      <c r="B485" s="109">
        <v>104.129997</v>
      </c>
      <c r="C485" s="109">
        <v>82.889999000000003</v>
      </c>
      <c r="D485" s="109">
        <v>86.82</v>
      </c>
      <c r="E485" s="109">
        <v>101.120003</v>
      </c>
      <c r="F485" s="109">
        <v>36.020000000000003</v>
      </c>
      <c r="G485" s="109">
        <v>34.400002000000001</v>
      </c>
      <c r="H485" s="109"/>
      <c r="I485" s="109"/>
      <c r="J485" s="197"/>
      <c r="K485" s="109"/>
      <c r="L485" s="189">
        <f>IF(inter=Weekly_2,L484+$B$4,IF(inter=Bi_weekly_2,L483+$B$4,IF(inter=Monthly_2,0,IF(inter=Quarterly_2,0,IF(inter=Yearly_2,0,IF(inter=None_2,0,0))))))</f>
        <v>0</v>
      </c>
      <c r="M485" s="109">
        <f t="shared" ref="M485:M526" si="454">IF(L485=0,0,-((L485*$B$29)-(Y484*B485)))</f>
        <v>0</v>
      </c>
      <c r="N485" s="109">
        <f t="shared" ref="N485:N526" si="455">IF(L485=0,0,-((L485*$C$29)-(Z484*C485)))</f>
        <v>0</v>
      </c>
      <c r="O485" s="109">
        <f t="shared" ref="O485:O526" si="456">IF(L485=0,0,-((L485*$D$29)-(AA484*D485)))</f>
        <v>0</v>
      </c>
      <c r="P485" s="109">
        <f t="shared" ref="P485:P526" si="457">IF(L485=0,0,-((L485*$E$29)-(AB484*E485)))</f>
        <v>0</v>
      </c>
      <c r="Q485" s="109">
        <f t="shared" ref="Q485:Q526" si="458">IF(L485=0,0,-((L485*$F$29)-(AC484*F485)))</f>
        <v>0</v>
      </c>
      <c r="R485" s="109">
        <f t="shared" ref="R485:R526" si="459">IF(L485=0,0,-((L485*$G$29)-(AD484*G485)))</f>
        <v>0</v>
      </c>
      <c r="S485" s="110">
        <f t="shared" ref="S485:S526" si="460">-((M485)/B485)</f>
        <v>0</v>
      </c>
      <c r="T485" s="110">
        <f t="shared" ref="T485:T526" si="461">-((N485)/C485)</f>
        <v>0</v>
      </c>
      <c r="U485" s="110">
        <f t="shared" ref="U485:U526" si="462">-(O485)/D485</f>
        <v>0</v>
      </c>
      <c r="V485" s="110">
        <f t="shared" ref="V485:V526" si="463">-(P485)/E485</f>
        <v>0</v>
      </c>
      <c r="W485" s="110">
        <f t="shared" ref="W485:W526" si="464">-(Q485)/F485</f>
        <v>0</v>
      </c>
      <c r="X485" s="110">
        <f t="shared" ref="X485:X526" si="465">-(R485)/G485</f>
        <v>0</v>
      </c>
      <c r="Y485" s="110">
        <f t="shared" ref="Y485:Y526" si="466">Y484+S485</f>
        <v>27.93377094151073</v>
      </c>
      <c r="Z485" s="110">
        <f t="shared" ref="Z485:Z526" si="467">Z484+T485</f>
        <v>35.282762907629326</v>
      </c>
      <c r="AA485" s="110">
        <f t="shared" ref="AA485:AA526" si="468">AA484+U485</f>
        <v>10.706951113881114</v>
      </c>
      <c r="AB485" s="110">
        <f t="shared" ref="AB485:AB526" si="469">AB484+V485</f>
        <v>8.0360397654994919</v>
      </c>
      <c r="AC485" s="110">
        <f t="shared" ref="AC485:AC526" si="470">AC484+W485</f>
        <v>188.24428013130563</v>
      </c>
      <c r="AD485" s="110">
        <f t="shared" ref="AD485:AD526" si="471">AD484+X485</f>
        <v>64.004788985333732</v>
      </c>
      <c r="AE485" s="110">
        <v>0.48</v>
      </c>
      <c r="AF485" s="110">
        <v>0.53600000000000003</v>
      </c>
      <c r="AG485" s="110">
        <v>0.308</v>
      </c>
      <c r="AH485" s="110">
        <v>0.36699999999999999</v>
      </c>
      <c r="AI485" s="110">
        <v>0.157</v>
      </c>
      <c r="AJ485" s="110">
        <v>5.7000000000000002E-2</v>
      </c>
      <c r="AK485" s="90">
        <f t="shared" si="423"/>
        <v>13.408210051925149</v>
      </c>
      <c r="AL485" s="90">
        <f t="shared" si="424"/>
        <v>18.911560918489322</v>
      </c>
      <c r="AM485" s="90">
        <f t="shared" si="425"/>
        <v>3.2977409430753832</v>
      </c>
      <c r="AN485" s="90">
        <f t="shared" si="426"/>
        <v>2.9492265939383135</v>
      </c>
      <c r="AO485" s="90">
        <f t="shared" si="427"/>
        <v>29.554351980614985</v>
      </c>
      <c r="AP485" s="90">
        <f t="shared" si="428"/>
        <v>3.648272972164023</v>
      </c>
      <c r="AQ485" s="110">
        <f t="shared" si="429"/>
        <v>0.12876414518599427</v>
      </c>
      <c r="AR485" s="110">
        <f t="shared" si="430"/>
        <v>0.22815250508676349</v>
      </c>
      <c r="AS485" s="110">
        <f t="shared" si="431"/>
        <v>3.7983655184005802E-2</v>
      </c>
      <c r="AT485" s="110">
        <f t="shared" si="432"/>
        <v>2.9165610229840613E-2</v>
      </c>
      <c r="AU485" s="110">
        <f t="shared" si="433"/>
        <v>0.82049838924527996</v>
      </c>
      <c r="AV485" s="110">
        <f t="shared" si="434"/>
        <v>0.10605444069927737</v>
      </c>
      <c r="AW485" s="110">
        <f t="shared" ref="AW485:AW526" si="472">AQ485+AW484+IF(AQ485&lt;0,AQ485,0)</f>
        <v>4.3452300321138404</v>
      </c>
      <c r="AX485" s="110">
        <f t="shared" ref="AX485:AX526" si="473">AR485+AX484+IF(AR485&lt;0,AR485,0)</f>
        <v>7.4233235288948931</v>
      </c>
      <c r="AY485" s="110">
        <f t="shared" ref="AY485:AY526" si="474">AS485+AY484+IF(AS485&lt;0,AS485,0)</f>
        <v>1.8599972256537673</v>
      </c>
      <c r="AZ485" s="110">
        <f t="shared" ref="AZ485:AZ526" si="475">AT485+AZ484+IF(AT485&lt;0,AT485,0)</f>
        <v>1.4473793710938601</v>
      </c>
      <c r="BA485" s="110">
        <f t="shared" ref="BA485:BA526" si="476">AU485+BA484+IF(AU485&lt;0,AU485,0)</f>
        <v>33.107757301526092</v>
      </c>
      <c r="BB485" s="110">
        <f t="shared" ref="BB485:BB526" si="477">AV485+BB484+IF(AV485&lt;0,AV485,0)</f>
        <v>8.5971216548794409</v>
      </c>
      <c r="BC485" s="110">
        <f t="shared" si="441"/>
        <v>32.279000973624569</v>
      </c>
      <c r="BD485" s="110">
        <f t="shared" si="442"/>
        <v>42.706086436524217</v>
      </c>
      <c r="BE485" s="110">
        <f t="shared" si="443"/>
        <v>12.566948339534882</v>
      </c>
      <c r="BF485" s="110">
        <f t="shared" si="444"/>
        <v>9.4834191365933513</v>
      </c>
      <c r="BG485" s="110">
        <f t="shared" si="445"/>
        <v>221.35203743283171</v>
      </c>
      <c r="BH485" s="110">
        <f t="shared" si="446"/>
        <v>72.601910640213177</v>
      </c>
      <c r="BI485" s="108">
        <f t="shared" si="447"/>
        <v>71.769363460207174</v>
      </c>
      <c r="BJ485" s="109">
        <f t="shared" si="448"/>
        <v>-13037.210137580805</v>
      </c>
      <c r="BK485" s="109">
        <f t="shared" si="435"/>
        <v>16557.837366806107</v>
      </c>
      <c r="BL485" s="89">
        <f t="shared" si="449"/>
        <v>0.27004452578982452</v>
      </c>
      <c r="BM485" s="109">
        <f t="shared" ref="BM485:BM526" si="478">BM484+BI485</f>
        <v>2466.5529717684017</v>
      </c>
      <c r="BN485" s="108">
        <f t="shared" si="450"/>
        <v>19024.390338574507</v>
      </c>
      <c r="BO485" s="89">
        <f t="shared" si="451"/>
        <v>0.45923783829603049</v>
      </c>
      <c r="BP485" s="108">
        <f t="shared" si="436"/>
        <v>2863.9144556965734</v>
      </c>
      <c r="BQ485" s="108">
        <f t="shared" si="452"/>
        <v>19421.75182250268</v>
      </c>
      <c r="BR485" s="89">
        <f t="shared" si="437"/>
        <v>0.4897168656135964</v>
      </c>
      <c r="BT485" s="108"/>
      <c r="BU485" s="109">
        <f t="shared" si="453"/>
        <v>-13037.210137580805</v>
      </c>
      <c r="BV485" s="109">
        <f t="shared" si="438"/>
        <v>16557.837366806107</v>
      </c>
      <c r="BX485" s="108">
        <f t="shared" si="439"/>
        <v>13037.210137580805</v>
      </c>
      <c r="BY485" s="111">
        <f t="shared" si="440"/>
        <v>0.27004452578982452</v>
      </c>
      <c r="BZ485" s="108">
        <f t="shared" si="421"/>
        <v>104.129997</v>
      </c>
      <c r="CA485" s="108">
        <f t="shared" si="422"/>
        <v>34.400002000000001</v>
      </c>
    </row>
    <row r="486" spans="1:79" ht="12.75" customHeight="1" x14ac:dyDescent="0.2">
      <c r="A486" s="107">
        <v>42450</v>
      </c>
      <c r="B486" s="109">
        <v>103.32</v>
      </c>
      <c r="C486" s="109">
        <v>81.660004000000001</v>
      </c>
      <c r="D486" s="109">
        <v>85.739998</v>
      </c>
      <c r="E486" s="109">
        <v>99.660004000000001</v>
      </c>
      <c r="F486" s="109">
        <v>35.290000999999997</v>
      </c>
      <c r="G486" s="109">
        <v>33.810001</v>
      </c>
      <c r="H486" s="109"/>
      <c r="I486" s="109"/>
      <c r="J486" s="197"/>
      <c r="K486" s="109"/>
      <c r="L486" s="189">
        <f>IF(inter=Weekly_2,L485+$B$4,IF(inter=Bi_weekly_2,0,IF(inter=Monthly_2,0,IF(inter=Quarterly_2,0,IF(inter=Yearly_2,0,IF(inter=None_2,0,0))))))</f>
        <v>0</v>
      </c>
      <c r="M486" s="109">
        <f t="shared" si="454"/>
        <v>0</v>
      </c>
      <c r="N486" s="109">
        <f t="shared" si="455"/>
        <v>0</v>
      </c>
      <c r="O486" s="109">
        <f t="shared" si="456"/>
        <v>0</v>
      </c>
      <c r="P486" s="109">
        <f t="shared" si="457"/>
        <v>0</v>
      </c>
      <c r="Q486" s="109">
        <f t="shared" si="458"/>
        <v>0</v>
      </c>
      <c r="R486" s="109">
        <f t="shared" si="459"/>
        <v>0</v>
      </c>
      <c r="S486" s="110">
        <f t="shared" si="460"/>
        <v>0</v>
      </c>
      <c r="T486" s="110">
        <f t="shared" si="461"/>
        <v>0</v>
      </c>
      <c r="U486" s="110">
        <f t="shared" si="462"/>
        <v>0</v>
      </c>
      <c r="V486" s="110">
        <f t="shared" si="463"/>
        <v>0</v>
      </c>
      <c r="W486" s="110">
        <f t="shared" si="464"/>
        <v>0</v>
      </c>
      <c r="X486" s="110">
        <f t="shared" si="465"/>
        <v>0</v>
      </c>
      <c r="Y486" s="110">
        <f t="shared" si="466"/>
        <v>27.93377094151073</v>
      </c>
      <c r="Z486" s="110">
        <f t="shared" si="467"/>
        <v>35.282762907629326</v>
      </c>
      <c r="AA486" s="110">
        <f t="shared" si="468"/>
        <v>10.706951113881114</v>
      </c>
      <c r="AB486" s="110">
        <f t="shared" si="469"/>
        <v>8.0360397654994919</v>
      </c>
      <c r="AC486" s="110">
        <f t="shared" si="470"/>
        <v>188.24428013130563</v>
      </c>
      <c r="AD486" s="110">
        <f t="shared" si="471"/>
        <v>64.004788985333732</v>
      </c>
      <c r="AE486" s="110"/>
      <c r="AF486" s="110"/>
      <c r="AG486" s="110"/>
      <c r="AH486" s="110"/>
      <c r="AI486" s="110"/>
      <c r="AJ486" s="110"/>
      <c r="AK486" s="90">
        <f t="shared" si="423"/>
        <v>0</v>
      </c>
      <c r="AL486" s="90">
        <f t="shared" si="424"/>
        <v>0</v>
      </c>
      <c r="AM486" s="90">
        <f t="shared" si="425"/>
        <v>0</v>
      </c>
      <c r="AN486" s="90">
        <f t="shared" si="426"/>
        <v>0</v>
      </c>
      <c r="AO486" s="90">
        <f t="shared" si="427"/>
        <v>0</v>
      </c>
      <c r="AP486" s="90">
        <f t="shared" si="428"/>
        <v>0</v>
      </c>
      <c r="AQ486" s="110">
        <f t="shared" si="429"/>
        <v>0</v>
      </c>
      <c r="AR486" s="110">
        <f t="shared" si="430"/>
        <v>0</v>
      </c>
      <c r="AS486" s="110">
        <f t="shared" si="431"/>
        <v>0</v>
      </c>
      <c r="AT486" s="110">
        <f t="shared" si="432"/>
        <v>0</v>
      </c>
      <c r="AU486" s="110">
        <f t="shared" si="433"/>
        <v>0</v>
      </c>
      <c r="AV486" s="110">
        <f t="shared" si="434"/>
        <v>0</v>
      </c>
      <c r="AW486" s="110">
        <f t="shared" si="472"/>
        <v>4.3452300321138404</v>
      </c>
      <c r="AX486" s="110">
        <f t="shared" si="473"/>
        <v>7.4233235288948931</v>
      </c>
      <c r="AY486" s="110">
        <f t="shared" si="474"/>
        <v>1.8599972256537673</v>
      </c>
      <c r="AZ486" s="110">
        <f t="shared" si="475"/>
        <v>1.4473793710938601</v>
      </c>
      <c r="BA486" s="110">
        <f t="shared" si="476"/>
        <v>33.107757301526092</v>
      </c>
      <c r="BB486" s="110">
        <f t="shared" si="477"/>
        <v>8.5971216548794409</v>
      </c>
      <c r="BC486" s="110">
        <f t="shared" si="441"/>
        <v>32.279000973624569</v>
      </c>
      <c r="BD486" s="110">
        <f t="shared" si="442"/>
        <v>42.706086436524217</v>
      </c>
      <c r="BE486" s="110">
        <f t="shared" si="443"/>
        <v>12.566948339534882</v>
      </c>
      <c r="BF486" s="110">
        <f t="shared" si="444"/>
        <v>9.4834191365933513</v>
      </c>
      <c r="BG486" s="110">
        <f t="shared" si="445"/>
        <v>221.35203743283171</v>
      </c>
      <c r="BH486" s="110">
        <f t="shared" si="446"/>
        <v>72.601910640213177</v>
      </c>
      <c r="BI486" s="108">
        <f t="shared" si="447"/>
        <v>0</v>
      </c>
      <c r="BJ486" s="109">
        <f t="shared" si="448"/>
        <v>-13037.210137580805</v>
      </c>
      <c r="BK486" s="109">
        <f t="shared" si="435"/>
        <v>16293.336309786031</v>
      </c>
      <c r="BL486" s="89">
        <f t="shared" si="449"/>
        <v>0.24975636181694894</v>
      </c>
      <c r="BM486" s="109">
        <f t="shared" si="478"/>
        <v>2466.5529717684017</v>
      </c>
      <c r="BN486" s="108">
        <f t="shared" si="450"/>
        <v>18759.889281554431</v>
      </c>
      <c r="BO486" s="89">
        <f t="shared" si="451"/>
        <v>0.43894967432315468</v>
      </c>
      <c r="BP486" s="108">
        <f t="shared" si="436"/>
        <v>2817.9012683283522</v>
      </c>
      <c r="BQ486" s="108">
        <f t="shared" si="452"/>
        <v>19111.237578114382</v>
      </c>
      <c r="BR486" s="89">
        <f t="shared" si="437"/>
        <v>0.46589932788033428</v>
      </c>
      <c r="BT486" s="108"/>
      <c r="BU486" s="109">
        <f t="shared" si="453"/>
        <v>-13037.210137580805</v>
      </c>
      <c r="BV486" s="109">
        <f t="shared" si="438"/>
        <v>16293.336309786031</v>
      </c>
      <c r="BX486" s="108">
        <f t="shared" si="439"/>
        <v>13037.210137580805</v>
      </c>
      <c r="BY486" s="111">
        <f t="shared" si="440"/>
        <v>0.24975636181694871</v>
      </c>
      <c r="BZ486" s="108">
        <f t="shared" si="421"/>
        <v>103.32</v>
      </c>
      <c r="CA486" s="108">
        <f t="shared" si="422"/>
        <v>33.810001</v>
      </c>
    </row>
    <row r="487" spans="1:79" ht="12.75" customHeight="1" x14ac:dyDescent="0.2">
      <c r="A487" s="107">
        <v>42457</v>
      </c>
      <c r="B487" s="109">
        <v>105.480003</v>
      </c>
      <c r="C487" s="109">
        <v>82.760002</v>
      </c>
      <c r="D487" s="109">
        <v>87.379997000000003</v>
      </c>
      <c r="E487" s="109">
        <v>102.010002</v>
      </c>
      <c r="F487" s="109">
        <v>35.479999999999997</v>
      </c>
      <c r="G487" s="109">
        <v>34.68</v>
      </c>
      <c r="H487" s="109"/>
      <c r="I487" s="109"/>
      <c r="J487" s="197"/>
      <c r="K487" s="109"/>
      <c r="L487" s="189">
        <f>IF(inter=Weekly_2,L486+$B$4,IF(inter=Bi_weekly_2,L485+$B$4,IF(inter=Monthly_2,L483+$B$4,IF(inter=Quarterly_2,0,IF(inter=Yearly_2,0,IF(inter=None_2,0,0))))))</f>
        <v>16300</v>
      </c>
      <c r="M487" s="109">
        <f t="shared" si="454"/>
        <v>77.654242711864754</v>
      </c>
      <c r="N487" s="109">
        <f t="shared" si="455"/>
        <v>51.201528800929282</v>
      </c>
      <c r="O487" s="109">
        <f t="shared" si="456"/>
        <v>22.773356210078418</v>
      </c>
      <c r="P487" s="109">
        <f t="shared" si="457"/>
        <v>21.056432550682644</v>
      </c>
      <c r="Q487" s="109">
        <f t="shared" si="458"/>
        <v>-20.39294094127581</v>
      </c>
      <c r="R487" s="109">
        <f t="shared" si="459"/>
        <v>68.086082011373946</v>
      </c>
      <c r="S487" s="110">
        <f t="shared" si="460"/>
        <v>-0.73619871542727167</v>
      </c>
      <c r="T487" s="110">
        <f t="shared" si="461"/>
        <v>-0.61867481347969622</v>
      </c>
      <c r="U487" s="110">
        <f t="shared" si="462"/>
        <v>-0.26062436475110451</v>
      </c>
      <c r="V487" s="110">
        <f t="shared" si="463"/>
        <v>-0.20641537239341143</v>
      </c>
      <c r="W487" s="110">
        <f t="shared" si="464"/>
        <v>0.5747728562930049</v>
      </c>
      <c r="X487" s="110">
        <f t="shared" si="465"/>
        <v>-1.9632664939842546</v>
      </c>
      <c r="Y487" s="110">
        <f t="shared" si="466"/>
        <v>27.197572226083459</v>
      </c>
      <c r="Z487" s="110">
        <f t="shared" si="467"/>
        <v>34.664088094149633</v>
      </c>
      <c r="AA487" s="110">
        <f t="shared" si="468"/>
        <v>10.44632674913001</v>
      </c>
      <c r="AB487" s="110">
        <f t="shared" si="469"/>
        <v>7.8296243931060809</v>
      </c>
      <c r="AC487" s="110">
        <f t="shared" si="470"/>
        <v>188.81905298759864</v>
      </c>
      <c r="AD487" s="110">
        <f t="shared" si="471"/>
        <v>62.041522491349475</v>
      </c>
      <c r="AE487" s="110"/>
      <c r="AF487" s="110"/>
      <c r="AG487" s="110"/>
      <c r="AH487" s="110"/>
      <c r="AI487" s="110"/>
      <c r="AJ487" s="110"/>
      <c r="AK487" s="90">
        <f t="shared" si="423"/>
        <v>0</v>
      </c>
      <c r="AL487" s="90">
        <f t="shared" si="424"/>
        <v>0</v>
      </c>
      <c r="AM487" s="90">
        <f t="shared" si="425"/>
        <v>0</v>
      </c>
      <c r="AN487" s="90">
        <f t="shared" si="426"/>
        <v>0</v>
      </c>
      <c r="AO487" s="90">
        <f t="shared" si="427"/>
        <v>0</v>
      </c>
      <c r="AP487" s="90">
        <f t="shared" si="428"/>
        <v>0</v>
      </c>
      <c r="AQ487" s="110">
        <f t="shared" si="429"/>
        <v>0</v>
      </c>
      <c r="AR487" s="110">
        <f t="shared" si="430"/>
        <v>0</v>
      </c>
      <c r="AS487" s="110">
        <f t="shared" si="431"/>
        <v>0</v>
      </c>
      <c r="AT487" s="110">
        <f t="shared" si="432"/>
        <v>0</v>
      </c>
      <c r="AU487" s="110">
        <f t="shared" si="433"/>
        <v>0</v>
      </c>
      <c r="AV487" s="110">
        <f t="shared" si="434"/>
        <v>0</v>
      </c>
      <c r="AW487" s="110">
        <f t="shared" si="472"/>
        <v>4.3452300321138404</v>
      </c>
      <c r="AX487" s="110">
        <f t="shared" si="473"/>
        <v>7.4233235288948931</v>
      </c>
      <c r="AY487" s="110">
        <f t="shared" si="474"/>
        <v>1.8599972256537673</v>
      </c>
      <c r="AZ487" s="110">
        <f t="shared" si="475"/>
        <v>1.4473793710938601</v>
      </c>
      <c r="BA487" s="110">
        <f t="shared" si="476"/>
        <v>33.107757301526092</v>
      </c>
      <c r="BB487" s="110">
        <f t="shared" si="477"/>
        <v>8.5971216548794409</v>
      </c>
      <c r="BC487" s="110">
        <f t="shared" si="441"/>
        <v>31.542802258197298</v>
      </c>
      <c r="BD487" s="110">
        <f t="shared" si="442"/>
        <v>42.087411623044524</v>
      </c>
      <c r="BE487" s="110">
        <f t="shared" si="443"/>
        <v>12.306323974783778</v>
      </c>
      <c r="BF487" s="110">
        <f t="shared" si="444"/>
        <v>9.2770037641999412</v>
      </c>
      <c r="BG487" s="110">
        <f t="shared" si="445"/>
        <v>221.92681028912472</v>
      </c>
      <c r="BH487" s="110">
        <f t="shared" si="446"/>
        <v>70.638644146228913</v>
      </c>
      <c r="BI487" s="108">
        <f t="shared" si="447"/>
        <v>0</v>
      </c>
      <c r="BJ487" s="109">
        <f t="shared" si="448"/>
        <v>-12816.831436237151</v>
      </c>
      <c r="BK487" s="109">
        <f t="shared" si="435"/>
        <v>16299.999999999998</v>
      </c>
      <c r="BL487" s="89">
        <f t="shared" si="449"/>
        <v>0.27176518479558465</v>
      </c>
      <c r="BM487" s="109">
        <f t="shared" si="478"/>
        <v>2466.5529717684017</v>
      </c>
      <c r="BN487" s="108">
        <f t="shared" si="450"/>
        <v>18766.5529717684</v>
      </c>
      <c r="BO487" s="89">
        <f t="shared" si="451"/>
        <v>0.46421157718510231</v>
      </c>
      <c r="BP487" s="108">
        <f t="shared" si="436"/>
        <v>2855.6742795080886</v>
      </c>
      <c r="BQ487" s="108">
        <f t="shared" si="452"/>
        <v>19155.67427950809</v>
      </c>
      <c r="BR487" s="89">
        <f t="shared" si="437"/>
        <v>0.49457175705292244</v>
      </c>
      <c r="BT487" s="108"/>
      <c r="BU487" s="109">
        <f t="shared" si="453"/>
        <v>-12816.831436237151</v>
      </c>
      <c r="BV487" s="109">
        <f t="shared" si="438"/>
        <v>16299.999999999998</v>
      </c>
      <c r="BX487" s="108">
        <f t="shared" si="439"/>
        <v>12816.831436237151</v>
      </c>
      <c r="BY487" s="111">
        <f t="shared" si="440"/>
        <v>0.27176518479558442</v>
      </c>
      <c r="BZ487" s="108">
        <f t="shared" si="421"/>
        <v>105.480003</v>
      </c>
      <c r="CA487" s="108">
        <f t="shared" si="422"/>
        <v>34.68</v>
      </c>
    </row>
    <row r="488" spans="1:79" ht="12.75" customHeight="1" x14ac:dyDescent="0.2">
      <c r="A488" s="107">
        <v>42464</v>
      </c>
      <c r="B488" s="109">
        <v>104.199997</v>
      </c>
      <c r="C488" s="109">
        <v>81.669998000000007</v>
      </c>
      <c r="D488" s="109">
        <v>85.690002000000007</v>
      </c>
      <c r="E488" s="109">
        <v>100.099998</v>
      </c>
      <c r="F488" s="109">
        <v>35.459999000000003</v>
      </c>
      <c r="G488" s="109">
        <v>33.869999</v>
      </c>
      <c r="H488" s="109"/>
      <c r="I488" s="109"/>
      <c r="J488" s="197"/>
      <c r="K488" s="109"/>
      <c r="L488" s="189">
        <f>IF(inter=Weekly_2,L487+$B$4,IF(inter=Bi_weekly_2,0,IF(inter=Monthly_2,0,IF(inter=Quarterly_2,0,IF(inter=Yearly_2,0,IF(inter=None_2,0,0))))))</f>
        <v>0</v>
      </c>
      <c r="M488" s="109">
        <f t="shared" si="454"/>
        <v>0</v>
      </c>
      <c r="N488" s="109">
        <f t="shared" si="455"/>
        <v>0</v>
      </c>
      <c r="O488" s="109">
        <f t="shared" si="456"/>
        <v>0</v>
      </c>
      <c r="P488" s="109">
        <f t="shared" si="457"/>
        <v>0</v>
      </c>
      <c r="Q488" s="109">
        <f t="shared" si="458"/>
        <v>0</v>
      </c>
      <c r="R488" s="109">
        <f t="shared" si="459"/>
        <v>0</v>
      </c>
      <c r="S488" s="110">
        <f t="shared" si="460"/>
        <v>0</v>
      </c>
      <c r="T488" s="110">
        <f t="shared" si="461"/>
        <v>0</v>
      </c>
      <c r="U488" s="110">
        <f t="shared" si="462"/>
        <v>0</v>
      </c>
      <c r="V488" s="110">
        <f t="shared" si="463"/>
        <v>0</v>
      </c>
      <c r="W488" s="110">
        <f t="shared" si="464"/>
        <v>0</v>
      </c>
      <c r="X488" s="110">
        <f t="shared" si="465"/>
        <v>0</v>
      </c>
      <c r="Y488" s="110">
        <f t="shared" si="466"/>
        <v>27.197572226083459</v>
      </c>
      <c r="Z488" s="110">
        <f t="shared" si="467"/>
        <v>34.664088094149633</v>
      </c>
      <c r="AA488" s="110">
        <f t="shared" si="468"/>
        <v>10.44632674913001</v>
      </c>
      <c r="AB488" s="110">
        <f t="shared" si="469"/>
        <v>7.8296243931060809</v>
      </c>
      <c r="AC488" s="110">
        <f t="shared" si="470"/>
        <v>188.81905298759864</v>
      </c>
      <c r="AD488" s="110">
        <f t="shared" si="471"/>
        <v>62.041522491349475</v>
      </c>
      <c r="AE488" s="110"/>
      <c r="AF488" s="110"/>
      <c r="AG488" s="110"/>
      <c r="AH488" s="110"/>
      <c r="AI488" s="110"/>
      <c r="AJ488" s="110"/>
      <c r="AK488" s="90">
        <f t="shared" si="423"/>
        <v>0</v>
      </c>
      <c r="AL488" s="90">
        <f t="shared" si="424"/>
        <v>0</v>
      </c>
      <c r="AM488" s="90">
        <f t="shared" si="425"/>
        <v>0</v>
      </c>
      <c r="AN488" s="90">
        <f t="shared" si="426"/>
        <v>0</v>
      </c>
      <c r="AO488" s="90">
        <f t="shared" si="427"/>
        <v>0</v>
      </c>
      <c r="AP488" s="90">
        <f t="shared" si="428"/>
        <v>0</v>
      </c>
      <c r="AQ488" s="110">
        <f t="shared" si="429"/>
        <v>0</v>
      </c>
      <c r="AR488" s="110">
        <f t="shared" si="430"/>
        <v>0</v>
      </c>
      <c r="AS488" s="110">
        <f t="shared" si="431"/>
        <v>0</v>
      </c>
      <c r="AT488" s="110">
        <f t="shared" si="432"/>
        <v>0</v>
      </c>
      <c r="AU488" s="110">
        <f t="shared" si="433"/>
        <v>0</v>
      </c>
      <c r="AV488" s="110">
        <f t="shared" si="434"/>
        <v>0</v>
      </c>
      <c r="AW488" s="110">
        <f t="shared" si="472"/>
        <v>4.3452300321138404</v>
      </c>
      <c r="AX488" s="110">
        <f t="shared" si="473"/>
        <v>7.4233235288948931</v>
      </c>
      <c r="AY488" s="110">
        <f t="shared" si="474"/>
        <v>1.8599972256537673</v>
      </c>
      <c r="AZ488" s="110">
        <f t="shared" si="475"/>
        <v>1.4473793710938601</v>
      </c>
      <c r="BA488" s="110">
        <f t="shared" si="476"/>
        <v>33.107757301526092</v>
      </c>
      <c r="BB488" s="110">
        <f t="shared" si="477"/>
        <v>8.5971216548794409</v>
      </c>
      <c r="BC488" s="110">
        <f t="shared" si="441"/>
        <v>31.542802258197298</v>
      </c>
      <c r="BD488" s="110">
        <f t="shared" si="442"/>
        <v>42.087411623044524</v>
      </c>
      <c r="BE488" s="110">
        <f t="shared" si="443"/>
        <v>12.306323974783778</v>
      </c>
      <c r="BF488" s="110">
        <f t="shared" si="444"/>
        <v>9.2770037641999412</v>
      </c>
      <c r="BG488" s="110">
        <f t="shared" si="445"/>
        <v>221.92681028912472</v>
      </c>
      <c r="BH488" s="110">
        <f t="shared" si="446"/>
        <v>70.638644146228913</v>
      </c>
      <c r="BI488" s="108">
        <f t="shared" si="447"/>
        <v>0</v>
      </c>
      <c r="BJ488" s="109">
        <f t="shared" si="448"/>
        <v>-12816.831436237151</v>
      </c>
      <c r="BK488" s="109">
        <f t="shared" si="435"/>
        <v>16140.763830664158</v>
      </c>
      <c r="BL488" s="89">
        <f t="shared" si="449"/>
        <v>0.25934119606420203</v>
      </c>
      <c r="BM488" s="109">
        <f t="shared" si="478"/>
        <v>2466.5529717684017</v>
      </c>
      <c r="BN488" s="108">
        <f t="shared" si="450"/>
        <v>18607.316802432561</v>
      </c>
      <c r="BO488" s="89">
        <f t="shared" si="451"/>
        <v>0.45178758845371991</v>
      </c>
      <c r="BP488" s="108">
        <f t="shared" si="436"/>
        <v>2828.4871548647766</v>
      </c>
      <c r="BQ488" s="108">
        <f t="shared" si="452"/>
        <v>18969.250985528932</v>
      </c>
      <c r="BR488" s="89">
        <f t="shared" si="437"/>
        <v>0.48002656349969497</v>
      </c>
      <c r="BT488" s="108"/>
      <c r="BU488" s="109">
        <f t="shared" si="453"/>
        <v>-12816.831436237151</v>
      </c>
      <c r="BV488" s="109">
        <f t="shared" si="438"/>
        <v>16140.763830664158</v>
      </c>
      <c r="BX488" s="108">
        <f t="shared" si="439"/>
        <v>12816.831436237151</v>
      </c>
      <c r="BY488" s="111">
        <f t="shared" si="440"/>
        <v>0.25934119606420225</v>
      </c>
      <c r="BZ488" s="108">
        <f t="shared" si="421"/>
        <v>104.199997</v>
      </c>
      <c r="CA488" s="108">
        <f t="shared" si="422"/>
        <v>33.869999</v>
      </c>
    </row>
    <row r="489" spans="1:79" ht="12.75" customHeight="1" x14ac:dyDescent="0.2">
      <c r="A489" s="107">
        <v>42471</v>
      </c>
      <c r="B489" s="109">
        <v>106.05999799999999</v>
      </c>
      <c r="C489" s="109">
        <v>83.279999000000004</v>
      </c>
      <c r="D489" s="109">
        <v>87.43</v>
      </c>
      <c r="E489" s="109">
        <v>103.25</v>
      </c>
      <c r="F489" s="109">
        <v>36.540000999999997</v>
      </c>
      <c r="G489" s="109">
        <v>35.110000999999997</v>
      </c>
      <c r="H489" s="109"/>
      <c r="I489" s="109"/>
      <c r="J489" s="197"/>
      <c r="K489" s="109"/>
      <c r="L489" s="189">
        <f>IF(inter=Weekly_2,L488+$B$4,IF(inter=Bi_weekly_2,L487+$B$4,IF(inter=Monthly_2,0,IF(inter=Quarterly_2,0,IF(inter=Yearly_2,0,IF(inter=None_2,0,0))))))</f>
        <v>0</v>
      </c>
      <c r="M489" s="109">
        <f t="shared" si="454"/>
        <v>0</v>
      </c>
      <c r="N489" s="109">
        <f t="shared" si="455"/>
        <v>0</v>
      </c>
      <c r="O489" s="109">
        <f t="shared" si="456"/>
        <v>0</v>
      </c>
      <c r="P489" s="109">
        <f t="shared" si="457"/>
        <v>0</v>
      </c>
      <c r="Q489" s="109">
        <f t="shared" si="458"/>
        <v>0</v>
      </c>
      <c r="R489" s="109">
        <f t="shared" si="459"/>
        <v>0</v>
      </c>
      <c r="S489" s="110">
        <f t="shared" si="460"/>
        <v>0</v>
      </c>
      <c r="T489" s="110">
        <f t="shared" si="461"/>
        <v>0</v>
      </c>
      <c r="U489" s="110">
        <f t="shared" si="462"/>
        <v>0</v>
      </c>
      <c r="V489" s="110">
        <f t="shared" si="463"/>
        <v>0</v>
      </c>
      <c r="W489" s="110">
        <f t="shared" si="464"/>
        <v>0</v>
      </c>
      <c r="X489" s="110">
        <f t="shared" si="465"/>
        <v>0</v>
      </c>
      <c r="Y489" s="110">
        <f t="shared" si="466"/>
        <v>27.197572226083459</v>
      </c>
      <c r="Z489" s="110">
        <f t="shared" si="467"/>
        <v>34.664088094149633</v>
      </c>
      <c r="AA489" s="110">
        <f t="shared" si="468"/>
        <v>10.44632674913001</v>
      </c>
      <c r="AB489" s="110">
        <f t="shared" si="469"/>
        <v>7.8296243931060809</v>
      </c>
      <c r="AC489" s="110">
        <f t="shared" si="470"/>
        <v>188.81905298759864</v>
      </c>
      <c r="AD489" s="110">
        <f t="shared" si="471"/>
        <v>62.041522491349475</v>
      </c>
      <c r="AE489" s="110"/>
      <c r="AF489" s="110"/>
      <c r="AG489" s="110"/>
      <c r="AH489" s="110"/>
      <c r="AI489" s="110"/>
      <c r="AJ489" s="110"/>
      <c r="AK489" s="90">
        <f t="shared" si="423"/>
        <v>0</v>
      </c>
      <c r="AL489" s="90">
        <f t="shared" si="424"/>
        <v>0</v>
      </c>
      <c r="AM489" s="90">
        <f t="shared" si="425"/>
        <v>0</v>
      </c>
      <c r="AN489" s="90">
        <f t="shared" si="426"/>
        <v>0</v>
      </c>
      <c r="AO489" s="90">
        <f t="shared" si="427"/>
        <v>0</v>
      </c>
      <c r="AP489" s="90">
        <f t="shared" si="428"/>
        <v>0</v>
      </c>
      <c r="AQ489" s="110">
        <f t="shared" si="429"/>
        <v>0</v>
      </c>
      <c r="AR489" s="110">
        <f t="shared" si="430"/>
        <v>0</v>
      </c>
      <c r="AS489" s="110">
        <f t="shared" si="431"/>
        <v>0</v>
      </c>
      <c r="AT489" s="110">
        <f t="shared" si="432"/>
        <v>0</v>
      </c>
      <c r="AU489" s="110">
        <f t="shared" si="433"/>
        <v>0</v>
      </c>
      <c r="AV489" s="110">
        <f t="shared" si="434"/>
        <v>0</v>
      </c>
      <c r="AW489" s="110">
        <f t="shared" si="472"/>
        <v>4.3452300321138404</v>
      </c>
      <c r="AX489" s="110">
        <f t="shared" si="473"/>
        <v>7.4233235288948931</v>
      </c>
      <c r="AY489" s="110">
        <f t="shared" si="474"/>
        <v>1.8599972256537673</v>
      </c>
      <c r="AZ489" s="110">
        <f t="shared" si="475"/>
        <v>1.4473793710938601</v>
      </c>
      <c r="BA489" s="110">
        <f t="shared" si="476"/>
        <v>33.107757301526092</v>
      </c>
      <c r="BB489" s="110">
        <f t="shared" si="477"/>
        <v>8.5971216548794409</v>
      </c>
      <c r="BC489" s="110">
        <f t="shared" si="441"/>
        <v>31.542802258197298</v>
      </c>
      <c r="BD489" s="110">
        <f t="shared" si="442"/>
        <v>42.087411623044524</v>
      </c>
      <c r="BE489" s="110">
        <f t="shared" si="443"/>
        <v>12.306323974783778</v>
      </c>
      <c r="BF489" s="110">
        <f t="shared" si="444"/>
        <v>9.2770037641999412</v>
      </c>
      <c r="BG489" s="110">
        <f t="shared" si="445"/>
        <v>221.92681028912472</v>
      </c>
      <c r="BH489" s="110">
        <f t="shared" si="446"/>
        <v>70.638644146228913</v>
      </c>
      <c r="BI489" s="108">
        <f t="shared" si="447"/>
        <v>0</v>
      </c>
      <c r="BJ489" s="109">
        <f t="shared" si="448"/>
        <v>-12816.831436237151</v>
      </c>
      <c r="BK489" s="109">
        <f t="shared" si="435"/>
        <v>16570.857045683308</v>
      </c>
      <c r="BL489" s="89">
        <f t="shared" si="449"/>
        <v>0.29289810263341409</v>
      </c>
      <c r="BM489" s="109">
        <f t="shared" si="478"/>
        <v>2466.5529717684017</v>
      </c>
      <c r="BN489" s="108">
        <f t="shared" si="450"/>
        <v>19037.410017451708</v>
      </c>
      <c r="BO489" s="89">
        <f t="shared" si="451"/>
        <v>0.48534449502293175</v>
      </c>
      <c r="BP489" s="108">
        <f t="shared" si="436"/>
        <v>2902.7333768883864</v>
      </c>
      <c r="BQ489" s="108">
        <f t="shared" si="452"/>
        <v>19473.590422571695</v>
      </c>
      <c r="BR489" s="89">
        <f t="shared" si="437"/>
        <v>0.51937633879726497</v>
      </c>
      <c r="BT489" s="108"/>
      <c r="BU489" s="109">
        <f t="shared" si="453"/>
        <v>-12816.831436237151</v>
      </c>
      <c r="BV489" s="109">
        <f t="shared" si="438"/>
        <v>16570.857045683308</v>
      </c>
      <c r="BX489" s="108">
        <f t="shared" si="439"/>
        <v>12816.831436237151</v>
      </c>
      <c r="BY489" s="111">
        <f t="shared" si="440"/>
        <v>0.29289810263341387</v>
      </c>
      <c r="BZ489" s="108">
        <f t="shared" si="421"/>
        <v>106.05999799999999</v>
      </c>
      <c r="CA489" s="108">
        <f t="shared" si="422"/>
        <v>35.110000999999997</v>
      </c>
    </row>
    <row r="490" spans="1:79" ht="12.75" customHeight="1" x14ac:dyDescent="0.2">
      <c r="A490" s="107">
        <v>42478</v>
      </c>
      <c r="B490" s="109">
        <v>106.800003</v>
      </c>
      <c r="C490" s="109">
        <v>84.339995999999999</v>
      </c>
      <c r="D490" s="109">
        <v>88.470000999999996</v>
      </c>
      <c r="E490" s="109">
        <v>104.470001</v>
      </c>
      <c r="F490" s="109">
        <v>37.270000000000003</v>
      </c>
      <c r="G490" s="109">
        <v>35.020000000000003</v>
      </c>
      <c r="H490" s="109"/>
      <c r="I490" s="109"/>
      <c r="J490" s="197"/>
      <c r="K490" s="109"/>
      <c r="L490" s="189">
        <f>IF(inter=Weekly_2,L489+$B$4,IF(inter=Bi_weekly_2,0,IF(inter=Monthly_2,0,IF(inter=Quarterly_2,L477+$B$4,IF(inter=Yearly_2,0,IF(inter=None_2,0,0))))))</f>
        <v>0</v>
      </c>
      <c r="M490" s="109">
        <f t="shared" si="454"/>
        <v>0</v>
      </c>
      <c r="N490" s="109">
        <f t="shared" si="455"/>
        <v>0</v>
      </c>
      <c r="O490" s="109">
        <f t="shared" si="456"/>
        <v>0</v>
      </c>
      <c r="P490" s="109">
        <f t="shared" si="457"/>
        <v>0</v>
      </c>
      <c r="Q490" s="109">
        <f t="shared" si="458"/>
        <v>0</v>
      </c>
      <c r="R490" s="109">
        <f t="shared" si="459"/>
        <v>0</v>
      </c>
      <c r="S490" s="110">
        <f t="shared" si="460"/>
        <v>0</v>
      </c>
      <c r="T490" s="110">
        <f t="shared" si="461"/>
        <v>0</v>
      </c>
      <c r="U490" s="110">
        <f t="shared" si="462"/>
        <v>0</v>
      </c>
      <c r="V490" s="110">
        <f t="shared" si="463"/>
        <v>0</v>
      </c>
      <c r="W490" s="110">
        <f t="shared" si="464"/>
        <v>0</v>
      </c>
      <c r="X490" s="110">
        <f t="shared" si="465"/>
        <v>0</v>
      </c>
      <c r="Y490" s="110">
        <f t="shared" si="466"/>
        <v>27.197572226083459</v>
      </c>
      <c r="Z490" s="110">
        <f t="shared" si="467"/>
        <v>34.664088094149633</v>
      </c>
      <c r="AA490" s="110">
        <f t="shared" si="468"/>
        <v>10.44632674913001</v>
      </c>
      <c r="AB490" s="110">
        <f t="shared" si="469"/>
        <v>7.8296243931060809</v>
      </c>
      <c r="AC490" s="110">
        <f t="shared" si="470"/>
        <v>188.81905298759864</v>
      </c>
      <c r="AD490" s="110">
        <f t="shared" si="471"/>
        <v>62.041522491349475</v>
      </c>
      <c r="AE490" s="110"/>
      <c r="AF490" s="110"/>
      <c r="AG490" s="110"/>
      <c r="AH490" s="110"/>
      <c r="AI490" s="110"/>
      <c r="AJ490" s="110"/>
      <c r="AK490" s="90">
        <f t="shared" si="423"/>
        <v>0</v>
      </c>
      <c r="AL490" s="90">
        <f t="shared" si="424"/>
        <v>0</v>
      </c>
      <c r="AM490" s="90">
        <f t="shared" si="425"/>
        <v>0</v>
      </c>
      <c r="AN490" s="90">
        <f t="shared" si="426"/>
        <v>0</v>
      </c>
      <c r="AO490" s="90">
        <f t="shared" si="427"/>
        <v>0</v>
      </c>
      <c r="AP490" s="90">
        <f t="shared" si="428"/>
        <v>0</v>
      </c>
      <c r="AQ490" s="110">
        <f t="shared" si="429"/>
        <v>0</v>
      </c>
      <c r="AR490" s="110">
        <f t="shared" si="430"/>
        <v>0</v>
      </c>
      <c r="AS490" s="110">
        <f t="shared" si="431"/>
        <v>0</v>
      </c>
      <c r="AT490" s="110">
        <f t="shared" si="432"/>
        <v>0</v>
      </c>
      <c r="AU490" s="110">
        <f t="shared" si="433"/>
        <v>0</v>
      </c>
      <c r="AV490" s="110">
        <f t="shared" si="434"/>
        <v>0</v>
      </c>
      <c r="AW490" s="110">
        <f t="shared" si="472"/>
        <v>4.3452300321138404</v>
      </c>
      <c r="AX490" s="110">
        <f t="shared" si="473"/>
        <v>7.4233235288948931</v>
      </c>
      <c r="AY490" s="110">
        <f t="shared" si="474"/>
        <v>1.8599972256537673</v>
      </c>
      <c r="AZ490" s="110">
        <f t="shared" si="475"/>
        <v>1.4473793710938601</v>
      </c>
      <c r="BA490" s="110">
        <f t="shared" si="476"/>
        <v>33.107757301526092</v>
      </c>
      <c r="BB490" s="110">
        <f t="shared" si="477"/>
        <v>8.5971216548794409</v>
      </c>
      <c r="BC490" s="110">
        <f t="shared" si="441"/>
        <v>31.542802258197298</v>
      </c>
      <c r="BD490" s="110">
        <f t="shared" si="442"/>
        <v>42.087411623044524</v>
      </c>
      <c r="BE490" s="110">
        <f t="shared" si="443"/>
        <v>12.306323974783778</v>
      </c>
      <c r="BF490" s="110">
        <f t="shared" si="444"/>
        <v>9.2770037641999412</v>
      </c>
      <c r="BG490" s="110">
        <f t="shared" si="445"/>
        <v>221.92681028912472</v>
      </c>
      <c r="BH490" s="110">
        <f t="shared" si="446"/>
        <v>70.638644146228913</v>
      </c>
      <c r="BI490" s="108">
        <f t="shared" si="447"/>
        <v>0</v>
      </c>
      <c r="BJ490" s="109">
        <f t="shared" si="448"/>
        <v>-12816.831436237151</v>
      </c>
      <c r="BK490" s="109">
        <f t="shared" si="435"/>
        <v>16780.397475156791</v>
      </c>
      <c r="BL490" s="89">
        <f t="shared" si="449"/>
        <v>0.30924695067092878</v>
      </c>
      <c r="BM490" s="109">
        <f t="shared" si="478"/>
        <v>2466.5529717684017</v>
      </c>
      <c r="BN490" s="108">
        <f t="shared" si="450"/>
        <v>19246.950446925191</v>
      </c>
      <c r="BO490" s="89">
        <f t="shared" si="451"/>
        <v>0.50169334306044644</v>
      </c>
      <c r="BP490" s="108">
        <f t="shared" si="436"/>
        <v>2940.912652940046</v>
      </c>
      <c r="BQ490" s="108">
        <f t="shared" si="452"/>
        <v>19721.31012809684</v>
      </c>
      <c r="BR490" s="89">
        <f t="shared" si="437"/>
        <v>0.53870402573436293</v>
      </c>
      <c r="BT490" s="108"/>
      <c r="BU490" s="109">
        <f t="shared" si="453"/>
        <v>-12816.831436237151</v>
      </c>
      <c r="BV490" s="109">
        <f t="shared" si="438"/>
        <v>16780.397475156791</v>
      </c>
      <c r="BX490" s="108">
        <f t="shared" si="439"/>
        <v>12816.831436237151</v>
      </c>
      <c r="BY490" s="111">
        <f t="shared" si="440"/>
        <v>0.30924695067092878</v>
      </c>
      <c r="BZ490" s="108">
        <f t="shared" si="421"/>
        <v>106.800003</v>
      </c>
      <c r="CA490" s="108">
        <f t="shared" si="422"/>
        <v>35.020000000000003</v>
      </c>
    </row>
    <row r="491" spans="1:79" ht="12.75" customHeight="1" x14ac:dyDescent="0.2">
      <c r="A491" s="107">
        <v>42485</v>
      </c>
      <c r="B491" s="109">
        <v>105.510002</v>
      </c>
      <c r="C491" s="109">
        <v>83.639999000000003</v>
      </c>
      <c r="D491" s="109">
        <v>87.980002999999996</v>
      </c>
      <c r="E491" s="109">
        <v>104.019997</v>
      </c>
      <c r="F491" s="109">
        <v>36.709999000000003</v>
      </c>
      <c r="G491" s="109">
        <v>34.93</v>
      </c>
      <c r="H491" s="109"/>
      <c r="I491" s="109"/>
      <c r="J491" s="197"/>
      <c r="K491" s="109"/>
      <c r="L491" s="189">
        <f>IF(inter=Weekly_2,L490+$B$4,IF(inter=Bi_weekly_2,L489+$B$4,IF(inter=Monthly_2,L487+$B$4,IF(inter=Quarterly_2,0,IF(inter=Yearly_2,0,IF(inter=None_2,0,0))))))</f>
        <v>16400</v>
      </c>
      <c r="M491" s="109">
        <f t="shared" si="454"/>
        <v>-16.784100030789432</v>
      </c>
      <c r="N491" s="109">
        <f t="shared" si="455"/>
        <v>12.904293530587893</v>
      </c>
      <c r="O491" s="109">
        <f t="shared" si="456"/>
        <v>0.66785872743855634</v>
      </c>
      <c r="P491" s="109">
        <f t="shared" si="457"/>
        <v>10.837505882021333</v>
      </c>
      <c r="Q491" s="109">
        <f t="shared" si="458"/>
        <v>191.14724635569382</v>
      </c>
      <c r="R491" s="109">
        <f t="shared" si="459"/>
        <v>2.310380622836874</v>
      </c>
      <c r="S491" s="110">
        <f t="shared" si="460"/>
        <v>0.15907591425113832</v>
      </c>
      <c r="T491" s="110">
        <f t="shared" si="461"/>
        <v>-0.15428375998172708</v>
      </c>
      <c r="U491" s="110">
        <f t="shared" si="462"/>
        <v>-7.5910286959021403E-3</v>
      </c>
      <c r="V491" s="110">
        <f t="shared" si="463"/>
        <v>-0.10418675441820414</v>
      </c>
      <c r="W491" s="110">
        <f t="shared" si="464"/>
        <v>-5.2069531888490053</v>
      </c>
      <c r="X491" s="110">
        <f t="shared" si="465"/>
        <v>-6.6143161260717828E-2</v>
      </c>
      <c r="Y491" s="110">
        <f t="shared" si="466"/>
        <v>27.356648140334595</v>
      </c>
      <c r="Z491" s="110">
        <f t="shared" si="467"/>
        <v>34.509804334167903</v>
      </c>
      <c r="AA491" s="110">
        <f t="shared" si="468"/>
        <v>10.438735720434108</v>
      </c>
      <c r="AB491" s="110">
        <f t="shared" si="469"/>
        <v>7.7254376386878771</v>
      </c>
      <c r="AC491" s="110">
        <f t="shared" si="470"/>
        <v>183.61209979874963</v>
      </c>
      <c r="AD491" s="110">
        <f t="shared" si="471"/>
        <v>61.975379330088757</v>
      </c>
      <c r="AE491" s="110"/>
      <c r="AF491" s="110"/>
      <c r="AG491" s="110"/>
      <c r="AH491" s="110"/>
      <c r="AI491" s="110"/>
      <c r="AJ491" s="110"/>
      <c r="AK491" s="90">
        <f t="shared" si="423"/>
        <v>0</v>
      </c>
      <c r="AL491" s="90">
        <f t="shared" si="424"/>
        <v>0</v>
      </c>
      <c r="AM491" s="90">
        <f t="shared" si="425"/>
        <v>0</v>
      </c>
      <c r="AN491" s="90">
        <f t="shared" si="426"/>
        <v>0</v>
      </c>
      <c r="AO491" s="90">
        <f t="shared" si="427"/>
        <v>0</v>
      </c>
      <c r="AP491" s="90">
        <f t="shared" si="428"/>
        <v>0</v>
      </c>
      <c r="AQ491" s="110">
        <f t="shared" si="429"/>
        <v>0</v>
      </c>
      <c r="AR491" s="110">
        <f t="shared" si="430"/>
        <v>0</v>
      </c>
      <c r="AS491" s="110">
        <f t="shared" si="431"/>
        <v>0</v>
      </c>
      <c r="AT491" s="110">
        <f t="shared" si="432"/>
        <v>0</v>
      </c>
      <c r="AU491" s="110">
        <f t="shared" si="433"/>
        <v>0</v>
      </c>
      <c r="AV491" s="110">
        <f t="shared" si="434"/>
        <v>0</v>
      </c>
      <c r="AW491" s="110">
        <f t="shared" si="472"/>
        <v>4.3452300321138404</v>
      </c>
      <c r="AX491" s="110">
        <f t="shared" si="473"/>
        <v>7.4233235288948931</v>
      </c>
      <c r="AY491" s="110">
        <f t="shared" si="474"/>
        <v>1.8599972256537673</v>
      </c>
      <c r="AZ491" s="110">
        <f t="shared" si="475"/>
        <v>1.4473793710938601</v>
      </c>
      <c r="BA491" s="110">
        <f t="shared" si="476"/>
        <v>33.107757301526092</v>
      </c>
      <c r="BB491" s="110">
        <f t="shared" si="477"/>
        <v>8.5971216548794409</v>
      </c>
      <c r="BC491" s="110">
        <f t="shared" si="441"/>
        <v>31.701878172448435</v>
      </c>
      <c r="BD491" s="110">
        <f t="shared" si="442"/>
        <v>41.933127863062793</v>
      </c>
      <c r="BE491" s="110">
        <f t="shared" si="443"/>
        <v>12.298732946087876</v>
      </c>
      <c r="BF491" s="110">
        <f t="shared" si="444"/>
        <v>9.1728170097817365</v>
      </c>
      <c r="BG491" s="110">
        <f t="shared" si="445"/>
        <v>216.7198571002757</v>
      </c>
      <c r="BH491" s="110">
        <f t="shared" si="446"/>
        <v>70.572500984968201</v>
      </c>
      <c r="BI491" s="108">
        <f t="shared" si="447"/>
        <v>0</v>
      </c>
      <c r="BJ491" s="109">
        <f t="shared" si="448"/>
        <v>-12615.74825114936</v>
      </c>
      <c r="BK491" s="109">
        <f t="shared" si="435"/>
        <v>16400</v>
      </c>
      <c r="BL491" s="89">
        <f t="shared" si="449"/>
        <v>0.29996252885799901</v>
      </c>
      <c r="BM491" s="109">
        <f t="shared" si="478"/>
        <v>2466.5529717684017</v>
      </c>
      <c r="BN491" s="108">
        <f t="shared" si="450"/>
        <v>18866.5529717684</v>
      </c>
      <c r="BO491" s="89">
        <f t="shared" si="451"/>
        <v>0.49547633609838093</v>
      </c>
      <c r="BP491" s="108">
        <f t="shared" si="436"/>
        <v>2909.2341580804964</v>
      </c>
      <c r="BQ491" s="108">
        <f t="shared" si="452"/>
        <v>19309.234158080493</v>
      </c>
      <c r="BR491" s="89">
        <f t="shared" si="437"/>
        <v>0.53056590649082769</v>
      </c>
      <c r="BT491" s="108"/>
      <c r="BU491" s="109">
        <f t="shared" si="453"/>
        <v>-12615.74825114936</v>
      </c>
      <c r="BV491" s="109">
        <f t="shared" si="438"/>
        <v>16400</v>
      </c>
      <c r="BX491" s="108">
        <f t="shared" si="439"/>
        <v>12615.74825114936</v>
      </c>
      <c r="BY491" s="111">
        <f t="shared" si="440"/>
        <v>0.29996252885799901</v>
      </c>
      <c r="BZ491" s="108">
        <f t="shared" si="421"/>
        <v>105.510002</v>
      </c>
      <c r="CA491" s="108">
        <f t="shared" si="422"/>
        <v>34.93</v>
      </c>
    </row>
    <row r="492" spans="1:79" ht="12.75" customHeight="1" x14ac:dyDescent="0.2">
      <c r="A492" s="107">
        <v>42492</v>
      </c>
      <c r="B492" s="109">
        <v>104.980003</v>
      </c>
      <c r="C492" s="109">
        <v>82.959998999999996</v>
      </c>
      <c r="D492" s="109">
        <v>86.910004000000001</v>
      </c>
      <c r="E492" s="109">
        <v>103.16999800000001</v>
      </c>
      <c r="F492" s="109">
        <v>36.009998000000003</v>
      </c>
      <c r="G492" s="109">
        <v>33.470001000000003</v>
      </c>
      <c r="H492" s="109"/>
      <c r="I492" s="109"/>
      <c r="J492" s="197"/>
      <c r="K492" s="109"/>
      <c r="L492" s="189">
        <f>IF(inter=Weekly_2,L491+$B$4,IF(inter=Bi_weekly_2,0,IF(inter=Monthly_2,0,IF(inter=Quarterly_2,0,IF(inter=Yearly_2,0,IF(inter=None_2,0,0))))))</f>
        <v>0</v>
      </c>
      <c r="M492" s="109">
        <f t="shared" si="454"/>
        <v>0</v>
      </c>
      <c r="N492" s="109">
        <f t="shared" si="455"/>
        <v>0</v>
      </c>
      <c r="O492" s="109">
        <f t="shared" si="456"/>
        <v>0</v>
      </c>
      <c r="P492" s="109">
        <f t="shared" si="457"/>
        <v>0</v>
      </c>
      <c r="Q492" s="109">
        <f t="shared" si="458"/>
        <v>0</v>
      </c>
      <c r="R492" s="109">
        <f t="shared" si="459"/>
        <v>0</v>
      </c>
      <c r="S492" s="110">
        <f t="shared" si="460"/>
        <v>0</v>
      </c>
      <c r="T492" s="110">
        <f t="shared" si="461"/>
        <v>0</v>
      </c>
      <c r="U492" s="110">
        <f t="shared" si="462"/>
        <v>0</v>
      </c>
      <c r="V492" s="110">
        <f t="shared" si="463"/>
        <v>0</v>
      </c>
      <c r="W492" s="110">
        <f t="shared" si="464"/>
        <v>0</v>
      </c>
      <c r="X492" s="110">
        <f t="shared" si="465"/>
        <v>0</v>
      </c>
      <c r="Y492" s="110">
        <f t="shared" si="466"/>
        <v>27.356648140334595</v>
      </c>
      <c r="Z492" s="110">
        <f t="shared" si="467"/>
        <v>34.509804334167903</v>
      </c>
      <c r="AA492" s="110">
        <f t="shared" si="468"/>
        <v>10.438735720434108</v>
      </c>
      <c r="AB492" s="110">
        <f t="shared" si="469"/>
        <v>7.7254376386878771</v>
      </c>
      <c r="AC492" s="110">
        <f t="shared" si="470"/>
        <v>183.61209979874963</v>
      </c>
      <c r="AD492" s="110">
        <f t="shared" si="471"/>
        <v>61.975379330088757</v>
      </c>
      <c r="AE492" s="110"/>
      <c r="AF492" s="110"/>
      <c r="AG492" s="110"/>
      <c r="AH492" s="110"/>
      <c r="AI492" s="110"/>
      <c r="AJ492" s="110"/>
      <c r="AK492" s="90">
        <f t="shared" si="423"/>
        <v>0</v>
      </c>
      <c r="AL492" s="90">
        <f t="shared" si="424"/>
        <v>0</v>
      </c>
      <c r="AM492" s="90">
        <f t="shared" si="425"/>
        <v>0</v>
      </c>
      <c r="AN492" s="90">
        <f t="shared" si="426"/>
        <v>0</v>
      </c>
      <c r="AO492" s="90">
        <f t="shared" si="427"/>
        <v>0</v>
      </c>
      <c r="AP492" s="90">
        <f t="shared" si="428"/>
        <v>0</v>
      </c>
      <c r="AQ492" s="110">
        <f t="shared" si="429"/>
        <v>0</v>
      </c>
      <c r="AR492" s="110">
        <f t="shared" si="430"/>
        <v>0</v>
      </c>
      <c r="AS492" s="110">
        <f t="shared" si="431"/>
        <v>0</v>
      </c>
      <c r="AT492" s="110">
        <f t="shared" si="432"/>
        <v>0</v>
      </c>
      <c r="AU492" s="110">
        <f t="shared" si="433"/>
        <v>0</v>
      </c>
      <c r="AV492" s="110">
        <f t="shared" si="434"/>
        <v>0</v>
      </c>
      <c r="AW492" s="110">
        <f t="shared" si="472"/>
        <v>4.3452300321138404</v>
      </c>
      <c r="AX492" s="110">
        <f t="shared" si="473"/>
        <v>7.4233235288948931</v>
      </c>
      <c r="AY492" s="110">
        <f t="shared" si="474"/>
        <v>1.8599972256537673</v>
      </c>
      <c r="AZ492" s="110">
        <f t="shared" si="475"/>
        <v>1.4473793710938601</v>
      </c>
      <c r="BA492" s="110">
        <f t="shared" si="476"/>
        <v>33.107757301526092</v>
      </c>
      <c r="BB492" s="110">
        <f t="shared" si="477"/>
        <v>8.5971216548794409</v>
      </c>
      <c r="BC492" s="110">
        <f t="shared" si="441"/>
        <v>31.701878172448435</v>
      </c>
      <c r="BD492" s="110">
        <f t="shared" si="442"/>
        <v>41.933127863062793</v>
      </c>
      <c r="BE492" s="110">
        <f t="shared" si="443"/>
        <v>12.298732946087876</v>
      </c>
      <c r="BF492" s="110">
        <f t="shared" si="444"/>
        <v>9.1728170097817365</v>
      </c>
      <c r="BG492" s="110">
        <f t="shared" si="445"/>
        <v>216.7198571002757</v>
      </c>
      <c r="BH492" s="110">
        <f t="shared" si="446"/>
        <v>70.572500984968201</v>
      </c>
      <c r="BI492" s="108">
        <f t="shared" si="447"/>
        <v>0</v>
      </c>
      <c r="BJ492" s="109">
        <f t="shared" si="448"/>
        <v>-12615.74825114936</v>
      </c>
      <c r="BK492" s="109">
        <f t="shared" si="435"/>
        <v>16125.285640527685</v>
      </c>
      <c r="BL492" s="89">
        <f t="shared" si="449"/>
        <v>0.27818701828158221</v>
      </c>
      <c r="BM492" s="109">
        <f t="shared" si="478"/>
        <v>2466.5529717684017</v>
      </c>
      <c r="BN492" s="108">
        <f t="shared" si="450"/>
        <v>18591.838612296087</v>
      </c>
      <c r="BO492" s="89">
        <f t="shared" si="451"/>
        <v>0.47370082552196413</v>
      </c>
      <c r="BP492" s="108">
        <f t="shared" si="436"/>
        <v>2862.935612081727</v>
      </c>
      <c r="BQ492" s="108">
        <f t="shared" si="452"/>
        <v>18988.221252609412</v>
      </c>
      <c r="BR492" s="89">
        <f t="shared" si="437"/>
        <v>0.50512049500349576</v>
      </c>
      <c r="BT492" s="108"/>
      <c r="BU492" s="109">
        <f t="shared" si="453"/>
        <v>-12615.74825114936</v>
      </c>
      <c r="BV492" s="109">
        <f t="shared" si="438"/>
        <v>16125.285640527685</v>
      </c>
      <c r="BX492" s="108">
        <f t="shared" si="439"/>
        <v>12615.74825114936</v>
      </c>
      <c r="BY492" s="111">
        <f t="shared" si="440"/>
        <v>0.27818701828158199</v>
      </c>
      <c r="BZ492" s="108">
        <f t="shared" si="421"/>
        <v>104.980003</v>
      </c>
      <c r="CA492" s="108">
        <f t="shared" si="422"/>
        <v>33.470001000000003</v>
      </c>
    </row>
    <row r="493" spans="1:79" ht="12.75" customHeight="1" x14ac:dyDescent="0.2">
      <c r="A493" s="107">
        <v>42499</v>
      </c>
      <c r="B493" s="109">
        <v>104.41999800000001</v>
      </c>
      <c r="C493" s="109">
        <v>82.529999000000004</v>
      </c>
      <c r="D493" s="109">
        <v>86.510002</v>
      </c>
      <c r="E493" s="109">
        <v>101.82</v>
      </c>
      <c r="F493" s="109">
        <v>35.729999999999997</v>
      </c>
      <c r="G493" s="109">
        <v>32.860000999999997</v>
      </c>
      <c r="H493" s="109"/>
      <c r="I493" s="109"/>
      <c r="J493" s="197"/>
      <c r="K493" s="109"/>
      <c r="L493" s="189">
        <f>IF(inter=Weekly_2,L492+$B$4,IF(inter=Bi_weekly_2,L491+$B$4,IF(inter=Monthly_2,0,IF(inter=Quarterly_2,0,IF(inter=Yearly_2,0,IF(inter=None_2,0,0))))))</f>
        <v>0</v>
      </c>
      <c r="M493" s="109">
        <f t="shared" si="454"/>
        <v>0</v>
      </c>
      <c r="N493" s="109">
        <f t="shared" si="455"/>
        <v>0</v>
      </c>
      <c r="O493" s="109">
        <f t="shared" si="456"/>
        <v>0</v>
      </c>
      <c r="P493" s="109">
        <f t="shared" si="457"/>
        <v>0</v>
      </c>
      <c r="Q493" s="109">
        <f t="shared" si="458"/>
        <v>0</v>
      </c>
      <c r="R493" s="109">
        <f t="shared" si="459"/>
        <v>0</v>
      </c>
      <c r="S493" s="110">
        <f t="shared" si="460"/>
        <v>0</v>
      </c>
      <c r="T493" s="110">
        <f t="shared" si="461"/>
        <v>0</v>
      </c>
      <c r="U493" s="110">
        <f t="shared" si="462"/>
        <v>0</v>
      </c>
      <c r="V493" s="110">
        <f t="shared" si="463"/>
        <v>0</v>
      </c>
      <c r="W493" s="110">
        <f t="shared" si="464"/>
        <v>0</v>
      </c>
      <c r="X493" s="110">
        <f t="shared" si="465"/>
        <v>0</v>
      </c>
      <c r="Y493" s="110">
        <f t="shared" si="466"/>
        <v>27.356648140334595</v>
      </c>
      <c r="Z493" s="110">
        <f t="shared" si="467"/>
        <v>34.509804334167903</v>
      </c>
      <c r="AA493" s="110">
        <f t="shared" si="468"/>
        <v>10.438735720434108</v>
      </c>
      <c r="AB493" s="110">
        <f t="shared" si="469"/>
        <v>7.7254376386878771</v>
      </c>
      <c r="AC493" s="110">
        <f t="shared" si="470"/>
        <v>183.61209979874963</v>
      </c>
      <c r="AD493" s="110">
        <f t="shared" si="471"/>
        <v>61.975379330088757</v>
      </c>
      <c r="AE493" s="110"/>
      <c r="AF493" s="110"/>
      <c r="AG493" s="110"/>
      <c r="AH493" s="110"/>
      <c r="AI493" s="110"/>
      <c r="AJ493" s="110"/>
      <c r="AK493" s="90">
        <f t="shared" si="423"/>
        <v>0</v>
      </c>
      <c r="AL493" s="90">
        <f t="shared" si="424"/>
        <v>0</v>
      </c>
      <c r="AM493" s="90">
        <f t="shared" si="425"/>
        <v>0</v>
      </c>
      <c r="AN493" s="90">
        <f t="shared" si="426"/>
        <v>0</v>
      </c>
      <c r="AO493" s="90">
        <f t="shared" si="427"/>
        <v>0</v>
      </c>
      <c r="AP493" s="90">
        <f t="shared" si="428"/>
        <v>0</v>
      </c>
      <c r="AQ493" s="110">
        <f t="shared" si="429"/>
        <v>0</v>
      </c>
      <c r="AR493" s="110">
        <f t="shared" si="430"/>
        <v>0</v>
      </c>
      <c r="AS493" s="110">
        <f t="shared" si="431"/>
        <v>0</v>
      </c>
      <c r="AT493" s="110">
        <f t="shared" si="432"/>
        <v>0</v>
      </c>
      <c r="AU493" s="110">
        <f t="shared" si="433"/>
        <v>0</v>
      </c>
      <c r="AV493" s="110">
        <f t="shared" si="434"/>
        <v>0</v>
      </c>
      <c r="AW493" s="110">
        <f t="shared" si="472"/>
        <v>4.3452300321138404</v>
      </c>
      <c r="AX493" s="110">
        <f t="shared" si="473"/>
        <v>7.4233235288948931</v>
      </c>
      <c r="AY493" s="110">
        <f t="shared" si="474"/>
        <v>1.8599972256537673</v>
      </c>
      <c r="AZ493" s="110">
        <f t="shared" si="475"/>
        <v>1.4473793710938601</v>
      </c>
      <c r="BA493" s="110">
        <f t="shared" si="476"/>
        <v>33.107757301526092</v>
      </c>
      <c r="BB493" s="110">
        <f t="shared" si="477"/>
        <v>8.5971216548794409</v>
      </c>
      <c r="BC493" s="110">
        <f t="shared" si="441"/>
        <v>31.701878172448435</v>
      </c>
      <c r="BD493" s="110">
        <f t="shared" si="442"/>
        <v>41.933127863062793</v>
      </c>
      <c r="BE493" s="110">
        <f t="shared" si="443"/>
        <v>12.298732946087876</v>
      </c>
      <c r="BF493" s="110">
        <f t="shared" si="444"/>
        <v>9.1728170097817365</v>
      </c>
      <c r="BG493" s="110">
        <f t="shared" si="445"/>
        <v>216.7198571002757</v>
      </c>
      <c r="BH493" s="110">
        <f t="shared" si="446"/>
        <v>70.572500984968201</v>
      </c>
      <c r="BI493" s="108">
        <f t="shared" si="447"/>
        <v>0</v>
      </c>
      <c r="BJ493" s="109">
        <f t="shared" si="448"/>
        <v>-12615.74825114936</v>
      </c>
      <c r="BK493" s="109">
        <f t="shared" si="435"/>
        <v>15991.30572228436</v>
      </c>
      <c r="BL493" s="89">
        <f t="shared" si="449"/>
        <v>0.26756696502940036</v>
      </c>
      <c r="BM493" s="109">
        <f t="shared" si="478"/>
        <v>2466.5529717684017</v>
      </c>
      <c r="BN493" s="108">
        <f t="shared" si="450"/>
        <v>18457.85869405276</v>
      </c>
      <c r="BO493" s="89">
        <f t="shared" si="451"/>
        <v>0.46308077226978228</v>
      </c>
      <c r="BP493" s="108">
        <f t="shared" si="436"/>
        <v>2840.0979205153053</v>
      </c>
      <c r="BQ493" s="108">
        <f t="shared" si="452"/>
        <v>18831.403642799662</v>
      </c>
      <c r="BR493" s="89">
        <f t="shared" si="437"/>
        <v>0.49269018911216955</v>
      </c>
      <c r="BT493" s="108"/>
      <c r="BU493" s="109">
        <f t="shared" si="453"/>
        <v>-12615.74825114936</v>
      </c>
      <c r="BV493" s="109">
        <f t="shared" si="438"/>
        <v>15991.30572228436</v>
      </c>
      <c r="BX493" s="108">
        <f t="shared" si="439"/>
        <v>12615.74825114936</v>
      </c>
      <c r="BY493" s="111">
        <f t="shared" si="440"/>
        <v>0.26756696502940058</v>
      </c>
      <c r="BZ493" s="108">
        <f t="shared" si="421"/>
        <v>104.41999800000001</v>
      </c>
      <c r="CA493" s="108">
        <f t="shared" si="422"/>
        <v>32.860000999999997</v>
      </c>
    </row>
    <row r="494" spans="1:79" ht="12.75" customHeight="1" x14ac:dyDescent="0.2">
      <c r="A494" s="107">
        <v>42506</v>
      </c>
      <c r="B494" s="109">
        <v>104.889999</v>
      </c>
      <c r="C494" s="109">
        <v>82.93</v>
      </c>
      <c r="D494" s="109">
        <v>87.080001999999993</v>
      </c>
      <c r="E494" s="109">
        <v>102.410004</v>
      </c>
      <c r="F494" s="109">
        <v>36.020000000000003</v>
      </c>
      <c r="G494" s="109">
        <v>32.799999</v>
      </c>
      <c r="H494" s="109"/>
      <c r="I494" s="109"/>
      <c r="J494" s="197"/>
      <c r="K494" s="109"/>
      <c r="L494" s="189">
        <f>IF(inter=Weekly_2,L493+$B$4,IF(inter=Bi_weekly_2,0,IF(inter=Monthly_2,0,IF(inter=Quarterly_2,0,IF(inter=Yearly_2,0,IF(inter=None_2,0,0))))))</f>
        <v>0</v>
      </c>
      <c r="M494" s="109">
        <f t="shared" si="454"/>
        <v>0</v>
      </c>
      <c r="N494" s="109">
        <f t="shared" si="455"/>
        <v>0</v>
      </c>
      <c r="O494" s="109">
        <f t="shared" si="456"/>
        <v>0</v>
      </c>
      <c r="P494" s="109">
        <f t="shared" si="457"/>
        <v>0</v>
      </c>
      <c r="Q494" s="109">
        <f t="shared" si="458"/>
        <v>0</v>
      </c>
      <c r="R494" s="109">
        <f t="shared" si="459"/>
        <v>0</v>
      </c>
      <c r="S494" s="110">
        <f t="shared" si="460"/>
        <v>0</v>
      </c>
      <c r="T494" s="110">
        <f t="shared" si="461"/>
        <v>0</v>
      </c>
      <c r="U494" s="110">
        <f t="shared" si="462"/>
        <v>0</v>
      </c>
      <c r="V494" s="110">
        <f t="shared" si="463"/>
        <v>0</v>
      </c>
      <c r="W494" s="110">
        <f t="shared" si="464"/>
        <v>0</v>
      </c>
      <c r="X494" s="110">
        <f t="shared" si="465"/>
        <v>0</v>
      </c>
      <c r="Y494" s="110">
        <f t="shared" si="466"/>
        <v>27.356648140334595</v>
      </c>
      <c r="Z494" s="110">
        <f t="shared" si="467"/>
        <v>34.509804334167903</v>
      </c>
      <c r="AA494" s="110">
        <f t="shared" si="468"/>
        <v>10.438735720434108</v>
      </c>
      <c r="AB494" s="110">
        <f t="shared" si="469"/>
        <v>7.7254376386878771</v>
      </c>
      <c r="AC494" s="110">
        <f t="shared" si="470"/>
        <v>183.61209979874963</v>
      </c>
      <c r="AD494" s="110">
        <f t="shared" si="471"/>
        <v>61.975379330088757</v>
      </c>
      <c r="AE494" s="110"/>
      <c r="AF494" s="110"/>
      <c r="AG494" s="110"/>
      <c r="AH494" s="110"/>
      <c r="AI494" s="110"/>
      <c r="AJ494" s="110"/>
      <c r="AK494" s="90">
        <f t="shared" si="423"/>
        <v>0</v>
      </c>
      <c r="AL494" s="90">
        <f t="shared" si="424"/>
        <v>0</v>
      </c>
      <c r="AM494" s="90">
        <f t="shared" si="425"/>
        <v>0</v>
      </c>
      <c r="AN494" s="90">
        <f t="shared" si="426"/>
        <v>0</v>
      </c>
      <c r="AO494" s="90">
        <f t="shared" si="427"/>
        <v>0</v>
      </c>
      <c r="AP494" s="90">
        <f t="shared" si="428"/>
        <v>0</v>
      </c>
      <c r="AQ494" s="110">
        <f t="shared" si="429"/>
        <v>0</v>
      </c>
      <c r="AR494" s="110">
        <f t="shared" si="430"/>
        <v>0</v>
      </c>
      <c r="AS494" s="110">
        <f t="shared" si="431"/>
        <v>0</v>
      </c>
      <c r="AT494" s="110">
        <f t="shared" si="432"/>
        <v>0</v>
      </c>
      <c r="AU494" s="110">
        <f t="shared" si="433"/>
        <v>0</v>
      </c>
      <c r="AV494" s="110">
        <f t="shared" si="434"/>
        <v>0</v>
      </c>
      <c r="AW494" s="110">
        <f t="shared" si="472"/>
        <v>4.3452300321138404</v>
      </c>
      <c r="AX494" s="110">
        <f t="shared" si="473"/>
        <v>7.4233235288948931</v>
      </c>
      <c r="AY494" s="110">
        <f t="shared" si="474"/>
        <v>1.8599972256537673</v>
      </c>
      <c r="AZ494" s="110">
        <f t="shared" si="475"/>
        <v>1.4473793710938601</v>
      </c>
      <c r="BA494" s="110">
        <f t="shared" si="476"/>
        <v>33.107757301526092</v>
      </c>
      <c r="BB494" s="110">
        <f t="shared" si="477"/>
        <v>8.5971216548794409</v>
      </c>
      <c r="BC494" s="110">
        <f t="shared" si="441"/>
        <v>31.701878172448435</v>
      </c>
      <c r="BD494" s="110">
        <f t="shared" si="442"/>
        <v>41.933127863062793</v>
      </c>
      <c r="BE494" s="110">
        <f t="shared" si="443"/>
        <v>12.298732946087876</v>
      </c>
      <c r="BF494" s="110">
        <f t="shared" si="444"/>
        <v>9.1728170097817365</v>
      </c>
      <c r="BG494" s="110">
        <f t="shared" si="445"/>
        <v>216.7198571002757</v>
      </c>
      <c r="BH494" s="110">
        <f t="shared" si="446"/>
        <v>70.572500984968201</v>
      </c>
      <c r="BI494" s="108">
        <f t="shared" si="447"/>
        <v>0</v>
      </c>
      <c r="BJ494" s="109">
        <f t="shared" si="448"/>
        <v>-12615.74825114936</v>
      </c>
      <c r="BK494" s="109">
        <f t="shared" si="435"/>
        <v>16078.004311210734</v>
      </c>
      <c r="BL494" s="89">
        <f t="shared" si="449"/>
        <v>0.27443921606044608</v>
      </c>
      <c r="BM494" s="109">
        <f t="shared" si="478"/>
        <v>2466.5529717684017</v>
      </c>
      <c r="BN494" s="108">
        <f t="shared" si="450"/>
        <v>18544.557282979134</v>
      </c>
      <c r="BO494" s="89">
        <f t="shared" si="451"/>
        <v>0.469953023300828</v>
      </c>
      <c r="BP494" s="108">
        <f t="shared" si="436"/>
        <v>2856.1090829715022</v>
      </c>
      <c r="BQ494" s="108">
        <f t="shared" si="452"/>
        <v>18934.113394182237</v>
      </c>
      <c r="BR494" s="89">
        <f t="shared" si="437"/>
        <v>0.50083158107227144</v>
      </c>
      <c r="BT494" s="108"/>
      <c r="BU494" s="109">
        <f t="shared" si="453"/>
        <v>-12615.74825114936</v>
      </c>
      <c r="BV494" s="109">
        <f t="shared" si="438"/>
        <v>16078.004311210734</v>
      </c>
      <c r="BX494" s="108">
        <f t="shared" si="439"/>
        <v>12615.74825114936</v>
      </c>
      <c r="BY494" s="111">
        <f t="shared" si="440"/>
        <v>0.27443921606044608</v>
      </c>
      <c r="BZ494" s="108">
        <f t="shared" si="421"/>
        <v>104.889999</v>
      </c>
      <c r="CA494" s="108">
        <f t="shared" si="422"/>
        <v>32.799999</v>
      </c>
    </row>
    <row r="495" spans="1:79" ht="12.75" customHeight="1" x14ac:dyDescent="0.2">
      <c r="A495" s="107">
        <v>42513</v>
      </c>
      <c r="B495" s="109">
        <v>107.389999</v>
      </c>
      <c r="C495" s="109">
        <v>84.660004000000001</v>
      </c>
      <c r="D495" s="109">
        <v>89.059997999999993</v>
      </c>
      <c r="E495" s="109">
        <v>105.220001</v>
      </c>
      <c r="F495" s="109">
        <v>36.729999999999997</v>
      </c>
      <c r="G495" s="109">
        <v>33.709999000000003</v>
      </c>
      <c r="H495" s="109"/>
      <c r="I495" s="109"/>
      <c r="J495" s="197"/>
      <c r="K495" s="109"/>
      <c r="L495" s="189">
        <f>IF(inter=Weekly_2,L494+$B$4,IF(inter=Bi_weekly_2,L493+$B$4,IF(inter=Monthly_2,L491+$B$4,IF(inter=Quarterly_2,0,IF(inter=Yearly_2,0,IF(inter=None_2,0,0))))))</f>
        <v>16500</v>
      </c>
      <c r="M495" s="109">
        <f t="shared" si="454"/>
        <v>33.830416433884238</v>
      </c>
      <c r="N495" s="109">
        <f t="shared" si="455"/>
        <v>17.600172969871892</v>
      </c>
      <c r="O495" s="109">
        <f t="shared" si="456"/>
        <v>5.6737823843901651</v>
      </c>
      <c r="P495" s="109">
        <f t="shared" si="457"/>
        <v>4.3705560681760289</v>
      </c>
      <c r="Q495" s="109">
        <f t="shared" si="458"/>
        <v>-37.42757439192701</v>
      </c>
      <c r="R495" s="109">
        <f t="shared" si="459"/>
        <v>-88.810024758086911</v>
      </c>
      <c r="S495" s="110">
        <f t="shared" si="460"/>
        <v>-0.31502390119106188</v>
      </c>
      <c r="T495" s="110">
        <f t="shared" si="461"/>
        <v>-0.20789241835934583</v>
      </c>
      <c r="U495" s="110">
        <f t="shared" si="462"/>
        <v>-6.3707416481080151E-2</v>
      </c>
      <c r="V495" s="110">
        <f t="shared" si="463"/>
        <v>-4.1537312551213804E-2</v>
      </c>
      <c r="W495" s="110">
        <f t="shared" si="464"/>
        <v>1.0189919518629733</v>
      </c>
      <c r="X495" s="110">
        <f t="shared" si="465"/>
        <v>2.6345306257080252</v>
      </c>
      <c r="Y495" s="110">
        <f t="shared" si="466"/>
        <v>27.041624239143534</v>
      </c>
      <c r="Z495" s="110">
        <f t="shared" si="467"/>
        <v>34.30191191580856</v>
      </c>
      <c r="AA495" s="110">
        <f t="shared" si="468"/>
        <v>10.375028303953028</v>
      </c>
      <c r="AB495" s="110">
        <f t="shared" si="469"/>
        <v>7.683900326136663</v>
      </c>
      <c r="AC495" s="110">
        <f t="shared" si="470"/>
        <v>184.6310917506126</v>
      </c>
      <c r="AD495" s="110">
        <f t="shared" si="471"/>
        <v>64.60990995579678</v>
      </c>
      <c r="AE495" s="110"/>
      <c r="AF495" s="110"/>
      <c r="AG495" s="110"/>
      <c r="AH495" s="110"/>
      <c r="AI495" s="110"/>
      <c r="AJ495" s="110"/>
      <c r="AK495" s="90">
        <f t="shared" si="423"/>
        <v>0</v>
      </c>
      <c r="AL495" s="90">
        <f t="shared" si="424"/>
        <v>0</v>
      </c>
      <c r="AM495" s="90">
        <f t="shared" si="425"/>
        <v>0</v>
      </c>
      <c r="AN495" s="90">
        <f t="shared" si="426"/>
        <v>0</v>
      </c>
      <c r="AO495" s="90">
        <f t="shared" si="427"/>
        <v>0</v>
      </c>
      <c r="AP495" s="90">
        <f t="shared" si="428"/>
        <v>0</v>
      </c>
      <c r="AQ495" s="110">
        <f t="shared" si="429"/>
        <v>0</v>
      </c>
      <c r="AR495" s="110">
        <f t="shared" si="430"/>
        <v>0</v>
      </c>
      <c r="AS495" s="110">
        <f t="shared" si="431"/>
        <v>0</v>
      </c>
      <c r="AT495" s="110">
        <f t="shared" si="432"/>
        <v>0</v>
      </c>
      <c r="AU495" s="110">
        <f t="shared" si="433"/>
        <v>0</v>
      </c>
      <c r="AV495" s="110">
        <f t="shared" si="434"/>
        <v>0</v>
      </c>
      <c r="AW495" s="110">
        <f t="shared" si="472"/>
        <v>4.3452300321138404</v>
      </c>
      <c r="AX495" s="110">
        <f t="shared" si="473"/>
        <v>7.4233235288948931</v>
      </c>
      <c r="AY495" s="110">
        <f t="shared" si="474"/>
        <v>1.8599972256537673</v>
      </c>
      <c r="AZ495" s="110">
        <f t="shared" si="475"/>
        <v>1.4473793710938601</v>
      </c>
      <c r="BA495" s="110">
        <f t="shared" si="476"/>
        <v>33.107757301526092</v>
      </c>
      <c r="BB495" s="110">
        <f t="shared" si="477"/>
        <v>8.5971216548794409</v>
      </c>
      <c r="BC495" s="110">
        <f t="shared" si="441"/>
        <v>31.386854271257373</v>
      </c>
      <c r="BD495" s="110">
        <f t="shared" si="442"/>
        <v>41.725235444703451</v>
      </c>
      <c r="BE495" s="110">
        <f t="shared" si="443"/>
        <v>12.235025529606796</v>
      </c>
      <c r="BF495" s="110">
        <f t="shared" si="444"/>
        <v>9.1312796972305232</v>
      </c>
      <c r="BG495" s="110">
        <f t="shared" si="445"/>
        <v>217.73884905213868</v>
      </c>
      <c r="BH495" s="110">
        <f t="shared" si="446"/>
        <v>73.207031610676225</v>
      </c>
      <c r="BI495" s="108">
        <f t="shared" si="447"/>
        <v>0</v>
      </c>
      <c r="BJ495" s="109">
        <f t="shared" si="448"/>
        <v>-12680.510922443053</v>
      </c>
      <c r="BK495" s="109">
        <f t="shared" si="435"/>
        <v>16500</v>
      </c>
      <c r="BL495" s="89">
        <f t="shared" si="449"/>
        <v>0.30120939928350121</v>
      </c>
      <c r="BM495" s="109">
        <f t="shared" si="478"/>
        <v>2466.5529717684017</v>
      </c>
      <c r="BN495" s="108">
        <f t="shared" si="450"/>
        <v>18966.5529717684</v>
      </c>
      <c r="BO495" s="89">
        <f t="shared" si="451"/>
        <v>0.49572466659839187</v>
      </c>
      <c r="BP495" s="108">
        <f t="shared" si="436"/>
        <v>2918.8943445975347</v>
      </c>
      <c r="BQ495" s="108">
        <f t="shared" si="452"/>
        <v>19418.894344597531</v>
      </c>
      <c r="BR495" s="89">
        <f t="shared" si="437"/>
        <v>0.53139683908385038</v>
      </c>
      <c r="BT495" s="108"/>
      <c r="BU495" s="109">
        <f t="shared" si="453"/>
        <v>-12680.510922443053</v>
      </c>
      <c r="BV495" s="109">
        <f t="shared" si="438"/>
        <v>16500</v>
      </c>
      <c r="BX495" s="108">
        <f t="shared" si="439"/>
        <v>12680.510922443053</v>
      </c>
      <c r="BY495" s="111">
        <f t="shared" si="440"/>
        <v>0.30120939928350099</v>
      </c>
      <c r="BZ495" s="108">
        <f t="shared" si="421"/>
        <v>107.389999</v>
      </c>
      <c r="CA495" s="108">
        <f t="shared" si="422"/>
        <v>33.709999000000003</v>
      </c>
    </row>
    <row r="496" spans="1:79" ht="12.75" customHeight="1" x14ac:dyDescent="0.2">
      <c r="A496" s="107">
        <v>42521</v>
      </c>
      <c r="B496" s="109">
        <v>107.69000200000001</v>
      </c>
      <c r="C496" s="109">
        <v>84.690002000000007</v>
      </c>
      <c r="D496" s="109">
        <v>89.790001000000004</v>
      </c>
      <c r="E496" s="109">
        <v>106.139999</v>
      </c>
      <c r="F496" s="109">
        <v>36.880001</v>
      </c>
      <c r="G496" s="109">
        <v>34.57</v>
      </c>
      <c r="H496" s="109"/>
      <c r="I496" s="109"/>
      <c r="J496" s="197"/>
      <c r="K496" s="109"/>
      <c r="L496" s="189">
        <f>IF(inter=Weekly_2,L495+$B$4,IF(inter=Bi_weekly_2,0,IF(inter=Monthly_2,0,IF(inter=Quarterly_2,0,IF(inter=Yearly_2,0,IF(inter=None_2,0,0))))))</f>
        <v>0</v>
      </c>
      <c r="M496" s="109">
        <f t="shared" si="454"/>
        <v>0</v>
      </c>
      <c r="N496" s="109">
        <f t="shared" si="455"/>
        <v>0</v>
      </c>
      <c r="O496" s="109">
        <f t="shared" si="456"/>
        <v>0</v>
      </c>
      <c r="P496" s="109">
        <f t="shared" si="457"/>
        <v>0</v>
      </c>
      <c r="Q496" s="109">
        <f t="shared" si="458"/>
        <v>0</v>
      </c>
      <c r="R496" s="109">
        <f t="shared" si="459"/>
        <v>0</v>
      </c>
      <c r="S496" s="110">
        <f t="shared" si="460"/>
        <v>0</v>
      </c>
      <c r="T496" s="110">
        <f t="shared" si="461"/>
        <v>0</v>
      </c>
      <c r="U496" s="110">
        <f t="shared" si="462"/>
        <v>0</v>
      </c>
      <c r="V496" s="110">
        <f t="shared" si="463"/>
        <v>0</v>
      </c>
      <c r="W496" s="110">
        <f t="shared" si="464"/>
        <v>0</v>
      </c>
      <c r="X496" s="110">
        <f t="shared" si="465"/>
        <v>0</v>
      </c>
      <c r="Y496" s="110">
        <f t="shared" si="466"/>
        <v>27.041624239143534</v>
      </c>
      <c r="Z496" s="110">
        <f t="shared" si="467"/>
        <v>34.30191191580856</v>
      </c>
      <c r="AA496" s="110">
        <f t="shared" si="468"/>
        <v>10.375028303953028</v>
      </c>
      <c r="AB496" s="110">
        <f t="shared" si="469"/>
        <v>7.683900326136663</v>
      </c>
      <c r="AC496" s="110">
        <f t="shared" si="470"/>
        <v>184.6310917506126</v>
      </c>
      <c r="AD496" s="110">
        <f t="shared" si="471"/>
        <v>64.60990995579678</v>
      </c>
      <c r="AE496" s="110"/>
      <c r="AF496" s="110"/>
      <c r="AG496" s="110"/>
      <c r="AH496" s="110"/>
      <c r="AI496" s="110"/>
      <c r="AJ496" s="110"/>
      <c r="AK496" s="90">
        <f t="shared" si="423"/>
        <v>0</v>
      </c>
      <c r="AL496" s="90">
        <f t="shared" si="424"/>
        <v>0</v>
      </c>
      <c r="AM496" s="90">
        <f t="shared" si="425"/>
        <v>0</v>
      </c>
      <c r="AN496" s="90">
        <f t="shared" si="426"/>
        <v>0</v>
      </c>
      <c r="AO496" s="90">
        <f t="shared" si="427"/>
        <v>0</v>
      </c>
      <c r="AP496" s="90">
        <f t="shared" si="428"/>
        <v>0</v>
      </c>
      <c r="AQ496" s="110">
        <f t="shared" si="429"/>
        <v>0</v>
      </c>
      <c r="AR496" s="110">
        <f t="shared" si="430"/>
        <v>0</v>
      </c>
      <c r="AS496" s="110">
        <f t="shared" si="431"/>
        <v>0</v>
      </c>
      <c r="AT496" s="110">
        <f t="shared" si="432"/>
        <v>0</v>
      </c>
      <c r="AU496" s="110">
        <f t="shared" si="433"/>
        <v>0</v>
      </c>
      <c r="AV496" s="110">
        <f t="shared" si="434"/>
        <v>0</v>
      </c>
      <c r="AW496" s="110">
        <f t="shared" si="472"/>
        <v>4.3452300321138404</v>
      </c>
      <c r="AX496" s="110">
        <f t="shared" si="473"/>
        <v>7.4233235288948931</v>
      </c>
      <c r="AY496" s="110">
        <f t="shared" si="474"/>
        <v>1.8599972256537673</v>
      </c>
      <c r="AZ496" s="110">
        <f t="shared" si="475"/>
        <v>1.4473793710938601</v>
      </c>
      <c r="BA496" s="110">
        <f t="shared" si="476"/>
        <v>33.107757301526092</v>
      </c>
      <c r="BB496" s="110">
        <f t="shared" si="477"/>
        <v>8.5971216548794409</v>
      </c>
      <c r="BC496" s="110">
        <f t="shared" si="441"/>
        <v>31.386854271257373</v>
      </c>
      <c r="BD496" s="110">
        <f t="shared" si="442"/>
        <v>41.725235444703451</v>
      </c>
      <c r="BE496" s="110">
        <f t="shared" si="443"/>
        <v>12.235025529606796</v>
      </c>
      <c r="BF496" s="110">
        <f t="shared" si="444"/>
        <v>9.1312796972305232</v>
      </c>
      <c r="BG496" s="110">
        <f t="shared" si="445"/>
        <v>217.73884905213868</v>
      </c>
      <c r="BH496" s="110">
        <f t="shared" si="446"/>
        <v>73.207031610676225</v>
      </c>
      <c r="BI496" s="108">
        <f t="shared" si="447"/>
        <v>0</v>
      </c>
      <c r="BJ496" s="109">
        <f t="shared" si="448"/>
        <v>-12680.510922443053</v>
      </c>
      <c r="BK496" s="109">
        <f t="shared" si="435"/>
        <v>16607.04396743506</v>
      </c>
      <c r="BL496" s="89">
        <f t="shared" si="449"/>
        <v>0.30965101240853743</v>
      </c>
      <c r="BM496" s="109">
        <f t="shared" si="478"/>
        <v>2466.5529717684017</v>
      </c>
      <c r="BN496" s="108">
        <f t="shared" si="450"/>
        <v>19073.59693920346</v>
      </c>
      <c r="BO496" s="89">
        <f t="shared" si="451"/>
        <v>0.50416627972342809</v>
      </c>
      <c r="BP496" s="108">
        <f t="shared" si="436"/>
        <v>2935.4697311067489</v>
      </c>
      <c r="BQ496" s="108">
        <f t="shared" si="452"/>
        <v>19542.51369854181</v>
      </c>
      <c r="BR496" s="89">
        <f t="shared" si="437"/>
        <v>0.54114560667692002</v>
      </c>
      <c r="BT496" s="108"/>
      <c r="BU496" s="109">
        <f t="shared" si="453"/>
        <v>-12680.510922443053</v>
      </c>
      <c r="BV496" s="109">
        <f t="shared" si="438"/>
        <v>16607.04396743506</v>
      </c>
      <c r="BX496" s="108">
        <f t="shared" si="439"/>
        <v>12680.510922443053</v>
      </c>
      <c r="BY496" s="111">
        <f t="shared" si="440"/>
        <v>0.30965101240853765</v>
      </c>
      <c r="BZ496" s="108">
        <f t="shared" si="421"/>
        <v>107.69000200000001</v>
      </c>
      <c r="CA496" s="108">
        <f t="shared" si="422"/>
        <v>34.57</v>
      </c>
    </row>
    <row r="497" spans="1:79" ht="12.75" customHeight="1" x14ac:dyDescent="0.2">
      <c r="A497" s="107">
        <v>42527</v>
      </c>
      <c r="B497" s="109">
        <v>107.5</v>
      </c>
      <c r="C497" s="109">
        <v>84.879997000000003</v>
      </c>
      <c r="D497" s="109">
        <v>89.68</v>
      </c>
      <c r="E497" s="109">
        <v>106.230003</v>
      </c>
      <c r="F497" s="109">
        <v>36.060001</v>
      </c>
      <c r="G497" s="109">
        <v>34.200001</v>
      </c>
      <c r="H497" s="109"/>
      <c r="I497" s="109"/>
      <c r="J497" s="197"/>
      <c r="K497" s="109"/>
      <c r="L497" s="189">
        <f>IF(inter=Weekly_2,L496+$B$4,IF(inter=Bi_weekly_2,L495+$B$4,IF(inter=Monthly_2,0,IF(inter=Quarterly_2,0,IF(inter=Yearly_2,0,IF(inter=None_2,0,0))))))</f>
        <v>0</v>
      </c>
      <c r="M497" s="109">
        <f t="shared" si="454"/>
        <v>0</v>
      </c>
      <c r="N497" s="109">
        <f t="shared" si="455"/>
        <v>0</v>
      </c>
      <c r="O497" s="109">
        <f t="shared" si="456"/>
        <v>0</v>
      </c>
      <c r="P497" s="109">
        <f t="shared" si="457"/>
        <v>0</v>
      </c>
      <c r="Q497" s="109">
        <f t="shared" si="458"/>
        <v>0</v>
      </c>
      <c r="R497" s="109">
        <f t="shared" si="459"/>
        <v>0</v>
      </c>
      <c r="S497" s="110">
        <f t="shared" si="460"/>
        <v>0</v>
      </c>
      <c r="T497" s="110">
        <f t="shared" si="461"/>
        <v>0</v>
      </c>
      <c r="U497" s="110">
        <f t="shared" si="462"/>
        <v>0</v>
      </c>
      <c r="V497" s="110">
        <f t="shared" si="463"/>
        <v>0</v>
      </c>
      <c r="W497" s="110">
        <f t="shared" si="464"/>
        <v>0</v>
      </c>
      <c r="X497" s="110">
        <f t="shared" si="465"/>
        <v>0</v>
      </c>
      <c r="Y497" s="110">
        <f t="shared" si="466"/>
        <v>27.041624239143534</v>
      </c>
      <c r="Z497" s="110">
        <f t="shared" si="467"/>
        <v>34.30191191580856</v>
      </c>
      <c r="AA497" s="110">
        <f t="shared" si="468"/>
        <v>10.375028303953028</v>
      </c>
      <c r="AB497" s="110">
        <f t="shared" si="469"/>
        <v>7.683900326136663</v>
      </c>
      <c r="AC497" s="110">
        <f t="shared" si="470"/>
        <v>184.6310917506126</v>
      </c>
      <c r="AD497" s="110">
        <f t="shared" si="471"/>
        <v>64.60990995579678</v>
      </c>
      <c r="AE497" s="110"/>
      <c r="AF497" s="110"/>
      <c r="AG497" s="110"/>
      <c r="AH497" s="110"/>
      <c r="AI497" s="110"/>
      <c r="AJ497" s="110"/>
      <c r="AK497" s="90">
        <f t="shared" si="423"/>
        <v>0</v>
      </c>
      <c r="AL497" s="90">
        <f t="shared" si="424"/>
        <v>0</v>
      </c>
      <c r="AM497" s="90">
        <f t="shared" si="425"/>
        <v>0</v>
      </c>
      <c r="AN497" s="90">
        <f t="shared" si="426"/>
        <v>0</v>
      </c>
      <c r="AO497" s="90">
        <f t="shared" si="427"/>
        <v>0</v>
      </c>
      <c r="AP497" s="90">
        <f t="shared" si="428"/>
        <v>0</v>
      </c>
      <c r="AQ497" s="110">
        <f t="shared" si="429"/>
        <v>0</v>
      </c>
      <c r="AR497" s="110">
        <f t="shared" si="430"/>
        <v>0</v>
      </c>
      <c r="AS497" s="110">
        <f t="shared" si="431"/>
        <v>0</v>
      </c>
      <c r="AT497" s="110">
        <f t="shared" si="432"/>
        <v>0</v>
      </c>
      <c r="AU497" s="110">
        <f t="shared" si="433"/>
        <v>0</v>
      </c>
      <c r="AV497" s="110">
        <f t="shared" si="434"/>
        <v>0</v>
      </c>
      <c r="AW497" s="110">
        <f t="shared" si="472"/>
        <v>4.3452300321138404</v>
      </c>
      <c r="AX497" s="110">
        <f t="shared" si="473"/>
        <v>7.4233235288948931</v>
      </c>
      <c r="AY497" s="110">
        <f t="shared" si="474"/>
        <v>1.8599972256537673</v>
      </c>
      <c r="AZ497" s="110">
        <f t="shared" si="475"/>
        <v>1.4473793710938601</v>
      </c>
      <c r="BA497" s="110">
        <f t="shared" si="476"/>
        <v>33.107757301526092</v>
      </c>
      <c r="BB497" s="110">
        <f t="shared" si="477"/>
        <v>8.5971216548794409</v>
      </c>
      <c r="BC497" s="110">
        <f t="shared" si="441"/>
        <v>31.386854271257373</v>
      </c>
      <c r="BD497" s="110">
        <f t="shared" si="442"/>
        <v>41.725235444703451</v>
      </c>
      <c r="BE497" s="110">
        <f t="shared" si="443"/>
        <v>12.235025529606796</v>
      </c>
      <c r="BF497" s="110">
        <f t="shared" si="444"/>
        <v>9.1312796972305232</v>
      </c>
      <c r="BG497" s="110">
        <f t="shared" si="445"/>
        <v>217.73884905213868</v>
      </c>
      <c r="BH497" s="110">
        <f t="shared" si="446"/>
        <v>73.207031610676225</v>
      </c>
      <c r="BI497" s="108">
        <f t="shared" si="447"/>
        <v>0</v>
      </c>
      <c r="BJ497" s="109">
        <f t="shared" si="448"/>
        <v>-12680.510922443053</v>
      </c>
      <c r="BK497" s="109">
        <f t="shared" si="435"/>
        <v>16432.670417468071</v>
      </c>
      <c r="BL497" s="89">
        <f t="shared" si="449"/>
        <v>0.29589970924469022</v>
      </c>
      <c r="BM497" s="109">
        <f t="shared" si="478"/>
        <v>2466.5529717684017</v>
      </c>
      <c r="BN497" s="108">
        <f t="shared" si="450"/>
        <v>18899.223389236471</v>
      </c>
      <c r="BO497" s="89">
        <f t="shared" si="451"/>
        <v>0.49041497655958088</v>
      </c>
      <c r="BP497" s="108">
        <f t="shared" si="436"/>
        <v>2905.6509040397209</v>
      </c>
      <c r="BQ497" s="108">
        <f t="shared" si="452"/>
        <v>19338.321321507792</v>
      </c>
      <c r="BR497" s="89">
        <f t="shared" si="437"/>
        <v>0.5250427557521502</v>
      </c>
      <c r="BT497" s="108"/>
      <c r="BU497" s="109">
        <f t="shared" si="453"/>
        <v>-12680.510922443053</v>
      </c>
      <c r="BV497" s="109">
        <f t="shared" si="438"/>
        <v>16432.670417468071</v>
      </c>
      <c r="BX497" s="108">
        <f t="shared" si="439"/>
        <v>12680.510922443053</v>
      </c>
      <c r="BY497" s="111">
        <f t="shared" si="440"/>
        <v>0.29589970924469045</v>
      </c>
      <c r="BZ497" s="108">
        <f t="shared" si="421"/>
        <v>107.5</v>
      </c>
      <c r="CA497" s="108">
        <f t="shared" si="422"/>
        <v>34.200001</v>
      </c>
    </row>
    <row r="498" spans="1:79" ht="12.75" customHeight="1" x14ac:dyDescent="0.2">
      <c r="A498" s="107">
        <v>42534</v>
      </c>
      <c r="B498" s="109">
        <v>105.800003</v>
      </c>
      <c r="C498" s="109">
        <v>83.650002000000001</v>
      </c>
      <c r="D498" s="109">
        <v>88.389999000000003</v>
      </c>
      <c r="E498" s="109">
        <v>104.480003</v>
      </c>
      <c r="F498" s="109">
        <v>35.130001</v>
      </c>
      <c r="G498" s="109">
        <v>33.830002</v>
      </c>
      <c r="H498" s="109"/>
      <c r="I498" s="109"/>
      <c r="J498" s="197"/>
      <c r="K498" s="109"/>
      <c r="L498" s="189">
        <f>IF(inter=Weekly_2,L497+$B$4,IF(inter=Bi_weekly_2,0,IF(inter=Monthly_2,0,IF(inter=Quarterly_2,0,IF(inter=Yearly_2,0,IF(inter=None_2,0,0))))))</f>
        <v>0</v>
      </c>
      <c r="M498" s="109">
        <f t="shared" si="454"/>
        <v>0</v>
      </c>
      <c r="N498" s="109">
        <f t="shared" si="455"/>
        <v>0</v>
      </c>
      <c r="O498" s="109">
        <f t="shared" si="456"/>
        <v>0</v>
      </c>
      <c r="P498" s="109">
        <f t="shared" si="457"/>
        <v>0</v>
      </c>
      <c r="Q498" s="109">
        <f t="shared" si="458"/>
        <v>0</v>
      </c>
      <c r="R498" s="109">
        <f t="shared" si="459"/>
        <v>0</v>
      </c>
      <c r="S498" s="110">
        <f t="shared" si="460"/>
        <v>0</v>
      </c>
      <c r="T498" s="110">
        <f t="shared" si="461"/>
        <v>0</v>
      </c>
      <c r="U498" s="110">
        <f t="shared" si="462"/>
        <v>0</v>
      </c>
      <c r="V498" s="110">
        <f t="shared" si="463"/>
        <v>0</v>
      </c>
      <c r="W498" s="110">
        <f t="shared" si="464"/>
        <v>0</v>
      </c>
      <c r="X498" s="110">
        <f t="shared" si="465"/>
        <v>0</v>
      </c>
      <c r="Y498" s="110">
        <f t="shared" si="466"/>
        <v>27.041624239143534</v>
      </c>
      <c r="Z498" s="110">
        <f t="shared" si="467"/>
        <v>34.30191191580856</v>
      </c>
      <c r="AA498" s="110">
        <f t="shared" si="468"/>
        <v>10.375028303953028</v>
      </c>
      <c r="AB498" s="110">
        <f t="shared" si="469"/>
        <v>7.683900326136663</v>
      </c>
      <c r="AC498" s="110">
        <f t="shared" si="470"/>
        <v>184.6310917506126</v>
      </c>
      <c r="AD498" s="110">
        <f t="shared" si="471"/>
        <v>64.60990995579678</v>
      </c>
      <c r="AE498" s="110">
        <v>0.46899999999999997</v>
      </c>
      <c r="AF498" s="110">
        <v>0.48399999999999999</v>
      </c>
      <c r="AG498" s="110">
        <v>0.44700000000000001</v>
      </c>
      <c r="AH498" s="110">
        <v>0.32</v>
      </c>
      <c r="AI498" s="110">
        <v>0.48199999999999998</v>
      </c>
      <c r="AJ498" s="110">
        <v>0.223001</v>
      </c>
      <c r="AK498" s="90">
        <f t="shared" si="423"/>
        <v>12.682521768158317</v>
      </c>
      <c r="AL498" s="90">
        <f t="shared" si="424"/>
        <v>16.602125367251343</v>
      </c>
      <c r="AM498" s="90">
        <f t="shared" si="425"/>
        <v>4.6376376518670037</v>
      </c>
      <c r="AN498" s="90">
        <f t="shared" si="426"/>
        <v>2.458848104363732</v>
      </c>
      <c r="AO498" s="90">
        <f t="shared" si="427"/>
        <v>88.992186223795272</v>
      </c>
      <c r="AP498" s="90">
        <f t="shared" si="428"/>
        <v>14.408074530052637</v>
      </c>
      <c r="AQ498" s="110">
        <f t="shared" si="429"/>
        <v>0.11987260310529779</v>
      </c>
      <c r="AR498" s="110">
        <f t="shared" si="430"/>
        <v>0.19847130867075582</v>
      </c>
      <c r="AS498" s="110">
        <f t="shared" si="431"/>
        <v>5.2467900263999362E-2</v>
      </c>
      <c r="AT498" s="110">
        <f t="shared" si="432"/>
        <v>2.353415039970598E-2</v>
      </c>
      <c r="AU498" s="110">
        <f t="shared" si="433"/>
        <v>2.533224699418462</v>
      </c>
      <c r="AV498" s="110">
        <f t="shared" si="434"/>
        <v>0.42589635466331444</v>
      </c>
      <c r="AW498" s="110">
        <f t="shared" si="472"/>
        <v>4.4651026352191385</v>
      </c>
      <c r="AX498" s="110">
        <f t="shared" si="473"/>
        <v>7.6217948375656492</v>
      </c>
      <c r="AY498" s="110">
        <f t="shared" si="474"/>
        <v>1.9124651259177667</v>
      </c>
      <c r="AZ498" s="110">
        <f t="shared" si="475"/>
        <v>1.470913521493566</v>
      </c>
      <c r="BA498" s="110">
        <f t="shared" si="476"/>
        <v>35.640982000944554</v>
      </c>
      <c r="BB498" s="110">
        <f t="shared" si="477"/>
        <v>9.0230180095427546</v>
      </c>
      <c r="BC498" s="110">
        <f t="shared" si="441"/>
        <v>31.506726874362673</v>
      </c>
      <c r="BD498" s="110">
        <f t="shared" si="442"/>
        <v>41.923706753374212</v>
      </c>
      <c r="BE498" s="110">
        <f t="shared" si="443"/>
        <v>12.287493429870795</v>
      </c>
      <c r="BF498" s="110">
        <f t="shared" si="444"/>
        <v>9.1548138476302299</v>
      </c>
      <c r="BG498" s="110">
        <f t="shared" si="445"/>
        <v>220.27207375155714</v>
      </c>
      <c r="BH498" s="110">
        <f t="shared" si="446"/>
        <v>73.632927965339533</v>
      </c>
      <c r="BI498" s="108">
        <f t="shared" si="447"/>
        <v>139.78139364548829</v>
      </c>
      <c r="BJ498" s="109">
        <f t="shared" si="448"/>
        <v>-12680.510922443053</v>
      </c>
      <c r="BK498" s="109">
        <f t="shared" si="435"/>
        <v>16122.065417379845</v>
      </c>
      <c r="BL498" s="89">
        <f t="shared" si="449"/>
        <v>0.27140503375503866</v>
      </c>
      <c r="BM498" s="109">
        <f t="shared" si="478"/>
        <v>2606.3343654138898</v>
      </c>
      <c r="BN498" s="108">
        <f t="shared" si="450"/>
        <v>18728.399782793735</v>
      </c>
      <c r="BO498" s="89">
        <f t="shared" si="451"/>
        <v>0.47694362611577512</v>
      </c>
      <c r="BP498" s="108">
        <f t="shared" si="436"/>
        <v>2990.0113159562752</v>
      </c>
      <c r="BQ498" s="108">
        <f t="shared" si="452"/>
        <v>19112.076733336122</v>
      </c>
      <c r="BR498" s="89">
        <f t="shared" si="437"/>
        <v>0.50720084152996825</v>
      </c>
      <c r="BT498" s="108"/>
      <c r="BU498" s="109">
        <f t="shared" si="453"/>
        <v>-12680.510922443053</v>
      </c>
      <c r="BV498" s="109">
        <f t="shared" si="438"/>
        <v>16122.065417379845</v>
      </c>
      <c r="BX498" s="108">
        <f t="shared" si="439"/>
        <v>12680.510922443053</v>
      </c>
      <c r="BY498" s="111">
        <f t="shared" si="440"/>
        <v>0.27140503375503844</v>
      </c>
      <c r="BZ498" s="108">
        <f t="shared" si="421"/>
        <v>105.800003</v>
      </c>
      <c r="CA498" s="108">
        <f t="shared" si="422"/>
        <v>33.830002</v>
      </c>
    </row>
    <row r="499" spans="1:79" ht="12.75" customHeight="1" x14ac:dyDescent="0.2">
      <c r="A499" s="107">
        <v>42541</v>
      </c>
      <c r="B499" s="109">
        <v>104.050003</v>
      </c>
      <c r="C499" s="109">
        <v>82.330001999999993</v>
      </c>
      <c r="D499" s="109">
        <v>86.889999000000003</v>
      </c>
      <c r="E499" s="109">
        <v>102.800003</v>
      </c>
      <c r="F499" s="109">
        <v>34.080002</v>
      </c>
      <c r="G499" s="109">
        <v>33.479999999999997</v>
      </c>
      <c r="H499" s="109"/>
      <c r="I499" s="109"/>
      <c r="J499" s="197"/>
      <c r="K499" s="109"/>
      <c r="L499" s="189">
        <f>IF(inter=Weekly_2,L498+$B$4,IF(inter=Bi_weekly_2,L497+$B$4,IF(inter=Monthly_2,L495+$B$4,IF(inter=Quarterly_2,0,IF(inter=Yearly_2,0,IF(inter=None_2,0,0))))))</f>
        <v>16600</v>
      </c>
      <c r="M499" s="109">
        <f t="shared" si="454"/>
        <v>-107.91891679224227</v>
      </c>
      <c r="N499" s="109">
        <f t="shared" si="455"/>
        <v>-97.523523367657617</v>
      </c>
      <c r="O499" s="109">
        <f t="shared" si="456"/>
        <v>-28.113801044549632</v>
      </c>
      <c r="P499" s="109">
        <f t="shared" si="457"/>
        <v>-23.495023421450014</v>
      </c>
      <c r="Q499" s="109">
        <f t="shared" si="458"/>
        <v>-530.37202387693833</v>
      </c>
      <c r="R499" s="109">
        <f t="shared" si="459"/>
        <v>-28.060214679924229</v>
      </c>
      <c r="S499" s="110">
        <f t="shared" si="460"/>
        <v>1.0371832165371708</v>
      </c>
      <c r="T499" s="110">
        <f t="shared" si="461"/>
        <v>1.1845441637139476</v>
      </c>
      <c r="U499" s="110">
        <f t="shared" si="462"/>
        <v>0.32355623625395175</v>
      </c>
      <c r="V499" s="110">
        <f t="shared" si="463"/>
        <v>0.22855080482293383</v>
      </c>
      <c r="W499" s="110">
        <f t="shared" si="464"/>
        <v>15.562558472764712</v>
      </c>
      <c r="X499" s="110">
        <f t="shared" si="465"/>
        <v>0.83811871803835813</v>
      </c>
      <c r="Y499" s="110">
        <f t="shared" si="466"/>
        <v>28.078807455680703</v>
      </c>
      <c r="Z499" s="110">
        <f t="shared" si="467"/>
        <v>35.486456079522505</v>
      </c>
      <c r="AA499" s="110">
        <f t="shared" si="468"/>
        <v>10.69858454020698</v>
      </c>
      <c r="AB499" s="110">
        <f t="shared" si="469"/>
        <v>7.9124511309595968</v>
      </c>
      <c r="AC499" s="110">
        <f t="shared" si="470"/>
        <v>200.19365022337732</v>
      </c>
      <c r="AD499" s="110">
        <f t="shared" si="471"/>
        <v>65.44802867383514</v>
      </c>
      <c r="AE499" s="110"/>
      <c r="AF499" s="110"/>
      <c r="AG499" s="110"/>
      <c r="AH499" s="110"/>
      <c r="AI499" s="110"/>
      <c r="AK499" s="90">
        <f t="shared" si="423"/>
        <v>0</v>
      </c>
      <c r="AL499" s="90">
        <f t="shared" si="424"/>
        <v>0</v>
      </c>
      <c r="AM499" s="90">
        <f t="shared" si="425"/>
        <v>0</v>
      </c>
      <c r="AN499" s="90">
        <f t="shared" si="426"/>
        <v>0</v>
      </c>
      <c r="AO499" s="90">
        <f t="shared" si="427"/>
        <v>0</v>
      </c>
      <c r="AP499" s="90">
        <f t="shared" si="428"/>
        <v>0</v>
      </c>
      <c r="AQ499" s="110">
        <f t="shared" si="429"/>
        <v>0</v>
      </c>
      <c r="AR499" s="110">
        <f t="shared" si="430"/>
        <v>0</v>
      </c>
      <c r="AS499" s="110">
        <f t="shared" si="431"/>
        <v>0</v>
      </c>
      <c r="AT499" s="110">
        <f t="shared" si="432"/>
        <v>0</v>
      </c>
      <c r="AU499" s="110">
        <f t="shared" si="433"/>
        <v>0</v>
      </c>
      <c r="AV499" s="110">
        <f t="shared" si="434"/>
        <v>0</v>
      </c>
      <c r="AW499" s="110">
        <f t="shared" si="472"/>
        <v>4.4651026352191385</v>
      </c>
      <c r="AX499" s="110">
        <f t="shared" si="473"/>
        <v>7.6217948375656492</v>
      </c>
      <c r="AY499" s="110">
        <f t="shared" si="474"/>
        <v>1.9124651259177667</v>
      </c>
      <c r="AZ499" s="110">
        <f t="shared" si="475"/>
        <v>1.470913521493566</v>
      </c>
      <c r="BA499" s="110">
        <f t="shared" si="476"/>
        <v>35.640982000944554</v>
      </c>
      <c r="BB499" s="110">
        <f t="shared" si="477"/>
        <v>9.0230180095427546</v>
      </c>
      <c r="BC499" s="110">
        <f t="shared" si="441"/>
        <v>32.543910090899843</v>
      </c>
      <c r="BD499" s="110">
        <f t="shared" si="442"/>
        <v>43.108250917088156</v>
      </c>
      <c r="BE499" s="110">
        <f t="shared" si="443"/>
        <v>12.611049666124746</v>
      </c>
      <c r="BF499" s="110">
        <f t="shared" si="444"/>
        <v>9.3833646524531638</v>
      </c>
      <c r="BG499" s="110">
        <f t="shared" si="445"/>
        <v>235.83463222432187</v>
      </c>
      <c r="BH499" s="110">
        <f t="shared" si="446"/>
        <v>74.471046683377892</v>
      </c>
      <c r="BI499" s="108">
        <f t="shared" si="447"/>
        <v>0</v>
      </c>
      <c r="BJ499" s="109">
        <f t="shared" si="448"/>
        <v>-13495.994425625815</v>
      </c>
      <c r="BK499" s="109">
        <f t="shared" si="435"/>
        <v>16600</v>
      </c>
      <c r="BL499" s="89">
        <f t="shared" si="449"/>
        <v>0.22999458035344067</v>
      </c>
      <c r="BM499" s="109">
        <f t="shared" si="478"/>
        <v>2606.3343654138898</v>
      </c>
      <c r="BN499" s="108">
        <f t="shared" si="450"/>
        <v>19206.334365413888</v>
      </c>
      <c r="BO499" s="89">
        <f t="shared" si="451"/>
        <v>0.42311368541657357</v>
      </c>
      <c r="BP499" s="108">
        <f t="shared" si="436"/>
        <v>2926.2157149446834</v>
      </c>
      <c r="BQ499" s="108">
        <f t="shared" si="452"/>
        <v>19526.215714944683</v>
      </c>
      <c r="BR499" s="89">
        <f t="shared" si="437"/>
        <v>0.44681563278277991</v>
      </c>
      <c r="BT499" s="108"/>
      <c r="BU499" s="109">
        <f t="shared" si="453"/>
        <v>-13495.994425625815</v>
      </c>
      <c r="BV499" s="109">
        <f t="shared" si="438"/>
        <v>16600</v>
      </c>
      <c r="BX499" s="108">
        <f t="shared" si="439"/>
        <v>13495.994425625815</v>
      </c>
      <c r="BY499" s="111">
        <f t="shared" si="440"/>
        <v>0.22999458035344089</v>
      </c>
      <c r="BZ499" s="108">
        <f t="shared" si="421"/>
        <v>104.050003</v>
      </c>
      <c r="CA499" s="108">
        <f t="shared" si="422"/>
        <v>33.479999999999997</v>
      </c>
    </row>
    <row r="500" spans="1:79" ht="12.75" customHeight="1" x14ac:dyDescent="0.2">
      <c r="A500" s="107">
        <v>42548</v>
      </c>
      <c r="B500" s="109">
        <v>107.370003</v>
      </c>
      <c r="C500" s="109">
        <v>85.019997000000004</v>
      </c>
      <c r="D500" s="109">
        <v>89.279999000000004</v>
      </c>
      <c r="E500" s="109">
        <v>105.66999800000001</v>
      </c>
      <c r="F500" s="109">
        <v>35.439999</v>
      </c>
      <c r="G500" s="109">
        <v>35.490001999999997</v>
      </c>
      <c r="H500" s="109"/>
      <c r="I500" s="109"/>
      <c r="J500" s="197"/>
      <c r="K500" s="109"/>
      <c r="L500" s="189">
        <f>IF(inter=Weekly_2,L499+$B$4,IF(inter=Bi_weekly_2,0,IF(inter=Monthly_2,0,IF(inter=Quarterly_2,0,IF(inter=Yearly_2,0,IF(inter=None_2,0,0))))))</f>
        <v>0</v>
      </c>
      <c r="M500" s="109">
        <f t="shared" si="454"/>
        <v>0</v>
      </c>
      <c r="N500" s="109">
        <f t="shared" si="455"/>
        <v>0</v>
      </c>
      <c r="O500" s="109">
        <f t="shared" si="456"/>
        <v>0</v>
      </c>
      <c r="P500" s="109">
        <f t="shared" si="457"/>
        <v>0</v>
      </c>
      <c r="Q500" s="109">
        <f t="shared" si="458"/>
        <v>0</v>
      </c>
      <c r="R500" s="109">
        <f t="shared" si="459"/>
        <v>0</v>
      </c>
      <c r="S500" s="110">
        <f t="shared" si="460"/>
        <v>0</v>
      </c>
      <c r="T500" s="110">
        <f t="shared" si="461"/>
        <v>0</v>
      </c>
      <c r="U500" s="110">
        <f t="shared" si="462"/>
        <v>0</v>
      </c>
      <c r="V500" s="110">
        <f t="shared" si="463"/>
        <v>0</v>
      </c>
      <c r="W500" s="110">
        <f t="shared" si="464"/>
        <v>0</v>
      </c>
      <c r="X500" s="110">
        <f t="shared" si="465"/>
        <v>0</v>
      </c>
      <c r="Y500" s="110">
        <f t="shared" si="466"/>
        <v>28.078807455680703</v>
      </c>
      <c r="Z500" s="110">
        <f t="shared" si="467"/>
        <v>35.486456079522505</v>
      </c>
      <c r="AA500" s="110">
        <f t="shared" si="468"/>
        <v>10.69858454020698</v>
      </c>
      <c r="AB500" s="110">
        <f t="shared" si="469"/>
        <v>7.9124511309595968</v>
      </c>
      <c r="AC500" s="110">
        <f t="shared" si="470"/>
        <v>200.19365022337732</v>
      </c>
      <c r="AD500" s="110">
        <f t="shared" si="471"/>
        <v>65.44802867383514</v>
      </c>
      <c r="AE500" s="110"/>
      <c r="AF500" s="110"/>
      <c r="AG500" s="110"/>
      <c r="AH500" s="110"/>
      <c r="AI500" s="110"/>
      <c r="AK500" s="90">
        <f t="shared" si="423"/>
        <v>0</v>
      </c>
      <c r="AL500" s="90">
        <f t="shared" si="424"/>
        <v>0</v>
      </c>
      <c r="AM500" s="90">
        <f t="shared" si="425"/>
        <v>0</v>
      </c>
      <c r="AN500" s="90">
        <f t="shared" si="426"/>
        <v>0</v>
      </c>
      <c r="AO500" s="90">
        <f t="shared" si="427"/>
        <v>0</v>
      </c>
      <c r="AP500" s="90">
        <f t="shared" si="428"/>
        <v>0</v>
      </c>
      <c r="AQ500" s="110">
        <f t="shared" si="429"/>
        <v>0</v>
      </c>
      <c r="AR500" s="110">
        <f t="shared" si="430"/>
        <v>0</v>
      </c>
      <c r="AS500" s="110">
        <f t="shared" si="431"/>
        <v>0</v>
      </c>
      <c r="AT500" s="110">
        <f t="shared" si="432"/>
        <v>0</v>
      </c>
      <c r="AU500" s="110">
        <f t="shared" si="433"/>
        <v>0</v>
      </c>
      <c r="AV500" s="110">
        <f t="shared" si="434"/>
        <v>0</v>
      </c>
      <c r="AW500" s="110">
        <f t="shared" si="472"/>
        <v>4.4651026352191385</v>
      </c>
      <c r="AX500" s="110">
        <f t="shared" si="473"/>
        <v>7.6217948375656492</v>
      </c>
      <c r="AY500" s="110">
        <f t="shared" si="474"/>
        <v>1.9124651259177667</v>
      </c>
      <c r="AZ500" s="110">
        <f t="shared" si="475"/>
        <v>1.470913521493566</v>
      </c>
      <c r="BA500" s="110">
        <f t="shared" si="476"/>
        <v>35.640982000944554</v>
      </c>
      <c r="BB500" s="110">
        <f t="shared" si="477"/>
        <v>9.0230180095427546</v>
      </c>
      <c r="BC500" s="110">
        <f t="shared" si="441"/>
        <v>32.543910090899843</v>
      </c>
      <c r="BD500" s="110">
        <f t="shared" si="442"/>
        <v>43.108250917088156</v>
      </c>
      <c r="BE500" s="110">
        <f t="shared" si="443"/>
        <v>12.611049666124746</v>
      </c>
      <c r="BF500" s="110">
        <f t="shared" si="444"/>
        <v>9.3833646524531638</v>
      </c>
      <c r="BG500" s="110">
        <f t="shared" si="445"/>
        <v>235.83463222432187</v>
      </c>
      <c r="BH500" s="110">
        <f t="shared" si="446"/>
        <v>74.471046683377892</v>
      </c>
      <c r="BI500" s="108">
        <f t="shared" si="447"/>
        <v>0</v>
      </c>
      <c r="BJ500" s="109">
        <f t="shared" si="448"/>
        <v>-13495.994425625815</v>
      </c>
      <c r="BK500" s="109">
        <f t="shared" si="435"/>
        <v>17240.771774662495</v>
      </c>
      <c r="BL500" s="89">
        <f t="shared" si="449"/>
        <v>0.27747324361117109</v>
      </c>
      <c r="BM500" s="109">
        <f t="shared" si="478"/>
        <v>2606.3343654138898</v>
      </c>
      <c r="BN500" s="108">
        <f t="shared" si="450"/>
        <v>19847.106140076387</v>
      </c>
      <c r="BO500" s="89">
        <f t="shared" si="451"/>
        <v>0.47059234867430444</v>
      </c>
      <c r="BP500" s="108">
        <f t="shared" si="436"/>
        <v>3036.9426646443058</v>
      </c>
      <c r="BQ500" s="108">
        <f t="shared" si="452"/>
        <v>20277.714439306801</v>
      </c>
      <c r="BR500" s="89">
        <f t="shared" si="437"/>
        <v>0.50249872664470341</v>
      </c>
      <c r="BT500" s="108"/>
      <c r="BU500" s="109">
        <f t="shared" si="453"/>
        <v>-13495.994425625815</v>
      </c>
      <c r="BV500" s="109">
        <f t="shared" si="438"/>
        <v>17240.771774662495</v>
      </c>
      <c r="BX500" s="108">
        <f t="shared" si="439"/>
        <v>13495.994425625815</v>
      </c>
      <c r="BY500" s="111">
        <f t="shared" si="440"/>
        <v>0.27747324361117109</v>
      </c>
      <c r="BZ500" s="108">
        <f t="shared" si="421"/>
        <v>107.370003</v>
      </c>
      <c r="CA500" s="108">
        <f t="shared" si="422"/>
        <v>35.490001999999997</v>
      </c>
    </row>
    <row r="501" spans="1:79" ht="12.75" customHeight="1" x14ac:dyDescent="0.2">
      <c r="A501" s="107">
        <v>42556</v>
      </c>
      <c r="B501" s="109">
        <v>108.839996</v>
      </c>
      <c r="C501" s="109">
        <v>85.82</v>
      </c>
      <c r="D501" s="109">
        <v>90.099997999999999</v>
      </c>
      <c r="E501" s="109">
        <v>106.629997</v>
      </c>
      <c r="F501" s="109">
        <v>35.080002</v>
      </c>
      <c r="G501" s="109">
        <v>35.409999999999997</v>
      </c>
      <c r="H501" s="109"/>
      <c r="I501" s="109"/>
      <c r="J501" s="197"/>
      <c r="K501" s="109"/>
      <c r="L501" s="189">
        <f>IF(inter=Weekly_2,L500+$B$4,IF(inter=Bi_weekly_2,L499+$B$4,IF(inter=Monthly_2,0,IF(inter=Quarterly_2,0,IF(inter=Yearly_2,0,IF(inter=None_2,0,0))))))</f>
        <v>0</v>
      </c>
      <c r="M501" s="109">
        <f t="shared" si="454"/>
        <v>0</v>
      </c>
      <c r="N501" s="109">
        <f t="shared" si="455"/>
        <v>0</v>
      </c>
      <c r="O501" s="109">
        <f t="shared" si="456"/>
        <v>0</v>
      </c>
      <c r="P501" s="109">
        <f t="shared" si="457"/>
        <v>0</v>
      </c>
      <c r="Q501" s="109">
        <f t="shared" si="458"/>
        <v>0</v>
      </c>
      <c r="R501" s="109">
        <f t="shared" si="459"/>
        <v>0</v>
      </c>
      <c r="S501" s="110">
        <f t="shared" si="460"/>
        <v>0</v>
      </c>
      <c r="T501" s="110">
        <f t="shared" si="461"/>
        <v>0</v>
      </c>
      <c r="U501" s="110">
        <f t="shared" si="462"/>
        <v>0</v>
      </c>
      <c r="V501" s="110">
        <f t="shared" si="463"/>
        <v>0</v>
      </c>
      <c r="W501" s="110">
        <f t="shared" si="464"/>
        <v>0</v>
      </c>
      <c r="X501" s="110">
        <f t="shared" si="465"/>
        <v>0</v>
      </c>
      <c r="Y501" s="110">
        <f t="shared" si="466"/>
        <v>28.078807455680703</v>
      </c>
      <c r="Z501" s="110">
        <f t="shared" si="467"/>
        <v>35.486456079522505</v>
      </c>
      <c r="AA501" s="110">
        <f t="shared" si="468"/>
        <v>10.69858454020698</v>
      </c>
      <c r="AB501" s="110">
        <f t="shared" si="469"/>
        <v>7.9124511309595968</v>
      </c>
      <c r="AC501" s="110">
        <f t="shared" si="470"/>
        <v>200.19365022337732</v>
      </c>
      <c r="AD501" s="110">
        <f t="shared" si="471"/>
        <v>65.44802867383514</v>
      </c>
      <c r="AE501" s="110"/>
      <c r="AF501" s="110"/>
      <c r="AG501" s="110"/>
      <c r="AH501" s="110"/>
      <c r="AI501" s="110"/>
      <c r="AK501" s="90">
        <f t="shared" si="423"/>
        <v>0</v>
      </c>
      <c r="AL501" s="90">
        <f t="shared" si="424"/>
        <v>0</v>
      </c>
      <c r="AM501" s="90">
        <f t="shared" si="425"/>
        <v>0</v>
      </c>
      <c r="AN501" s="90">
        <f t="shared" si="426"/>
        <v>0</v>
      </c>
      <c r="AO501" s="90">
        <f t="shared" si="427"/>
        <v>0</v>
      </c>
      <c r="AP501" s="90">
        <f t="shared" si="428"/>
        <v>0</v>
      </c>
      <c r="AQ501" s="110">
        <f t="shared" si="429"/>
        <v>0</v>
      </c>
      <c r="AR501" s="110">
        <f t="shared" si="430"/>
        <v>0</v>
      </c>
      <c r="AS501" s="110">
        <f t="shared" si="431"/>
        <v>0</v>
      </c>
      <c r="AT501" s="110">
        <f t="shared" si="432"/>
        <v>0</v>
      </c>
      <c r="AU501" s="110">
        <f t="shared" si="433"/>
        <v>0</v>
      </c>
      <c r="AV501" s="110">
        <f t="shared" si="434"/>
        <v>0</v>
      </c>
      <c r="AW501" s="110">
        <f t="shared" si="472"/>
        <v>4.4651026352191385</v>
      </c>
      <c r="AX501" s="110">
        <f t="shared" si="473"/>
        <v>7.6217948375656492</v>
      </c>
      <c r="AY501" s="110">
        <f t="shared" si="474"/>
        <v>1.9124651259177667</v>
      </c>
      <c r="AZ501" s="110">
        <f t="shared" si="475"/>
        <v>1.470913521493566</v>
      </c>
      <c r="BA501" s="110">
        <f t="shared" si="476"/>
        <v>35.640982000944554</v>
      </c>
      <c r="BB501" s="110">
        <f t="shared" si="477"/>
        <v>9.0230180095427546</v>
      </c>
      <c r="BC501" s="110">
        <f t="shared" si="441"/>
        <v>32.543910090899843</v>
      </c>
      <c r="BD501" s="110">
        <f t="shared" si="442"/>
        <v>43.108250917088156</v>
      </c>
      <c r="BE501" s="110">
        <f t="shared" si="443"/>
        <v>12.611049666124746</v>
      </c>
      <c r="BF501" s="110">
        <f t="shared" si="444"/>
        <v>9.3833646524531638</v>
      </c>
      <c r="BG501" s="110">
        <f t="shared" si="445"/>
        <v>235.83463222432187</v>
      </c>
      <c r="BH501" s="110">
        <f t="shared" si="446"/>
        <v>74.471046683377892</v>
      </c>
      <c r="BI501" s="108">
        <f t="shared" si="447"/>
        <v>0</v>
      </c>
      <c r="BJ501" s="109">
        <f t="shared" si="448"/>
        <v>-13495.994425625815</v>
      </c>
      <c r="BK501" s="109">
        <f t="shared" si="435"/>
        <v>17249.500383501905</v>
      </c>
      <c r="BL501" s="89">
        <f t="shared" si="449"/>
        <v>0.2781199991272254</v>
      </c>
      <c r="BM501" s="109">
        <f t="shared" si="478"/>
        <v>2606.3343654138898</v>
      </c>
      <c r="BN501" s="108">
        <f t="shared" si="450"/>
        <v>19855.834748915797</v>
      </c>
      <c r="BO501" s="89">
        <f t="shared" si="451"/>
        <v>0.47123910419035853</v>
      </c>
      <c r="BP501" s="108">
        <f t="shared" si="436"/>
        <v>3039.0315819141115</v>
      </c>
      <c r="BQ501" s="108">
        <f t="shared" si="452"/>
        <v>20288.531965416019</v>
      </c>
      <c r="BR501" s="89">
        <f t="shared" si="437"/>
        <v>0.50330026269814732</v>
      </c>
      <c r="BT501" s="108"/>
      <c r="BU501" s="109">
        <f t="shared" si="453"/>
        <v>-13495.994425625815</v>
      </c>
      <c r="BV501" s="109">
        <f t="shared" si="438"/>
        <v>17249.500383501905</v>
      </c>
      <c r="BX501" s="108">
        <f t="shared" si="439"/>
        <v>13495.994425625815</v>
      </c>
      <c r="BY501" s="111">
        <f t="shared" si="440"/>
        <v>0.27811999912722563</v>
      </c>
      <c r="BZ501" s="108">
        <f t="shared" si="421"/>
        <v>108.839996</v>
      </c>
      <c r="CA501" s="108">
        <f t="shared" si="422"/>
        <v>35.409999999999997</v>
      </c>
    </row>
    <row r="502" spans="1:79" ht="12.75" customHeight="1" x14ac:dyDescent="0.2">
      <c r="A502" s="107">
        <v>42562</v>
      </c>
      <c r="B502" s="109">
        <v>110.550003</v>
      </c>
      <c r="C502" s="109">
        <v>87.419998000000007</v>
      </c>
      <c r="D502" s="109">
        <v>91.830001999999993</v>
      </c>
      <c r="E502" s="109">
        <v>109.290001</v>
      </c>
      <c r="F502" s="109">
        <v>36.159999999999997</v>
      </c>
      <c r="G502" s="109">
        <v>36.560001</v>
      </c>
      <c r="H502" s="109"/>
      <c r="I502" s="109"/>
      <c r="J502" s="197"/>
      <c r="K502" s="109"/>
      <c r="L502" s="189">
        <f>IF(inter=Weekly_2,L501+$B$4,IF(inter=Bi_weekly_2,0,IF(inter=Monthly_2,0,IF(inter=Quarterly_2,0,IF(inter=Yearly_2,0,IF(inter=None_2,0,0))))))</f>
        <v>0</v>
      </c>
      <c r="M502" s="109">
        <f t="shared" si="454"/>
        <v>0</v>
      </c>
      <c r="N502" s="109">
        <f t="shared" si="455"/>
        <v>0</v>
      </c>
      <c r="O502" s="109">
        <f t="shared" si="456"/>
        <v>0</v>
      </c>
      <c r="P502" s="109">
        <f t="shared" si="457"/>
        <v>0</v>
      </c>
      <c r="Q502" s="109">
        <f t="shared" si="458"/>
        <v>0</v>
      </c>
      <c r="R502" s="109">
        <f t="shared" si="459"/>
        <v>0</v>
      </c>
      <c r="S502" s="110">
        <f t="shared" si="460"/>
        <v>0</v>
      </c>
      <c r="T502" s="110">
        <f t="shared" si="461"/>
        <v>0</v>
      </c>
      <c r="U502" s="110">
        <f t="shared" si="462"/>
        <v>0</v>
      </c>
      <c r="V502" s="110">
        <f t="shared" si="463"/>
        <v>0</v>
      </c>
      <c r="W502" s="110">
        <f t="shared" si="464"/>
        <v>0</v>
      </c>
      <c r="X502" s="110">
        <f t="shared" si="465"/>
        <v>0</v>
      </c>
      <c r="Y502" s="110">
        <f t="shared" si="466"/>
        <v>28.078807455680703</v>
      </c>
      <c r="Z502" s="110">
        <f t="shared" si="467"/>
        <v>35.486456079522505</v>
      </c>
      <c r="AA502" s="110">
        <f t="shared" si="468"/>
        <v>10.69858454020698</v>
      </c>
      <c r="AB502" s="110">
        <f t="shared" si="469"/>
        <v>7.9124511309595968</v>
      </c>
      <c r="AC502" s="110">
        <f t="shared" si="470"/>
        <v>200.19365022337732</v>
      </c>
      <c r="AD502" s="110">
        <f t="shared" si="471"/>
        <v>65.44802867383514</v>
      </c>
      <c r="AE502" s="110"/>
      <c r="AF502" s="110"/>
      <c r="AG502" s="110"/>
      <c r="AH502" s="110"/>
      <c r="AI502" s="110"/>
      <c r="AK502" s="90">
        <f t="shared" si="423"/>
        <v>0</v>
      </c>
      <c r="AL502" s="90">
        <f t="shared" si="424"/>
        <v>0</v>
      </c>
      <c r="AM502" s="90">
        <f t="shared" si="425"/>
        <v>0</v>
      </c>
      <c r="AN502" s="90">
        <f t="shared" si="426"/>
        <v>0</v>
      </c>
      <c r="AO502" s="90">
        <f t="shared" si="427"/>
        <v>0</v>
      </c>
      <c r="AP502" s="90">
        <f t="shared" si="428"/>
        <v>0</v>
      </c>
      <c r="AQ502" s="110">
        <f t="shared" si="429"/>
        <v>0</v>
      </c>
      <c r="AR502" s="110">
        <f t="shared" si="430"/>
        <v>0</v>
      </c>
      <c r="AS502" s="110">
        <f t="shared" si="431"/>
        <v>0</v>
      </c>
      <c r="AT502" s="110">
        <f t="shared" si="432"/>
        <v>0</v>
      </c>
      <c r="AU502" s="110">
        <f t="shared" si="433"/>
        <v>0</v>
      </c>
      <c r="AV502" s="110">
        <f t="shared" si="434"/>
        <v>0</v>
      </c>
      <c r="AW502" s="110">
        <f t="shared" si="472"/>
        <v>4.4651026352191385</v>
      </c>
      <c r="AX502" s="110">
        <f t="shared" si="473"/>
        <v>7.6217948375656492</v>
      </c>
      <c r="AY502" s="110">
        <f t="shared" si="474"/>
        <v>1.9124651259177667</v>
      </c>
      <c r="AZ502" s="110">
        <f t="shared" si="475"/>
        <v>1.470913521493566</v>
      </c>
      <c r="BA502" s="110">
        <f t="shared" si="476"/>
        <v>35.640982000944554</v>
      </c>
      <c r="BB502" s="110">
        <f t="shared" si="477"/>
        <v>9.0230180095427546</v>
      </c>
      <c r="BC502" s="110">
        <f t="shared" si="441"/>
        <v>32.543910090899843</v>
      </c>
      <c r="BD502" s="110">
        <f t="shared" si="442"/>
        <v>43.108250917088156</v>
      </c>
      <c r="BE502" s="110">
        <f t="shared" si="443"/>
        <v>12.611049666124746</v>
      </c>
      <c r="BF502" s="110">
        <f t="shared" si="444"/>
        <v>9.3833646524531638</v>
      </c>
      <c r="BG502" s="110">
        <f t="shared" si="445"/>
        <v>235.83463222432187</v>
      </c>
      <c r="BH502" s="110">
        <f t="shared" si="446"/>
        <v>74.471046683377892</v>
      </c>
      <c r="BI502" s="108">
        <f t="shared" si="447"/>
        <v>0</v>
      </c>
      <c r="BJ502" s="109">
        <f t="shared" si="448"/>
        <v>-13495.994425625815</v>
      </c>
      <c r="BK502" s="109">
        <f t="shared" si="435"/>
        <v>17685.323385541036</v>
      </c>
      <c r="BL502" s="89">
        <f t="shared" si="449"/>
        <v>0.31041276602490586</v>
      </c>
      <c r="BM502" s="109">
        <f t="shared" si="478"/>
        <v>2606.3343654138898</v>
      </c>
      <c r="BN502" s="108">
        <f t="shared" si="450"/>
        <v>20291.657750954924</v>
      </c>
      <c r="BO502" s="89">
        <f t="shared" si="451"/>
        <v>0.50353187108803898</v>
      </c>
      <c r="BP502" s="108">
        <f t="shared" si="436"/>
        <v>3114.9516723541433</v>
      </c>
      <c r="BQ502" s="108">
        <f t="shared" si="452"/>
        <v>20800.275057895182</v>
      </c>
      <c r="BR502" s="89">
        <f t="shared" si="437"/>
        <v>0.54121840910071839</v>
      </c>
      <c r="BT502" s="108"/>
      <c r="BU502" s="109">
        <f t="shared" si="453"/>
        <v>-13495.994425625815</v>
      </c>
      <c r="BV502" s="109">
        <f t="shared" si="438"/>
        <v>17685.323385541036</v>
      </c>
      <c r="BX502" s="108">
        <f t="shared" si="439"/>
        <v>13495.994425625815</v>
      </c>
      <c r="BY502" s="111">
        <f t="shared" si="440"/>
        <v>0.31041276602490586</v>
      </c>
      <c r="BZ502" s="108">
        <f t="shared" si="421"/>
        <v>110.550003</v>
      </c>
      <c r="CA502" s="108">
        <f t="shared" si="422"/>
        <v>36.560001</v>
      </c>
    </row>
    <row r="503" spans="1:79" ht="12.75" customHeight="1" x14ac:dyDescent="0.2">
      <c r="A503" s="107">
        <v>42569</v>
      </c>
      <c r="B503" s="109">
        <v>111.32</v>
      </c>
      <c r="C503" s="109">
        <v>87.879997000000003</v>
      </c>
      <c r="D503" s="109">
        <v>92.589995999999999</v>
      </c>
      <c r="E503" s="109">
        <v>109.790001</v>
      </c>
      <c r="F503" s="109">
        <v>36.139999000000003</v>
      </c>
      <c r="G503" s="109">
        <v>36.889999000000003</v>
      </c>
      <c r="H503" s="109"/>
      <c r="I503" s="109"/>
      <c r="J503" s="197"/>
      <c r="K503" s="109"/>
      <c r="L503" s="189">
        <f>IF(inter=Weekly_2,L502+$B$4,IF(inter=Bi_weekly_2,L501+$B$4,IF(inter=Monthly_2,L499+$B$4,IF(inter=Quarterly_2,L490+$B$4,IF(inter=Yearly_2,L451+$B$4,IF(inter=None_2,0,0))))))</f>
        <v>16700</v>
      </c>
      <c r="M503" s="109">
        <f t="shared" si="454"/>
        <v>186.53284596637604</v>
      </c>
      <c r="N503" s="109">
        <f t="shared" si="455"/>
        <v>179.34965380906988</v>
      </c>
      <c r="O503" s="109">
        <f t="shared" si="456"/>
        <v>55.381899783426093</v>
      </c>
      <c r="P503" s="109">
        <f t="shared" si="457"/>
        <v>50.408017580505202</v>
      </c>
      <c r="Q503" s="109">
        <f t="shared" si="458"/>
        <v>371.29831887920682</v>
      </c>
      <c r="R503" s="109">
        <f t="shared" si="459"/>
        <v>209.97771232974992</v>
      </c>
      <c r="S503" s="110">
        <f t="shared" si="460"/>
        <v>-1.6756454003447363</v>
      </c>
      <c r="T503" s="110">
        <f t="shared" si="461"/>
        <v>-2.0408472909832924</v>
      </c>
      <c r="U503" s="110">
        <f t="shared" si="462"/>
        <v>-0.59814129145686634</v>
      </c>
      <c r="V503" s="110">
        <f t="shared" si="463"/>
        <v>-0.4591312243498859</v>
      </c>
      <c r="W503" s="110">
        <f t="shared" si="464"/>
        <v>-10.273888465774633</v>
      </c>
      <c r="X503" s="110">
        <f t="shared" si="465"/>
        <v>-5.6919956091554758</v>
      </c>
      <c r="Y503" s="110">
        <f t="shared" si="466"/>
        <v>26.403162055335969</v>
      </c>
      <c r="Z503" s="110">
        <f t="shared" si="467"/>
        <v>33.445608788539211</v>
      </c>
      <c r="AA503" s="110">
        <f t="shared" si="468"/>
        <v>10.100443248750114</v>
      </c>
      <c r="AB503" s="110">
        <f t="shared" si="469"/>
        <v>7.4533199066097113</v>
      </c>
      <c r="AC503" s="110">
        <f t="shared" si="470"/>
        <v>189.91976175760269</v>
      </c>
      <c r="AD503" s="110">
        <f t="shared" si="471"/>
        <v>59.756033064679663</v>
      </c>
      <c r="AE503" s="110"/>
      <c r="AF503" s="110"/>
      <c r="AG503" s="110"/>
      <c r="AH503" s="110"/>
      <c r="AI503" s="110"/>
      <c r="AK503" s="90">
        <f t="shared" si="423"/>
        <v>0</v>
      </c>
      <c r="AL503" s="90">
        <f t="shared" si="424"/>
        <v>0</v>
      </c>
      <c r="AM503" s="90">
        <f t="shared" si="425"/>
        <v>0</v>
      </c>
      <c r="AN503" s="90">
        <f t="shared" si="426"/>
        <v>0</v>
      </c>
      <c r="AO503" s="90">
        <f t="shared" si="427"/>
        <v>0</v>
      </c>
      <c r="AP503" s="90">
        <f t="shared" si="428"/>
        <v>0</v>
      </c>
      <c r="AQ503" s="110">
        <f t="shared" si="429"/>
        <v>0</v>
      </c>
      <c r="AR503" s="110">
        <f t="shared" si="430"/>
        <v>0</v>
      </c>
      <c r="AS503" s="110">
        <f t="shared" si="431"/>
        <v>0</v>
      </c>
      <c r="AT503" s="110">
        <f t="shared" si="432"/>
        <v>0</v>
      </c>
      <c r="AU503" s="110">
        <f t="shared" si="433"/>
        <v>0</v>
      </c>
      <c r="AV503" s="110">
        <f t="shared" si="434"/>
        <v>0</v>
      </c>
      <c r="AW503" s="110">
        <f t="shared" si="472"/>
        <v>4.4651026352191385</v>
      </c>
      <c r="AX503" s="110">
        <f t="shared" si="473"/>
        <v>7.6217948375656492</v>
      </c>
      <c r="AY503" s="110">
        <f t="shared" si="474"/>
        <v>1.9124651259177667</v>
      </c>
      <c r="AZ503" s="110">
        <f t="shared" si="475"/>
        <v>1.470913521493566</v>
      </c>
      <c r="BA503" s="110">
        <f t="shared" si="476"/>
        <v>35.640982000944554</v>
      </c>
      <c r="BB503" s="110">
        <f t="shared" si="477"/>
        <v>9.0230180095427546</v>
      </c>
      <c r="BC503" s="110">
        <f t="shared" si="441"/>
        <v>30.868264690555108</v>
      </c>
      <c r="BD503" s="110">
        <f t="shared" si="442"/>
        <v>41.067403626104863</v>
      </c>
      <c r="BE503" s="110">
        <f t="shared" si="443"/>
        <v>12.01290837466788</v>
      </c>
      <c r="BF503" s="110">
        <f t="shared" si="444"/>
        <v>8.9242334281032782</v>
      </c>
      <c r="BG503" s="110">
        <f t="shared" si="445"/>
        <v>225.56074375854723</v>
      </c>
      <c r="BH503" s="110">
        <f t="shared" si="446"/>
        <v>68.779051074222423</v>
      </c>
      <c r="BI503" s="108">
        <f t="shared" si="447"/>
        <v>0</v>
      </c>
      <c r="BJ503" s="109">
        <f t="shared" si="448"/>
        <v>-12443.045977277481</v>
      </c>
      <c r="BK503" s="109">
        <f t="shared" si="435"/>
        <v>16700</v>
      </c>
      <c r="BL503" s="89">
        <f t="shared" si="449"/>
        <v>0.342115108350177</v>
      </c>
      <c r="BM503" s="109">
        <f t="shared" si="478"/>
        <v>2606.3343654138898</v>
      </c>
      <c r="BN503" s="108">
        <f t="shared" si="450"/>
        <v>19306.334365413888</v>
      </c>
      <c r="BO503" s="89">
        <f t="shared" si="451"/>
        <v>0.55157622986120991</v>
      </c>
      <c r="BP503" s="108">
        <f t="shared" si="436"/>
        <v>3126.3494473892051</v>
      </c>
      <c r="BQ503" s="108">
        <f t="shared" si="452"/>
        <v>19826.349447389202</v>
      </c>
      <c r="BR503" s="89">
        <f t="shared" si="437"/>
        <v>0.59336785250127133</v>
      </c>
      <c r="BT503" s="108"/>
      <c r="BU503" s="109">
        <f t="shared" si="453"/>
        <v>-12443.045977277481</v>
      </c>
      <c r="BV503" s="109">
        <f t="shared" si="438"/>
        <v>16700</v>
      </c>
      <c r="BX503" s="108">
        <f t="shared" si="439"/>
        <v>12443.045977277481</v>
      </c>
      <c r="BY503" s="111">
        <f t="shared" si="440"/>
        <v>0.34211510835017678</v>
      </c>
      <c r="BZ503" s="108">
        <f t="shared" si="421"/>
        <v>111.32</v>
      </c>
      <c r="CA503" s="108">
        <f t="shared" si="422"/>
        <v>36.889999000000003</v>
      </c>
    </row>
    <row r="504" spans="1:79" ht="12.75" customHeight="1" x14ac:dyDescent="0.2">
      <c r="A504" s="107">
        <v>42576</v>
      </c>
      <c r="B504" s="109">
        <v>111.41999800000001</v>
      </c>
      <c r="C504" s="109">
        <v>87.379997000000003</v>
      </c>
      <c r="D504" s="109">
        <v>92.809997999999993</v>
      </c>
      <c r="E504" s="109">
        <v>110.199997</v>
      </c>
      <c r="F504" s="109">
        <v>36.830002</v>
      </c>
      <c r="G504" s="109">
        <v>37.040000999999997</v>
      </c>
      <c r="H504" s="109"/>
      <c r="I504" s="109"/>
      <c r="J504" s="197"/>
      <c r="K504" s="109"/>
      <c r="L504" s="189">
        <f>IF(inter=Weekly_2,L503+$B$4,IF(inter=Bi_weekly_2,0,IF(inter=Monthly_2,0,IF(inter=Quarterly_2,0,IF(inter=Yearly_2,0,IF(inter=None_2,0,0))))))</f>
        <v>0</v>
      </c>
      <c r="M504" s="109">
        <f t="shared" si="454"/>
        <v>0</v>
      </c>
      <c r="N504" s="109">
        <f t="shared" si="455"/>
        <v>0</v>
      </c>
      <c r="O504" s="109">
        <f t="shared" si="456"/>
        <v>0</v>
      </c>
      <c r="P504" s="109">
        <f t="shared" si="457"/>
        <v>0</v>
      </c>
      <c r="Q504" s="109">
        <f t="shared" si="458"/>
        <v>0</v>
      </c>
      <c r="R504" s="109">
        <f t="shared" si="459"/>
        <v>0</v>
      </c>
      <c r="S504" s="110">
        <f t="shared" si="460"/>
        <v>0</v>
      </c>
      <c r="T504" s="110">
        <f t="shared" si="461"/>
        <v>0</v>
      </c>
      <c r="U504" s="110">
        <f t="shared" si="462"/>
        <v>0</v>
      </c>
      <c r="V504" s="110">
        <f t="shared" si="463"/>
        <v>0</v>
      </c>
      <c r="W504" s="110">
        <f t="shared" si="464"/>
        <v>0</v>
      </c>
      <c r="X504" s="110">
        <f t="shared" si="465"/>
        <v>0</v>
      </c>
      <c r="Y504" s="110">
        <f t="shared" si="466"/>
        <v>26.403162055335969</v>
      </c>
      <c r="Z504" s="110">
        <f t="shared" si="467"/>
        <v>33.445608788539211</v>
      </c>
      <c r="AA504" s="110">
        <f t="shared" si="468"/>
        <v>10.100443248750114</v>
      </c>
      <c r="AB504" s="110">
        <f t="shared" si="469"/>
        <v>7.4533199066097113</v>
      </c>
      <c r="AC504" s="110">
        <f t="shared" si="470"/>
        <v>189.91976175760269</v>
      </c>
      <c r="AD504" s="110">
        <f t="shared" si="471"/>
        <v>59.756033064679663</v>
      </c>
      <c r="AE504" s="110"/>
      <c r="AF504" s="110"/>
      <c r="AG504" s="110"/>
      <c r="AH504" s="110"/>
      <c r="AI504" s="110"/>
      <c r="AK504" s="90">
        <f t="shared" si="423"/>
        <v>0</v>
      </c>
      <c r="AL504" s="90">
        <f t="shared" si="424"/>
        <v>0</v>
      </c>
      <c r="AM504" s="90">
        <f t="shared" si="425"/>
        <v>0</v>
      </c>
      <c r="AN504" s="90">
        <f t="shared" si="426"/>
        <v>0</v>
      </c>
      <c r="AO504" s="90">
        <f t="shared" si="427"/>
        <v>0</v>
      </c>
      <c r="AP504" s="90">
        <f t="shared" si="428"/>
        <v>0</v>
      </c>
      <c r="AQ504" s="110">
        <f t="shared" si="429"/>
        <v>0</v>
      </c>
      <c r="AR504" s="110">
        <f t="shared" si="430"/>
        <v>0</v>
      </c>
      <c r="AS504" s="110">
        <f t="shared" si="431"/>
        <v>0</v>
      </c>
      <c r="AT504" s="110">
        <f t="shared" si="432"/>
        <v>0</v>
      </c>
      <c r="AU504" s="110">
        <f t="shared" si="433"/>
        <v>0</v>
      </c>
      <c r="AV504" s="110">
        <f t="shared" si="434"/>
        <v>0</v>
      </c>
      <c r="AW504" s="110">
        <f t="shared" si="472"/>
        <v>4.4651026352191385</v>
      </c>
      <c r="AX504" s="110">
        <f t="shared" si="473"/>
        <v>7.6217948375656492</v>
      </c>
      <c r="AY504" s="110">
        <f t="shared" si="474"/>
        <v>1.9124651259177667</v>
      </c>
      <c r="AZ504" s="110">
        <f t="shared" si="475"/>
        <v>1.470913521493566</v>
      </c>
      <c r="BA504" s="110">
        <f t="shared" si="476"/>
        <v>35.640982000944554</v>
      </c>
      <c r="BB504" s="110">
        <f t="shared" si="477"/>
        <v>9.0230180095427546</v>
      </c>
      <c r="BC504" s="110">
        <f t="shared" si="441"/>
        <v>30.868264690555108</v>
      </c>
      <c r="BD504" s="110">
        <f t="shared" si="442"/>
        <v>41.067403626104863</v>
      </c>
      <c r="BE504" s="110">
        <f t="shared" si="443"/>
        <v>12.01290837466788</v>
      </c>
      <c r="BF504" s="110">
        <f t="shared" si="444"/>
        <v>8.9242334281032782</v>
      </c>
      <c r="BG504" s="110">
        <f t="shared" si="445"/>
        <v>225.56074375854723</v>
      </c>
      <c r="BH504" s="110">
        <f t="shared" si="446"/>
        <v>68.779051074222423</v>
      </c>
      <c r="BI504" s="108">
        <f t="shared" si="447"/>
        <v>0</v>
      </c>
      <c r="BJ504" s="109">
        <f t="shared" si="448"/>
        <v>-12443.045977277481</v>
      </c>
      <c r="BK504" s="109">
        <f t="shared" si="435"/>
        <v>16831.204137912777</v>
      </c>
      <c r="BL504" s="89">
        <f t="shared" si="449"/>
        <v>0.35265948294723071</v>
      </c>
      <c r="BM504" s="109">
        <f t="shared" si="478"/>
        <v>2606.3343654138898</v>
      </c>
      <c r="BN504" s="108">
        <f t="shared" si="450"/>
        <v>19437.538503326665</v>
      </c>
      <c r="BO504" s="89">
        <f t="shared" si="451"/>
        <v>0.56212060445826362</v>
      </c>
      <c r="BP504" s="108">
        <f t="shared" si="436"/>
        <v>3149.9547213675946</v>
      </c>
      <c r="BQ504" s="108">
        <f t="shared" si="452"/>
        <v>19981.158859280375</v>
      </c>
      <c r="BR504" s="89">
        <f t="shared" si="437"/>
        <v>0.60580929265779515</v>
      </c>
      <c r="BT504" s="108"/>
      <c r="BU504" s="109">
        <f t="shared" si="453"/>
        <v>-12443.045977277481</v>
      </c>
      <c r="BV504" s="109">
        <f t="shared" si="438"/>
        <v>16831.204137912777</v>
      </c>
      <c r="BX504" s="108">
        <f t="shared" si="439"/>
        <v>12443.045977277481</v>
      </c>
      <c r="BY504" s="111">
        <f t="shared" si="440"/>
        <v>0.35265948294723071</v>
      </c>
      <c r="BZ504" s="108">
        <f t="shared" si="421"/>
        <v>111.41999800000001</v>
      </c>
      <c r="CA504" s="108">
        <f t="shared" si="422"/>
        <v>37.040000999999997</v>
      </c>
    </row>
    <row r="505" spans="1:79" ht="12.75" customHeight="1" x14ac:dyDescent="0.2">
      <c r="A505" s="107">
        <v>42583</v>
      </c>
      <c r="B505" s="109">
        <v>111.889999</v>
      </c>
      <c r="C505" s="109">
        <v>87.809997999999993</v>
      </c>
      <c r="D505" s="109">
        <v>92.860000999999997</v>
      </c>
      <c r="E505" s="109">
        <v>110.599998</v>
      </c>
      <c r="F505" s="109">
        <v>36.639999000000003</v>
      </c>
      <c r="G505" s="109">
        <v>37.490001999999997</v>
      </c>
      <c r="H505" s="109"/>
      <c r="I505" s="109"/>
      <c r="J505" s="197"/>
      <c r="K505" s="109"/>
      <c r="L505" s="189">
        <f>IF(inter=Weekly_2,L504+$B$4,IF(inter=Bi_weekly_2,L503+$B$4,IF(inter=Monthly_2,0,IF(inter=Quarterly_2,0,IF(inter=Yearly_2,0,IF(inter=None_2,0,0))))))</f>
        <v>0</v>
      </c>
      <c r="M505" s="109">
        <f t="shared" si="454"/>
        <v>0</v>
      </c>
      <c r="N505" s="109">
        <f t="shared" si="455"/>
        <v>0</v>
      </c>
      <c r="O505" s="109">
        <f t="shared" si="456"/>
        <v>0</v>
      </c>
      <c r="P505" s="109">
        <f t="shared" si="457"/>
        <v>0</v>
      </c>
      <c r="Q505" s="109">
        <f t="shared" si="458"/>
        <v>0</v>
      </c>
      <c r="R505" s="109">
        <f t="shared" si="459"/>
        <v>0</v>
      </c>
      <c r="S505" s="110">
        <f t="shared" si="460"/>
        <v>0</v>
      </c>
      <c r="T505" s="110">
        <f t="shared" si="461"/>
        <v>0</v>
      </c>
      <c r="U505" s="110">
        <f t="shared" si="462"/>
        <v>0</v>
      </c>
      <c r="V505" s="110">
        <f t="shared" si="463"/>
        <v>0</v>
      </c>
      <c r="W505" s="110">
        <f t="shared" si="464"/>
        <v>0</v>
      </c>
      <c r="X505" s="110">
        <f t="shared" si="465"/>
        <v>0</v>
      </c>
      <c r="Y505" s="110">
        <f t="shared" si="466"/>
        <v>26.403162055335969</v>
      </c>
      <c r="Z505" s="110">
        <f t="shared" si="467"/>
        <v>33.445608788539211</v>
      </c>
      <c r="AA505" s="110">
        <f t="shared" si="468"/>
        <v>10.100443248750114</v>
      </c>
      <c r="AB505" s="110">
        <f t="shared" si="469"/>
        <v>7.4533199066097113</v>
      </c>
      <c r="AC505" s="110">
        <f t="shared" si="470"/>
        <v>189.91976175760269</v>
      </c>
      <c r="AD505" s="110">
        <f t="shared" si="471"/>
        <v>59.756033064679663</v>
      </c>
      <c r="AE505" s="110"/>
      <c r="AF505" s="110"/>
      <c r="AG505" s="110"/>
      <c r="AH505" s="110"/>
      <c r="AI505" s="110"/>
      <c r="AK505" s="90">
        <f t="shared" si="423"/>
        <v>0</v>
      </c>
      <c r="AL505" s="90">
        <f t="shared" si="424"/>
        <v>0</v>
      </c>
      <c r="AM505" s="90">
        <f t="shared" si="425"/>
        <v>0</v>
      </c>
      <c r="AN505" s="90">
        <f t="shared" si="426"/>
        <v>0</v>
      </c>
      <c r="AO505" s="90">
        <f t="shared" si="427"/>
        <v>0</v>
      </c>
      <c r="AP505" s="90">
        <f t="shared" si="428"/>
        <v>0</v>
      </c>
      <c r="AQ505" s="110">
        <f t="shared" si="429"/>
        <v>0</v>
      </c>
      <c r="AR505" s="110">
        <f t="shared" si="430"/>
        <v>0</v>
      </c>
      <c r="AS505" s="110">
        <f t="shared" si="431"/>
        <v>0</v>
      </c>
      <c r="AT505" s="110">
        <f t="shared" si="432"/>
        <v>0</v>
      </c>
      <c r="AU505" s="110">
        <f t="shared" si="433"/>
        <v>0</v>
      </c>
      <c r="AV505" s="110">
        <f t="shared" si="434"/>
        <v>0</v>
      </c>
      <c r="AW505" s="110">
        <f t="shared" si="472"/>
        <v>4.4651026352191385</v>
      </c>
      <c r="AX505" s="110">
        <f t="shared" si="473"/>
        <v>7.6217948375656492</v>
      </c>
      <c r="AY505" s="110">
        <f t="shared" si="474"/>
        <v>1.9124651259177667</v>
      </c>
      <c r="AZ505" s="110">
        <f t="shared" si="475"/>
        <v>1.470913521493566</v>
      </c>
      <c r="BA505" s="110">
        <f t="shared" si="476"/>
        <v>35.640982000944554</v>
      </c>
      <c r="BB505" s="110">
        <f t="shared" si="477"/>
        <v>9.0230180095427546</v>
      </c>
      <c r="BC505" s="110">
        <f t="shared" si="441"/>
        <v>30.868264690555108</v>
      </c>
      <c r="BD505" s="110">
        <f t="shared" si="442"/>
        <v>41.067403626104863</v>
      </c>
      <c r="BE505" s="110">
        <f t="shared" si="443"/>
        <v>12.01290837466788</v>
      </c>
      <c r="BF505" s="110">
        <f t="shared" si="444"/>
        <v>8.9242334281032782</v>
      </c>
      <c r="BG505" s="110">
        <f t="shared" si="445"/>
        <v>225.56074375854723</v>
      </c>
      <c r="BH505" s="110">
        <f t="shared" si="446"/>
        <v>68.779051074222423</v>
      </c>
      <c r="BI505" s="108">
        <f t="shared" si="447"/>
        <v>0</v>
      </c>
      <c r="BJ505" s="109">
        <f t="shared" si="448"/>
        <v>-12443.045977277481</v>
      </c>
      <c r="BK505" s="109">
        <f t="shared" si="435"/>
        <v>16852.286633728272</v>
      </c>
      <c r="BL505" s="89">
        <f t="shared" si="449"/>
        <v>0.35435380247751258</v>
      </c>
      <c r="BM505" s="109">
        <f t="shared" si="478"/>
        <v>2606.3343654138898</v>
      </c>
      <c r="BN505" s="108">
        <f t="shared" si="450"/>
        <v>19458.620999142164</v>
      </c>
      <c r="BO505" s="89">
        <f t="shared" si="451"/>
        <v>0.56381492398854571</v>
      </c>
      <c r="BP505" s="108">
        <f t="shared" si="436"/>
        <v>3153.3031729705876</v>
      </c>
      <c r="BQ505" s="108">
        <f t="shared" si="452"/>
        <v>20005.589806698859</v>
      </c>
      <c r="BR505" s="89">
        <f t="shared" si="437"/>
        <v>0.60777271443274472</v>
      </c>
      <c r="BT505" s="108"/>
      <c r="BU505" s="109">
        <f t="shared" si="453"/>
        <v>-12443.045977277481</v>
      </c>
      <c r="BV505" s="109">
        <f t="shared" si="438"/>
        <v>16852.286633728272</v>
      </c>
      <c r="BX505" s="108">
        <f t="shared" si="439"/>
        <v>12443.045977277481</v>
      </c>
      <c r="BY505" s="111">
        <f t="shared" si="440"/>
        <v>0.35435380247751214</v>
      </c>
      <c r="BZ505" s="108">
        <f t="shared" si="421"/>
        <v>111.889999</v>
      </c>
      <c r="CA505" s="108">
        <f t="shared" si="422"/>
        <v>37.490001999999997</v>
      </c>
    </row>
    <row r="506" spans="1:79" ht="12.75" customHeight="1" x14ac:dyDescent="0.2">
      <c r="A506" s="107">
        <v>42590</v>
      </c>
      <c r="B506" s="109">
        <v>112.040001</v>
      </c>
      <c r="C506" s="109">
        <v>87.919998000000007</v>
      </c>
      <c r="D506" s="109">
        <v>93.279999000000004</v>
      </c>
      <c r="E506" s="109">
        <v>110.260002</v>
      </c>
      <c r="F506" s="109">
        <v>37.369999</v>
      </c>
      <c r="G506" s="109">
        <v>38.18</v>
      </c>
      <c r="H506" s="109"/>
      <c r="I506" s="109"/>
      <c r="J506" s="197"/>
      <c r="K506" s="109"/>
      <c r="L506" s="189">
        <f>IF(inter=Weekly_2,L505+$B$4,IF(inter=Bi_weekly_2,0,IF(inter=Monthly_2,0,IF(inter=Quarterly_2,0,IF(inter=Yearly_2,0,IF(inter=None_2,0,0))))))</f>
        <v>0</v>
      </c>
      <c r="M506" s="109">
        <f t="shared" si="454"/>
        <v>0</v>
      </c>
      <c r="N506" s="109">
        <f t="shared" si="455"/>
        <v>0</v>
      </c>
      <c r="O506" s="109">
        <f t="shared" si="456"/>
        <v>0</v>
      </c>
      <c r="P506" s="109">
        <f t="shared" si="457"/>
        <v>0</v>
      </c>
      <c r="Q506" s="109">
        <f t="shared" si="458"/>
        <v>0</v>
      </c>
      <c r="R506" s="109">
        <f t="shared" si="459"/>
        <v>0</v>
      </c>
      <c r="S506" s="110">
        <f t="shared" si="460"/>
        <v>0</v>
      </c>
      <c r="T506" s="110">
        <f t="shared" si="461"/>
        <v>0</v>
      </c>
      <c r="U506" s="110">
        <f t="shared" si="462"/>
        <v>0</v>
      </c>
      <c r="V506" s="110">
        <f t="shared" si="463"/>
        <v>0</v>
      </c>
      <c r="W506" s="110">
        <f t="shared" si="464"/>
        <v>0</v>
      </c>
      <c r="X506" s="110">
        <f t="shared" si="465"/>
        <v>0</v>
      </c>
      <c r="Y506" s="110">
        <f t="shared" si="466"/>
        <v>26.403162055335969</v>
      </c>
      <c r="Z506" s="110">
        <f t="shared" si="467"/>
        <v>33.445608788539211</v>
      </c>
      <c r="AA506" s="110">
        <f t="shared" si="468"/>
        <v>10.100443248750114</v>
      </c>
      <c r="AB506" s="110">
        <f t="shared" si="469"/>
        <v>7.4533199066097113</v>
      </c>
      <c r="AC506" s="110">
        <f t="shared" si="470"/>
        <v>189.91976175760269</v>
      </c>
      <c r="AD506" s="110">
        <f t="shared" si="471"/>
        <v>59.756033064679663</v>
      </c>
      <c r="AE506" s="110"/>
      <c r="AF506" s="110"/>
      <c r="AG506" s="110"/>
      <c r="AH506" s="110"/>
      <c r="AI506" s="110"/>
      <c r="AK506" s="90">
        <f t="shared" si="423"/>
        <v>0</v>
      </c>
      <c r="AL506" s="90">
        <f t="shared" si="424"/>
        <v>0</v>
      </c>
      <c r="AM506" s="90">
        <f t="shared" si="425"/>
        <v>0</v>
      </c>
      <c r="AN506" s="90">
        <f t="shared" si="426"/>
        <v>0</v>
      </c>
      <c r="AO506" s="90">
        <f t="shared" si="427"/>
        <v>0</v>
      </c>
      <c r="AP506" s="90">
        <f t="shared" si="428"/>
        <v>0</v>
      </c>
      <c r="AQ506" s="110">
        <f t="shared" si="429"/>
        <v>0</v>
      </c>
      <c r="AR506" s="110">
        <f t="shared" si="430"/>
        <v>0</v>
      </c>
      <c r="AS506" s="110">
        <f t="shared" si="431"/>
        <v>0</v>
      </c>
      <c r="AT506" s="110">
        <f t="shared" si="432"/>
        <v>0</v>
      </c>
      <c r="AU506" s="110">
        <f t="shared" si="433"/>
        <v>0</v>
      </c>
      <c r="AV506" s="110">
        <f t="shared" si="434"/>
        <v>0</v>
      </c>
      <c r="AW506" s="110">
        <f t="shared" si="472"/>
        <v>4.4651026352191385</v>
      </c>
      <c r="AX506" s="110">
        <f t="shared" si="473"/>
        <v>7.6217948375656492</v>
      </c>
      <c r="AY506" s="110">
        <f t="shared" si="474"/>
        <v>1.9124651259177667</v>
      </c>
      <c r="AZ506" s="110">
        <f t="shared" si="475"/>
        <v>1.470913521493566</v>
      </c>
      <c r="BA506" s="110">
        <f t="shared" si="476"/>
        <v>35.640982000944554</v>
      </c>
      <c r="BB506" s="110">
        <f t="shared" si="477"/>
        <v>9.0230180095427546</v>
      </c>
      <c r="BC506" s="110">
        <f t="shared" si="441"/>
        <v>30.868264690555108</v>
      </c>
      <c r="BD506" s="110">
        <f t="shared" si="442"/>
        <v>41.067403626104863</v>
      </c>
      <c r="BE506" s="110">
        <f t="shared" si="443"/>
        <v>12.01290837466788</v>
      </c>
      <c r="BF506" s="110">
        <f t="shared" si="444"/>
        <v>8.9242334281032782</v>
      </c>
      <c r="BG506" s="110">
        <f t="shared" si="445"/>
        <v>225.56074375854723</v>
      </c>
      <c r="BH506" s="110">
        <f t="shared" si="446"/>
        <v>68.779051074222423</v>
      </c>
      <c r="BI506" s="108">
        <f t="shared" si="447"/>
        <v>0</v>
      </c>
      <c r="BJ506" s="109">
        <f t="shared" si="448"/>
        <v>-12443.045977277481</v>
      </c>
      <c r="BK506" s="109">
        <f t="shared" si="435"/>
        <v>17041.507214203866</v>
      </c>
      <c r="BL506" s="89">
        <f t="shared" si="449"/>
        <v>0.36956073660129007</v>
      </c>
      <c r="BM506" s="109">
        <f t="shared" si="478"/>
        <v>2606.3343654138898</v>
      </c>
      <c r="BN506" s="108">
        <f t="shared" si="450"/>
        <v>19647.841579617758</v>
      </c>
      <c r="BO506" s="89">
        <f t="shared" si="451"/>
        <v>0.57902185811232321</v>
      </c>
      <c r="BP506" s="108">
        <f t="shared" si="436"/>
        <v>3187.358252783747</v>
      </c>
      <c r="BQ506" s="108">
        <f t="shared" si="452"/>
        <v>20228.86546698762</v>
      </c>
      <c r="BR506" s="89">
        <f t="shared" si="437"/>
        <v>0.62571652503157127</v>
      </c>
      <c r="BT506" s="108"/>
      <c r="BU506" s="109">
        <f t="shared" si="453"/>
        <v>-12443.045977277481</v>
      </c>
      <c r="BV506" s="109">
        <f t="shared" si="438"/>
        <v>17041.507214203866</v>
      </c>
      <c r="BX506" s="108">
        <f t="shared" si="439"/>
        <v>12443.045977277481</v>
      </c>
      <c r="BY506" s="111">
        <f t="shared" si="440"/>
        <v>0.36956073660129007</v>
      </c>
      <c r="BZ506" s="108">
        <f t="shared" si="421"/>
        <v>112.040001</v>
      </c>
      <c r="CA506" s="108">
        <f t="shared" si="422"/>
        <v>38.18</v>
      </c>
    </row>
    <row r="507" spans="1:79" ht="12.75" customHeight="1" x14ac:dyDescent="0.2">
      <c r="A507" s="107">
        <v>42597</v>
      </c>
      <c r="B507" s="109">
        <v>112.139999</v>
      </c>
      <c r="C507" s="109">
        <v>88.080001999999993</v>
      </c>
      <c r="D507" s="109">
        <v>93.93</v>
      </c>
      <c r="E507" s="109">
        <v>110.970001</v>
      </c>
      <c r="F507" s="109">
        <v>37.349997999999999</v>
      </c>
      <c r="G507" s="109">
        <v>38.340000000000003</v>
      </c>
      <c r="H507" s="109"/>
      <c r="I507" s="109"/>
      <c r="J507" s="197"/>
      <c r="K507" s="109"/>
      <c r="L507" s="189">
        <f>IF(inter=Weekly_2,L506+$B$4,IF(inter=Bi_weekly_2,L505+$B$4,IF(inter=Monthly_2,L503+$B$4,IF(inter=Quarterly_2,0,IF(inter=Yearly_2,0,IF(inter=None_2,0,0))))))</f>
        <v>16800</v>
      </c>
      <c r="M507" s="109">
        <f t="shared" si="454"/>
        <v>4.0505664822139806</v>
      </c>
      <c r="N507" s="109">
        <f t="shared" si="455"/>
        <v>-10.910711014248591</v>
      </c>
      <c r="O507" s="109">
        <f t="shared" si="456"/>
        <v>7.9346343550981828</v>
      </c>
      <c r="P507" s="109">
        <f t="shared" si="457"/>
        <v>3.8949174897994681</v>
      </c>
      <c r="Q507" s="109">
        <f t="shared" si="458"/>
        <v>188.70272180693701</v>
      </c>
      <c r="R507" s="109">
        <f t="shared" si="459"/>
        <v>73.44630769981859</v>
      </c>
      <c r="S507" s="110">
        <f t="shared" si="460"/>
        <v>-3.6120621707995383E-2</v>
      </c>
      <c r="T507" s="110">
        <f t="shared" si="461"/>
        <v>0.12387273803931784</v>
      </c>
      <c r="U507" s="110">
        <f t="shared" si="462"/>
        <v>-8.4473909880742923E-2</v>
      </c>
      <c r="V507" s="110">
        <f t="shared" si="463"/>
        <v>-3.5098832609720063E-2</v>
      </c>
      <c r="W507" s="110">
        <f t="shared" si="464"/>
        <v>-5.0522819788889146</v>
      </c>
      <c r="X507" s="110">
        <f t="shared" si="465"/>
        <v>-1.9156574778252109</v>
      </c>
      <c r="Y507" s="110">
        <f t="shared" si="466"/>
        <v>26.367041433627975</v>
      </c>
      <c r="Z507" s="110">
        <f t="shared" si="467"/>
        <v>33.569481526578528</v>
      </c>
      <c r="AA507" s="110">
        <f t="shared" si="468"/>
        <v>10.015969338869372</v>
      </c>
      <c r="AB507" s="110">
        <f t="shared" si="469"/>
        <v>7.418221073999991</v>
      </c>
      <c r="AC507" s="110">
        <f t="shared" si="470"/>
        <v>184.86747977871377</v>
      </c>
      <c r="AD507" s="110">
        <f t="shared" si="471"/>
        <v>57.840375586854449</v>
      </c>
      <c r="AE507" s="110"/>
      <c r="AF507" s="110"/>
      <c r="AG507" s="110"/>
      <c r="AH507" s="110"/>
      <c r="AI507" s="110"/>
      <c r="AK507" s="90">
        <f t="shared" si="423"/>
        <v>0</v>
      </c>
      <c r="AL507" s="90">
        <f t="shared" si="424"/>
        <v>0</v>
      </c>
      <c r="AM507" s="90">
        <f t="shared" si="425"/>
        <v>0</v>
      </c>
      <c r="AN507" s="90">
        <f t="shared" si="426"/>
        <v>0</v>
      </c>
      <c r="AO507" s="90">
        <f t="shared" si="427"/>
        <v>0</v>
      </c>
      <c r="AP507" s="90">
        <f t="shared" si="428"/>
        <v>0</v>
      </c>
      <c r="AQ507" s="110">
        <f t="shared" si="429"/>
        <v>0</v>
      </c>
      <c r="AR507" s="110">
        <f t="shared" si="430"/>
        <v>0</v>
      </c>
      <c r="AS507" s="110">
        <f t="shared" si="431"/>
        <v>0</v>
      </c>
      <c r="AT507" s="110">
        <f t="shared" si="432"/>
        <v>0</v>
      </c>
      <c r="AU507" s="110">
        <f t="shared" si="433"/>
        <v>0</v>
      </c>
      <c r="AV507" s="110">
        <f t="shared" si="434"/>
        <v>0</v>
      </c>
      <c r="AW507" s="110">
        <f t="shared" si="472"/>
        <v>4.4651026352191385</v>
      </c>
      <c r="AX507" s="110">
        <f t="shared" si="473"/>
        <v>7.6217948375656492</v>
      </c>
      <c r="AY507" s="110">
        <f t="shared" si="474"/>
        <v>1.9124651259177667</v>
      </c>
      <c r="AZ507" s="110">
        <f t="shared" si="475"/>
        <v>1.470913521493566</v>
      </c>
      <c r="BA507" s="110">
        <f t="shared" si="476"/>
        <v>35.640982000944554</v>
      </c>
      <c r="BB507" s="110">
        <f t="shared" si="477"/>
        <v>9.0230180095427546</v>
      </c>
      <c r="BC507" s="110">
        <f t="shared" si="441"/>
        <v>30.832144068847114</v>
      </c>
      <c r="BD507" s="110">
        <f t="shared" si="442"/>
        <v>41.19127636414418</v>
      </c>
      <c r="BE507" s="110">
        <f t="shared" si="443"/>
        <v>11.928434464787138</v>
      </c>
      <c r="BF507" s="110">
        <f t="shared" si="444"/>
        <v>8.889134595493557</v>
      </c>
      <c r="BG507" s="110">
        <f t="shared" si="445"/>
        <v>220.50846177965832</v>
      </c>
      <c r="BH507" s="110">
        <f t="shared" si="446"/>
        <v>66.863393596397202</v>
      </c>
      <c r="BI507" s="108">
        <f t="shared" si="447"/>
        <v>0</v>
      </c>
      <c r="BJ507" s="109">
        <f t="shared" si="448"/>
        <v>-12175.927540457862</v>
      </c>
      <c r="BK507" s="109">
        <f t="shared" si="435"/>
        <v>16799.999999999996</v>
      </c>
      <c r="BL507" s="89">
        <f t="shared" si="449"/>
        <v>0.37977168015967444</v>
      </c>
      <c r="BM507" s="109">
        <f t="shared" si="478"/>
        <v>2606.3343654138898</v>
      </c>
      <c r="BN507" s="108">
        <f t="shared" si="450"/>
        <v>19406.334365413888</v>
      </c>
      <c r="BO507" s="89">
        <f t="shared" si="451"/>
        <v>0.59382801030402121</v>
      </c>
      <c r="BP507" s="108">
        <f t="shared" si="436"/>
        <v>3192.0425507524383</v>
      </c>
      <c r="BQ507" s="108">
        <f t="shared" si="452"/>
        <v>19992.042550752438</v>
      </c>
      <c r="BR507" s="89">
        <f t="shared" si="437"/>
        <v>0.64193179405210721</v>
      </c>
      <c r="BT507" s="108"/>
      <c r="BU507" s="109">
        <f t="shared" si="453"/>
        <v>-12175.927540457862</v>
      </c>
      <c r="BV507" s="109">
        <f t="shared" si="438"/>
        <v>16799.999999999996</v>
      </c>
      <c r="BX507" s="108">
        <f t="shared" si="439"/>
        <v>12175.927540457862</v>
      </c>
      <c r="BY507" s="111">
        <f t="shared" si="440"/>
        <v>0.37977168015967466</v>
      </c>
      <c r="BZ507" s="108">
        <f t="shared" si="421"/>
        <v>112.139999</v>
      </c>
      <c r="CA507" s="108">
        <f t="shared" si="422"/>
        <v>38.340000000000003</v>
      </c>
    </row>
    <row r="508" spans="1:79" ht="12.75" customHeight="1" x14ac:dyDescent="0.2">
      <c r="A508" s="107">
        <v>42604</v>
      </c>
      <c r="B508" s="109">
        <v>111.540001</v>
      </c>
      <c r="C508" s="109">
        <v>87.599997999999999</v>
      </c>
      <c r="D508" s="109">
        <v>93.389999000000003</v>
      </c>
      <c r="E508" s="109">
        <v>110.639999</v>
      </c>
      <c r="F508" s="109">
        <v>37.049999</v>
      </c>
      <c r="G508" s="109">
        <v>37.470001000000003</v>
      </c>
      <c r="H508" s="109"/>
      <c r="I508" s="109"/>
      <c r="J508" s="197"/>
      <c r="K508" s="109"/>
      <c r="L508" s="189">
        <f>IF(inter=Weekly_2,L507+$B$4,IF(inter=Bi_weekly_2,0,IF(inter=Monthly_2,0,IF(inter=Quarterly_2,0,IF(inter=Yearly_2,0,IF(inter=None_2,0,0))))))</f>
        <v>0</v>
      </c>
      <c r="M508" s="109">
        <f t="shared" si="454"/>
        <v>0</v>
      </c>
      <c r="N508" s="109">
        <f t="shared" si="455"/>
        <v>0</v>
      </c>
      <c r="O508" s="109">
        <f t="shared" si="456"/>
        <v>0</v>
      </c>
      <c r="P508" s="109">
        <f t="shared" si="457"/>
        <v>0</v>
      </c>
      <c r="Q508" s="109">
        <f t="shared" si="458"/>
        <v>0</v>
      </c>
      <c r="R508" s="109">
        <f t="shared" si="459"/>
        <v>0</v>
      </c>
      <c r="S508" s="110">
        <f t="shared" si="460"/>
        <v>0</v>
      </c>
      <c r="T508" s="110">
        <f t="shared" si="461"/>
        <v>0</v>
      </c>
      <c r="U508" s="110">
        <f t="shared" si="462"/>
        <v>0</v>
      </c>
      <c r="V508" s="110">
        <f t="shared" si="463"/>
        <v>0</v>
      </c>
      <c r="W508" s="110">
        <f t="shared" si="464"/>
        <v>0</v>
      </c>
      <c r="X508" s="110">
        <f t="shared" si="465"/>
        <v>0</v>
      </c>
      <c r="Y508" s="110">
        <f t="shared" si="466"/>
        <v>26.367041433627975</v>
      </c>
      <c r="Z508" s="110">
        <f t="shared" si="467"/>
        <v>33.569481526578528</v>
      </c>
      <c r="AA508" s="110">
        <f t="shared" si="468"/>
        <v>10.015969338869372</v>
      </c>
      <c r="AB508" s="110">
        <f t="shared" si="469"/>
        <v>7.418221073999991</v>
      </c>
      <c r="AC508" s="110">
        <f t="shared" si="470"/>
        <v>184.86747977871377</v>
      </c>
      <c r="AD508" s="110">
        <f t="shared" si="471"/>
        <v>57.840375586854449</v>
      </c>
      <c r="AE508" s="110"/>
      <c r="AF508" s="110"/>
      <c r="AG508" s="110"/>
      <c r="AH508" s="110"/>
      <c r="AI508" s="110"/>
      <c r="AK508" s="90">
        <f t="shared" si="423"/>
        <v>0</v>
      </c>
      <c r="AL508" s="90">
        <f t="shared" si="424"/>
        <v>0</v>
      </c>
      <c r="AM508" s="90">
        <f t="shared" si="425"/>
        <v>0</v>
      </c>
      <c r="AN508" s="90">
        <f t="shared" si="426"/>
        <v>0</v>
      </c>
      <c r="AO508" s="90">
        <f t="shared" si="427"/>
        <v>0</v>
      </c>
      <c r="AP508" s="90">
        <f t="shared" si="428"/>
        <v>0</v>
      </c>
      <c r="AQ508" s="110">
        <f t="shared" si="429"/>
        <v>0</v>
      </c>
      <c r="AR508" s="110">
        <f t="shared" si="430"/>
        <v>0</v>
      </c>
      <c r="AS508" s="110">
        <f t="shared" si="431"/>
        <v>0</v>
      </c>
      <c r="AT508" s="110">
        <f t="shared" si="432"/>
        <v>0</v>
      </c>
      <c r="AU508" s="110">
        <f t="shared" si="433"/>
        <v>0</v>
      </c>
      <c r="AV508" s="110">
        <f t="shared" si="434"/>
        <v>0</v>
      </c>
      <c r="AW508" s="110">
        <f t="shared" si="472"/>
        <v>4.4651026352191385</v>
      </c>
      <c r="AX508" s="110">
        <f t="shared" si="473"/>
        <v>7.6217948375656492</v>
      </c>
      <c r="AY508" s="110">
        <f t="shared" si="474"/>
        <v>1.9124651259177667</v>
      </c>
      <c r="AZ508" s="110">
        <f t="shared" si="475"/>
        <v>1.470913521493566</v>
      </c>
      <c r="BA508" s="110">
        <f t="shared" si="476"/>
        <v>35.640982000944554</v>
      </c>
      <c r="BB508" s="110">
        <f t="shared" si="477"/>
        <v>9.0230180095427546</v>
      </c>
      <c r="BC508" s="110">
        <f t="shared" si="441"/>
        <v>30.832144068847114</v>
      </c>
      <c r="BD508" s="110">
        <f t="shared" si="442"/>
        <v>41.19127636414418</v>
      </c>
      <c r="BE508" s="110">
        <f t="shared" si="443"/>
        <v>11.928434464787138</v>
      </c>
      <c r="BF508" s="110">
        <f t="shared" si="444"/>
        <v>8.889134595493557</v>
      </c>
      <c r="BG508" s="110">
        <f t="shared" si="445"/>
        <v>220.50846177965832</v>
      </c>
      <c r="BH508" s="110">
        <f t="shared" si="446"/>
        <v>66.863393596397202</v>
      </c>
      <c r="BI508" s="108">
        <f t="shared" si="447"/>
        <v>0</v>
      </c>
      <c r="BJ508" s="109">
        <f t="shared" si="448"/>
        <v>-12175.927540457862</v>
      </c>
      <c r="BK508" s="109">
        <f t="shared" si="435"/>
        <v>16654.428553227077</v>
      </c>
      <c r="BL508" s="89">
        <f t="shared" si="449"/>
        <v>0.36781600398722536</v>
      </c>
      <c r="BM508" s="109">
        <f t="shared" si="478"/>
        <v>2606.3343654138898</v>
      </c>
      <c r="BN508" s="108">
        <f t="shared" si="450"/>
        <v>19260.762918640969</v>
      </c>
      <c r="BO508" s="89">
        <f t="shared" si="451"/>
        <v>0.58187233413157191</v>
      </c>
      <c r="BP508" s="108">
        <f t="shared" si="436"/>
        <v>3165.6445930033351</v>
      </c>
      <c r="BQ508" s="108">
        <f t="shared" si="452"/>
        <v>19820.073146230414</v>
      </c>
      <c r="BR508" s="89">
        <f t="shared" si="437"/>
        <v>0.62780807296797558</v>
      </c>
      <c r="BT508" s="108"/>
      <c r="BU508" s="109">
        <f t="shared" si="453"/>
        <v>-12175.927540457862</v>
      </c>
      <c r="BV508" s="109">
        <f t="shared" si="438"/>
        <v>16654.428553227077</v>
      </c>
      <c r="BX508" s="108">
        <f t="shared" si="439"/>
        <v>12175.927540457862</v>
      </c>
      <c r="BY508" s="111">
        <f t="shared" si="440"/>
        <v>0.36781600398722536</v>
      </c>
      <c r="BZ508" s="108">
        <f t="shared" si="421"/>
        <v>111.540001</v>
      </c>
      <c r="CA508" s="108">
        <f t="shared" si="422"/>
        <v>37.470001000000003</v>
      </c>
    </row>
    <row r="509" spans="1:79" ht="12.75" customHeight="1" x14ac:dyDescent="0.2">
      <c r="A509" s="107">
        <v>42611</v>
      </c>
      <c r="B509" s="109">
        <v>112.279999</v>
      </c>
      <c r="C509" s="109">
        <v>88.330001999999993</v>
      </c>
      <c r="D509" s="109">
        <v>94.300003000000004</v>
      </c>
      <c r="E509" s="109">
        <v>111.989998</v>
      </c>
      <c r="F509" s="109">
        <v>37.669998</v>
      </c>
      <c r="G509" s="109">
        <v>38.099997999999999</v>
      </c>
      <c r="H509" s="109"/>
      <c r="I509" s="109"/>
      <c r="J509" s="197"/>
      <c r="K509" s="109"/>
      <c r="L509" s="189">
        <f>IF(inter=Weekly_2,L508+$B$4,IF(inter=Bi_weekly_2,L507+$B$4,IF(inter=Monthly_2,0,IF(inter=Quarterly_2,0,IF(inter=Yearly_2,0,IF(inter=None_2,0,0))))))</f>
        <v>0</v>
      </c>
      <c r="M509" s="109">
        <f t="shared" si="454"/>
        <v>0</v>
      </c>
      <c r="N509" s="109">
        <f t="shared" si="455"/>
        <v>0</v>
      </c>
      <c r="O509" s="109">
        <f t="shared" si="456"/>
        <v>0</v>
      </c>
      <c r="P509" s="109">
        <f t="shared" si="457"/>
        <v>0</v>
      </c>
      <c r="Q509" s="109">
        <f t="shared" si="458"/>
        <v>0</v>
      </c>
      <c r="R509" s="109">
        <f t="shared" si="459"/>
        <v>0</v>
      </c>
      <c r="S509" s="110">
        <f t="shared" si="460"/>
        <v>0</v>
      </c>
      <c r="T509" s="110">
        <f t="shared" si="461"/>
        <v>0</v>
      </c>
      <c r="U509" s="110">
        <f t="shared" si="462"/>
        <v>0</v>
      </c>
      <c r="V509" s="110">
        <f t="shared" si="463"/>
        <v>0</v>
      </c>
      <c r="W509" s="110">
        <f t="shared" si="464"/>
        <v>0</v>
      </c>
      <c r="X509" s="110">
        <f t="shared" si="465"/>
        <v>0</v>
      </c>
      <c r="Y509" s="110">
        <f t="shared" si="466"/>
        <v>26.367041433627975</v>
      </c>
      <c r="Z509" s="110">
        <f t="shared" si="467"/>
        <v>33.569481526578528</v>
      </c>
      <c r="AA509" s="110">
        <f t="shared" si="468"/>
        <v>10.015969338869372</v>
      </c>
      <c r="AB509" s="110">
        <f t="shared" si="469"/>
        <v>7.418221073999991</v>
      </c>
      <c r="AC509" s="110">
        <f t="shared" si="470"/>
        <v>184.86747977871377</v>
      </c>
      <c r="AD509" s="110">
        <f t="shared" si="471"/>
        <v>57.840375586854449</v>
      </c>
      <c r="AE509" s="110"/>
      <c r="AF509" s="110"/>
      <c r="AG509" s="110"/>
      <c r="AH509" s="110"/>
      <c r="AI509" s="110"/>
      <c r="AK509" s="90">
        <f t="shared" si="423"/>
        <v>0</v>
      </c>
      <c r="AL509" s="90">
        <f t="shared" si="424"/>
        <v>0</v>
      </c>
      <c r="AM509" s="90">
        <f t="shared" si="425"/>
        <v>0</v>
      </c>
      <c r="AN509" s="90">
        <f t="shared" si="426"/>
        <v>0</v>
      </c>
      <c r="AO509" s="90">
        <f t="shared" si="427"/>
        <v>0</v>
      </c>
      <c r="AP509" s="90">
        <f t="shared" si="428"/>
        <v>0</v>
      </c>
      <c r="AQ509" s="110">
        <f t="shared" si="429"/>
        <v>0</v>
      </c>
      <c r="AR509" s="110">
        <f t="shared" si="430"/>
        <v>0</v>
      </c>
      <c r="AS509" s="110">
        <f t="shared" si="431"/>
        <v>0</v>
      </c>
      <c r="AT509" s="110">
        <f t="shared" si="432"/>
        <v>0</v>
      </c>
      <c r="AU509" s="110">
        <f t="shared" si="433"/>
        <v>0</v>
      </c>
      <c r="AV509" s="110">
        <f t="shared" si="434"/>
        <v>0</v>
      </c>
      <c r="AW509" s="110">
        <f t="shared" si="472"/>
        <v>4.4651026352191385</v>
      </c>
      <c r="AX509" s="110">
        <f t="shared" si="473"/>
        <v>7.6217948375656492</v>
      </c>
      <c r="AY509" s="110">
        <f t="shared" si="474"/>
        <v>1.9124651259177667</v>
      </c>
      <c r="AZ509" s="110">
        <f t="shared" si="475"/>
        <v>1.470913521493566</v>
      </c>
      <c r="BA509" s="110">
        <f t="shared" si="476"/>
        <v>35.640982000944554</v>
      </c>
      <c r="BB509" s="110">
        <f t="shared" si="477"/>
        <v>9.0230180095427546</v>
      </c>
      <c r="BC509" s="110">
        <f t="shared" si="441"/>
        <v>30.832144068847114</v>
      </c>
      <c r="BD509" s="110">
        <f t="shared" si="442"/>
        <v>41.19127636414418</v>
      </c>
      <c r="BE509" s="110">
        <f t="shared" si="443"/>
        <v>11.928434464787138</v>
      </c>
      <c r="BF509" s="110">
        <f t="shared" si="444"/>
        <v>8.889134595493557</v>
      </c>
      <c r="BG509" s="110">
        <f t="shared" si="445"/>
        <v>220.50846177965832</v>
      </c>
      <c r="BH509" s="110">
        <f t="shared" si="446"/>
        <v>66.863393596397202</v>
      </c>
      <c r="BI509" s="108">
        <f t="shared" si="447"/>
        <v>0</v>
      </c>
      <c r="BJ509" s="109">
        <f t="shared" si="448"/>
        <v>-12175.927540457862</v>
      </c>
      <c r="BK509" s="109">
        <f t="shared" si="435"/>
        <v>16868.632045834049</v>
      </c>
      <c r="BL509" s="89">
        <f t="shared" si="449"/>
        <v>0.38540837975451048</v>
      </c>
      <c r="BM509" s="109">
        <f t="shared" si="478"/>
        <v>2606.3343654138898</v>
      </c>
      <c r="BN509" s="108">
        <f t="shared" si="450"/>
        <v>19474.966411247937</v>
      </c>
      <c r="BO509" s="89">
        <f t="shared" si="451"/>
        <v>0.59946470989885703</v>
      </c>
      <c r="BP509" s="108">
        <f t="shared" si="436"/>
        <v>3206.0206309159039</v>
      </c>
      <c r="BQ509" s="108">
        <f t="shared" si="452"/>
        <v>20074.652676749953</v>
      </c>
      <c r="BR509" s="89">
        <f t="shared" si="437"/>
        <v>0.64871650312030904</v>
      </c>
      <c r="BT509" s="108"/>
      <c r="BU509" s="109">
        <f t="shared" si="453"/>
        <v>-12175.927540457862</v>
      </c>
      <c r="BV509" s="109">
        <f t="shared" si="438"/>
        <v>16868.632045834049</v>
      </c>
      <c r="BX509" s="108">
        <f t="shared" si="439"/>
        <v>12175.927540457862</v>
      </c>
      <c r="BY509" s="111">
        <f t="shared" si="440"/>
        <v>0.38540837975451048</v>
      </c>
      <c r="BZ509" s="108">
        <f t="shared" si="421"/>
        <v>112.279999</v>
      </c>
      <c r="CA509" s="108">
        <f t="shared" si="422"/>
        <v>38.099997999999999</v>
      </c>
    </row>
    <row r="510" spans="1:79" ht="12.75" customHeight="1" x14ac:dyDescent="0.2">
      <c r="A510" s="107">
        <v>42619</v>
      </c>
      <c r="B510" s="109">
        <v>109.660004</v>
      </c>
      <c r="C510" s="109">
        <v>86.489998</v>
      </c>
      <c r="D510" s="109">
        <v>91.82</v>
      </c>
      <c r="E510" s="109">
        <v>109.019997</v>
      </c>
      <c r="F510" s="109">
        <v>37.150002000000001</v>
      </c>
      <c r="G510" s="109">
        <v>37.409999999999997</v>
      </c>
      <c r="H510" s="109"/>
      <c r="I510" s="109"/>
      <c r="J510" s="197"/>
      <c r="K510" s="109"/>
      <c r="L510" s="189">
        <f>IF(inter=Weekly_2,L509+$B$4,IF(inter=Bi_weekly_2,0,IF(inter=Monthly_2,0,IF(inter=Quarterly_2,0,IF(inter=Yearly_2,0,IF(inter=None_2,0,0))))))</f>
        <v>0</v>
      </c>
      <c r="M510" s="109">
        <f t="shared" si="454"/>
        <v>0</v>
      </c>
      <c r="N510" s="109">
        <f t="shared" si="455"/>
        <v>0</v>
      </c>
      <c r="O510" s="109">
        <f t="shared" si="456"/>
        <v>0</v>
      </c>
      <c r="P510" s="109">
        <f t="shared" si="457"/>
        <v>0</v>
      </c>
      <c r="Q510" s="109">
        <f t="shared" si="458"/>
        <v>0</v>
      </c>
      <c r="R510" s="109">
        <f t="shared" si="459"/>
        <v>0</v>
      </c>
      <c r="S510" s="110">
        <f t="shared" si="460"/>
        <v>0</v>
      </c>
      <c r="T510" s="110">
        <f t="shared" si="461"/>
        <v>0</v>
      </c>
      <c r="U510" s="110">
        <f t="shared" si="462"/>
        <v>0</v>
      </c>
      <c r="V510" s="110">
        <f t="shared" si="463"/>
        <v>0</v>
      </c>
      <c r="W510" s="110">
        <f t="shared" si="464"/>
        <v>0</v>
      </c>
      <c r="X510" s="110">
        <f t="shared" si="465"/>
        <v>0</v>
      </c>
      <c r="Y510" s="110">
        <f t="shared" si="466"/>
        <v>26.367041433627975</v>
      </c>
      <c r="Z510" s="110">
        <f t="shared" si="467"/>
        <v>33.569481526578528</v>
      </c>
      <c r="AA510" s="110">
        <f t="shared" si="468"/>
        <v>10.015969338869372</v>
      </c>
      <c r="AB510" s="110">
        <f t="shared" si="469"/>
        <v>7.418221073999991</v>
      </c>
      <c r="AC510" s="110">
        <f t="shared" si="470"/>
        <v>184.86747977871377</v>
      </c>
      <c r="AD510" s="110">
        <f t="shared" si="471"/>
        <v>57.840375586854449</v>
      </c>
      <c r="AE510" s="110"/>
      <c r="AF510" s="110"/>
      <c r="AG510" s="110"/>
      <c r="AH510" s="110"/>
      <c r="AI510" s="110"/>
      <c r="AK510" s="90">
        <f t="shared" si="423"/>
        <v>0</v>
      </c>
      <c r="AL510" s="90">
        <f t="shared" si="424"/>
        <v>0</v>
      </c>
      <c r="AM510" s="90">
        <f t="shared" si="425"/>
        <v>0</v>
      </c>
      <c r="AN510" s="90">
        <f t="shared" si="426"/>
        <v>0</v>
      </c>
      <c r="AO510" s="90">
        <f t="shared" si="427"/>
        <v>0</v>
      </c>
      <c r="AP510" s="90">
        <f t="shared" si="428"/>
        <v>0</v>
      </c>
      <c r="AQ510" s="110">
        <f t="shared" si="429"/>
        <v>0</v>
      </c>
      <c r="AR510" s="110">
        <f t="shared" si="430"/>
        <v>0</v>
      </c>
      <c r="AS510" s="110">
        <f t="shared" si="431"/>
        <v>0</v>
      </c>
      <c r="AT510" s="110">
        <f t="shared" si="432"/>
        <v>0</v>
      </c>
      <c r="AU510" s="110">
        <f t="shared" si="433"/>
        <v>0</v>
      </c>
      <c r="AV510" s="110">
        <f t="shared" si="434"/>
        <v>0</v>
      </c>
      <c r="AW510" s="110">
        <f t="shared" si="472"/>
        <v>4.4651026352191385</v>
      </c>
      <c r="AX510" s="110">
        <f t="shared" si="473"/>
        <v>7.6217948375656492</v>
      </c>
      <c r="AY510" s="110">
        <f t="shared" si="474"/>
        <v>1.9124651259177667</v>
      </c>
      <c r="AZ510" s="110">
        <f t="shared" si="475"/>
        <v>1.470913521493566</v>
      </c>
      <c r="BA510" s="110">
        <f t="shared" si="476"/>
        <v>35.640982000944554</v>
      </c>
      <c r="BB510" s="110">
        <f t="shared" si="477"/>
        <v>9.0230180095427546</v>
      </c>
      <c r="BC510" s="110">
        <f t="shared" si="441"/>
        <v>30.832144068847114</v>
      </c>
      <c r="BD510" s="110">
        <f t="shared" si="442"/>
        <v>41.19127636414418</v>
      </c>
      <c r="BE510" s="110">
        <f t="shared" si="443"/>
        <v>11.928434464787138</v>
      </c>
      <c r="BF510" s="110">
        <f t="shared" si="444"/>
        <v>8.889134595493557</v>
      </c>
      <c r="BG510" s="110">
        <f t="shared" si="445"/>
        <v>220.50846177965832</v>
      </c>
      <c r="BH510" s="110">
        <f t="shared" si="446"/>
        <v>66.863393596397202</v>
      </c>
      <c r="BI510" s="108">
        <f t="shared" si="447"/>
        <v>0</v>
      </c>
      <c r="BJ510" s="109">
        <f t="shared" si="448"/>
        <v>-12175.927540457862</v>
      </c>
      <c r="BK510" s="109">
        <f t="shared" si="435"/>
        <v>16554.870697320828</v>
      </c>
      <c r="BL510" s="89">
        <f t="shared" si="449"/>
        <v>0.35963939028979319</v>
      </c>
      <c r="BM510" s="109">
        <f t="shared" si="478"/>
        <v>2606.3343654138898</v>
      </c>
      <c r="BN510" s="108">
        <f t="shared" si="450"/>
        <v>19161.20506273472</v>
      </c>
      <c r="BO510" s="89">
        <f t="shared" si="451"/>
        <v>0.57369572043413997</v>
      </c>
      <c r="BP510" s="108">
        <f t="shared" si="436"/>
        <v>3146.4273850123104</v>
      </c>
      <c r="BQ510" s="108">
        <f t="shared" si="452"/>
        <v>19701.298082333135</v>
      </c>
      <c r="BR510" s="89">
        <f t="shared" si="437"/>
        <v>0.61805316407067656</v>
      </c>
      <c r="BT510" s="108"/>
      <c r="BU510" s="109">
        <f t="shared" si="453"/>
        <v>-12175.927540457862</v>
      </c>
      <c r="BV510" s="109">
        <f t="shared" si="438"/>
        <v>16554.870697320828</v>
      </c>
      <c r="BX510" s="108">
        <f t="shared" si="439"/>
        <v>12175.927540457862</v>
      </c>
      <c r="BY510" s="111">
        <f t="shared" si="440"/>
        <v>0.35963939028979319</v>
      </c>
      <c r="BZ510" s="108">
        <f t="shared" si="421"/>
        <v>109.660004</v>
      </c>
      <c r="CA510" s="108">
        <f t="shared" si="422"/>
        <v>37.409999999999997</v>
      </c>
    </row>
    <row r="511" spans="1:79" ht="12.75" customHeight="1" x14ac:dyDescent="0.2">
      <c r="A511" s="107">
        <v>42625</v>
      </c>
      <c r="B511" s="109">
        <v>109.610001</v>
      </c>
      <c r="C511" s="109">
        <v>85.709998999999996</v>
      </c>
      <c r="D511" s="109">
        <v>91.900002000000001</v>
      </c>
      <c r="E511" s="109">
        <v>108.57</v>
      </c>
      <c r="F511" s="109">
        <v>36.330002</v>
      </c>
      <c r="G511" s="109">
        <v>36.799999</v>
      </c>
      <c r="H511" s="109"/>
      <c r="I511" s="109"/>
      <c r="J511" s="197"/>
      <c r="K511" s="109"/>
      <c r="L511" s="189">
        <f>IF(inter=Weekly_2,L510+$B$4,IF(inter=Bi_weekly_2,L509+$B$4,IF(inter=Monthly_2,L507+$B$4,IF(inter=Quarterly_2,0,IF(inter=Yearly_2,0,IF(inter=None_2,0,0))))))</f>
        <v>16900</v>
      </c>
      <c r="M511" s="109">
        <f t="shared" si="454"/>
        <v>-84.308562092995999</v>
      </c>
      <c r="N511" s="109">
        <f t="shared" si="455"/>
        <v>-97.159771926435496</v>
      </c>
      <c r="O511" s="109">
        <f t="shared" si="456"/>
        <v>-25.932397725965984</v>
      </c>
      <c r="P511" s="109">
        <f t="shared" si="457"/>
        <v>-22.703737995821029</v>
      </c>
      <c r="Q511" s="109">
        <f t="shared" si="458"/>
        <v>-229.66408990436867</v>
      </c>
      <c r="R511" s="109">
        <f t="shared" si="459"/>
        <v>-102.27423624413223</v>
      </c>
      <c r="S511" s="110">
        <f t="shared" si="460"/>
        <v>0.76916851860074342</v>
      </c>
      <c r="T511" s="110">
        <f t="shared" si="461"/>
        <v>1.1335873650685202</v>
      </c>
      <c r="U511" s="110">
        <f t="shared" si="462"/>
        <v>0.28218060023509012</v>
      </c>
      <c r="V511" s="110">
        <f t="shared" si="463"/>
        <v>0.2091161278052964</v>
      </c>
      <c r="W511" s="110">
        <f t="shared" si="464"/>
        <v>6.3216096135741653</v>
      </c>
      <c r="X511" s="110">
        <f t="shared" si="465"/>
        <v>2.7791912778077039</v>
      </c>
      <c r="Y511" s="110">
        <f t="shared" si="466"/>
        <v>27.136209952228718</v>
      </c>
      <c r="Z511" s="110">
        <f t="shared" si="467"/>
        <v>34.70306889164705</v>
      </c>
      <c r="AA511" s="110">
        <f t="shared" si="468"/>
        <v>10.298149939104462</v>
      </c>
      <c r="AB511" s="110">
        <f t="shared" si="469"/>
        <v>7.627337201805287</v>
      </c>
      <c r="AC511" s="110">
        <f t="shared" si="470"/>
        <v>191.18908939228794</v>
      </c>
      <c r="AD511" s="110">
        <f t="shared" si="471"/>
        <v>60.619566864662154</v>
      </c>
      <c r="AE511" s="110">
        <v>0.53900000000000003</v>
      </c>
      <c r="AF511" s="110">
        <v>0.55800000000000005</v>
      </c>
      <c r="AG511" s="110">
        <v>0.49299999999999999</v>
      </c>
      <c r="AH511" s="110">
        <v>0.65500000000000003</v>
      </c>
      <c r="AI511" s="110">
        <v>0.17500099999999999</v>
      </c>
      <c r="AJ511" s="80">
        <v>0.45</v>
      </c>
      <c r="AK511" s="90">
        <f t="shared" si="423"/>
        <v>14.626417164251279</v>
      </c>
      <c r="AL511" s="90">
        <f t="shared" si="424"/>
        <v>19.364312441539056</v>
      </c>
      <c r="AM511" s="90">
        <f t="shared" si="425"/>
        <v>5.0769879199784995</v>
      </c>
      <c r="AN511" s="90">
        <f t="shared" si="426"/>
        <v>4.9959058671824632</v>
      </c>
      <c r="AO511" s="90">
        <f t="shared" si="427"/>
        <v>33.458281832739779</v>
      </c>
      <c r="AP511" s="90">
        <f t="shared" si="428"/>
        <v>27.278805089097968</v>
      </c>
      <c r="AQ511" s="110">
        <f t="shared" si="429"/>
        <v>0.13344053490384769</v>
      </c>
      <c r="AR511" s="110">
        <f t="shared" si="430"/>
        <v>0.22592827753432895</v>
      </c>
      <c r="AS511" s="110">
        <f t="shared" si="431"/>
        <v>5.5244698688673578E-2</v>
      </c>
      <c r="AT511" s="110">
        <f t="shared" si="432"/>
        <v>4.6015527928363852E-2</v>
      </c>
      <c r="AU511" s="110">
        <f t="shared" si="433"/>
        <v>0.92095458273687347</v>
      </c>
      <c r="AV511" s="110">
        <f t="shared" si="434"/>
        <v>0.74127189756439849</v>
      </c>
      <c r="AW511" s="110">
        <f t="shared" si="472"/>
        <v>4.5985431701229862</v>
      </c>
      <c r="AX511" s="110">
        <f t="shared" si="473"/>
        <v>7.8477231150999778</v>
      </c>
      <c r="AY511" s="110">
        <f t="shared" si="474"/>
        <v>1.9677098246064404</v>
      </c>
      <c r="AZ511" s="110">
        <f t="shared" si="475"/>
        <v>1.5169290494219299</v>
      </c>
      <c r="BA511" s="110">
        <f t="shared" si="476"/>
        <v>36.56193658368143</v>
      </c>
      <c r="BB511" s="110">
        <f t="shared" si="477"/>
        <v>9.7642899071071536</v>
      </c>
      <c r="BC511" s="110">
        <f t="shared" si="441"/>
        <v>31.734753122351705</v>
      </c>
      <c r="BD511" s="110">
        <f t="shared" si="442"/>
        <v>42.550792006747031</v>
      </c>
      <c r="BE511" s="110">
        <f t="shared" si="443"/>
        <v>12.265859763710903</v>
      </c>
      <c r="BF511" s="110">
        <f t="shared" si="444"/>
        <v>9.1442662512272168</v>
      </c>
      <c r="BG511" s="110">
        <f t="shared" si="445"/>
        <v>227.75102597596936</v>
      </c>
      <c r="BH511" s="110">
        <f t="shared" si="446"/>
        <v>70.383856771769302</v>
      </c>
      <c r="BI511" s="108">
        <f t="shared" si="447"/>
        <v>104.80071031478906</v>
      </c>
      <c r="BJ511" s="109">
        <f t="shared" si="448"/>
        <v>-12737.970336347582</v>
      </c>
      <c r="BK511" s="109">
        <f t="shared" si="435"/>
        <v>16900</v>
      </c>
      <c r="BL511" s="89">
        <f t="shared" si="449"/>
        <v>0.3267419811597565</v>
      </c>
      <c r="BM511" s="109">
        <f t="shared" si="478"/>
        <v>2711.1350757286791</v>
      </c>
      <c r="BN511" s="108">
        <f t="shared" si="450"/>
        <v>19611.135075728678</v>
      </c>
      <c r="BO511" s="89">
        <f t="shared" si="451"/>
        <v>0.53958084042389687</v>
      </c>
      <c r="BP511" s="108">
        <f t="shared" si="436"/>
        <v>3209.8212735619832</v>
      </c>
      <c r="BQ511" s="108">
        <f t="shared" si="452"/>
        <v>20109.821273561982</v>
      </c>
      <c r="BR511" s="89">
        <f t="shared" si="437"/>
        <v>0.57873042113930406</v>
      </c>
      <c r="BT511" s="108"/>
      <c r="BU511" s="109">
        <f t="shared" si="453"/>
        <v>-12737.970336347582</v>
      </c>
      <c r="BV511" s="109">
        <f t="shared" si="438"/>
        <v>16900</v>
      </c>
      <c r="BX511" s="108">
        <f t="shared" si="439"/>
        <v>12737.970336347582</v>
      </c>
      <c r="BY511" s="111">
        <f t="shared" si="440"/>
        <v>0.3267419811597565</v>
      </c>
      <c r="BZ511" s="108">
        <f t="shared" si="421"/>
        <v>109.610001</v>
      </c>
      <c r="CA511" s="108">
        <f t="shared" si="422"/>
        <v>36.799999</v>
      </c>
    </row>
    <row r="512" spans="1:79" ht="12.75" customHeight="1" x14ac:dyDescent="0.2">
      <c r="A512" s="107">
        <v>42632</v>
      </c>
      <c r="B512" s="109">
        <v>111.150002</v>
      </c>
      <c r="C512" s="109">
        <v>86.730002999999996</v>
      </c>
      <c r="D512" s="109">
        <v>93.139999000000003</v>
      </c>
      <c r="E512" s="109">
        <v>110.25</v>
      </c>
      <c r="F512" s="109">
        <v>37.439999</v>
      </c>
      <c r="G512" s="109">
        <v>37.689999</v>
      </c>
      <c r="H512" s="109"/>
      <c r="I512" s="109"/>
      <c r="J512" s="197"/>
      <c r="K512" s="109"/>
      <c r="L512" s="189">
        <f>IF(inter=Weekly_2,L511+$B$4,IF(inter=Bi_weekly_2,0,IF(inter=Monthly_2,0,IF(inter=Quarterly_2,0,IF(inter=Yearly_2,0,IF(inter=None_2,0,0))))))</f>
        <v>0</v>
      </c>
      <c r="M512" s="109">
        <f t="shared" si="454"/>
        <v>0</v>
      </c>
      <c r="N512" s="109">
        <f t="shared" si="455"/>
        <v>0</v>
      </c>
      <c r="O512" s="109">
        <f t="shared" si="456"/>
        <v>0</v>
      </c>
      <c r="P512" s="109">
        <f t="shared" si="457"/>
        <v>0</v>
      </c>
      <c r="Q512" s="109">
        <f t="shared" si="458"/>
        <v>0</v>
      </c>
      <c r="R512" s="109">
        <f t="shared" si="459"/>
        <v>0</v>
      </c>
      <c r="S512" s="110">
        <f t="shared" si="460"/>
        <v>0</v>
      </c>
      <c r="T512" s="110">
        <f t="shared" si="461"/>
        <v>0</v>
      </c>
      <c r="U512" s="110">
        <f t="shared" si="462"/>
        <v>0</v>
      </c>
      <c r="V512" s="110">
        <f t="shared" si="463"/>
        <v>0</v>
      </c>
      <c r="W512" s="110">
        <f t="shared" si="464"/>
        <v>0</v>
      </c>
      <c r="X512" s="110">
        <f t="shared" si="465"/>
        <v>0</v>
      </c>
      <c r="Y512" s="110">
        <f t="shared" si="466"/>
        <v>27.136209952228718</v>
      </c>
      <c r="Z512" s="110">
        <f t="shared" si="467"/>
        <v>34.70306889164705</v>
      </c>
      <c r="AA512" s="110">
        <f t="shared" si="468"/>
        <v>10.298149939104462</v>
      </c>
      <c r="AB512" s="110">
        <f t="shared" si="469"/>
        <v>7.627337201805287</v>
      </c>
      <c r="AC512" s="110">
        <f t="shared" si="470"/>
        <v>191.18908939228794</v>
      </c>
      <c r="AD512" s="110">
        <f t="shared" si="471"/>
        <v>60.619566864662154</v>
      </c>
      <c r="AE512" s="110"/>
      <c r="AF512" s="110"/>
      <c r="AG512" s="110"/>
      <c r="AH512" s="110"/>
      <c r="AI512" s="110"/>
      <c r="AJ512" s="110"/>
      <c r="AK512" s="90">
        <f t="shared" si="423"/>
        <v>0</v>
      </c>
      <c r="AL512" s="90">
        <f t="shared" si="424"/>
        <v>0</v>
      </c>
      <c r="AM512" s="90">
        <f t="shared" si="425"/>
        <v>0</v>
      </c>
      <c r="AN512" s="90">
        <f t="shared" si="426"/>
        <v>0</v>
      </c>
      <c r="AO512" s="90">
        <f t="shared" si="427"/>
        <v>0</v>
      </c>
      <c r="AP512" s="90">
        <f t="shared" si="428"/>
        <v>0</v>
      </c>
      <c r="AQ512" s="110">
        <f t="shared" si="429"/>
        <v>0</v>
      </c>
      <c r="AR512" s="110">
        <f t="shared" si="430"/>
        <v>0</v>
      </c>
      <c r="AS512" s="110">
        <f t="shared" si="431"/>
        <v>0</v>
      </c>
      <c r="AT512" s="110">
        <f t="shared" si="432"/>
        <v>0</v>
      </c>
      <c r="AU512" s="110">
        <f t="shared" si="433"/>
        <v>0</v>
      </c>
      <c r="AV512" s="110">
        <f t="shared" si="434"/>
        <v>0</v>
      </c>
      <c r="AW512" s="110">
        <f t="shared" si="472"/>
        <v>4.5985431701229862</v>
      </c>
      <c r="AX512" s="110">
        <f t="shared" si="473"/>
        <v>7.8477231150999778</v>
      </c>
      <c r="AY512" s="110">
        <f t="shared" si="474"/>
        <v>1.9677098246064404</v>
      </c>
      <c r="AZ512" s="110">
        <f t="shared" si="475"/>
        <v>1.5169290494219299</v>
      </c>
      <c r="BA512" s="110">
        <f t="shared" si="476"/>
        <v>36.56193658368143</v>
      </c>
      <c r="BB512" s="110">
        <f t="shared" si="477"/>
        <v>9.7642899071071536</v>
      </c>
      <c r="BC512" s="110">
        <f t="shared" si="441"/>
        <v>31.734753122351705</v>
      </c>
      <c r="BD512" s="110">
        <f t="shared" si="442"/>
        <v>42.550792006747031</v>
      </c>
      <c r="BE512" s="110">
        <f t="shared" si="443"/>
        <v>12.265859763710903</v>
      </c>
      <c r="BF512" s="110">
        <f t="shared" si="444"/>
        <v>9.1442662512272168</v>
      </c>
      <c r="BG512" s="110">
        <f t="shared" si="445"/>
        <v>227.75102597596936</v>
      </c>
      <c r="BH512" s="110">
        <f t="shared" si="446"/>
        <v>70.383856771769302</v>
      </c>
      <c r="BI512" s="108">
        <f t="shared" si="447"/>
        <v>0</v>
      </c>
      <c r="BJ512" s="109">
        <f t="shared" si="448"/>
        <v>-12737.970336347582</v>
      </c>
      <c r="BK512" s="109">
        <f t="shared" si="435"/>
        <v>17268.941391241191</v>
      </c>
      <c r="BL512" s="89">
        <f t="shared" si="449"/>
        <v>0.35570588839923434</v>
      </c>
      <c r="BM512" s="109">
        <f t="shared" si="478"/>
        <v>2711.1350757286791</v>
      </c>
      <c r="BN512" s="108">
        <f t="shared" si="450"/>
        <v>19980.076466969869</v>
      </c>
      <c r="BO512" s="89">
        <f t="shared" si="451"/>
        <v>0.56854474766337471</v>
      </c>
      <c r="BP512" s="108">
        <f t="shared" si="436"/>
        <v>3279.1699966326228</v>
      </c>
      <c r="BQ512" s="108">
        <f t="shared" si="452"/>
        <v>20548.111387873814</v>
      </c>
      <c r="BR512" s="89">
        <f t="shared" si="437"/>
        <v>0.61313858058219273</v>
      </c>
      <c r="BT512" s="108"/>
      <c r="BU512" s="109">
        <f t="shared" si="453"/>
        <v>-12737.970336347582</v>
      </c>
      <c r="BV512" s="109">
        <f t="shared" si="438"/>
        <v>17268.941391241191</v>
      </c>
      <c r="BX512" s="108">
        <f t="shared" si="439"/>
        <v>12737.970336347582</v>
      </c>
      <c r="BY512" s="111">
        <f t="shared" si="440"/>
        <v>0.35570588839923434</v>
      </c>
      <c r="BZ512" s="108">
        <f t="shared" si="421"/>
        <v>111.150002</v>
      </c>
      <c r="CA512" s="108">
        <f t="shared" si="422"/>
        <v>37.689999</v>
      </c>
    </row>
    <row r="513" spans="1:79" ht="12.75" customHeight="1" x14ac:dyDescent="0.2">
      <c r="A513" s="107">
        <v>42639</v>
      </c>
      <c r="B513" s="109">
        <v>111.33000199999999</v>
      </c>
      <c r="C513" s="109">
        <v>87</v>
      </c>
      <c r="D513" s="109">
        <v>93.57</v>
      </c>
      <c r="E513" s="109">
        <v>110.660004</v>
      </c>
      <c r="F513" s="109">
        <v>37.409999999999997</v>
      </c>
      <c r="G513" s="109">
        <v>37.630001</v>
      </c>
      <c r="H513" s="109"/>
      <c r="I513" s="109"/>
      <c r="J513" s="197"/>
      <c r="K513" s="109"/>
      <c r="L513" s="189">
        <f>IF(inter=Weekly_2,L512+$B$4,IF(inter=Bi_weekly_2,L511+$B$4,IF(inter=Monthly_2,0,IF(inter=Quarterly_2,0,IF(inter=Yearly_2,0,IF(inter=None_2,0,0))))))</f>
        <v>0</v>
      </c>
      <c r="M513" s="109">
        <f t="shared" si="454"/>
        <v>0</v>
      </c>
      <c r="N513" s="109">
        <f t="shared" si="455"/>
        <v>0</v>
      </c>
      <c r="O513" s="109">
        <f t="shared" si="456"/>
        <v>0</v>
      </c>
      <c r="P513" s="109">
        <f t="shared" si="457"/>
        <v>0</v>
      </c>
      <c r="Q513" s="109">
        <f t="shared" si="458"/>
        <v>0</v>
      </c>
      <c r="R513" s="109">
        <f t="shared" si="459"/>
        <v>0</v>
      </c>
      <c r="S513" s="110">
        <f t="shared" si="460"/>
        <v>0</v>
      </c>
      <c r="T513" s="110">
        <f t="shared" si="461"/>
        <v>0</v>
      </c>
      <c r="U513" s="110">
        <f t="shared" si="462"/>
        <v>0</v>
      </c>
      <c r="V513" s="110">
        <f t="shared" si="463"/>
        <v>0</v>
      </c>
      <c r="W513" s="110">
        <f t="shared" si="464"/>
        <v>0</v>
      </c>
      <c r="X513" s="110">
        <f t="shared" si="465"/>
        <v>0</v>
      </c>
      <c r="Y513" s="110">
        <f t="shared" si="466"/>
        <v>27.136209952228718</v>
      </c>
      <c r="Z513" s="110">
        <f t="shared" si="467"/>
        <v>34.70306889164705</v>
      </c>
      <c r="AA513" s="110">
        <f t="shared" si="468"/>
        <v>10.298149939104462</v>
      </c>
      <c r="AB513" s="110">
        <f t="shared" si="469"/>
        <v>7.627337201805287</v>
      </c>
      <c r="AC513" s="110">
        <f t="shared" si="470"/>
        <v>191.18908939228794</v>
      </c>
      <c r="AD513" s="110">
        <f t="shared" si="471"/>
        <v>60.619566864662154</v>
      </c>
      <c r="AE513" s="110"/>
      <c r="AF513" s="110"/>
      <c r="AG513" s="110"/>
      <c r="AH513" s="110"/>
      <c r="AI513" s="110"/>
      <c r="AJ513" s="110"/>
      <c r="AK513" s="90">
        <f t="shared" si="423"/>
        <v>0</v>
      </c>
      <c r="AL513" s="90">
        <f t="shared" si="424"/>
        <v>0</v>
      </c>
      <c r="AM513" s="90">
        <f t="shared" si="425"/>
        <v>0</v>
      </c>
      <c r="AN513" s="90">
        <f t="shared" si="426"/>
        <v>0</v>
      </c>
      <c r="AO513" s="90">
        <f t="shared" si="427"/>
        <v>0</v>
      </c>
      <c r="AP513" s="90">
        <f t="shared" si="428"/>
        <v>0</v>
      </c>
      <c r="AQ513" s="110">
        <f t="shared" si="429"/>
        <v>0</v>
      </c>
      <c r="AR513" s="110">
        <f t="shared" si="430"/>
        <v>0</v>
      </c>
      <c r="AS513" s="110">
        <f t="shared" si="431"/>
        <v>0</v>
      </c>
      <c r="AT513" s="110">
        <f t="shared" si="432"/>
        <v>0</v>
      </c>
      <c r="AU513" s="110">
        <f t="shared" si="433"/>
        <v>0</v>
      </c>
      <c r="AV513" s="110">
        <f t="shared" si="434"/>
        <v>0</v>
      </c>
      <c r="AW513" s="110">
        <f t="shared" si="472"/>
        <v>4.5985431701229862</v>
      </c>
      <c r="AX513" s="110">
        <f t="shared" si="473"/>
        <v>7.8477231150999778</v>
      </c>
      <c r="AY513" s="110">
        <f t="shared" si="474"/>
        <v>1.9677098246064404</v>
      </c>
      <c r="AZ513" s="110">
        <f t="shared" si="475"/>
        <v>1.5169290494219299</v>
      </c>
      <c r="BA513" s="110">
        <f t="shared" si="476"/>
        <v>36.56193658368143</v>
      </c>
      <c r="BB513" s="110">
        <f t="shared" si="477"/>
        <v>9.7642899071071536</v>
      </c>
      <c r="BC513" s="110">
        <f t="shared" si="441"/>
        <v>31.734753122351705</v>
      </c>
      <c r="BD513" s="110">
        <f t="shared" si="442"/>
        <v>42.550792006747031</v>
      </c>
      <c r="BE513" s="110">
        <f t="shared" si="443"/>
        <v>12.265859763710903</v>
      </c>
      <c r="BF513" s="110">
        <f t="shared" si="444"/>
        <v>9.1442662512272168</v>
      </c>
      <c r="BG513" s="110">
        <f t="shared" si="445"/>
        <v>227.75102597596936</v>
      </c>
      <c r="BH513" s="110">
        <f t="shared" si="446"/>
        <v>70.383856771769302</v>
      </c>
      <c r="BI513" s="108">
        <f t="shared" si="447"/>
        <v>0</v>
      </c>
      <c r="BJ513" s="109">
        <f t="shared" si="448"/>
        <v>-12737.970336347582</v>
      </c>
      <c r="BK513" s="109">
        <f t="shared" si="435"/>
        <v>17281.378552792758</v>
      </c>
      <c r="BL513" s="89">
        <f t="shared" si="449"/>
        <v>0.3566822732724253</v>
      </c>
      <c r="BM513" s="109">
        <f t="shared" si="478"/>
        <v>2711.1350757286791</v>
      </c>
      <c r="BN513" s="108">
        <f t="shared" si="450"/>
        <v>19992.513628521436</v>
      </c>
      <c r="BO513" s="89">
        <f t="shared" si="451"/>
        <v>0.56952113253656567</v>
      </c>
      <c r="BP513" s="108">
        <f t="shared" si="436"/>
        <v>3281.9020008700022</v>
      </c>
      <c r="BQ513" s="108">
        <f t="shared" si="452"/>
        <v>20563.28055366276</v>
      </c>
      <c r="BR513" s="89">
        <f t="shared" si="437"/>
        <v>0.61432944265742151</v>
      </c>
      <c r="BT513" s="108"/>
      <c r="BU513" s="109">
        <f t="shared" si="453"/>
        <v>-12737.970336347582</v>
      </c>
      <c r="BV513" s="109">
        <f t="shared" si="438"/>
        <v>17281.378552792758</v>
      </c>
      <c r="BX513" s="108">
        <f t="shared" si="439"/>
        <v>12737.970336347582</v>
      </c>
      <c r="BY513" s="111">
        <f t="shared" si="440"/>
        <v>0.35668227327242508</v>
      </c>
      <c r="BZ513" s="108">
        <f t="shared" si="421"/>
        <v>111.33000199999999</v>
      </c>
      <c r="CA513" s="108">
        <f t="shared" si="422"/>
        <v>37.630001</v>
      </c>
    </row>
    <row r="514" spans="1:79" ht="12.75" customHeight="1" x14ac:dyDescent="0.2">
      <c r="A514" s="107">
        <v>42646</v>
      </c>
      <c r="B514" s="109">
        <v>110.540001</v>
      </c>
      <c r="C514" s="109">
        <v>86.610000999999997</v>
      </c>
      <c r="D514" s="109">
        <v>92.550003000000004</v>
      </c>
      <c r="E514" s="109">
        <v>109.300003</v>
      </c>
      <c r="F514" s="109">
        <v>36.990001999999997</v>
      </c>
      <c r="G514" s="109">
        <v>37.939999</v>
      </c>
      <c r="H514" s="109"/>
      <c r="I514" s="109"/>
      <c r="J514" s="197"/>
      <c r="K514" s="109"/>
      <c r="L514" s="189">
        <f>IF(inter=Weekly_2,L513+$B$4,IF(inter=Bi_weekly_2,0,IF(inter=Monthly_2,0,IF(inter=Quarterly_2,0,IF(inter=Yearly_2,0,IF(inter=None_2,0,0))))))</f>
        <v>0</v>
      </c>
      <c r="M514" s="109">
        <f t="shared" si="454"/>
        <v>0</v>
      </c>
      <c r="N514" s="109">
        <f t="shared" si="455"/>
        <v>0</v>
      </c>
      <c r="O514" s="109">
        <f t="shared" si="456"/>
        <v>0</v>
      </c>
      <c r="P514" s="109">
        <f t="shared" si="457"/>
        <v>0</v>
      </c>
      <c r="Q514" s="109">
        <f t="shared" si="458"/>
        <v>0</v>
      </c>
      <c r="R514" s="109">
        <f t="shared" si="459"/>
        <v>0</v>
      </c>
      <c r="S514" s="110">
        <f t="shared" si="460"/>
        <v>0</v>
      </c>
      <c r="T514" s="110">
        <f t="shared" si="461"/>
        <v>0</v>
      </c>
      <c r="U514" s="110">
        <f t="shared" si="462"/>
        <v>0</v>
      </c>
      <c r="V514" s="110">
        <f t="shared" si="463"/>
        <v>0</v>
      </c>
      <c r="W514" s="110">
        <f t="shared" si="464"/>
        <v>0</v>
      </c>
      <c r="X514" s="110">
        <f t="shared" si="465"/>
        <v>0</v>
      </c>
      <c r="Y514" s="110">
        <f t="shared" si="466"/>
        <v>27.136209952228718</v>
      </c>
      <c r="Z514" s="110">
        <f t="shared" si="467"/>
        <v>34.70306889164705</v>
      </c>
      <c r="AA514" s="110">
        <f t="shared" si="468"/>
        <v>10.298149939104462</v>
      </c>
      <c r="AB514" s="110">
        <f t="shared" si="469"/>
        <v>7.627337201805287</v>
      </c>
      <c r="AC514" s="110">
        <f t="shared" si="470"/>
        <v>191.18908939228794</v>
      </c>
      <c r="AD514" s="110">
        <f t="shared" si="471"/>
        <v>60.619566864662154</v>
      </c>
      <c r="AE514" s="110"/>
      <c r="AF514" s="110"/>
      <c r="AG514" s="110"/>
      <c r="AH514" s="110"/>
      <c r="AI514" s="110"/>
      <c r="AJ514" s="110"/>
      <c r="AK514" s="90">
        <f t="shared" si="423"/>
        <v>0</v>
      </c>
      <c r="AL514" s="90">
        <f t="shared" si="424"/>
        <v>0</v>
      </c>
      <c r="AM514" s="90">
        <f t="shared" si="425"/>
        <v>0</v>
      </c>
      <c r="AN514" s="90">
        <f t="shared" si="426"/>
        <v>0</v>
      </c>
      <c r="AO514" s="90">
        <f t="shared" si="427"/>
        <v>0</v>
      </c>
      <c r="AP514" s="90">
        <f t="shared" si="428"/>
        <v>0</v>
      </c>
      <c r="AQ514" s="110">
        <f t="shared" si="429"/>
        <v>0</v>
      </c>
      <c r="AR514" s="110">
        <f t="shared" si="430"/>
        <v>0</v>
      </c>
      <c r="AS514" s="110">
        <f t="shared" si="431"/>
        <v>0</v>
      </c>
      <c r="AT514" s="110">
        <f t="shared" si="432"/>
        <v>0</v>
      </c>
      <c r="AU514" s="110">
        <f t="shared" si="433"/>
        <v>0</v>
      </c>
      <c r="AV514" s="110">
        <f t="shared" si="434"/>
        <v>0</v>
      </c>
      <c r="AW514" s="110">
        <f t="shared" si="472"/>
        <v>4.5985431701229862</v>
      </c>
      <c r="AX514" s="110">
        <f t="shared" si="473"/>
        <v>7.8477231150999778</v>
      </c>
      <c r="AY514" s="110">
        <f t="shared" si="474"/>
        <v>1.9677098246064404</v>
      </c>
      <c r="AZ514" s="110">
        <f t="shared" si="475"/>
        <v>1.5169290494219299</v>
      </c>
      <c r="BA514" s="110">
        <f t="shared" si="476"/>
        <v>36.56193658368143</v>
      </c>
      <c r="BB514" s="110">
        <f t="shared" si="477"/>
        <v>9.7642899071071536</v>
      </c>
      <c r="BC514" s="110">
        <f t="shared" si="441"/>
        <v>31.734753122351705</v>
      </c>
      <c r="BD514" s="110">
        <f t="shared" si="442"/>
        <v>42.550792006747031</v>
      </c>
      <c r="BE514" s="110">
        <f t="shared" si="443"/>
        <v>12.265859763710903</v>
      </c>
      <c r="BF514" s="110">
        <f t="shared" si="444"/>
        <v>9.1442662512272168</v>
      </c>
      <c r="BG514" s="110">
        <f t="shared" si="445"/>
        <v>227.75102597596936</v>
      </c>
      <c r="BH514" s="110">
        <f t="shared" si="446"/>
        <v>70.383856771769302</v>
      </c>
      <c r="BI514" s="108">
        <f t="shared" si="447"/>
        <v>0</v>
      </c>
      <c r="BJ514" s="109">
        <f t="shared" si="448"/>
        <v>-12737.970336347582</v>
      </c>
      <c r="BK514" s="109">
        <f t="shared" si="435"/>
        <v>17164.022398686713</v>
      </c>
      <c r="BL514" s="89">
        <f t="shared" si="449"/>
        <v>0.34746917644402631</v>
      </c>
      <c r="BM514" s="109">
        <f t="shared" si="478"/>
        <v>2711.1350757286791</v>
      </c>
      <c r="BN514" s="108">
        <f t="shared" si="450"/>
        <v>19875.157474415391</v>
      </c>
      <c r="BO514" s="89">
        <f t="shared" si="451"/>
        <v>0.56030803570816667</v>
      </c>
      <c r="BP514" s="108">
        <f t="shared" si="436"/>
        <v>3258.8094299591344</v>
      </c>
      <c r="BQ514" s="108">
        <f t="shared" si="452"/>
        <v>20422.831828645849</v>
      </c>
      <c r="BR514" s="89">
        <f t="shared" si="437"/>
        <v>0.60330345332722635</v>
      </c>
      <c r="BT514" s="108"/>
      <c r="BU514" s="109">
        <f t="shared" si="453"/>
        <v>-12737.970336347582</v>
      </c>
      <c r="BV514" s="109">
        <f t="shared" si="438"/>
        <v>17164.022398686713</v>
      </c>
      <c r="BX514" s="108">
        <f t="shared" si="439"/>
        <v>12737.970336347582</v>
      </c>
      <c r="BY514" s="111">
        <f t="shared" si="440"/>
        <v>0.34746917644402653</v>
      </c>
      <c r="BZ514" s="108">
        <f t="shared" si="421"/>
        <v>110.540001</v>
      </c>
      <c r="CA514" s="108">
        <f t="shared" si="422"/>
        <v>37.939999</v>
      </c>
    </row>
    <row r="515" spans="1:79" ht="12.75" customHeight="1" x14ac:dyDescent="0.2">
      <c r="A515" s="107">
        <v>42653</v>
      </c>
      <c r="B515" s="109">
        <v>109.370003</v>
      </c>
      <c r="C515" s="109">
        <v>85.809997999999993</v>
      </c>
      <c r="D515" s="109">
        <v>91.160004000000001</v>
      </c>
      <c r="E515" s="109">
        <v>108.16999800000001</v>
      </c>
      <c r="F515" s="109">
        <v>36.479999999999997</v>
      </c>
      <c r="G515" s="109">
        <v>37.32</v>
      </c>
      <c r="H515" s="109"/>
      <c r="I515" s="109"/>
      <c r="J515" s="197"/>
      <c r="K515" s="109"/>
      <c r="L515" s="189">
        <f>IF(inter=Weekly_2,L514+$B$4,IF(inter=Bi_weekly_2,L513+$B$4,IF(inter=Monthly_2,L511+$B$4,IF(inter=Quarterly_2,0,IF(inter=Yearly_2,0,IF(inter=None_2,0,0))))))</f>
        <v>17000</v>
      </c>
      <c r="M515" s="109">
        <f t="shared" si="454"/>
        <v>-24.112636116115482</v>
      </c>
      <c r="N515" s="109">
        <f t="shared" si="455"/>
        <v>-14.129727813904537</v>
      </c>
      <c r="O515" s="109">
        <f t="shared" si="456"/>
        <v>-13.220610358637487</v>
      </c>
      <c r="P515" s="109">
        <f t="shared" si="457"/>
        <v>-7.9509501353965106</v>
      </c>
      <c r="Q515" s="109">
        <f t="shared" si="458"/>
        <v>-12.422018969336932</v>
      </c>
      <c r="R515" s="109">
        <f t="shared" si="459"/>
        <v>18.322235389191519</v>
      </c>
      <c r="S515" s="110">
        <f t="shared" si="460"/>
        <v>0.2204684598583716</v>
      </c>
      <c r="T515" s="110">
        <f t="shared" si="461"/>
        <v>0.16466295470493472</v>
      </c>
      <c r="U515" s="110">
        <f t="shared" si="462"/>
        <v>0.14502643460434125</v>
      </c>
      <c r="V515" s="110">
        <f t="shared" si="463"/>
        <v>7.3504208952620206E-2</v>
      </c>
      <c r="W515" s="110">
        <f t="shared" si="464"/>
        <v>0.3405158708699817</v>
      </c>
      <c r="X515" s="110">
        <f t="shared" si="465"/>
        <v>-0.49094950131810072</v>
      </c>
      <c r="Y515" s="110">
        <f t="shared" si="466"/>
        <v>27.356678412087089</v>
      </c>
      <c r="Z515" s="110">
        <f t="shared" si="467"/>
        <v>34.867731846351987</v>
      </c>
      <c r="AA515" s="110">
        <f t="shared" si="468"/>
        <v>10.443176373708804</v>
      </c>
      <c r="AB515" s="110">
        <f t="shared" si="469"/>
        <v>7.7008414107579073</v>
      </c>
      <c r="AC515" s="110">
        <f t="shared" si="470"/>
        <v>191.52960526315792</v>
      </c>
      <c r="AD515" s="110">
        <f t="shared" si="471"/>
        <v>60.128617363344055</v>
      </c>
      <c r="AE515" s="110"/>
      <c r="AF515" s="110"/>
      <c r="AG515" s="110"/>
      <c r="AH515" s="110"/>
      <c r="AI515" s="110"/>
      <c r="AJ515" s="110"/>
      <c r="AK515" s="90">
        <f t="shared" si="423"/>
        <v>0</v>
      </c>
      <c r="AL515" s="90">
        <f t="shared" si="424"/>
        <v>0</v>
      </c>
      <c r="AM515" s="90">
        <f t="shared" si="425"/>
        <v>0</v>
      </c>
      <c r="AN515" s="90">
        <f t="shared" si="426"/>
        <v>0</v>
      </c>
      <c r="AO515" s="90">
        <f t="shared" si="427"/>
        <v>0</v>
      </c>
      <c r="AP515" s="90">
        <f t="shared" si="428"/>
        <v>0</v>
      </c>
      <c r="AQ515" s="110">
        <f t="shared" si="429"/>
        <v>0</v>
      </c>
      <c r="AR515" s="110">
        <f t="shared" si="430"/>
        <v>0</v>
      </c>
      <c r="AS515" s="110">
        <f t="shared" si="431"/>
        <v>0</v>
      </c>
      <c r="AT515" s="110">
        <f t="shared" si="432"/>
        <v>0</v>
      </c>
      <c r="AU515" s="110">
        <f t="shared" si="433"/>
        <v>0</v>
      </c>
      <c r="AV515" s="110">
        <f t="shared" si="434"/>
        <v>0</v>
      </c>
      <c r="AW515" s="110">
        <f t="shared" si="472"/>
        <v>4.5985431701229862</v>
      </c>
      <c r="AX515" s="110">
        <f t="shared" si="473"/>
        <v>7.8477231150999778</v>
      </c>
      <c r="AY515" s="110">
        <f t="shared" si="474"/>
        <v>1.9677098246064404</v>
      </c>
      <c r="AZ515" s="110">
        <f t="shared" si="475"/>
        <v>1.5169290494219299</v>
      </c>
      <c r="BA515" s="110">
        <f t="shared" si="476"/>
        <v>36.56193658368143</v>
      </c>
      <c r="BB515" s="110">
        <f t="shared" si="477"/>
        <v>9.7642899071071536</v>
      </c>
      <c r="BC515" s="110">
        <f t="shared" si="441"/>
        <v>31.955221582210076</v>
      </c>
      <c r="BD515" s="110">
        <f t="shared" si="442"/>
        <v>42.715454961451968</v>
      </c>
      <c r="BE515" s="110">
        <f t="shared" si="443"/>
        <v>12.410886198315245</v>
      </c>
      <c r="BF515" s="110">
        <f t="shared" si="444"/>
        <v>9.2177704601798371</v>
      </c>
      <c r="BG515" s="110">
        <f t="shared" si="445"/>
        <v>228.09154184683933</v>
      </c>
      <c r="BH515" s="110">
        <f t="shared" si="446"/>
        <v>69.892907270451204</v>
      </c>
      <c r="BI515" s="108">
        <f t="shared" si="447"/>
        <v>0</v>
      </c>
      <c r="BJ515" s="109">
        <f t="shared" si="448"/>
        <v>-12791.484044351782</v>
      </c>
      <c r="BK515" s="109">
        <f t="shared" si="435"/>
        <v>17000</v>
      </c>
      <c r="BL515" s="89">
        <f t="shared" si="449"/>
        <v>0.32900920182959803</v>
      </c>
      <c r="BM515" s="109">
        <f t="shared" si="478"/>
        <v>2711.1350757286791</v>
      </c>
      <c r="BN515" s="108">
        <f t="shared" si="450"/>
        <v>19711.135075728678</v>
      </c>
      <c r="BO515" s="89">
        <f t="shared" si="451"/>
        <v>0.54095764083232711</v>
      </c>
      <c r="BP515" s="108">
        <f t="shared" si="436"/>
        <v>3218.0011787532753</v>
      </c>
      <c r="BQ515" s="108">
        <f t="shared" si="452"/>
        <v>20218.001178753275</v>
      </c>
      <c r="BR515" s="89">
        <f t="shared" si="437"/>
        <v>0.58058291818616237</v>
      </c>
      <c r="BT515" s="108"/>
      <c r="BU515" s="109">
        <f t="shared" si="453"/>
        <v>-12791.484044351782</v>
      </c>
      <c r="BV515" s="109">
        <f t="shared" si="438"/>
        <v>17000</v>
      </c>
      <c r="BX515" s="108">
        <f t="shared" si="439"/>
        <v>12791.484044351782</v>
      </c>
      <c r="BY515" s="111">
        <f t="shared" si="440"/>
        <v>0.32900920182959803</v>
      </c>
      <c r="BZ515" s="108">
        <f t="shared" si="421"/>
        <v>109.370003</v>
      </c>
      <c r="CA515" s="108">
        <f t="shared" si="422"/>
        <v>37.32</v>
      </c>
    </row>
    <row r="516" spans="1:79" ht="12.75" customHeight="1" x14ac:dyDescent="0.2">
      <c r="A516" s="107">
        <v>42660</v>
      </c>
      <c r="B516" s="109">
        <v>109.800003</v>
      </c>
      <c r="C516" s="109">
        <v>85.940002000000007</v>
      </c>
      <c r="D516" s="109">
        <v>91.75</v>
      </c>
      <c r="E516" s="109">
        <v>108.80999799999999</v>
      </c>
      <c r="F516" s="109">
        <v>36.860000999999997</v>
      </c>
      <c r="G516" s="109">
        <v>38.07</v>
      </c>
      <c r="H516" s="109"/>
      <c r="I516" s="109"/>
      <c r="J516" s="197"/>
      <c r="K516" s="109"/>
      <c r="L516" s="189">
        <f>IF(inter=Weekly_2,L515+$B$4,IF(inter=Bi_weekly_2,0,IF(inter=Monthly_2,0,IF(inter=Quarterly_2,L503+$B$4,IF(inter=Yearly_2,0,IF(inter=None_2,0,0))))))</f>
        <v>0</v>
      </c>
      <c r="M516" s="109">
        <f t="shared" si="454"/>
        <v>0</v>
      </c>
      <c r="N516" s="109">
        <f t="shared" si="455"/>
        <v>0</v>
      </c>
      <c r="O516" s="109">
        <f t="shared" si="456"/>
        <v>0</v>
      </c>
      <c r="P516" s="109">
        <f t="shared" si="457"/>
        <v>0</v>
      </c>
      <c r="Q516" s="109">
        <f t="shared" si="458"/>
        <v>0</v>
      </c>
      <c r="R516" s="109">
        <f t="shared" si="459"/>
        <v>0</v>
      </c>
      <c r="S516" s="110">
        <f t="shared" si="460"/>
        <v>0</v>
      </c>
      <c r="T516" s="110">
        <f t="shared" si="461"/>
        <v>0</v>
      </c>
      <c r="U516" s="110">
        <f t="shared" si="462"/>
        <v>0</v>
      </c>
      <c r="V516" s="110">
        <f t="shared" si="463"/>
        <v>0</v>
      </c>
      <c r="W516" s="110">
        <f t="shared" si="464"/>
        <v>0</v>
      </c>
      <c r="X516" s="110">
        <f t="shared" si="465"/>
        <v>0</v>
      </c>
      <c r="Y516" s="110">
        <f t="shared" si="466"/>
        <v>27.356678412087089</v>
      </c>
      <c r="Z516" s="110">
        <f t="shared" si="467"/>
        <v>34.867731846351987</v>
      </c>
      <c r="AA516" s="110">
        <f t="shared" si="468"/>
        <v>10.443176373708804</v>
      </c>
      <c r="AB516" s="110">
        <f t="shared" si="469"/>
        <v>7.7008414107579073</v>
      </c>
      <c r="AC516" s="110">
        <f t="shared" si="470"/>
        <v>191.52960526315792</v>
      </c>
      <c r="AD516" s="110">
        <f t="shared" si="471"/>
        <v>60.128617363344055</v>
      </c>
      <c r="AE516" s="110"/>
      <c r="AF516" s="110"/>
      <c r="AG516" s="110"/>
      <c r="AH516" s="110"/>
      <c r="AI516" s="110"/>
      <c r="AJ516" s="110"/>
      <c r="AK516" s="90">
        <f t="shared" si="423"/>
        <v>0</v>
      </c>
      <c r="AL516" s="90">
        <f t="shared" si="424"/>
        <v>0</v>
      </c>
      <c r="AM516" s="90">
        <f t="shared" si="425"/>
        <v>0</v>
      </c>
      <c r="AN516" s="90">
        <f t="shared" si="426"/>
        <v>0</v>
      </c>
      <c r="AO516" s="90">
        <f t="shared" si="427"/>
        <v>0</v>
      </c>
      <c r="AP516" s="90">
        <f t="shared" si="428"/>
        <v>0</v>
      </c>
      <c r="AQ516" s="110">
        <f t="shared" si="429"/>
        <v>0</v>
      </c>
      <c r="AR516" s="110">
        <f t="shared" si="430"/>
        <v>0</v>
      </c>
      <c r="AS516" s="110">
        <f t="shared" si="431"/>
        <v>0</v>
      </c>
      <c r="AT516" s="110">
        <f t="shared" si="432"/>
        <v>0</v>
      </c>
      <c r="AU516" s="110">
        <f t="shared" si="433"/>
        <v>0</v>
      </c>
      <c r="AV516" s="110">
        <f t="shared" si="434"/>
        <v>0</v>
      </c>
      <c r="AW516" s="110">
        <f t="shared" si="472"/>
        <v>4.5985431701229862</v>
      </c>
      <c r="AX516" s="110">
        <f t="shared" si="473"/>
        <v>7.8477231150999778</v>
      </c>
      <c r="AY516" s="110">
        <f t="shared" si="474"/>
        <v>1.9677098246064404</v>
      </c>
      <c r="AZ516" s="110">
        <f t="shared" si="475"/>
        <v>1.5169290494219299</v>
      </c>
      <c r="BA516" s="110">
        <f t="shared" si="476"/>
        <v>36.56193658368143</v>
      </c>
      <c r="BB516" s="110">
        <f t="shared" si="477"/>
        <v>9.7642899071071536</v>
      </c>
      <c r="BC516" s="110">
        <f t="shared" si="441"/>
        <v>31.955221582210076</v>
      </c>
      <c r="BD516" s="110">
        <f t="shared" si="442"/>
        <v>42.715454961451968</v>
      </c>
      <c r="BE516" s="110">
        <f t="shared" si="443"/>
        <v>12.410886198315245</v>
      </c>
      <c r="BF516" s="110">
        <f t="shared" si="444"/>
        <v>9.2177704601798371</v>
      </c>
      <c r="BG516" s="110">
        <f t="shared" si="445"/>
        <v>228.09154184683933</v>
      </c>
      <c r="BH516" s="110">
        <f t="shared" si="446"/>
        <v>69.892907270451204</v>
      </c>
      <c r="BI516" s="108">
        <f t="shared" si="447"/>
        <v>0</v>
      </c>
      <c r="BJ516" s="109">
        <f t="shared" si="448"/>
        <v>-12791.484044351782</v>
      </c>
      <c r="BK516" s="109">
        <f t="shared" si="435"/>
        <v>17145.264191670933</v>
      </c>
      <c r="BL516" s="89">
        <f t="shared" si="449"/>
        <v>0.34036552226648076</v>
      </c>
      <c r="BM516" s="109">
        <f t="shared" si="478"/>
        <v>2711.1350757286791</v>
      </c>
      <c r="BN516" s="108">
        <f t="shared" si="450"/>
        <v>19856.399267399611</v>
      </c>
      <c r="BO516" s="89">
        <f t="shared" si="451"/>
        <v>0.55231396126921006</v>
      </c>
      <c r="BP516" s="108">
        <f t="shared" si="436"/>
        <v>3244.3473531236582</v>
      </c>
      <c r="BQ516" s="108">
        <f t="shared" si="452"/>
        <v>20389.611544794592</v>
      </c>
      <c r="BR516" s="89">
        <f t="shared" si="437"/>
        <v>0.5939989038095892</v>
      </c>
      <c r="BT516" s="108"/>
      <c r="BU516" s="109">
        <f t="shared" si="453"/>
        <v>-12791.484044351782</v>
      </c>
      <c r="BV516" s="109">
        <f t="shared" si="438"/>
        <v>17145.264191670933</v>
      </c>
      <c r="BX516" s="108">
        <f t="shared" si="439"/>
        <v>12791.484044351782</v>
      </c>
      <c r="BY516" s="111">
        <f t="shared" si="440"/>
        <v>0.34036552226648076</v>
      </c>
      <c r="BZ516" s="108">
        <f t="shared" si="421"/>
        <v>109.800003</v>
      </c>
      <c r="CA516" s="108">
        <f t="shared" si="422"/>
        <v>38.07</v>
      </c>
    </row>
    <row r="517" spans="1:79" ht="12.75" customHeight="1" x14ac:dyDescent="0.2">
      <c r="A517" s="107">
        <v>42667</v>
      </c>
      <c r="B517" s="109">
        <v>108.82</v>
      </c>
      <c r="C517" s="109">
        <v>85.970000999999996</v>
      </c>
      <c r="D517" s="109">
        <v>90.910004000000001</v>
      </c>
      <c r="E517" s="109">
        <v>106.760002</v>
      </c>
      <c r="F517" s="109">
        <v>36.540000999999997</v>
      </c>
      <c r="G517" s="109">
        <v>37.450001</v>
      </c>
      <c r="H517" s="109"/>
      <c r="I517" s="109"/>
      <c r="J517" s="197"/>
      <c r="K517" s="109"/>
      <c r="L517" s="189">
        <f>IF(inter=Weekly_2,L516+$B$4,IF(inter=Bi_weekly_2,L515+$B$4,IF(inter=Monthly_2,0,IF(inter=Quarterly_2,0,IF(inter=Yearly_2,0,IF(inter=None_2,0,0))))))</f>
        <v>0</v>
      </c>
      <c r="M517" s="109">
        <f t="shared" si="454"/>
        <v>0</v>
      </c>
      <c r="N517" s="109">
        <f t="shared" si="455"/>
        <v>0</v>
      </c>
      <c r="O517" s="109">
        <f t="shared" si="456"/>
        <v>0</v>
      </c>
      <c r="P517" s="109">
        <f t="shared" si="457"/>
        <v>0</v>
      </c>
      <c r="Q517" s="109">
        <f t="shared" si="458"/>
        <v>0</v>
      </c>
      <c r="R517" s="109">
        <f t="shared" si="459"/>
        <v>0</v>
      </c>
      <c r="S517" s="110">
        <f t="shared" si="460"/>
        <v>0</v>
      </c>
      <c r="T517" s="110">
        <f t="shared" si="461"/>
        <v>0</v>
      </c>
      <c r="U517" s="110">
        <f t="shared" si="462"/>
        <v>0</v>
      </c>
      <c r="V517" s="110">
        <f t="shared" si="463"/>
        <v>0</v>
      </c>
      <c r="W517" s="110">
        <f t="shared" si="464"/>
        <v>0</v>
      </c>
      <c r="X517" s="110">
        <f t="shared" si="465"/>
        <v>0</v>
      </c>
      <c r="Y517" s="110">
        <f t="shared" si="466"/>
        <v>27.356678412087089</v>
      </c>
      <c r="Z517" s="110">
        <f t="shared" si="467"/>
        <v>34.867731846351987</v>
      </c>
      <c r="AA517" s="110">
        <f t="shared" si="468"/>
        <v>10.443176373708804</v>
      </c>
      <c r="AB517" s="110">
        <f t="shared" si="469"/>
        <v>7.7008414107579073</v>
      </c>
      <c r="AC517" s="110">
        <f t="shared" si="470"/>
        <v>191.52960526315792</v>
      </c>
      <c r="AD517" s="110">
        <f t="shared" si="471"/>
        <v>60.128617363344055</v>
      </c>
      <c r="AE517" s="110"/>
      <c r="AF517" s="110"/>
      <c r="AG517" s="110"/>
      <c r="AH517" s="110"/>
      <c r="AI517" s="110"/>
      <c r="AJ517" s="110"/>
      <c r="AK517" s="90">
        <f t="shared" si="423"/>
        <v>0</v>
      </c>
      <c r="AL517" s="90">
        <f t="shared" si="424"/>
        <v>0</v>
      </c>
      <c r="AM517" s="90">
        <f t="shared" si="425"/>
        <v>0</v>
      </c>
      <c r="AN517" s="90">
        <f t="shared" si="426"/>
        <v>0</v>
      </c>
      <c r="AO517" s="90">
        <f t="shared" si="427"/>
        <v>0</v>
      </c>
      <c r="AP517" s="90">
        <f t="shared" si="428"/>
        <v>0</v>
      </c>
      <c r="AQ517" s="110">
        <f t="shared" si="429"/>
        <v>0</v>
      </c>
      <c r="AR517" s="110">
        <f t="shared" si="430"/>
        <v>0</v>
      </c>
      <c r="AS517" s="110">
        <f t="shared" si="431"/>
        <v>0</v>
      </c>
      <c r="AT517" s="110">
        <f t="shared" si="432"/>
        <v>0</v>
      </c>
      <c r="AU517" s="110">
        <f t="shared" si="433"/>
        <v>0</v>
      </c>
      <c r="AV517" s="110">
        <f t="shared" si="434"/>
        <v>0</v>
      </c>
      <c r="AW517" s="110">
        <f t="shared" si="472"/>
        <v>4.5985431701229862</v>
      </c>
      <c r="AX517" s="110">
        <f t="shared" si="473"/>
        <v>7.8477231150999778</v>
      </c>
      <c r="AY517" s="110">
        <f t="shared" si="474"/>
        <v>1.9677098246064404</v>
      </c>
      <c r="AZ517" s="110">
        <f t="shared" si="475"/>
        <v>1.5169290494219299</v>
      </c>
      <c r="BA517" s="110">
        <f t="shared" si="476"/>
        <v>36.56193658368143</v>
      </c>
      <c r="BB517" s="110">
        <f t="shared" si="477"/>
        <v>9.7642899071071536</v>
      </c>
      <c r="BC517" s="110">
        <f t="shared" si="441"/>
        <v>31.955221582210076</v>
      </c>
      <c r="BD517" s="110">
        <f t="shared" si="442"/>
        <v>42.715454961451968</v>
      </c>
      <c r="BE517" s="110">
        <f t="shared" si="443"/>
        <v>12.410886198315245</v>
      </c>
      <c r="BF517" s="110">
        <f t="shared" si="444"/>
        <v>9.2177704601798371</v>
      </c>
      <c r="BG517" s="110">
        <f t="shared" si="445"/>
        <v>228.09154184683933</v>
      </c>
      <c r="BH517" s="110">
        <f t="shared" si="446"/>
        <v>69.892907270451204</v>
      </c>
      <c r="BI517" s="108">
        <f t="shared" si="447"/>
        <v>0</v>
      </c>
      <c r="BJ517" s="109">
        <f t="shared" si="448"/>
        <v>-12791.484044351782</v>
      </c>
      <c r="BK517" s="109">
        <f t="shared" si="435"/>
        <v>16996.372485053947</v>
      </c>
      <c r="BL517" s="89">
        <f t="shared" si="449"/>
        <v>0.32872561355059338</v>
      </c>
      <c r="BM517" s="109">
        <f t="shared" si="478"/>
        <v>2711.1350757286791</v>
      </c>
      <c r="BN517" s="108">
        <f t="shared" si="450"/>
        <v>19707.507560782626</v>
      </c>
      <c r="BO517" s="89">
        <f t="shared" si="451"/>
        <v>0.54067405255332268</v>
      </c>
      <c r="BP517" s="108">
        <f t="shared" si="436"/>
        <v>3217.5599543167145</v>
      </c>
      <c r="BQ517" s="108">
        <f t="shared" si="452"/>
        <v>20213.932439370663</v>
      </c>
      <c r="BR517" s="89">
        <f t="shared" si="437"/>
        <v>0.58026483629914249</v>
      </c>
      <c r="BT517" s="108"/>
      <c r="BU517" s="109">
        <f t="shared" si="453"/>
        <v>-12791.484044351782</v>
      </c>
      <c r="BV517" s="109">
        <f t="shared" si="438"/>
        <v>16996.372485053947</v>
      </c>
      <c r="BX517" s="108">
        <f t="shared" si="439"/>
        <v>12791.484044351782</v>
      </c>
      <c r="BY517" s="111">
        <f t="shared" si="440"/>
        <v>0.32872561355059338</v>
      </c>
      <c r="BZ517" s="108">
        <f t="shared" si="421"/>
        <v>108.82</v>
      </c>
      <c r="CA517" s="108">
        <f t="shared" si="422"/>
        <v>37.450001</v>
      </c>
    </row>
    <row r="518" spans="1:79" ht="12.75" customHeight="1" x14ac:dyDescent="0.2">
      <c r="A518" s="107">
        <v>42674</v>
      </c>
      <c r="B518" s="109">
        <v>106.790001</v>
      </c>
      <c r="C518" s="109">
        <v>84.650002000000001</v>
      </c>
      <c r="D518" s="109">
        <v>89.5</v>
      </c>
      <c r="E518" s="109">
        <v>105.16999800000001</v>
      </c>
      <c r="F518" s="109">
        <v>35.82</v>
      </c>
      <c r="G518" s="109">
        <v>36.560001</v>
      </c>
      <c r="H518" s="109"/>
      <c r="I518" s="109"/>
      <c r="J518" s="197"/>
      <c r="K518" s="109"/>
      <c r="L518" s="189">
        <f>IF(inter=Weekly_2,L517+$B$4,IF(inter=Bi_weekly_2,0,IF(inter=Monthly_2,0,IF(inter=Quarterly_2,0,IF(inter=Yearly_2,0,IF(inter=None_2,0,0))))))</f>
        <v>0</v>
      </c>
      <c r="M518" s="109">
        <f t="shared" si="454"/>
        <v>0</v>
      </c>
      <c r="N518" s="109">
        <f t="shared" si="455"/>
        <v>0</v>
      </c>
      <c r="O518" s="109">
        <f t="shared" si="456"/>
        <v>0</v>
      </c>
      <c r="P518" s="109">
        <f t="shared" si="457"/>
        <v>0</v>
      </c>
      <c r="Q518" s="109">
        <f t="shared" si="458"/>
        <v>0</v>
      </c>
      <c r="R518" s="109">
        <f t="shared" si="459"/>
        <v>0</v>
      </c>
      <c r="S518" s="110">
        <f t="shared" si="460"/>
        <v>0</v>
      </c>
      <c r="T518" s="110">
        <f t="shared" si="461"/>
        <v>0</v>
      </c>
      <c r="U518" s="110">
        <f t="shared" si="462"/>
        <v>0</v>
      </c>
      <c r="V518" s="110">
        <f t="shared" si="463"/>
        <v>0</v>
      </c>
      <c r="W518" s="110">
        <f t="shared" si="464"/>
        <v>0</v>
      </c>
      <c r="X518" s="110">
        <f t="shared" si="465"/>
        <v>0</v>
      </c>
      <c r="Y518" s="110">
        <f t="shared" si="466"/>
        <v>27.356678412087089</v>
      </c>
      <c r="Z518" s="110">
        <f t="shared" si="467"/>
        <v>34.867731846351987</v>
      </c>
      <c r="AA518" s="110">
        <f t="shared" si="468"/>
        <v>10.443176373708804</v>
      </c>
      <c r="AB518" s="110">
        <f t="shared" si="469"/>
        <v>7.7008414107579073</v>
      </c>
      <c r="AC518" s="110">
        <f t="shared" si="470"/>
        <v>191.52960526315792</v>
      </c>
      <c r="AD518" s="110">
        <f t="shared" si="471"/>
        <v>60.128617363344055</v>
      </c>
      <c r="AE518" s="110"/>
      <c r="AF518" s="110"/>
      <c r="AG518" s="110"/>
      <c r="AH518" s="110"/>
      <c r="AI518" s="110"/>
      <c r="AJ518" s="110"/>
      <c r="AK518" s="90">
        <f t="shared" si="423"/>
        <v>0</v>
      </c>
      <c r="AL518" s="90">
        <f t="shared" si="424"/>
        <v>0</v>
      </c>
      <c r="AM518" s="90">
        <f t="shared" si="425"/>
        <v>0</v>
      </c>
      <c r="AN518" s="90">
        <f t="shared" si="426"/>
        <v>0</v>
      </c>
      <c r="AO518" s="90">
        <f t="shared" si="427"/>
        <v>0</v>
      </c>
      <c r="AP518" s="90">
        <f t="shared" si="428"/>
        <v>0</v>
      </c>
      <c r="AQ518" s="110">
        <f t="shared" si="429"/>
        <v>0</v>
      </c>
      <c r="AR518" s="110">
        <f t="shared" si="430"/>
        <v>0</v>
      </c>
      <c r="AS518" s="110">
        <f t="shared" si="431"/>
        <v>0</v>
      </c>
      <c r="AT518" s="110">
        <f t="shared" si="432"/>
        <v>0</v>
      </c>
      <c r="AU518" s="110">
        <f t="shared" si="433"/>
        <v>0</v>
      </c>
      <c r="AV518" s="110">
        <f t="shared" si="434"/>
        <v>0</v>
      </c>
      <c r="AW518" s="110">
        <f t="shared" si="472"/>
        <v>4.5985431701229862</v>
      </c>
      <c r="AX518" s="110">
        <f t="shared" si="473"/>
        <v>7.8477231150999778</v>
      </c>
      <c r="AY518" s="110">
        <f t="shared" si="474"/>
        <v>1.9677098246064404</v>
      </c>
      <c r="AZ518" s="110">
        <f t="shared" si="475"/>
        <v>1.5169290494219299</v>
      </c>
      <c r="BA518" s="110">
        <f t="shared" si="476"/>
        <v>36.56193658368143</v>
      </c>
      <c r="BB518" s="110">
        <f t="shared" si="477"/>
        <v>9.7642899071071536</v>
      </c>
      <c r="BC518" s="110">
        <f t="shared" si="441"/>
        <v>31.955221582210076</v>
      </c>
      <c r="BD518" s="110">
        <f t="shared" si="442"/>
        <v>42.715454961451968</v>
      </c>
      <c r="BE518" s="110">
        <f t="shared" si="443"/>
        <v>12.410886198315245</v>
      </c>
      <c r="BF518" s="110">
        <f t="shared" si="444"/>
        <v>9.2177704601798371</v>
      </c>
      <c r="BG518" s="110">
        <f t="shared" si="445"/>
        <v>228.09154184683933</v>
      </c>
      <c r="BH518" s="110">
        <f t="shared" si="446"/>
        <v>69.892907270451204</v>
      </c>
      <c r="BI518" s="108">
        <f t="shared" si="447"/>
        <v>0</v>
      </c>
      <c r="BJ518" s="109">
        <f t="shared" si="448"/>
        <v>-12791.484044351782</v>
      </c>
      <c r="BK518" s="109">
        <f t="shared" si="435"/>
        <v>16676.427818186075</v>
      </c>
      <c r="BL518" s="89">
        <f t="shared" si="449"/>
        <v>0.3037132955303754</v>
      </c>
      <c r="BM518" s="109">
        <f t="shared" si="478"/>
        <v>2711.1350757286791</v>
      </c>
      <c r="BN518" s="108">
        <f t="shared" si="450"/>
        <v>19387.562893914754</v>
      </c>
      <c r="BO518" s="89">
        <f t="shared" si="451"/>
        <v>0.51566173453310449</v>
      </c>
      <c r="BP518" s="108">
        <f t="shared" si="436"/>
        <v>3157.664678716355</v>
      </c>
      <c r="BQ518" s="108">
        <f t="shared" si="452"/>
        <v>19834.092496902431</v>
      </c>
      <c r="BR518" s="89">
        <f t="shared" si="437"/>
        <v>0.55057008460721857</v>
      </c>
      <c r="BT518" s="108"/>
      <c r="BU518" s="109">
        <f t="shared" si="453"/>
        <v>-12791.484044351782</v>
      </c>
      <c r="BV518" s="109">
        <f t="shared" si="438"/>
        <v>16676.427818186075</v>
      </c>
      <c r="BX518" s="108">
        <f t="shared" si="439"/>
        <v>12791.484044351782</v>
      </c>
      <c r="BY518" s="111">
        <f t="shared" si="440"/>
        <v>0.3037132955303754</v>
      </c>
      <c r="BZ518" s="108">
        <f t="shared" si="421"/>
        <v>106.790001</v>
      </c>
      <c r="CA518" s="108">
        <f t="shared" si="422"/>
        <v>36.560001</v>
      </c>
    </row>
    <row r="519" spans="1:79" ht="12.75" customHeight="1" x14ac:dyDescent="0.2">
      <c r="A519" s="107">
        <v>42681</v>
      </c>
      <c r="B519" s="109">
        <v>111.410004</v>
      </c>
      <c r="C519" s="109">
        <v>88.989998</v>
      </c>
      <c r="D519" s="109">
        <v>93.580001999999993</v>
      </c>
      <c r="E519" s="109">
        <v>113.209999</v>
      </c>
      <c r="F519" s="109">
        <v>35.93</v>
      </c>
      <c r="G519" s="109">
        <v>35.25</v>
      </c>
      <c r="H519" s="109"/>
      <c r="I519" s="109"/>
      <c r="J519" s="197"/>
      <c r="K519" s="109"/>
      <c r="L519" s="189">
        <f>IF(inter=Weekly_2,L518+$B$4,IF(inter=Bi_weekly_2,L517+$B$4,IF(inter=Monthly_2,L515+$B$4,IF(inter=Quarterly_2,0,IF(inter=Yearly_2,0,IF(inter=None_2,0,0))))))</f>
        <v>17100</v>
      </c>
      <c r="M519" s="109">
        <f t="shared" si="454"/>
        <v>38.207651317336513</v>
      </c>
      <c r="N519" s="109">
        <f t="shared" si="455"/>
        <v>93.279387271399628</v>
      </c>
      <c r="O519" s="109">
        <f t="shared" si="456"/>
        <v>19.672465938022469</v>
      </c>
      <c r="P519" s="109">
        <f t="shared" si="457"/>
        <v>33.912248411061228</v>
      </c>
      <c r="Q519" s="109">
        <f t="shared" si="458"/>
        <v>-146.4412828947352</v>
      </c>
      <c r="R519" s="109">
        <f t="shared" si="459"/>
        <v>-137.66623794212228</v>
      </c>
      <c r="S519" s="110">
        <f t="shared" si="460"/>
        <v>-0.34294632389867352</v>
      </c>
      <c r="T519" s="110">
        <f t="shared" si="461"/>
        <v>-1.0482008019755167</v>
      </c>
      <c r="U519" s="110">
        <f t="shared" si="462"/>
        <v>-0.21022083263069893</v>
      </c>
      <c r="V519" s="110">
        <f t="shared" si="463"/>
        <v>-0.29955170665677006</v>
      </c>
      <c r="W519" s="110">
        <f t="shared" si="464"/>
        <v>4.0757384607496574</v>
      </c>
      <c r="X519" s="110">
        <f t="shared" si="465"/>
        <v>3.9054251898474406</v>
      </c>
      <c r="Y519" s="110">
        <f t="shared" si="466"/>
        <v>27.013732088188416</v>
      </c>
      <c r="Z519" s="110">
        <f t="shared" si="467"/>
        <v>33.819531044376468</v>
      </c>
      <c r="AA519" s="110">
        <f t="shared" si="468"/>
        <v>10.232955541078105</v>
      </c>
      <c r="AB519" s="110">
        <f t="shared" si="469"/>
        <v>7.4012897041011376</v>
      </c>
      <c r="AC519" s="110">
        <f t="shared" si="470"/>
        <v>195.60534372390757</v>
      </c>
      <c r="AD519" s="110">
        <f t="shared" si="471"/>
        <v>64.034042553191497</v>
      </c>
      <c r="AE519" s="110"/>
      <c r="AF519" s="110"/>
      <c r="AG519" s="110"/>
      <c r="AH519" s="110"/>
      <c r="AI519" s="110"/>
      <c r="AJ519" s="110"/>
      <c r="AK519" s="90">
        <f t="shared" si="423"/>
        <v>0</v>
      </c>
      <c r="AL519" s="90">
        <f t="shared" si="424"/>
        <v>0</v>
      </c>
      <c r="AM519" s="90">
        <f t="shared" si="425"/>
        <v>0</v>
      </c>
      <c r="AN519" s="90">
        <f t="shared" si="426"/>
        <v>0</v>
      </c>
      <c r="AO519" s="90">
        <f t="shared" si="427"/>
        <v>0</v>
      </c>
      <c r="AP519" s="90">
        <f t="shared" si="428"/>
        <v>0</v>
      </c>
      <c r="AQ519" s="110">
        <f t="shared" si="429"/>
        <v>0</v>
      </c>
      <c r="AR519" s="110">
        <f t="shared" si="430"/>
        <v>0</v>
      </c>
      <c r="AS519" s="110">
        <f t="shared" si="431"/>
        <v>0</v>
      </c>
      <c r="AT519" s="110">
        <f t="shared" si="432"/>
        <v>0</v>
      </c>
      <c r="AU519" s="110">
        <f t="shared" si="433"/>
        <v>0</v>
      </c>
      <c r="AV519" s="110">
        <f t="shared" si="434"/>
        <v>0</v>
      </c>
      <c r="AW519" s="110">
        <f t="shared" si="472"/>
        <v>4.5985431701229862</v>
      </c>
      <c r="AX519" s="110">
        <f t="shared" si="473"/>
        <v>7.8477231150999778</v>
      </c>
      <c r="AY519" s="110">
        <f t="shared" si="474"/>
        <v>1.9677098246064404</v>
      </c>
      <c r="AZ519" s="110">
        <f t="shared" si="475"/>
        <v>1.5169290494219299</v>
      </c>
      <c r="BA519" s="110">
        <f t="shared" si="476"/>
        <v>36.56193658368143</v>
      </c>
      <c r="BB519" s="110">
        <f t="shared" si="477"/>
        <v>9.7642899071071536</v>
      </c>
      <c r="BC519" s="110">
        <f t="shared" si="441"/>
        <v>31.612275258311403</v>
      </c>
      <c r="BD519" s="110">
        <f t="shared" si="442"/>
        <v>41.667254159476443</v>
      </c>
      <c r="BE519" s="110">
        <f t="shared" si="443"/>
        <v>12.200665365684547</v>
      </c>
      <c r="BF519" s="110">
        <f t="shared" si="444"/>
        <v>8.9182187535230675</v>
      </c>
      <c r="BG519" s="110">
        <f t="shared" si="445"/>
        <v>232.16728030758901</v>
      </c>
      <c r="BH519" s="110">
        <f t="shared" si="446"/>
        <v>73.798332460298653</v>
      </c>
      <c r="BI519" s="108">
        <f t="shared" si="447"/>
        <v>0</v>
      </c>
      <c r="BJ519" s="109">
        <f t="shared" si="448"/>
        <v>-12890.519812250823</v>
      </c>
      <c r="BK519" s="109">
        <f t="shared" si="435"/>
        <v>17100</v>
      </c>
      <c r="BL519" s="89">
        <f t="shared" si="449"/>
        <v>0.32655627927033581</v>
      </c>
      <c r="BM519" s="109">
        <f t="shared" si="478"/>
        <v>2711.1350757286791</v>
      </c>
      <c r="BN519" s="108">
        <f t="shared" si="450"/>
        <v>19811.135075728678</v>
      </c>
      <c r="BO519" s="89">
        <f t="shared" si="451"/>
        <v>0.53687635287606317</v>
      </c>
      <c r="BP519" s="108">
        <f t="shared" si="436"/>
        <v>3224.424003462294</v>
      </c>
      <c r="BQ519" s="108">
        <f t="shared" si="452"/>
        <v>20324.424003462296</v>
      </c>
      <c r="BR519" s="89">
        <f t="shared" si="437"/>
        <v>0.57669545522489174</v>
      </c>
      <c r="BT519" s="108"/>
      <c r="BU519" s="109">
        <f t="shared" si="453"/>
        <v>-12890.519812250823</v>
      </c>
      <c r="BV519" s="109">
        <f t="shared" si="438"/>
        <v>17100</v>
      </c>
      <c r="BX519" s="108">
        <f t="shared" si="439"/>
        <v>12890.519812250823</v>
      </c>
      <c r="BY519" s="111">
        <f t="shared" si="440"/>
        <v>0.32655627927033626</v>
      </c>
      <c r="BZ519" s="108">
        <f t="shared" si="421"/>
        <v>111.410004</v>
      </c>
      <c r="CA519" s="108">
        <f t="shared" si="422"/>
        <v>35.25</v>
      </c>
    </row>
    <row r="520" spans="1:79" ht="12.75" customHeight="1" x14ac:dyDescent="0.2">
      <c r="A520" s="107">
        <v>42688</v>
      </c>
      <c r="B520" s="109">
        <v>112.769997</v>
      </c>
      <c r="C520" s="109">
        <v>89.989998</v>
      </c>
      <c r="D520" s="109">
        <v>95.57</v>
      </c>
      <c r="E520" s="109">
        <v>116.389999</v>
      </c>
      <c r="F520" s="109">
        <v>35.580002</v>
      </c>
      <c r="G520" s="109">
        <v>35.380001</v>
      </c>
      <c r="H520" s="109"/>
      <c r="I520" s="109"/>
      <c r="J520" s="197"/>
      <c r="K520" s="109"/>
      <c r="L520" s="189">
        <f>IF(inter=Weekly_2,L519+$B$4,IF(inter=Bi_weekly_2,0,IF(inter=Monthly_2,0,IF(inter=Quarterly_2,0,IF(inter=Yearly_2,0,IF(inter=None_2,0,0))))))</f>
        <v>0</v>
      </c>
      <c r="M520" s="109">
        <f t="shared" si="454"/>
        <v>0</v>
      </c>
      <c r="N520" s="109">
        <f t="shared" si="455"/>
        <v>0</v>
      </c>
      <c r="O520" s="109">
        <f t="shared" si="456"/>
        <v>0</v>
      </c>
      <c r="P520" s="109">
        <f t="shared" si="457"/>
        <v>0</v>
      </c>
      <c r="Q520" s="109">
        <f t="shared" si="458"/>
        <v>0</v>
      </c>
      <c r="R520" s="109">
        <f t="shared" si="459"/>
        <v>0</v>
      </c>
      <c r="S520" s="110">
        <f t="shared" si="460"/>
        <v>0</v>
      </c>
      <c r="T520" s="110">
        <f t="shared" si="461"/>
        <v>0</v>
      </c>
      <c r="U520" s="110">
        <f t="shared" si="462"/>
        <v>0</v>
      </c>
      <c r="V520" s="110">
        <f t="shared" si="463"/>
        <v>0</v>
      </c>
      <c r="W520" s="110">
        <f t="shared" si="464"/>
        <v>0</v>
      </c>
      <c r="X520" s="110">
        <f t="shared" si="465"/>
        <v>0</v>
      </c>
      <c r="Y520" s="110">
        <f t="shared" si="466"/>
        <v>27.013732088188416</v>
      </c>
      <c r="Z520" s="110">
        <f t="shared" si="467"/>
        <v>33.819531044376468</v>
      </c>
      <c r="AA520" s="110">
        <f t="shared" si="468"/>
        <v>10.232955541078105</v>
      </c>
      <c r="AB520" s="110">
        <f t="shared" si="469"/>
        <v>7.4012897041011376</v>
      </c>
      <c r="AC520" s="110">
        <f t="shared" si="470"/>
        <v>195.60534372390757</v>
      </c>
      <c r="AD520" s="110">
        <f t="shared" si="471"/>
        <v>64.034042553191497</v>
      </c>
      <c r="AE520" s="110"/>
      <c r="AF520" s="110"/>
      <c r="AG520" s="110"/>
      <c r="AH520" s="110"/>
      <c r="AI520" s="110"/>
      <c r="AJ520" s="110"/>
      <c r="AK520" s="90">
        <f t="shared" si="423"/>
        <v>0</v>
      </c>
      <c r="AL520" s="90">
        <f t="shared" si="424"/>
        <v>0</v>
      </c>
      <c r="AM520" s="90">
        <f t="shared" si="425"/>
        <v>0</v>
      </c>
      <c r="AN520" s="90">
        <f t="shared" si="426"/>
        <v>0</v>
      </c>
      <c r="AO520" s="90">
        <f t="shared" si="427"/>
        <v>0</v>
      </c>
      <c r="AP520" s="90">
        <f t="shared" si="428"/>
        <v>0</v>
      </c>
      <c r="AQ520" s="110">
        <f t="shared" si="429"/>
        <v>0</v>
      </c>
      <c r="AR520" s="110">
        <f t="shared" si="430"/>
        <v>0</v>
      </c>
      <c r="AS520" s="110">
        <f t="shared" si="431"/>
        <v>0</v>
      </c>
      <c r="AT520" s="110">
        <f t="shared" si="432"/>
        <v>0</v>
      </c>
      <c r="AU520" s="110">
        <f t="shared" si="433"/>
        <v>0</v>
      </c>
      <c r="AV520" s="110">
        <f t="shared" si="434"/>
        <v>0</v>
      </c>
      <c r="AW520" s="110">
        <f t="shared" si="472"/>
        <v>4.5985431701229862</v>
      </c>
      <c r="AX520" s="110">
        <f t="shared" si="473"/>
        <v>7.8477231150999778</v>
      </c>
      <c r="AY520" s="110">
        <f t="shared" si="474"/>
        <v>1.9677098246064404</v>
      </c>
      <c r="AZ520" s="110">
        <f t="shared" si="475"/>
        <v>1.5169290494219299</v>
      </c>
      <c r="BA520" s="110">
        <f t="shared" si="476"/>
        <v>36.56193658368143</v>
      </c>
      <c r="BB520" s="110">
        <f t="shared" si="477"/>
        <v>9.7642899071071536</v>
      </c>
      <c r="BC520" s="110">
        <f t="shared" si="441"/>
        <v>31.612275258311403</v>
      </c>
      <c r="BD520" s="110">
        <f t="shared" si="442"/>
        <v>41.667254159476443</v>
      </c>
      <c r="BE520" s="110">
        <f t="shared" si="443"/>
        <v>12.200665365684547</v>
      </c>
      <c r="BF520" s="110">
        <f t="shared" si="444"/>
        <v>8.9182187535230675</v>
      </c>
      <c r="BG520" s="110">
        <f t="shared" si="445"/>
        <v>232.16728030758901</v>
      </c>
      <c r="BH520" s="110">
        <f t="shared" si="446"/>
        <v>73.798332460298653</v>
      </c>
      <c r="BI520" s="108">
        <f t="shared" si="447"/>
        <v>0</v>
      </c>
      <c r="BJ520" s="109">
        <f t="shared" si="448"/>
        <v>-12890.519812250823</v>
      </c>
      <c r="BK520" s="109">
        <f t="shared" si="435"/>
        <v>17154.320690381341</v>
      </c>
      <c r="BL520" s="89">
        <f t="shared" si="449"/>
        <v>0.33077028236505335</v>
      </c>
      <c r="BM520" s="109">
        <f t="shared" si="478"/>
        <v>2711.1350757286791</v>
      </c>
      <c r="BN520" s="108">
        <f t="shared" si="450"/>
        <v>19865.455766110019</v>
      </c>
      <c r="BO520" s="89">
        <f t="shared" si="451"/>
        <v>0.54109035597078048</v>
      </c>
      <c r="BP520" s="108">
        <f t="shared" si="436"/>
        <v>3235.7380488634667</v>
      </c>
      <c r="BQ520" s="108">
        <f t="shared" si="452"/>
        <v>20390.058739244807</v>
      </c>
      <c r="BR520" s="89">
        <f t="shared" si="437"/>
        <v>0.58178716112492324</v>
      </c>
      <c r="BT520" s="108"/>
      <c r="BU520" s="109">
        <f t="shared" si="453"/>
        <v>-12890.519812250823</v>
      </c>
      <c r="BV520" s="109">
        <f t="shared" si="438"/>
        <v>17154.320690381341</v>
      </c>
      <c r="BX520" s="108">
        <f t="shared" si="439"/>
        <v>12890.519812250823</v>
      </c>
      <c r="BY520" s="111">
        <f t="shared" si="440"/>
        <v>0.33077028236505335</v>
      </c>
      <c r="BZ520" s="108">
        <f t="shared" si="421"/>
        <v>112.769997</v>
      </c>
      <c r="CA520" s="108">
        <f t="shared" si="422"/>
        <v>35.380001</v>
      </c>
    </row>
    <row r="521" spans="1:79" ht="12.75" customHeight="1" x14ac:dyDescent="0.2">
      <c r="A521" s="107">
        <v>42695</v>
      </c>
      <c r="B521" s="109">
        <v>114.550003</v>
      </c>
      <c r="C521" s="109">
        <v>91.410004000000001</v>
      </c>
      <c r="D521" s="109">
        <v>97.360000999999997</v>
      </c>
      <c r="E521" s="109">
        <v>119.300003</v>
      </c>
      <c r="F521" s="109">
        <v>35.939999</v>
      </c>
      <c r="G521" s="109">
        <v>35.959999000000003</v>
      </c>
      <c r="H521" s="109"/>
      <c r="I521" s="109"/>
      <c r="J521" s="197"/>
      <c r="K521" s="109"/>
      <c r="L521" s="189">
        <f>IF(inter=Weekly_2,L520+$B$4,IF(inter=Bi_weekly_2,L519+$B$4,IF(inter=Monthly_2,0,IF(inter=Quarterly_2,0,IF(inter=Yearly_2,0,IF(inter=None_2,0,0))))))</f>
        <v>0</v>
      </c>
      <c r="M521" s="109">
        <f t="shared" si="454"/>
        <v>0</v>
      </c>
      <c r="N521" s="109">
        <f t="shared" si="455"/>
        <v>0</v>
      </c>
      <c r="O521" s="109">
        <f t="shared" si="456"/>
        <v>0</v>
      </c>
      <c r="P521" s="109">
        <f t="shared" si="457"/>
        <v>0</v>
      </c>
      <c r="Q521" s="109">
        <f t="shared" si="458"/>
        <v>0</v>
      </c>
      <c r="R521" s="109">
        <f t="shared" si="459"/>
        <v>0</v>
      </c>
      <c r="S521" s="110">
        <f t="shared" si="460"/>
        <v>0</v>
      </c>
      <c r="T521" s="110">
        <f t="shared" si="461"/>
        <v>0</v>
      </c>
      <c r="U521" s="110">
        <f t="shared" si="462"/>
        <v>0</v>
      </c>
      <c r="V521" s="110">
        <f t="shared" si="463"/>
        <v>0</v>
      </c>
      <c r="W521" s="110">
        <f t="shared" si="464"/>
        <v>0</v>
      </c>
      <c r="X521" s="110">
        <f t="shared" si="465"/>
        <v>0</v>
      </c>
      <c r="Y521" s="110">
        <f t="shared" si="466"/>
        <v>27.013732088188416</v>
      </c>
      <c r="Z521" s="110">
        <f t="shared" si="467"/>
        <v>33.819531044376468</v>
      </c>
      <c r="AA521" s="110">
        <f t="shared" si="468"/>
        <v>10.232955541078105</v>
      </c>
      <c r="AB521" s="110">
        <f t="shared" si="469"/>
        <v>7.4012897041011376</v>
      </c>
      <c r="AC521" s="110">
        <f t="shared" si="470"/>
        <v>195.60534372390757</v>
      </c>
      <c r="AD521" s="110">
        <f t="shared" si="471"/>
        <v>64.034042553191497</v>
      </c>
      <c r="AE521" s="110"/>
      <c r="AF521" s="110"/>
      <c r="AG521" s="110"/>
      <c r="AH521" s="110"/>
      <c r="AI521" s="110"/>
      <c r="AJ521" s="110"/>
      <c r="AK521" s="90">
        <f t="shared" si="423"/>
        <v>0</v>
      </c>
      <c r="AL521" s="90">
        <f t="shared" si="424"/>
        <v>0</v>
      </c>
      <c r="AM521" s="90">
        <f t="shared" si="425"/>
        <v>0</v>
      </c>
      <c r="AN521" s="90">
        <f t="shared" si="426"/>
        <v>0</v>
      </c>
      <c r="AO521" s="90">
        <f t="shared" si="427"/>
        <v>0</v>
      </c>
      <c r="AP521" s="90">
        <f t="shared" si="428"/>
        <v>0</v>
      </c>
      <c r="AQ521" s="110">
        <f t="shared" si="429"/>
        <v>0</v>
      </c>
      <c r="AR521" s="110">
        <f t="shared" si="430"/>
        <v>0</v>
      </c>
      <c r="AS521" s="110">
        <f t="shared" si="431"/>
        <v>0</v>
      </c>
      <c r="AT521" s="110">
        <f t="shared" si="432"/>
        <v>0</v>
      </c>
      <c r="AU521" s="110">
        <f t="shared" si="433"/>
        <v>0</v>
      </c>
      <c r="AV521" s="110">
        <f t="shared" si="434"/>
        <v>0</v>
      </c>
      <c r="AW521" s="110">
        <f t="shared" si="472"/>
        <v>4.5985431701229862</v>
      </c>
      <c r="AX521" s="110">
        <f t="shared" si="473"/>
        <v>7.8477231150999778</v>
      </c>
      <c r="AY521" s="110">
        <f t="shared" si="474"/>
        <v>1.9677098246064404</v>
      </c>
      <c r="AZ521" s="110">
        <f t="shared" si="475"/>
        <v>1.5169290494219299</v>
      </c>
      <c r="BA521" s="110">
        <f t="shared" si="476"/>
        <v>36.56193658368143</v>
      </c>
      <c r="BB521" s="110">
        <f t="shared" si="477"/>
        <v>9.7642899071071536</v>
      </c>
      <c r="BC521" s="110">
        <f t="shared" si="441"/>
        <v>31.612275258311403</v>
      </c>
      <c r="BD521" s="110">
        <f t="shared" si="442"/>
        <v>41.667254159476443</v>
      </c>
      <c r="BE521" s="110">
        <f t="shared" si="443"/>
        <v>12.200665365684547</v>
      </c>
      <c r="BF521" s="110">
        <f t="shared" si="444"/>
        <v>8.9182187535230675</v>
      </c>
      <c r="BG521" s="110">
        <f t="shared" si="445"/>
        <v>232.16728030758901</v>
      </c>
      <c r="BH521" s="110">
        <f t="shared" si="446"/>
        <v>73.798332460298653</v>
      </c>
      <c r="BI521" s="108">
        <f t="shared" si="447"/>
        <v>0</v>
      </c>
      <c r="BJ521" s="109">
        <f t="shared" si="448"/>
        <v>-12890.519812250823</v>
      </c>
      <c r="BK521" s="109">
        <f t="shared" si="435"/>
        <v>17397.840969413828</v>
      </c>
      <c r="BL521" s="89">
        <f t="shared" si="449"/>
        <v>0.34966170665044571</v>
      </c>
      <c r="BM521" s="109">
        <f t="shared" si="478"/>
        <v>2711.1350757286791</v>
      </c>
      <c r="BN521" s="108">
        <f t="shared" si="450"/>
        <v>20108.976045142506</v>
      </c>
      <c r="BO521" s="89">
        <f t="shared" si="451"/>
        <v>0.55998178025617285</v>
      </c>
      <c r="BP521" s="108">
        <f t="shared" si="436"/>
        <v>3281.8292254644725</v>
      </c>
      <c r="BQ521" s="108">
        <f t="shared" si="452"/>
        <v>20679.670194878301</v>
      </c>
      <c r="BR521" s="89">
        <f t="shared" si="437"/>
        <v>0.60425417252955671</v>
      </c>
      <c r="BT521" s="108"/>
      <c r="BU521" s="109">
        <f t="shared" si="453"/>
        <v>-12890.519812250823</v>
      </c>
      <c r="BV521" s="109">
        <f t="shared" si="438"/>
        <v>17397.840969413828</v>
      </c>
      <c r="BX521" s="108">
        <f t="shared" si="439"/>
        <v>12890.519812250823</v>
      </c>
      <c r="BY521" s="111">
        <f t="shared" si="440"/>
        <v>0.34966170665044549</v>
      </c>
      <c r="BZ521" s="108">
        <f t="shared" si="421"/>
        <v>114.550003</v>
      </c>
      <c r="CA521" s="108">
        <f t="shared" si="422"/>
        <v>35.959999000000003</v>
      </c>
    </row>
    <row r="522" spans="1:79" ht="12.75" customHeight="1" x14ac:dyDescent="0.2">
      <c r="A522" s="107">
        <v>42702</v>
      </c>
      <c r="B522" s="109">
        <v>113.30999799999999</v>
      </c>
      <c r="C522" s="109">
        <v>91.349997999999999</v>
      </c>
      <c r="D522" s="109">
        <v>96.68</v>
      </c>
      <c r="E522" s="109">
        <v>118.41999800000001</v>
      </c>
      <c r="F522" s="109">
        <v>35.970001000000003</v>
      </c>
      <c r="G522" s="109">
        <v>35.770000000000003</v>
      </c>
      <c r="H522" s="109"/>
      <c r="I522" s="109"/>
      <c r="J522" s="197"/>
      <c r="K522" s="109"/>
      <c r="L522" s="189">
        <f>IF(inter=Weekly_2,L521+$B$4,IF(inter=Bi_weekly_2,0,IF(inter=Monthly_2,0,IF(inter=Quarterly_2,0,IF(inter=Yearly_2,0,IF(inter=None_2,0,0))))))</f>
        <v>0</v>
      </c>
      <c r="M522" s="109">
        <f t="shared" si="454"/>
        <v>0</v>
      </c>
      <c r="N522" s="109">
        <f t="shared" si="455"/>
        <v>0</v>
      </c>
      <c r="O522" s="109">
        <f t="shared" si="456"/>
        <v>0</v>
      </c>
      <c r="P522" s="109">
        <f t="shared" si="457"/>
        <v>0</v>
      </c>
      <c r="Q522" s="109">
        <f t="shared" si="458"/>
        <v>0</v>
      </c>
      <c r="R522" s="109">
        <f t="shared" si="459"/>
        <v>0</v>
      </c>
      <c r="S522" s="110">
        <f t="shared" si="460"/>
        <v>0</v>
      </c>
      <c r="T522" s="110">
        <f t="shared" si="461"/>
        <v>0</v>
      </c>
      <c r="U522" s="110">
        <f t="shared" si="462"/>
        <v>0</v>
      </c>
      <c r="V522" s="110">
        <f t="shared" si="463"/>
        <v>0</v>
      </c>
      <c r="W522" s="110">
        <f t="shared" si="464"/>
        <v>0</v>
      </c>
      <c r="X522" s="110">
        <f t="shared" si="465"/>
        <v>0</v>
      </c>
      <c r="Y522" s="110">
        <f t="shared" si="466"/>
        <v>27.013732088188416</v>
      </c>
      <c r="Z522" s="110">
        <f t="shared" si="467"/>
        <v>33.819531044376468</v>
      </c>
      <c r="AA522" s="110">
        <f t="shared" si="468"/>
        <v>10.232955541078105</v>
      </c>
      <c r="AB522" s="110">
        <f t="shared" si="469"/>
        <v>7.4012897041011376</v>
      </c>
      <c r="AC522" s="110">
        <f t="shared" si="470"/>
        <v>195.60534372390757</v>
      </c>
      <c r="AD522" s="110">
        <f t="shared" si="471"/>
        <v>64.034042553191497</v>
      </c>
      <c r="AE522" s="110"/>
      <c r="AF522" s="110"/>
      <c r="AG522" s="110"/>
      <c r="AH522" s="110"/>
      <c r="AI522" s="110"/>
      <c r="AJ522" s="110"/>
      <c r="AK522" s="90">
        <f t="shared" si="423"/>
        <v>0</v>
      </c>
      <c r="AL522" s="90">
        <f t="shared" si="424"/>
        <v>0</v>
      </c>
      <c r="AM522" s="90">
        <f t="shared" si="425"/>
        <v>0</v>
      </c>
      <c r="AN522" s="90">
        <f t="shared" si="426"/>
        <v>0</v>
      </c>
      <c r="AO522" s="90">
        <f t="shared" si="427"/>
        <v>0</v>
      </c>
      <c r="AP522" s="90">
        <f t="shared" si="428"/>
        <v>0</v>
      </c>
      <c r="AQ522" s="110">
        <f t="shared" si="429"/>
        <v>0</v>
      </c>
      <c r="AR522" s="110">
        <f t="shared" si="430"/>
        <v>0</v>
      </c>
      <c r="AS522" s="110">
        <f t="shared" si="431"/>
        <v>0</v>
      </c>
      <c r="AT522" s="110">
        <f t="shared" si="432"/>
        <v>0</v>
      </c>
      <c r="AU522" s="110">
        <f t="shared" si="433"/>
        <v>0</v>
      </c>
      <c r="AV522" s="110">
        <f t="shared" si="434"/>
        <v>0</v>
      </c>
      <c r="AW522" s="110">
        <f t="shared" si="472"/>
        <v>4.5985431701229862</v>
      </c>
      <c r="AX522" s="110">
        <f t="shared" si="473"/>
        <v>7.8477231150999778</v>
      </c>
      <c r="AY522" s="110">
        <f t="shared" si="474"/>
        <v>1.9677098246064404</v>
      </c>
      <c r="AZ522" s="110">
        <f t="shared" si="475"/>
        <v>1.5169290494219299</v>
      </c>
      <c r="BA522" s="110">
        <f t="shared" si="476"/>
        <v>36.56193658368143</v>
      </c>
      <c r="BB522" s="110">
        <f t="shared" si="477"/>
        <v>9.7642899071071536</v>
      </c>
      <c r="BC522" s="110">
        <f t="shared" si="441"/>
        <v>31.612275258311403</v>
      </c>
      <c r="BD522" s="110">
        <f t="shared" si="442"/>
        <v>41.667254159476443</v>
      </c>
      <c r="BE522" s="110">
        <f t="shared" si="443"/>
        <v>12.200665365684547</v>
      </c>
      <c r="BF522" s="110">
        <f t="shared" si="444"/>
        <v>8.9182187535230675</v>
      </c>
      <c r="BG522" s="110">
        <f t="shared" si="445"/>
        <v>232.16728030758901</v>
      </c>
      <c r="BH522" s="110">
        <f t="shared" si="446"/>
        <v>73.798332460298653</v>
      </c>
      <c r="BI522" s="108">
        <f t="shared" si="447"/>
        <v>0</v>
      </c>
      <c r="BJ522" s="109">
        <f t="shared" si="448"/>
        <v>-12890.519812250823</v>
      </c>
      <c r="BK522" s="109">
        <f t="shared" si="435"/>
        <v>17342.54498730036</v>
      </c>
      <c r="BL522" s="89">
        <f t="shared" si="449"/>
        <v>0.34537204394336718</v>
      </c>
      <c r="BM522" s="109">
        <f t="shared" si="478"/>
        <v>2711.1350757286791</v>
      </c>
      <c r="BN522" s="108">
        <f t="shared" si="450"/>
        <v>20053.680063029038</v>
      </c>
      <c r="BO522" s="89">
        <f t="shared" si="451"/>
        <v>0.55569211754909453</v>
      </c>
      <c r="BP522" s="108">
        <f t="shared" si="436"/>
        <v>3272.2248745743041</v>
      </c>
      <c r="BQ522" s="108">
        <f t="shared" si="452"/>
        <v>20614.769861874665</v>
      </c>
      <c r="BR522" s="89">
        <f t="shared" si="437"/>
        <v>0.59921943894635743</v>
      </c>
      <c r="BT522" s="108"/>
      <c r="BU522" s="109">
        <f t="shared" si="453"/>
        <v>-12890.519812250823</v>
      </c>
      <c r="BV522" s="109">
        <f t="shared" si="438"/>
        <v>17342.54498730036</v>
      </c>
      <c r="BX522" s="108">
        <f t="shared" si="439"/>
        <v>12890.519812250823</v>
      </c>
      <c r="BY522" s="111">
        <f t="shared" si="440"/>
        <v>0.3453720439433674</v>
      </c>
      <c r="BZ522" s="108">
        <f t="shared" si="421"/>
        <v>113.30999799999999</v>
      </c>
      <c r="CA522" s="108">
        <f t="shared" si="422"/>
        <v>35.770000000000003</v>
      </c>
    </row>
    <row r="523" spans="1:79" ht="12.75" customHeight="1" x14ac:dyDescent="0.2">
      <c r="A523" s="107">
        <v>42709</v>
      </c>
      <c r="B523" s="109">
        <v>117.150002</v>
      </c>
      <c r="C523" s="109">
        <v>94.190002000000007</v>
      </c>
      <c r="D523" s="109">
        <v>100.25</v>
      </c>
      <c r="E523" s="109">
        <v>124.16999800000001</v>
      </c>
      <c r="F523" s="109">
        <v>37.119999</v>
      </c>
      <c r="G523" s="109">
        <v>36.700001</v>
      </c>
      <c r="H523" s="109"/>
      <c r="I523" s="109"/>
      <c r="J523" s="197"/>
      <c r="K523" s="109"/>
      <c r="L523" s="189">
        <f>IF(inter=Weekly_2,L522+$B$4,IF(inter=Bi_weekly_2,L521+$B$4,IF(inter=Monthly_2,L519+$B$4,IF(inter=Quarterly_2,0,IF(inter=Yearly_2,0,IF(inter=None_2,0,0))))))</f>
        <v>17200</v>
      </c>
      <c r="M523" s="109">
        <f t="shared" si="454"/>
        <v>137.45876815873726</v>
      </c>
      <c r="N523" s="109">
        <f t="shared" si="455"/>
        <v>158.26169670888203</v>
      </c>
      <c r="O523" s="109">
        <f t="shared" si="456"/>
        <v>62.65379299308006</v>
      </c>
      <c r="P523" s="109">
        <f t="shared" si="457"/>
        <v>76.218127755658884</v>
      </c>
      <c r="Q523" s="109">
        <f t="shared" si="458"/>
        <v>191.67016342610532</v>
      </c>
      <c r="R523" s="109">
        <f t="shared" si="459"/>
        <v>79.649425736170542</v>
      </c>
      <c r="S523" s="110">
        <f t="shared" si="460"/>
        <v>-1.1733569424841943</v>
      </c>
      <c r="T523" s="110">
        <f t="shared" si="461"/>
        <v>-1.68023880824296</v>
      </c>
      <c r="U523" s="110">
        <f t="shared" si="462"/>
        <v>-0.62497549120279361</v>
      </c>
      <c r="V523" s="110">
        <f t="shared" si="463"/>
        <v>-0.61382080199162825</v>
      </c>
      <c r="W523" s="110">
        <f t="shared" si="464"/>
        <v>-5.1635282486431455</v>
      </c>
      <c r="X523" s="110">
        <f t="shared" si="465"/>
        <v>-2.1702840208688423</v>
      </c>
      <c r="Y523" s="110">
        <f t="shared" si="466"/>
        <v>25.840375145704222</v>
      </c>
      <c r="Z523" s="110">
        <f t="shared" si="467"/>
        <v>32.139292236133507</v>
      </c>
      <c r="AA523" s="110">
        <f t="shared" si="468"/>
        <v>9.6079800498753123</v>
      </c>
      <c r="AB523" s="110">
        <f t="shared" si="469"/>
        <v>6.7874689021095094</v>
      </c>
      <c r="AC523" s="110">
        <f t="shared" si="470"/>
        <v>190.44181547526443</v>
      </c>
      <c r="AD523" s="110">
        <f t="shared" si="471"/>
        <v>61.863758532322656</v>
      </c>
      <c r="AE523" s="110"/>
      <c r="AF523" s="110"/>
      <c r="AG523" s="110"/>
      <c r="AH523" s="110"/>
      <c r="AI523" s="110"/>
      <c r="AJ523" s="110"/>
      <c r="AK523" s="90">
        <f t="shared" si="423"/>
        <v>0</v>
      </c>
      <c r="AL523" s="90">
        <f t="shared" si="424"/>
        <v>0</v>
      </c>
      <c r="AM523" s="90">
        <f t="shared" si="425"/>
        <v>0</v>
      </c>
      <c r="AN523" s="90">
        <f t="shared" si="426"/>
        <v>0</v>
      </c>
      <c r="AO523" s="90">
        <f t="shared" si="427"/>
        <v>0</v>
      </c>
      <c r="AP523" s="90">
        <f t="shared" si="428"/>
        <v>0</v>
      </c>
      <c r="AQ523" s="110">
        <f t="shared" si="429"/>
        <v>0</v>
      </c>
      <c r="AR523" s="110">
        <f t="shared" si="430"/>
        <v>0</v>
      </c>
      <c r="AS523" s="110">
        <f t="shared" si="431"/>
        <v>0</v>
      </c>
      <c r="AT523" s="110">
        <f t="shared" si="432"/>
        <v>0</v>
      </c>
      <c r="AU523" s="110">
        <f t="shared" si="433"/>
        <v>0</v>
      </c>
      <c r="AV523" s="110">
        <f t="shared" si="434"/>
        <v>0</v>
      </c>
      <c r="AW523" s="110">
        <f t="shared" si="472"/>
        <v>4.5985431701229862</v>
      </c>
      <c r="AX523" s="110">
        <f t="shared" si="473"/>
        <v>7.8477231150999778</v>
      </c>
      <c r="AY523" s="110">
        <f t="shared" si="474"/>
        <v>1.9677098246064404</v>
      </c>
      <c r="AZ523" s="110">
        <f t="shared" si="475"/>
        <v>1.5169290494219299</v>
      </c>
      <c r="BA523" s="110">
        <f t="shared" si="476"/>
        <v>36.56193658368143</v>
      </c>
      <c r="BB523" s="110">
        <f t="shared" si="477"/>
        <v>9.7642899071071536</v>
      </c>
      <c r="BC523" s="110">
        <f t="shared" si="441"/>
        <v>30.438918315827209</v>
      </c>
      <c r="BD523" s="110">
        <f t="shared" si="442"/>
        <v>39.987015351233481</v>
      </c>
      <c r="BE523" s="110">
        <f t="shared" si="443"/>
        <v>11.575689874481753</v>
      </c>
      <c r="BF523" s="110">
        <f t="shared" si="444"/>
        <v>8.3043979515314383</v>
      </c>
      <c r="BG523" s="110">
        <f t="shared" si="445"/>
        <v>227.00375205894585</v>
      </c>
      <c r="BH523" s="110">
        <f t="shared" si="446"/>
        <v>71.628048439429804</v>
      </c>
      <c r="BI523" s="108">
        <f t="shared" si="447"/>
        <v>0</v>
      </c>
      <c r="BJ523" s="109">
        <f t="shared" si="448"/>
        <v>-12184.607837472191</v>
      </c>
      <c r="BK523" s="109">
        <f t="shared" si="435"/>
        <v>17200</v>
      </c>
      <c r="BL523" s="89">
        <f t="shared" si="449"/>
        <v>0.41161703597087596</v>
      </c>
      <c r="BM523" s="109">
        <f t="shared" si="478"/>
        <v>2711.1350757286791</v>
      </c>
      <c r="BN523" s="108">
        <f t="shared" si="450"/>
        <v>19911.135075728678</v>
      </c>
      <c r="BO523" s="89">
        <f t="shared" si="451"/>
        <v>0.63412194641952691</v>
      </c>
      <c r="BP523" s="108">
        <f t="shared" si="436"/>
        <v>3379.0448832128068</v>
      </c>
      <c r="BQ523" s="108">
        <f t="shared" si="452"/>
        <v>20579.044883212802</v>
      </c>
      <c r="BR523" s="89">
        <f t="shared" si="437"/>
        <v>0.68893781053212089</v>
      </c>
      <c r="BT523" s="108"/>
      <c r="BU523" s="109">
        <f t="shared" si="453"/>
        <v>-12184.607837472191</v>
      </c>
      <c r="BV523" s="109">
        <f t="shared" si="438"/>
        <v>17200</v>
      </c>
      <c r="BX523" s="108">
        <f t="shared" si="439"/>
        <v>12184.607837472191</v>
      </c>
      <c r="BY523" s="111">
        <f t="shared" si="440"/>
        <v>0.41161703597087596</v>
      </c>
      <c r="BZ523" s="108">
        <f t="shared" si="421"/>
        <v>117.150002</v>
      </c>
      <c r="CA523" s="108">
        <f t="shared" si="422"/>
        <v>36.700001</v>
      </c>
    </row>
    <row r="524" spans="1:79" ht="12.75" customHeight="1" x14ac:dyDescent="0.2">
      <c r="A524" s="107">
        <v>42716</v>
      </c>
      <c r="B524" s="109">
        <v>116.769997</v>
      </c>
      <c r="C524" s="109">
        <v>94.199996999999996</v>
      </c>
      <c r="D524" s="109">
        <v>98.660004000000001</v>
      </c>
      <c r="E524" s="109">
        <v>122.139999</v>
      </c>
      <c r="F524" s="109">
        <v>36.729999999999997</v>
      </c>
      <c r="G524" s="109">
        <v>35.650002000000001</v>
      </c>
      <c r="H524" s="109"/>
      <c r="I524" s="109"/>
      <c r="J524" s="197"/>
      <c r="K524" s="109"/>
      <c r="L524" s="189">
        <f>IF(inter=Weekly_2,L523+$B$4,IF(inter=Bi_weekly_2,0,IF(inter=Monthly_2,0,IF(inter=Quarterly_2,0,IF(inter=Yearly_2,0,IF(inter=None_2,0,0))))))</f>
        <v>0</v>
      </c>
      <c r="M524" s="109">
        <f t="shared" si="454"/>
        <v>0</v>
      </c>
      <c r="N524" s="109">
        <f t="shared" si="455"/>
        <v>0</v>
      </c>
      <c r="O524" s="109">
        <f t="shared" si="456"/>
        <v>0</v>
      </c>
      <c r="P524" s="109">
        <f t="shared" si="457"/>
        <v>0</v>
      </c>
      <c r="Q524" s="109">
        <f t="shared" si="458"/>
        <v>0</v>
      </c>
      <c r="R524" s="109">
        <f t="shared" si="459"/>
        <v>0</v>
      </c>
      <c r="S524" s="110">
        <f t="shared" si="460"/>
        <v>0</v>
      </c>
      <c r="T524" s="110">
        <f t="shared" si="461"/>
        <v>0</v>
      </c>
      <c r="U524" s="110">
        <f t="shared" si="462"/>
        <v>0</v>
      </c>
      <c r="V524" s="110">
        <f t="shared" si="463"/>
        <v>0</v>
      </c>
      <c r="W524" s="110">
        <f t="shared" si="464"/>
        <v>0</v>
      </c>
      <c r="X524" s="110">
        <f t="shared" si="465"/>
        <v>0</v>
      </c>
      <c r="Y524" s="110">
        <f t="shared" si="466"/>
        <v>25.840375145704222</v>
      </c>
      <c r="Z524" s="110">
        <f t="shared" si="467"/>
        <v>32.139292236133507</v>
      </c>
      <c r="AA524" s="110">
        <f t="shared" si="468"/>
        <v>9.6079800498753123</v>
      </c>
      <c r="AB524" s="110">
        <f t="shared" si="469"/>
        <v>6.7874689021095094</v>
      </c>
      <c r="AC524" s="110">
        <f t="shared" si="470"/>
        <v>190.44181547526443</v>
      </c>
      <c r="AD524" s="110">
        <f t="shared" si="471"/>
        <v>61.863758532322656</v>
      </c>
      <c r="AE524" s="110"/>
      <c r="AF524" s="110"/>
      <c r="AG524" s="110"/>
      <c r="AH524" s="110"/>
      <c r="AI524" s="110"/>
      <c r="AJ524" s="110"/>
      <c r="AK524" s="90">
        <f t="shared" si="423"/>
        <v>0</v>
      </c>
      <c r="AL524" s="90">
        <f t="shared" si="424"/>
        <v>0</v>
      </c>
      <c r="AM524" s="90">
        <f t="shared" si="425"/>
        <v>0</v>
      </c>
      <c r="AN524" s="90">
        <f t="shared" si="426"/>
        <v>0</v>
      </c>
      <c r="AO524" s="90">
        <f t="shared" si="427"/>
        <v>0</v>
      </c>
      <c r="AP524" s="90">
        <f t="shared" si="428"/>
        <v>0</v>
      </c>
      <c r="AQ524" s="110">
        <f t="shared" si="429"/>
        <v>0</v>
      </c>
      <c r="AR524" s="110">
        <f t="shared" si="430"/>
        <v>0</v>
      </c>
      <c r="AS524" s="110">
        <f t="shared" si="431"/>
        <v>0</v>
      </c>
      <c r="AT524" s="110">
        <f t="shared" si="432"/>
        <v>0</v>
      </c>
      <c r="AU524" s="110">
        <f t="shared" si="433"/>
        <v>0</v>
      </c>
      <c r="AV524" s="110">
        <f t="shared" si="434"/>
        <v>0</v>
      </c>
      <c r="AW524" s="110">
        <f t="shared" si="472"/>
        <v>4.5985431701229862</v>
      </c>
      <c r="AX524" s="110">
        <f t="shared" si="473"/>
        <v>7.8477231150999778</v>
      </c>
      <c r="AY524" s="110">
        <f t="shared" si="474"/>
        <v>1.9677098246064404</v>
      </c>
      <c r="AZ524" s="110">
        <f t="shared" si="475"/>
        <v>1.5169290494219299</v>
      </c>
      <c r="BA524" s="110">
        <f t="shared" si="476"/>
        <v>36.56193658368143</v>
      </c>
      <c r="BB524" s="110">
        <f t="shared" si="477"/>
        <v>9.7642899071071536</v>
      </c>
      <c r="BC524" s="110">
        <f t="shared" si="441"/>
        <v>30.438918315827209</v>
      </c>
      <c r="BD524" s="110">
        <f t="shared" si="442"/>
        <v>39.987015351233481</v>
      </c>
      <c r="BE524" s="110">
        <f t="shared" si="443"/>
        <v>11.575689874481753</v>
      </c>
      <c r="BF524" s="110">
        <f t="shared" si="444"/>
        <v>8.3043979515314383</v>
      </c>
      <c r="BG524" s="110">
        <f t="shared" si="445"/>
        <v>227.00375205894585</v>
      </c>
      <c r="BH524" s="110">
        <f t="shared" si="446"/>
        <v>71.628048439429804</v>
      </c>
      <c r="BI524" s="108">
        <f t="shared" si="447"/>
        <v>0</v>
      </c>
      <c r="BJ524" s="109">
        <f t="shared" si="448"/>
        <v>-12184.607837472191</v>
      </c>
      <c r="BK524" s="109">
        <f t="shared" si="435"/>
        <v>17022.217553348746</v>
      </c>
      <c r="BL524" s="89">
        <f t="shared" si="449"/>
        <v>0.39702629583195193</v>
      </c>
      <c r="BM524" s="109">
        <f t="shared" si="478"/>
        <v>2711.1350757286791</v>
      </c>
      <c r="BN524" s="108">
        <f t="shared" si="450"/>
        <v>19733.352629077424</v>
      </c>
      <c r="BO524" s="89">
        <f t="shared" si="451"/>
        <v>0.61953120628060288</v>
      </c>
      <c r="BP524" s="108">
        <f t="shared" si="436"/>
        <v>3346.6562232604247</v>
      </c>
      <c r="BQ524" s="108">
        <f t="shared" si="452"/>
        <v>20368.873776609165</v>
      </c>
      <c r="BR524" s="89">
        <f t="shared" si="437"/>
        <v>0.67168890852336816</v>
      </c>
      <c r="BT524" s="108"/>
      <c r="BU524" s="109">
        <f t="shared" si="453"/>
        <v>-12184.607837472191</v>
      </c>
      <c r="BV524" s="109">
        <f t="shared" si="438"/>
        <v>17022.217553348746</v>
      </c>
      <c r="BX524" s="108">
        <f t="shared" si="439"/>
        <v>12184.607837472191</v>
      </c>
      <c r="BY524" s="111">
        <f t="shared" si="440"/>
        <v>0.3970262958319517</v>
      </c>
      <c r="BZ524" s="108">
        <f t="shared" si="421"/>
        <v>116.769997</v>
      </c>
      <c r="CA524" s="108">
        <f t="shared" si="422"/>
        <v>35.650002000000001</v>
      </c>
    </row>
    <row r="525" spans="1:79" ht="12.75" customHeight="1" x14ac:dyDescent="0.2">
      <c r="A525" s="107">
        <v>42723</v>
      </c>
      <c r="B525" s="109">
        <v>116.41999800000001</v>
      </c>
      <c r="C525" s="109">
        <v>93.889999000000003</v>
      </c>
      <c r="D525" s="109">
        <v>98.190002000000007</v>
      </c>
      <c r="E525" s="109">
        <v>122.18</v>
      </c>
      <c r="F525" s="109">
        <v>36.459999000000003</v>
      </c>
      <c r="G525" s="109">
        <v>35.029998999999997</v>
      </c>
      <c r="H525" s="109"/>
      <c r="I525" s="109"/>
      <c r="J525" s="197"/>
      <c r="K525" s="109"/>
      <c r="L525" s="189">
        <f>IF(inter=Weekly_2,L524+$B$4,IF(inter=Bi_weekly_2,L523+$B$4,IF(inter=Monthly_2,0,IF(inter=Quarterly_2,0,IF(inter=Yearly_2,0,IF(inter=None_2,0,0))))))</f>
        <v>0</v>
      </c>
      <c r="M525" s="109">
        <f t="shared" si="454"/>
        <v>0</v>
      </c>
      <c r="N525" s="109">
        <f t="shared" si="455"/>
        <v>0</v>
      </c>
      <c r="O525" s="109">
        <f t="shared" si="456"/>
        <v>0</v>
      </c>
      <c r="P525" s="109">
        <f t="shared" si="457"/>
        <v>0</v>
      </c>
      <c r="Q525" s="109">
        <f t="shared" si="458"/>
        <v>0</v>
      </c>
      <c r="R525" s="109">
        <f t="shared" si="459"/>
        <v>0</v>
      </c>
      <c r="S525" s="110">
        <f t="shared" si="460"/>
        <v>0</v>
      </c>
      <c r="T525" s="110">
        <f t="shared" si="461"/>
        <v>0</v>
      </c>
      <c r="U525" s="110">
        <f t="shared" si="462"/>
        <v>0</v>
      </c>
      <c r="V525" s="110">
        <f t="shared" si="463"/>
        <v>0</v>
      </c>
      <c r="W525" s="110">
        <f t="shared" si="464"/>
        <v>0</v>
      </c>
      <c r="X525" s="110">
        <f t="shared" si="465"/>
        <v>0</v>
      </c>
      <c r="Y525" s="110">
        <f t="shared" si="466"/>
        <v>25.840375145704222</v>
      </c>
      <c r="Z525" s="110">
        <f t="shared" si="467"/>
        <v>32.139292236133507</v>
      </c>
      <c r="AA525" s="110">
        <f t="shared" si="468"/>
        <v>9.6079800498753123</v>
      </c>
      <c r="AB525" s="110">
        <f t="shared" si="469"/>
        <v>6.7874689021095094</v>
      </c>
      <c r="AC525" s="110">
        <f t="shared" si="470"/>
        <v>190.44181547526443</v>
      </c>
      <c r="AD525" s="110">
        <f t="shared" si="471"/>
        <v>61.863758532322656</v>
      </c>
      <c r="AE525" s="110">
        <v>0.72699999999999998</v>
      </c>
      <c r="AF525" s="110">
        <v>0.69499999999999995</v>
      </c>
      <c r="AG525" s="110">
        <v>0.61399999999999999</v>
      </c>
      <c r="AH525" s="110">
        <v>0.79600000000000004</v>
      </c>
      <c r="AI525" s="110">
        <v>0.3</v>
      </c>
      <c r="AJ525" s="110">
        <v>0.17</v>
      </c>
      <c r="AK525" s="90">
        <f t="shared" si="423"/>
        <v>18.785952730926969</v>
      </c>
      <c r="AL525" s="90">
        <f t="shared" si="424"/>
        <v>22.336808104112787</v>
      </c>
      <c r="AM525" s="90">
        <f t="shared" si="425"/>
        <v>5.8992997506234417</v>
      </c>
      <c r="AN525" s="90">
        <f t="shared" si="426"/>
        <v>5.4028252460791695</v>
      </c>
      <c r="AO525" s="90">
        <f t="shared" si="427"/>
        <v>57.132544642579326</v>
      </c>
      <c r="AP525" s="90">
        <f t="shared" si="428"/>
        <v>10.516838950494853</v>
      </c>
      <c r="AQ525" s="110">
        <f t="shared" si="429"/>
        <v>0.16136362354968403</v>
      </c>
      <c r="AR525" s="110">
        <f t="shared" si="430"/>
        <v>0.23790401897983604</v>
      </c>
      <c r="AS525" s="110">
        <f t="shared" si="431"/>
        <v>6.0080452494780896E-2</v>
      </c>
      <c r="AT525" s="110">
        <f t="shared" si="432"/>
        <v>4.4220209904069156E-2</v>
      </c>
      <c r="AU525" s="110">
        <f t="shared" si="433"/>
        <v>1.566992490662968</v>
      </c>
      <c r="AV525" s="110">
        <f t="shared" si="434"/>
        <v>0.30022378677472566</v>
      </c>
      <c r="AW525" s="110">
        <f t="shared" si="472"/>
        <v>4.7599067936726698</v>
      </c>
      <c r="AX525" s="110">
        <f t="shared" si="473"/>
        <v>8.0856271340798145</v>
      </c>
      <c r="AY525" s="110">
        <f t="shared" si="474"/>
        <v>2.0277902771012215</v>
      </c>
      <c r="AZ525" s="110">
        <f t="shared" si="475"/>
        <v>1.561149259325999</v>
      </c>
      <c r="BA525" s="110">
        <f t="shared" si="476"/>
        <v>38.128929074344398</v>
      </c>
      <c r="BB525" s="110">
        <f t="shared" si="477"/>
        <v>10.06451369388188</v>
      </c>
      <c r="BC525" s="110">
        <f t="shared" si="441"/>
        <v>30.600281939376892</v>
      </c>
      <c r="BD525" s="110">
        <f t="shared" si="442"/>
        <v>40.224919370213321</v>
      </c>
      <c r="BE525" s="110">
        <f t="shared" si="443"/>
        <v>11.635770326976534</v>
      </c>
      <c r="BF525" s="110">
        <f t="shared" si="444"/>
        <v>8.3486181614355086</v>
      </c>
      <c r="BG525" s="110">
        <f t="shared" si="445"/>
        <v>228.57074454960883</v>
      </c>
      <c r="BH525" s="110">
        <f t="shared" si="446"/>
        <v>71.928272226204541</v>
      </c>
      <c r="BI525" s="108">
        <f t="shared" si="447"/>
        <v>120.07426942481655</v>
      </c>
      <c r="BJ525" s="109">
        <f t="shared" si="448"/>
        <v>-12184.607837472191</v>
      </c>
      <c r="BK525" s="109">
        <f t="shared" si="435"/>
        <v>16909.190870776205</v>
      </c>
      <c r="BL525" s="89">
        <f t="shared" si="449"/>
        <v>0.38775011032970363</v>
      </c>
      <c r="BM525" s="109">
        <f t="shared" si="478"/>
        <v>2831.2093451534956</v>
      </c>
      <c r="BN525" s="108">
        <f t="shared" si="450"/>
        <v>19740.400215929702</v>
      </c>
      <c r="BO525" s="89">
        <f t="shared" si="451"/>
        <v>0.62010960707497254</v>
      </c>
      <c r="BP525" s="108">
        <f t="shared" si="436"/>
        <v>3445.8984313551214</v>
      </c>
      <c r="BQ525" s="108">
        <f t="shared" si="452"/>
        <v>20355.089302131331</v>
      </c>
      <c r="BR525" s="89">
        <f t="shared" si="437"/>
        <v>0.67055760625564642</v>
      </c>
      <c r="BT525" s="108"/>
      <c r="BU525" s="109">
        <f t="shared" si="453"/>
        <v>-12184.607837472191</v>
      </c>
      <c r="BV525" s="109">
        <f t="shared" si="438"/>
        <v>16909.190870776205</v>
      </c>
      <c r="BX525" s="108">
        <f t="shared" si="439"/>
        <v>12184.607837472191</v>
      </c>
      <c r="BY525" s="111">
        <f t="shared" si="440"/>
        <v>0.38775011032970363</v>
      </c>
      <c r="BZ525" s="108">
        <f t="shared" si="421"/>
        <v>116.41999800000001</v>
      </c>
      <c r="CA525" s="108">
        <f t="shared" si="422"/>
        <v>35.029998999999997</v>
      </c>
    </row>
    <row r="526" spans="1:79" ht="12.75" customHeight="1" x14ac:dyDescent="0.2">
      <c r="A526" s="107">
        <v>42731</v>
      </c>
      <c r="B526" s="109">
        <v>115.32</v>
      </c>
      <c r="C526" s="109">
        <v>93.010002</v>
      </c>
      <c r="D526" s="109">
        <v>97.190002000000007</v>
      </c>
      <c r="E526" s="109">
        <v>121</v>
      </c>
      <c r="F526" s="109">
        <v>36.540000999999997</v>
      </c>
      <c r="G526" s="109">
        <v>35.779998999999997</v>
      </c>
      <c r="H526" s="109"/>
      <c r="I526" s="109"/>
      <c r="J526" s="197"/>
      <c r="K526" s="109"/>
      <c r="L526" s="189">
        <f>IF(inter=Weekly_2,L525+$B$4,IF(inter=Bi_weekly_2,0,IF(inter=Monthly_2,0,IF(inter=Quarterly_2,0,IF(inter=Yearly_2,0,IF(inter=None_2,0,0))))))</f>
        <v>0</v>
      </c>
      <c r="M526" s="109">
        <f t="shared" si="454"/>
        <v>0</v>
      </c>
      <c r="N526" s="109">
        <f t="shared" si="455"/>
        <v>0</v>
      </c>
      <c r="O526" s="109">
        <f t="shared" si="456"/>
        <v>0</v>
      </c>
      <c r="P526" s="109">
        <f t="shared" si="457"/>
        <v>0</v>
      </c>
      <c r="Q526" s="109">
        <f t="shared" si="458"/>
        <v>0</v>
      </c>
      <c r="R526" s="109">
        <f t="shared" si="459"/>
        <v>0</v>
      </c>
      <c r="S526" s="110">
        <f t="shared" si="460"/>
        <v>0</v>
      </c>
      <c r="T526" s="110">
        <f t="shared" si="461"/>
        <v>0</v>
      </c>
      <c r="U526" s="110">
        <f t="shared" si="462"/>
        <v>0</v>
      </c>
      <c r="V526" s="110">
        <f t="shared" si="463"/>
        <v>0</v>
      </c>
      <c r="W526" s="110">
        <f t="shared" si="464"/>
        <v>0</v>
      </c>
      <c r="X526" s="110">
        <f t="shared" si="465"/>
        <v>0</v>
      </c>
      <c r="Y526" s="110">
        <f t="shared" si="466"/>
        <v>25.840375145704222</v>
      </c>
      <c r="Z526" s="110">
        <f t="shared" si="467"/>
        <v>32.139292236133507</v>
      </c>
      <c r="AA526" s="110">
        <f t="shared" si="468"/>
        <v>9.6079800498753123</v>
      </c>
      <c r="AB526" s="110">
        <f t="shared" si="469"/>
        <v>6.7874689021095094</v>
      </c>
      <c r="AC526" s="110">
        <f t="shared" si="470"/>
        <v>190.44181547526443</v>
      </c>
      <c r="AD526" s="110">
        <f t="shared" si="471"/>
        <v>61.863758532322656</v>
      </c>
      <c r="AE526" s="110"/>
      <c r="AF526" s="110"/>
      <c r="AG526" s="110"/>
      <c r="AH526" s="110"/>
      <c r="AI526" s="110"/>
      <c r="AJ526" s="110"/>
      <c r="AK526" s="90">
        <f t="shared" si="423"/>
        <v>0</v>
      </c>
      <c r="AL526" s="90">
        <f t="shared" si="424"/>
        <v>0</v>
      </c>
      <c r="AM526" s="90">
        <f t="shared" si="425"/>
        <v>0</v>
      </c>
      <c r="AN526" s="90">
        <f t="shared" si="426"/>
        <v>0</v>
      </c>
      <c r="AO526" s="90">
        <f t="shared" si="427"/>
        <v>0</v>
      </c>
      <c r="AP526" s="90">
        <f t="shared" si="428"/>
        <v>0</v>
      </c>
      <c r="AQ526" s="110">
        <f t="shared" si="429"/>
        <v>0</v>
      </c>
      <c r="AR526" s="110">
        <f t="shared" si="430"/>
        <v>0</v>
      </c>
      <c r="AS526" s="110">
        <f t="shared" si="431"/>
        <v>0</v>
      </c>
      <c r="AT526" s="110">
        <f t="shared" si="432"/>
        <v>0</v>
      </c>
      <c r="AU526" s="110">
        <f t="shared" si="433"/>
        <v>0</v>
      </c>
      <c r="AV526" s="110">
        <f t="shared" si="434"/>
        <v>0</v>
      </c>
      <c r="AW526" s="110">
        <f t="shared" si="472"/>
        <v>4.7599067936726698</v>
      </c>
      <c r="AX526" s="110">
        <f t="shared" si="473"/>
        <v>8.0856271340798145</v>
      </c>
      <c r="AY526" s="110">
        <f t="shared" si="474"/>
        <v>2.0277902771012215</v>
      </c>
      <c r="AZ526" s="110">
        <f t="shared" si="475"/>
        <v>1.561149259325999</v>
      </c>
      <c r="BA526" s="110">
        <f t="shared" si="476"/>
        <v>38.128929074344398</v>
      </c>
      <c r="BB526" s="110">
        <f t="shared" si="477"/>
        <v>10.06451369388188</v>
      </c>
      <c r="BC526" s="110">
        <f t="shared" si="441"/>
        <v>30.600281939376892</v>
      </c>
      <c r="BD526" s="110">
        <f t="shared" si="442"/>
        <v>40.224919370213321</v>
      </c>
      <c r="BE526" s="110">
        <f t="shared" si="443"/>
        <v>11.635770326976534</v>
      </c>
      <c r="BF526" s="110">
        <f t="shared" si="444"/>
        <v>8.3486181614355086</v>
      </c>
      <c r="BG526" s="110">
        <f t="shared" si="445"/>
        <v>228.57074454960883</v>
      </c>
      <c r="BH526" s="110">
        <f t="shared" si="446"/>
        <v>71.928272226204541</v>
      </c>
      <c r="BI526" s="108">
        <f t="shared" si="447"/>
        <v>0</v>
      </c>
      <c r="BJ526" s="109">
        <f t="shared" si="448"/>
        <v>-12184.607837472191</v>
      </c>
      <c r="BK526" s="109">
        <f t="shared" si="435"/>
        <v>16896.500380713289</v>
      </c>
      <c r="BL526" s="89">
        <f t="shared" si="449"/>
        <v>0.38670859219205056</v>
      </c>
      <c r="BM526" s="109">
        <f t="shared" si="478"/>
        <v>2831.2093451534956</v>
      </c>
      <c r="BN526" s="108">
        <f t="shared" si="450"/>
        <v>19727.709725866785</v>
      </c>
      <c r="BO526" s="89">
        <f t="shared" si="451"/>
        <v>0.61906808893731946</v>
      </c>
      <c r="BP526" s="108">
        <f t="shared" si="436"/>
        <v>3440.2760452318976</v>
      </c>
      <c r="BQ526" s="108">
        <f t="shared" si="452"/>
        <v>20336.776425945187</v>
      </c>
      <c r="BR526" s="89">
        <f t="shared" si="437"/>
        <v>0.66905465462762392</v>
      </c>
      <c r="BT526" s="108"/>
      <c r="BU526" s="109">
        <f t="shared" si="453"/>
        <v>-12184.607837472191</v>
      </c>
      <c r="BV526" s="109">
        <f t="shared" si="438"/>
        <v>16896.500380713289</v>
      </c>
      <c r="BX526" s="108">
        <f t="shared" si="439"/>
        <v>12184.607837472191</v>
      </c>
      <c r="BY526" s="111">
        <f t="shared" si="440"/>
        <v>0.38670859219205078</v>
      </c>
      <c r="BZ526" s="108">
        <f t="shared" si="421"/>
        <v>115.32</v>
      </c>
      <c r="CA526" s="108">
        <f t="shared" si="422"/>
        <v>35.779998999999997</v>
      </c>
    </row>
    <row r="527" spans="1:79" ht="12.75" customHeight="1" x14ac:dyDescent="0.2">
      <c r="BZ527" s="108"/>
    </row>
    <row r="528" spans="1:79" ht="12.75" customHeight="1" x14ac:dyDescent="0.2">
      <c r="BZ528" s="108"/>
    </row>
    <row r="529" spans="78:78" ht="12.75" customHeight="1" x14ac:dyDescent="0.2">
      <c r="BZ529" s="108"/>
    </row>
    <row r="530" spans="78:78" ht="12.75" customHeight="1" x14ac:dyDescent="0.2">
      <c r="BZ530" s="108"/>
    </row>
    <row r="531" spans="78:78" ht="12.75" customHeight="1" x14ac:dyDescent="0.2">
      <c r="BZ531" s="108"/>
    </row>
    <row r="532" spans="78:78" ht="12.75" customHeight="1" x14ac:dyDescent="0.2">
      <c r="BZ532" s="108"/>
    </row>
    <row r="533" spans="78:78" ht="12.75" customHeight="1" x14ac:dyDescent="0.2">
      <c r="BZ533" s="108"/>
    </row>
    <row r="534" spans="78:78" ht="12.75" customHeight="1" x14ac:dyDescent="0.2">
      <c r="BZ534" s="108"/>
    </row>
    <row r="535" spans="78:78" ht="12.75" customHeight="1" x14ac:dyDescent="0.2">
      <c r="BZ535" s="108"/>
    </row>
    <row r="536" spans="78:78" ht="12.75" customHeight="1" x14ac:dyDescent="0.2">
      <c r="BZ536" s="108"/>
    </row>
    <row r="537" spans="78:78" ht="12.75" customHeight="1" x14ac:dyDescent="0.2">
      <c r="BZ537" s="108"/>
    </row>
    <row r="538" spans="78:78" ht="12.75" customHeight="1" x14ac:dyDescent="0.2">
      <c r="BZ538" s="108"/>
    </row>
    <row r="539" spans="78:78" ht="12.75" customHeight="1" x14ac:dyDescent="0.2">
      <c r="BZ539" s="108"/>
    </row>
    <row r="540" spans="78:78" ht="12.75" customHeight="1" x14ac:dyDescent="0.2">
      <c r="BZ540" s="108"/>
    </row>
    <row r="541" spans="78:78" ht="12.75" customHeight="1" x14ac:dyDescent="0.2">
      <c r="BZ541" s="108"/>
    </row>
    <row r="542" spans="78:78" ht="12.75" customHeight="1" x14ac:dyDescent="0.2">
      <c r="BZ542" s="108"/>
    </row>
    <row r="543" spans="78:78" ht="12.75" customHeight="1" x14ac:dyDescent="0.2">
      <c r="BZ543" s="108"/>
    </row>
    <row r="544" spans="78:78" ht="12.75" customHeight="1" x14ac:dyDescent="0.2">
      <c r="BZ544" s="108"/>
    </row>
    <row r="545" spans="78:78" ht="12.75" customHeight="1" x14ac:dyDescent="0.2">
      <c r="BZ545" s="108"/>
    </row>
    <row r="546" spans="78:78" ht="12.75" customHeight="1" x14ac:dyDescent="0.2">
      <c r="BZ546" s="108"/>
    </row>
    <row r="547" spans="78:78" ht="12.75" customHeight="1" x14ac:dyDescent="0.2">
      <c r="BZ547" s="108"/>
    </row>
    <row r="548" spans="78:78" ht="12.75" customHeight="1" x14ac:dyDescent="0.2">
      <c r="BZ548" s="108"/>
    </row>
    <row r="549" spans="78:78" ht="12.75" customHeight="1" x14ac:dyDescent="0.2">
      <c r="BZ549" s="108"/>
    </row>
    <row r="550" spans="78:78" ht="12.75" customHeight="1" x14ac:dyDescent="0.2">
      <c r="BZ550" s="108"/>
    </row>
    <row r="551" spans="78:78" ht="12.75" customHeight="1" x14ac:dyDescent="0.2">
      <c r="BZ551" s="108"/>
    </row>
    <row r="552" spans="78:78" ht="12.75" customHeight="1" x14ac:dyDescent="0.2">
      <c r="BZ552" s="108"/>
    </row>
    <row r="553" spans="78:78" ht="12.75" customHeight="1" x14ac:dyDescent="0.2">
      <c r="BZ553" s="108"/>
    </row>
    <row r="554" spans="78:78" ht="12.75" customHeight="1" x14ac:dyDescent="0.2">
      <c r="BZ554" s="108"/>
    </row>
    <row r="555" spans="78:78" ht="12.75" customHeight="1" x14ac:dyDescent="0.2">
      <c r="BZ555" s="108"/>
    </row>
    <row r="556" spans="78:78" ht="12.75" customHeight="1" x14ac:dyDescent="0.2">
      <c r="BZ556" s="108"/>
    </row>
    <row r="557" spans="78:78" ht="12.75" customHeight="1" x14ac:dyDescent="0.2">
      <c r="BZ557" s="108"/>
    </row>
    <row r="558" spans="78:78" ht="12.75" customHeight="1" x14ac:dyDescent="0.2">
      <c r="BZ558" s="108"/>
    </row>
    <row r="559" spans="78:78" ht="12.75" customHeight="1" x14ac:dyDescent="0.2">
      <c r="BZ559" s="108"/>
    </row>
    <row r="560" spans="78:78" ht="12.75" customHeight="1" x14ac:dyDescent="0.2">
      <c r="BZ560" s="108"/>
    </row>
    <row r="561" spans="78:78" ht="12.75" customHeight="1" x14ac:dyDescent="0.2">
      <c r="BZ561" s="108"/>
    </row>
    <row r="562" spans="78:78" ht="12.75" customHeight="1" x14ac:dyDescent="0.2">
      <c r="BZ562" s="108"/>
    </row>
    <row r="563" spans="78:78" ht="12.75" customHeight="1" x14ac:dyDescent="0.2">
      <c r="BZ563" s="108"/>
    </row>
    <row r="564" spans="78:78" ht="12.75" customHeight="1" x14ac:dyDescent="0.2">
      <c r="BZ564" s="108"/>
    </row>
    <row r="565" spans="78:78" ht="12.75" customHeight="1" x14ac:dyDescent="0.2">
      <c r="BZ565" s="108"/>
    </row>
    <row r="566" spans="78:78" ht="12.75" customHeight="1" x14ac:dyDescent="0.2">
      <c r="BZ566" s="108"/>
    </row>
    <row r="567" spans="78:78" ht="12.75" customHeight="1" x14ac:dyDescent="0.2">
      <c r="BZ567" s="108"/>
    </row>
    <row r="568" spans="78:78" ht="12.75" customHeight="1" x14ac:dyDescent="0.2">
      <c r="BZ568" s="108"/>
    </row>
    <row r="569" spans="78:78" ht="12.75" customHeight="1" x14ac:dyDescent="0.2">
      <c r="BZ569" s="108"/>
    </row>
    <row r="570" spans="78:78" ht="12.75" customHeight="1" x14ac:dyDescent="0.2">
      <c r="BZ570" s="108"/>
    </row>
    <row r="571" spans="78:78" ht="12.75" customHeight="1" x14ac:dyDescent="0.2">
      <c r="BZ571" s="108"/>
    </row>
    <row r="572" spans="78:78" ht="12.75" customHeight="1" x14ac:dyDescent="0.2">
      <c r="BZ572" s="108"/>
    </row>
    <row r="573" spans="78:78" ht="12.75" customHeight="1" x14ac:dyDescent="0.2">
      <c r="BZ573" s="108"/>
    </row>
    <row r="574" spans="78:78" ht="12.75" customHeight="1" x14ac:dyDescent="0.2">
      <c r="BZ574" s="108"/>
    </row>
    <row r="575" spans="78:78" ht="12.75" customHeight="1" x14ac:dyDescent="0.2">
      <c r="BZ575" s="108"/>
    </row>
    <row r="576" spans="78:78" ht="12.75" customHeight="1" x14ac:dyDescent="0.2">
      <c r="BZ576" s="108"/>
    </row>
    <row r="577" spans="78:78" ht="12.75" customHeight="1" x14ac:dyDescent="0.2">
      <c r="BZ577" s="108"/>
    </row>
    <row r="578" spans="78:78" ht="12.75" customHeight="1" x14ac:dyDescent="0.2">
      <c r="BZ578" s="108"/>
    </row>
    <row r="579" spans="78:78" ht="12.75" customHeight="1" x14ac:dyDescent="0.2">
      <c r="BZ579" s="108"/>
    </row>
    <row r="580" spans="78:78" ht="12.75" customHeight="1" x14ac:dyDescent="0.2">
      <c r="BZ580" s="108"/>
    </row>
    <row r="581" spans="78:78" ht="12.75" customHeight="1" x14ac:dyDescent="0.2">
      <c r="BZ581" s="108"/>
    </row>
    <row r="582" spans="78:78" ht="12.75" customHeight="1" x14ac:dyDescent="0.2">
      <c r="BZ582" s="108"/>
    </row>
    <row r="583" spans="78:78" ht="12.75" customHeight="1" x14ac:dyDescent="0.2">
      <c r="BZ583" s="108"/>
    </row>
    <row r="584" spans="78:78" ht="12.75" customHeight="1" x14ac:dyDescent="0.2">
      <c r="BZ584" s="108"/>
    </row>
    <row r="585" spans="78:78" ht="12.75" customHeight="1" x14ac:dyDescent="0.2">
      <c r="BZ585" s="108"/>
    </row>
    <row r="586" spans="78:78" ht="12.75" customHeight="1" x14ac:dyDescent="0.2">
      <c r="BZ586" s="108"/>
    </row>
    <row r="587" spans="78:78" ht="12.75" customHeight="1" x14ac:dyDescent="0.2">
      <c r="BZ587" s="108"/>
    </row>
    <row r="588" spans="78:78" ht="12.75" customHeight="1" x14ac:dyDescent="0.2">
      <c r="BZ588" s="108"/>
    </row>
    <row r="589" spans="78:78" ht="12.75" customHeight="1" x14ac:dyDescent="0.2">
      <c r="BZ589" s="108"/>
    </row>
    <row r="590" spans="78:78" ht="12.75" customHeight="1" x14ac:dyDescent="0.2">
      <c r="BZ590" s="108"/>
    </row>
    <row r="591" spans="78:78" ht="12.75" customHeight="1" x14ac:dyDescent="0.2">
      <c r="BZ591" s="108"/>
    </row>
    <row r="592" spans="78:78" ht="12.75" customHeight="1" x14ac:dyDescent="0.2">
      <c r="BZ592" s="108"/>
    </row>
    <row r="593" spans="78:78" ht="12.75" customHeight="1" x14ac:dyDescent="0.2">
      <c r="BZ593" s="108"/>
    </row>
    <row r="594" spans="78:78" ht="12.75" customHeight="1" x14ac:dyDescent="0.2">
      <c r="BZ594" s="108"/>
    </row>
    <row r="595" spans="78:78" ht="12.75" customHeight="1" x14ac:dyDescent="0.2">
      <c r="BZ595" s="108"/>
    </row>
    <row r="596" spans="78:78" ht="12.75" customHeight="1" x14ac:dyDescent="0.2">
      <c r="BZ596" s="108"/>
    </row>
    <row r="597" spans="78:78" ht="12.75" customHeight="1" x14ac:dyDescent="0.2">
      <c r="BZ597" s="108"/>
    </row>
    <row r="598" spans="78:78" ht="12.75" customHeight="1" x14ac:dyDescent="0.2">
      <c r="BZ598" s="108"/>
    </row>
    <row r="599" spans="78:78" ht="12.75" customHeight="1" x14ac:dyDescent="0.2">
      <c r="BZ599" s="108"/>
    </row>
    <row r="600" spans="78:78" ht="12.75" customHeight="1" x14ac:dyDescent="0.2">
      <c r="BZ600" s="108"/>
    </row>
    <row r="601" spans="78:78" ht="12.75" customHeight="1" x14ac:dyDescent="0.2">
      <c r="BZ601" s="108"/>
    </row>
    <row r="602" spans="78:78" ht="12.75" customHeight="1" x14ac:dyDescent="0.2">
      <c r="BZ602" s="108"/>
    </row>
    <row r="603" spans="78:78" ht="12.75" customHeight="1" x14ac:dyDescent="0.2">
      <c r="BZ603" s="108"/>
    </row>
    <row r="604" spans="78:78" ht="12.75" customHeight="1" x14ac:dyDescent="0.2">
      <c r="BZ604" s="108"/>
    </row>
    <row r="605" spans="78:78" ht="12.75" customHeight="1" x14ac:dyDescent="0.2">
      <c r="BZ605" s="108"/>
    </row>
    <row r="606" spans="78:78" ht="12.75" customHeight="1" x14ac:dyDescent="0.2">
      <c r="BZ606" s="108"/>
    </row>
    <row r="607" spans="78:78" ht="12.75" customHeight="1" x14ac:dyDescent="0.2">
      <c r="BZ607" s="108"/>
    </row>
    <row r="608" spans="78:78" ht="12.75" customHeight="1" x14ac:dyDescent="0.2">
      <c r="BZ608" s="108"/>
    </row>
    <row r="609" spans="78:78" ht="12.75" customHeight="1" x14ac:dyDescent="0.2">
      <c r="BZ609" s="108"/>
    </row>
    <row r="610" spans="78:78" ht="12.75" customHeight="1" x14ac:dyDescent="0.2">
      <c r="BZ610" s="108"/>
    </row>
    <row r="611" spans="78:78" ht="12.75" customHeight="1" x14ac:dyDescent="0.2">
      <c r="BZ611" s="108"/>
    </row>
    <row r="612" spans="78:78" ht="12.75" customHeight="1" x14ac:dyDescent="0.2">
      <c r="BZ612" s="108"/>
    </row>
    <row r="613" spans="78:78" ht="12.75" customHeight="1" x14ac:dyDescent="0.2">
      <c r="BZ613" s="108"/>
    </row>
    <row r="614" spans="78:78" ht="12.75" customHeight="1" x14ac:dyDescent="0.2">
      <c r="BZ614" s="108"/>
    </row>
    <row r="615" spans="78:78" ht="12.75" customHeight="1" x14ac:dyDescent="0.2">
      <c r="BZ615" s="108"/>
    </row>
    <row r="616" spans="78:78" ht="12.75" customHeight="1" x14ac:dyDescent="0.2">
      <c r="BZ616" s="108"/>
    </row>
    <row r="617" spans="78:78" ht="12.75" customHeight="1" x14ac:dyDescent="0.2">
      <c r="BZ617" s="108"/>
    </row>
    <row r="618" spans="78:78" ht="12.75" customHeight="1" x14ac:dyDescent="0.2">
      <c r="BZ618" s="108"/>
    </row>
    <row r="619" spans="78:78" ht="12.75" customHeight="1" x14ac:dyDescent="0.2">
      <c r="BZ619" s="108"/>
    </row>
    <row r="620" spans="78:78" ht="12.75" customHeight="1" x14ac:dyDescent="0.2">
      <c r="BZ620" s="108"/>
    </row>
    <row r="621" spans="78:78" ht="12.75" customHeight="1" x14ac:dyDescent="0.2">
      <c r="BZ621" s="108"/>
    </row>
    <row r="622" spans="78:78" ht="12.75" customHeight="1" x14ac:dyDescent="0.2">
      <c r="BZ622" s="108"/>
    </row>
    <row r="623" spans="78:78" ht="12.75" customHeight="1" x14ac:dyDescent="0.2">
      <c r="BZ623" s="108"/>
    </row>
    <row r="624" spans="78:78" ht="12.75" customHeight="1" x14ac:dyDescent="0.2">
      <c r="BZ624" s="108"/>
    </row>
    <row r="625" spans="78:78" ht="12.75" customHeight="1" x14ac:dyDescent="0.2">
      <c r="BZ625" s="108"/>
    </row>
    <row r="626" spans="78:78" ht="12.75" customHeight="1" x14ac:dyDescent="0.2">
      <c r="BZ626" s="108"/>
    </row>
    <row r="627" spans="78:78" ht="12.75" customHeight="1" x14ac:dyDescent="0.2">
      <c r="BZ627" s="108"/>
    </row>
    <row r="628" spans="78:78" ht="12.75" customHeight="1" x14ac:dyDescent="0.2">
      <c r="BZ628" s="108"/>
    </row>
    <row r="629" spans="78:78" ht="12.75" customHeight="1" x14ac:dyDescent="0.2">
      <c r="BZ629" s="108"/>
    </row>
    <row r="630" spans="78:78" ht="12.75" customHeight="1" x14ac:dyDescent="0.2">
      <c r="BZ630" s="108"/>
    </row>
    <row r="631" spans="78:78" ht="12.75" customHeight="1" x14ac:dyDescent="0.2">
      <c r="BZ631" s="108"/>
    </row>
    <row r="632" spans="78:78" ht="12.75" customHeight="1" x14ac:dyDescent="0.2">
      <c r="BZ632" s="108"/>
    </row>
    <row r="633" spans="78:78" ht="12.75" customHeight="1" x14ac:dyDescent="0.2">
      <c r="BZ633" s="108"/>
    </row>
    <row r="634" spans="78:78" ht="12.75" customHeight="1" x14ac:dyDescent="0.2">
      <c r="BZ634" s="108"/>
    </row>
    <row r="635" spans="78:78" ht="12.75" customHeight="1" x14ac:dyDescent="0.2">
      <c r="BZ635" s="108"/>
    </row>
    <row r="636" spans="78:78" ht="12.75" customHeight="1" x14ac:dyDescent="0.2">
      <c r="BZ636" s="108"/>
    </row>
    <row r="637" spans="78:78" ht="12.75" customHeight="1" x14ac:dyDescent="0.2">
      <c r="BZ637" s="108"/>
    </row>
    <row r="638" spans="78:78" ht="12.75" customHeight="1" x14ac:dyDescent="0.2">
      <c r="BZ638" s="108"/>
    </row>
    <row r="639" spans="78:78" ht="12.75" customHeight="1" x14ac:dyDescent="0.2">
      <c r="BZ639" s="108"/>
    </row>
    <row r="640" spans="78:78" ht="12.75" customHeight="1" x14ac:dyDescent="0.2">
      <c r="BZ640" s="108"/>
    </row>
    <row r="641" spans="78:78" ht="12.75" customHeight="1" x14ac:dyDescent="0.2">
      <c r="BZ641" s="108"/>
    </row>
    <row r="642" spans="78:78" ht="12.75" customHeight="1" x14ac:dyDescent="0.2">
      <c r="BZ642" s="108"/>
    </row>
    <row r="643" spans="78:78" ht="12.75" customHeight="1" x14ac:dyDescent="0.2">
      <c r="BZ643" s="108"/>
    </row>
    <row r="644" spans="78:78" ht="12.75" customHeight="1" x14ac:dyDescent="0.2">
      <c r="BZ644" s="108"/>
    </row>
    <row r="645" spans="78:78" ht="12.75" customHeight="1" x14ac:dyDescent="0.2">
      <c r="BZ645" s="108"/>
    </row>
    <row r="646" spans="78:78" ht="12.75" customHeight="1" x14ac:dyDescent="0.2">
      <c r="BZ646" s="108"/>
    </row>
    <row r="647" spans="78:78" ht="12.75" customHeight="1" x14ac:dyDescent="0.2">
      <c r="BZ647" s="108"/>
    </row>
    <row r="648" spans="78:78" ht="12.75" customHeight="1" x14ac:dyDescent="0.2">
      <c r="BZ648" s="108"/>
    </row>
    <row r="649" spans="78:78" ht="12.75" customHeight="1" x14ac:dyDescent="0.2">
      <c r="BZ649" s="108"/>
    </row>
    <row r="650" spans="78:78" ht="12.75" customHeight="1" x14ac:dyDescent="0.2">
      <c r="BZ650" s="108"/>
    </row>
    <row r="651" spans="78:78" ht="12.75" customHeight="1" x14ac:dyDescent="0.2">
      <c r="BZ651" s="108"/>
    </row>
    <row r="652" spans="78:78" ht="12.75" customHeight="1" x14ac:dyDescent="0.2">
      <c r="BZ652" s="108"/>
    </row>
    <row r="653" spans="78:78" ht="12.75" customHeight="1" x14ac:dyDescent="0.2">
      <c r="BZ653" s="108"/>
    </row>
    <row r="654" spans="78:78" ht="12.75" customHeight="1" x14ac:dyDescent="0.2">
      <c r="BZ654" s="108"/>
    </row>
    <row r="655" spans="78:78" ht="12.75" customHeight="1" x14ac:dyDescent="0.2">
      <c r="BZ655" s="108"/>
    </row>
    <row r="656" spans="78:78" ht="12.75" customHeight="1" x14ac:dyDescent="0.2">
      <c r="BZ656" s="108"/>
    </row>
    <row r="657" spans="78:78" ht="12.75" customHeight="1" x14ac:dyDescent="0.2">
      <c r="BZ657" s="108"/>
    </row>
    <row r="658" spans="78:78" ht="12.75" customHeight="1" x14ac:dyDescent="0.2">
      <c r="BZ658" s="108"/>
    </row>
    <row r="659" spans="78:78" ht="12.75" customHeight="1" x14ac:dyDescent="0.2">
      <c r="BZ659" s="108"/>
    </row>
    <row r="660" spans="78:78" ht="12.75" customHeight="1" x14ac:dyDescent="0.2">
      <c r="BZ660" s="108"/>
    </row>
    <row r="661" spans="78:78" ht="12.75" customHeight="1" x14ac:dyDescent="0.2">
      <c r="BZ661" s="108"/>
    </row>
    <row r="662" spans="78:78" ht="12.75" customHeight="1" x14ac:dyDescent="0.2">
      <c r="BZ662" s="108"/>
    </row>
    <row r="663" spans="78:78" ht="12.75" customHeight="1" x14ac:dyDescent="0.2">
      <c r="BZ663" s="108"/>
    </row>
    <row r="664" spans="78:78" ht="12.75" customHeight="1" x14ac:dyDescent="0.2">
      <c r="BZ664" s="108"/>
    </row>
    <row r="665" spans="78:78" ht="12.75" customHeight="1" x14ac:dyDescent="0.2">
      <c r="BZ665" s="108"/>
    </row>
    <row r="666" spans="78:78" ht="12.75" customHeight="1" x14ac:dyDescent="0.2">
      <c r="BZ666" s="108"/>
    </row>
    <row r="667" spans="78:78" ht="12.75" customHeight="1" x14ac:dyDescent="0.2">
      <c r="BZ667" s="108"/>
    </row>
    <row r="668" spans="78:78" ht="12.75" customHeight="1" x14ac:dyDescent="0.2">
      <c r="BZ668" s="108"/>
    </row>
    <row r="669" spans="78:78" ht="12.75" customHeight="1" x14ac:dyDescent="0.2">
      <c r="BZ669" s="108"/>
    </row>
    <row r="670" spans="78:78" ht="12.75" customHeight="1" x14ac:dyDescent="0.2">
      <c r="BZ670" s="108"/>
    </row>
    <row r="671" spans="78:78" ht="12.75" customHeight="1" x14ac:dyDescent="0.2">
      <c r="BZ671" s="108"/>
    </row>
    <row r="672" spans="78:78" ht="12.75" customHeight="1" x14ac:dyDescent="0.2">
      <c r="BZ672" s="108"/>
    </row>
    <row r="673" spans="78:78" ht="12.75" customHeight="1" x14ac:dyDescent="0.2">
      <c r="BZ673" s="108"/>
    </row>
    <row r="674" spans="78:78" ht="12.75" customHeight="1" x14ac:dyDescent="0.2">
      <c r="BZ674" s="108"/>
    </row>
    <row r="675" spans="78:78" ht="12.75" customHeight="1" x14ac:dyDescent="0.2">
      <c r="BZ675" s="108"/>
    </row>
    <row r="676" spans="78:78" ht="12.75" customHeight="1" x14ac:dyDescent="0.2">
      <c r="BZ676" s="108"/>
    </row>
    <row r="677" spans="78:78" ht="12.75" customHeight="1" x14ac:dyDescent="0.2">
      <c r="BZ677" s="108"/>
    </row>
    <row r="678" spans="78:78" ht="12.75" customHeight="1" x14ac:dyDescent="0.2">
      <c r="BZ678" s="108"/>
    </row>
    <row r="679" spans="78:78" ht="12.75" customHeight="1" x14ac:dyDescent="0.2">
      <c r="BZ679" s="108"/>
    </row>
    <row r="680" spans="78:78" ht="12.75" customHeight="1" x14ac:dyDescent="0.2">
      <c r="BZ680" s="108"/>
    </row>
    <row r="681" spans="78:78" ht="12.75" customHeight="1" x14ac:dyDescent="0.2">
      <c r="BZ681" s="108"/>
    </row>
    <row r="682" spans="78:78" ht="12.75" customHeight="1" x14ac:dyDescent="0.2">
      <c r="BZ682" s="108"/>
    </row>
    <row r="683" spans="78:78" ht="12.75" customHeight="1" x14ac:dyDescent="0.2">
      <c r="BZ683" s="108"/>
    </row>
    <row r="684" spans="78:78" ht="12.75" customHeight="1" x14ac:dyDescent="0.2">
      <c r="BZ684" s="108"/>
    </row>
    <row r="685" spans="78:78" ht="12.75" customHeight="1" x14ac:dyDescent="0.2">
      <c r="BZ685" s="108"/>
    </row>
    <row r="686" spans="78:78" ht="12.75" customHeight="1" x14ac:dyDescent="0.2">
      <c r="BZ686" s="108"/>
    </row>
    <row r="687" spans="78:78" ht="12.75" customHeight="1" x14ac:dyDescent="0.2">
      <c r="BZ687" s="108"/>
    </row>
    <row r="688" spans="78:78" ht="12.75" customHeight="1" x14ac:dyDescent="0.2">
      <c r="BZ688" s="108"/>
    </row>
    <row r="689" spans="78:78" ht="12.75" customHeight="1" x14ac:dyDescent="0.2">
      <c r="BZ689" s="108"/>
    </row>
    <row r="690" spans="78:78" ht="12.75" customHeight="1" x14ac:dyDescent="0.2">
      <c r="BZ690" s="108"/>
    </row>
    <row r="691" spans="78:78" ht="12.75" customHeight="1" x14ac:dyDescent="0.2">
      <c r="BZ691" s="108"/>
    </row>
    <row r="692" spans="78:78" ht="12.75" customHeight="1" x14ac:dyDescent="0.2">
      <c r="BZ692" s="108"/>
    </row>
    <row r="693" spans="78:78" ht="12.75" customHeight="1" x14ac:dyDescent="0.2">
      <c r="BZ693" s="108"/>
    </row>
    <row r="694" spans="78:78" ht="12.75" customHeight="1" x14ac:dyDescent="0.2">
      <c r="BZ694" s="108"/>
    </row>
    <row r="695" spans="78:78" ht="12.75" customHeight="1" x14ac:dyDescent="0.2">
      <c r="BZ695" s="108"/>
    </row>
    <row r="696" spans="78:78" ht="12.75" customHeight="1" x14ac:dyDescent="0.2">
      <c r="BZ696" s="108"/>
    </row>
    <row r="697" spans="78:78" ht="12.75" customHeight="1" x14ac:dyDescent="0.2">
      <c r="BZ697" s="108"/>
    </row>
    <row r="698" spans="78:78" ht="12.75" customHeight="1" x14ac:dyDescent="0.2">
      <c r="BZ698" s="108"/>
    </row>
    <row r="699" spans="78:78" ht="12.75" customHeight="1" x14ac:dyDescent="0.2">
      <c r="BZ699" s="108"/>
    </row>
    <row r="700" spans="78:78" ht="12.75" customHeight="1" x14ac:dyDescent="0.2">
      <c r="BZ700" s="108"/>
    </row>
    <row r="701" spans="78:78" ht="12.75" customHeight="1" x14ac:dyDescent="0.2">
      <c r="BZ701" s="108"/>
    </row>
    <row r="702" spans="78:78" ht="12.75" customHeight="1" x14ac:dyDescent="0.2">
      <c r="BZ702" s="108"/>
    </row>
    <row r="703" spans="78:78" ht="12.75" customHeight="1" x14ac:dyDescent="0.2">
      <c r="BZ703" s="108"/>
    </row>
    <row r="704" spans="78:78" ht="12.75" customHeight="1" x14ac:dyDescent="0.2">
      <c r="BZ704" s="108"/>
    </row>
    <row r="705" spans="78:78" ht="12.75" customHeight="1" x14ac:dyDescent="0.2">
      <c r="BZ705" s="108"/>
    </row>
    <row r="706" spans="78:78" ht="12.75" customHeight="1" x14ac:dyDescent="0.2">
      <c r="BZ706" s="108"/>
    </row>
    <row r="707" spans="78:78" ht="12.75" customHeight="1" x14ac:dyDescent="0.2">
      <c r="BZ707" s="108"/>
    </row>
    <row r="708" spans="78:78" ht="12.75" customHeight="1" x14ac:dyDescent="0.2">
      <c r="BZ708" s="108"/>
    </row>
    <row r="709" spans="78:78" ht="12.75" customHeight="1" x14ac:dyDescent="0.2">
      <c r="BZ709" s="108"/>
    </row>
    <row r="710" spans="78:78" ht="12.75" customHeight="1" x14ac:dyDescent="0.2">
      <c r="BZ710" s="108"/>
    </row>
    <row r="711" spans="78:78" ht="12.75" customHeight="1" x14ac:dyDescent="0.2">
      <c r="BZ711" s="108"/>
    </row>
    <row r="712" spans="78:78" ht="12.75" customHeight="1" x14ac:dyDescent="0.2">
      <c r="BZ712" s="108"/>
    </row>
    <row r="713" spans="78:78" ht="12.75" customHeight="1" x14ac:dyDescent="0.2">
      <c r="BZ713" s="108"/>
    </row>
    <row r="714" spans="78:78" ht="12.75" customHeight="1" x14ac:dyDescent="0.2">
      <c r="BZ714" s="108"/>
    </row>
    <row r="715" spans="78:78" ht="12.75" customHeight="1" x14ac:dyDescent="0.2">
      <c r="BZ715" s="108"/>
    </row>
    <row r="716" spans="78:78" ht="12.75" customHeight="1" x14ac:dyDescent="0.2">
      <c r="BZ716" s="108"/>
    </row>
    <row r="717" spans="78:78" ht="12.75" customHeight="1" x14ac:dyDescent="0.2">
      <c r="BZ717" s="108"/>
    </row>
    <row r="718" spans="78:78" ht="12.75" customHeight="1" x14ac:dyDescent="0.2">
      <c r="BZ718" s="108"/>
    </row>
    <row r="719" spans="78:78" ht="12.75" customHeight="1" x14ac:dyDescent="0.2">
      <c r="BZ719" s="108"/>
    </row>
    <row r="720" spans="78:78" ht="12.75" customHeight="1" x14ac:dyDescent="0.2">
      <c r="BZ720" s="108"/>
    </row>
    <row r="721" spans="78:78" ht="12.75" customHeight="1" x14ac:dyDescent="0.2">
      <c r="BZ721" s="108"/>
    </row>
    <row r="722" spans="78:78" ht="12.75" customHeight="1" x14ac:dyDescent="0.2">
      <c r="BZ722" s="108"/>
    </row>
    <row r="723" spans="78:78" ht="12.75" customHeight="1" x14ac:dyDescent="0.2">
      <c r="BZ723" s="108"/>
    </row>
    <row r="724" spans="78:78" ht="12.75" customHeight="1" x14ac:dyDescent="0.2">
      <c r="BZ724" s="108"/>
    </row>
    <row r="725" spans="78:78" ht="12.75" customHeight="1" x14ac:dyDescent="0.2">
      <c r="BZ725" s="108"/>
    </row>
    <row r="726" spans="78:78" ht="12.75" customHeight="1" x14ac:dyDescent="0.2">
      <c r="BZ726" s="108"/>
    </row>
    <row r="727" spans="78:78" ht="12.75" customHeight="1" x14ac:dyDescent="0.2">
      <c r="BZ727" s="108"/>
    </row>
    <row r="728" spans="78:78" ht="12.75" customHeight="1" x14ac:dyDescent="0.2">
      <c r="BZ728" s="108"/>
    </row>
    <row r="729" spans="78:78" ht="12.75" customHeight="1" x14ac:dyDescent="0.2">
      <c r="BZ729" s="108"/>
    </row>
    <row r="730" spans="78:78" ht="12.75" customHeight="1" x14ac:dyDescent="0.2">
      <c r="BZ730" s="108"/>
    </row>
    <row r="731" spans="78:78" ht="12.75" customHeight="1" x14ac:dyDescent="0.2">
      <c r="BZ731" s="108"/>
    </row>
    <row r="732" spans="78:78" ht="12.75" customHeight="1" x14ac:dyDescent="0.2">
      <c r="BZ732" s="108"/>
    </row>
    <row r="733" spans="78:78" ht="12.75" customHeight="1" x14ac:dyDescent="0.2">
      <c r="BZ733" s="108"/>
    </row>
    <row r="734" spans="78:78" ht="12.75" customHeight="1" x14ac:dyDescent="0.2">
      <c r="BZ734" s="108"/>
    </row>
    <row r="735" spans="78:78" ht="12.75" customHeight="1" x14ac:dyDescent="0.2">
      <c r="BZ735" s="108"/>
    </row>
    <row r="736" spans="78:78" ht="12.75" customHeight="1" x14ac:dyDescent="0.2">
      <c r="BZ736" s="108"/>
    </row>
    <row r="737" spans="78:78" ht="12.75" customHeight="1" x14ac:dyDescent="0.2">
      <c r="BZ737" s="108"/>
    </row>
    <row r="738" spans="78:78" ht="12.75" customHeight="1" x14ac:dyDescent="0.2">
      <c r="BZ738" s="108"/>
    </row>
    <row r="739" spans="78:78" ht="12.75" customHeight="1" x14ac:dyDescent="0.2">
      <c r="BZ739" s="108"/>
    </row>
    <row r="740" spans="78:78" ht="12.75" customHeight="1" x14ac:dyDescent="0.2">
      <c r="BZ740" s="108"/>
    </row>
    <row r="741" spans="78:78" ht="12.75" customHeight="1" x14ac:dyDescent="0.2">
      <c r="BZ741" s="108"/>
    </row>
    <row r="742" spans="78:78" ht="12.75" customHeight="1" x14ac:dyDescent="0.2">
      <c r="BZ742" s="108"/>
    </row>
    <row r="743" spans="78:78" ht="12.75" customHeight="1" x14ac:dyDescent="0.2">
      <c r="BZ743" s="108"/>
    </row>
    <row r="744" spans="78:78" ht="12.75" customHeight="1" x14ac:dyDescent="0.2">
      <c r="BZ744" s="108"/>
    </row>
    <row r="745" spans="78:78" ht="12.75" customHeight="1" x14ac:dyDescent="0.2">
      <c r="BZ745" s="108"/>
    </row>
    <row r="746" spans="78:78" ht="12.75" customHeight="1" x14ac:dyDescent="0.2">
      <c r="BZ746" s="108"/>
    </row>
    <row r="747" spans="78:78" ht="12.75" customHeight="1" x14ac:dyDescent="0.2">
      <c r="BZ747" s="108"/>
    </row>
    <row r="748" spans="78:78" ht="12.75" customHeight="1" x14ac:dyDescent="0.2">
      <c r="BZ748" s="108"/>
    </row>
    <row r="749" spans="78:78" ht="12.75" customHeight="1" x14ac:dyDescent="0.2">
      <c r="BZ749" s="108"/>
    </row>
    <row r="750" spans="78:78" ht="12.75" customHeight="1" x14ac:dyDescent="0.2">
      <c r="BZ750" s="108"/>
    </row>
    <row r="751" spans="78:78" ht="12.75" customHeight="1" x14ac:dyDescent="0.2">
      <c r="BZ751" s="108"/>
    </row>
    <row r="752" spans="78:78" ht="12.75" customHeight="1" x14ac:dyDescent="0.2">
      <c r="BZ752" s="108"/>
    </row>
    <row r="753" spans="78:78" ht="12.75" customHeight="1" x14ac:dyDescent="0.2">
      <c r="BZ753" s="108"/>
    </row>
    <row r="754" spans="78:78" ht="12.75" customHeight="1" x14ac:dyDescent="0.2">
      <c r="BZ754" s="108"/>
    </row>
    <row r="755" spans="78:78" ht="12.75" customHeight="1" x14ac:dyDescent="0.2">
      <c r="BZ755" s="108"/>
    </row>
    <row r="756" spans="78:78" ht="12.75" customHeight="1" x14ac:dyDescent="0.2">
      <c r="BZ756" s="108"/>
    </row>
    <row r="757" spans="78:78" ht="12.75" customHeight="1" x14ac:dyDescent="0.2">
      <c r="BZ757" s="108"/>
    </row>
    <row r="758" spans="78:78" ht="12.75" customHeight="1" x14ac:dyDescent="0.2">
      <c r="BZ758" s="108"/>
    </row>
    <row r="759" spans="78:78" ht="12.75" customHeight="1" x14ac:dyDescent="0.2">
      <c r="BZ759" s="108"/>
    </row>
    <row r="760" spans="78:78" ht="12.75" customHeight="1" x14ac:dyDescent="0.2">
      <c r="BZ760" s="108"/>
    </row>
    <row r="761" spans="78:78" ht="12.75" customHeight="1" x14ac:dyDescent="0.2">
      <c r="BZ761" s="108"/>
    </row>
    <row r="762" spans="78:78" ht="12.75" customHeight="1" x14ac:dyDescent="0.2">
      <c r="BZ762" s="108"/>
    </row>
    <row r="763" spans="78:78" ht="12.75" customHeight="1" x14ac:dyDescent="0.2">
      <c r="BZ763" s="108"/>
    </row>
    <row r="764" spans="78:78" ht="12.75" customHeight="1" x14ac:dyDescent="0.2">
      <c r="BZ764" s="108"/>
    </row>
    <row r="765" spans="78:78" ht="12.75" customHeight="1" x14ac:dyDescent="0.2">
      <c r="BZ765" s="108"/>
    </row>
    <row r="766" spans="78:78" ht="12.75" customHeight="1" x14ac:dyDescent="0.2">
      <c r="BZ766" s="108"/>
    </row>
    <row r="767" spans="78:78" ht="12.75" customHeight="1" x14ac:dyDescent="0.2">
      <c r="BZ767" s="108"/>
    </row>
    <row r="768" spans="78:78" ht="12.75" customHeight="1" x14ac:dyDescent="0.2">
      <c r="BZ768" s="108"/>
    </row>
    <row r="769" spans="78:78" ht="12.75" customHeight="1" x14ac:dyDescent="0.2">
      <c r="BZ769" s="108"/>
    </row>
    <row r="770" spans="78:78" ht="12.75" customHeight="1" x14ac:dyDescent="0.2">
      <c r="BZ770" s="108"/>
    </row>
    <row r="771" spans="78:78" ht="12.75" customHeight="1" x14ac:dyDescent="0.2">
      <c r="BZ771" s="108"/>
    </row>
    <row r="772" spans="78:78" ht="12.75" customHeight="1" x14ac:dyDescent="0.2">
      <c r="BZ772" s="108"/>
    </row>
    <row r="773" spans="78:78" ht="12.75" customHeight="1" x14ac:dyDescent="0.2">
      <c r="BZ773" s="108"/>
    </row>
    <row r="774" spans="78:78" ht="12.75" customHeight="1" x14ac:dyDescent="0.2">
      <c r="BZ774" s="108"/>
    </row>
    <row r="775" spans="78:78" ht="12.75" customHeight="1" x14ac:dyDescent="0.2">
      <c r="BZ775" s="108"/>
    </row>
    <row r="776" spans="78:78" ht="12.75" customHeight="1" x14ac:dyDescent="0.2">
      <c r="BZ776" s="108"/>
    </row>
    <row r="777" spans="78:78" ht="12.75" customHeight="1" x14ac:dyDescent="0.2">
      <c r="BZ777" s="108"/>
    </row>
    <row r="778" spans="78:78" ht="12.75" customHeight="1" x14ac:dyDescent="0.2">
      <c r="BZ778" s="108"/>
    </row>
    <row r="779" spans="78:78" ht="12.75" customHeight="1" x14ac:dyDescent="0.2">
      <c r="BZ779" s="108"/>
    </row>
    <row r="780" spans="78:78" ht="12.75" customHeight="1" x14ac:dyDescent="0.2">
      <c r="BZ780" s="108"/>
    </row>
    <row r="781" spans="78:78" ht="12.75" customHeight="1" x14ac:dyDescent="0.2">
      <c r="BZ781" s="108"/>
    </row>
    <row r="782" spans="78:78" ht="12.75" customHeight="1" x14ac:dyDescent="0.2">
      <c r="BZ782" s="108"/>
    </row>
    <row r="783" spans="78:78" ht="12.75" customHeight="1" x14ac:dyDescent="0.2">
      <c r="BZ783" s="108"/>
    </row>
    <row r="784" spans="78:78" ht="12.75" customHeight="1" x14ac:dyDescent="0.2">
      <c r="BZ784" s="108"/>
    </row>
    <row r="785" spans="78:78" ht="12.75" customHeight="1" x14ac:dyDescent="0.2">
      <c r="BZ785" s="108"/>
    </row>
    <row r="786" spans="78:78" ht="12.75" customHeight="1" x14ac:dyDescent="0.2">
      <c r="BZ786" s="108"/>
    </row>
    <row r="787" spans="78:78" ht="12.75" customHeight="1" x14ac:dyDescent="0.2">
      <c r="BZ787" s="108"/>
    </row>
    <row r="788" spans="78:78" ht="12.75" customHeight="1" x14ac:dyDescent="0.2">
      <c r="BZ788" s="108"/>
    </row>
    <row r="789" spans="78:78" ht="12.75" customHeight="1" x14ac:dyDescent="0.2">
      <c r="BZ789" s="108"/>
    </row>
    <row r="790" spans="78:78" ht="12.75" customHeight="1" x14ac:dyDescent="0.2">
      <c r="BZ790" s="108"/>
    </row>
    <row r="791" spans="78:78" ht="12.75" customHeight="1" x14ac:dyDescent="0.2">
      <c r="BZ791" s="108"/>
    </row>
    <row r="792" spans="78:78" ht="12.75" customHeight="1" x14ac:dyDescent="0.2">
      <c r="BZ792" s="108"/>
    </row>
    <row r="793" spans="78:78" ht="12.75" customHeight="1" x14ac:dyDescent="0.2">
      <c r="BZ793" s="108"/>
    </row>
    <row r="794" spans="78:78" ht="12.75" customHeight="1" x14ac:dyDescent="0.2">
      <c r="BZ794" s="108"/>
    </row>
    <row r="795" spans="78:78" ht="12.75" customHeight="1" x14ac:dyDescent="0.2">
      <c r="BZ795" s="108"/>
    </row>
    <row r="796" spans="78:78" ht="12.75" customHeight="1" x14ac:dyDescent="0.2">
      <c r="BZ796" s="108"/>
    </row>
    <row r="797" spans="78:78" ht="12.75" customHeight="1" x14ac:dyDescent="0.2">
      <c r="BZ797" s="108"/>
    </row>
    <row r="798" spans="78:78" ht="12.75" customHeight="1" x14ac:dyDescent="0.2">
      <c r="BZ798" s="108"/>
    </row>
    <row r="799" spans="78:78" ht="12.75" customHeight="1" x14ac:dyDescent="0.2">
      <c r="BZ799" s="108"/>
    </row>
    <row r="800" spans="78:78" ht="12.75" customHeight="1" x14ac:dyDescent="0.2">
      <c r="BZ800" s="108"/>
    </row>
    <row r="801" spans="78:78" ht="12.75" customHeight="1" x14ac:dyDescent="0.2">
      <c r="BZ801" s="108"/>
    </row>
    <row r="802" spans="78:78" ht="12.75" customHeight="1" x14ac:dyDescent="0.2">
      <c r="BZ802" s="108"/>
    </row>
    <row r="803" spans="78:78" ht="12.75" customHeight="1" x14ac:dyDescent="0.2">
      <c r="BZ803" s="108"/>
    </row>
    <row r="804" spans="78:78" ht="12.75" customHeight="1" x14ac:dyDescent="0.2">
      <c r="BZ804" s="108"/>
    </row>
    <row r="805" spans="78:78" ht="12.75" customHeight="1" x14ac:dyDescent="0.2">
      <c r="BZ805" s="108"/>
    </row>
    <row r="806" spans="78:78" ht="12.75" customHeight="1" x14ac:dyDescent="0.2">
      <c r="BZ806" s="108"/>
    </row>
    <row r="807" spans="78:78" ht="12.75" customHeight="1" x14ac:dyDescent="0.2">
      <c r="BZ807" s="108"/>
    </row>
    <row r="808" spans="78:78" ht="12.75" customHeight="1" x14ac:dyDescent="0.2">
      <c r="BZ808" s="108"/>
    </row>
    <row r="809" spans="78:78" ht="12.75" customHeight="1" x14ac:dyDescent="0.2">
      <c r="BZ809" s="108"/>
    </row>
    <row r="810" spans="78:78" ht="12.75" customHeight="1" x14ac:dyDescent="0.2">
      <c r="BZ810" s="108"/>
    </row>
    <row r="811" spans="78:78" ht="12.75" customHeight="1" x14ac:dyDescent="0.2">
      <c r="BZ811" s="108"/>
    </row>
    <row r="812" spans="78:78" ht="12.75" customHeight="1" x14ac:dyDescent="0.2">
      <c r="BZ812" s="108"/>
    </row>
    <row r="813" spans="78:78" ht="12.75" customHeight="1" x14ac:dyDescent="0.2">
      <c r="BZ813" s="108"/>
    </row>
    <row r="814" spans="78:78" ht="12.75" customHeight="1" x14ac:dyDescent="0.2">
      <c r="BZ814" s="108"/>
    </row>
    <row r="815" spans="78:78" ht="12.75" customHeight="1" x14ac:dyDescent="0.2">
      <c r="BZ815" s="108"/>
    </row>
    <row r="816" spans="78:78" ht="12.75" customHeight="1" x14ac:dyDescent="0.2">
      <c r="BZ816" s="108"/>
    </row>
    <row r="817" spans="78:78" ht="12.75" customHeight="1" x14ac:dyDescent="0.2">
      <c r="BZ817" s="108"/>
    </row>
    <row r="818" spans="78:78" ht="12.75" customHeight="1" x14ac:dyDescent="0.2">
      <c r="BZ818" s="108"/>
    </row>
    <row r="819" spans="78:78" ht="12.75" customHeight="1" x14ac:dyDescent="0.2">
      <c r="BZ819" s="108"/>
    </row>
    <row r="820" spans="78:78" ht="12.75" customHeight="1" x14ac:dyDescent="0.2">
      <c r="BZ820" s="108"/>
    </row>
    <row r="821" spans="78:78" ht="12.75" customHeight="1" x14ac:dyDescent="0.2">
      <c r="BZ821" s="108"/>
    </row>
    <row r="822" spans="78:78" ht="12.75" customHeight="1" x14ac:dyDescent="0.2">
      <c r="BZ822" s="108"/>
    </row>
    <row r="823" spans="78:78" ht="12.75" customHeight="1" x14ac:dyDescent="0.2">
      <c r="BZ823" s="108"/>
    </row>
    <row r="824" spans="78:78" ht="12.75" customHeight="1" x14ac:dyDescent="0.2">
      <c r="BZ824" s="108"/>
    </row>
    <row r="825" spans="78:78" ht="12.75" customHeight="1" x14ac:dyDescent="0.2">
      <c r="BZ825" s="108"/>
    </row>
    <row r="826" spans="78:78" ht="12.75" customHeight="1" x14ac:dyDescent="0.2">
      <c r="BZ826" s="108"/>
    </row>
    <row r="827" spans="78:78" ht="12.75" customHeight="1" x14ac:dyDescent="0.2">
      <c r="BZ827" s="108"/>
    </row>
    <row r="828" spans="78:78" ht="12.75" customHeight="1" x14ac:dyDescent="0.2">
      <c r="BZ828" s="108"/>
    </row>
    <row r="829" spans="78:78" ht="12.75" customHeight="1" x14ac:dyDescent="0.2">
      <c r="BZ829" s="108"/>
    </row>
    <row r="830" spans="78:78" ht="12.75" customHeight="1" x14ac:dyDescent="0.2">
      <c r="BZ830" s="108"/>
    </row>
    <row r="831" spans="78:78" ht="12.75" customHeight="1" x14ac:dyDescent="0.2">
      <c r="BZ831" s="108"/>
    </row>
    <row r="832" spans="78:78" ht="12.75" customHeight="1" x14ac:dyDescent="0.2">
      <c r="BZ832" s="108"/>
    </row>
    <row r="833" spans="78:78" ht="12.75" customHeight="1" x14ac:dyDescent="0.2">
      <c r="BZ833" s="108"/>
    </row>
    <row r="834" spans="78:78" ht="12.75" customHeight="1" x14ac:dyDescent="0.2">
      <c r="BZ834" s="108"/>
    </row>
    <row r="835" spans="78:78" ht="12.75" customHeight="1" x14ac:dyDescent="0.2">
      <c r="BZ835" s="108"/>
    </row>
    <row r="836" spans="78:78" ht="12.75" customHeight="1" x14ac:dyDescent="0.2">
      <c r="BZ836" s="108"/>
    </row>
    <row r="837" spans="78:78" ht="12.75" customHeight="1" x14ac:dyDescent="0.2">
      <c r="BZ837" s="108"/>
    </row>
    <row r="838" spans="78:78" ht="12.75" customHeight="1" x14ac:dyDescent="0.2">
      <c r="BZ838" s="108"/>
    </row>
    <row r="839" spans="78:78" ht="12.75" customHeight="1" x14ac:dyDescent="0.2">
      <c r="BZ839" s="108"/>
    </row>
    <row r="840" spans="78:78" ht="12.75" customHeight="1" x14ac:dyDescent="0.2">
      <c r="BZ840" s="108"/>
    </row>
    <row r="841" spans="78:78" ht="12.75" customHeight="1" x14ac:dyDescent="0.2">
      <c r="BZ841" s="108"/>
    </row>
    <row r="842" spans="78:78" ht="12.75" customHeight="1" x14ac:dyDescent="0.2">
      <c r="BZ842" s="108"/>
    </row>
    <row r="843" spans="78:78" ht="12.75" customHeight="1" x14ac:dyDescent="0.2">
      <c r="BZ843" s="108"/>
    </row>
    <row r="844" spans="78:78" ht="12.75" customHeight="1" x14ac:dyDescent="0.2">
      <c r="BZ844" s="108"/>
    </row>
    <row r="845" spans="78:78" ht="12.75" customHeight="1" x14ac:dyDescent="0.2">
      <c r="BZ845" s="108"/>
    </row>
    <row r="846" spans="78:78" ht="12.75" customHeight="1" x14ac:dyDescent="0.2">
      <c r="BZ846" s="108"/>
    </row>
    <row r="847" spans="78:78" ht="12.75" customHeight="1" x14ac:dyDescent="0.2">
      <c r="BZ847" s="108"/>
    </row>
    <row r="848" spans="78:78" ht="12.75" customHeight="1" x14ac:dyDescent="0.2">
      <c r="BZ848" s="108"/>
    </row>
    <row r="849" spans="78:78" ht="12.75" customHeight="1" x14ac:dyDescent="0.2">
      <c r="BZ849" s="108"/>
    </row>
    <row r="850" spans="78:78" ht="12.75" customHeight="1" x14ac:dyDescent="0.2">
      <c r="BZ850" s="108"/>
    </row>
    <row r="851" spans="78:78" ht="12.75" customHeight="1" x14ac:dyDescent="0.2">
      <c r="BZ851" s="108"/>
    </row>
    <row r="852" spans="78:78" ht="12.75" customHeight="1" x14ac:dyDescent="0.2">
      <c r="BZ852" s="108"/>
    </row>
    <row r="853" spans="78:78" ht="12.75" customHeight="1" x14ac:dyDescent="0.2">
      <c r="BZ853" s="108"/>
    </row>
    <row r="854" spans="78:78" ht="12.75" customHeight="1" x14ac:dyDescent="0.2">
      <c r="BZ854" s="108"/>
    </row>
    <row r="855" spans="78:78" ht="12.75" customHeight="1" x14ac:dyDescent="0.2">
      <c r="BZ855" s="108"/>
    </row>
    <row r="856" spans="78:78" ht="12.75" customHeight="1" x14ac:dyDescent="0.2">
      <c r="BZ856" s="108"/>
    </row>
    <row r="857" spans="78:78" ht="12.75" customHeight="1" x14ac:dyDescent="0.2">
      <c r="BZ857" s="108"/>
    </row>
    <row r="858" spans="78:78" ht="12.75" customHeight="1" x14ac:dyDescent="0.2">
      <c r="BZ858" s="108"/>
    </row>
    <row r="859" spans="78:78" ht="12.75" customHeight="1" x14ac:dyDescent="0.2">
      <c r="BZ859" s="108"/>
    </row>
    <row r="860" spans="78:78" ht="12.75" customHeight="1" x14ac:dyDescent="0.2">
      <c r="BZ860" s="108"/>
    </row>
    <row r="861" spans="78:78" ht="12.75" customHeight="1" x14ac:dyDescent="0.2">
      <c r="BZ861" s="108"/>
    </row>
    <row r="862" spans="78:78" ht="12.75" customHeight="1" x14ac:dyDescent="0.2">
      <c r="BZ862" s="108"/>
    </row>
    <row r="863" spans="78:78" ht="12.75" customHeight="1" x14ac:dyDescent="0.2">
      <c r="BZ863" s="108"/>
    </row>
    <row r="864" spans="78:78" ht="12.75" customHeight="1" x14ac:dyDescent="0.2">
      <c r="BZ864" s="108"/>
    </row>
    <row r="865" spans="78:78" ht="12.75" customHeight="1" x14ac:dyDescent="0.2">
      <c r="BZ865" s="108"/>
    </row>
    <row r="866" spans="78:78" ht="12.75" customHeight="1" x14ac:dyDescent="0.2">
      <c r="BZ866" s="108"/>
    </row>
    <row r="867" spans="78:78" ht="12.75" customHeight="1" x14ac:dyDescent="0.2">
      <c r="BZ867" s="108"/>
    </row>
    <row r="868" spans="78:78" ht="12.75" customHeight="1" x14ac:dyDescent="0.2">
      <c r="BZ868" s="108"/>
    </row>
    <row r="869" spans="78:78" ht="12.75" customHeight="1" x14ac:dyDescent="0.2">
      <c r="BZ869" s="108"/>
    </row>
    <row r="870" spans="78:78" ht="12.75" customHeight="1" x14ac:dyDescent="0.2">
      <c r="BZ870" s="108"/>
    </row>
    <row r="871" spans="78:78" ht="12.75" customHeight="1" x14ac:dyDescent="0.2">
      <c r="BZ871" s="108"/>
    </row>
    <row r="872" spans="78:78" ht="12.75" customHeight="1" x14ac:dyDescent="0.2">
      <c r="BZ872" s="108"/>
    </row>
    <row r="873" spans="78:78" ht="12.75" customHeight="1" x14ac:dyDescent="0.2">
      <c r="BZ873" s="108"/>
    </row>
    <row r="874" spans="78:78" ht="12.75" customHeight="1" x14ac:dyDescent="0.2">
      <c r="BZ874" s="108"/>
    </row>
    <row r="875" spans="78:78" ht="12.75" customHeight="1" x14ac:dyDescent="0.2">
      <c r="BZ875" s="108"/>
    </row>
    <row r="876" spans="78:78" ht="12.75" customHeight="1" x14ac:dyDescent="0.2">
      <c r="BZ876" s="108"/>
    </row>
    <row r="877" spans="78:78" ht="12.75" customHeight="1" x14ac:dyDescent="0.2">
      <c r="BZ877" s="108"/>
    </row>
    <row r="878" spans="78:78" ht="12.75" customHeight="1" x14ac:dyDescent="0.2">
      <c r="BZ878" s="108"/>
    </row>
    <row r="879" spans="78:78" ht="12.75" customHeight="1" x14ac:dyDescent="0.2">
      <c r="BZ879" s="108"/>
    </row>
    <row r="880" spans="78:78" ht="12.75" customHeight="1" x14ac:dyDescent="0.2">
      <c r="BZ880" s="108"/>
    </row>
    <row r="881" spans="78:78" ht="12.75" customHeight="1" x14ac:dyDescent="0.2">
      <c r="BZ881" s="108"/>
    </row>
    <row r="882" spans="78:78" ht="12.75" customHeight="1" x14ac:dyDescent="0.2">
      <c r="BZ882" s="108"/>
    </row>
    <row r="883" spans="78:78" ht="12.75" customHeight="1" x14ac:dyDescent="0.2">
      <c r="BZ883" s="108"/>
    </row>
    <row r="884" spans="78:78" ht="12.75" customHeight="1" x14ac:dyDescent="0.2">
      <c r="BZ884" s="108"/>
    </row>
    <row r="885" spans="78:78" ht="12.75" customHeight="1" x14ac:dyDescent="0.2">
      <c r="BZ885" s="108"/>
    </row>
    <row r="886" spans="78:78" ht="12.75" customHeight="1" x14ac:dyDescent="0.2">
      <c r="BZ886" s="108"/>
    </row>
    <row r="887" spans="78:78" ht="12.75" customHeight="1" x14ac:dyDescent="0.2">
      <c r="BZ887" s="108"/>
    </row>
    <row r="888" spans="78:78" ht="12.75" customHeight="1" x14ac:dyDescent="0.2">
      <c r="BZ888" s="108"/>
    </row>
    <row r="889" spans="78:78" ht="12.75" customHeight="1" x14ac:dyDescent="0.2">
      <c r="BZ889" s="108"/>
    </row>
    <row r="890" spans="78:78" ht="12.75" customHeight="1" x14ac:dyDescent="0.2">
      <c r="BZ890" s="108"/>
    </row>
    <row r="891" spans="78:78" ht="12.75" customHeight="1" x14ac:dyDescent="0.2">
      <c r="BZ891" s="108"/>
    </row>
    <row r="892" spans="78:78" ht="12.75" customHeight="1" x14ac:dyDescent="0.2">
      <c r="BZ892" s="108"/>
    </row>
    <row r="893" spans="78:78" ht="12.75" customHeight="1" x14ac:dyDescent="0.2">
      <c r="BZ893" s="108"/>
    </row>
    <row r="894" spans="78:78" ht="12.75" customHeight="1" x14ac:dyDescent="0.2">
      <c r="BZ894" s="108"/>
    </row>
    <row r="895" spans="78:78" ht="12.75" customHeight="1" x14ac:dyDescent="0.2">
      <c r="BZ895" s="108"/>
    </row>
    <row r="896" spans="78:78" ht="12.75" customHeight="1" x14ac:dyDescent="0.2">
      <c r="BZ896" s="108"/>
    </row>
    <row r="897" spans="78:78" ht="12.75" customHeight="1" x14ac:dyDescent="0.2">
      <c r="BZ897" s="108"/>
    </row>
    <row r="898" spans="78:78" ht="12.75" customHeight="1" x14ac:dyDescent="0.2">
      <c r="BZ898" s="108"/>
    </row>
    <row r="899" spans="78:78" ht="12.75" customHeight="1" x14ac:dyDescent="0.2">
      <c r="BZ899" s="108"/>
    </row>
    <row r="900" spans="78:78" ht="12.75" customHeight="1" x14ac:dyDescent="0.2">
      <c r="BZ900" s="108"/>
    </row>
    <row r="901" spans="78:78" ht="12.75" customHeight="1" x14ac:dyDescent="0.2">
      <c r="BZ901" s="108"/>
    </row>
    <row r="902" spans="78:78" ht="12.75" customHeight="1" x14ac:dyDescent="0.2">
      <c r="BZ902" s="108"/>
    </row>
    <row r="903" spans="78:78" ht="12.75" customHeight="1" x14ac:dyDescent="0.2">
      <c r="BZ903" s="108"/>
    </row>
    <row r="904" spans="78:78" ht="12.75" customHeight="1" x14ac:dyDescent="0.2">
      <c r="BZ904" s="108"/>
    </row>
    <row r="905" spans="78:78" ht="12.75" customHeight="1" x14ac:dyDescent="0.2">
      <c r="BZ905" s="108"/>
    </row>
    <row r="906" spans="78:78" ht="12.75" customHeight="1" x14ac:dyDescent="0.2">
      <c r="BZ906" s="108"/>
    </row>
    <row r="907" spans="78:78" ht="12.75" customHeight="1" x14ac:dyDescent="0.2">
      <c r="BZ907" s="108"/>
    </row>
    <row r="908" spans="78:78" ht="12.75" customHeight="1" x14ac:dyDescent="0.2">
      <c r="BZ908" s="108"/>
    </row>
    <row r="909" spans="78:78" ht="12.75" customHeight="1" x14ac:dyDescent="0.2">
      <c r="BZ909" s="108"/>
    </row>
    <row r="910" spans="78:78" ht="12.75" customHeight="1" x14ac:dyDescent="0.2">
      <c r="BZ910" s="108"/>
    </row>
    <row r="911" spans="78:78" ht="12.75" customHeight="1" x14ac:dyDescent="0.2">
      <c r="BZ911" s="108"/>
    </row>
    <row r="912" spans="78:78" ht="12.75" customHeight="1" x14ac:dyDescent="0.2">
      <c r="BZ912" s="108"/>
    </row>
    <row r="913" spans="78:78" ht="12.75" customHeight="1" x14ac:dyDescent="0.2">
      <c r="BZ913" s="108"/>
    </row>
    <row r="914" spans="78:78" ht="12.75" customHeight="1" x14ac:dyDescent="0.2">
      <c r="BZ914" s="108"/>
    </row>
    <row r="915" spans="78:78" ht="12.75" customHeight="1" x14ac:dyDescent="0.2">
      <c r="BZ915" s="108"/>
    </row>
    <row r="916" spans="78:78" ht="12.75" customHeight="1" x14ac:dyDescent="0.2">
      <c r="BZ916" s="108"/>
    </row>
    <row r="917" spans="78:78" ht="12.75" customHeight="1" x14ac:dyDescent="0.2">
      <c r="BZ917" s="108"/>
    </row>
    <row r="918" spans="78:78" ht="12.75" customHeight="1" x14ac:dyDescent="0.2">
      <c r="BZ918" s="108"/>
    </row>
    <row r="919" spans="78:78" ht="12.75" customHeight="1" x14ac:dyDescent="0.2">
      <c r="BZ919" s="108"/>
    </row>
    <row r="920" spans="78:78" ht="12.75" customHeight="1" x14ac:dyDescent="0.2">
      <c r="BZ920" s="108"/>
    </row>
    <row r="921" spans="78:78" ht="12.75" customHeight="1" x14ac:dyDescent="0.2">
      <c r="BZ921" s="108"/>
    </row>
    <row r="922" spans="78:78" ht="12.75" customHeight="1" x14ac:dyDescent="0.2">
      <c r="BZ922" s="108"/>
    </row>
    <row r="923" spans="78:78" ht="12.75" customHeight="1" x14ac:dyDescent="0.2">
      <c r="BZ923" s="108"/>
    </row>
    <row r="924" spans="78:78" ht="12.75" customHeight="1" x14ac:dyDescent="0.2">
      <c r="BZ924" s="108"/>
    </row>
    <row r="925" spans="78:78" ht="12.75" customHeight="1" x14ac:dyDescent="0.2">
      <c r="BZ925" s="108"/>
    </row>
    <row r="926" spans="78:78" ht="12.75" customHeight="1" x14ac:dyDescent="0.2">
      <c r="BZ926" s="108"/>
    </row>
    <row r="927" spans="78:78" ht="12.75" customHeight="1" x14ac:dyDescent="0.2">
      <c r="BZ927" s="108"/>
    </row>
    <row r="928" spans="78:78" ht="12.75" customHeight="1" x14ac:dyDescent="0.2">
      <c r="BZ928" s="108"/>
    </row>
    <row r="929" spans="78:78" ht="12.75" customHeight="1" x14ac:dyDescent="0.2">
      <c r="BZ929" s="108"/>
    </row>
    <row r="930" spans="78:78" ht="12.75" customHeight="1" x14ac:dyDescent="0.2">
      <c r="BZ930" s="108"/>
    </row>
    <row r="931" spans="78:78" ht="12.75" customHeight="1" x14ac:dyDescent="0.2">
      <c r="BZ931" s="108"/>
    </row>
    <row r="932" spans="78:78" ht="12.75" customHeight="1" x14ac:dyDescent="0.2">
      <c r="BZ932" s="108"/>
    </row>
    <row r="933" spans="78:78" ht="12.75" customHeight="1" x14ac:dyDescent="0.2">
      <c r="BZ933" s="108"/>
    </row>
    <row r="934" spans="78:78" ht="12.75" customHeight="1" x14ac:dyDescent="0.2">
      <c r="BZ934" s="108"/>
    </row>
    <row r="935" spans="78:78" ht="12.75" customHeight="1" x14ac:dyDescent="0.2">
      <c r="BZ935" s="108"/>
    </row>
    <row r="936" spans="78:78" ht="12.75" customHeight="1" x14ac:dyDescent="0.2">
      <c r="BZ936" s="108"/>
    </row>
    <row r="937" spans="78:78" ht="12.75" customHeight="1" x14ac:dyDescent="0.2">
      <c r="BZ937" s="108"/>
    </row>
    <row r="938" spans="78:78" ht="12.75" customHeight="1" x14ac:dyDescent="0.2">
      <c r="BZ938" s="108"/>
    </row>
    <row r="939" spans="78:78" ht="12.75" customHeight="1" x14ac:dyDescent="0.2">
      <c r="BZ939" s="108"/>
    </row>
    <row r="940" spans="78:78" ht="12.75" customHeight="1" x14ac:dyDescent="0.2">
      <c r="BZ940" s="108"/>
    </row>
    <row r="941" spans="78:78" ht="12.75" customHeight="1" x14ac:dyDescent="0.2">
      <c r="BZ941" s="108"/>
    </row>
    <row r="942" spans="78:78" ht="12.75" customHeight="1" x14ac:dyDescent="0.2">
      <c r="BZ942" s="108"/>
    </row>
    <row r="943" spans="78:78" ht="12.75" customHeight="1" x14ac:dyDescent="0.2">
      <c r="BZ943" s="108"/>
    </row>
    <row r="944" spans="78:78" ht="12.75" customHeight="1" x14ac:dyDescent="0.2">
      <c r="BZ944" s="108"/>
    </row>
    <row r="945" spans="78:78" ht="12.75" customHeight="1" x14ac:dyDescent="0.2">
      <c r="BZ945" s="108"/>
    </row>
    <row r="946" spans="78:78" ht="12.75" customHeight="1" x14ac:dyDescent="0.2">
      <c r="BZ946" s="108"/>
    </row>
    <row r="947" spans="78:78" ht="12.75" customHeight="1" x14ac:dyDescent="0.2">
      <c r="BZ947" s="108"/>
    </row>
    <row r="948" spans="78:78" ht="12.75" customHeight="1" x14ac:dyDescent="0.2">
      <c r="BZ948" s="108"/>
    </row>
    <row r="949" spans="78:78" ht="12.75" customHeight="1" x14ac:dyDescent="0.2">
      <c r="BZ949" s="108"/>
    </row>
    <row r="950" spans="78:78" ht="12.75" customHeight="1" x14ac:dyDescent="0.2">
      <c r="BZ950" s="108"/>
    </row>
    <row r="951" spans="78:78" ht="12.75" customHeight="1" x14ac:dyDescent="0.2">
      <c r="BZ951" s="108"/>
    </row>
    <row r="952" spans="78:78" ht="12.75" customHeight="1" x14ac:dyDescent="0.2">
      <c r="BZ952" s="108"/>
    </row>
    <row r="953" spans="78:78" ht="12.75" customHeight="1" x14ac:dyDescent="0.2">
      <c r="BZ953" s="108"/>
    </row>
    <row r="954" spans="78:78" ht="12.75" customHeight="1" x14ac:dyDescent="0.2">
      <c r="BZ954" s="108"/>
    </row>
    <row r="955" spans="78:78" ht="12.75" customHeight="1" x14ac:dyDescent="0.2">
      <c r="BZ955" s="108"/>
    </row>
    <row r="956" spans="78:78" ht="12.75" customHeight="1" x14ac:dyDescent="0.2">
      <c r="BZ956" s="108"/>
    </row>
    <row r="957" spans="78:78" ht="12.75" customHeight="1" x14ac:dyDescent="0.2">
      <c r="BZ957" s="108"/>
    </row>
    <row r="958" spans="78:78" ht="12.75" customHeight="1" x14ac:dyDescent="0.2">
      <c r="BZ958" s="108"/>
    </row>
    <row r="959" spans="78:78" ht="12.75" customHeight="1" x14ac:dyDescent="0.2">
      <c r="BZ959" s="108"/>
    </row>
    <row r="960" spans="78:78" ht="12.75" customHeight="1" x14ac:dyDescent="0.2">
      <c r="BZ960" s="108"/>
    </row>
    <row r="961" spans="78:78" ht="12.75" customHeight="1" x14ac:dyDescent="0.2">
      <c r="BZ961" s="108"/>
    </row>
    <row r="962" spans="78:78" ht="12.75" customHeight="1" x14ac:dyDescent="0.2">
      <c r="BZ962" s="108"/>
    </row>
    <row r="963" spans="78:78" ht="12.75" customHeight="1" x14ac:dyDescent="0.2">
      <c r="BZ963" s="108"/>
    </row>
    <row r="964" spans="78:78" ht="12.75" customHeight="1" x14ac:dyDescent="0.2">
      <c r="BZ964" s="108"/>
    </row>
    <row r="965" spans="78:78" ht="12.75" customHeight="1" x14ac:dyDescent="0.2">
      <c r="BZ965" s="108"/>
    </row>
    <row r="966" spans="78:78" ht="12.75" customHeight="1" x14ac:dyDescent="0.2">
      <c r="BZ966" s="108"/>
    </row>
    <row r="967" spans="78:78" ht="12.75" customHeight="1" x14ac:dyDescent="0.2">
      <c r="BZ967" s="108"/>
    </row>
    <row r="968" spans="78:78" ht="12.75" customHeight="1" x14ac:dyDescent="0.2">
      <c r="BZ968" s="108"/>
    </row>
    <row r="969" spans="78:78" ht="12.75" customHeight="1" x14ac:dyDescent="0.2">
      <c r="BZ969" s="108"/>
    </row>
    <row r="970" spans="78:78" ht="12.75" customHeight="1" x14ac:dyDescent="0.2">
      <c r="BZ970" s="108"/>
    </row>
    <row r="971" spans="78:78" ht="12.75" customHeight="1" x14ac:dyDescent="0.2">
      <c r="BZ971" s="108"/>
    </row>
    <row r="972" spans="78:78" ht="12.75" customHeight="1" x14ac:dyDescent="0.2">
      <c r="BZ972" s="108"/>
    </row>
    <row r="973" spans="78:78" ht="12.75" customHeight="1" x14ac:dyDescent="0.2">
      <c r="BZ973" s="108"/>
    </row>
    <row r="974" spans="78:78" ht="12.75" customHeight="1" x14ac:dyDescent="0.2">
      <c r="BZ974" s="108"/>
    </row>
    <row r="975" spans="78:78" ht="12.75" customHeight="1" x14ac:dyDescent="0.2">
      <c r="BZ975" s="108"/>
    </row>
    <row r="976" spans="78:78" ht="12.75" customHeight="1" x14ac:dyDescent="0.2">
      <c r="BZ976" s="108"/>
    </row>
    <row r="977" spans="78:78" ht="12.75" customHeight="1" x14ac:dyDescent="0.2">
      <c r="BZ977" s="108"/>
    </row>
    <row r="978" spans="78:78" ht="12.75" customHeight="1" x14ac:dyDescent="0.2">
      <c r="BZ978" s="108"/>
    </row>
    <row r="979" spans="78:78" ht="12.75" customHeight="1" x14ac:dyDescent="0.2">
      <c r="BZ979" s="108"/>
    </row>
    <row r="980" spans="78:78" ht="12.75" customHeight="1" x14ac:dyDescent="0.2">
      <c r="BZ980" s="108"/>
    </row>
    <row r="981" spans="78:78" ht="12.75" customHeight="1" x14ac:dyDescent="0.2">
      <c r="BZ981" s="108"/>
    </row>
    <row r="982" spans="78:78" ht="12.75" customHeight="1" x14ac:dyDescent="0.2">
      <c r="BZ982" s="108"/>
    </row>
    <row r="983" spans="78:78" ht="12.75" customHeight="1" x14ac:dyDescent="0.2">
      <c r="BZ983" s="108"/>
    </row>
    <row r="984" spans="78:78" ht="12.75" customHeight="1" x14ac:dyDescent="0.2">
      <c r="BZ984" s="108"/>
    </row>
    <row r="985" spans="78:78" ht="12.75" customHeight="1" x14ac:dyDescent="0.2">
      <c r="BZ985" s="108"/>
    </row>
    <row r="986" spans="78:78" ht="12.75" customHeight="1" x14ac:dyDescent="0.2">
      <c r="BZ986" s="108"/>
    </row>
    <row r="987" spans="78:78" ht="12.75" customHeight="1" x14ac:dyDescent="0.2">
      <c r="BZ987" s="108"/>
    </row>
    <row r="988" spans="78:78" ht="12.75" customHeight="1" x14ac:dyDescent="0.2">
      <c r="BZ988" s="108"/>
    </row>
    <row r="989" spans="78:78" ht="12.75" customHeight="1" x14ac:dyDescent="0.2">
      <c r="BZ989" s="108"/>
    </row>
    <row r="990" spans="78:78" ht="12.75" customHeight="1" x14ac:dyDescent="0.2">
      <c r="BZ990" s="108"/>
    </row>
    <row r="991" spans="78:78" ht="12.75" customHeight="1" x14ac:dyDescent="0.2">
      <c r="BZ991" s="108"/>
    </row>
    <row r="992" spans="78:78" ht="12.75" customHeight="1" x14ac:dyDescent="0.2">
      <c r="BZ992" s="108"/>
    </row>
    <row r="993" spans="78:78" ht="12.75" customHeight="1" x14ac:dyDescent="0.2">
      <c r="BZ993" s="108"/>
    </row>
    <row r="994" spans="78:78" ht="12.75" customHeight="1" x14ac:dyDescent="0.2">
      <c r="BZ994" s="108"/>
    </row>
    <row r="995" spans="78:78" ht="12.75" customHeight="1" x14ac:dyDescent="0.2">
      <c r="BZ995" s="108"/>
    </row>
    <row r="996" spans="78:78" ht="12.75" customHeight="1" x14ac:dyDescent="0.2">
      <c r="BZ996" s="108"/>
    </row>
    <row r="997" spans="78:78" ht="12.75" customHeight="1" x14ac:dyDescent="0.2">
      <c r="BZ997" s="108"/>
    </row>
    <row r="998" spans="78:78" ht="12.75" customHeight="1" x14ac:dyDescent="0.2">
      <c r="BZ998" s="108"/>
    </row>
    <row r="999" spans="78:78" ht="12.75" customHeight="1" x14ac:dyDescent="0.2">
      <c r="BZ999" s="108"/>
    </row>
    <row r="1000" spans="78:78" ht="12.75" customHeight="1" x14ac:dyDescent="0.2">
      <c r="BZ1000" s="108"/>
    </row>
    <row r="1001" spans="78:78" ht="12.75" customHeight="1" x14ac:dyDescent="0.2">
      <c r="BZ1001" s="108"/>
    </row>
    <row r="1002" spans="78:78" ht="12.75" customHeight="1" x14ac:dyDescent="0.2">
      <c r="BZ1002" s="108"/>
    </row>
    <row r="1003" spans="78:78" ht="12.75" customHeight="1" x14ac:dyDescent="0.2">
      <c r="BZ1003" s="108"/>
    </row>
    <row r="1004" spans="78:78" ht="12.75" customHeight="1" x14ac:dyDescent="0.2">
      <c r="BZ1004" s="108"/>
    </row>
    <row r="1005" spans="78:78" ht="12.75" customHeight="1" x14ac:dyDescent="0.2">
      <c r="BZ1005" s="108"/>
    </row>
    <row r="1006" spans="78:78" ht="12.75" customHeight="1" x14ac:dyDescent="0.2">
      <c r="BZ1006" s="108"/>
    </row>
    <row r="1007" spans="78:78" ht="12.75" customHeight="1" x14ac:dyDescent="0.2">
      <c r="BZ1007" s="108"/>
    </row>
    <row r="1008" spans="78:78" ht="12.75" customHeight="1" x14ac:dyDescent="0.2">
      <c r="BZ1008" s="108"/>
    </row>
    <row r="1009" spans="78:78" ht="12.75" customHeight="1" x14ac:dyDescent="0.2">
      <c r="BZ1009" s="108"/>
    </row>
    <row r="1010" spans="78:78" ht="12.75" customHeight="1" x14ac:dyDescent="0.2">
      <c r="BZ1010" s="108"/>
    </row>
    <row r="1011" spans="78:78" ht="12.75" customHeight="1" x14ac:dyDescent="0.2">
      <c r="BZ1011" s="108"/>
    </row>
    <row r="1012" spans="78:78" ht="12.75" customHeight="1" x14ac:dyDescent="0.2">
      <c r="BZ1012" s="108"/>
    </row>
    <row r="1013" spans="78:78" ht="12.75" customHeight="1" x14ac:dyDescent="0.2">
      <c r="BZ1013" s="108"/>
    </row>
    <row r="1014" spans="78:78" ht="12.75" customHeight="1" x14ac:dyDescent="0.2">
      <c r="BZ1014" s="108"/>
    </row>
    <row r="1015" spans="78:78" ht="12.75" customHeight="1" x14ac:dyDescent="0.2">
      <c r="BZ1015" s="108"/>
    </row>
    <row r="1016" spans="78:78" ht="12.75" customHeight="1" x14ac:dyDescent="0.2">
      <c r="BZ1016" s="108"/>
    </row>
    <row r="1017" spans="78:78" ht="12.75" customHeight="1" x14ac:dyDescent="0.2">
      <c r="BZ1017" s="108"/>
    </row>
    <row r="1018" spans="78:78" ht="12.75" customHeight="1" x14ac:dyDescent="0.2">
      <c r="BZ1018" s="108"/>
    </row>
    <row r="1019" spans="78:78" ht="12.75" customHeight="1" x14ac:dyDescent="0.2">
      <c r="BZ1019" s="108"/>
    </row>
    <row r="1020" spans="78:78" ht="12.75" customHeight="1" x14ac:dyDescent="0.2">
      <c r="BZ1020" s="108"/>
    </row>
    <row r="1021" spans="78:78" ht="12.75" customHeight="1" x14ac:dyDescent="0.2">
      <c r="BZ1021" s="108"/>
    </row>
    <row r="1022" spans="78:78" ht="12.75" customHeight="1" x14ac:dyDescent="0.2">
      <c r="BZ1022" s="108"/>
    </row>
    <row r="1023" spans="78:78" ht="12.75" customHeight="1" x14ac:dyDescent="0.2">
      <c r="BZ1023" s="108"/>
    </row>
    <row r="1024" spans="78:78" ht="12.75" customHeight="1" x14ac:dyDescent="0.2">
      <c r="BZ1024" s="108"/>
    </row>
    <row r="1025" spans="78:78" ht="12.75" customHeight="1" x14ac:dyDescent="0.2">
      <c r="BZ1025" s="108"/>
    </row>
    <row r="1026" spans="78:78" ht="12.75" customHeight="1" x14ac:dyDescent="0.2">
      <c r="BZ1026" s="108"/>
    </row>
    <row r="1027" spans="78:78" ht="12.75" customHeight="1" x14ac:dyDescent="0.2">
      <c r="BZ1027" s="108"/>
    </row>
    <row r="1028" spans="78:78" ht="12.75" customHeight="1" x14ac:dyDescent="0.2">
      <c r="BZ1028" s="108"/>
    </row>
    <row r="1029" spans="78:78" ht="12.75" customHeight="1" x14ac:dyDescent="0.2">
      <c r="BZ1029" s="108"/>
    </row>
    <row r="1030" spans="78:78" ht="12.75" customHeight="1" x14ac:dyDescent="0.2">
      <c r="BZ1030" s="108"/>
    </row>
    <row r="1031" spans="78:78" ht="12.75" customHeight="1" x14ac:dyDescent="0.2">
      <c r="BZ1031" s="108"/>
    </row>
    <row r="1032" spans="78:78" ht="12.75" customHeight="1" x14ac:dyDescent="0.2">
      <c r="BZ1032" s="108"/>
    </row>
    <row r="1033" spans="78:78" ht="12.75" customHeight="1" x14ac:dyDescent="0.2">
      <c r="BZ1033" s="108"/>
    </row>
    <row r="1034" spans="78:78" ht="12.75" customHeight="1" x14ac:dyDescent="0.2">
      <c r="BZ1034" s="108"/>
    </row>
    <row r="1035" spans="78:78" ht="12.75" customHeight="1" x14ac:dyDescent="0.2">
      <c r="BZ1035" s="108"/>
    </row>
    <row r="1036" spans="78:78" ht="12.75" customHeight="1" x14ac:dyDescent="0.2">
      <c r="BZ1036" s="108"/>
    </row>
    <row r="1037" spans="78:78" ht="12.75" customHeight="1" x14ac:dyDescent="0.2">
      <c r="BZ1037" s="108"/>
    </row>
    <row r="1038" spans="78:78" ht="12.75" customHeight="1" x14ac:dyDescent="0.2">
      <c r="BZ1038" s="108"/>
    </row>
    <row r="1039" spans="78:78" ht="12.75" customHeight="1" x14ac:dyDescent="0.2">
      <c r="BZ1039" s="108"/>
    </row>
    <row r="1040" spans="78:78" ht="12.75" customHeight="1" x14ac:dyDescent="0.2">
      <c r="BZ1040" s="108"/>
    </row>
    <row r="1041" spans="78:78" ht="12.75" customHeight="1" x14ac:dyDescent="0.2">
      <c r="BZ1041" s="108"/>
    </row>
    <row r="1042" spans="78:78" ht="12.75" customHeight="1" x14ac:dyDescent="0.2">
      <c r="BZ1042" s="108"/>
    </row>
    <row r="1043" spans="78:78" ht="12.75" customHeight="1" x14ac:dyDescent="0.2">
      <c r="BZ1043" s="108"/>
    </row>
  </sheetData>
  <mergeCells count="16">
    <mergeCell ref="F8:G8"/>
    <mergeCell ref="F9:G9"/>
    <mergeCell ref="F10:G10"/>
    <mergeCell ref="H8:I8"/>
    <mergeCell ref="H9:I9"/>
    <mergeCell ref="H10:I10"/>
    <mergeCell ref="F7:G7"/>
    <mergeCell ref="H7:I7"/>
    <mergeCell ref="B2:C2"/>
    <mergeCell ref="B3:C3"/>
    <mergeCell ref="B4:C4"/>
    <mergeCell ref="F2:G2"/>
    <mergeCell ref="F3:G3"/>
    <mergeCell ref="F4:G4"/>
    <mergeCell ref="F5:G5"/>
    <mergeCell ref="F6:G6"/>
  </mergeCells>
  <conditionalFormatting sqref="M29:R29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S35:X526">
    <cfRule type="cellIs" dxfId="3" priority="3" operator="lessThan">
      <formula>0</formula>
    </cfRule>
  </conditionalFormatting>
  <dataValidations count="1">
    <dataValidation type="list" allowBlank="1" showInputMessage="1" showErrorMessage="1" sqref="B3:C3" xr:uid="{00000000-0002-0000-0200-000000000000}">
      <formula1>$B$15:$B$20</formula1>
    </dataValidation>
  </dataValidations>
  <pageMargins left="0.7" right="0.7" top="0.75" bottom="0.75" header="0.3" footer="0.3"/>
  <pageSetup orientation="portrait" horizontalDpi="4294967293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26"/>
  <sheetViews>
    <sheetView tabSelected="1" zoomScaleNormal="100" workbookViewId="0">
      <selection activeCell="B5" sqref="B5"/>
    </sheetView>
  </sheetViews>
  <sheetFormatPr defaultColWidth="9.140625" defaultRowHeight="12.75" customHeight="1" outlineLevelCol="1" x14ac:dyDescent="0.2"/>
  <cols>
    <col min="1" max="1" width="15" style="82" customWidth="1"/>
    <col min="2" max="9" width="15" style="80" customWidth="1"/>
    <col min="10" max="10" width="15" style="143" customWidth="1"/>
    <col min="11" max="11" width="4.42578125" style="80" customWidth="1"/>
    <col min="12" max="12" width="20.28515625" style="149" customWidth="1"/>
    <col min="13" max="13" width="9.28515625" style="114" customWidth="1"/>
    <col min="14" max="16" width="9.28515625" style="80" customWidth="1"/>
    <col min="17" max="20" width="7.7109375" style="80" customWidth="1"/>
    <col min="21" max="26" width="7.7109375" style="80" customWidth="1" outlineLevel="1"/>
    <col min="27" max="27" width="7.7109375" style="114" customWidth="1" outlineLevel="1"/>
    <col min="28" max="42" width="7.7109375" style="80" customWidth="1" outlineLevel="1"/>
    <col min="43" max="52" width="15.42578125" style="80" customWidth="1"/>
    <col min="53" max="53" width="2.42578125" style="80" customWidth="1"/>
    <col min="54" max="55" width="19" style="80" customWidth="1"/>
    <col min="56" max="56" width="12" style="80" customWidth="1"/>
    <col min="57" max="58" width="9" style="80" customWidth="1"/>
    <col min="59" max="69" width="14.140625" style="80" customWidth="1"/>
    <col min="70" max="80" width="11.85546875" style="80" customWidth="1"/>
    <col min="81" max="16384" width="9.140625" style="80"/>
  </cols>
  <sheetData>
    <row r="1" spans="1:46" ht="65.25" customHeight="1" x14ac:dyDescent="0.2">
      <c r="A1" s="170" t="s">
        <v>90</v>
      </c>
    </row>
    <row r="2" spans="1:46" ht="17.25" customHeight="1" x14ac:dyDescent="0.2">
      <c r="A2" s="177" t="s">
        <v>7</v>
      </c>
      <c r="B2" s="230">
        <v>489.12</v>
      </c>
      <c r="C2" s="231"/>
      <c r="E2" s="176" t="s">
        <v>84</v>
      </c>
      <c r="F2" s="223" t="e">
        <f>AVERAGE((B31*B29)+(C31*C29)+(D31*D29)+(E31*E29)+(F31*F29)+(G31*G29))</f>
        <v>#DIV/0!</v>
      </c>
      <c r="G2" s="224"/>
      <c r="H2" s="139"/>
      <c r="I2" s="139"/>
      <c r="Q2" s="83"/>
    </row>
    <row r="3" spans="1:46" ht="17.25" customHeight="1" x14ac:dyDescent="0.2">
      <c r="A3" s="177" t="s">
        <v>14</v>
      </c>
      <c r="B3" s="232" t="s">
        <v>32</v>
      </c>
      <c r="C3" s="233"/>
      <c r="E3" s="176" t="s">
        <v>79</v>
      </c>
      <c r="F3" s="234">
        <f>COUNT(A35:A526)/52</f>
        <v>9.4615384615384617</v>
      </c>
      <c r="G3" s="235"/>
      <c r="H3" s="140"/>
      <c r="I3" s="140"/>
    </row>
    <row r="4" spans="1:46" ht="17.25" customHeight="1" x14ac:dyDescent="0.2">
      <c r="A4" s="177" t="s">
        <v>12</v>
      </c>
      <c r="B4" s="230">
        <v>489.12</v>
      </c>
      <c r="C4" s="231"/>
      <c r="E4" s="176" t="s">
        <v>76</v>
      </c>
      <c r="F4" s="223">
        <f>AT33</f>
        <v>0.59583306484349174</v>
      </c>
      <c r="G4" s="224"/>
      <c r="H4" s="139"/>
      <c r="I4" s="139"/>
      <c r="J4" s="169"/>
      <c r="AO4" s="88"/>
      <c r="AP4" s="88"/>
      <c r="AQ4" s="88"/>
      <c r="AR4" s="88"/>
      <c r="AS4" s="88"/>
      <c r="AT4" s="88"/>
    </row>
    <row r="5" spans="1:46" ht="17.25" customHeight="1" x14ac:dyDescent="0.2">
      <c r="A5" s="115"/>
      <c r="B5" s="141"/>
      <c r="C5" s="141"/>
      <c r="E5" s="176" t="s">
        <v>9</v>
      </c>
      <c r="F5" s="228">
        <f>AS33+AR33</f>
        <v>11074.487009697456</v>
      </c>
      <c r="G5" s="229"/>
      <c r="J5" s="169"/>
      <c r="L5" s="150"/>
      <c r="M5" s="108"/>
    </row>
    <row r="6" spans="1:46" ht="17.25" customHeight="1" x14ac:dyDescent="0.2">
      <c r="A6" s="115"/>
      <c r="B6" s="116"/>
      <c r="C6" s="116"/>
      <c r="E6" s="176" t="s">
        <v>80</v>
      </c>
      <c r="F6" s="223">
        <f>((AS33/ABS(AR33))^(1/F3))-1</f>
        <v>5.0640067364563501E-2</v>
      </c>
      <c r="G6" s="224"/>
      <c r="H6" s="128"/>
      <c r="I6" s="128"/>
      <c r="J6" s="169"/>
      <c r="L6" s="150"/>
      <c r="M6" s="108"/>
    </row>
    <row r="7" spans="1:46" ht="17.25" customHeight="1" x14ac:dyDescent="0.2">
      <c r="A7" s="115"/>
      <c r="B7" s="116"/>
      <c r="C7" s="116"/>
      <c r="E7" s="176"/>
      <c r="F7" s="225" t="s">
        <v>77</v>
      </c>
      <c r="G7" s="225"/>
      <c r="H7" s="226" t="s">
        <v>78</v>
      </c>
      <c r="I7" s="227"/>
      <c r="J7" s="169"/>
      <c r="L7" s="150"/>
      <c r="M7" s="108"/>
    </row>
    <row r="8" spans="1:46" ht="17.25" customHeight="1" x14ac:dyDescent="0.2">
      <c r="A8" s="115"/>
      <c r="B8" s="116"/>
      <c r="C8" s="116"/>
      <c r="E8" s="176" t="s">
        <v>66</v>
      </c>
      <c r="F8" s="221">
        <f>AW33</f>
        <v>0.73805700083706927</v>
      </c>
      <c r="G8" s="222"/>
      <c r="H8" s="221">
        <f>AZ33</f>
        <v>0.78677139734799595</v>
      </c>
      <c r="I8" s="222"/>
      <c r="L8" s="150"/>
      <c r="M8" s="108"/>
    </row>
    <row r="9" spans="1:46" ht="17.25" customHeight="1" x14ac:dyDescent="0.2">
      <c r="A9" s="115"/>
      <c r="B9" s="116"/>
      <c r="C9" s="116"/>
      <c r="E9" s="176" t="s">
        <v>9</v>
      </c>
      <c r="F9" s="219">
        <f>AV33+AR33</f>
        <v>13717.940729478243</v>
      </c>
      <c r="G9" s="220"/>
      <c r="H9" s="219">
        <f>AY33+AR33</f>
        <v>14623.373783092375</v>
      </c>
      <c r="I9" s="220"/>
      <c r="L9" s="150"/>
      <c r="M9" s="108"/>
    </row>
    <row r="10" spans="1:46" ht="17.25" customHeight="1" x14ac:dyDescent="0.2">
      <c r="A10" s="115"/>
      <c r="B10" s="116"/>
      <c r="C10" s="116"/>
      <c r="E10" s="176" t="s">
        <v>80</v>
      </c>
      <c r="F10" s="221">
        <f>((AV33/ABS(AR33))^(1/F3))-1</f>
        <v>6.0162942288064514E-2</v>
      </c>
      <c r="G10" s="222"/>
      <c r="H10" s="221">
        <f>((AY33/ABS(AR33))^(1/F3))-1</f>
        <v>6.3264803917375545E-2</v>
      </c>
      <c r="I10" s="222"/>
      <c r="L10" s="150"/>
      <c r="M10" s="108"/>
    </row>
    <row r="11" spans="1:46" ht="17.25" customHeight="1" x14ac:dyDescent="0.2">
      <c r="A11" s="115"/>
      <c r="B11" s="116"/>
      <c r="C11" s="116"/>
      <c r="L11" s="150"/>
      <c r="M11" s="108"/>
    </row>
    <row r="12" spans="1:46" ht="17.25" customHeight="1" x14ac:dyDescent="0.2">
      <c r="A12" s="115"/>
      <c r="B12" s="116"/>
      <c r="C12" s="116"/>
      <c r="L12" s="150"/>
      <c r="M12" s="108"/>
    </row>
    <row r="13" spans="1:46" ht="17.25" customHeight="1" x14ac:dyDescent="0.2">
      <c r="A13" s="115"/>
      <c r="B13" s="116"/>
      <c r="C13" s="116"/>
      <c r="L13" s="150"/>
      <c r="M13" s="108"/>
    </row>
    <row r="14" spans="1:46" ht="17.25" customHeight="1" x14ac:dyDescent="0.2">
      <c r="A14" s="115"/>
      <c r="B14" s="116"/>
      <c r="C14" s="116"/>
      <c r="L14" s="150"/>
      <c r="M14" s="108"/>
    </row>
    <row r="15" spans="1:46" ht="17.25" customHeight="1" x14ac:dyDescent="0.2">
      <c r="A15" s="115"/>
      <c r="B15" s="84" t="s">
        <v>30</v>
      </c>
      <c r="C15" s="116"/>
      <c r="L15" s="150"/>
      <c r="M15" s="108"/>
    </row>
    <row r="16" spans="1:46" ht="17.25" customHeight="1" x14ac:dyDescent="0.2">
      <c r="A16" s="115"/>
      <c r="B16" s="84" t="s">
        <v>35</v>
      </c>
      <c r="C16" s="116"/>
      <c r="L16" s="150"/>
      <c r="M16" s="108"/>
    </row>
    <row r="17" spans="1:70" ht="17.25" customHeight="1" x14ac:dyDescent="0.2">
      <c r="A17" s="115"/>
      <c r="B17" s="84" t="s">
        <v>31</v>
      </c>
      <c r="C17" s="116"/>
      <c r="L17" s="150"/>
      <c r="M17" s="108"/>
    </row>
    <row r="18" spans="1:70" ht="17.25" customHeight="1" x14ac:dyDescent="0.2">
      <c r="A18" s="115"/>
      <c r="B18" s="84" t="s">
        <v>32</v>
      </c>
      <c r="C18" s="116"/>
      <c r="L18" s="150"/>
      <c r="M18" s="108"/>
    </row>
    <row r="19" spans="1:70" ht="17.25" customHeight="1" x14ac:dyDescent="0.2">
      <c r="A19" s="115"/>
      <c r="B19" s="83" t="s">
        <v>34</v>
      </c>
      <c r="C19" s="116"/>
      <c r="L19" s="150"/>
      <c r="M19" s="108"/>
    </row>
    <row r="20" spans="1:70" ht="17.25" customHeight="1" x14ac:dyDescent="0.2">
      <c r="A20" s="115"/>
      <c r="B20" s="84" t="s">
        <v>33</v>
      </c>
      <c r="C20" s="116"/>
      <c r="L20" s="150"/>
      <c r="M20" s="108"/>
    </row>
    <row r="21" spans="1:70" ht="17.25" customHeight="1" x14ac:dyDescent="0.2">
      <c r="A21" s="115"/>
      <c r="B21" s="116"/>
      <c r="C21" s="116"/>
      <c r="L21" s="150"/>
      <c r="M21" s="108"/>
    </row>
    <row r="22" spans="1:70" ht="17.25" customHeight="1" x14ac:dyDescent="0.2">
      <c r="A22" s="115"/>
      <c r="B22" s="116"/>
      <c r="C22" s="116"/>
      <c r="L22" s="150"/>
      <c r="M22" s="108"/>
    </row>
    <row r="23" spans="1:70" ht="17.25" customHeight="1" x14ac:dyDescent="0.2">
      <c r="A23" s="115"/>
      <c r="B23" s="116"/>
      <c r="C23" s="116"/>
      <c r="L23" s="150"/>
      <c r="M23" s="108"/>
    </row>
    <row r="24" spans="1:70" ht="17.25" customHeight="1" x14ac:dyDescent="0.2">
      <c r="A24" s="115"/>
      <c r="B24" s="116"/>
      <c r="C24" s="116"/>
      <c r="L24" s="150"/>
      <c r="M24" s="108"/>
    </row>
    <row r="25" spans="1:70" ht="17.25" customHeight="1" x14ac:dyDescent="0.2">
      <c r="A25" s="115"/>
      <c r="B25" s="116"/>
      <c r="C25" s="116"/>
      <c r="L25" s="150"/>
      <c r="M25" s="108"/>
    </row>
    <row r="26" spans="1:70" ht="17.25" customHeight="1" x14ac:dyDescent="0.2">
      <c r="A26" s="115"/>
      <c r="B26" s="116"/>
      <c r="C26" s="116"/>
      <c r="L26" s="150"/>
      <c r="M26" s="108"/>
    </row>
    <row r="27" spans="1:70" s="158" customFormat="1" ht="17.100000000000001" customHeight="1" thickBot="1" x14ac:dyDescent="0.25">
      <c r="A27" s="157"/>
      <c r="H27" s="173"/>
      <c r="I27" s="174"/>
      <c r="J27" s="159"/>
      <c r="K27" s="80"/>
      <c r="L27" s="149"/>
      <c r="M27" s="114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114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</row>
    <row r="28" spans="1:70" ht="23.25" customHeight="1" x14ac:dyDescent="0.2">
      <c r="A28" s="85" t="s">
        <v>86</v>
      </c>
      <c r="B28" s="72" t="s">
        <v>57</v>
      </c>
      <c r="C28" s="73" t="s">
        <v>55</v>
      </c>
      <c r="D28" s="73" t="s">
        <v>56</v>
      </c>
      <c r="E28" s="73" t="s">
        <v>58</v>
      </c>
      <c r="F28" s="86"/>
      <c r="G28" s="86"/>
      <c r="H28" s="86"/>
      <c r="I28" s="175"/>
      <c r="J28" s="144"/>
      <c r="K28" s="86"/>
      <c r="L28" s="151"/>
      <c r="M28" s="86" t="str">
        <f>B28</f>
        <v>LgCap S&amp;P 500 Index</v>
      </c>
      <c r="N28" s="86" t="str">
        <f t="shared" ref="N28:P28" si="0">C28</f>
        <v>MidCap S&amp;P 400</v>
      </c>
      <c r="O28" s="86" t="str">
        <f t="shared" si="0"/>
        <v>SmallCap S&amp;P 600</v>
      </c>
      <c r="P28" s="86" t="str">
        <f t="shared" si="0"/>
        <v>Amn Fds EuroPacific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117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7"/>
      <c r="BH28" s="87"/>
    </row>
    <row r="29" spans="1:70" ht="14.25" customHeight="1" x14ac:dyDescent="0.2">
      <c r="A29" s="118" t="s">
        <v>83</v>
      </c>
      <c r="B29" s="142">
        <v>0.32069999999999999</v>
      </c>
      <c r="C29" s="142">
        <v>0.29049999999999998</v>
      </c>
      <c r="D29" s="142">
        <v>0.28920000000000001</v>
      </c>
      <c r="E29" s="142">
        <f>1-B29-C29-D29</f>
        <v>9.9600000000000022E-2</v>
      </c>
      <c r="F29" s="142">
        <v>0</v>
      </c>
      <c r="G29" s="142">
        <v>0</v>
      </c>
      <c r="I29" s="86"/>
      <c r="J29" s="171">
        <f>SUM(B29:G29)</f>
        <v>1</v>
      </c>
      <c r="K29" s="89"/>
      <c r="L29" s="152" t="s">
        <v>22</v>
      </c>
      <c r="M29" s="90">
        <f t="shared" ref="M29:P29" si="1">M30-B30</f>
        <v>-1.6987559282534619</v>
      </c>
      <c r="N29" s="90">
        <f t="shared" si="1"/>
        <v>-3.6235732756099495</v>
      </c>
      <c r="O29" s="90">
        <f t="shared" si="1"/>
        <v>-6.0743540194097818</v>
      </c>
      <c r="P29" s="90">
        <f t="shared" si="1"/>
        <v>-6.3716365741869367</v>
      </c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11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119"/>
      <c r="AN29" s="90"/>
      <c r="AO29" s="90"/>
      <c r="AP29" s="90"/>
      <c r="AQ29" s="108"/>
      <c r="AR29" s="119"/>
      <c r="AS29" s="119"/>
      <c r="AT29" s="119"/>
      <c r="AU29" s="90"/>
      <c r="AV29" s="90"/>
      <c r="AW29" s="90"/>
      <c r="AX29" s="90"/>
      <c r="AY29" s="90"/>
      <c r="AZ29" s="90"/>
      <c r="BA29" s="90"/>
      <c r="BB29" s="89"/>
      <c r="BC29" s="89"/>
      <c r="BF29" s="108"/>
      <c r="BG29" s="87"/>
      <c r="BH29" s="87"/>
      <c r="BI29" s="90"/>
      <c r="BJ29" s="90"/>
      <c r="BK29" s="89"/>
    </row>
    <row r="30" spans="1:70" ht="14.25" customHeight="1" x14ac:dyDescent="0.2">
      <c r="A30" s="85" t="s">
        <v>16</v>
      </c>
      <c r="B30" s="91">
        <f>AVERAGE(BE35:BE80,B81:B526)</f>
        <v>77.831077252032472</v>
      </c>
      <c r="C30" s="91">
        <f>AVERAGE(C35:C526)</f>
        <v>63.830792623983747</v>
      </c>
      <c r="D30" s="91">
        <f>AVERAGE(D35:D526)</f>
        <v>63.394837406504067</v>
      </c>
      <c r="E30" s="91">
        <f>AVERAGE(E35:E526)</f>
        <v>76.877316902438963</v>
      </c>
      <c r="F30" s="91" t="e">
        <f>AVERAGE(F35:F526)</f>
        <v>#DIV/0!</v>
      </c>
      <c r="G30" s="91">
        <f>AVERAGE(BF35:BF80,G81:G526)</f>
        <v>0</v>
      </c>
      <c r="H30" s="91"/>
      <c r="I30" s="91"/>
      <c r="J30" s="145"/>
      <c r="K30" s="89"/>
      <c r="L30" s="152" t="s">
        <v>23</v>
      </c>
      <c r="M30" s="90">
        <f t="shared" ref="M30:P30" si="2">($M$32*B29)/M31</f>
        <v>76.13232132377901</v>
      </c>
      <c r="N30" s="90">
        <f t="shared" si="2"/>
        <v>60.207219348373798</v>
      </c>
      <c r="O30" s="90">
        <f t="shared" si="2"/>
        <v>57.320483387094285</v>
      </c>
      <c r="P30" s="90">
        <f t="shared" si="2"/>
        <v>70.505680328252026</v>
      </c>
      <c r="Q30" s="90"/>
      <c r="R30" s="90"/>
      <c r="S30" s="90"/>
      <c r="T30" s="88"/>
      <c r="U30" s="88"/>
      <c r="V30" s="88"/>
      <c r="W30" s="88"/>
      <c r="X30" s="90"/>
      <c r="Y30" s="90"/>
      <c r="Z30" s="90"/>
      <c r="AA30" s="11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89"/>
      <c r="BC30" s="89"/>
      <c r="BF30" s="108"/>
      <c r="BG30" s="87"/>
      <c r="BH30" s="87"/>
      <c r="BI30" s="90"/>
      <c r="BJ30" s="90"/>
      <c r="BK30" s="89"/>
    </row>
    <row r="31" spans="1:70" ht="14.25" customHeight="1" x14ac:dyDescent="0.2">
      <c r="A31" s="85" t="s">
        <v>29</v>
      </c>
      <c r="B31" s="88">
        <f>(B526-($B$35/2))/($B$35/2)</f>
        <v>0.61989037716356288</v>
      </c>
      <c r="C31" s="88">
        <f>(C526-$C$35)/$C$35</f>
        <v>0.38407747250345869</v>
      </c>
      <c r="D31" s="88">
        <f>(D526-$D$35)/$D$35</f>
        <v>0.73895157879677187</v>
      </c>
      <c r="E31" s="88">
        <f>(E526-$E$35)/$E$35</f>
        <v>0.79845424789616881</v>
      </c>
      <c r="F31" s="88" t="e">
        <f>(F526-$F$35)/$F$35</f>
        <v>#DIV/0!</v>
      </c>
      <c r="G31" s="88" t="e">
        <f>(G526-($G$35/2))/($G$35/2)</f>
        <v>#DIV/0!</v>
      </c>
      <c r="H31" s="92"/>
      <c r="I31" s="92"/>
      <c r="J31" s="146"/>
      <c r="K31" s="120"/>
      <c r="L31" s="153" t="s">
        <v>19</v>
      </c>
      <c r="M31" s="95">
        <f>AVERAGE(M35:M526)</f>
        <v>0.15913430188675987</v>
      </c>
      <c r="N31" s="95">
        <f>AVERAGE(N35:N526)</f>
        <v>0.18227683626965341</v>
      </c>
      <c r="O31" s="95">
        <f t="shared" ref="O31:P31" si="3">AVERAGE(O35:O526)</f>
        <v>0.19059976449197519</v>
      </c>
      <c r="P31" s="95">
        <f t="shared" si="3"/>
        <v>5.3366552250159925E-2</v>
      </c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121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F31" s="94"/>
      <c r="BG31" s="95"/>
      <c r="BI31" s="90"/>
      <c r="BJ31" s="90"/>
    </row>
    <row r="32" spans="1:70" ht="14.25" customHeight="1" x14ac:dyDescent="0.2">
      <c r="A32" s="80"/>
      <c r="H32" s="120"/>
      <c r="I32" s="120"/>
      <c r="J32" s="146"/>
      <c r="K32" s="120"/>
      <c r="L32" s="154" t="s">
        <v>21</v>
      </c>
      <c r="M32" s="92">
        <f>ABS(AVERAGE($L$35:$L$526))</f>
        <v>37.777560975609774</v>
      </c>
      <c r="N32" s="92"/>
      <c r="O32" s="92"/>
      <c r="P32" s="92"/>
      <c r="BF32" s="94"/>
      <c r="BG32" s="95"/>
      <c r="BI32" s="90"/>
      <c r="BJ32" s="90"/>
    </row>
    <row r="33" spans="1:62" s="158" customFormat="1" ht="18.75" customHeight="1" thickBot="1" x14ac:dyDescent="0.25">
      <c r="A33" s="160" t="s">
        <v>6</v>
      </c>
      <c r="B33" s="161" t="s">
        <v>54</v>
      </c>
      <c r="C33" s="161" t="s">
        <v>54</v>
      </c>
      <c r="D33" s="161" t="s">
        <v>54</v>
      </c>
      <c r="E33" s="161" t="s">
        <v>54</v>
      </c>
      <c r="F33" s="161" t="s">
        <v>54</v>
      </c>
      <c r="G33" s="161" t="s">
        <v>54</v>
      </c>
      <c r="H33" s="161"/>
      <c r="I33" s="161"/>
      <c r="J33" s="162"/>
      <c r="K33" s="120"/>
      <c r="L33" s="163" t="s">
        <v>65</v>
      </c>
      <c r="M33" s="164">
        <f>SUM(M35:M526)</f>
        <v>78.294076528285856</v>
      </c>
      <c r="N33" s="164">
        <f t="shared" ref="N33:P33" si="4">SUM(N35:N526)</f>
        <v>89.680203444669473</v>
      </c>
      <c r="O33" s="164">
        <f t="shared" si="4"/>
        <v>93.775084130051795</v>
      </c>
      <c r="P33" s="164">
        <f t="shared" si="4"/>
        <v>26.256343707078685</v>
      </c>
      <c r="Q33" s="164">
        <f t="shared" ref="Q33:T33" si="5">Q526</f>
        <v>78.294076528285856</v>
      </c>
      <c r="R33" s="164">
        <f>R526</f>
        <v>89.680203444669473</v>
      </c>
      <c r="S33" s="164">
        <f t="shared" si="5"/>
        <v>93.775084130051795</v>
      </c>
      <c r="T33" s="164">
        <f t="shared" si="5"/>
        <v>26.256343707078685</v>
      </c>
      <c r="U33" s="164"/>
      <c r="V33" s="164"/>
      <c r="W33" s="164"/>
      <c r="X33" s="164"/>
      <c r="Y33" s="164"/>
      <c r="Z33" s="164"/>
      <c r="AA33" s="165"/>
      <c r="AB33" s="164"/>
      <c r="AC33" s="164"/>
      <c r="AD33" s="164"/>
      <c r="AE33" s="164"/>
      <c r="AF33" s="164"/>
      <c r="AG33" s="164"/>
      <c r="AH33" s="164"/>
      <c r="AQ33" s="166">
        <f>ABS(SUM(AQ35:AQ526))</f>
        <v>2643.4537197807886</v>
      </c>
      <c r="AR33" s="166">
        <f t="shared" ref="AR33:AZ33" si="6">AR526</f>
        <v>-18586.560000000009</v>
      </c>
      <c r="AS33" s="166">
        <f t="shared" si="6"/>
        <v>29661.047009697464</v>
      </c>
      <c r="AT33" s="167">
        <f t="shared" si="6"/>
        <v>0.59583306484349174</v>
      </c>
      <c r="AU33" s="166">
        <f t="shared" si="6"/>
        <v>2643.4537197807886</v>
      </c>
      <c r="AV33" s="166">
        <f t="shared" si="6"/>
        <v>32304.500729478252</v>
      </c>
      <c r="AW33" s="167">
        <f t="shared" si="6"/>
        <v>0.73805700083706927</v>
      </c>
      <c r="AX33" s="166">
        <f t="shared" si="6"/>
        <v>3548.8867733949205</v>
      </c>
      <c r="AY33" s="166">
        <f t="shared" si="6"/>
        <v>33209.933783092383</v>
      </c>
      <c r="AZ33" s="167">
        <f t="shared" si="6"/>
        <v>0.78677139734799595</v>
      </c>
      <c r="BA33" s="167"/>
      <c r="BB33" s="167"/>
      <c r="BC33" s="166" t="e">
        <f t="shared" ref="BC33" si="7">BC526</f>
        <v>#REF!</v>
      </c>
      <c r="BF33" s="168"/>
      <c r="BG33" s="168"/>
    </row>
    <row r="34" spans="1:62" s="104" customFormat="1" ht="12.75" customHeight="1" x14ac:dyDescent="0.2">
      <c r="A34" s="122"/>
      <c r="B34" s="123"/>
      <c r="J34" s="147"/>
      <c r="K34" s="80"/>
      <c r="L34" s="155" t="s">
        <v>12</v>
      </c>
      <c r="M34" s="124" t="s">
        <v>37</v>
      </c>
      <c r="N34" s="125"/>
      <c r="O34" s="125"/>
      <c r="P34" s="125"/>
      <c r="Q34" s="106" t="s">
        <v>38</v>
      </c>
      <c r="R34" s="105"/>
      <c r="S34" s="105"/>
      <c r="T34" s="105"/>
      <c r="U34" s="106" t="s">
        <v>68</v>
      </c>
      <c r="V34" s="106"/>
      <c r="W34" s="106"/>
      <c r="X34" s="106"/>
      <c r="Y34" s="106"/>
      <c r="Z34" s="106"/>
      <c r="AA34" s="124" t="s">
        <v>61</v>
      </c>
      <c r="AB34" s="106"/>
      <c r="AC34" s="106"/>
      <c r="AD34" s="106"/>
      <c r="AE34" s="106" t="s">
        <v>60</v>
      </c>
      <c r="AF34" s="106"/>
      <c r="AG34" s="106"/>
      <c r="AH34" s="106"/>
      <c r="AI34" s="104" t="s">
        <v>81</v>
      </c>
      <c r="AM34" s="104" t="s">
        <v>62</v>
      </c>
      <c r="AQ34" s="105" t="s">
        <v>74</v>
      </c>
      <c r="AR34" s="136" t="s">
        <v>75</v>
      </c>
      <c r="AS34" s="136" t="s">
        <v>72</v>
      </c>
      <c r="AT34" s="136" t="s">
        <v>63</v>
      </c>
      <c r="AU34" s="137" t="s">
        <v>73</v>
      </c>
      <c r="AV34" s="137" t="s">
        <v>59</v>
      </c>
      <c r="AW34" s="137" t="s">
        <v>63</v>
      </c>
      <c r="AX34" s="200" t="s">
        <v>73</v>
      </c>
      <c r="AY34" s="200" t="s">
        <v>59</v>
      </c>
      <c r="AZ34" s="200" t="s">
        <v>63</v>
      </c>
      <c r="BA34" s="105"/>
      <c r="BB34" s="106" t="s">
        <v>24</v>
      </c>
      <c r="BC34" s="106"/>
      <c r="BE34" s="105" t="s">
        <v>0</v>
      </c>
      <c r="BF34" s="105" t="s">
        <v>5</v>
      </c>
      <c r="BG34" s="105"/>
      <c r="BH34" s="105"/>
      <c r="BI34" s="105"/>
      <c r="BJ34" s="105"/>
    </row>
    <row r="35" spans="1:62" ht="12.75" customHeight="1" x14ac:dyDescent="0.2">
      <c r="A35" s="107">
        <v>39293</v>
      </c>
      <c r="B35" s="108">
        <v>142.38000500000001</v>
      </c>
      <c r="C35" s="108">
        <v>67.199996999999996</v>
      </c>
      <c r="D35" s="108">
        <v>55.889999000000003</v>
      </c>
      <c r="E35" s="108">
        <v>67.279999000000004</v>
      </c>
      <c r="F35" s="108"/>
      <c r="G35" s="108"/>
      <c r="L35" s="149">
        <f>-B2</f>
        <v>-489.12</v>
      </c>
      <c r="M35" s="110">
        <f t="shared" ref="M35:M98" si="8">(ABS((L35*$B$29)/B35))</f>
        <v>1.1017051446233619</v>
      </c>
      <c r="N35" s="110">
        <f t="shared" ref="N35:N98" si="9">(ABS((L35*$C$29)/C35))</f>
        <v>2.1144250943939777</v>
      </c>
      <c r="O35" s="110">
        <f t="shared" ref="O35:O98" si="10">(ABS((L35*$D$29)/D35))</f>
        <v>2.5309269373935757</v>
      </c>
      <c r="P35" s="110">
        <f t="shared" ref="P35:P98" si="11">(ABS((L35*$E$29)/E35))</f>
        <v>0.72408372063144655</v>
      </c>
      <c r="Q35" s="110">
        <f>M35</f>
        <v>1.1017051446233619</v>
      </c>
      <c r="R35" s="110">
        <f>N35</f>
        <v>2.1144250943939777</v>
      </c>
      <c r="S35" s="110">
        <f>O35</f>
        <v>2.5309269373935757</v>
      </c>
      <c r="T35" s="110">
        <f>P35</f>
        <v>0.72408372063144655</v>
      </c>
      <c r="U35" s="110"/>
      <c r="V35" s="110"/>
      <c r="W35" s="110"/>
      <c r="X35" s="110"/>
      <c r="Y35" s="110"/>
      <c r="Z35" s="110"/>
      <c r="AA35" s="110">
        <f t="shared" ref="AA35:AA98" si="12">(Q35*U35)</f>
        <v>0</v>
      </c>
      <c r="AB35" s="110">
        <f t="shared" ref="AB35:AB98" si="13">(R35*V35)</f>
        <v>0</v>
      </c>
      <c r="AC35" s="110">
        <f t="shared" ref="AC35:AC98" si="14">(S35*W35)</f>
        <v>0</v>
      </c>
      <c r="AD35" s="110">
        <f t="shared" ref="AD35:AD98" si="15">(T35*X35)</f>
        <v>0</v>
      </c>
      <c r="AE35" s="110">
        <f t="shared" ref="AE35:AE98" si="16">IF(AA35&gt;0,AA35/B35,0)</f>
        <v>0</v>
      </c>
      <c r="AF35" s="110">
        <f t="shared" ref="AF35:AF98" si="17">IF(AB35&gt;0,AB35/C35,0)</f>
        <v>0</v>
      </c>
      <c r="AG35" s="110">
        <f t="shared" ref="AG35:AG98" si="18">IF(AC35&gt;0,AC35/D35,0)</f>
        <v>0</v>
      </c>
      <c r="AH35" s="110">
        <f t="shared" ref="AH35:AH98" si="19">IF(AD35&gt;0,AD35/E35,0)</f>
        <v>0</v>
      </c>
      <c r="AI35" s="110">
        <f>AE35</f>
        <v>0</v>
      </c>
      <c r="AJ35" s="110">
        <f>AF35</f>
        <v>0</v>
      </c>
      <c r="AK35" s="110">
        <f>AG35</f>
        <v>0</v>
      </c>
      <c r="AL35" s="110">
        <f>AH35</f>
        <v>0</v>
      </c>
      <c r="AM35" s="110">
        <f>Q35+AE35</f>
        <v>1.1017051446233619</v>
      </c>
      <c r="AN35" s="110">
        <f>R35+AF35</f>
        <v>2.1144250943939777</v>
      </c>
      <c r="AO35" s="110">
        <f>S35+AG35</f>
        <v>2.5309269373935757</v>
      </c>
      <c r="AP35" s="110">
        <f>T35+AH35</f>
        <v>0.72408372063144655</v>
      </c>
      <c r="AQ35" s="90">
        <f>(AA35+AB35+AC35+AD35)</f>
        <v>0</v>
      </c>
      <c r="AR35" s="90">
        <f>L35+AQ35</f>
        <v>-489.12</v>
      </c>
      <c r="AS35" s="90">
        <f>(Q35*B35)+(R35*C35)+(S35*D35)+(T35*E35)</f>
        <v>489.12000000000006</v>
      </c>
      <c r="AT35" s="89">
        <f>(AS35/ABS(AR35))-1</f>
        <v>0</v>
      </c>
      <c r="AU35" s="109">
        <f>AQ35</f>
        <v>0</v>
      </c>
      <c r="AV35" s="108">
        <f t="shared" ref="AV35:AV98" si="20">AS35+AU35</f>
        <v>489.12000000000006</v>
      </c>
      <c r="AW35" s="129">
        <f>(AV35/ABS(AR35))-1</f>
        <v>0</v>
      </c>
      <c r="AX35" s="90">
        <f>(B35*AI35)+(C35*AJ35)+(D35*AK35)+(E35*AL35)</f>
        <v>0</v>
      </c>
      <c r="AY35" s="108">
        <f t="shared" ref="AY35:AY98" si="21">AS35+AX35</f>
        <v>489.12000000000006</v>
      </c>
      <c r="AZ35" s="89">
        <f>(AY35/ABS(AR35))-1</f>
        <v>0</v>
      </c>
      <c r="BB35" s="109">
        <f>ABS(AR35)</f>
        <v>489.12</v>
      </c>
      <c r="BC35" s="109" t="e">
        <f>(B35*AM35)+(C35*AN35)+(D35*AO35)+(E35*AP35)+(F35*#REF!)+(G35*#REF!)</f>
        <v>#REF!</v>
      </c>
      <c r="BE35" s="108">
        <f t="shared" ref="BE35:BE80" si="22">B35/2</f>
        <v>71.190002500000006</v>
      </c>
      <c r="BF35" s="109">
        <f t="shared" ref="BF35:BF80" si="23">G35/2</f>
        <v>0</v>
      </c>
      <c r="BG35" s="110"/>
      <c r="BH35" s="110"/>
      <c r="BI35" s="109"/>
      <c r="BJ35" s="109"/>
    </row>
    <row r="36" spans="1:62" ht="12.75" customHeight="1" x14ac:dyDescent="0.2">
      <c r="A36" s="107">
        <v>39300</v>
      </c>
      <c r="B36" s="108">
        <v>143.720001</v>
      </c>
      <c r="C36" s="108">
        <v>68.300003000000004</v>
      </c>
      <c r="D36" s="108">
        <v>56.41</v>
      </c>
      <c r="E36" s="108">
        <v>69.680000000000007</v>
      </c>
      <c r="F36" s="108"/>
      <c r="G36" s="108"/>
      <c r="L36" s="156">
        <f>IF(int=Weekly,-$B$4,IF(int=Bi_Weekly,0,IF(int=Monthly,0,IF(int=Quarterly,0,IF(int=Yearly,0,IF(int=None,0,0))))))</f>
        <v>0</v>
      </c>
      <c r="M36" s="110">
        <f t="shared" si="8"/>
        <v>0</v>
      </c>
      <c r="N36" s="126">
        <f t="shared" si="9"/>
        <v>0</v>
      </c>
      <c r="O36" s="110">
        <f t="shared" si="10"/>
        <v>0</v>
      </c>
      <c r="P36" s="110">
        <f t="shared" si="11"/>
        <v>0</v>
      </c>
      <c r="Q36" s="110">
        <f t="shared" ref="Q36:Q99" si="24">Q35+M36</f>
        <v>1.1017051446233619</v>
      </c>
      <c r="R36" s="110">
        <f t="shared" ref="R36:R99" si="25">R35+N36</f>
        <v>2.1144250943939777</v>
      </c>
      <c r="S36" s="110">
        <f t="shared" ref="S36:S99" si="26">S35+O36</f>
        <v>2.5309269373935757</v>
      </c>
      <c r="T36" s="110">
        <f t="shared" ref="T36:T99" si="27">T35+P36</f>
        <v>0.72408372063144655</v>
      </c>
      <c r="U36" s="110"/>
      <c r="V36" s="110"/>
      <c r="W36" s="110"/>
      <c r="X36" s="110"/>
      <c r="Y36" s="110"/>
      <c r="Z36" s="110"/>
      <c r="AA36" s="110">
        <f t="shared" si="12"/>
        <v>0</v>
      </c>
      <c r="AB36" s="110">
        <f t="shared" si="13"/>
        <v>0</v>
      </c>
      <c r="AC36" s="110">
        <f t="shared" si="14"/>
        <v>0</v>
      </c>
      <c r="AD36" s="110">
        <f t="shared" si="15"/>
        <v>0</v>
      </c>
      <c r="AE36" s="110">
        <f t="shared" si="16"/>
        <v>0</v>
      </c>
      <c r="AF36" s="110">
        <f t="shared" si="17"/>
        <v>0</v>
      </c>
      <c r="AG36" s="110">
        <f t="shared" si="18"/>
        <v>0</v>
      </c>
      <c r="AH36" s="110">
        <f t="shared" si="19"/>
        <v>0</v>
      </c>
      <c r="AI36" s="110">
        <f t="shared" ref="AI36:AI99" si="28">AE36+AI35+IF(AE36&lt;0,AE36,0)</f>
        <v>0</v>
      </c>
      <c r="AJ36" s="110">
        <f t="shared" ref="AJ36:AJ99" si="29">AF36+AJ35+IF(AF36&lt;0,AF36,0)</f>
        <v>0</v>
      </c>
      <c r="AK36" s="110">
        <f t="shared" ref="AK36:AK99" si="30">AG36+AK35+IF(AG36&lt;0,AG36,0)</f>
        <v>0</v>
      </c>
      <c r="AL36" s="110">
        <f t="shared" ref="AL36:AL99" si="31">AH36+AL35+IF(AH36&lt;0,AH36,0)</f>
        <v>0</v>
      </c>
      <c r="AM36" s="110">
        <f t="shared" ref="AM36:AM99" si="32">Q36+AI36</f>
        <v>1.1017051446233619</v>
      </c>
      <c r="AN36" s="110">
        <f t="shared" ref="AN36:AN99" si="33">R36+AJ36</f>
        <v>2.1144250943939777</v>
      </c>
      <c r="AO36" s="110">
        <f t="shared" ref="AO36:AO99" si="34">S36+AK36</f>
        <v>2.5309269373935757</v>
      </c>
      <c r="AP36" s="110">
        <f t="shared" ref="AP36:AP99" si="35">T36+AL36</f>
        <v>0.72408372063144655</v>
      </c>
      <c r="AQ36" s="90">
        <f t="shared" ref="AQ36:AQ99" si="36">(AA36+AB36+AC36+AD36)</f>
        <v>0</v>
      </c>
      <c r="AR36" s="90">
        <f t="shared" ref="AR36:AR99" si="37">AR35+L36</f>
        <v>-489.12</v>
      </c>
      <c r="AS36" s="90">
        <f t="shared" ref="AS36:AS99" si="38">(Q36*B36)+(R36*C36)+(S36*D36)+(T36*E36)</f>
        <v>495.97604696932945</v>
      </c>
      <c r="AT36" s="89">
        <f t="shared" ref="AT36:AT99" si="39">(AS36/ABS(AR36))-1</f>
        <v>1.4017106168894067E-2</v>
      </c>
      <c r="AU36" s="109">
        <f>-(AU35+AQ36)</f>
        <v>0</v>
      </c>
      <c r="AV36" s="108">
        <f t="shared" si="20"/>
        <v>495.97604696932945</v>
      </c>
      <c r="AW36" s="129">
        <f t="shared" ref="AW36:AW99" si="40">(AV36/ABS(AR36))-1</f>
        <v>1.4017106168894067E-2</v>
      </c>
      <c r="AX36" s="90">
        <f t="shared" ref="AX36:AX99" si="41">(B36*AI36)+(C36*AJ36)+(D36*AK36)+(E36*AL36)</f>
        <v>0</v>
      </c>
      <c r="AY36" s="108">
        <f t="shared" si="21"/>
        <v>495.97604696932945</v>
      </c>
      <c r="AZ36" s="89">
        <f t="shared" ref="AZ36:AZ99" si="42">(AY36/ABS(AR36))-1</f>
        <v>1.4017106168894067E-2</v>
      </c>
      <c r="BA36" s="109"/>
      <c r="BB36" s="109">
        <f t="shared" ref="BB36:BB99" si="43">ABS(AR36)</f>
        <v>489.12</v>
      </c>
      <c r="BC36" s="109" t="e">
        <f>(B36*AM36)+(C36*AN36)+(D36*AO36)+(E36*AP36)+(F36*#REF!)+(G36*#REF!)</f>
        <v>#REF!</v>
      </c>
      <c r="BE36" s="108">
        <f t="shared" si="22"/>
        <v>71.860000499999998</v>
      </c>
      <c r="BF36" s="109">
        <f t="shared" si="23"/>
        <v>0</v>
      </c>
      <c r="BG36" s="110"/>
      <c r="BH36" s="110"/>
      <c r="BI36" s="109"/>
      <c r="BJ36" s="109"/>
    </row>
    <row r="37" spans="1:62" ht="12.75" customHeight="1" x14ac:dyDescent="0.2">
      <c r="A37" s="107">
        <v>39307</v>
      </c>
      <c r="B37" s="108">
        <v>143.05999800000001</v>
      </c>
      <c r="C37" s="108">
        <v>68.809997999999993</v>
      </c>
      <c r="D37" s="108">
        <v>55.959999000000003</v>
      </c>
      <c r="E37" s="108">
        <v>69.309997999999993</v>
      </c>
      <c r="F37" s="108"/>
      <c r="G37" s="108"/>
      <c r="L37" s="156">
        <f>IF(int=Weekly,-$B$4,IF(int=Bi_Weekly,-$B$4,IF(int=Monthly,0,IF(int=Quarterly,0,IF(int=Yearly,0,IF(int=None,0,0))))))</f>
        <v>0</v>
      </c>
      <c r="M37" s="110">
        <f t="shared" si="8"/>
        <v>0</v>
      </c>
      <c r="N37" s="126">
        <f t="shared" si="9"/>
        <v>0</v>
      </c>
      <c r="O37" s="110">
        <f t="shared" si="10"/>
        <v>0</v>
      </c>
      <c r="P37" s="110">
        <f t="shared" si="11"/>
        <v>0</v>
      </c>
      <c r="Q37" s="110">
        <f t="shared" si="24"/>
        <v>1.1017051446233619</v>
      </c>
      <c r="R37" s="110">
        <f t="shared" si="25"/>
        <v>2.1144250943939777</v>
      </c>
      <c r="S37" s="110">
        <f t="shared" si="26"/>
        <v>2.5309269373935757</v>
      </c>
      <c r="T37" s="110">
        <f t="shared" si="27"/>
        <v>0.72408372063144655</v>
      </c>
      <c r="U37" s="110"/>
      <c r="V37" s="110"/>
      <c r="W37" s="110"/>
      <c r="X37" s="110"/>
      <c r="Y37" s="110"/>
      <c r="Z37" s="110"/>
      <c r="AA37" s="110">
        <f t="shared" si="12"/>
        <v>0</v>
      </c>
      <c r="AB37" s="110">
        <f t="shared" si="13"/>
        <v>0</v>
      </c>
      <c r="AC37" s="110">
        <f t="shared" si="14"/>
        <v>0</v>
      </c>
      <c r="AD37" s="110">
        <f t="shared" si="15"/>
        <v>0</v>
      </c>
      <c r="AE37" s="110">
        <f t="shared" si="16"/>
        <v>0</v>
      </c>
      <c r="AF37" s="110">
        <f t="shared" si="17"/>
        <v>0</v>
      </c>
      <c r="AG37" s="110">
        <f t="shared" si="18"/>
        <v>0</v>
      </c>
      <c r="AH37" s="110">
        <f t="shared" si="19"/>
        <v>0</v>
      </c>
      <c r="AI37" s="110">
        <f t="shared" si="28"/>
        <v>0</v>
      </c>
      <c r="AJ37" s="110">
        <f t="shared" si="29"/>
        <v>0</v>
      </c>
      <c r="AK37" s="110">
        <f t="shared" si="30"/>
        <v>0</v>
      </c>
      <c r="AL37" s="110">
        <f t="shared" si="31"/>
        <v>0</v>
      </c>
      <c r="AM37" s="110">
        <f t="shared" si="32"/>
        <v>1.1017051446233619</v>
      </c>
      <c r="AN37" s="110">
        <f t="shared" si="33"/>
        <v>2.1144250943939777</v>
      </c>
      <c r="AO37" s="110">
        <f t="shared" si="34"/>
        <v>2.5309269373935757</v>
      </c>
      <c r="AP37" s="110">
        <f t="shared" si="35"/>
        <v>0.72408372063144655</v>
      </c>
      <c r="AQ37" s="90">
        <f t="shared" si="36"/>
        <v>0</v>
      </c>
      <c r="AR37" s="90">
        <f t="shared" si="37"/>
        <v>-489.12</v>
      </c>
      <c r="AS37" s="90">
        <f t="shared" si="38"/>
        <v>494.92043241722291</v>
      </c>
      <c r="AT37" s="89">
        <f t="shared" si="39"/>
        <v>1.1858914820949584E-2</v>
      </c>
      <c r="AU37" s="109">
        <f t="shared" ref="AU37:AU100" si="44">AU36+AQ37</f>
        <v>0</v>
      </c>
      <c r="AV37" s="108">
        <f t="shared" si="20"/>
        <v>494.92043241722291</v>
      </c>
      <c r="AW37" s="129">
        <f t="shared" si="40"/>
        <v>1.1858914820949584E-2</v>
      </c>
      <c r="AX37" s="90">
        <f t="shared" si="41"/>
        <v>0</v>
      </c>
      <c r="AY37" s="108">
        <f t="shared" si="21"/>
        <v>494.92043241722291</v>
      </c>
      <c r="AZ37" s="89">
        <f t="shared" si="42"/>
        <v>1.1858914820949584E-2</v>
      </c>
      <c r="BA37" s="109"/>
      <c r="BB37" s="109">
        <f t="shared" si="43"/>
        <v>489.12</v>
      </c>
      <c r="BC37" s="109" t="e">
        <f>(B37*AM37)+(C37*AN37)+(D37*AO37)+(E37*AP37)+(F37*#REF!)+(G37*#REF!)</f>
        <v>#REF!</v>
      </c>
      <c r="BE37" s="108">
        <f t="shared" si="22"/>
        <v>71.529999000000004</v>
      </c>
      <c r="BF37" s="109">
        <f t="shared" si="23"/>
        <v>0</v>
      </c>
      <c r="BG37" s="110"/>
      <c r="BH37" s="110"/>
      <c r="BI37" s="109"/>
      <c r="BJ37" s="109"/>
    </row>
    <row r="38" spans="1:62" ht="12.75" customHeight="1" x14ac:dyDescent="0.2">
      <c r="A38" s="107">
        <v>39314</v>
      </c>
      <c r="B38" s="108">
        <v>146.85000600000001</v>
      </c>
      <c r="C38" s="108">
        <v>70.290001000000004</v>
      </c>
      <c r="D38" s="108">
        <v>57.66</v>
      </c>
      <c r="E38" s="108">
        <v>70.949996999999996</v>
      </c>
      <c r="F38" s="108"/>
      <c r="G38" s="108"/>
      <c r="L38" s="156">
        <f>IF(int=Weekly,-$B$4,IF(int=Bi_Weekly,0,IF(int=Monthly,0,IF(int=Quarterly,0,IF(int=Yearly,0,IF(int=None,0,0))))))</f>
        <v>0</v>
      </c>
      <c r="M38" s="110">
        <f t="shared" si="8"/>
        <v>0</v>
      </c>
      <c r="N38" s="126">
        <f t="shared" si="9"/>
        <v>0</v>
      </c>
      <c r="O38" s="110">
        <f t="shared" si="10"/>
        <v>0</v>
      </c>
      <c r="P38" s="110">
        <f t="shared" si="11"/>
        <v>0</v>
      </c>
      <c r="Q38" s="110">
        <f t="shared" si="24"/>
        <v>1.1017051446233619</v>
      </c>
      <c r="R38" s="110">
        <f t="shared" si="25"/>
        <v>2.1144250943939777</v>
      </c>
      <c r="S38" s="110">
        <f t="shared" si="26"/>
        <v>2.5309269373935757</v>
      </c>
      <c r="T38" s="110">
        <f t="shared" si="27"/>
        <v>0.72408372063144655</v>
      </c>
      <c r="U38" s="110"/>
      <c r="V38" s="110"/>
      <c r="W38" s="110"/>
      <c r="X38" s="110"/>
      <c r="Y38" s="110"/>
      <c r="Z38" s="110"/>
      <c r="AA38" s="110">
        <f t="shared" si="12"/>
        <v>0</v>
      </c>
      <c r="AB38" s="110">
        <f t="shared" si="13"/>
        <v>0</v>
      </c>
      <c r="AC38" s="110">
        <f t="shared" si="14"/>
        <v>0</v>
      </c>
      <c r="AD38" s="110">
        <f t="shared" si="15"/>
        <v>0</v>
      </c>
      <c r="AE38" s="110">
        <f t="shared" si="16"/>
        <v>0</v>
      </c>
      <c r="AF38" s="110">
        <f t="shared" si="17"/>
        <v>0</v>
      </c>
      <c r="AG38" s="110">
        <f t="shared" si="18"/>
        <v>0</v>
      </c>
      <c r="AH38" s="110">
        <f t="shared" si="19"/>
        <v>0</v>
      </c>
      <c r="AI38" s="110">
        <f t="shared" si="28"/>
        <v>0</v>
      </c>
      <c r="AJ38" s="110">
        <f t="shared" si="29"/>
        <v>0</v>
      </c>
      <c r="AK38" s="110">
        <f t="shared" si="30"/>
        <v>0</v>
      </c>
      <c r="AL38" s="110">
        <f t="shared" si="31"/>
        <v>0</v>
      </c>
      <c r="AM38" s="110">
        <f t="shared" si="32"/>
        <v>1.1017051446233619</v>
      </c>
      <c r="AN38" s="110">
        <f t="shared" si="33"/>
        <v>2.1144250943939777</v>
      </c>
      <c r="AO38" s="110">
        <f t="shared" si="34"/>
        <v>2.5309269373935757</v>
      </c>
      <c r="AP38" s="110">
        <f t="shared" si="35"/>
        <v>0.72408372063144655</v>
      </c>
      <c r="AQ38" s="90">
        <f t="shared" si="36"/>
        <v>0</v>
      </c>
      <c r="AR38" s="90">
        <f t="shared" si="37"/>
        <v>-489.12</v>
      </c>
      <c r="AS38" s="90">
        <f t="shared" si="38"/>
        <v>507.71533411421291</v>
      </c>
      <c r="AT38" s="89">
        <f t="shared" si="39"/>
        <v>3.8017938571746956E-2</v>
      </c>
      <c r="AU38" s="109">
        <f t="shared" si="44"/>
        <v>0</v>
      </c>
      <c r="AV38" s="108">
        <f t="shared" si="20"/>
        <v>507.71533411421291</v>
      </c>
      <c r="AW38" s="129">
        <f t="shared" si="40"/>
        <v>3.8017938571746956E-2</v>
      </c>
      <c r="AX38" s="90">
        <f t="shared" si="41"/>
        <v>0</v>
      </c>
      <c r="AY38" s="108">
        <f t="shared" si="21"/>
        <v>507.71533411421291</v>
      </c>
      <c r="AZ38" s="89">
        <f t="shared" si="42"/>
        <v>3.8017938571746956E-2</v>
      </c>
      <c r="BA38" s="109"/>
      <c r="BB38" s="109">
        <f t="shared" si="43"/>
        <v>489.12</v>
      </c>
      <c r="BC38" s="109" t="e">
        <f>(B38*AM38)+(C38*AN38)+(D38*AO38)+(E38*AP38)+(F38*#REF!)+(G38*#REF!)</f>
        <v>#REF!</v>
      </c>
      <c r="BE38" s="108">
        <f t="shared" si="22"/>
        <v>73.425003000000004</v>
      </c>
      <c r="BF38" s="109">
        <f t="shared" si="23"/>
        <v>0</v>
      </c>
      <c r="BG38" s="110"/>
      <c r="BH38" s="110"/>
      <c r="BI38" s="109"/>
      <c r="BJ38" s="109"/>
    </row>
    <row r="39" spans="1:62" ht="12.75" customHeight="1" x14ac:dyDescent="0.2">
      <c r="A39" s="107">
        <v>39321</v>
      </c>
      <c r="B39" s="108">
        <v>146.220001</v>
      </c>
      <c r="C39" s="108">
        <v>69.5</v>
      </c>
      <c r="D39" s="108">
        <v>57.259998000000003</v>
      </c>
      <c r="E39" s="108">
        <v>70.220000999999996</v>
      </c>
      <c r="F39" s="108"/>
      <c r="G39" s="108"/>
      <c r="L39" s="156">
        <f>IF(int=Weekly,-$B$4,IF(int=Bi_Weekly,-$B$4,IF(int=Monthly,-$B$4,IF(int=Quarterly,0,IF(int=Yearly,0,IF(int=None,0,0))))))</f>
        <v>0</v>
      </c>
      <c r="M39" s="110">
        <f t="shared" si="8"/>
        <v>0</v>
      </c>
      <c r="N39" s="126">
        <f t="shared" si="9"/>
        <v>0</v>
      </c>
      <c r="O39" s="110">
        <f t="shared" si="10"/>
        <v>0</v>
      </c>
      <c r="P39" s="110">
        <f t="shared" si="11"/>
        <v>0</v>
      </c>
      <c r="Q39" s="110">
        <f t="shared" si="24"/>
        <v>1.1017051446233619</v>
      </c>
      <c r="R39" s="110">
        <f t="shared" si="25"/>
        <v>2.1144250943939777</v>
      </c>
      <c r="S39" s="110">
        <f t="shared" si="26"/>
        <v>2.5309269373935757</v>
      </c>
      <c r="T39" s="110">
        <f t="shared" si="27"/>
        <v>0.72408372063144655</v>
      </c>
      <c r="U39" s="110"/>
      <c r="V39" s="110"/>
      <c r="W39" s="110"/>
      <c r="X39" s="110"/>
      <c r="Y39" s="110"/>
      <c r="Z39" s="110"/>
      <c r="AA39" s="110">
        <f t="shared" si="12"/>
        <v>0</v>
      </c>
      <c r="AB39" s="110">
        <f t="shared" si="13"/>
        <v>0</v>
      </c>
      <c r="AC39" s="110">
        <f t="shared" si="14"/>
        <v>0</v>
      </c>
      <c r="AD39" s="110">
        <f t="shared" si="15"/>
        <v>0</v>
      </c>
      <c r="AE39" s="110">
        <f t="shared" si="16"/>
        <v>0</v>
      </c>
      <c r="AF39" s="110">
        <f t="shared" si="17"/>
        <v>0</v>
      </c>
      <c r="AG39" s="110">
        <f t="shared" si="18"/>
        <v>0</v>
      </c>
      <c r="AH39" s="110">
        <f t="shared" si="19"/>
        <v>0</v>
      </c>
      <c r="AI39" s="110">
        <f t="shared" si="28"/>
        <v>0</v>
      </c>
      <c r="AJ39" s="110">
        <f t="shared" si="29"/>
        <v>0</v>
      </c>
      <c r="AK39" s="110">
        <f t="shared" si="30"/>
        <v>0</v>
      </c>
      <c r="AL39" s="110">
        <f t="shared" si="31"/>
        <v>0</v>
      </c>
      <c r="AM39" s="110">
        <f t="shared" si="32"/>
        <v>1.1017051446233619</v>
      </c>
      <c r="AN39" s="110">
        <f t="shared" si="33"/>
        <v>2.1144250943939777</v>
      </c>
      <c r="AO39" s="110">
        <f t="shared" si="34"/>
        <v>2.5309269373935757</v>
      </c>
      <c r="AP39" s="110">
        <f t="shared" si="35"/>
        <v>0.72408372063144655</v>
      </c>
      <c r="AQ39" s="90">
        <f t="shared" si="36"/>
        <v>0</v>
      </c>
      <c r="AR39" s="90">
        <f t="shared" si="37"/>
        <v>-489.12</v>
      </c>
      <c r="AS39" s="90">
        <f t="shared" si="38"/>
        <v>503.80990236904074</v>
      </c>
      <c r="AT39" s="89">
        <f t="shared" si="39"/>
        <v>3.0033329998856662E-2</v>
      </c>
      <c r="AU39" s="109">
        <f t="shared" si="44"/>
        <v>0</v>
      </c>
      <c r="AV39" s="108">
        <f t="shared" si="20"/>
        <v>503.80990236904074</v>
      </c>
      <c r="AW39" s="129">
        <f t="shared" si="40"/>
        <v>3.0033329998856662E-2</v>
      </c>
      <c r="AX39" s="90">
        <f t="shared" si="41"/>
        <v>0</v>
      </c>
      <c r="AY39" s="108">
        <f t="shared" si="21"/>
        <v>503.80990236904074</v>
      </c>
      <c r="AZ39" s="89">
        <f t="shared" si="42"/>
        <v>3.0033329998856662E-2</v>
      </c>
      <c r="BA39" s="109"/>
      <c r="BB39" s="109">
        <f t="shared" si="43"/>
        <v>489.12</v>
      </c>
      <c r="BC39" s="109" t="e">
        <f>(B39*AM39)+(C39*AN39)+(D39*AO39)+(E39*AP39)+(F39*#REF!)+(G39*#REF!)</f>
        <v>#REF!</v>
      </c>
      <c r="BE39" s="108">
        <f t="shared" si="22"/>
        <v>73.110000499999998</v>
      </c>
      <c r="BF39" s="109">
        <f t="shared" si="23"/>
        <v>0</v>
      </c>
      <c r="BG39" s="110"/>
      <c r="BH39" s="110"/>
      <c r="BI39" s="109"/>
      <c r="BJ39" s="109"/>
    </row>
    <row r="40" spans="1:62" ht="12.75" customHeight="1" x14ac:dyDescent="0.2">
      <c r="A40" s="107">
        <v>39329</v>
      </c>
      <c r="B40" s="108">
        <v>144.929993</v>
      </c>
      <c r="C40" s="108">
        <v>68.589995999999999</v>
      </c>
      <c r="D40" s="108">
        <v>56.330002</v>
      </c>
      <c r="E40" s="108">
        <v>68.779999000000004</v>
      </c>
      <c r="F40" s="108"/>
      <c r="G40" s="108"/>
      <c r="L40" s="156">
        <f>IF(int=Weekly,-$B$4,IF(int=Bi_Weekly,0,IF(int=Monthly,0,IF(int=Quarterly,0,IF(int=Yearly,0,IF(int=None,0,0))))))</f>
        <v>0</v>
      </c>
      <c r="M40" s="110">
        <f t="shared" si="8"/>
        <v>0</v>
      </c>
      <c r="N40" s="126">
        <f t="shared" si="9"/>
        <v>0</v>
      </c>
      <c r="O40" s="110">
        <f t="shared" si="10"/>
        <v>0</v>
      </c>
      <c r="P40" s="110">
        <f t="shared" si="11"/>
        <v>0</v>
      </c>
      <c r="Q40" s="110">
        <f t="shared" si="24"/>
        <v>1.1017051446233619</v>
      </c>
      <c r="R40" s="110">
        <f t="shared" si="25"/>
        <v>2.1144250943939777</v>
      </c>
      <c r="S40" s="110">
        <f t="shared" si="26"/>
        <v>2.5309269373935757</v>
      </c>
      <c r="T40" s="110">
        <f t="shared" si="27"/>
        <v>0.72408372063144655</v>
      </c>
      <c r="U40" s="110"/>
      <c r="V40" s="110"/>
      <c r="W40" s="110"/>
      <c r="X40" s="110"/>
      <c r="Y40" s="110"/>
      <c r="Z40" s="110"/>
      <c r="AA40" s="110">
        <f t="shared" si="12"/>
        <v>0</v>
      </c>
      <c r="AB40" s="110">
        <f t="shared" si="13"/>
        <v>0</v>
      </c>
      <c r="AC40" s="110">
        <f t="shared" si="14"/>
        <v>0</v>
      </c>
      <c r="AD40" s="110">
        <f t="shared" si="15"/>
        <v>0</v>
      </c>
      <c r="AE40" s="110">
        <f t="shared" si="16"/>
        <v>0</v>
      </c>
      <c r="AF40" s="110">
        <f t="shared" si="17"/>
        <v>0</v>
      </c>
      <c r="AG40" s="110">
        <f t="shared" si="18"/>
        <v>0</v>
      </c>
      <c r="AH40" s="110">
        <f t="shared" si="19"/>
        <v>0</v>
      </c>
      <c r="AI40" s="110">
        <f t="shared" si="28"/>
        <v>0</v>
      </c>
      <c r="AJ40" s="110">
        <f t="shared" si="29"/>
        <v>0</v>
      </c>
      <c r="AK40" s="110">
        <f t="shared" si="30"/>
        <v>0</v>
      </c>
      <c r="AL40" s="110">
        <f t="shared" si="31"/>
        <v>0</v>
      </c>
      <c r="AM40" s="110">
        <f t="shared" si="32"/>
        <v>1.1017051446233619</v>
      </c>
      <c r="AN40" s="110">
        <f t="shared" si="33"/>
        <v>2.1144250943939777</v>
      </c>
      <c r="AO40" s="110">
        <f t="shared" si="34"/>
        <v>2.5309269373935757</v>
      </c>
      <c r="AP40" s="110">
        <f t="shared" si="35"/>
        <v>0.72408372063144655</v>
      </c>
      <c r="AQ40" s="90">
        <f t="shared" si="36"/>
        <v>0</v>
      </c>
      <c r="AR40" s="90">
        <f t="shared" si="37"/>
        <v>-489.12</v>
      </c>
      <c r="AS40" s="90">
        <f t="shared" si="38"/>
        <v>497.06812469129159</v>
      </c>
      <c r="AT40" s="89">
        <f t="shared" si="39"/>
        <v>1.6249846032244886E-2</v>
      </c>
      <c r="AU40" s="109">
        <f t="shared" si="44"/>
        <v>0</v>
      </c>
      <c r="AV40" s="108">
        <f t="shared" si="20"/>
        <v>497.06812469129159</v>
      </c>
      <c r="AW40" s="129">
        <f t="shared" si="40"/>
        <v>1.6249846032244886E-2</v>
      </c>
      <c r="AX40" s="90">
        <f t="shared" si="41"/>
        <v>0</v>
      </c>
      <c r="AY40" s="108">
        <f t="shared" si="21"/>
        <v>497.06812469129159</v>
      </c>
      <c r="AZ40" s="89">
        <f t="shared" si="42"/>
        <v>1.6249846032244886E-2</v>
      </c>
      <c r="BA40" s="109"/>
      <c r="BB40" s="109">
        <f t="shared" si="43"/>
        <v>489.12</v>
      </c>
      <c r="BC40" s="109" t="e">
        <f>(B40*AM40)+(C40*AN40)+(D40*AO40)+(E40*AP40)+(F40*#REF!)+(G40*#REF!)</f>
        <v>#REF!</v>
      </c>
      <c r="BE40" s="108">
        <f t="shared" si="22"/>
        <v>72.464996499999998</v>
      </c>
      <c r="BF40" s="109">
        <f t="shared" si="23"/>
        <v>0</v>
      </c>
      <c r="BG40" s="110"/>
      <c r="BH40" s="110"/>
      <c r="BI40" s="109"/>
      <c r="BJ40" s="109"/>
    </row>
    <row r="41" spans="1:62" ht="12.75" customHeight="1" x14ac:dyDescent="0.2">
      <c r="A41" s="107">
        <v>39335</v>
      </c>
      <c r="B41" s="108">
        <v>147.38000500000001</v>
      </c>
      <c r="C41" s="108">
        <v>70.199996999999996</v>
      </c>
      <c r="D41" s="108">
        <v>56.91</v>
      </c>
      <c r="E41" s="108">
        <v>69.300003000000004</v>
      </c>
      <c r="F41" s="108"/>
      <c r="G41" s="108"/>
      <c r="L41" s="156">
        <f>IF(int=Weekly,-$B$4,IF(int=Bi_Weekly,-$B$4,IF(int=Monthly,0,IF(int=Quarterly,0,IF(int=Yearly,0,IF(int=None,0,0))))))</f>
        <v>0</v>
      </c>
      <c r="M41" s="110">
        <f t="shared" si="8"/>
        <v>0</v>
      </c>
      <c r="N41" s="126">
        <f t="shared" si="9"/>
        <v>0</v>
      </c>
      <c r="O41" s="110">
        <f t="shared" si="10"/>
        <v>0</v>
      </c>
      <c r="P41" s="110">
        <f t="shared" si="11"/>
        <v>0</v>
      </c>
      <c r="Q41" s="110">
        <f t="shared" si="24"/>
        <v>1.1017051446233619</v>
      </c>
      <c r="R41" s="110">
        <f t="shared" si="25"/>
        <v>2.1144250943939777</v>
      </c>
      <c r="S41" s="110">
        <f t="shared" si="26"/>
        <v>2.5309269373935757</v>
      </c>
      <c r="T41" s="110">
        <f t="shared" si="27"/>
        <v>0.72408372063144655</v>
      </c>
      <c r="U41" s="110"/>
      <c r="V41" s="110"/>
      <c r="W41" s="110"/>
      <c r="X41" s="110"/>
      <c r="Y41" s="110"/>
      <c r="Z41" s="110"/>
      <c r="AA41" s="110">
        <f t="shared" si="12"/>
        <v>0</v>
      </c>
      <c r="AB41" s="110">
        <f t="shared" si="13"/>
        <v>0</v>
      </c>
      <c r="AC41" s="110">
        <f t="shared" si="14"/>
        <v>0</v>
      </c>
      <c r="AD41" s="110">
        <f t="shared" si="15"/>
        <v>0</v>
      </c>
      <c r="AE41" s="110">
        <f t="shared" si="16"/>
        <v>0</v>
      </c>
      <c r="AF41" s="110">
        <f t="shared" si="17"/>
        <v>0</v>
      </c>
      <c r="AG41" s="110">
        <f t="shared" si="18"/>
        <v>0</v>
      </c>
      <c r="AH41" s="110">
        <f t="shared" si="19"/>
        <v>0</v>
      </c>
      <c r="AI41" s="110">
        <f t="shared" si="28"/>
        <v>0</v>
      </c>
      <c r="AJ41" s="110">
        <f t="shared" si="29"/>
        <v>0</v>
      </c>
      <c r="AK41" s="110">
        <f t="shared" si="30"/>
        <v>0</v>
      </c>
      <c r="AL41" s="110">
        <f t="shared" si="31"/>
        <v>0</v>
      </c>
      <c r="AM41" s="110">
        <f t="shared" si="32"/>
        <v>1.1017051446233619</v>
      </c>
      <c r="AN41" s="110">
        <f t="shared" si="33"/>
        <v>2.1144250943939777</v>
      </c>
      <c r="AO41" s="110">
        <f t="shared" si="34"/>
        <v>2.5309269373935757</v>
      </c>
      <c r="AP41" s="110">
        <f t="shared" si="35"/>
        <v>0.72408372063144655</v>
      </c>
      <c r="AQ41" s="90">
        <f t="shared" si="36"/>
        <v>0</v>
      </c>
      <c r="AR41" s="90">
        <f t="shared" si="37"/>
        <v>-489.12</v>
      </c>
      <c r="AS41" s="90">
        <f t="shared" si="38"/>
        <v>505.01600102537753</v>
      </c>
      <c r="AT41" s="89">
        <f t="shared" si="39"/>
        <v>3.2499184301147954E-2</v>
      </c>
      <c r="AU41" s="109">
        <f t="shared" si="44"/>
        <v>0</v>
      </c>
      <c r="AV41" s="108">
        <f t="shared" si="20"/>
        <v>505.01600102537753</v>
      </c>
      <c r="AW41" s="129">
        <f t="shared" si="40"/>
        <v>3.2499184301147954E-2</v>
      </c>
      <c r="AX41" s="90">
        <f t="shared" si="41"/>
        <v>0</v>
      </c>
      <c r="AY41" s="108">
        <f t="shared" si="21"/>
        <v>505.01600102537753</v>
      </c>
      <c r="AZ41" s="89">
        <f t="shared" si="42"/>
        <v>3.2499184301147954E-2</v>
      </c>
      <c r="BA41" s="109"/>
      <c r="BB41" s="109">
        <f t="shared" si="43"/>
        <v>489.12</v>
      </c>
      <c r="BC41" s="109" t="e">
        <f>(B41*AM41)+(C41*AN41)+(D41*AO41)+(E41*AP41)+(F41*#REF!)+(G41*#REF!)</f>
        <v>#REF!</v>
      </c>
      <c r="BE41" s="108">
        <f t="shared" si="22"/>
        <v>73.690002500000006</v>
      </c>
      <c r="BF41" s="109">
        <f t="shared" si="23"/>
        <v>0</v>
      </c>
      <c r="BG41" s="110"/>
      <c r="BH41" s="110"/>
      <c r="BI41" s="109"/>
      <c r="BJ41" s="109"/>
    </row>
    <row r="42" spans="1:62" ht="12.75" customHeight="1" x14ac:dyDescent="0.2">
      <c r="A42" s="107">
        <v>39342</v>
      </c>
      <c r="B42" s="108">
        <v>151.220001</v>
      </c>
      <c r="C42" s="108">
        <v>72.180000000000007</v>
      </c>
      <c r="D42" s="108">
        <v>58.23</v>
      </c>
      <c r="E42" s="108">
        <v>71.680000000000007</v>
      </c>
      <c r="F42" s="108"/>
      <c r="G42" s="108"/>
      <c r="L42" s="156">
        <f>IF(int=Weekly,-$B$4,IF(int=Bi_Weekly,0,IF(int=Monthly,0,IF(int=Quarterly,0,IF(int=Yearly,0,IF(int=None,0,0))))))</f>
        <v>0</v>
      </c>
      <c r="M42" s="110">
        <f t="shared" si="8"/>
        <v>0</v>
      </c>
      <c r="N42" s="126">
        <f t="shared" si="9"/>
        <v>0</v>
      </c>
      <c r="O42" s="110">
        <f t="shared" si="10"/>
        <v>0</v>
      </c>
      <c r="P42" s="110">
        <f t="shared" si="11"/>
        <v>0</v>
      </c>
      <c r="Q42" s="110">
        <f t="shared" si="24"/>
        <v>1.1017051446233619</v>
      </c>
      <c r="R42" s="110">
        <f t="shared" si="25"/>
        <v>2.1144250943939777</v>
      </c>
      <c r="S42" s="110">
        <f t="shared" si="26"/>
        <v>2.5309269373935757</v>
      </c>
      <c r="T42" s="110">
        <f t="shared" si="27"/>
        <v>0.72408372063144655</v>
      </c>
      <c r="U42" s="110"/>
      <c r="V42" s="110"/>
      <c r="W42" s="110"/>
      <c r="X42" s="110"/>
      <c r="Y42" s="110"/>
      <c r="Z42" s="110"/>
      <c r="AA42" s="110">
        <f t="shared" si="12"/>
        <v>0</v>
      </c>
      <c r="AB42" s="110">
        <f t="shared" si="13"/>
        <v>0</v>
      </c>
      <c r="AC42" s="110">
        <f t="shared" si="14"/>
        <v>0</v>
      </c>
      <c r="AD42" s="110">
        <f t="shared" si="15"/>
        <v>0</v>
      </c>
      <c r="AE42" s="110">
        <f t="shared" si="16"/>
        <v>0</v>
      </c>
      <c r="AF42" s="110">
        <f t="shared" si="17"/>
        <v>0</v>
      </c>
      <c r="AG42" s="110">
        <f t="shared" si="18"/>
        <v>0</v>
      </c>
      <c r="AH42" s="110">
        <f t="shared" si="19"/>
        <v>0</v>
      </c>
      <c r="AI42" s="110">
        <f t="shared" si="28"/>
        <v>0</v>
      </c>
      <c r="AJ42" s="110">
        <f t="shared" si="29"/>
        <v>0</v>
      </c>
      <c r="AK42" s="110">
        <f t="shared" si="30"/>
        <v>0</v>
      </c>
      <c r="AL42" s="110">
        <f t="shared" si="31"/>
        <v>0</v>
      </c>
      <c r="AM42" s="110">
        <f t="shared" si="32"/>
        <v>1.1017051446233619</v>
      </c>
      <c r="AN42" s="110">
        <f t="shared" si="33"/>
        <v>2.1144250943939777</v>
      </c>
      <c r="AO42" s="110">
        <f t="shared" si="34"/>
        <v>2.5309269373935757</v>
      </c>
      <c r="AP42" s="110">
        <f t="shared" si="35"/>
        <v>0.72408372063144655</v>
      </c>
      <c r="AQ42" s="90">
        <f t="shared" si="36"/>
        <v>0</v>
      </c>
      <c r="AR42" s="90">
        <f t="shared" si="37"/>
        <v>-489.12</v>
      </c>
      <c r="AS42" s="90">
        <f t="shared" si="38"/>
        <v>518.49725304429728</v>
      </c>
      <c r="AT42" s="89">
        <f t="shared" si="39"/>
        <v>6.0061443090238198E-2</v>
      </c>
      <c r="AU42" s="109">
        <f t="shared" si="44"/>
        <v>0</v>
      </c>
      <c r="AV42" s="108">
        <f t="shared" si="20"/>
        <v>518.49725304429728</v>
      </c>
      <c r="AW42" s="129">
        <f t="shared" si="40"/>
        <v>6.0061443090238198E-2</v>
      </c>
      <c r="AX42" s="90">
        <f t="shared" si="41"/>
        <v>0</v>
      </c>
      <c r="AY42" s="108">
        <f t="shared" si="21"/>
        <v>518.49725304429728</v>
      </c>
      <c r="AZ42" s="89">
        <f t="shared" si="42"/>
        <v>6.0061443090238198E-2</v>
      </c>
      <c r="BA42" s="109"/>
      <c r="BB42" s="109">
        <f t="shared" si="43"/>
        <v>489.12</v>
      </c>
      <c r="BC42" s="109" t="e">
        <f>(B42*AM42)+(C42*AN42)+(D42*AO42)+(E42*AP42)+(F42*#REF!)+(G42*#REF!)</f>
        <v>#REF!</v>
      </c>
      <c r="BE42" s="108">
        <f t="shared" si="22"/>
        <v>75.610000499999998</v>
      </c>
      <c r="BF42" s="109">
        <f t="shared" si="23"/>
        <v>0</v>
      </c>
      <c r="BG42" s="110"/>
      <c r="BH42" s="110"/>
      <c r="BI42" s="109"/>
      <c r="BJ42" s="109"/>
    </row>
    <row r="43" spans="1:62" ht="12.75" customHeight="1" x14ac:dyDescent="0.2">
      <c r="A43" s="107">
        <v>39349</v>
      </c>
      <c r="B43" s="108">
        <v>151.199997</v>
      </c>
      <c r="C43" s="108">
        <v>71.510002</v>
      </c>
      <c r="D43" s="108">
        <v>58.369999</v>
      </c>
      <c r="E43" s="108">
        <v>70.830001999999993</v>
      </c>
      <c r="F43" s="108"/>
      <c r="G43" s="108"/>
      <c r="L43" s="156">
        <f>IF(int=Weekly,-$B$4,IF(int=Bi_Weekly,-$B$4,IF(int=Monthly,-$B$4,IF(int=Quarterly,0,IF(int=Yearly,0,IF(int=None,0,0))))))</f>
        <v>0</v>
      </c>
      <c r="M43" s="110">
        <f t="shared" si="8"/>
        <v>0</v>
      </c>
      <c r="N43" s="126">
        <f t="shared" si="9"/>
        <v>0</v>
      </c>
      <c r="O43" s="110">
        <f t="shared" si="10"/>
        <v>0</v>
      </c>
      <c r="P43" s="110">
        <f t="shared" si="11"/>
        <v>0</v>
      </c>
      <c r="Q43" s="110">
        <f t="shared" si="24"/>
        <v>1.1017051446233619</v>
      </c>
      <c r="R43" s="110">
        <f t="shared" si="25"/>
        <v>2.1144250943939777</v>
      </c>
      <c r="S43" s="110">
        <f t="shared" si="26"/>
        <v>2.5309269373935757</v>
      </c>
      <c r="T43" s="110">
        <f t="shared" si="27"/>
        <v>0.72408372063144655</v>
      </c>
      <c r="U43" s="110">
        <v>0.32100000000000001</v>
      </c>
      <c r="V43" s="110">
        <v>0.46</v>
      </c>
      <c r="W43" s="110"/>
      <c r="X43" s="110"/>
      <c r="Y43" s="110"/>
      <c r="Z43" s="110"/>
      <c r="AA43" s="110">
        <f t="shared" si="12"/>
        <v>0.3536473514240992</v>
      </c>
      <c r="AB43" s="110">
        <f t="shared" si="13"/>
        <v>0.97263554342122982</v>
      </c>
      <c r="AC43" s="110">
        <f t="shared" si="14"/>
        <v>0</v>
      </c>
      <c r="AD43" s="110">
        <f t="shared" si="15"/>
        <v>0</v>
      </c>
      <c r="AE43" s="110">
        <f t="shared" si="16"/>
        <v>2.3389375558261366E-3</v>
      </c>
      <c r="AF43" s="110">
        <f t="shared" si="17"/>
        <v>1.3601391640587981E-2</v>
      </c>
      <c r="AG43" s="110">
        <f t="shared" si="18"/>
        <v>0</v>
      </c>
      <c r="AH43" s="110">
        <f t="shared" si="19"/>
        <v>0</v>
      </c>
      <c r="AI43" s="110">
        <f t="shared" si="28"/>
        <v>2.3389375558261366E-3</v>
      </c>
      <c r="AJ43" s="110">
        <f t="shared" si="29"/>
        <v>1.3601391640587981E-2</v>
      </c>
      <c r="AK43" s="110">
        <f t="shared" si="30"/>
        <v>0</v>
      </c>
      <c r="AL43" s="110">
        <f t="shared" si="31"/>
        <v>0</v>
      </c>
      <c r="AM43" s="110">
        <f t="shared" si="32"/>
        <v>1.1040440821791879</v>
      </c>
      <c r="AN43" s="110">
        <f t="shared" si="33"/>
        <v>2.1280264860345657</v>
      </c>
      <c r="AO43" s="110">
        <f t="shared" si="34"/>
        <v>2.5309269373935757</v>
      </c>
      <c r="AP43" s="110">
        <f t="shared" si="35"/>
        <v>0.72408372063144655</v>
      </c>
      <c r="AQ43" s="90">
        <f t="shared" si="36"/>
        <v>1.3262828948453289</v>
      </c>
      <c r="AR43" s="90">
        <f t="shared" si="37"/>
        <v>-489.12</v>
      </c>
      <c r="AS43" s="90">
        <f t="shared" si="38"/>
        <v>516.79741147612924</v>
      </c>
      <c r="AT43" s="89">
        <f t="shared" si="39"/>
        <v>5.658613729990436E-2</v>
      </c>
      <c r="AU43" s="109">
        <f t="shared" si="44"/>
        <v>1.3262828948453289</v>
      </c>
      <c r="AV43" s="108">
        <f t="shared" si="20"/>
        <v>518.12369437097459</v>
      </c>
      <c r="AW43" s="129">
        <f t="shared" si="40"/>
        <v>5.9297706842849518E-2</v>
      </c>
      <c r="AX43" s="90">
        <f t="shared" si="41"/>
        <v>1.3262828948453289</v>
      </c>
      <c r="AY43" s="108">
        <f t="shared" si="21"/>
        <v>518.12369437097459</v>
      </c>
      <c r="AZ43" s="89">
        <f t="shared" si="42"/>
        <v>5.9297706842849518E-2</v>
      </c>
      <c r="BA43" s="109"/>
      <c r="BB43" s="109">
        <f t="shared" si="43"/>
        <v>489.12</v>
      </c>
      <c r="BC43" s="109" t="e">
        <f>(B43*AM43)+(C43*AN43)+(D43*AO43)+(E43*AP43)+(F43*#REF!)+(G43*#REF!)</f>
        <v>#REF!</v>
      </c>
      <c r="BE43" s="108">
        <f t="shared" si="22"/>
        <v>75.599998499999998</v>
      </c>
      <c r="BF43" s="109">
        <f t="shared" si="23"/>
        <v>0</v>
      </c>
      <c r="BG43" s="110"/>
      <c r="BH43" s="110"/>
      <c r="BI43" s="109"/>
      <c r="BJ43" s="109"/>
    </row>
    <row r="44" spans="1:62" ht="12.75" customHeight="1" x14ac:dyDescent="0.2">
      <c r="A44" s="107">
        <v>39356</v>
      </c>
      <c r="B44" s="108">
        <v>154.61000100000001</v>
      </c>
      <c r="C44" s="108">
        <v>73.120002999999997</v>
      </c>
      <c r="D44" s="108">
        <v>60.119999</v>
      </c>
      <c r="E44" s="108">
        <v>73.699996999999996</v>
      </c>
      <c r="F44" s="108"/>
      <c r="G44" s="108"/>
      <c r="L44" s="156">
        <f>IF(int=Weekly,-$B$4,IF(int=Bi_Weekly,0,IF(int=Monthly,0,IF(int=Quarterly,0,IF(int=Yearly,0,IF(int=None,0,0))))))</f>
        <v>0</v>
      </c>
      <c r="M44" s="110">
        <f t="shared" si="8"/>
        <v>0</v>
      </c>
      <c r="N44" s="126">
        <f t="shared" si="9"/>
        <v>0</v>
      </c>
      <c r="O44" s="110">
        <f t="shared" si="10"/>
        <v>0</v>
      </c>
      <c r="P44" s="110">
        <f t="shared" si="11"/>
        <v>0</v>
      </c>
      <c r="Q44" s="110">
        <f t="shared" si="24"/>
        <v>1.1017051446233619</v>
      </c>
      <c r="R44" s="110">
        <f t="shared" si="25"/>
        <v>2.1144250943939777</v>
      </c>
      <c r="S44" s="110">
        <f t="shared" si="26"/>
        <v>2.5309269373935757</v>
      </c>
      <c r="T44" s="110">
        <f t="shared" si="27"/>
        <v>0.72408372063144655</v>
      </c>
      <c r="U44" s="110"/>
      <c r="V44" s="110"/>
      <c r="W44" s="110"/>
      <c r="X44" s="110"/>
      <c r="Y44" s="110"/>
      <c r="Z44" s="110"/>
      <c r="AA44" s="110">
        <f t="shared" si="12"/>
        <v>0</v>
      </c>
      <c r="AB44" s="110">
        <f t="shared" si="13"/>
        <v>0</v>
      </c>
      <c r="AC44" s="110">
        <f t="shared" si="14"/>
        <v>0</v>
      </c>
      <c r="AD44" s="110">
        <f t="shared" si="15"/>
        <v>0</v>
      </c>
      <c r="AE44" s="110">
        <f t="shared" si="16"/>
        <v>0</v>
      </c>
      <c r="AF44" s="110">
        <f t="shared" si="17"/>
        <v>0</v>
      </c>
      <c r="AG44" s="110">
        <f t="shared" si="18"/>
        <v>0</v>
      </c>
      <c r="AH44" s="110">
        <f t="shared" si="19"/>
        <v>0</v>
      </c>
      <c r="AI44" s="110">
        <f t="shared" si="28"/>
        <v>2.3389375558261366E-3</v>
      </c>
      <c r="AJ44" s="110">
        <f t="shared" si="29"/>
        <v>1.3601391640587981E-2</v>
      </c>
      <c r="AK44" s="110">
        <f t="shared" si="30"/>
        <v>0</v>
      </c>
      <c r="AL44" s="110">
        <f t="shared" si="31"/>
        <v>0</v>
      </c>
      <c r="AM44" s="110">
        <f t="shared" si="32"/>
        <v>1.1040440821791879</v>
      </c>
      <c r="AN44" s="110">
        <f t="shared" si="33"/>
        <v>2.1280264860345657</v>
      </c>
      <c r="AO44" s="110">
        <f t="shared" si="34"/>
        <v>2.5309269373935757</v>
      </c>
      <c r="AP44" s="110">
        <f t="shared" si="35"/>
        <v>0.72408372063144655</v>
      </c>
      <c r="AQ44" s="90">
        <f t="shared" si="36"/>
        <v>0</v>
      </c>
      <c r="AR44" s="90">
        <f t="shared" si="37"/>
        <v>-489.12</v>
      </c>
      <c r="AS44" s="90">
        <f t="shared" si="38"/>
        <v>530.46569574074726</v>
      </c>
      <c r="AT44" s="89">
        <f t="shared" si="39"/>
        <v>8.4530781282195155E-2</v>
      </c>
      <c r="AU44" s="109">
        <f t="shared" si="44"/>
        <v>1.3262828948453289</v>
      </c>
      <c r="AV44" s="108">
        <f t="shared" si="20"/>
        <v>531.79197863559261</v>
      </c>
      <c r="AW44" s="129">
        <f t="shared" si="40"/>
        <v>8.7242350825140313E-2</v>
      </c>
      <c r="AX44" s="90">
        <f t="shared" si="41"/>
        <v>1.3561569354091847</v>
      </c>
      <c r="AY44" s="108">
        <f t="shared" si="21"/>
        <v>531.82185267615648</v>
      </c>
      <c r="AZ44" s="89">
        <f t="shared" si="42"/>
        <v>8.7303427944382728E-2</v>
      </c>
      <c r="BA44" s="109"/>
      <c r="BB44" s="109">
        <f t="shared" si="43"/>
        <v>489.12</v>
      </c>
      <c r="BC44" s="109" t="e">
        <f>(B44*AM44)+(C44*AN44)+(D44*AO44)+(E44*AP44)+(F44*#REF!)+(G44*#REF!)</f>
        <v>#REF!</v>
      </c>
      <c r="BE44" s="108">
        <f t="shared" si="22"/>
        <v>77.305000500000006</v>
      </c>
      <c r="BF44" s="109">
        <f t="shared" si="23"/>
        <v>0</v>
      </c>
      <c r="BG44" s="110"/>
      <c r="BH44" s="110"/>
      <c r="BI44" s="109"/>
      <c r="BJ44" s="109"/>
    </row>
    <row r="45" spans="1:62" ht="12.75" customHeight="1" x14ac:dyDescent="0.2">
      <c r="A45" s="107">
        <v>39363</v>
      </c>
      <c r="B45" s="108">
        <v>155.08000200000001</v>
      </c>
      <c r="C45" s="108">
        <v>72.930000000000007</v>
      </c>
      <c r="D45" s="108">
        <v>59.84</v>
      </c>
      <c r="E45" s="108">
        <v>73.029999000000004</v>
      </c>
      <c r="F45" s="108"/>
      <c r="G45" s="108"/>
      <c r="L45" s="156">
        <f>IF(int=Weekly,-$B$4,IF(int=Bi_Weekly,-$B$4,IF(int=Monthly,0,IF(int=Quarterly,0,IF(int=Yearly,0,IF(int=None,0,0))))))</f>
        <v>0</v>
      </c>
      <c r="M45" s="110">
        <f t="shared" si="8"/>
        <v>0</v>
      </c>
      <c r="N45" s="126">
        <f t="shared" si="9"/>
        <v>0</v>
      </c>
      <c r="O45" s="110">
        <f t="shared" si="10"/>
        <v>0</v>
      </c>
      <c r="P45" s="110">
        <f t="shared" si="11"/>
        <v>0</v>
      </c>
      <c r="Q45" s="110">
        <f t="shared" si="24"/>
        <v>1.1017051446233619</v>
      </c>
      <c r="R45" s="110">
        <f t="shared" si="25"/>
        <v>2.1144250943939777</v>
      </c>
      <c r="S45" s="110">
        <f t="shared" si="26"/>
        <v>2.5309269373935757</v>
      </c>
      <c r="T45" s="110">
        <f t="shared" si="27"/>
        <v>0.72408372063144655</v>
      </c>
      <c r="U45" s="110"/>
      <c r="V45" s="110"/>
      <c r="W45" s="110"/>
      <c r="X45" s="110"/>
      <c r="Y45" s="110"/>
      <c r="Z45" s="110"/>
      <c r="AA45" s="110">
        <f t="shared" si="12"/>
        <v>0</v>
      </c>
      <c r="AB45" s="110">
        <f t="shared" si="13"/>
        <v>0</v>
      </c>
      <c r="AC45" s="110">
        <f t="shared" si="14"/>
        <v>0</v>
      </c>
      <c r="AD45" s="110">
        <f t="shared" si="15"/>
        <v>0</v>
      </c>
      <c r="AE45" s="110">
        <f t="shared" si="16"/>
        <v>0</v>
      </c>
      <c r="AF45" s="110">
        <f t="shared" si="17"/>
        <v>0</v>
      </c>
      <c r="AG45" s="110">
        <f t="shared" si="18"/>
        <v>0</v>
      </c>
      <c r="AH45" s="110">
        <f t="shared" si="19"/>
        <v>0</v>
      </c>
      <c r="AI45" s="110">
        <f t="shared" si="28"/>
        <v>2.3389375558261366E-3</v>
      </c>
      <c r="AJ45" s="110">
        <f t="shared" si="29"/>
        <v>1.3601391640587981E-2</v>
      </c>
      <c r="AK45" s="110">
        <f t="shared" si="30"/>
        <v>0</v>
      </c>
      <c r="AL45" s="110">
        <f t="shared" si="31"/>
        <v>0</v>
      </c>
      <c r="AM45" s="110">
        <f t="shared" si="32"/>
        <v>1.1040440821791879</v>
      </c>
      <c r="AN45" s="110">
        <f t="shared" si="33"/>
        <v>2.1280264860345657</v>
      </c>
      <c r="AO45" s="110">
        <f t="shared" si="34"/>
        <v>2.5309269373935757</v>
      </c>
      <c r="AP45" s="110">
        <f t="shared" si="35"/>
        <v>0.72408372063144655</v>
      </c>
      <c r="AQ45" s="90">
        <f t="shared" si="36"/>
        <v>0</v>
      </c>
      <c r="AR45" s="90">
        <f t="shared" si="37"/>
        <v>-489.12</v>
      </c>
      <c r="AS45" s="90">
        <f t="shared" si="38"/>
        <v>529.38795949301641</v>
      </c>
      <c r="AT45" s="89">
        <f t="shared" si="39"/>
        <v>8.2327362391675596E-2</v>
      </c>
      <c r="AU45" s="109">
        <f t="shared" si="44"/>
        <v>1.3262828948453289</v>
      </c>
      <c r="AV45" s="108">
        <f t="shared" si="20"/>
        <v>530.71424238786176</v>
      </c>
      <c r="AW45" s="129">
        <f t="shared" si="40"/>
        <v>8.5038931934620754E-2</v>
      </c>
      <c r="AX45" s="90">
        <f t="shared" si="41"/>
        <v>1.354671933183474</v>
      </c>
      <c r="AY45" s="108">
        <f t="shared" si="21"/>
        <v>530.74263142619986</v>
      </c>
      <c r="AZ45" s="89">
        <f t="shared" si="42"/>
        <v>8.509697298454344E-2</v>
      </c>
      <c r="BA45" s="109"/>
      <c r="BB45" s="109">
        <f t="shared" si="43"/>
        <v>489.12</v>
      </c>
      <c r="BC45" s="109" t="e">
        <f>(B45*AM45)+(C45*AN45)+(D45*AO45)+(E45*AP45)+(F45*#REF!)+(G45*#REF!)</f>
        <v>#REF!</v>
      </c>
      <c r="BE45" s="108">
        <f t="shared" si="22"/>
        <v>77.540001000000004</v>
      </c>
      <c r="BF45" s="109">
        <f t="shared" si="23"/>
        <v>0</v>
      </c>
      <c r="BG45" s="110"/>
      <c r="BH45" s="110"/>
      <c r="BI45" s="109"/>
      <c r="BJ45" s="109"/>
    </row>
    <row r="46" spans="1:62" ht="12.75" customHeight="1" x14ac:dyDescent="0.2">
      <c r="A46" s="107">
        <v>39370</v>
      </c>
      <c r="B46" s="108">
        <v>149</v>
      </c>
      <c r="C46" s="108">
        <v>69.580001999999993</v>
      </c>
      <c r="D46" s="108">
        <v>57.220001000000003</v>
      </c>
      <c r="E46" s="108">
        <v>69.029999000000004</v>
      </c>
      <c r="F46" s="108"/>
      <c r="G46" s="108"/>
      <c r="L46" s="156">
        <f>IF(int=Weekly,-$B$4,IF(int=Bi_Weekly,0,IF(int=Monthly,0,IF(int=Quarterly,0,IF(int=Yearly,0,IF(int=None,0,0))))))</f>
        <v>0</v>
      </c>
      <c r="M46" s="110">
        <f t="shared" si="8"/>
        <v>0</v>
      </c>
      <c r="N46" s="126">
        <f t="shared" si="9"/>
        <v>0</v>
      </c>
      <c r="O46" s="110">
        <f t="shared" si="10"/>
        <v>0</v>
      </c>
      <c r="P46" s="110">
        <f t="shared" si="11"/>
        <v>0</v>
      </c>
      <c r="Q46" s="110">
        <f t="shared" si="24"/>
        <v>1.1017051446233619</v>
      </c>
      <c r="R46" s="110">
        <f t="shared" si="25"/>
        <v>2.1144250943939777</v>
      </c>
      <c r="S46" s="110">
        <f t="shared" si="26"/>
        <v>2.5309269373935757</v>
      </c>
      <c r="T46" s="110">
        <f t="shared" si="27"/>
        <v>0.72408372063144655</v>
      </c>
      <c r="U46" s="110"/>
      <c r="V46" s="110"/>
      <c r="W46" s="110"/>
      <c r="X46" s="110"/>
      <c r="Y46" s="110"/>
      <c r="Z46" s="110"/>
      <c r="AA46" s="110">
        <f t="shared" si="12"/>
        <v>0</v>
      </c>
      <c r="AB46" s="110">
        <f t="shared" si="13"/>
        <v>0</v>
      </c>
      <c r="AC46" s="110">
        <f t="shared" si="14"/>
        <v>0</v>
      </c>
      <c r="AD46" s="110">
        <f t="shared" si="15"/>
        <v>0</v>
      </c>
      <c r="AE46" s="110">
        <f t="shared" si="16"/>
        <v>0</v>
      </c>
      <c r="AF46" s="110">
        <f t="shared" si="17"/>
        <v>0</v>
      </c>
      <c r="AG46" s="110">
        <f t="shared" si="18"/>
        <v>0</v>
      </c>
      <c r="AH46" s="110">
        <f t="shared" si="19"/>
        <v>0</v>
      </c>
      <c r="AI46" s="110">
        <f t="shared" si="28"/>
        <v>2.3389375558261366E-3</v>
      </c>
      <c r="AJ46" s="110">
        <f t="shared" si="29"/>
        <v>1.3601391640587981E-2</v>
      </c>
      <c r="AK46" s="110">
        <f t="shared" si="30"/>
        <v>0</v>
      </c>
      <c r="AL46" s="110">
        <f t="shared" si="31"/>
        <v>0</v>
      </c>
      <c r="AM46" s="110">
        <f t="shared" si="32"/>
        <v>1.1040440821791879</v>
      </c>
      <c r="AN46" s="110">
        <f t="shared" si="33"/>
        <v>2.1280264860345657</v>
      </c>
      <c r="AO46" s="110">
        <f t="shared" si="34"/>
        <v>2.5309269373935757</v>
      </c>
      <c r="AP46" s="110">
        <f t="shared" si="35"/>
        <v>0.72408372063144655</v>
      </c>
      <c r="AQ46" s="90">
        <f t="shared" si="36"/>
        <v>0</v>
      </c>
      <c r="AR46" s="90">
        <f t="shared" si="37"/>
        <v>-489.12</v>
      </c>
      <c r="AS46" s="90">
        <f t="shared" si="38"/>
        <v>506.07890924535644</v>
      </c>
      <c r="AT46" s="89">
        <f t="shared" si="39"/>
        <v>3.4672287465972396E-2</v>
      </c>
      <c r="AU46" s="109">
        <f t="shared" si="44"/>
        <v>1.3262828948453289</v>
      </c>
      <c r="AV46" s="108">
        <f t="shared" si="20"/>
        <v>507.40519214020179</v>
      </c>
      <c r="AW46" s="129">
        <f t="shared" si="40"/>
        <v>3.7383857008917554E-2</v>
      </c>
      <c r="AX46" s="90">
        <f t="shared" si="41"/>
        <v>1.2948865533729892</v>
      </c>
      <c r="AY46" s="108">
        <f t="shared" si="21"/>
        <v>507.37379579872942</v>
      </c>
      <c r="AZ46" s="89">
        <f t="shared" si="42"/>
        <v>3.7319667563643799E-2</v>
      </c>
      <c r="BA46" s="109"/>
      <c r="BB46" s="109">
        <f t="shared" si="43"/>
        <v>489.12</v>
      </c>
      <c r="BC46" s="109" t="e">
        <f>(B46*AM46)+(C46*AN46)+(D46*AO46)+(E46*AP46)+(F46*#REF!)+(G46*#REF!)</f>
        <v>#REF!</v>
      </c>
      <c r="BE46" s="108">
        <f t="shared" si="22"/>
        <v>74.5</v>
      </c>
      <c r="BF46" s="109">
        <f t="shared" si="23"/>
        <v>0</v>
      </c>
      <c r="BG46" s="110"/>
      <c r="BH46" s="110"/>
      <c r="BI46" s="109"/>
      <c r="BJ46" s="109"/>
    </row>
    <row r="47" spans="1:62" ht="12.75" customHeight="1" x14ac:dyDescent="0.2">
      <c r="A47" s="107">
        <v>39377</v>
      </c>
      <c r="B47" s="108">
        <v>152.41000399999999</v>
      </c>
      <c r="C47" s="108">
        <v>71.180000000000007</v>
      </c>
      <c r="D47" s="108">
        <v>58.040000999999997</v>
      </c>
      <c r="E47" s="108">
        <v>71.360000999999997</v>
      </c>
      <c r="F47" s="108"/>
      <c r="G47" s="108"/>
      <c r="L47" s="156">
        <f>IF(int=Weekly,-$B$4,IF(int=Bi_Weekly,-$B$4,IF(int=Monthly,-$B$4,IF(int=Quarterly,0,IF(int=Yearly,0,IF(int=None,0,0))))))</f>
        <v>0</v>
      </c>
      <c r="M47" s="110">
        <f t="shared" si="8"/>
        <v>0</v>
      </c>
      <c r="N47" s="126">
        <f t="shared" si="9"/>
        <v>0</v>
      </c>
      <c r="O47" s="110">
        <f t="shared" si="10"/>
        <v>0</v>
      </c>
      <c r="P47" s="110">
        <f t="shared" si="11"/>
        <v>0</v>
      </c>
      <c r="Q47" s="110">
        <f t="shared" si="24"/>
        <v>1.1017051446233619</v>
      </c>
      <c r="R47" s="110">
        <f t="shared" si="25"/>
        <v>2.1144250943939777</v>
      </c>
      <c r="S47" s="110">
        <f t="shared" si="26"/>
        <v>2.5309269373935757</v>
      </c>
      <c r="T47" s="110">
        <f t="shared" si="27"/>
        <v>0.72408372063144655</v>
      </c>
      <c r="U47" s="110"/>
      <c r="V47" s="110"/>
      <c r="W47" s="110"/>
      <c r="X47" s="110"/>
      <c r="Y47" s="110"/>
      <c r="Z47" s="110"/>
      <c r="AA47" s="110">
        <f t="shared" si="12"/>
        <v>0</v>
      </c>
      <c r="AB47" s="110">
        <f t="shared" si="13"/>
        <v>0</v>
      </c>
      <c r="AC47" s="110">
        <f t="shared" si="14"/>
        <v>0</v>
      </c>
      <c r="AD47" s="110">
        <f t="shared" si="15"/>
        <v>0</v>
      </c>
      <c r="AE47" s="110">
        <f t="shared" si="16"/>
        <v>0</v>
      </c>
      <c r="AF47" s="110">
        <f t="shared" si="17"/>
        <v>0</v>
      </c>
      <c r="AG47" s="110">
        <f t="shared" si="18"/>
        <v>0</v>
      </c>
      <c r="AH47" s="110">
        <f t="shared" si="19"/>
        <v>0</v>
      </c>
      <c r="AI47" s="110">
        <f t="shared" si="28"/>
        <v>2.3389375558261366E-3</v>
      </c>
      <c r="AJ47" s="110">
        <f t="shared" si="29"/>
        <v>1.3601391640587981E-2</v>
      </c>
      <c r="AK47" s="110">
        <f t="shared" si="30"/>
        <v>0</v>
      </c>
      <c r="AL47" s="110">
        <f t="shared" si="31"/>
        <v>0</v>
      </c>
      <c r="AM47" s="110">
        <f t="shared" si="32"/>
        <v>1.1040440821791879</v>
      </c>
      <c r="AN47" s="110">
        <f t="shared" si="33"/>
        <v>2.1280264860345657</v>
      </c>
      <c r="AO47" s="110">
        <f t="shared" si="34"/>
        <v>2.5309269373935757</v>
      </c>
      <c r="AP47" s="110">
        <f t="shared" si="35"/>
        <v>0.72408372063144655</v>
      </c>
      <c r="AQ47" s="90">
        <f t="shared" si="36"/>
        <v>0</v>
      </c>
      <c r="AR47" s="90">
        <f t="shared" si="37"/>
        <v>-489.12</v>
      </c>
      <c r="AS47" s="90">
        <f t="shared" si="38"/>
        <v>516.98128072342433</v>
      </c>
      <c r="AT47" s="89">
        <f t="shared" si="39"/>
        <v>5.6962055780635179E-2</v>
      </c>
      <c r="AU47" s="109">
        <f t="shared" si="44"/>
        <v>1.3262828948453289</v>
      </c>
      <c r="AV47" s="108">
        <f t="shared" si="20"/>
        <v>518.30756361826968</v>
      </c>
      <c r="AW47" s="129">
        <f t="shared" si="40"/>
        <v>5.9673625323580559E-2</v>
      </c>
      <c r="AX47" s="90">
        <f t="shared" si="41"/>
        <v>1.3246245392162643</v>
      </c>
      <c r="AY47" s="108">
        <f t="shared" si="21"/>
        <v>518.30590526264064</v>
      </c>
      <c r="AZ47" s="89">
        <f t="shared" si="42"/>
        <v>5.967023483529732E-2</v>
      </c>
      <c r="BA47" s="109"/>
      <c r="BB47" s="109">
        <f t="shared" si="43"/>
        <v>489.12</v>
      </c>
      <c r="BC47" s="109" t="e">
        <f>(B47*AM47)+(C47*AN47)+(D47*AO47)+(E47*AP47)+(F47*#REF!)+(G47*#REF!)</f>
        <v>#REF!</v>
      </c>
      <c r="BE47" s="108">
        <f t="shared" si="22"/>
        <v>76.205001999999993</v>
      </c>
      <c r="BF47" s="109">
        <f t="shared" si="23"/>
        <v>0</v>
      </c>
      <c r="BG47" s="110"/>
      <c r="BH47" s="110"/>
      <c r="BI47" s="109"/>
      <c r="BJ47" s="109"/>
    </row>
    <row r="48" spans="1:62" ht="12.75" customHeight="1" x14ac:dyDescent="0.2">
      <c r="A48" s="107">
        <v>39384</v>
      </c>
      <c r="B48" s="108">
        <v>149.979996</v>
      </c>
      <c r="C48" s="108">
        <v>69.260002</v>
      </c>
      <c r="D48" s="108">
        <v>56.75</v>
      </c>
      <c r="E48" s="108">
        <v>69.069999999999993</v>
      </c>
      <c r="F48" s="108"/>
      <c r="G48" s="108"/>
      <c r="L48" s="156">
        <f>IF(int=Weekly,-$B$4,IF(int=Bi_Weekly,0,IF(int=Monthly,0,IF(int=Quarterly,-$B$4,IF(int=Yearly,0,IF(int=None,0,0))))))</f>
        <v>-489.12</v>
      </c>
      <c r="M48" s="110">
        <f t="shared" si="8"/>
        <v>1.0458780382951871</v>
      </c>
      <c r="N48" s="126">
        <f t="shared" si="9"/>
        <v>2.0515356034786136</v>
      </c>
      <c r="O48" s="110">
        <f t="shared" si="10"/>
        <v>2.4925727577092514</v>
      </c>
      <c r="P48" s="110">
        <f t="shared" si="11"/>
        <v>0.70531854640220082</v>
      </c>
      <c r="Q48" s="110">
        <f t="shared" si="24"/>
        <v>2.1475831829185488</v>
      </c>
      <c r="R48" s="110">
        <f t="shared" si="25"/>
        <v>4.1659606978725918</v>
      </c>
      <c r="S48" s="110">
        <f t="shared" si="26"/>
        <v>5.023499695102827</v>
      </c>
      <c r="T48" s="110">
        <f t="shared" si="27"/>
        <v>1.4294022670336473</v>
      </c>
      <c r="U48" s="110"/>
      <c r="V48" s="110"/>
      <c r="W48" s="110"/>
      <c r="X48" s="110"/>
      <c r="Y48" s="110"/>
      <c r="Z48" s="110"/>
      <c r="AA48" s="110">
        <f t="shared" si="12"/>
        <v>0</v>
      </c>
      <c r="AB48" s="110">
        <f t="shared" si="13"/>
        <v>0</v>
      </c>
      <c r="AC48" s="110">
        <f t="shared" si="14"/>
        <v>0</v>
      </c>
      <c r="AD48" s="110">
        <f t="shared" si="15"/>
        <v>0</v>
      </c>
      <c r="AE48" s="110">
        <f t="shared" si="16"/>
        <v>0</v>
      </c>
      <c r="AF48" s="110">
        <f t="shared" si="17"/>
        <v>0</v>
      </c>
      <c r="AG48" s="110">
        <f t="shared" si="18"/>
        <v>0</v>
      </c>
      <c r="AH48" s="110">
        <f t="shared" si="19"/>
        <v>0</v>
      </c>
      <c r="AI48" s="110">
        <f t="shared" si="28"/>
        <v>2.3389375558261366E-3</v>
      </c>
      <c r="AJ48" s="110">
        <f t="shared" si="29"/>
        <v>1.3601391640587981E-2</v>
      </c>
      <c r="AK48" s="110">
        <f t="shared" si="30"/>
        <v>0</v>
      </c>
      <c r="AL48" s="110">
        <f t="shared" si="31"/>
        <v>0</v>
      </c>
      <c r="AM48" s="110">
        <f t="shared" si="32"/>
        <v>2.149922120474375</v>
      </c>
      <c r="AN48" s="110">
        <f t="shared" si="33"/>
        <v>4.1795620895131798</v>
      </c>
      <c r="AO48" s="110">
        <f t="shared" si="34"/>
        <v>5.023499695102827</v>
      </c>
      <c r="AP48" s="110">
        <f t="shared" si="35"/>
        <v>1.4294022670336473</v>
      </c>
      <c r="AQ48" s="90">
        <f t="shared" si="36"/>
        <v>0</v>
      </c>
      <c r="AR48" s="90">
        <f t="shared" si="37"/>
        <v>-978.24</v>
      </c>
      <c r="AS48" s="90">
        <f t="shared" si="38"/>
        <v>994.44138573146768</v>
      </c>
      <c r="AT48" s="89">
        <f t="shared" si="39"/>
        <v>1.6561769843256968E-2</v>
      </c>
      <c r="AU48" s="109">
        <f t="shared" si="44"/>
        <v>1.3262828948453289</v>
      </c>
      <c r="AV48" s="108">
        <f t="shared" si="20"/>
        <v>995.76766862631303</v>
      </c>
      <c r="AW48" s="129">
        <f t="shared" si="40"/>
        <v>1.7917554614729436E-2</v>
      </c>
      <c r="AX48" s="90">
        <f t="shared" si="41"/>
        <v>1.2928262574969607</v>
      </c>
      <c r="AY48" s="108">
        <f t="shared" si="21"/>
        <v>995.7342119889646</v>
      </c>
      <c r="AZ48" s="89">
        <f t="shared" si="42"/>
        <v>1.7883353766932952E-2</v>
      </c>
      <c r="BA48" s="109"/>
      <c r="BB48" s="109">
        <f t="shared" si="43"/>
        <v>978.24</v>
      </c>
      <c r="BC48" s="109" t="e">
        <f>(B48*AM48)+(C48*AN48)+(D48*AO48)+(E48*AP48)+(F48*#REF!)+(G48*#REF!)</f>
        <v>#REF!</v>
      </c>
      <c r="BE48" s="108">
        <f t="shared" si="22"/>
        <v>74.989998</v>
      </c>
      <c r="BF48" s="109">
        <f t="shared" si="23"/>
        <v>0</v>
      </c>
      <c r="BG48" s="110"/>
      <c r="BH48" s="110"/>
      <c r="BI48" s="109"/>
      <c r="BJ48" s="109"/>
    </row>
    <row r="49" spans="1:62" ht="12.75" customHeight="1" x14ac:dyDescent="0.2">
      <c r="A49" s="107">
        <v>39391</v>
      </c>
      <c r="B49" s="108">
        <v>144.58000200000001</v>
      </c>
      <c r="C49" s="108">
        <v>67.029999000000004</v>
      </c>
      <c r="D49" s="108">
        <v>55.459999000000003</v>
      </c>
      <c r="E49" s="108">
        <v>67.510002</v>
      </c>
      <c r="F49" s="108"/>
      <c r="G49" s="108"/>
      <c r="L49" s="156">
        <f>IF(int=Weekly,-$B$4,IF(int=Bi_Weekly,-$B$4,IF(int=Monthly,0,IF(int=Quarterly,0,IF(int=Yearly,0,IF(int=None,0,0))))))</f>
        <v>0</v>
      </c>
      <c r="M49" s="110">
        <f t="shared" si="8"/>
        <v>0</v>
      </c>
      <c r="N49" s="126">
        <f t="shared" si="9"/>
        <v>0</v>
      </c>
      <c r="O49" s="110">
        <f t="shared" si="10"/>
        <v>0</v>
      </c>
      <c r="P49" s="110">
        <f t="shared" si="11"/>
        <v>0</v>
      </c>
      <c r="Q49" s="110">
        <f t="shared" si="24"/>
        <v>2.1475831829185488</v>
      </c>
      <c r="R49" s="110">
        <f t="shared" si="25"/>
        <v>4.1659606978725918</v>
      </c>
      <c r="S49" s="110">
        <f t="shared" si="26"/>
        <v>5.023499695102827</v>
      </c>
      <c r="T49" s="110">
        <f t="shared" si="27"/>
        <v>1.4294022670336473</v>
      </c>
      <c r="U49" s="110"/>
      <c r="V49" s="110"/>
      <c r="W49" s="110"/>
      <c r="X49" s="110"/>
      <c r="Y49" s="110"/>
      <c r="Z49" s="110"/>
      <c r="AA49" s="110">
        <f t="shared" si="12"/>
        <v>0</v>
      </c>
      <c r="AB49" s="110">
        <f t="shared" si="13"/>
        <v>0</v>
      </c>
      <c r="AC49" s="110">
        <f t="shared" si="14"/>
        <v>0</v>
      </c>
      <c r="AD49" s="110">
        <f t="shared" si="15"/>
        <v>0</v>
      </c>
      <c r="AE49" s="110">
        <f t="shared" si="16"/>
        <v>0</v>
      </c>
      <c r="AF49" s="110">
        <f t="shared" si="17"/>
        <v>0</v>
      </c>
      <c r="AG49" s="110">
        <f t="shared" si="18"/>
        <v>0</v>
      </c>
      <c r="AH49" s="110">
        <f t="shared" si="19"/>
        <v>0</v>
      </c>
      <c r="AI49" s="110">
        <f t="shared" si="28"/>
        <v>2.3389375558261366E-3</v>
      </c>
      <c r="AJ49" s="110">
        <f t="shared" si="29"/>
        <v>1.3601391640587981E-2</v>
      </c>
      <c r="AK49" s="110">
        <f t="shared" si="30"/>
        <v>0</v>
      </c>
      <c r="AL49" s="110">
        <f t="shared" si="31"/>
        <v>0</v>
      </c>
      <c r="AM49" s="110">
        <f t="shared" si="32"/>
        <v>2.149922120474375</v>
      </c>
      <c r="AN49" s="110">
        <f t="shared" si="33"/>
        <v>4.1795620895131798</v>
      </c>
      <c r="AO49" s="110">
        <f t="shared" si="34"/>
        <v>5.023499695102827</v>
      </c>
      <c r="AP49" s="110">
        <f t="shared" si="35"/>
        <v>1.4294022670336473</v>
      </c>
      <c r="AQ49" s="90">
        <f t="shared" si="36"/>
        <v>0</v>
      </c>
      <c r="AR49" s="90">
        <f t="shared" si="37"/>
        <v>-978.24</v>
      </c>
      <c r="AS49" s="90">
        <f t="shared" si="38"/>
        <v>964.84416026711847</v>
      </c>
      <c r="AT49" s="89">
        <f t="shared" si="39"/>
        <v>-1.3693817195045699E-2</v>
      </c>
      <c r="AU49" s="109">
        <f t="shared" si="44"/>
        <v>1.3262828948453289</v>
      </c>
      <c r="AV49" s="108">
        <f t="shared" si="20"/>
        <v>966.17044316196382</v>
      </c>
      <c r="AW49" s="129">
        <f t="shared" si="40"/>
        <v>-1.233803242357312E-2</v>
      </c>
      <c r="AX49" s="90">
        <f t="shared" si="41"/>
        <v>1.2498648645664387</v>
      </c>
      <c r="AY49" s="108">
        <f t="shared" si="21"/>
        <v>966.09402513168493</v>
      </c>
      <c r="AZ49" s="89">
        <f t="shared" si="42"/>
        <v>-1.2416150298817374E-2</v>
      </c>
      <c r="BA49" s="109"/>
      <c r="BB49" s="109">
        <f t="shared" si="43"/>
        <v>978.24</v>
      </c>
      <c r="BC49" s="109" t="e">
        <f>(B49*AM49)+(C49*AN49)+(D49*AO49)+(E49*AP49)+(F49*#REF!)+(G49*#REF!)</f>
        <v>#REF!</v>
      </c>
      <c r="BE49" s="108">
        <f t="shared" si="22"/>
        <v>72.290001000000004</v>
      </c>
      <c r="BF49" s="109">
        <f t="shared" si="23"/>
        <v>0</v>
      </c>
      <c r="BG49" s="110"/>
      <c r="BH49" s="110"/>
      <c r="BI49" s="109"/>
      <c r="BJ49" s="109"/>
    </row>
    <row r="50" spans="1:62" ht="12.75" customHeight="1" x14ac:dyDescent="0.2">
      <c r="A50" s="107">
        <v>39398</v>
      </c>
      <c r="B50" s="108">
        <v>144.820007</v>
      </c>
      <c r="C50" s="108">
        <v>66.970000999999996</v>
      </c>
      <c r="D50" s="108">
        <v>55.07</v>
      </c>
      <c r="E50" s="108">
        <v>67.089995999999999</v>
      </c>
      <c r="F50" s="108"/>
      <c r="G50" s="108"/>
      <c r="L50" s="156">
        <f>IF(int=Weekly,-$B$4,IF(int=Bi_Weekly,0,IF(int=Monthly,0,IF(int=Quarterly,0,IF(int=Yearly,0,IF(int=None,0,0))))))</f>
        <v>0</v>
      </c>
      <c r="M50" s="110">
        <f t="shared" si="8"/>
        <v>0</v>
      </c>
      <c r="N50" s="126">
        <f t="shared" si="9"/>
        <v>0</v>
      </c>
      <c r="O50" s="110">
        <f t="shared" si="10"/>
        <v>0</v>
      </c>
      <c r="P50" s="110">
        <f t="shared" si="11"/>
        <v>0</v>
      </c>
      <c r="Q50" s="110">
        <f t="shared" si="24"/>
        <v>2.1475831829185488</v>
      </c>
      <c r="R50" s="110">
        <f t="shared" si="25"/>
        <v>4.1659606978725918</v>
      </c>
      <c r="S50" s="110">
        <f t="shared" si="26"/>
        <v>5.023499695102827</v>
      </c>
      <c r="T50" s="110">
        <f t="shared" si="27"/>
        <v>1.4294022670336473</v>
      </c>
      <c r="U50" s="110"/>
      <c r="V50" s="110"/>
      <c r="W50" s="110"/>
      <c r="X50" s="110"/>
      <c r="Y50" s="110"/>
      <c r="Z50" s="110"/>
      <c r="AA50" s="110">
        <f t="shared" si="12"/>
        <v>0</v>
      </c>
      <c r="AB50" s="110">
        <f t="shared" si="13"/>
        <v>0</v>
      </c>
      <c r="AC50" s="110">
        <f t="shared" si="14"/>
        <v>0</v>
      </c>
      <c r="AD50" s="110">
        <f t="shared" si="15"/>
        <v>0</v>
      </c>
      <c r="AE50" s="110">
        <f t="shared" si="16"/>
        <v>0</v>
      </c>
      <c r="AF50" s="110">
        <f t="shared" si="17"/>
        <v>0</v>
      </c>
      <c r="AG50" s="110">
        <f t="shared" si="18"/>
        <v>0</v>
      </c>
      <c r="AH50" s="110">
        <f t="shared" si="19"/>
        <v>0</v>
      </c>
      <c r="AI50" s="110">
        <f t="shared" si="28"/>
        <v>2.3389375558261366E-3</v>
      </c>
      <c r="AJ50" s="110">
        <f t="shared" si="29"/>
        <v>1.3601391640587981E-2</v>
      </c>
      <c r="AK50" s="110">
        <f t="shared" si="30"/>
        <v>0</v>
      </c>
      <c r="AL50" s="110">
        <f t="shared" si="31"/>
        <v>0</v>
      </c>
      <c r="AM50" s="110">
        <f t="shared" si="32"/>
        <v>2.149922120474375</v>
      </c>
      <c r="AN50" s="110">
        <f t="shared" si="33"/>
        <v>4.1795620895131798</v>
      </c>
      <c r="AO50" s="110">
        <f t="shared" si="34"/>
        <v>5.023499695102827</v>
      </c>
      <c r="AP50" s="110">
        <f t="shared" si="35"/>
        <v>1.4294022670336473</v>
      </c>
      <c r="AQ50" s="90">
        <f t="shared" si="36"/>
        <v>0</v>
      </c>
      <c r="AR50" s="90">
        <f t="shared" si="37"/>
        <v>-978.24</v>
      </c>
      <c r="AS50" s="90">
        <f t="shared" si="38"/>
        <v>962.55012427282577</v>
      </c>
      <c r="AT50" s="89">
        <f t="shared" si="39"/>
        <v>-1.603888179503421E-2</v>
      </c>
      <c r="AU50" s="109">
        <f t="shared" si="44"/>
        <v>1.3262828948453289</v>
      </c>
      <c r="AV50" s="108">
        <f t="shared" si="20"/>
        <v>963.87640716767112</v>
      </c>
      <c r="AW50" s="129">
        <f t="shared" si="40"/>
        <v>-1.4683097023561631E-2</v>
      </c>
      <c r="AX50" s="90">
        <f t="shared" si="41"/>
        <v>1.2496101649788727</v>
      </c>
      <c r="AY50" s="108">
        <f t="shared" si="21"/>
        <v>963.79973443780466</v>
      </c>
      <c r="AZ50" s="89">
        <f t="shared" si="42"/>
        <v>-1.4761475263938673E-2</v>
      </c>
      <c r="BA50" s="109"/>
      <c r="BB50" s="109">
        <f t="shared" si="43"/>
        <v>978.24</v>
      </c>
      <c r="BC50" s="109" t="e">
        <f>(B50*AM50)+(C50*AN50)+(D50*AO50)+(E50*AP50)+(F50*#REF!)+(G50*#REF!)</f>
        <v>#REF!</v>
      </c>
      <c r="BE50" s="108">
        <f t="shared" si="22"/>
        <v>72.410003500000002</v>
      </c>
      <c r="BF50" s="109">
        <f t="shared" si="23"/>
        <v>0</v>
      </c>
      <c r="BG50" s="110"/>
      <c r="BH50" s="110"/>
      <c r="BI50" s="109"/>
      <c r="BJ50" s="109"/>
    </row>
    <row r="51" spans="1:62" ht="12.75" customHeight="1" x14ac:dyDescent="0.2">
      <c r="A51" s="107">
        <v>39405</v>
      </c>
      <c r="B51" s="108">
        <v>142.60000600000001</v>
      </c>
      <c r="C51" s="108">
        <v>65.839995999999999</v>
      </c>
      <c r="D51" s="108">
        <v>53.970001000000003</v>
      </c>
      <c r="E51" s="108">
        <v>65.930000000000007</v>
      </c>
      <c r="F51" s="108"/>
      <c r="G51" s="108"/>
      <c r="L51" s="156">
        <f>IF(int=Weekly,-$B$4,IF(int=Bi_Weekly,-$B$4,IF(int=Monthly,-$B$4,IF(int=Quarterly,0,IF(int=Yearly,0,IF(int=None,0,0))))))</f>
        <v>0</v>
      </c>
      <c r="M51" s="110">
        <f t="shared" si="8"/>
        <v>0</v>
      </c>
      <c r="N51" s="126">
        <f t="shared" si="9"/>
        <v>0</v>
      </c>
      <c r="O51" s="110">
        <f t="shared" si="10"/>
        <v>0</v>
      </c>
      <c r="P51" s="110">
        <f t="shared" si="11"/>
        <v>0</v>
      </c>
      <c r="Q51" s="110">
        <f t="shared" si="24"/>
        <v>2.1475831829185488</v>
      </c>
      <c r="R51" s="110">
        <f t="shared" si="25"/>
        <v>4.1659606978725918</v>
      </c>
      <c r="S51" s="110">
        <f t="shared" si="26"/>
        <v>5.023499695102827</v>
      </c>
      <c r="T51" s="110">
        <f t="shared" si="27"/>
        <v>1.4294022670336473</v>
      </c>
      <c r="U51" s="110"/>
      <c r="V51" s="110"/>
      <c r="W51" s="110"/>
      <c r="X51" s="110"/>
      <c r="Y51" s="110"/>
      <c r="Z51" s="110"/>
      <c r="AA51" s="110">
        <f t="shared" si="12"/>
        <v>0</v>
      </c>
      <c r="AB51" s="110">
        <f t="shared" si="13"/>
        <v>0</v>
      </c>
      <c r="AC51" s="110">
        <f t="shared" si="14"/>
        <v>0</v>
      </c>
      <c r="AD51" s="110">
        <f t="shared" si="15"/>
        <v>0</v>
      </c>
      <c r="AE51" s="110">
        <f t="shared" si="16"/>
        <v>0</v>
      </c>
      <c r="AF51" s="110">
        <f t="shared" si="17"/>
        <v>0</v>
      </c>
      <c r="AG51" s="110">
        <f t="shared" si="18"/>
        <v>0</v>
      </c>
      <c r="AH51" s="110">
        <f t="shared" si="19"/>
        <v>0</v>
      </c>
      <c r="AI51" s="110">
        <f t="shared" si="28"/>
        <v>2.3389375558261366E-3</v>
      </c>
      <c r="AJ51" s="110">
        <f t="shared" si="29"/>
        <v>1.3601391640587981E-2</v>
      </c>
      <c r="AK51" s="110">
        <f t="shared" si="30"/>
        <v>0</v>
      </c>
      <c r="AL51" s="110">
        <f t="shared" si="31"/>
        <v>0</v>
      </c>
      <c r="AM51" s="110">
        <f t="shared" si="32"/>
        <v>2.149922120474375</v>
      </c>
      <c r="AN51" s="110">
        <f t="shared" si="33"/>
        <v>4.1795620895131798</v>
      </c>
      <c r="AO51" s="110">
        <f t="shared" si="34"/>
        <v>5.023499695102827</v>
      </c>
      <c r="AP51" s="110">
        <f t="shared" si="35"/>
        <v>1.4294022670336473</v>
      </c>
      <c r="AQ51" s="90">
        <f t="shared" si="36"/>
        <v>0</v>
      </c>
      <c r="AR51" s="90">
        <f t="shared" si="37"/>
        <v>-978.24</v>
      </c>
      <c r="AS51" s="90">
        <f t="shared" si="38"/>
        <v>945.89098548750064</v>
      </c>
      <c r="AT51" s="89">
        <f t="shared" si="39"/>
        <v>-3.3068586964854596E-2</v>
      </c>
      <c r="AU51" s="109">
        <f t="shared" si="44"/>
        <v>1.3262828948453289</v>
      </c>
      <c r="AV51" s="108">
        <f t="shared" si="20"/>
        <v>947.21726838234599</v>
      </c>
      <c r="AW51" s="129">
        <f t="shared" si="40"/>
        <v>-3.1712802193382017E-2</v>
      </c>
      <c r="AX51" s="90">
        <f t="shared" si="41"/>
        <v>1.2290480807051785</v>
      </c>
      <c r="AY51" s="108">
        <f t="shared" si="21"/>
        <v>947.12003356820583</v>
      </c>
      <c r="AZ51" s="89">
        <f t="shared" si="42"/>
        <v>-3.1812199901654181E-2</v>
      </c>
      <c r="BA51" s="109"/>
      <c r="BB51" s="109">
        <f t="shared" si="43"/>
        <v>978.24</v>
      </c>
      <c r="BC51" s="109" t="e">
        <f>(B51*AM51)+(C51*AN51)+(D51*AO51)+(E51*AP51)+(F51*#REF!)+(G51*#REF!)</f>
        <v>#REF!</v>
      </c>
      <c r="BE51" s="108">
        <f t="shared" si="22"/>
        <v>71.300003000000004</v>
      </c>
      <c r="BF51" s="109">
        <f t="shared" si="23"/>
        <v>0</v>
      </c>
      <c r="BG51" s="110"/>
      <c r="BH51" s="110"/>
      <c r="BI51" s="109"/>
      <c r="BJ51" s="109"/>
    </row>
    <row r="52" spans="1:62" ht="12.75" customHeight="1" x14ac:dyDescent="0.2">
      <c r="A52" s="107">
        <v>39412</v>
      </c>
      <c r="B52" s="108">
        <v>146.949997</v>
      </c>
      <c r="C52" s="108">
        <v>68.010002</v>
      </c>
      <c r="D52" s="108">
        <v>55.169998</v>
      </c>
      <c r="E52" s="108">
        <v>67.019997000000004</v>
      </c>
      <c r="F52" s="108"/>
      <c r="G52" s="108"/>
      <c r="L52" s="156">
        <f>IF(int=Weekly,-$B$4,IF(int=Bi_Weekly,0,IF(int=Monthly,0,IF(int=Quarterly,0,IF(int=Yearly,0,IF(int=None,0,0))))))</f>
        <v>0</v>
      </c>
      <c r="M52" s="110">
        <f t="shared" si="8"/>
        <v>0</v>
      </c>
      <c r="N52" s="126">
        <f t="shared" si="9"/>
        <v>0</v>
      </c>
      <c r="O52" s="110">
        <f t="shared" si="10"/>
        <v>0</v>
      </c>
      <c r="P52" s="110">
        <f t="shared" si="11"/>
        <v>0</v>
      </c>
      <c r="Q52" s="110">
        <f t="shared" si="24"/>
        <v>2.1475831829185488</v>
      </c>
      <c r="R52" s="110">
        <f t="shared" si="25"/>
        <v>4.1659606978725918</v>
      </c>
      <c r="S52" s="110">
        <f t="shared" si="26"/>
        <v>5.023499695102827</v>
      </c>
      <c r="T52" s="110">
        <f t="shared" si="27"/>
        <v>1.4294022670336473</v>
      </c>
      <c r="U52" s="110"/>
      <c r="V52" s="110"/>
      <c r="W52" s="110"/>
      <c r="X52" s="110"/>
      <c r="Y52" s="110"/>
      <c r="Z52" s="110"/>
      <c r="AA52" s="110">
        <f t="shared" si="12"/>
        <v>0</v>
      </c>
      <c r="AB52" s="110">
        <f t="shared" si="13"/>
        <v>0</v>
      </c>
      <c r="AC52" s="110">
        <f t="shared" si="14"/>
        <v>0</v>
      </c>
      <c r="AD52" s="110">
        <f t="shared" si="15"/>
        <v>0</v>
      </c>
      <c r="AE52" s="110">
        <f t="shared" si="16"/>
        <v>0</v>
      </c>
      <c r="AF52" s="110">
        <f t="shared" si="17"/>
        <v>0</v>
      </c>
      <c r="AG52" s="110">
        <f t="shared" si="18"/>
        <v>0</v>
      </c>
      <c r="AH52" s="110">
        <f t="shared" si="19"/>
        <v>0</v>
      </c>
      <c r="AI52" s="110">
        <f t="shared" si="28"/>
        <v>2.3389375558261366E-3</v>
      </c>
      <c r="AJ52" s="110">
        <f t="shared" si="29"/>
        <v>1.3601391640587981E-2</v>
      </c>
      <c r="AK52" s="110">
        <f t="shared" si="30"/>
        <v>0</v>
      </c>
      <c r="AL52" s="110">
        <f t="shared" si="31"/>
        <v>0</v>
      </c>
      <c r="AM52" s="110">
        <f t="shared" si="32"/>
        <v>2.149922120474375</v>
      </c>
      <c r="AN52" s="110">
        <f t="shared" si="33"/>
        <v>4.1795620895131798</v>
      </c>
      <c r="AO52" s="110">
        <f t="shared" si="34"/>
        <v>5.023499695102827</v>
      </c>
      <c r="AP52" s="110">
        <f t="shared" si="35"/>
        <v>1.4294022670336473</v>
      </c>
      <c r="AQ52" s="90">
        <f t="shared" si="36"/>
        <v>0</v>
      </c>
      <c r="AR52" s="90">
        <f t="shared" si="37"/>
        <v>-978.24</v>
      </c>
      <c r="AS52" s="90">
        <f t="shared" si="38"/>
        <v>971.85934146157933</v>
      </c>
      <c r="AT52" s="89">
        <f t="shared" si="39"/>
        <v>-6.522590098974379E-3</v>
      </c>
      <c r="AU52" s="109">
        <f t="shared" si="44"/>
        <v>1.3262828948453289</v>
      </c>
      <c r="AV52" s="108">
        <f t="shared" si="20"/>
        <v>973.18562435642468</v>
      </c>
      <c r="AW52" s="129">
        <f t="shared" si="40"/>
        <v>-5.1668053275018E-3</v>
      </c>
      <c r="AX52" s="90">
        <f t="shared" si="41"/>
        <v>1.2687375394910099</v>
      </c>
      <c r="AY52" s="108">
        <f t="shared" si="21"/>
        <v>973.12807900107032</v>
      </c>
      <c r="AZ52" s="89">
        <f t="shared" si="42"/>
        <v>-5.2256307234724853E-3</v>
      </c>
      <c r="BA52" s="109"/>
      <c r="BB52" s="109">
        <f t="shared" si="43"/>
        <v>978.24</v>
      </c>
      <c r="BC52" s="109" t="e">
        <f>(B52*AM52)+(C52*AN52)+(D52*AO52)+(E52*AP52)+(F52*#REF!)+(G52*#REF!)</f>
        <v>#REF!</v>
      </c>
      <c r="BE52" s="108">
        <f t="shared" si="22"/>
        <v>73.474998499999998</v>
      </c>
      <c r="BF52" s="109">
        <f t="shared" si="23"/>
        <v>0</v>
      </c>
      <c r="BG52" s="110"/>
      <c r="BH52" s="110"/>
      <c r="BI52" s="109"/>
      <c r="BJ52" s="109"/>
    </row>
    <row r="53" spans="1:62" ht="12.75" customHeight="1" x14ac:dyDescent="0.2">
      <c r="A53" s="107">
        <v>39419</v>
      </c>
      <c r="B53" s="108">
        <v>149.60000600000001</v>
      </c>
      <c r="C53" s="108">
        <v>69.099997999999999</v>
      </c>
      <c r="D53" s="108">
        <v>56.48</v>
      </c>
      <c r="E53" s="108">
        <v>68.809997999999993</v>
      </c>
      <c r="F53" s="108"/>
      <c r="G53" s="108"/>
      <c r="L53" s="156">
        <f>IF(int=Weekly,-$B$4,IF(int=Bi_Weekly,-$B$4,IF(int=Monthly,0,IF(int=Quarterly,0,IF(int=Yearly,0,IF(int=None,0,0))))))</f>
        <v>0</v>
      </c>
      <c r="M53" s="110">
        <f t="shared" si="8"/>
        <v>0</v>
      </c>
      <c r="N53" s="126">
        <f t="shared" si="9"/>
        <v>0</v>
      </c>
      <c r="O53" s="110">
        <f t="shared" si="10"/>
        <v>0</v>
      </c>
      <c r="P53" s="110">
        <f t="shared" si="11"/>
        <v>0</v>
      </c>
      <c r="Q53" s="110">
        <f t="shared" si="24"/>
        <v>2.1475831829185488</v>
      </c>
      <c r="R53" s="110">
        <f t="shared" si="25"/>
        <v>4.1659606978725918</v>
      </c>
      <c r="S53" s="110">
        <f t="shared" si="26"/>
        <v>5.023499695102827</v>
      </c>
      <c r="T53" s="110">
        <f t="shared" si="27"/>
        <v>1.4294022670336473</v>
      </c>
      <c r="U53" s="110"/>
      <c r="V53" s="110"/>
      <c r="W53" s="110"/>
      <c r="X53" s="110"/>
      <c r="Y53" s="110"/>
      <c r="Z53" s="110"/>
      <c r="AA53" s="110">
        <f t="shared" si="12"/>
        <v>0</v>
      </c>
      <c r="AB53" s="110">
        <f t="shared" si="13"/>
        <v>0</v>
      </c>
      <c r="AC53" s="110">
        <f t="shared" si="14"/>
        <v>0</v>
      </c>
      <c r="AD53" s="110">
        <f t="shared" si="15"/>
        <v>0</v>
      </c>
      <c r="AE53" s="110">
        <f t="shared" si="16"/>
        <v>0</v>
      </c>
      <c r="AF53" s="110">
        <f t="shared" si="17"/>
        <v>0</v>
      </c>
      <c r="AG53" s="110">
        <f t="shared" si="18"/>
        <v>0</v>
      </c>
      <c r="AH53" s="110">
        <f t="shared" si="19"/>
        <v>0</v>
      </c>
      <c r="AI53" s="110">
        <f t="shared" si="28"/>
        <v>2.3389375558261366E-3</v>
      </c>
      <c r="AJ53" s="110">
        <f t="shared" si="29"/>
        <v>1.3601391640587981E-2</v>
      </c>
      <c r="AK53" s="110">
        <f t="shared" si="30"/>
        <v>0</v>
      </c>
      <c r="AL53" s="110">
        <f t="shared" si="31"/>
        <v>0</v>
      </c>
      <c r="AM53" s="110">
        <f t="shared" si="32"/>
        <v>2.149922120474375</v>
      </c>
      <c r="AN53" s="110">
        <f t="shared" si="33"/>
        <v>4.1795620895131798</v>
      </c>
      <c r="AO53" s="110">
        <f t="shared" si="34"/>
        <v>5.023499695102827</v>
      </c>
      <c r="AP53" s="110">
        <f t="shared" si="35"/>
        <v>1.4294022670336473</v>
      </c>
      <c r="AQ53" s="90">
        <f t="shared" si="36"/>
        <v>0</v>
      </c>
      <c r="AR53" s="90">
        <f t="shared" si="37"/>
        <v>-978.24</v>
      </c>
      <c r="AS53" s="90">
        <f t="shared" si="38"/>
        <v>991.23076285637705</v>
      </c>
      <c r="AT53" s="89">
        <f t="shared" si="39"/>
        <v>1.3279729776309646E-2</v>
      </c>
      <c r="AU53" s="109">
        <f t="shared" si="44"/>
        <v>1.3262828948453289</v>
      </c>
      <c r="AV53" s="108">
        <f t="shared" si="20"/>
        <v>992.5570457512224</v>
      </c>
      <c r="AW53" s="129">
        <f t="shared" si="40"/>
        <v>1.4635514547782114E-2</v>
      </c>
      <c r="AX53" s="90">
        <f t="shared" si="41"/>
        <v>1.2897612075470617</v>
      </c>
      <c r="AY53" s="108">
        <f t="shared" si="21"/>
        <v>992.52052406392409</v>
      </c>
      <c r="AZ53" s="89">
        <f t="shared" si="42"/>
        <v>1.4598180470972499E-2</v>
      </c>
      <c r="BA53" s="109"/>
      <c r="BB53" s="109">
        <f t="shared" si="43"/>
        <v>978.24</v>
      </c>
      <c r="BC53" s="109" t="e">
        <f>(B53*AM53)+(C53*AN53)+(D53*AO53)+(E53*AP53)+(F53*#REF!)+(G53*#REF!)</f>
        <v>#REF!</v>
      </c>
      <c r="BE53" s="108">
        <f t="shared" si="22"/>
        <v>74.800003000000004</v>
      </c>
      <c r="BF53" s="109">
        <f t="shared" si="23"/>
        <v>0</v>
      </c>
      <c r="BG53" s="110"/>
      <c r="BH53" s="110"/>
      <c r="BI53" s="109"/>
      <c r="BJ53" s="109"/>
    </row>
    <row r="54" spans="1:62" ht="12.75" customHeight="1" x14ac:dyDescent="0.2">
      <c r="A54" s="107">
        <v>39426</v>
      </c>
      <c r="B54" s="108">
        <v>145.699997</v>
      </c>
      <c r="C54" s="108">
        <v>67.160004000000001</v>
      </c>
      <c r="D54" s="108">
        <v>54.299999</v>
      </c>
      <c r="E54" s="108">
        <v>65.680000000000007</v>
      </c>
      <c r="F54" s="108"/>
      <c r="G54" s="108"/>
      <c r="L54" s="156">
        <f>IF(int=Weekly,-$B$4,IF(int=Bi_Weekly,0,IF(int=Monthly,0,IF(int=Quarterly,0,IF(int=Yearly,0,IF(int=None,0,0))))))</f>
        <v>0</v>
      </c>
      <c r="M54" s="110">
        <f t="shared" si="8"/>
        <v>0</v>
      </c>
      <c r="N54" s="126">
        <f t="shared" si="9"/>
        <v>0</v>
      </c>
      <c r="O54" s="110">
        <f t="shared" si="10"/>
        <v>0</v>
      </c>
      <c r="P54" s="110">
        <f t="shared" si="11"/>
        <v>0</v>
      </c>
      <c r="Q54" s="110">
        <f t="shared" si="24"/>
        <v>2.1475831829185488</v>
      </c>
      <c r="R54" s="110">
        <f t="shared" si="25"/>
        <v>4.1659606978725918</v>
      </c>
      <c r="S54" s="110">
        <f t="shared" si="26"/>
        <v>5.023499695102827</v>
      </c>
      <c r="T54" s="110">
        <f t="shared" si="27"/>
        <v>1.4294022670336473</v>
      </c>
      <c r="U54" s="110"/>
      <c r="V54" s="110"/>
      <c r="W54" s="110"/>
      <c r="X54" s="110"/>
      <c r="Y54" s="110"/>
      <c r="Z54" s="110"/>
      <c r="AA54" s="110">
        <f t="shared" si="12"/>
        <v>0</v>
      </c>
      <c r="AB54" s="110">
        <f t="shared" si="13"/>
        <v>0</v>
      </c>
      <c r="AC54" s="110">
        <f t="shared" si="14"/>
        <v>0</v>
      </c>
      <c r="AD54" s="110">
        <f t="shared" si="15"/>
        <v>0</v>
      </c>
      <c r="AE54" s="110">
        <f t="shared" si="16"/>
        <v>0</v>
      </c>
      <c r="AF54" s="110">
        <f t="shared" si="17"/>
        <v>0</v>
      </c>
      <c r="AG54" s="110">
        <f t="shared" si="18"/>
        <v>0</v>
      </c>
      <c r="AH54" s="110">
        <f t="shared" si="19"/>
        <v>0</v>
      </c>
      <c r="AI54" s="110">
        <f t="shared" si="28"/>
        <v>2.3389375558261366E-3</v>
      </c>
      <c r="AJ54" s="110">
        <f t="shared" si="29"/>
        <v>1.3601391640587981E-2</v>
      </c>
      <c r="AK54" s="110">
        <f t="shared" si="30"/>
        <v>0</v>
      </c>
      <c r="AL54" s="110">
        <f t="shared" si="31"/>
        <v>0</v>
      </c>
      <c r="AM54" s="110">
        <f t="shared" si="32"/>
        <v>2.149922120474375</v>
      </c>
      <c r="AN54" s="110">
        <f t="shared" si="33"/>
        <v>4.1795620895131798</v>
      </c>
      <c r="AO54" s="110">
        <f t="shared" si="34"/>
        <v>5.023499695102827</v>
      </c>
      <c r="AP54" s="110">
        <f t="shared" si="35"/>
        <v>1.4294022670336473</v>
      </c>
      <c r="AQ54" s="90">
        <f t="shared" si="36"/>
        <v>0</v>
      </c>
      <c r="AR54" s="90">
        <f t="shared" si="37"/>
        <v>-978.24</v>
      </c>
      <c r="AS54" s="90">
        <f t="shared" si="38"/>
        <v>959.34796976080281</v>
      </c>
      <c r="AT54" s="89">
        <f t="shared" si="39"/>
        <v>-1.9312265128391015E-2</v>
      </c>
      <c r="AU54" s="109">
        <f t="shared" si="44"/>
        <v>1.3262828948453289</v>
      </c>
      <c r="AV54" s="108">
        <f t="shared" si="20"/>
        <v>960.67425265564816</v>
      </c>
      <c r="AW54" s="129">
        <f t="shared" si="40"/>
        <v>-1.7956480356918436E-2</v>
      </c>
      <c r="AX54" s="90">
        <f t="shared" si="41"/>
        <v>1.2542527118545108</v>
      </c>
      <c r="AY54" s="108">
        <f t="shared" si="21"/>
        <v>960.60222247265733</v>
      </c>
      <c r="AZ54" s="89">
        <f t="shared" si="42"/>
        <v>-1.8030112781467378E-2</v>
      </c>
      <c r="BA54" s="109"/>
      <c r="BB54" s="109">
        <f t="shared" si="43"/>
        <v>978.24</v>
      </c>
      <c r="BC54" s="109" t="e">
        <f>(B54*AM54)+(C54*AN54)+(D54*AO54)+(E54*AP54)+(F54*#REF!)+(G54*#REF!)</f>
        <v>#REF!</v>
      </c>
      <c r="BE54" s="108">
        <f t="shared" si="22"/>
        <v>72.849998499999998</v>
      </c>
      <c r="BF54" s="109">
        <f t="shared" si="23"/>
        <v>0</v>
      </c>
      <c r="BG54" s="110"/>
      <c r="BH54" s="110"/>
      <c r="BI54" s="109"/>
      <c r="BJ54" s="109"/>
    </row>
    <row r="55" spans="1:62" ht="12.75" customHeight="1" x14ac:dyDescent="0.2">
      <c r="A55" s="107">
        <v>39433</v>
      </c>
      <c r="B55" s="108">
        <v>146.80999800000001</v>
      </c>
      <c r="C55" s="108">
        <v>67</v>
      </c>
      <c r="D55" s="108">
        <v>53.790000999999997</v>
      </c>
      <c r="E55" s="108">
        <v>66.099997999999999</v>
      </c>
      <c r="F55" s="108"/>
      <c r="G55" s="108"/>
      <c r="L55" s="156">
        <f>IF(int=Weekly,-$B$4,IF(int=Bi_Weekly,-$B$4,IF(int=Monthly,-$B$4,IF(int=Quarterly,0,IF(int=Yearly,0,IF(int=None,0,0))))))</f>
        <v>0</v>
      </c>
      <c r="M55" s="110">
        <f t="shared" si="8"/>
        <v>0</v>
      </c>
      <c r="N55" s="126">
        <f t="shared" si="9"/>
        <v>0</v>
      </c>
      <c r="O55" s="110">
        <f t="shared" si="10"/>
        <v>0</v>
      </c>
      <c r="P55" s="110">
        <f t="shared" si="11"/>
        <v>0</v>
      </c>
      <c r="Q55" s="110">
        <f t="shared" si="24"/>
        <v>2.1475831829185488</v>
      </c>
      <c r="R55" s="110">
        <f t="shared" si="25"/>
        <v>4.1659606978725918</v>
      </c>
      <c r="S55" s="110">
        <f t="shared" si="26"/>
        <v>5.023499695102827</v>
      </c>
      <c r="T55" s="110">
        <f t="shared" si="27"/>
        <v>1.4294022670336473</v>
      </c>
      <c r="U55" s="110"/>
      <c r="V55" s="110"/>
      <c r="W55" s="110"/>
      <c r="X55" s="110"/>
      <c r="Y55" s="110"/>
      <c r="Z55" s="110"/>
      <c r="AA55" s="110">
        <f t="shared" si="12"/>
        <v>0</v>
      </c>
      <c r="AB55" s="110">
        <f t="shared" si="13"/>
        <v>0</v>
      </c>
      <c r="AC55" s="110">
        <f t="shared" si="14"/>
        <v>0</v>
      </c>
      <c r="AD55" s="110">
        <f t="shared" si="15"/>
        <v>0</v>
      </c>
      <c r="AE55" s="110">
        <f t="shared" si="16"/>
        <v>0</v>
      </c>
      <c r="AF55" s="110">
        <f t="shared" si="17"/>
        <v>0</v>
      </c>
      <c r="AG55" s="110">
        <f t="shared" si="18"/>
        <v>0</v>
      </c>
      <c r="AH55" s="110">
        <f t="shared" si="19"/>
        <v>0</v>
      </c>
      <c r="AI55" s="110">
        <f t="shared" si="28"/>
        <v>2.3389375558261366E-3</v>
      </c>
      <c r="AJ55" s="110">
        <f t="shared" si="29"/>
        <v>1.3601391640587981E-2</v>
      </c>
      <c r="AK55" s="110">
        <f t="shared" si="30"/>
        <v>0</v>
      </c>
      <c r="AL55" s="110">
        <f t="shared" si="31"/>
        <v>0</v>
      </c>
      <c r="AM55" s="110">
        <f t="shared" si="32"/>
        <v>2.149922120474375</v>
      </c>
      <c r="AN55" s="110">
        <f t="shared" si="33"/>
        <v>4.1795620895131798</v>
      </c>
      <c r="AO55" s="110">
        <f t="shared" si="34"/>
        <v>5.023499695102827</v>
      </c>
      <c r="AP55" s="110">
        <f t="shared" si="35"/>
        <v>1.4294022670336473</v>
      </c>
      <c r="AQ55" s="90">
        <f t="shared" si="36"/>
        <v>0</v>
      </c>
      <c r="AR55" s="90">
        <f t="shared" si="37"/>
        <v>-978.24</v>
      </c>
      <c r="AS55" s="90">
        <f t="shared" si="38"/>
        <v>959.10359016176972</v>
      </c>
      <c r="AT55" s="89">
        <f t="shared" si="39"/>
        <v>-1.9562080714579544E-2</v>
      </c>
      <c r="AU55" s="109">
        <f t="shared" si="44"/>
        <v>1.3262828948453289</v>
      </c>
      <c r="AV55" s="108">
        <f t="shared" si="20"/>
        <v>960.42987305661507</v>
      </c>
      <c r="AW55" s="129">
        <f t="shared" si="40"/>
        <v>-1.8206295943106965E-2</v>
      </c>
      <c r="AX55" s="90">
        <f t="shared" si="41"/>
        <v>1.2546726578123546</v>
      </c>
      <c r="AY55" s="108">
        <f t="shared" si="21"/>
        <v>960.35826281958202</v>
      </c>
      <c r="AZ55" s="89">
        <f t="shared" si="42"/>
        <v>-1.8279499080407602E-2</v>
      </c>
      <c r="BA55" s="109"/>
      <c r="BB55" s="109">
        <f t="shared" si="43"/>
        <v>978.24</v>
      </c>
      <c r="BC55" s="109" t="e">
        <f>(B55*AM55)+(C55*AN55)+(D55*AO55)+(E55*AP55)+(F55*#REF!)+(G55*#REF!)</f>
        <v>#REF!</v>
      </c>
      <c r="BE55" s="108">
        <f t="shared" si="22"/>
        <v>73.404999000000004</v>
      </c>
      <c r="BF55" s="109">
        <f t="shared" si="23"/>
        <v>0</v>
      </c>
      <c r="BG55" s="110"/>
      <c r="BH55" s="110"/>
      <c r="BI55" s="109"/>
      <c r="BJ55" s="109"/>
    </row>
    <row r="56" spans="1:62" ht="12.75" customHeight="1" x14ac:dyDescent="0.2">
      <c r="A56" s="107">
        <v>39440</v>
      </c>
      <c r="B56" s="108">
        <v>145.88000500000001</v>
      </c>
      <c r="C56" s="108">
        <v>66.800003000000004</v>
      </c>
      <c r="D56" s="108">
        <v>53.41</v>
      </c>
      <c r="E56" s="108">
        <v>64.839995999999999</v>
      </c>
      <c r="F56" s="108"/>
      <c r="G56" s="108"/>
      <c r="L56" s="156">
        <f>IF(int=Weekly,-$B$4,IF(int=Bi_Weekly,0,IF(int=Monthly,0,IF(int=Quarterly,0,IF(int=Yearly,0,IF(int=None,0,0))))))</f>
        <v>0</v>
      </c>
      <c r="M56" s="110">
        <f t="shared" si="8"/>
        <v>0</v>
      </c>
      <c r="N56" s="126">
        <f t="shared" si="9"/>
        <v>0</v>
      </c>
      <c r="O56" s="110">
        <f t="shared" si="10"/>
        <v>0</v>
      </c>
      <c r="P56" s="110">
        <f t="shared" si="11"/>
        <v>0</v>
      </c>
      <c r="Q56" s="110">
        <f t="shared" si="24"/>
        <v>2.1475831829185488</v>
      </c>
      <c r="R56" s="110">
        <f t="shared" si="25"/>
        <v>4.1659606978725918</v>
      </c>
      <c r="S56" s="110">
        <f t="shared" si="26"/>
        <v>5.023499695102827</v>
      </c>
      <c r="T56" s="110">
        <f t="shared" si="27"/>
        <v>1.4294022670336473</v>
      </c>
      <c r="U56" s="110">
        <v>0.38550000000000001</v>
      </c>
      <c r="V56" s="110">
        <v>0.55500000000000005</v>
      </c>
      <c r="W56" s="110">
        <v>1.08</v>
      </c>
      <c r="X56" s="110">
        <v>1.5089999999999999</v>
      </c>
      <c r="Y56" s="110">
        <v>1.0549999999999999</v>
      </c>
      <c r="Z56" s="110">
        <v>0.98450000000000004</v>
      </c>
      <c r="AA56" s="110">
        <f t="shared" si="12"/>
        <v>0.8278933170151006</v>
      </c>
      <c r="AB56" s="110">
        <f t="shared" si="13"/>
        <v>2.3121081873192888</v>
      </c>
      <c r="AC56" s="110">
        <f t="shared" si="14"/>
        <v>5.4253796707110533</v>
      </c>
      <c r="AD56" s="110">
        <f t="shared" si="15"/>
        <v>2.1569680209537734</v>
      </c>
      <c r="AE56" s="110">
        <f t="shared" si="16"/>
        <v>5.6751664973901019E-3</v>
      </c>
      <c r="AF56" s="110">
        <f t="shared" si="17"/>
        <v>3.4612396459312862E-2</v>
      </c>
      <c r="AG56" s="110">
        <f t="shared" si="18"/>
        <v>0.10157984779462748</v>
      </c>
      <c r="AH56" s="110">
        <f t="shared" si="19"/>
        <v>3.3266011011995951E-2</v>
      </c>
      <c r="AI56" s="110">
        <f t="shared" si="28"/>
        <v>8.014104053216238E-3</v>
      </c>
      <c r="AJ56" s="110">
        <f t="shared" si="29"/>
        <v>4.8213788099900845E-2</v>
      </c>
      <c r="AK56" s="110">
        <f t="shared" si="30"/>
        <v>0.10157984779462748</v>
      </c>
      <c r="AL56" s="110">
        <f t="shared" si="31"/>
        <v>3.3266011011995951E-2</v>
      </c>
      <c r="AM56" s="110">
        <f t="shared" si="32"/>
        <v>2.1555972869717652</v>
      </c>
      <c r="AN56" s="110">
        <f t="shared" si="33"/>
        <v>4.2141744859724923</v>
      </c>
      <c r="AO56" s="110">
        <f t="shared" si="34"/>
        <v>5.1250795428974545</v>
      </c>
      <c r="AP56" s="110">
        <f t="shared" si="35"/>
        <v>1.4626682780456433</v>
      </c>
      <c r="AQ56" s="90">
        <f t="shared" si="36"/>
        <v>10.722349195999215</v>
      </c>
      <c r="AR56" s="90">
        <f t="shared" si="37"/>
        <v>-978.24</v>
      </c>
      <c r="AS56" s="90">
        <f t="shared" si="38"/>
        <v>952.56318857013969</v>
      </c>
      <c r="AT56" s="89">
        <f t="shared" si="39"/>
        <v>-2.6247967196046273E-2</v>
      </c>
      <c r="AU56" s="109">
        <f t="shared" si="44"/>
        <v>12.048632090844544</v>
      </c>
      <c r="AV56" s="108">
        <f t="shared" si="20"/>
        <v>964.61182066098422</v>
      </c>
      <c r="AW56" s="129">
        <f t="shared" si="40"/>
        <v>-1.3931324970371084E-2</v>
      </c>
      <c r="AX56" s="90">
        <f t="shared" si="41"/>
        <v>11.972126420733272</v>
      </c>
      <c r="AY56" s="108">
        <f t="shared" si="21"/>
        <v>964.53531499087296</v>
      </c>
      <c r="AZ56" s="89">
        <f t="shared" si="42"/>
        <v>-1.4009532434910654E-2</v>
      </c>
      <c r="BA56" s="109"/>
      <c r="BB56" s="109">
        <f t="shared" si="43"/>
        <v>978.24</v>
      </c>
      <c r="BC56" s="109" t="e">
        <f>(B56*AM56)+(C56*AN56)+(D56*AO56)+(E56*AP56)+(F56*#REF!)+(G56*#REF!)</f>
        <v>#REF!</v>
      </c>
      <c r="BE56" s="108">
        <f t="shared" si="22"/>
        <v>72.940002500000006</v>
      </c>
      <c r="BF56" s="109">
        <f t="shared" si="23"/>
        <v>0</v>
      </c>
      <c r="BG56" s="110"/>
      <c r="BH56" s="110"/>
      <c r="BI56" s="109"/>
      <c r="BJ56" s="109"/>
    </row>
    <row r="57" spans="1:62" ht="12.75" customHeight="1" x14ac:dyDescent="0.2">
      <c r="A57" s="107">
        <v>39447</v>
      </c>
      <c r="B57" s="108">
        <v>139.429993</v>
      </c>
      <c r="C57" s="108">
        <v>64.269997000000004</v>
      </c>
      <c r="D57" s="108">
        <v>50.360000999999997</v>
      </c>
      <c r="E57" s="108">
        <v>60.849997999999999</v>
      </c>
      <c r="F57" s="108"/>
      <c r="G57" s="108"/>
      <c r="L57" s="156">
        <f>IF(int=Weekly,-$B$4,IF(int=Bi_Weekly,-$B$4,IF(int=Monthly,0,IF(int=Quarterly,0,IF(int=Yearly,0,IF(int=None,0,0))))))</f>
        <v>0</v>
      </c>
      <c r="M57" s="110">
        <f t="shared" si="8"/>
        <v>0</v>
      </c>
      <c r="N57" s="126">
        <f t="shared" si="9"/>
        <v>0</v>
      </c>
      <c r="O57" s="110">
        <f t="shared" si="10"/>
        <v>0</v>
      </c>
      <c r="P57" s="110">
        <f t="shared" si="11"/>
        <v>0</v>
      </c>
      <c r="Q57" s="110">
        <f t="shared" si="24"/>
        <v>2.1475831829185488</v>
      </c>
      <c r="R57" s="110">
        <f t="shared" si="25"/>
        <v>4.1659606978725918</v>
      </c>
      <c r="S57" s="110">
        <f t="shared" si="26"/>
        <v>5.023499695102827</v>
      </c>
      <c r="T57" s="110">
        <f t="shared" si="27"/>
        <v>1.4294022670336473</v>
      </c>
      <c r="U57" s="110"/>
      <c r="V57" s="110"/>
      <c r="W57" s="110"/>
      <c r="X57" s="110"/>
      <c r="Y57" s="110"/>
      <c r="Z57" s="110"/>
      <c r="AA57" s="110">
        <f t="shared" si="12"/>
        <v>0</v>
      </c>
      <c r="AB57" s="110">
        <f t="shared" si="13"/>
        <v>0</v>
      </c>
      <c r="AC57" s="110">
        <f t="shared" si="14"/>
        <v>0</v>
      </c>
      <c r="AD57" s="110">
        <f t="shared" si="15"/>
        <v>0</v>
      </c>
      <c r="AE57" s="110">
        <f t="shared" si="16"/>
        <v>0</v>
      </c>
      <c r="AF57" s="110">
        <f t="shared" si="17"/>
        <v>0</v>
      </c>
      <c r="AG57" s="110">
        <f t="shared" si="18"/>
        <v>0</v>
      </c>
      <c r="AH57" s="110">
        <f t="shared" si="19"/>
        <v>0</v>
      </c>
      <c r="AI57" s="110">
        <f t="shared" si="28"/>
        <v>8.014104053216238E-3</v>
      </c>
      <c r="AJ57" s="110">
        <f t="shared" si="29"/>
        <v>4.8213788099900845E-2</v>
      </c>
      <c r="AK57" s="110">
        <f t="shared" si="30"/>
        <v>0.10157984779462748</v>
      </c>
      <c r="AL57" s="110">
        <f t="shared" si="31"/>
        <v>3.3266011011995951E-2</v>
      </c>
      <c r="AM57" s="110">
        <f t="shared" si="32"/>
        <v>2.1555972869717652</v>
      </c>
      <c r="AN57" s="110">
        <f t="shared" si="33"/>
        <v>4.2141744859724923</v>
      </c>
      <c r="AO57" s="110">
        <f t="shared" si="34"/>
        <v>5.1250795428974545</v>
      </c>
      <c r="AP57" s="110">
        <f t="shared" si="35"/>
        <v>1.4626682780456433</v>
      </c>
      <c r="AQ57" s="90">
        <f t="shared" si="36"/>
        <v>0</v>
      </c>
      <c r="AR57" s="90">
        <f t="shared" si="37"/>
        <v>-978.24</v>
      </c>
      <c r="AS57" s="90">
        <f t="shared" si="38"/>
        <v>907.14636447471139</v>
      </c>
      <c r="AT57" s="89">
        <f t="shared" si="39"/>
        <v>-7.2675044493466401E-2</v>
      </c>
      <c r="AU57" s="109">
        <f t="shared" si="44"/>
        <v>12.048632090844544</v>
      </c>
      <c r="AV57" s="108">
        <f t="shared" si="20"/>
        <v>919.19499656555593</v>
      </c>
      <c r="AW57" s="129">
        <f t="shared" si="40"/>
        <v>-6.0358402267791211E-2</v>
      </c>
      <c r="AX57" s="90">
        <f t="shared" si="41"/>
        <v>11.355904428645694</v>
      </c>
      <c r="AY57" s="108">
        <f t="shared" si="21"/>
        <v>918.50226890335705</v>
      </c>
      <c r="AZ57" s="89">
        <f t="shared" si="42"/>
        <v>-6.1066538984955621E-2</v>
      </c>
      <c r="BA57" s="109"/>
      <c r="BB57" s="109">
        <f t="shared" si="43"/>
        <v>978.24</v>
      </c>
      <c r="BC57" s="109" t="e">
        <f>(B57*AM57)+(C57*AN57)+(D57*AO57)+(E57*AP57)+(F57*#REF!)+(G57*#REF!)</f>
        <v>#REF!</v>
      </c>
      <c r="BE57" s="108">
        <f t="shared" si="22"/>
        <v>69.714996499999998</v>
      </c>
      <c r="BF57" s="109">
        <f t="shared" si="23"/>
        <v>0</v>
      </c>
      <c r="BG57" s="110"/>
      <c r="BH57" s="110"/>
      <c r="BI57" s="109"/>
      <c r="BJ57" s="109"/>
    </row>
    <row r="58" spans="1:62" ht="12.75" customHeight="1" x14ac:dyDescent="0.2">
      <c r="A58" s="107">
        <v>39454</v>
      </c>
      <c r="B58" s="108">
        <v>138.050003</v>
      </c>
      <c r="C58" s="108">
        <v>64.129997000000003</v>
      </c>
      <c r="D58" s="108">
        <v>49.810001</v>
      </c>
      <c r="E58" s="108">
        <v>59.57</v>
      </c>
      <c r="F58" s="108"/>
      <c r="G58" s="108"/>
      <c r="L58" s="156">
        <f>IF(int=Weekly,-$B$4,IF(int=Bi_Weekly,0,IF(int=Monthly,0,IF(int=Quarterly,0,IF(int=Yearly,0,IF(int=None,0,0))))))</f>
        <v>0</v>
      </c>
      <c r="M58" s="110">
        <f t="shared" si="8"/>
        <v>0</v>
      </c>
      <c r="N58" s="126">
        <f t="shared" si="9"/>
        <v>0</v>
      </c>
      <c r="O58" s="110">
        <f t="shared" si="10"/>
        <v>0</v>
      </c>
      <c r="P58" s="110">
        <f t="shared" si="11"/>
        <v>0</v>
      </c>
      <c r="Q58" s="110">
        <f t="shared" si="24"/>
        <v>2.1475831829185488</v>
      </c>
      <c r="R58" s="110">
        <f t="shared" si="25"/>
        <v>4.1659606978725918</v>
      </c>
      <c r="S58" s="110">
        <f t="shared" si="26"/>
        <v>5.023499695102827</v>
      </c>
      <c r="T58" s="110">
        <f t="shared" si="27"/>
        <v>1.4294022670336473</v>
      </c>
      <c r="U58" s="110"/>
      <c r="V58" s="110"/>
      <c r="W58" s="110"/>
      <c r="X58" s="110"/>
      <c r="Y58" s="110"/>
      <c r="Z58" s="110"/>
      <c r="AA58" s="110">
        <f t="shared" si="12"/>
        <v>0</v>
      </c>
      <c r="AB58" s="110">
        <f t="shared" si="13"/>
        <v>0</v>
      </c>
      <c r="AC58" s="110">
        <f t="shared" si="14"/>
        <v>0</v>
      </c>
      <c r="AD58" s="110">
        <f t="shared" si="15"/>
        <v>0</v>
      </c>
      <c r="AE58" s="110">
        <f t="shared" si="16"/>
        <v>0</v>
      </c>
      <c r="AF58" s="110">
        <f t="shared" si="17"/>
        <v>0</v>
      </c>
      <c r="AG58" s="110">
        <f t="shared" si="18"/>
        <v>0</v>
      </c>
      <c r="AH58" s="110">
        <f t="shared" si="19"/>
        <v>0</v>
      </c>
      <c r="AI58" s="110">
        <f t="shared" si="28"/>
        <v>8.014104053216238E-3</v>
      </c>
      <c r="AJ58" s="110">
        <f t="shared" si="29"/>
        <v>4.8213788099900845E-2</v>
      </c>
      <c r="AK58" s="110">
        <f t="shared" si="30"/>
        <v>0.10157984779462748</v>
      </c>
      <c r="AL58" s="110">
        <f t="shared" si="31"/>
        <v>3.3266011011995951E-2</v>
      </c>
      <c r="AM58" s="110">
        <f t="shared" si="32"/>
        <v>2.1555972869717652</v>
      </c>
      <c r="AN58" s="110">
        <f t="shared" si="33"/>
        <v>4.2141744859724923</v>
      </c>
      <c r="AO58" s="110">
        <f t="shared" si="34"/>
        <v>5.1250795428974545</v>
      </c>
      <c r="AP58" s="110">
        <f t="shared" si="35"/>
        <v>1.4626682780456433</v>
      </c>
      <c r="AQ58" s="90">
        <f t="shared" si="36"/>
        <v>0</v>
      </c>
      <c r="AR58" s="90">
        <f t="shared" si="37"/>
        <v>-978.24</v>
      </c>
      <c r="AS58" s="90">
        <f t="shared" si="38"/>
        <v>899.00692978510835</v>
      </c>
      <c r="AT58" s="89">
        <f t="shared" si="39"/>
        <v>-8.0995533013260235E-2</v>
      </c>
      <c r="AU58" s="109">
        <f t="shared" si="44"/>
        <v>12.048632090844544</v>
      </c>
      <c r="AV58" s="108">
        <f t="shared" si="20"/>
        <v>911.05556187595289</v>
      </c>
      <c r="AW58" s="129">
        <f t="shared" si="40"/>
        <v>-6.8678890787584934E-2</v>
      </c>
      <c r="AX58" s="90">
        <f t="shared" si="41"/>
        <v>11.239645771008931</v>
      </c>
      <c r="AY58" s="108">
        <f t="shared" si="21"/>
        <v>910.24657555611725</v>
      </c>
      <c r="AZ58" s="89">
        <f t="shared" si="42"/>
        <v>-6.9505872223465381E-2</v>
      </c>
      <c r="BA58" s="109"/>
      <c r="BB58" s="109">
        <f t="shared" si="43"/>
        <v>978.24</v>
      </c>
      <c r="BC58" s="109" t="e">
        <f>(B58*AM58)+(C58*AN58)+(D58*AO58)+(E58*AP58)+(F58*#REF!)+(G58*#REF!)</f>
        <v>#REF!</v>
      </c>
      <c r="BE58" s="108">
        <f t="shared" si="22"/>
        <v>69.025001500000002</v>
      </c>
      <c r="BF58" s="109">
        <f t="shared" si="23"/>
        <v>0</v>
      </c>
    </row>
    <row r="59" spans="1:62" ht="12.75" customHeight="1" x14ac:dyDescent="0.2">
      <c r="A59" s="107">
        <v>39461</v>
      </c>
      <c r="B59" s="108">
        <v>130.570007</v>
      </c>
      <c r="C59" s="108">
        <v>60.299999</v>
      </c>
      <c r="D59" s="108">
        <v>47.349997999999999</v>
      </c>
      <c r="E59" s="108">
        <v>56.900002000000001</v>
      </c>
      <c r="F59" s="108"/>
      <c r="G59" s="108"/>
      <c r="L59" s="156">
        <f>IF(int=Weekly,-$B$4,IF(int=Bi_Weekly,-$B$4,IF(int=Monthly,-$B$4,IF(int=Quarterly,0,IF(int=Yearly,0,IF(int=None,0,0))))))</f>
        <v>0</v>
      </c>
      <c r="M59" s="110">
        <f t="shared" si="8"/>
        <v>0</v>
      </c>
      <c r="N59" s="126">
        <f t="shared" si="9"/>
        <v>0</v>
      </c>
      <c r="O59" s="110">
        <f t="shared" si="10"/>
        <v>0</v>
      </c>
      <c r="P59" s="110">
        <f t="shared" si="11"/>
        <v>0</v>
      </c>
      <c r="Q59" s="110">
        <f t="shared" si="24"/>
        <v>2.1475831829185488</v>
      </c>
      <c r="R59" s="110">
        <f t="shared" si="25"/>
        <v>4.1659606978725918</v>
      </c>
      <c r="S59" s="110">
        <f t="shared" si="26"/>
        <v>5.023499695102827</v>
      </c>
      <c r="T59" s="110">
        <f t="shared" si="27"/>
        <v>1.4294022670336473</v>
      </c>
      <c r="U59" s="110"/>
      <c r="V59" s="110"/>
      <c r="W59" s="110"/>
      <c r="X59" s="110"/>
      <c r="Y59" s="110"/>
      <c r="Z59" s="110"/>
      <c r="AA59" s="110">
        <f t="shared" si="12"/>
        <v>0</v>
      </c>
      <c r="AB59" s="110">
        <f t="shared" si="13"/>
        <v>0</v>
      </c>
      <c r="AC59" s="110">
        <f t="shared" si="14"/>
        <v>0</v>
      </c>
      <c r="AD59" s="110">
        <f t="shared" si="15"/>
        <v>0</v>
      </c>
      <c r="AE59" s="110">
        <f t="shared" si="16"/>
        <v>0</v>
      </c>
      <c r="AF59" s="110">
        <f t="shared" si="17"/>
        <v>0</v>
      </c>
      <c r="AG59" s="110">
        <f t="shared" si="18"/>
        <v>0</v>
      </c>
      <c r="AH59" s="110">
        <f t="shared" si="19"/>
        <v>0</v>
      </c>
      <c r="AI59" s="110">
        <f t="shared" si="28"/>
        <v>8.014104053216238E-3</v>
      </c>
      <c r="AJ59" s="110">
        <f t="shared" si="29"/>
        <v>4.8213788099900845E-2</v>
      </c>
      <c r="AK59" s="110">
        <f t="shared" si="30"/>
        <v>0.10157984779462748</v>
      </c>
      <c r="AL59" s="110">
        <f t="shared" si="31"/>
        <v>3.3266011011995951E-2</v>
      </c>
      <c r="AM59" s="110">
        <f t="shared" si="32"/>
        <v>2.1555972869717652</v>
      </c>
      <c r="AN59" s="110">
        <f t="shared" si="33"/>
        <v>4.2141744859724923</v>
      </c>
      <c r="AO59" s="110">
        <f t="shared" si="34"/>
        <v>5.1250795428974545</v>
      </c>
      <c r="AP59" s="110">
        <f t="shared" si="35"/>
        <v>1.4626682780456433</v>
      </c>
      <c r="AQ59" s="90">
        <f t="shared" si="36"/>
        <v>0</v>
      </c>
      <c r="AR59" s="90">
        <f t="shared" si="37"/>
        <v>-978.24</v>
      </c>
      <c r="AS59" s="90">
        <f t="shared" si="38"/>
        <v>850.81306951165232</v>
      </c>
      <c r="AT59" s="89">
        <f t="shared" si="39"/>
        <v>-0.13026141896502663</v>
      </c>
      <c r="AU59" s="109">
        <f t="shared" si="44"/>
        <v>12.048632090844544</v>
      </c>
      <c r="AV59" s="108">
        <f t="shared" si="20"/>
        <v>862.86170160249685</v>
      </c>
      <c r="AW59" s="129">
        <f t="shared" si="40"/>
        <v>-0.11794477673935144</v>
      </c>
      <c r="AX59" s="90">
        <f t="shared" si="41"/>
        <v>10.656334679567912</v>
      </c>
      <c r="AY59" s="108">
        <f t="shared" si="21"/>
        <v>861.46940419122018</v>
      </c>
      <c r="AZ59" s="89">
        <f t="shared" si="42"/>
        <v>-0.11936804445614557</v>
      </c>
      <c r="BA59" s="109"/>
      <c r="BB59" s="109">
        <f t="shared" si="43"/>
        <v>978.24</v>
      </c>
      <c r="BC59" s="109" t="e">
        <f>(B59*AM59)+(C59*AN59)+(D59*AO59)+(E59*AP59)+(F59*#REF!)+(G59*#REF!)</f>
        <v>#REF!</v>
      </c>
      <c r="BE59" s="108">
        <f t="shared" si="22"/>
        <v>65.285003500000002</v>
      </c>
      <c r="BF59" s="109">
        <f t="shared" si="23"/>
        <v>0</v>
      </c>
    </row>
    <row r="60" spans="1:62" ht="12.75" customHeight="1" x14ac:dyDescent="0.2">
      <c r="A60" s="107">
        <v>39469</v>
      </c>
      <c r="B60" s="108">
        <v>131.41000399999999</v>
      </c>
      <c r="C60" s="108">
        <v>61.049999</v>
      </c>
      <c r="D60" s="108">
        <v>48.950001</v>
      </c>
      <c r="E60" s="108">
        <v>59.119999</v>
      </c>
      <c r="F60" s="108"/>
      <c r="G60" s="108"/>
      <c r="L60" s="156">
        <f>IF(int=Weekly,-$B$4,IF(int=Bi_Weekly,0,IF(int=Monthly,0,IF(int=Quarterly,0,IF(int=Yearly,0,IF(int=None,0,0))))))</f>
        <v>0</v>
      </c>
      <c r="M60" s="110">
        <f t="shared" si="8"/>
        <v>0</v>
      </c>
      <c r="N60" s="126">
        <f t="shared" si="9"/>
        <v>0</v>
      </c>
      <c r="O60" s="110">
        <f t="shared" si="10"/>
        <v>0</v>
      </c>
      <c r="P60" s="110">
        <f t="shared" si="11"/>
        <v>0</v>
      </c>
      <c r="Q60" s="110">
        <f t="shared" si="24"/>
        <v>2.1475831829185488</v>
      </c>
      <c r="R60" s="110">
        <f t="shared" si="25"/>
        <v>4.1659606978725918</v>
      </c>
      <c r="S60" s="110">
        <f t="shared" si="26"/>
        <v>5.023499695102827</v>
      </c>
      <c r="T60" s="110">
        <f t="shared" si="27"/>
        <v>1.4294022670336473</v>
      </c>
      <c r="U60" s="110"/>
      <c r="V60" s="110"/>
      <c r="W60" s="110"/>
      <c r="X60" s="110"/>
      <c r="Y60" s="110"/>
      <c r="Z60" s="110"/>
      <c r="AA60" s="110">
        <f t="shared" si="12"/>
        <v>0</v>
      </c>
      <c r="AB60" s="110">
        <f t="shared" si="13"/>
        <v>0</v>
      </c>
      <c r="AC60" s="110">
        <f t="shared" si="14"/>
        <v>0</v>
      </c>
      <c r="AD60" s="110">
        <f t="shared" si="15"/>
        <v>0</v>
      </c>
      <c r="AE60" s="110">
        <f t="shared" si="16"/>
        <v>0</v>
      </c>
      <c r="AF60" s="110">
        <f t="shared" si="17"/>
        <v>0</v>
      </c>
      <c r="AG60" s="110">
        <f t="shared" si="18"/>
        <v>0</v>
      </c>
      <c r="AH60" s="110">
        <f t="shared" si="19"/>
        <v>0</v>
      </c>
      <c r="AI60" s="110">
        <f t="shared" si="28"/>
        <v>8.014104053216238E-3</v>
      </c>
      <c r="AJ60" s="110">
        <f t="shared" si="29"/>
        <v>4.8213788099900845E-2</v>
      </c>
      <c r="AK60" s="110">
        <f t="shared" si="30"/>
        <v>0.10157984779462748</v>
      </c>
      <c r="AL60" s="110">
        <f t="shared" si="31"/>
        <v>3.3266011011995951E-2</v>
      </c>
      <c r="AM60" s="110">
        <f t="shared" si="32"/>
        <v>2.1555972869717652</v>
      </c>
      <c r="AN60" s="110">
        <f t="shared" si="33"/>
        <v>4.2141744859724923</v>
      </c>
      <c r="AO60" s="110">
        <f t="shared" si="34"/>
        <v>5.1250795428974545</v>
      </c>
      <c r="AP60" s="110">
        <f t="shared" si="35"/>
        <v>1.4626682780456433</v>
      </c>
      <c r="AQ60" s="90">
        <f t="shared" si="36"/>
        <v>0</v>
      </c>
      <c r="AR60" s="90">
        <f t="shared" si="37"/>
        <v>-978.24</v>
      </c>
      <c r="AS60" s="90">
        <f t="shared" si="38"/>
        <v>866.95238679323018</v>
      </c>
      <c r="AT60" s="89">
        <f t="shared" si="39"/>
        <v>-0.11376309822412678</v>
      </c>
      <c r="AU60" s="109">
        <f t="shared" si="44"/>
        <v>12.048632090844544</v>
      </c>
      <c r="AV60" s="108">
        <f t="shared" si="20"/>
        <v>879.00101888407471</v>
      </c>
      <c r="AW60" s="129">
        <f t="shared" si="40"/>
        <v>-0.10144645599845159</v>
      </c>
      <c r="AX60" s="90">
        <f t="shared" si="41"/>
        <v>10.935605349864773</v>
      </c>
      <c r="AY60" s="108">
        <f t="shared" si="21"/>
        <v>877.88799214309495</v>
      </c>
      <c r="AZ60" s="89">
        <f t="shared" si="42"/>
        <v>-0.10258424093975416</v>
      </c>
      <c r="BA60" s="109"/>
      <c r="BB60" s="109">
        <f t="shared" si="43"/>
        <v>978.24</v>
      </c>
      <c r="BC60" s="109" t="e">
        <f>(B60*AM60)+(C60*AN60)+(D60*AO60)+(E60*AP60)+(F60*#REF!)+(G60*#REF!)</f>
        <v>#REF!</v>
      </c>
      <c r="BE60" s="108">
        <f t="shared" si="22"/>
        <v>65.705001999999993</v>
      </c>
      <c r="BF60" s="109">
        <f t="shared" si="23"/>
        <v>0</v>
      </c>
    </row>
    <row r="61" spans="1:62" ht="12.75" customHeight="1" x14ac:dyDescent="0.2">
      <c r="A61" s="107">
        <v>39475</v>
      </c>
      <c r="B61" s="108">
        <v>138.39999399999999</v>
      </c>
      <c r="C61" s="108">
        <v>64.599997999999999</v>
      </c>
      <c r="D61" s="108">
        <v>52.310001</v>
      </c>
      <c r="E61" s="108">
        <v>63.599997999999999</v>
      </c>
      <c r="F61" s="108"/>
      <c r="G61" s="108"/>
      <c r="L61" s="156">
        <f>IF(int=Weekly,-$B$4,IF(int=Bi_Weekly,-$B$4,IF(int=Monthly,0,IF(int=Quarterly,-$B$4,IF(int=Yearly,0,IF(int=None,0,0))))))</f>
        <v>-489.12</v>
      </c>
      <c r="M61" s="110">
        <f t="shared" si="8"/>
        <v>1.1333872167653418</v>
      </c>
      <c r="N61" s="126">
        <f t="shared" si="9"/>
        <v>2.1995257646912001</v>
      </c>
      <c r="O61" s="110">
        <f t="shared" si="10"/>
        <v>2.7041388127673716</v>
      </c>
      <c r="P61" s="110">
        <f t="shared" si="11"/>
        <v>0.76598040144592472</v>
      </c>
      <c r="Q61" s="110">
        <f t="shared" si="24"/>
        <v>3.2809703996838904</v>
      </c>
      <c r="R61" s="110">
        <f t="shared" si="25"/>
        <v>6.3654864625637924</v>
      </c>
      <c r="S61" s="110">
        <f t="shared" si="26"/>
        <v>7.7276385078701981</v>
      </c>
      <c r="T61" s="110">
        <f t="shared" si="27"/>
        <v>2.1953826684795721</v>
      </c>
      <c r="U61" s="110"/>
      <c r="V61" s="110"/>
      <c r="W61" s="110"/>
      <c r="X61" s="110"/>
      <c r="Y61" s="110"/>
      <c r="Z61" s="110"/>
      <c r="AA61" s="110">
        <f t="shared" si="12"/>
        <v>0</v>
      </c>
      <c r="AB61" s="110">
        <f t="shared" si="13"/>
        <v>0</v>
      </c>
      <c r="AC61" s="110">
        <f t="shared" si="14"/>
        <v>0</v>
      </c>
      <c r="AD61" s="110">
        <f t="shared" si="15"/>
        <v>0</v>
      </c>
      <c r="AE61" s="110">
        <f t="shared" si="16"/>
        <v>0</v>
      </c>
      <c r="AF61" s="110">
        <f t="shared" si="17"/>
        <v>0</v>
      </c>
      <c r="AG61" s="110">
        <f t="shared" si="18"/>
        <v>0</v>
      </c>
      <c r="AH61" s="110">
        <f t="shared" si="19"/>
        <v>0</v>
      </c>
      <c r="AI61" s="110">
        <f t="shared" si="28"/>
        <v>8.014104053216238E-3</v>
      </c>
      <c r="AJ61" s="110">
        <f t="shared" si="29"/>
        <v>4.8213788099900845E-2</v>
      </c>
      <c r="AK61" s="110">
        <f t="shared" si="30"/>
        <v>0.10157984779462748</v>
      </c>
      <c r="AL61" s="110">
        <f t="shared" si="31"/>
        <v>3.3266011011995951E-2</v>
      </c>
      <c r="AM61" s="110">
        <f t="shared" si="32"/>
        <v>3.2889845037371068</v>
      </c>
      <c r="AN61" s="110">
        <f t="shared" si="33"/>
        <v>6.4137002506636929</v>
      </c>
      <c r="AO61" s="110">
        <f t="shared" si="34"/>
        <v>7.8292183556648256</v>
      </c>
      <c r="AP61" s="110">
        <f t="shared" si="35"/>
        <v>2.2286486794915681</v>
      </c>
      <c r="AQ61" s="90">
        <f t="shared" si="36"/>
        <v>0</v>
      </c>
      <c r="AR61" s="90">
        <f t="shared" si="37"/>
        <v>-1467.3600000000001</v>
      </c>
      <c r="AS61" s="90">
        <f t="shared" si="38"/>
        <v>1409.15580777994</v>
      </c>
      <c r="AT61" s="89">
        <f t="shared" si="39"/>
        <v>-3.9665925348966957E-2</v>
      </c>
      <c r="AU61" s="109">
        <f t="shared" si="44"/>
        <v>12.048632090844544</v>
      </c>
      <c r="AV61" s="108">
        <f t="shared" si="20"/>
        <v>1421.2044398707847</v>
      </c>
      <c r="AW61" s="129">
        <f t="shared" si="40"/>
        <v>-3.1454830531850053E-2</v>
      </c>
      <c r="AX61" s="90">
        <f t="shared" si="41"/>
        <v>11.653122741254252</v>
      </c>
      <c r="AY61" s="108">
        <f t="shared" si="21"/>
        <v>1420.8089305211943</v>
      </c>
      <c r="AZ61" s="89">
        <f t="shared" si="42"/>
        <v>-3.1724368579493678E-2</v>
      </c>
      <c r="BA61" s="109"/>
      <c r="BB61" s="109">
        <f t="shared" si="43"/>
        <v>1467.3600000000001</v>
      </c>
      <c r="BC61" s="109" t="e">
        <f>(B61*AM61)+(C61*AN61)+(D61*AO61)+(E61*AP61)+(F61*#REF!)+(G61*#REF!)</f>
        <v>#REF!</v>
      </c>
      <c r="BE61" s="108">
        <f t="shared" si="22"/>
        <v>69.199996999999996</v>
      </c>
      <c r="BF61" s="109">
        <f t="shared" si="23"/>
        <v>0</v>
      </c>
    </row>
    <row r="62" spans="1:62" ht="12.75" customHeight="1" x14ac:dyDescent="0.2">
      <c r="A62" s="107">
        <v>39482</v>
      </c>
      <c r="B62" s="108">
        <v>132.300003</v>
      </c>
      <c r="C62" s="108">
        <v>61.279998999999997</v>
      </c>
      <c r="D62" s="108">
        <v>49.919998</v>
      </c>
      <c r="E62" s="108">
        <v>61.389999000000003</v>
      </c>
      <c r="F62" s="108"/>
      <c r="G62" s="108"/>
      <c r="L62" s="156">
        <f>IF(int=Weekly,-$B$4,IF(int=Bi_Weekly,0,IF(int=Monthly,0,IF(int=Quarterly,0,IF(int=Yearly,0,IF(int=None,0,0))))))</f>
        <v>0</v>
      </c>
      <c r="M62" s="110">
        <f t="shared" si="8"/>
        <v>0</v>
      </c>
      <c r="N62" s="126">
        <f t="shared" si="9"/>
        <v>0</v>
      </c>
      <c r="O62" s="110">
        <f t="shared" si="10"/>
        <v>0</v>
      </c>
      <c r="P62" s="110">
        <f t="shared" si="11"/>
        <v>0</v>
      </c>
      <c r="Q62" s="110">
        <f t="shared" si="24"/>
        <v>3.2809703996838904</v>
      </c>
      <c r="R62" s="110">
        <f t="shared" si="25"/>
        <v>6.3654864625637924</v>
      </c>
      <c r="S62" s="110">
        <f t="shared" si="26"/>
        <v>7.7276385078701981</v>
      </c>
      <c r="T62" s="110">
        <f t="shared" si="27"/>
        <v>2.1953826684795721</v>
      </c>
      <c r="U62" s="110"/>
      <c r="V62" s="110"/>
      <c r="W62" s="110"/>
      <c r="X62" s="110"/>
      <c r="Y62" s="110"/>
      <c r="Z62" s="110"/>
      <c r="AA62" s="110">
        <f t="shared" si="12"/>
        <v>0</v>
      </c>
      <c r="AB62" s="110">
        <f t="shared" si="13"/>
        <v>0</v>
      </c>
      <c r="AC62" s="110">
        <f t="shared" si="14"/>
        <v>0</v>
      </c>
      <c r="AD62" s="110">
        <f t="shared" si="15"/>
        <v>0</v>
      </c>
      <c r="AE62" s="110">
        <f t="shared" si="16"/>
        <v>0</v>
      </c>
      <c r="AF62" s="110">
        <f t="shared" si="17"/>
        <v>0</v>
      </c>
      <c r="AG62" s="110">
        <f t="shared" si="18"/>
        <v>0</v>
      </c>
      <c r="AH62" s="110">
        <f t="shared" si="19"/>
        <v>0</v>
      </c>
      <c r="AI62" s="110">
        <f t="shared" si="28"/>
        <v>8.014104053216238E-3</v>
      </c>
      <c r="AJ62" s="110">
        <f t="shared" si="29"/>
        <v>4.8213788099900845E-2</v>
      </c>
      <c r="AK62" s="110">
        <f t="shared" si="30"/>
        <v>0.10157984779462748</v>
      </c>
      <c r="AL62" s="110">
        <f t="shared" si="31"/>
        <v>3.3266011011995951E-2</v>
      </c>
      <c r="AM62" s="110">
        <f t="shared" si="32"/>
        <v>3.2889845037371068</v>
      </c>
      <c r="AN62" s="110">
        <f t="shared" si="33"/>
        <v>6.4137002506636929</v>
      </c>
      <c r="AO62" s="110">
        <f t="shared" si="34"/>
        <v>7.8292183556648256</v>
      </c>
      <c r="AP62" s="110">
        <f t="shared" si="35"/>
        <v>2.2286486794915681</v>
      </c>
      <c r="AQ62" s="90">
        <f t="shared" si="36"/>
        <v>0</v>
      </c>
      <c r="AR62" s="90">
        <f t="shared" si="37"/>
        <v>-1467.3600000000001</v>
      </c>
      <c r="AS62" s="90">
        <f t="shared" si="38"/>
        <v>1344.6876364616942</v>
      </c>
      <c r="AT62" s="89">
        <f t="shared" si="39"/>
        <v>-8.3600727523106766E-2</v>
      </c>
      <c r="AU62" s="109">
        <f t="shared" si="44"/>
        <v>12.048632090844544</v>
      </c>
      <c r="AV62" s="108">
        <f t="shared" si="20"/>
        <v>1356.7362685525388</v>
      </c>
      <c r="AW62" s="129">
        <f t="shared" si="40"/>
        <v>-7.5389632705989862E-2</v>
      </c>
      <c r="AX62" s="90">
        <f t="shared" si="41"/>
        <v>11.127873058339485</v>
      </c>
      <c r="AY62" s="108">
        <f t="shared" si="21"/>
        <v>1355.8155095200336</v>
      </c>
      <c r="AZ62" s="89">
        <f t="shared" si="42"/>
        <v>-7.6017126322079465E-2</v>
      </c>
      <c r="BA62" s="109"/>
      <c r="BB62" s="109">
        <f t="shared" si="43"/>
        <v>1467.3600000000001</v>
      </c>
      <c r="BC62" s="109" t="e">
        <f>(B62*AM62)+(C62*AN62)+(D62*AO62)+(E62*AP62)+(F62*#REF!)+(G62*#REF!)</f>
        <v>#REF!</v>
      </c>
      <c r="BE62" s="108">
        <f t="shared" si="22"/>
        <v>66.150001500000002</v>
      </c>
      <c r="BF62" s="109">
        <f t="shared" si="23"/>
        <v>0</v>
      </c>
    </row>
    <row r="63" spans="1:62" ht="12.75" customHeight="1" x14ac:dyDescent="0.2">
      <c r="A63" s="107">
        <v>39489</v>
      </c>
      <c r="B63" s="108">
        <v>134.10000600000001</v>
      </c>
      <c r="C63" s="108">
        <v>62.029998999999997</v>
      </c>
      <c r="D63" s="108">
        <v>50.110000999999997</v>
      </c>
      <c r="E63" s="108">
        <v>61.509998000000003</v>
      </c>
      <c r="F63" s="108"/>
      <c r="G63" s="108"/>
      <c r="L63" s="156">
        <f>IF(int=Weekly,-$B$4,IF(int=Bi_Weekly,-$B$4,IF(int=Monthly,-$B$4,IF(int=Quarterly,0,IF(int=Yearly,0,IF(int=None,0,0))))))</f>
        <v>0</v>
      </c>
      <c r="M63" s="110">
        <f t="shared" si="8"/>
        <v>0</v>
      </c>
      <c r="N63" s="126">
        <f t="shared" si="9"/>
        <v>0</v>
      </c>
      <c r="O63" s="110">
        <f t="shared" si="10"/>
        <v>0</v>
      </c>
      <c r="P63" s="110">
        <f t="shared" si="11"/>
        <v>0</v>
      </c>
      <c r="Q63" s="110">
        <f t="shared" si="24"/>
        <v>3.2809703996838904</v>
      </c>
      <c r="R63" s="110">
        <f t="shared" si="25"/>
        <v>6.3654864625637924</v>
      </c>
      <c r="S63" s="110">
        <f t="shared" si="26"/>
        <v>7.7276385078701981</v>
      </c>
      <c r="T63" s="110">
        <f t="shared" si="27"/>
        <v>2.1953826684795721</v>
      </c>
      <c r="U63" s="110"/>
      <c r="V63" s="110"/>
      <c r="W63" s="110"/>
      <c r="X63" s="110"/>
      <c r="Y63" s="110"/>
      <c r="Z63" s="110"/>
      <c r="AA63" s="110">
        <f t="shared" si="12"/>
        <v>0</v>
      </c>
      <c r="AB63" s="110">
        <f t="shared" si="13"/>
        <v>0</v>
      </c>
      <c r="AC63" s="110">
        <f t="shared" si="14"/>
        <v>0</v>
      </c>
      <c r="AD63" s="110">
        <f t="shared" si="15"/>
        <v>0</v>
      </c>
      <c r="AE63" s="110">
        <f t="shared" si="16"/>
        <v>0</v>
      </c>
      <c r="AF63" s="110">
        <f t="shared" si="17"/>
        <v>0</v>
      </c>
      <c r="AG63" s="110">
        <f t="shared" si="18"/>
        <v>0</v>
      </c>
      <c r="AH63" s="110">
        <f t="shared" si="19"/>
        <v>0</v>
      </c>
      <c r="AI63" s="110">
        <f t="shared" si="28"/>
        <v>8.014104053216238E-3</v>
      </c>
      <c r="AJ63" s="110">
        <f t="shared" si="29"/>
        <v>4.8213788099900845E-2</v>
      </c>
      <c r="AK63" s="110">
        <f t="shared" si="30"/>
        <v>0.10157984779462748</v>
      </c>
      <c r="AL63" s="110">
        <f t="shared" si="31"/>
        <v>3.3266011011995951E-2</v>
      </c>
      <c r="AM63" s="110">
        <f t="shared" si="32"/>
        <v>3.2889845037371068</v>
      </c>
      <c r="AN63" s="110">
        <f t="shared" si="33"/>
        <v>6.4137002506636929</v>
      </c>
      <c r="AO63" s="110">
        <f t="shared" si="34"/>
        <v>7.8292183556648256</v>
      </c>
      <c r="AP63" s="110">
        <f t="shared" si="35"/>
        <v>2.2286486794915681</v>
      </c>
      <c r="AQ63" s="90">
        <f t="shared" si="36"/>
        <v>0</v>
      </c>
      <c r="AR63" s="90">
        <f t="shared" si="37"/>
        <v>-1467.3600000000001</v>
      </c>
      <c r="AS63" s="90">
        <f t="shared" si="38"/>
        <v>1357.099226095205</v>
      </c>
      <c r="AT63" s="89">
        <f t="shared" si="39"/>
        <v>-7.5142278585210942E-2</v>
      </c>
      <c r="AU63" s="109">
        <f t="shared" si="44"/>
        <v>12.048632090844544</v>
      </c>
      <c r="AV63" s="108">
        <f t="shared" si="20"/>
        <v>1369.1478581860497</v>
      </c>
      <c r="AW63" s="129">
        <f t="shared" si="40"/>
        <v>-6.6931183768094038E-2</v>
      </c>
      <c r="AX63" s="90">
        <f t="shared" si="41"/>
        <v>11.201751174628463</v>
      </c>
      <c r="AY63" s="108">
        <f t="shared" si="21"/>
        <v>1368.3009772698335</v>
      </c>
      <c r="AZ63" s="89">
        <f t="shared" si="42"/>
        <v>-6.7508329741962858E-2</v>
      </c>
      <c r="BA63" s="109"/>
      <c r="BB63" s="109">
        <f t="shared" si="43"/>
        <v>1467.3600000000001</v>
      </c>
      <c r="BC63" s="109" t="e">
        <f>(B63*AM63)+(C63*AN63)+(D63*AO63)+(E63*AP63)+(F63*#REF!)+(G63*#REF!)</f>
        <v>#REF!</v>
      </c>
      <c r="BE63" s="108">
        <f t="shared" si="22"/>
        <v>67.050003000000004</v>
      </c>
      <c r="BF63" s="109">
        <f t="shared" si="23"/>
        <v>0</v>
      </c>
    </row>
    <row r="64" spans="1:62" ht="12.75" customHeight="1" x14ac:dyDescent="0.2">
      <c r="A64" s="107">
        <v>39497</v>
      </c>
      <c r="B64" s="108">
        <v>134.270004</v>
      </c>
      <c r="C64" s="108">
        <v>62.23</v>
      </c>
      <c r="D64" s="108">
        <v>50.310001</v>
      </c>
      <c r="E64" s="108">
        <v>62.200001</v>
      </c>
      <c r="F64" s="108"/>
      <c r="G64" s="108"/>
      <c r="L64" s="156">
        <f>IF(int=Weekly,-$B$4,IF(int=Bi_Weekly,0,IF(int=Monthly,0,IF(int=Quarterly,0,IF(int=Yearly,0,IF(int=None,0,0))))))</f>
        <v>0</v>
      </c>
      <c r="M64" s="110">
        <f t="shared" si="8"/>
        <v>0</v>
      </c>
      <c r="N64" s="126">
        <f t="shared" si="9"/>
        <v>0</v>
      </c>
      <c r="O64" s="110">
        <f t="shared" si="10"/>
        <v>0</v>
      </c>
      <c r="P64" s="110">
        <f t="shared" si="11"/>
        <v>0</v>
      </c>
      <c r="Q64" s="110">
        <f t="shared" si="24"/>
        <v>3.2809703996838904</v>
      </c>
      <c r="R64" s="110">
        <f t="shared" si="25"/>
        <v>6.3654864625637924</v>
      </c>
      <c r="S64" s="110">
        <f t="shared" si="26"/>
        <v>7.7276385078701981</v>
      </c>
      <c r="T64" s="110">
        <f t="shared" si="27"/>
        <v>2.1953826684795721</v>
      </c>
      <c r="U64" s="110"/>
      <c r="V64" s="110"/>
      <c r="W64" s="110"/>
      <c r="X64" s="110"/>
      <c r="Y64" s="110"/>
      <c r="Z64" s="110"/>
      <c r="AA64" s="110">
        <f t="shared" si="12"/>
        <v>0</v>
      </c>
      <c r="AB64" s="110">
        <f t="shared" si="13"/>
        <v>0</v>
      </c>
      <c r="AC64" s="110">
        <f t="shared" si="14"/>
        <v>0</v>
      </c>
      <c r="AD64" s="110">
        <f t="shared" si="15"/>
        <v>0</v>
      </c>
      <c r="AE64" s="110">
        <f t="shared" si="16"/>
        <v>0</v>
      </c>
      <c r="AF64" s="110">
        <f t="shared" si="17"/>
        <v>0</v>
      </c>
      <c r="AG64" s="110">
        <f t="shared" si="18"/>
        <v>0</v>
      </c>
      <c r="AH64" s="110">
        <f t="shared" si="19"/>
        <v>0</v>
      </c>
      <c r="AI64" s="110">
        <f t="shared" si="28"/>
        <v>8.014104053216238E-3</v>
      </c>
      <c r="AJ64" s="110">
        <f t="shared" si="29"/>
        <v>4.8213788099900845E-2</v>
      </c>
      <c r="AK64" s="110">
        <f t="shared" si="30"/>
        <v>0.10157984779462748</v>
      </c>
      <c r="AL64" s="110">
        <f t="shared" si="31"/>
        <v>3.3266011011995951E-2</v>
      </c>
      <c r="AM64" s="110">
        <f t="shared" si="32"/>
        <v>3.2889845037371068</v>
      </c>
      <c r="AN64" s="110">
        <f t="shared" si="33"/>
        <v>6.4137002506636929</v>
      </c>
      <c r="AO64" s="110">
        <f t="shared" si="34"/>
        <v>7.8292183556648256</v>
      </c>
      <c r="AP64" s="110">
        <f t="shared" si="35"/>
        <v>2.2286486794915681</v>
      </c>
      <c r="AQ64" s="90">
        <f t="shared" si="36"/>
        <v>0</v>
      </c>
      <c r="AR64" s="90">
        <f t="shared" si="37"/>
        <v>-1467.3600000000001</v>
      </c>
      <c r="AS64" s="90">
        <f t="shared" si="38"/>
        <v>1361.9904364881827</v>
      </c>
      <c r="AT64" s="89">
        <f t="shared" si="39"/>
        <v>-7.1808938169104719E-2</v>
      </c>
      <c r="AU64" s="109">
        <f t="shared" si="44"/>
        <v>12.048632090844544</v>
      </c>
      <c r="AV64" s="108">
        <f t="shared" si="20"/>
        <v>1374.0390685790273</v>
      </c>
      <c r="AW64" s="129">
        <f t="shared" si="40"/>
        <v>-6.3597843351987815E-2</v>
      </c>
      <c r="AX64" s="90">
        <f t="shared" si="41"/>
        <v>11.256025979078304</v>
      </c>
      <c r="AY64" s="108">
        <f t="shared" si="21"/>
        <v>1373.2464624672609</v>
      </c>
      <c r="AZ64" s="89">
        <f t="shared" si="42"/>
        <v>-6.4138001262634359E-2</v>
      </c>
      <c r="BA64" s="109"/>
      <c r="BB64" s="109">
        <f t="shared" si="43"/>
        <v>1467.3600000000001</v>
      </c>
      <c r="BC64" s="109" t="e">
        <f>(B64*AM64)+(C64*AN64)+(D64*AO64)+(E64*AP64)+(F64*#REF!)+(G64*#REF!)</f>
        <v>#REF!</v>
      </c>
      <c r="BE64" s="108">
        <f t="shared" si="22"/>
        <v>67.135002</v>
      </c>
      <c r="BF64" s="109">
        <f t="shared" si="23"/>
        <v>0</v>
      </c>
    </row>
    <row r="65" spans="1:58" ht="12.75" customHeight="1" x14ac:dyDescent="0.2">
      <c r="A65" s="107">
        <v>39503</v>
      </c>
      <c r="B65" s="108">
        <v>132.800003</v>
      </c>
      <c r="C65" s="108">
        <v>60.779998999999997</v>
      </c>
      <c r="D65" s="108">
        <v>49.23</v>
      </c>
      <c r="E65" s="108">
        <v>60.5</v>
      </c>
      <c r="F65" s="108"/>
      <c r="G65" s="108"/>
      <c r="L65" s="156">
        <f>IF(int=Weekly,-$B$4,IF(int=Bi_Weekly,-$B$4,IF(int=Monthly,0,IF(int=Quarterly,0,IF(int=Yearly,0,IF(int=None,0,0))))))</f>
        <v>0</v>
      </c>
      <c r="M65" s="110">
        <f t="shared" si="8"/>
        <v>0</v>
      </c>
      <c r="N65" s="126">
        <f t="shared" si="9"/>
        <v>0</v>
      </c>
      <c r="O65" s="110">
        <f t="shared" si="10"/>
        <v>0</v>
      </c>
      <c r="P65" s="110">
        <f t="shared" si="11"/>
        <v>0</v>
      </c>
      <c r="Q65" s="110">
        <f t="shared" si="24"/>
        <v>3.2809703996838904</v>
      </c>
      <c r="R65" s="110">
        <f t="shared" si="25"/>
        <v>6.3654864625637924</v>
      </c>
      <c r="S65" s="110">
        <f t="shared" si="26"/>
        <v>7.7276385078701981</v>
      </c>
      <c r="T65" s="110">
        <f t="shared" si="27"/>
        <v>2.1953826684795721</v>
      </c>
      <c r="U65" s="110"/>
      <c r="V65" s="110"/>
      <c r="W65" s="110"/>
      <c r="X65" s="110"/>
      <c r="Y65" s="110"/>
      <c r="Z65" s="110"/>
      <c r="AA65" s="110">
        <f t="shared" si="12"/>
        <v>0</v>
      </c>
      <c r="AB65" s="110">
        <f t="shared" si="13"/>
        <v>0</v>
      </c>
      <c r="AC65" s="110">
        <f t="shared" si="14"/>
        <v>0</v>
      </c>
      <c r="AD65" s="110">
        <f t="shared" si="15"/>
        <v>0</v>
      </c>
      <c r="AE65" s="110">
        <f t="shared" si="16"/>
        <v>0</v>
      </c>
      <c r="AF65" s="110">
        <f t="shared" si="17"/>
        <v>0</v>
      </c>
      <c r="AG65" s="110">
        <f t="shared" si="18"/>
        <v>0</v>
      </c>
      <c r="AH65" s="110">
        <f t="shared" si="19"/>
        <v>0</v>
      </c>
      <c r="AI65" s="110">
        <f t="shared" si="28"/>
        <v>8.014104053216238E-3</v>
      </c>
      <c r="AJ65" s="110">
        <f t="shared" si="29"/>
        <v>4.8213788099900845E-2</v>
      </c>
      <c r="AK65" s="110">
        <f t="shared" si="30"/>
        <v>0.10157984779462748</v>
      </c>
      <c r="AL65" s="110">
        <f t="shared" si="31"/>
        <v>3.3266011011995951E-2</v>
      </c>
      <c r="AM65" s="110">
        <f t="shared" si="32"/>
        <v>3.2889845037371068</v>
      </c>
      <c r="AN65" s="110">
        <f t="shared" si="33"/>
        <v>6.4137002506636929</v>
      </c>
      <c r="AO65" s="110">
        <f t="shared" si="34"/>
        <v>7.8292183556648256</v>
      </c>
      <c r="AP65" s="110">
        <f t="shared" si="35"/>
        <v>2.2286486794915681</v>
      </c>
      <c r="AQ65" s="90">
        <f t="shared" si="36"/>
        <v>0</v>
      </c>
      <c r="AR65" s="90">
        <f t="shared" si="37"/>
        <v>-1467.3600000000001</v>
      </c>
      <c r="AS65" s="90">
        <f t="shared" si="38"/>
        <v>1335.8594349355367</v>
      </c>
      <c r="AT65" s="89">
        <f t="shared" si="39"/>
        <v>-8.961711172749931E-2</v>
      </c>
      <c r="AU65" s="109">
        <f t="shared" si="44"/>
        <v>12.048632090844544</v>
      </c>
      <c r="AV65" s="108">
        <f t="shared" si="20"/>
        <v>1347.9080670263813</v>
      </c>
      <c r="AW65" s="129">
        <f t="shared" si="40"/>
        <v>-8.1406016910382406E-2</v>
      </c>
      <c r="AX65" s="90">
        <f t="shared" si="41"/>
        <v>11.008076607962877</v>
      </c>
      <c r="AY65" s="108">
        <f t="shared" si="21"/>
        <v>1346.8675115434996</v>
      </c>
      <c r="AZ65" s="89">
        <f t="shared" si="42"/>
        <v>-8.2115151330621305E-2</v>
      </c>
      <c r="BA65" s="109"/>
      <c r="BB65" s="109">
        <f t="shared" si="43"/>
        <v>1467.3600000000001</v>
      </c>
      <c r="BC65" s="109" t="e">
        <f>(B65*AM65)+(C65*AN65)+(D65*AO65)+(E65*AP65)+(F65*#REF!)+(G65*#REF!)</f>
        <v>#REF!</v>
      </c>
      <c r="BE65" s="108">
        <f t="shared" si="22"/>
        <v>66.400001500000002</v>
      </c>
      <c r="BF65" s="109">
        <f t="shared" si="23"/>
        <v>0</v>
      </c>
    </row>
    <row r="66" spans="1:58" ht="12.75" customHeight="1" x14ac:dyDescent="0.2">
      <c r="A66" s="107">
        <v>39510</v>
      </c>
      <c r="B66" s="108">
        <v>128.5</v>
      </c>
      <c r="C66" s="108">
        <v>58.700001</v>
      </c>
      <c r="D66" s="108">
        <v>47.77</v>
      </c>
      <c r="E66" s="108">
        <v>58.360000999999997</v>
      </c>
      <c r="F66" s="108"/>
      <c r="G66" s="108"/>
      <c r="L66" s="156">
        <f>IF(int=Weekly,-$B$4,IF(int=Bi_Weekly,0,IF(int=Monthly,0,IF(int=Quarterly,0,IF(int=Yearly,0,IF(int=None,0,0))))))</f>
        <v>0</v>
      </c>
      <c r="M66" s="110">
        <f t="shared" si="8"/>
        <v>0</v>
      </c>
      <c r="N66" s="126">
        <f t="shared" si="9"/>
        <v>0</v>
      </c>
      <c r="O66" s="110">
        <f t="shared" si="10"/>
        <v>0</v>
      </c>
      <c r="P66" s="110">
        <f t="shared" si="11"/>
        <v>0</v>
      </c>
      <c r="Q66" s="110">
        <f t="shared" si="24"/>
        <v>3.2809703996838904</v>
      </c>
      <c r="R66" s="110">
        <f t="shared" si="25"/>
        <v>6.3654864625637924</v>
      </c>
      <c r="S66" s="110">
        <f t="shared" si="26"/>
        <v>7.7276385078701981</v>
      </c>
      <c r="T66" s="110">
        <f t="shared" si="27"/>
        <v>2.1953826684795721</v>
      </c>
      <c r="U66" s="110"/>
      <c r="V66" s="110"/>
      <c r="W66" s="110"/>
      <c r="X66" s="110"/>
      <c r="Y66" s="110"/>
      <c r="Z66" s="110"/>
      <c r="AA66" s="110">
        <f t="shared" si="12"/>
        <v>0</v>
      </c>
      <c r="AB66" s="110">
        <f t="shared" si="13"/>
        <v>0</v>
      </c>
      <c r="AC66" s="110">
        <f t="shared" si="14"/>
        <v>0</v>
      </c>
      <c r="AD66" s="110">
        <f t="shared" si="15"/>
        <v>0</v>
      </c>
      <c r="AE66" s="110">
        <f t="shared" si="16"/>
        <v>0</v>
      </c>
      <c r="AF66" s="110">
        <f t="shared" si="17"/>
        <v>0</v>
      </c>
      <c r="AG66" s="110">
        <f t="shared" si="18"/>
        <v>0</v>
      </c>
      <c r="AH66" s="110">
        <f t="shared" si="19"/>
        <v>0</v>
      </c>
      <c r="AI66" s="110">
        <f t="shared" si="28"/>
        <v>8.014104053216238E-3</v>
      </c>
      <c r="AJ66" s="110">
        <f t="shared" si="29"/>
        <v>4.8213788099900845E-2</v>
      </c>
      <c r="AK66" s="110">
        <f t="shared" si="30"/>
        <v>0.10157984779462748</v>
      </c>
      <c r="AL66" s="110">
        <f t="shared" si="31"/>
        <v>3.3266011011995951E-2</v>
      </c>
      <c r="AM66" s="110">
        <f t="shared" si="32"/>
        <v>3.2889845037371068</v>
      </c>
      <c r="AN66" s="110">
        <f t="shared" si="33"/>
        <v>6.4137002506636929</v>
      </c>
      <c r="AO66" s="110">
        <f t="shared" si="34"/>
        <v>7.8292183556648256</v>
      </c>
      <c r="AP66" s="110">
        <f t="shared" si="35"/>
        <v>2.2286486794915681</v>
      </c>
      <c r="AQ66" s="90">
        <f t="shared" si="36"/>
        <v>0</v>
      </c>
      <c r="AR66" s="90">
        <f t="shared" si="37"/>
        <v>-1467.3600000000001</v>
      </c>
      <c r="AS66" s="90">
        <f t="shared" si="38"/>
        <v>1292.5305843261708</v>
      </c>
      <c r="AT66" s="89">
        <f t="shared" si="39"/>
        <v>-0.11914555097169699</v>
      </c>
      <c r="AU66" s="109">
        <f t="shared" si="44"/>
        <v>12.048632090844544</v>
      </c>
      <c r="AV66" s="108">
        <f t="shared" si="20"/>
        <v>1304.5792164170155</v>
      </c>
      <c r="AW66" s="129">
        <f t="shared" si="40"/>
        <v>-0.11093445615458009</v>
      </c>
      <c r="AX66" s="90">
        <f t="shared" si="41"/>
        <v>10.653835545591704</v>
      </c>
      <c r="AY66" s="108">
        <f t="shared" si="21"/>
        <v>1303.1844198717624</v>
      </c>
      <c r="AZ66" s="89">
        <f t="shared" si="42"/>
        <v>-0.11188500444896798</v>
      </c>
      <c r="BA66" s="109"/>
      <c r="BB66" s="109">
        <f t="shared" si="43"/>
        <v>1467.3600000000001</v>
      </c>
      <c r="BC66" s="109" t="e">
        <f>(B66*AM66)+(C66*AN66)+(D66*AO66)+(E66*AP66)+(F66*#REF!)+(G66*#REF!)</f>
        <v>#REF!</v>
      </c>
      <c r="BE66" s="108">
        <f t="shared" si="22"/>
        <v>64.25</v>
      </c>
      <c r="BF66" s="109">
        <f t="shared" si="23"/>
        <v>0</v>
      </c>
    </row>
    <row r="67" spans="1:58" ht="12.75" customHeight="1" x14ac:dyDescent="0.2">
      <c r="A67" s="107">
        <v>39517</v>
      </c>
      <c r="B67" s="108">
        <v>128.21000699999999</v>
      </c>
      <c r="C67" s="108">
        <v>58.689999</v>
      </c>
      <c r="D67" s="108">
        <v>47.75</v>
      </c>
      <c r="E67" s="108">
        <v>58.639999000000003</v>
      </c>
      <c r="F67" s="108"/>
      <c r="G67" s="108"/>
      <c r="L67" s="156">
        <f>IF(int=Weekly,-$B$4,IF(int=Bi_Weekly,-$B$4,IF(int=Monthly,-$B$4,IF(int=Quarterly,0,IF(int=Yearly,0,IF(int=None,0,0))))))</f>
        <v>0</v>
      </c>
      <c r="M67" s="110">
        <f t="shared" si="8"/>
        <v>0</v>
      </c>
      <c r="N67" s="126">
        <f t="shared" si="9"/>
        <v>0</v>
      </c>
      <c r="O67" s="110">
        <f t="shared" si="10"/>
        <v>0</v>
      </c>
      <c r="P67" s="110">
        <f t="shared" si="11"/>
        <v>0</v>
      </c>
      <c r="Q67" s="110">
        <f t="shared" si="24"/>
        <v>3.2809703996838904</v>
      </c>
      <c r="R67" s="110">
        <f t="shared" si="25"/>
        <v>6.3654864625637924</v>
      </c>
      <c r="S67" s="110">
        <f t="shared" si="26"/>
        <v>7.7276385078701981</v>
      </c>
      <c r="T67" s="110">
        <f t="shared" si="27"/>
        <v>2.1953826684795721</v>
      </c>
      <c r="U67" s="110"/>
      <c r="V67" s="110"/>
      <c r="W67" s="110"/>
      <c r="X67" s="110"/>
      <c r="Y67" s="110"/>
      <c r="Z67" s="110"/>
      <c r="AA67" s="110">
        <f t="shared" si="12"/>
        <v>0</v>
      </c>
      <c r="AB67" s="110">
        <f t="shared" si="13"/>
        <v>0</v>
      </c>
      <c r="AC67" s="110">
        <f t="shared" si="14"/>
        <v>0</v>
      </c>
      <c r="AD67" s="110">
        <f t="shared" si="15"/>
        <v>0</v>
      </c>
      <c r="AE67" s="110">
        <f t="shared" si="16"/>
        <v>0</v>
      </c>
      <c r="AF67" s="110">
        <f t="shared" si="17"/>
        <v>0</v>
      </c>
      <c r="AG67" s="110">
        <f t="shared" si="18"/>
        <v>0</v>
      </c>
      <c r="AH67" s="110">
        <f t="shared" si="19"/>
        <v>0</v>
      </c>
      <c r="AI67" s="110">
        <f t="shared" si="28"/>
        <v>8.014104053216238E-3</v>
      </c>
      <c r="AJ67" s="110">
        <f t="shared" si="29"/>
        <v>4.8213788099900845E-2</v>
      </c>
      <c r="AK67" s="110">
        <f t="shared" si="30"/>
        <v>0.10157984779462748</v>
      </c>
      <c r="AL67" s="110">
        <f t="shared" si="31"/>
        <v>3.3266011011995951E-2</v>
      </c>
      <c r="AM67" s="110">
        <f t="shared" si="32"/>
        <v>3.2889845037371068</v>
      </c>
      <c r="AN67" s="110">
        <f t="shared" si="33"/>
        <v>6.4137002506636929</v>
      </c>
      <c r="AO67" s="110">
        <f t="shared" si="34"/>
        <v>7.8292183556648256</v>
      </c>
      <c r="AP67" s="110">
        <f t="shared" si="35"/>
        <v>2.2286486794915681</v>
      </c>
      <c r="AQ67" s="90">
        <f t="shared" si="36"/>
        <v>0</v>
      </c>
      <c r="AR67" s="90">
        <f t="shared" si="37"/>
        <v>-1467.3600000000001</v>
      </c>
      <c r="AS67" s="90">
        <f t="shared" si="38"/>
        <v>1291.9756082677081</v>
      </c>
      <c r="AT67" s="89">
        <f t="shared" si="39"/>
        <v>-0.11952376494676964</v>
      </c>
      <c r="AU67" s="109">
        <f t="shared" si="44"/>
        <v>12.048632090844544</v>
      </c>
      <c r="AV67" s="108">
        <f t="shared" si="20"/>
        <v>1304.0242403585528</v>
      </c>
      <c r="AW67" s="129">
        <f t="shared" si="40"/>
        <v>-0.11131267012965285</v>
      </c>
      <c r="AX67" s="90">
        <f t="shared" si="41"/>
        <v>10.658312096801867</v>
      </c>
      <c r="AY67" s="108">
        <f t="shared" si="21"/>
        <v>1302.63392036451</v>
      </c>
      <c r="AZ67" s="89">
        <f t="shared" si="42"/>
        <v>-0.11226016767220726</v>
      </c>
      <c r="BA67" s="109"/>
      <c r="BB67" s="109">
        <f t="shared" si="43"/>
        <v>1467.3600000000001</v>
      </c>
      <c r="BC67" s="109" t="e">
        <f>(B67*AM67)+(C67*AN67)+(D67*AO67)+(E67*AP67)+(F67*#REF!)+(G67*#REF!)</f>
        <v>#REF!</v>
      </c>
      <c r="BE67" s="108">
        <f t="shared" si="22"/>
        <v>64.105003499999995</v>
      </c>
      <c r="BF67" s="109">
        <f t="shared" si="23"/>
        <v>0</v>
      </c>
    </row>
    <row r="68" spans="1:58" ht="12.75" customHeight="1" x14ac:dyDescent="0.2">
      <c r="A68" s="107">
        <v>39524</v>
      </c>
      <c r="B68" s="108">
        <v>131.16000399999999</v>
      </c>
      <c r="C68" s="108">
        <v>61.150002000000001</v>
      </c>
      <c r="D68" s="108">
        <v>48.919998</v>
      </c>
      <c r="E68" s="108">
        <v>60.18</v>
      </c>
      <c r="F68" s="108"/>
      <c r="G68" s="108"/>
      <c r="L68" s="156">
        <f>IF(int=Weekly,-$B$4,IF(int=Bi_Weekly,0,IF(int=Monthly,0,IF(int=Quarterly,0,IF(int=Yearly,0,IF(int=None,0,0))))))</f>
        <v>0</v>
      </c>
      <c r="M68" s="110">
        <f t="shared" si="8"/>
        <v>0</v>
      </c>
      <c r="N68" s="126">
        <f t="shared" si="9"/>
        <v>0</v>
      </c>
      <c r="O68" s="110">
        <f t="shared" si="10"/>
        <v>0</v>
      </c>
      <c r="P68" s="110">
        <f t="shared" si="11"/>
        <v>0</v>
      </c>
      <c r="Q68" s="110">
        <f t="shared" si="24"/>
        <v>3.2809703996838904</v>
      </c>
      <c r="R68" s="110">
        <f t="shared" si="25"/>
        <v>6.3654864625637924</v>
      </c>
      <c r="S68" s="110">
        <f t="shared" si="26"/>
        <v>7.7276385078701981</v>
      </c>
      <c r="T68" s="110">
        <f t="shared" si="27"/>
        <v>2.1953826684795721</v>
      </c>
      <c r="U68" s="110"/>
      <c r="V68" s="110"/>
      <c r="W68" s="110"/>
      <c r="X68" s="110"/>
      <c r="Y68" s="110"/>
      <c r="Z68" s="110"/>
      <c r="AA68" s="110">
        <f t="shared" si="12"/>
        <v>0</v>
      </c>
      <c r="AB68" s="110">
        <f t="shared" si="13"/>
        <v>0</v>
      </c>
      <c r="AC68" s="110">
        <f t="shared" si="14"/>
        <v>0</v>
      </c>
      <c r="AD68" s="110">
        <f t="shared" si="15"/>
        <v>0</v>
      </c>
      <c r="AE68" s="110">
        <f t="shared" si="16"/>
        <v>0</v>
      </c>
      <c r="AF68" s="110">
        <f t="shared" si="17"/>
        <v>0</v>
      </c>
      <c r="AG68" s="110">
        <f t="shared" si="18"/>
        <v>0</v>
      </c>
      <c r="AH68" s="110">
        <f t="shared" si="19"/>
        <v>0</v>
      </c>
      <c r="AI68" s="110">
        <f t="shared" si="28"/>
        <v>8.014104053216238E-3</v>
      </c>
      <c r="AJ68" s="110">
        <f t="shared" si="29"/>
        <v>4.8213788099900845E-2</v>
      </c>
      <c r="AK68" s="110">
        <f t="shared" si="30"/>
        <v>0.10157984779462748</v>
      </c>
      <c r="AL68" s="110">
        <f t="shared" si="31"/>
        <v>3.3266011011995951E-2</v>
      </c>
      <c r="AM68" s="110">
        <f t="shared" si="32"/>
        <v>3.2889845037371068</v>
      </c>
      <c r="AN68" s="110">
        <f t="shared" si="33"/>
        <v>6.4137002506636929</v>
      </c>
      <c r="AO68" s="110">
        <f t="shared" si="34"/>
        <v>7.8292183556648256</v>
      </c>
      <c r="AP68" s="110">
        <f t="shared" si="35"/>
        <v>2.2286486794915681</v>
      </c>
      <c r="AQ68" s="90">
        <f t="shared" si="36"/>
        <v>0</v>
      </c>
      <c r="AR68" s="90">
        <f t="shared" si="37"/>
        <v>-1467.3600000000001</v>
      </c>
      <c r="AS68" s="90">
        <f t="shared" si="38"/>
        <v>1329.7357900020031</v>
      </c>
      <c r="AT68" s="89">
        <f t="shared" si="39"/>
        <v>-9.3790351377982861E-2</v>
      </c>
      <c r="AU68" s="109">
        <f t="shared" si="44"/>
        <v>12.048632090844544</v>
      </c>
      <c r="AV68" s="108">
        <f t="shared" si="20"/>
        <v>1341.7844220928478</v>
      </c>
      <c r="AW68" s="129">
        <f t="shared" si="40"/>
        <v>-8.5579256560866068E-2</v>
      </c>
      <c r="AX68" s="90">
        <f t="shared" si="41"/>
        <v>10.970637652068167</v>
      </c>
      <c r="AY68" s="108">
        <f t="shared" si="21"/>
        <v>1340.7064276540714</v>
      </c>
      <c r="AZ68" s="89">
        <f t="shared" si="42"/>
        <v>-8.6313905480542408E-2</v>
      </c>
      <c r="BA68" s="109"/>
      <c r="BB68" s="109">
        <f t="shared" si="43"/>
        <v>1467.3600000000001</v>
      </c>
      <c r="BC68" s="109" t="e">
        <f>(B68*AM68)+(C68*AN68)+(D68*AO68)+(E68*AP68)+(F68*#REF!)+(G68*#REF!)</f>
        <v>#REF!</v>
      </c>
      <c r="BE68" s="108">
        <f t="shared" si="22"/>
        <v>65.580001999999993</v>
      </c>
      <c r="BF68" s="109">
        <f t="shared" si="23"/>
        <v>0</v>
      </c>
    </row>
    <row r="69" spans="1:58" ht="12.75" customHeight="1" x14ac:dyDescent="0.2">
      <c r="A69" s="107">
        <v>39531</v>
      </c>
      <c r="B69" s="108">
        <v>130.33999600000001</v>
      </c>
      <c r="C69" s="108">
        <v>59.77</v>
      </c>
      <c r="D69" s="108">
        <v>48.439999</v>
      </c>
      <c r="E69" s="108">
        <v>59.950001</v>
      </c>
      <c r="F69" s="108"/>
      <c r="G69" s="108"/>
      <c r="L69" s="156">
        <f>IF(int=Weekly,-$B$4,IF(int=Bi_Weekly,-$B$4,IF(int=Monthly,0,IF(int=Quarterly,0,IF(int=Yearly,0,IF(int=None,0,0))))))</f>
        <v>0</v>
      </c>
      <c r="M69" s="110">
        <f t="shared" si="8"/>
        <v>0</v>
      </c>
      <c r="N69" s="126">
        <f t="shared" si="9"/>
        <v>0</v>
      </c>
      <c r="O69" s="110">
        <f t="shared" si="10"/>
        <v>0</v>
      </c>
      <c r="P69" s="110">
        <f t="shared" si="11"/>
        <v>0</v>
      </c>
      <c r="Q69" s="110">
        <f t="shared" si="24"/>
        <v>3.2809703996838904</v>
      </c>
      <c r="R69" s="110">
        <f t="shared" si="25"/>
        <v>6.3654864625637924</v>
      </c>
      <c r="S69" s="110">
        <f t="shared" si="26"/>
        <v>7.7276385078701981</v>
      </c>
      <c r="T69" s="110">
        <f t="shared" si="27"/>
        <v>2.1953826684795721</v>
      </c>
      <c r="U69" s="110"/>
      <c r="V69" s="110"/>
      <c r="W69" s="110"/>
      <c r="X69" s="110"/>
      <c r="Y69" s="110"/>
      <c r="Z69" s="110"/>
      <c r="AA69" s="110">
        <f t="shared" si="12"/>
        <v>0</v>
      </c>
      <c r="AB69" s="110">
        <f t="shared" si="13"/>
        <v>0</v>
      </c>
      <c r="AC69" s="110">
        <f t="shared" si="14"/>
        <v>0</v>
      </c>
      <c r="AD69" s="110">
        <f t="shared" si="15"/>
        <v>0</v>
      </c>
      <c r="AE69" s="110">
        <f t="shared" si="16"/>
        <v>0</v>
      </c>
      <c r="AF69" s="110">
        <f t="shared" si="17"/>
        <v>0</v>
      </c>
      <c r="AG69" s="110">
        <f t="shared" si="18"/>
        <v>0</v>
      </c>
      <c r="AH69" s="110">
        <f t="shared" si="19"/>
        <v>0</v>
      </c>
      <c r="AI69" s="110">
        <f t="shared" si="28"/>
        <v>8.014104053216238E-3</v>
      </c>
      <c r="AJ69" s="110">
        <f t="shared" si="29"/>
        <v>4.8213788099900845E-2</v>
      </c>
      <c r="AK69" s="110">
        <f t="shared" si="30"/>
        <v>0.10157984779462748</v>
      </c>
      <c r="AL69" s="110">
        <f t="shared" si="31"/>
        <v>3.3266011011995951E-2</v>
      </c>
      <c r="AM69" s="110">
        <f t="shared" si="32"/>
        <v>3.2889845037371068</v>
      </c>
      <c r="AN69" s="110">
        <f t="shared" si="33"/>
        <v>6.4137002506636929</v>
      </c>
      <c r="AO69" s="110">
        <f t="shared" si="34"/>
        <v>7.8292183556648256</v>
      </c>
      <c r="AP69" s="110">
        <f t="shared" si="35"/>
        <v>2.2286486794915681</v>
      </c>
      <c r="AQ69" s="90">
        <f t="shared" si="36"/>
        <v>0</v>
      </c>
      <c r="AR69" s="90">
        <f t="shared" si="37"/>
        <v>-1467.3600000000001</v>
      </c>
      <c r="AS69" s="90">
        <f t="shared" si="38"/>
        <v>1314.0467894026815</v>
      </c>
      <c r="AT69" s="89">
        <f t="shared" si="39"/>
        <v>-0.10448234284519042</v>
      </c>
      <c r="AU69" s="109">
        <f t="shared" si="44"/>
        <v>12.048632090844544</v>
      </c>
      <c r="AV69" s="108">
        <f t="shared" si="20"/>
        <v>1326.0954214935261</v>
      </c>
      <c r="AW69" s="129">
        <f t="shared" si="40"/>
        <v>-9.6271248028073519E-2</v>
      </c>
      <c r="AX69" s="90">
        <f t="shared" si="41"/>
        <v>10.841121523997938</v>
      </c>
      <c r="AY69" s="108">
        <f t="shared" si="21"/>
        <v>1324.8879109266795</v>
      </c>
      <c r="AZ69" s="89">
        <f t="shared" si="42"/>
        <v>-9.7094161673563772E-2</v>
      </c>
      <c r="BA69" s="109"/>
      <c r="BB69" s="109">
        <f t="shared" si="43"/>
        <v>1467.3600000000001</v>
      </c>
      <c r="BC69" s="109" t="e">
        <f>(B69*AM69)+(C69*AN69)+(D69*AO69)+(E69*AP69)+(F69*#REF!)+(G69*#REF!)</f>
        <v>#REF!</v>
      </c>
      <c r="BE69" s="108">
        <f t="shared" si="22"/>
        <v>65.169998000000007</v>
      </c>
      <c r="BF69" s="109">
        <f t="shared" si="23"/>
        <v>0</v>
      </c>
    </row>
    <row r="70" spans="1:58" ht="12.75" customHeight="1" x14ac:dyDescent="0.2">
      <c r="A70" s="107">
        <v>39538</v>
      </c>
      <c r="B70" s="108">
        <v>135.770004</v>
      </c>
      <c r="C70" s="108">
        <v>62.349997999999999</v>
      </c>
      <c r="D70" s="108">
        <v>50.970001000000003</v>
      </c>
      <c r="E70" s="108">
        <v>62.599997999999999</v>
      </c>
      <c r="F70" s="108"/>
      <c r="G70" s="108"/>
      <c r="L70" s="156">
        <f>IF(int=Weekly,-$B$4,IF(int=Bi_Weekly,0,IF(int=Monthly,0,IF(int=Quarterly,0,IF(int=Yearly,0,IF(int=None,0,0))))))</f>
        <v>0</v>
      </c>
      <c r="M70" s="110">
        <f t="shared" si="8"/>
        <v>0</v>
      </c>
      <c r="N70" s="126">
        <f t="shared" si="9"/>
        <v>0</v>
      </c>
      <c r="O70" s="110">
        <f t="shared" si="10"/>
        <v>0</v>
      </c>
      <c r="P70" s="110">
        <f t="shared" si="11"/>
        <v>0</v>
      </c>
      <c r="Q70" s="110">
        <f t="shared" si="24"/>
        <v>3.2809703996838904</v>
      </c>
      <c r="R70" s="110">
        <f t="shared" si="25"/>
        <v>6.3654864625637924</v>
      </c>
      <c r="S70" s="110">
        <f t="shared" si="26"/>
        <v>7.7276385078701981</v>
      </c>
      <c r="T70" s="110">
        <f t="shared" si="27"/>
        <v>2.1953826684795721</v>
      </c>
      <c r="U70" s="110"/>
      <c r="V70" s="110"/>
      <c r="W70" s="110"/>
      <c r="X70" s="110"/>
      <c r="Y70" s="110"/>
      <c r="Z70" s="110"/>
      <c r="AA70" s="110">
        <f t="shared" si="12"/>
        <v>0</v>
      </c>
      <c r="AB70" s="110">
        <f t="shared" si="13"/>
        <v>0</v>
      </c>
      <c r="AC70" s="110">
        <f t="shared" si="14"/>
        <v>0</v>
      </c>
      <c r="AD70" s="110">
        <f t="shared" si="15"/>
        <v>0</v>
      </c>
      <c r="AE70" s="110">
        <f t="shared" si="16"/>
        <v>0</v>
      </c>
      <c r="AF70" s="110">
        <f t="shared" si="17"/>
        <v>0</v>
      </c>
      <c r="AG70" s="110">
        <f t="shared" si="18"/>
        <v>0</v>
      </c>
      <c r="AH70" s="110">
        <f t="shared" si="19"/>
        <v>0</v>
      </c>
      <c r="AI70" s="110">
        <f t="shared" si="28"/>
        <v>8.014104053216238E-3</v>
      </c>
      <c r="AJ70" s="110">
        <f t="shared" si="29"/>
        <v>4.8213788099900845E-2</v>
      </c>
      <c r="AK70" s="110">
        <f t="shared" si="30"/>
        <v>0.10157984779462748</v>
      </c>
      <c r="AL70" s="110">
        <f t="shared" si="31"/>
        <v>3.3266011011995951E-2</v>
      </c>
      <c r="AM70" s="110">
        <f t="shared" si="32"/>
        <v>3.2889845037371068</v>
      </c>
      <c r="AN70" s="110">
        <f t="shared" si="33"/>
        <v>6.4137002506636929</v>
      </c>
      <c r="AO70" s="110">
        <f t="shared" si="34"/>
        <v>7.8292183556648256</v>
      </c>
      <c r="AP70" s="110">
        <f t="shared" si="35"/>
        <v>2.2286486794915681</v>
      </c>
      <c r="AQ70" s="90">
        <f t="shared" si="36"/>
        <v>0</v>
      </c>
      <c r="AR70" s="90">
        <f t="shared" si="37"/>
        <v>-1467.3600000000001</v>
      </c>
      <c r="AS70" s="90">
        <f t="shared" si="38"/>
        <v>1373.6541256286814</v>
      </c>
      <c r="AT70" s="89">
        <f t="shared" si="39"/>
        <v>-6.3860180440599934E-2</v>
      </c>
      <c r="AU70" s="109">
        <f t="shared" si="44"/>
        <v>12.048632090844544</v>
      </c>
      <c r="AV70" s="108">
        <f t="shared" si="20"/>
        <v>1385.7027577195261</v>
      </c>
      <c r="AW70" s="129">
        <f t="shared" si="40"/>
        <v>-5.564908562348303E-2</v>
      </c>
      <c r="AX70" s="90">
        <f t="shared" si="41"/>
        <v>11.354181697453761</v>
      </c>
      <c r="AY70" s="108">
        <f t="shared" si="21"/>
        <v>1385.0083073261351</v>
      </c>
      <c r="AZ70" s="89">
        <f t="shared" si="42"/>
        <v>-5.612235080271033E-2</v>
      </c>
      <c r="BA70" s="109"/>
      <c r="BB70" s="109">
        <f t="shared" si="43"/>
        <v>1467.3600000000001</v>
      </c>
      <c r="BC70" s="109" t="e">
        <f>(B70*AM70)+(C70*AN70)+(D70*AO70)+(E70*AP70)+(F70*#REF!)+(G70*#REF!)</f>
        <v>#REF!</v>
      </c>
      <c r="BE70" s="108">
        <f t="shared" si="22"/>
        <v>67.885002</v>
      </c>
      <c r="BF70" s="109">
        <f t="shared" si="23"/>
        <v>0</v>
      </c>
    </row>
    <row r="71" spans="1:58" ht="12.75" customHeight="1" x14ac:dyDescent="0.2">
      <c r="A71" s="107">
        <v>39545</v>
      </c>
      <c r="B71" s="108">
        <v>132.28999300000001</v>
      </c>
      <c r="C71" s="108">
        <v>60.43</v>
      </c>
      <c r="D71" s="108">
        <v>49.68</v>
      </c>
      <c r="E71" s="108">
        <v>60.48</v>
      </c>
      <c r="F71" s="108"/>
      <c r="G71" s="108"/>
      <c r="L71" s="156">
        <f>IF(int=Weekly,-$B$4,IF(int=Bi_Weekly,-$B$4,IF(int=Monthly,-$B$4,IF(int=Quarterly,0,IF(int=Yearly,0,IF(int=None,0,0))))))</f>
        <v>0</v>
      </c>
      <c r="M71" s="110">
        <f t="shared" si="8"/>
        <v>0</v>
      </c>
      <c r="N71" s="126">
        <f t="shared" si="9"/>
        <v>0</v>
      </c>
      <c r="O71" s="110">
        <f t="shared" si="10"/>
        <v>0</v>
      </c>
      <c r="P71" s="110">
        <f t="shared" si="11"/>
        <v>0</v>
      </c>
      <c r="Q71" s="110">
        <f t="shared" si="24"/>
        <v>3.2809703996838904</v>
      </c>
      <c r="R71" s="110">
        <f t="shared" si="25"/>
        <v>6.3654864625637924</v>
      </c>
      <c r="S71" s="110">
        <f t="shared" si="26"/>
        <v>7.7276385078701981</v>
      </c>
      <c r="T71" s="110">
        <f t="shared" si="27"/>
        <v>2.1953826684795721</v>
      </c>
      <c r="U71" s="110">
        <v>0.3115</v>
      </c>
      <c r="V71" s="110">
        <v>0.439</v>
      </c>
      <c r="W71" s="110">
        <v>4.8000000000000001E-2</v>
      </c>
      <c r="X71" s="110">
        <v>4.5999999999999999E-2</v>
      </c>
      <c r="Y71" s="110">
        <v>1.6E-2</v>
      </c>
      <c r="Z71" s="110"/>
      <c r="AA71" s="110">
        <f t="shared" si="12"/>
        <v>1.0220222795015319</v>
      </c>
      <c r="AB71" s="110">
        <f t="shared" si="13"/>
        <v>2.7944485570655049</v>
      </c>
      <c r="AC71" s="110">
        <f t="shared" si="14"/>
        <v>0.37092664837776951</v>
      </c>
      <c r="AD71" s="110">
        <f t="shared" si="15"/>
        <v>0.10098760275006032</v>
      </c>
      <c r="AE71" s="110">
        <f t="shared" si="16"/>
        <v>7.7256204821292253E-3</v>
      </c>
      <c r="AF71" s="110">
        <f t="shared" si="17"/>
        <v>4.6242736340650417E-2</v>
      </c>
      <c r="AG71" s="110">
        <f t="shared" si="18"/>
        <v>7.4663173989084038E-3</v>
      </c>
      <c r="AH71" s="110">
        <f t="shared" si="19"/>
        <v>1.6697685639890927E-3</v>
      </c>
      <c r="AI71" s="110">
        <f t="shared" si="28"/>
        <v>1.5739724535345462E-2</v>
      </c>
      <c r="AJ71" s="110">
        <f t="shared" si="29"/>
        <v>9.4456524440551262E-2</v>
      </c>
      <c r="AK71" s="110">
        <f t="shared" si="30"/>
        <v>0.10904616519353588</v>
      </c>
      <c r="AL71" s="110">
        <f t="shared" si="31"/>
        <v>3.4935779575985045E-2</v>
      </c>
      <c r="AM71" s="110">
        <f t="shared" si="32"/>
        <v>3.2967101242192358</v>
      </c>
      <c r="AN71" s="110">
        <f t="shared" si="33"/>
        <v>6.4599429870043439</v>
      </c>
      <c r="AO71" s="110">
        <f t="shared" si="34"/>
        <v>7.8366846730637336</v>
      </c>
      <c r="AP71" s="110">
        <f t="shared" si="35"/>
        <v>2.2303184480555571</v>
      </c>
      <c r="AQ71" s="90">
        <f t="shared" si="36"/>
        <v>4.2883850876948664</v>
      </c>
      <c r="AR71" s="90">
        <f t="shared" si="37"/>
        <v>-1467.3600000000001</v>
      </c>
      <c r="AS71" s="90">
        <f t="shared" si="38"/>
        <v>1335.3917230007551</v>
      </c>
      <c r="AT71" s="89">
        <f t="shared" si="39"/>
        <v>-8.993585554958905E-2</v>
      </c>
      <c r="AU71" s="109">
        <f t="shared" si="44"/>
        <v>16.337017178539412</v>
      </c>
      <c r="AV71" s="108">
        <f t="shared" si="20"/>
        <v>1351.7287401792944</v>
      </c>
      <c r="AW71" s="129">
        <f t="shared" si="40"/>
        <v>-7.880224336270969E-2</v>
      </c>
      <c r="AX71" s="90">
        <f t="shared" si="41"/>
        <v>15.320545256115729</v>
      </c>
      <c r="AY71" s="108">
        <f t="shared" si="21"/>
        <v>1350.7122682568709</v>
      </c>
      <c r="AZ71" s="89">
        <f t="shared" si="42"/>
        <v>-7.9494964932347423E-2</v>
      </c>
      <c r="BA71" s="109"/>
      <c r="BB71" s="109">
        <f t="shared" si="43"/>
        <v>1467.3600000000001</v>
      </c>
      <c r="BC71" s="109" t="e">
        <f>(B71*AM71)+(C71*AN71)+(D71*AO71)+(E71*AP71)+(F71*#REF!)+(G71*#REF!)</f>
        <v>#REF!</v>
      </c>
      <c r="BE71" s="108">
        <f t="shared" si="22"/>
        <v>66.144996500000005</v>
      </c>
      <c r="BF71" s="109">
        <f t="shared" si="23"/>
        <v>0</v>
      </c>
    </row>
    <row r="72" spans="1:58" ht="12.75" customHeight="1" x14ac:dyDescent="0.2">
      <c r="A72" s="107">
        <v>39552</v>
      </c>
      <c r="B72" s="108">
        <v>137.78999300000001</v>
      </c>
      <c r="C72" s="108">
        <v>62.740001999999997</v>
      </c>
      <c r="D72" s="108">
        <v>51.73</v>
      </c>
      <c r="E72" s="108">
        <v>63.080002</v>
      </c>
      <c r="F72" s="108"/>
      <c r="G72" s="108"/>
      <c r="L72" s="156">
        <f>IF(int=Weekly,-$B$4,IF(int=Bi_Weekly,0,IF(int=Monthly,0,IF(int=Quarterly,0,IF(int=Yearly,0,IF(int=None,0,0))))))</f>
        <v>0</v>
      </c>
      <c r="M72" s="110">
        <f t="shared" si="8"/>
        <v>0</v>
      </c>
      <c r="N72" s="126">
        <f t="shared" si="9"/>
        <v>0</v>
      </c>
      <c r="O72" s="110">
        <f t="shared" si="10"/>
        <v>0</v>
      </c>
      <c r="P72" s="110">
        <f t="shared" si="11"/>
        <v>0</v>
      </c>
      <c r="Q72" s="110">
        <f t="shared" si="24"/>
        <v>3.2809703996838904</v>
      </c>
      <c r="R72" s="110">
        <f t="shared" si="25"/>
        <v>6.3654864625637924</v>
      </c>
      <c r="S72" s="110">
        <f t="shared" si="26"/>
        <v>7.7276385078701981</v>
      </c>
      <c r="T72" s="110">
        <f t="shared" si="27"/>
        <v>2.1953826684795721</v>
      </c>
      <c r="U72" s="110"/>
      <c r="V72" s="110"/>
      <c r="W72" s="110"/>
      <c r="X72" s="110"/>
      <c r="Y72" s="110"/>
      <c r="Z72" s="110"/>
      <c r="AA72" s="110">
        <f t="shared" si="12"/>
        <v>0</v>
      </c>
      <c r="AB72" s="110">
        <f t="shared" si="13"/>
        <v>0</v>
      </c>
      <c r="AC72" s="110">
        <f t="shared" si="14"/>
        <v>0</v>
      </c>
      <c r="AD72" s="110">
        <f t="shared" si="15"/>
        <v>0</v>
      </c>
      <c r="AE72" s="110">
        <f t="shared" si="16"/>
        <v>0</v>
      </c>
      <c r="AF72" s="110">
        <f t="shared" si="17"/>
        <v>0</v>
      </c>
      <c r="AG72" s="110">
        <f t="shared" si="18"/>
        <v>0</v>
      </c>
      <c r="AH72" s="110">
        <f t="shared" si="19"/>
        <v>0</v>
      </c>
      <c r="AI72" s="110">
        <f t="shared" si="28"/>
        <v>1.5739724535345462E-2</v>
      </c>
      <c r="AJ72" s="110">
        <f t="shared" si="29"/>
        <v>9.4456524440551262E-2</v>
      </c>
      <c r="AK72" s="110">
        <f t="shared" si="30"/>
        <v>0.10904616519353588</v>
      </c>
      <c r="AL72" s="110">
        <f t="shared" si="31"/>
        <v>3.4935779575985045E-2</v>
      </c>
      <c r="AM72" s="110">
        <f t="shared" si="32"/>
        <v>3.2967101242192358</v>
      </c>
      <c r="AN72" s="110">
        <f t="shared" si="33"/>
        <v>6.4599429870043439</v>
      </c>
      <c r="AO72" s="110">
        <f t="shared" si="34"/>
        <v>7.8366846730637336</v>
      </c>
      <c r="AP72" s="110">
        <f t="shared" si="35"/>
        <v>2.2303184480555571</v>
      </c>
      <c r="AQ72" s="90">
        <f t="shared" si="36"/>
        <v>0</v>
      </c>
      <c r="AR72" s="90">
        <f t="shared" si="37"/>
        <v>-1467.3600000000001</v>
      </c>
      <c r="AS72" s="90">
        <f t="shared" si="38"/>
        <v>1389.6910049284577</v>
      </c>
      <c r="AT72" s="89">
        <f t="shared" si="39"/>
        <v>-5.2931111023567845E-2</v>
      </c>
      <c r="AU72" s="109">
        <f t="shared" si="44"/>
        <v>16.337017178539412</v>
      </c>
      <c r="AV72" s="108">
        <f t="shared" si="20"/>
        <v>1406.028022106997</v>
      </c>
      <c r="AW72" s="129">
        <f t="shared" si="40"/>
        <v>-4.1797498836688374E-2</v>
      </c>
      <c r="AX72" s="90">
        <f t="shared" si="41"/>
        <v>15.939686236846722</v>
      </c>
      <c r="AY72" s="108">
        <f t="shared" si="21"/>
        <v>1405.6306911653044</v>
      </c>
      <c r="AZ72" s="89">
        <f t="shared" si="42"/>
        <v>-4.2068278292099914E-2</v>
      </c>
      <c r="BA72" s="109"/>
      <c r="BB72" s="109">
        <f t="shared" si="43"/>
        <v>1467.3600000000001</v>
      </c>
      <c r="BC72" s="109" t="e">
        <f>(B72*AM72)+(C72*AN72)+(D72*AO72)+(E72*AP72)+(F72*#REF!)+(G72*#REF!)</f>
        <v>#REF!</v>
      </c>
      <c r="BE72" s="108">
        <f t="shared" si="22"/>
        <v>68.894996500000005</v>
      </c>
      <c r="BF72" s="109">
        <f t="shared" si="23"/>
        <v>0</v>
      </c>
    </row>
    <row r="73" spans="1:58" ht="12.75" customHeight="1" x14ac:dyDescent="0.2">
      <c r="A73" s="107">
        <v>39559</v>
      </c>
      <c r="B73" s="108">
        <v>138.58999600000001</v>
      </c>
      <c r="C73" s="108">
        <v>63.23</v>
      </c>
      <c r="D73" s="108">
        <v>51.919998</v>
      </c>
      <c r="E73" s="108">
        <v>63.41</v>
      </c>
      <c r="F73" s="108"/>
      <c r="G73" s="108"/>
      <c r="L73" s="156">
        <f>IF(int=Weekly,-$B$4,IF(int=Bi_Weekly,-$B$4,IF(int=Monthly,0,IF(int=Quarterly,0,IF(int=Yearly,0,IF(int=None,0,0))))))</f>
        <v>0</v>
      </c>
      <c r="M73" s="110">
        <f t="shared" si="8"/>
        <v>0</v>
      </c>
      <c r="N73" s="126">
        <f t="shared" si="9"/>
        <v>0</v>
      </c>
      <c r="O73" s="110">
        <f t="shared" si="10"/>
        <v>0</v>
      </c>
      <c r="P73" s="110">
        <f t="shared" si="11"/>
        <v>0</v>
      </c>
      <c r="Q73" s="110">
        <f t="shared" si="24"/>
        <v>3.2809703996838904</v>
      </c>
      <c r="R73" s="110">
        <f t="shared" si="25"/>
        <v>6.3654864625637924</v>
      </c>
      <c r="S73" s="110">
        <f t="shared" si="26"/>
        <v>7.7276385078701981</v>
      </c>
      <c r="T73" s="110">
        <f t="shared" si="27"/>
        <v>2.1953826684795721</v>
      </c>
      <c r="U73" s="110"/>
      <c r="V73" s="110"/>
      <c r="W73" s="110"/>
      <c r="X73" s="110"/>
      <c r="Y73" s="110"/>
      <c r="Z73" s="110"/>
      <c r="AA73" s="110">
        <f t="shared" si="12"/>
        <v>0</v>
      </c>
      <c r="AB73" s="110">
        <f t="shared" si="13"/>
        <v>0</v>
      </c>
      <c r="AC73" s="110">
        <f t="shared" si="14"/>
        <v>0</v>
      </c>
      <c r="AD73" s="110">
        <f t="shared" si="15"/>
        <v>0</v>
      </c>
      <c r="AE73" s="110">
        <f t="shared" si="16"/>
        <v>0</v>
      </c>
      <c r="AF73" s="110">
        <f t="shared" si="17"/>
        <v>0</v>
      </c>
      <c r="AG73" s="110">
        <f t="shared" si="18"/>
        <v>0</v>
      </c>
      <c r="AH73" s="110">
        <f t="shared" si="19"/>
        <v>0</v>
      </c>
      <c r="AI73" s="110">
        <f t="shared" si="28"/>
        <v>1.5739724535345462E-2</v>
      </c>
      <c r="AJ73" s="110">
        <f t="shared" si="29"/>
        <v>9.4456524440551262E-2</v>
      </c>
      <c r="AK73" s="110">
        <f t="shared" si="30"/>
        <v>0.10904616519353588</v>
      </c>
      <c r="AL73" s="110">
        <f t="shared" si="31"/>
        <v>3.4935779575985045E-2</v>
      </c>
      <c r="AM73" s="110">
        <f t="shared" si="32"/>
        <v>3.2967101242192358</v>
      </c>
      <c r="AN73" s="110">
        <f t="shared" si="33"/>
        <v>6.4599429870043439</v>
      </c>
      <c r="AO73" s="110">
        <f t="shared" si="34"/>
        <v>7.8366846730637336</v>
      </c>
      <c r="AP73" s="110">
        <f t="shared" si="35"/>
        <v>2.2303184480555571</v>
      </c>
      <c r="AQ73" s="90">
        <f t="shared" si="36"/>
        <v>0</v>
      </c>
      <c r="AR73" s="90">
        <f t="shared" si="37"/>
        <v>-1467.3600000000001</v>
      </c>
      <c r="AS73" s="90">
        <f t="shared" si="38"/>
        <v>1397.6275744778507</v>
      </c>
      <c r="AT73" s="89">
        <f t="shared" si="39"/>
        <v>-4.7522370462701358E-2</v>
      </c>
      <c r="AU73" s="109">
        <f t="shared" si="44"/>
        <v>16.337017178539412</v>
      </c>
      <c r="AV73" s="108">
        <f t="shared" si="20"/>
        <v>1413.96459165639</v>
      </c>
      <c r="AW73" s="129">
        <f t="shared" si="40"/>
        <v>-3.6388758275821997E-2</v>
      </c>
      <c r="AX73" s="90">
        <f t="shared" si="41"/>
        <v>16.030808862439951</v>
      </c>
      <c r="AY73" s="108">
        <f t="shared" si="21"/>
        <v>1413.6583833402906</v>
      </c>
      <c r="AZ73" s="89">
        <f t="shared" si="42"/>
        <v>-3.6597438024553952E-2</v>
      </c>
      <c r="BA73" s="109"/>
      <c r="BB73" s="109">
        <f t="shared" si="43"/>
        <v>1467.3600000000001</v>
      </c>
      <c r="BC73" s="109" t="e">
        <f>(B73*AM73)+(C73*AN73)+(D73*AO73)+(E73*AP73)+(F73*#REF!)+(G73*#REF!)</f>
        <v>#REF!</v>
      </c>
      <c r="BE73" s="108">
        <f t="shared" si="22"/>
        <v>69.294998000000007</v>
      </c>
      <c r="BF73" s="109">
        <f t="shared" si="23"/>
        <v>0</v>
      </c>
    </row>
    <row r="74" spans="1:58" ht="12.75" customHeight="1" x14ac:dyDescent="0.2">
      <c r="A74" s="107">
        <v>39566</v>
      </c>
      <c r="B74" s="108">
        <v>140.220001</v>
      </c>
      <c r="C74" s="108">
        <v>63.91</v>
      </c>
      <c r="D74" s="108">
        <v>52.400002000000001</v>
      </c>
      <c r="E74" s="108">
        <v>64.319999999999993</v>
      </c>
      <c r="F74" s="108"/>
      <c r="G74" s="108"/>
      <c r="L74" s="156">
        <f>IF(int=Weekly,-$B$4,IF(int=Bi_Weekly,0,IF(int=Monthly,0,IF(int=Quarterly,-$B$4,IF(int=Yearly,0,IF(int=None,0,0))))))</f>
        <v>-489.12</v>
      </c>
      <c r="M74" s="110">
        <f t="shared" si="8"/>
        <v>1.1186762436266136</v>
      </c>
      <c r="N74" s="126">
        <f t="shared" si="9"/>
        <v>2.2232727272727275</v>
      </c>
      <c r="O74" s="110">
        <f t="shared" si="10"/>
        <v>2.6994942481109065</v>
      </c>
      <c r="P74" s="110">
        <f t="shared" si="11"/>
        <v>0.75740597014925393</v>
      </c>
      <c r="Q74" s="110">
        <f t="shared" si="24"/>
        <v>4.3996466433105041</v>
      </c>
      <c r="R74" s="110">
        <f t="shared" si="25"/>
        <v>8.5887591898365194</v>
      </c>
      <c r="S74" s="110">
        <f t="shared" si="26"/>
        <v>10.427132755981106</v>
      </c>
      <c r="T74" s="110">
        <f t="shared" si="27"/>
        <v>2.9527886386288262</v>
      </c>
      <c r="U74" s="110"/>
      <c r="V74" s="110"/>
      <c r="W74" s="110"/>
      <c r="X74" s="110"/>
      <c r="Y74" s="110"/>
      <c r="Z74" s="110"/>
      <c r="AA74" s="110">
        <f t="shared" si="12"/>
        <v>0</v>
      </c>
      <c r="AB74" s="110">
        <f t="shared" si="13"/>
        <v>0</v>
      </c>
      <c r="AC74" s="110">
        <f t="shared" si="14"/>
        <v>0</v>
      </c>
      <c r="AD74" s="110">
        <f t="shared" si="15"/>
        <v>0</v>
      </c>
      <c r="AE74" s="110">
        <f t="shared" si="16"/>
        <v>0</v>
      </c>
      <c r="AF74" s="110">
        <f t="shared" si="17"/>
        <v>0</v>
      </c>
      <c r="AG74" s="110">
        <f t="shared" si="18"/>
        <v>0</v>
      </c>
      <c r="AH74" s="110">
        <f t="shared" si="19"/>
        <v>0</v>
      </c>
      <c r="AI74" s="110">
        <f t="shared" si="28"/>
        <v>1.5739724535345462E-2</v>
      </c>
      <c r="AJ74" s="110">
        <f t="shared" si="29"/>
        <v>9.4456524440551262E-2</v>
      </c>
      <c r="AK74" s="110">
        <f t="shared" si="30"/>
        <v>0.10904616519353588</v>
      </c>
      <c r="AL74" s="110">
        <f t="shared" si="31"/>
        <v>3.4935779575985045E-2</v>
      </c>
      <c r="AM74" s="110">
        <f t="shared" si="32"/>
        <v>4.4153863678458496</v>
      </c>
      <c r="AN74" s="110">
        <f t="shared" si="33"/>
        <v>8.6832157142770701</v>
      </c>
      <c r="AO74" s="110">
        <f t="shared" si="34"/>
        <v>10.536178921174642</v>
      </c>
      <c r="AP74" s="110">
        <f t="shared" si="35"/>
        <v>2.9877244182048113</v>
      </c>
      <c r="AQ74" s="90">
        <f t="shared" si="36"/>
        <v>0</v>
      </c>
      <c r="AR74" s="90">
        <f t="shared" si="37"/>
        <v>-1956.48</v>
      </c>
      <c r="AS74" s="90">
        <f t="shared" si="38"/>
        <v>1902.1311990513789</v>
      </c>
      <c r="AT74" s="89">
        <f t="shared" si="39"/>
        <v>-2.7778868656270994E-2</v>
      </c>
      <c r="AU74" s="109">
        <f t="shared" si="44"/>
        <v>16.337017178539412</v>
      </c>
      <c r="AV74" s="108">
        <f t="shared" si="20"/>
        <v>1918.4682162299182</v>
      </c>
      <c r="AW74" s="129">
        <f t="shared" si="40"/>
        <v>-1.9428659516111502E-2</v>
      </c>
      <c r="AX74" s="90">
        <f t="shared" si="41"/>
        <v>16.204829283642464</v>
      </c>
      <c r="AY74" s="108">
        <f t="shared" si="21"/>
        <v>1918.3360283350214</v>
      </c>
      <c r="AZ74" s="89">
        <f t="shared" si="42"/>
        <v>-1.9496223659316025E-2</v>
      </c>
      <c r="BA74" s="109"/>
      <c r="BB74" s="109">
        <f t="shared" si="43"/>
        <v>1956.48</v>
      </c>
      <c r="BC74" s="109" t="e">
        <f>(B74*AM74)+(C74*AN74)+(D74*AO74)+(E74*AP74)+(F74*#REF!)+(G74*#REF!)</f>
        <v>#REF!</v>
      </c>
      <c r="BE74" s="108">
        <f t="shared" si="22"/>
        <v>70.110000499999998</v>
      </c>
      <c r="BF74" s="109">
        <f t="shared" si="23"/>
        <v>0</v>
      </c>
    </row>
    <row r="75" spans="1:58" ht="12.75" customHeight="1" x14ac:dyDescent="0.2">
      <c r="A75" s="107">
        <v>39573</v>
      </c>
      <c r="B75" s="108">
        <v>138.35000600000001</v>
      </c>
      <c r="C75" s="108">
        <v>62.330002</v>
      </c>
      <c r="D75" s="108">
        <v>51.970001000000003</v>
      </c>
      <c r="E75" s="108">
        <v>63.549999</v>
      </c>
      <c r="F75" s="108"/>
      <c r="G75" s="108"/>
      <c r="L75" s="156">
        <f>IF(int=Weekly,-$B$4,IF(int=Bi_Weekly,-$B$4,IF(int=Monthly,-$B$4,IF(int=Quarterly,0,IF(int=Yearly,0,IF(int=None,0,0))))))</f>
        <v>0</v>
      </c>
      <c r="M75" s="110">
        <f t="shared" si="8"/>
        <v>0</v>
      </c>
      <c r="N75" s="126">
        <f t="shared" si="9"/>
        <v>0</v>
      </c>
      <c r="O75" s="110">
        <f t="shared" si="10"/>
        <v>0</v>
      </c>
      <c r="P75" s="110">
        <f t="shared" si="11"/>
        <v>0</v>
      </c>
      <c r="Q75" s="110">
        <f t="shared" si="24"/>
        <v>4.3996466433105041</v>
      </c>
      <c r="R75" s="110">
        <f t="shared" si="25"/>
        <v>8.5887591898365194</v>
      </c>
      <c r="S75" s="110">
        <f t="shared" si="26"/>
        <v>10.427132755981106</v>
      </c>
      <c r="T75" s="110">
        <f t="shared" si="27"/>
        <v>2.9527886386288262</v>
      </c>
      <c r="U75" s="110"/>
      <c r="V75" s="110"/>
      <c r="W75" s="110"/>
      <c r="X75" s="110"/>
      <c r="Y75" s="110"/>
      <c r="Z75" s="110"/>
      <c r="AA75" s="110">
        <f t="shared" si="12"/>
        <v>0</v>
      </c>
      <c r="AB75" s="110">
        <f t="shared" si="13"/>
        <v>0</v>
      </c>
      <c r="AC75" s="110">
        <f t="shared" si="14"/>
        <v>0</v>
      </c>
      <c r="AD75" s="110">
        <f t="shared" si="15"/>
        <v>0</v>
      </c>
      <c r="AE75" s="110">
        <f t="shared" si="16"/>
        <v>0</v>
      </c>
      <c r="AF75" s="110">
        <f t="shared" si="17"/>
        <v>0</v>
      </c>
      <c r="AG75" s="110">
        <f t="shared" si="18"/>
        <v>0</v>
      </c>
      <c r="AH75" s="110">
        <f t="shared" si="19"/>
        <v>0</v>
      </c>
      <c r="AI75" s="110">
        <f t="shared" si="28"/>
        <v>1.5739724535345462E-2</v>
      </c>
      <c r="AJ75" s="110">
        <f t="shared" si="29"/>
        <v>9.4456524440551262E-2</v>
      </c>
      <c r="AK75" s="110">
        <f t="shared" si="30"/>
        <v>0.10904616519353588</v>
      </c>
      <c r="AL75" s="110">
        <f t="shared" si="31"/>
        <v>3.4935779575985045E-2</v>
      </c>
      <c r="AM75" s="110">
        <f t="shared" si="32"/>
        <v>4.4153863678458496</v>
      </c>
      <c r="AN75" s="110">
        <f t="shared" si="33"/>
        <v>8.6832157142770701</v>
      </c>
      <c r="AO75" s="110">
        <f t="shared" si="34"/>
        <v>10.536178921174642</v>
      </c>
      <c r="AP75" s="110">
        <f t="shared" si="35"/>
        <v>2.9877244182048113</v>
      </c>
      <c r="AQ75" s="90">
        <f t="shared" si="36"/>
        <v>0</v>
      </c>
      <c r="AR75" s="90">
        <f t="shared" si="37"/>
        <v>-1956.48</v>
      </c>
      <c r="AS75" s="90">
        <f t="shared" si="38"/>
        <v>1873.5763317674609</v>
      </c>
      <c r="AT75" s="89">
        <f t="shared" si="39"/>
        <v>-4.2373889961839106E-2</v>
      </c>
      <c r="AU75" s="109">
        <f t="shared" si="44"/>
        <v>16.337017178539412</v>
      </c>
      <c r="AV75" s="108">
        <f t="shared" si="20"/>
        <v>1889.9133489460003</v>
      </c>
      <c r="AW75" s="129">
        <f t="shared" si="40"/>
        <v>-3.4023680821679614E-2</v>
      </c>
      <c r="AX75" s="90">
        <f t="shared" si="41"/>
        <v>15.952364412468297</v>
      </c>
      <c r="AY75" s="108">
        <f t="shared" si="21"/>
        <v>1889.5286961799293</v>
      </c>
      <c r="AZ75" s="89">
        <f t="shared" si="42"/>
        <v>-3.4220285318567356E-2</v>
      </c>
      <c r="BA75" s="109"/>
      <c r="BB75" s="109">
        <f t="shared" si="43"/>
        <v>1956.48</v>
      </c>
      <c r="BC75" s="109" t="e">
        <f>(B75*AM75)+(C75*AN75)+(D75*AO75)+(E75*AP75)+(F75*#REF!)+(G75*#REF!)</f>
        <v>#REF!</v>
      </c>
      <c r="BE75" s="108">
        <f t="shared" si="22"/>
        <v>69.175003000000004</v>
      </c>
      <c r="BF75" s="109">
        <f t="shared" si="23"/>
        <v>0</v>
      </c>
    </row>
    <row r="76" spans="1:58" ht="12.75" customHeight="1" x14ac:dyDescent="0.2">
      <c r="A76" s="107">
        <v>39580</v>
      </c>
      <c r="B76" s="108">
        <v>142.11999499999999</v>
      </c>
      <c r="C76" s="108">
        <v>63.900002000000001</v>
      </c>
      <c r="D76" s="108">
        <v>53.889999000000003</v>
      </c>
      <c r="E76" s="108">
        <v>65.589995999999999</v>
      </c>
      <c r="F76" s="108"/>
      <c r="G76" s="108"/>
      <c r="L76" s="156">
        <f>IF(int=Weekly,-$B$4,IF(int=Bi_Weekly,0,IF(int=Monthly,0,IF(int=Quarterly,0,IF(int=Yearly,0,IF(int=None,0,0))))))</f>
        <v>0</v>
      </c>
      <c r="M76" s="110">
        <f t="shared" si="8"/>
        <v>0</v>
      </c>
      <c r="N76" s="126">
        <f t="shared" si="9"/>
        <v>0</v>
      </c>
      <c r="O76" s="110">
        <f t="shared" si="10"/>
        <v>0</v>
      </c>
      <c r="P76" s="110">
        <f t="shared" si="11"/>
        <v>0</v>
      </c>
      <c r="Q76" s="110">
        <f t="shared" si="24"/>
        <v>4.3996466433105041</v>
      </c>
      <c r="R76" s="110">
        <f t="shared" si="25"/>
        <v>8.5887591898365194</v>
      </c>
      <c r="S76" s="110">
        <f t="shared" si="26"/>
        <v>10.427132755981106</v>
      </c>
      <c r="T76" s="110">
        <f t="shared" si="27"/>
        <v>2.9527886386288262</v>
      </c>
      <c r="U76" s="110"/>
      <c r="V76" s="110"/>
      <c r="W76" s="110"/>
      <c r="X76" s="110"/>
      <c r="Y76" s="110"/>
      <c r="Z76" s="110"/>
      <c r="AA76" s="110">
        <f t="shared" si="12"/>
        <v>0</v>
      </c>
      <c r="AB76" s="110">
        <f t="shared" si="13"/>
        <v>0</v>
      </c>
      <c r="AC76" s="110">
        <f t="shared" si="14"/>
        <v>0</v>
      </c>
      <c r="AD76" s="110">
        <f t="shared" si="15"/>
        <v>0</v>
      </c>
      <c r="AE76" s="110">
        <f t="shared" si="16"/>
        <v>0</v>
      </c>
      <c r="AF76" s="110">
        <f t="shared" si="17"/>
        <v>0</v>
      </c>
      <c r="AG76" s="110">
        <f t="shared" si="18"/>
        <v>0</v>
      </c>
      <c r="AH76" s="110">
        <f t="shared" si="19"/>
        <v>0</v>
      </c>
      <c r="AI76" s="110">
        <f t="shared" si="28"/>
        <v>1.5739724535345462E-2</v>
      </c>
      <c r="AJ76" s="110">
        <f t="shared" si="29"/>
        <v>9.4456524440551262E-2</v>
      </c>
      <c r="AK76" s="110">
        <f t="shared" si="30"/>
        <v>0.10904616519353588</v>
      </c>
      <c r="AL76" s="110">
        <f t="shared" si="31"/>
        <v>3.4935779575985045E-2</v>
      </c>
      <c r="AM76" s="110">
        <f t="shared" si="32"/>
        <v>4.4153863678458496</v>
      </c>
      <c r="AN76" s="110">
        <f t="shared" si="33"/>
        <v>8.6832157142770701</v>
      </c>
      <c r="AO76" s="110">
        <f t="shared" si="34"/>
        <v>10.536178921174642</v>
      </c>
      <c r="AP76" s="110">
        <f t="shared" si="35"/>
        <v>2.9877244182048113</v>
      </c>
      <c r="AQ76" s="90">
        <f t="shared" si="36"/>
        <v>0</v>
      </c>
      <c r="AR76" s="90">
        <f t="shared" si="37"/>
        <v>-1956.48</v>
      </c>
      <c r="AS76" s="90">
        <f t="shared" si="38"/>
        <v>1929.6910571463266</v>
      </c>
      <c r="AT76" s="89">
        <f t="shared" si="39"/>
        <v>-1.3692418452360133E-2</v>
      </c>
      <c r="AU76" s="109">
        <f t="shared" si="44"/>
        <v>16.337017178539412</v>
      </c>
      <c r="AV76" s="108">
        <f t="shared" si="20"/>
        <v>1946.0280743248659</v>
      </c>
      <c r="AW76" s="129">
        <f t="shared" si="40"/>
        <v>-5.3422093122005299E-3</v>
      </c>
      <c r="AX76" s="90">
        <f t="shared" si="41"/>
        <v>16.440637048808174</v>
      </c>
      <c r="AY76" s="108">
        <f t="shared" si="21"/>
        <v>1946.1316941951347</v>
      </c>
      <c r="AZ76" s="89">
        <f t="shared" si="42"/>
        <v>-5.2892469153097421E-3</v>
      </c>
      <c r="BA76" s="109"/>
      <c r="BB76" s="109">
        <f t="shared" si="43"/>
        <v>1956.48</v>
      </c>
      <c r="BC76" s="109" t="e">
        <f>(B76*AM76)+(C76*AN76)+(D76*AO76)+(E76*AP76)+(F76*#REF!)+(G76*#REF!)</f>
        <v>#REF!</v>
      </c>
      <c r="BE76" s="108">
        <f t="shared" si="22"/>
        <v>71.059997499999994</v>
      </c>
      <c r="BF76" s="109">
        <f t="shared" si="23"/>
        <v>0</v>
      </c>
    </row>
    <row r="77" spans="1:58" ht="12.75" customHeight="1" x14ac:dyDescent="0.2">
      <c r="A77" s="107">
        <v>39587</v>
      </c>
      <c r="B77" s="108">
        <v>137.259995</v>
      </c>
      <c r="C77" s="108">
        <v>61.610000999999997</v>
      </c>
      <c r="D77" s="108">
        <v>52.27</v>
      </c>
      <c r="E77" s="108">
        <v>64.089995999999999</v>
      </c>
      <c r="F77" s="108"/>
      <c r="G77" s="108"/>
      <c r="L77" s="156">
        <f>IF(int=Weekly,-$B$4,IF(int=Bi_Weekly,-$B$4,IF(int=Monthly,0,IF(int=Quarterly,0,IF(int=Yearly,0,IF(int=None,0,0))))))</f>
        <v>0</v>
      </c>
      <c r="M77" s="110">
        <f t="shared" si="8"/>
        <v>0</v>
      </c>
      <c r="N77" s="126">
        <f t="shared" si="9"/>
        <v>0</v>
      </c>
      <c r="O77" s="110">
        <f t="shared" si="10"/>
        <v>0</v>
      </c>
      <c r="P77" s="110">
        <f t="shared" si="11"/>
        <v>0</v>
      </c>
      <c r="Q77" s="110">
        <f t="shared" si="24"/>
        <v>4.3996466433105041</v>
      </c>
      <c r="R77" s="110">
        <f t="shared" si="25"/>
        <v>8.5887591898365194</v>
      </c>
      <c r="S77" s="110">
        <f t="shared" si="26"/>
        <v>10.427132755981106</v>
      </c>
      <c r="T77" s="110">
        <f t="shared" si="27"/>
        <v>2.9527886386288262</v>
      </c>
      <c r="U77" s="110"/>
      <c r="V77" s="110"/>
      <c r="W77" s="110"/>
      <c r="X77" s="110"/>
      <c r="Y77" s="110"/>
      <c r="Z77" s="110"/>
      <c r="AA77" s="110">
        <f t="shared" si="12"/>
        <v>0</v>
      </c>
      <c r="AB77" s="110">
        <f t="shared" si="13"/>
        <v>0</v>
      </c>
      <c r="AC77" s="110">
        <f t="shared" si="14"/>
        <v>0</v>
      </c>
      <c r="AD77" s="110">
        <f t="shared" si="15"/>
        <v>0</v>
      </c>
      <c r="AE77" s="110">
        <f t="shared" si="16"/>
        <v>0</v>
      </c>
      <c r="AF77" s="110">
        <f t="shared" si="17"/>
        <v>0</v>
      </c>
      <c r="AG77" s="110">
        <f t="shared" si="18"/>
        <v>0</v>
      </c>
      <c r="AH77" s="110">
        <f t="shared" si="19"/>
        <v>0</v>
      </c>
      <c r="AI77" s="110">
        <f t="shared" si="28"/>
        <v>1.5739724535345462E-2</v>
      </c>
      <c r="AJ77" s="110">
        <f t="shared" si="29"/>
        <v>9.4456524440551262E-2</v>
      </c>
      <c r="AK77" s="110">
        <f t="shared" si="30"/>
        <v>0.10904616519353588</v>
      </c>
      <c r="AL77" s="110">
        <f t="shared" si="31"/>
        <v>3.4935779575985045E-2</v>
      </c>
      <c r="AM77" s="110">
        <f t="shared" si="32"/>
        <v>4.4153863678458496</v>
      </c>
      <c r="AN77" s="110">
        <f t="shared" si="33"/>
        <v>8.6832157142770701</v>
      </c>
      <c r="AO77" s="110">
        <f t="shared" si="34"/>
        <v>10.536178921174642</v>
      </c>
      <c r="AP77" s="110">
        <f t="shared" si="35"/>
        <v>2.9877244182048113</v>
      </c>
      <c r="AQ77" s="90">
        <f t="shared" si="36"/>
        <v>0</v>
      </c>
      <c r="AR77" s="90">
        <f t="shared" si="37"/>
        <v>-1956.48</v>
      </c>
      <c r="AS77" s="90">
        <f t="shared" si="38"/>
        <v>1867.3193797308534</v>
      </c>
      <c r="AT77" s="89">
        <f t="shared" si="39"/>
        <v>-4.5571955894845195E-2</v>
      </c>
      <c r="AU77" s="109">
        <f t="shared" si="44"/>
        <v>16.337017178539412</v>
      </c>
      <c r="AV77" s="108">
        <f t="shared" si="20"/>
        <v>1883.6563969093927</v>
      </c>
      <c r="AW77" s="129">
        <f t="shared" si="40"/>
        <v>-3.7221746754685592E-2</v>
      </c>
      <c r="AX77" s="90">
        <f t="shared" si="41"/>
        <v>15.918778104209668</v>
      </c>
      <c r="AY77" s="108">
        <f t="shared" si="21"/>
        <v>1883.238157835063</v>
      </c>
      <c r="AZ77" s="89">
        <f t="shared" si="42"/>
        <v>-3.7435517953128605E-2</v>
      </c>
      <c r="BA77" s="109"/>
      <c r="BB77" s="109">
        <f t="shared" si="43"/>
        <v>1956.48</v>
      </c>
      <c r="BC77" s="109" t="e">
        <f>(B77*AM77)+(C77*AN77)+(D77*AO77)+(E77*AP77)+(F77*#REF!)+(G77*#REF!)</f>
        <v>#REF!</v>
      </c>
      <c r="BE77" s="108">
        <f t="shared" si="22"/>
        <v>68.629997500000002</v>
      </c>
      <c r="BF77" s="109">
        <f t="shared" si="23"/>
        <v>0</v>
      </c>
    </row>
    <row r="78" spans="1:58" ht="12.75" customHeight="1" x14ac:dyDescent="0.2">
      <c r="A78" s="107">
        <v>39595</v>
      </c>
      <c r="B78" s="108">
        <v>140.16999799999999</v>
      </c>
      <c r="C78" s="108">
        <v>62.290000999999997</v>
      </c>
      <c r="D78" s="108">
        <v>53.240001999999997</v>
      </c>
      <c r="E78" s="108">
        <v>65.650002000000001</v>
      </c>
      <c r="F78" s="108"/>
      <c r="G78" s="108"/>
      <c r="L78" s="156">
        <f>IF(int=Weekly,-$B$4,IF(int=Bi_Weekly,0,IF(int=Monthly,0,IF(int=Quarterly,0,IF(int=Yearly,0,IF(int=None,0,0))))))</f>
        <v>0</v>
      </c>
      <c r="M78" s="110">
        <f t="shared" si="8"/>
        <v>0</v>
      </c>
      <c r="N78" s="126">
        <f t="shared" si="9"/>
        <v>0</v>
      </c>
      <c r="O78" s="110">
        <f t="shared" si="10"/>
        <v>0</v>
      </c>
      <c r="P78" s="110">
        <f t="shared" si="11"/>
        <v>0</v>
      </c>
      <c r="Q78" s="110">
        <f t="shared" si="24"/>
        <v>4.3996466433105041</v>
      </c>
      <c r="R78" s="110">
        <f t="shared" si="25"/>
        <v>8.5887591898365194</v>
      </c>
      <c r="S78" s="110">
        <f t="shared" si="26"/>
        <v>10.427132755981106</v>
      </c>
      <c r="T78" s="110">
        <f t="shared" si="27"/>
        <v>2.9527886386288262</v>
      </c>
      <c r="U78" s="110"/>
      <c r="V78" s="110"/>
      <c r="W78" s="110"/>
      <c r="X78" s="110"/>
      <c r="Y78" s="110"/>
      <c r="Z78" s="110"/>
      <c r="AA78" s="110">
        <f t="shared" si="12"/>
        <v>0</v>
      </c>
      <c r="AB78" s="110">
        <f t="shared" si="13"/>
        <v>0</v>
      </c>
      <c r="AC78" s="110">
        <f t="shared" si="14"/>
        <v>0</v>
      </c>
      <c r="AD78" s="110">
        <f t="shared" si="15"/>
        <v>0</v>
      </c>
      <c r="AE78" s="110">
        <f t="shared" si="16"/>
        <v>0</v>
      </c>
      <c r="AF78" s="110">
        <f t="shared" si="17"/>
        <v>0</v>
      </c>
      <c r="AG78" s="110">
        <f t="shared" si="18"/>
        <v>0</v>
      </c>
      <c r="AH78" s="110">
        <f t="shared" si="19"/>
        <v>0</v>
      </c>
      <c r="AI78" s="110">
        <f t="shared" si="28"/>
        <v>1.5739724535345462E-2</v>
      </c>
      <c r="AJ78" s="110">
        <f t="shared" si="29"/>
        <v>9.4456524440551262E-2</v>
      </c>
      <c r="AK78" s="110">
        <f t="shared" si="30"/>
        <v>0.10904616519353588</v>
      </c>
      <c r="AL78" s="110">
        <f t="shared" si="31"/>
        <v>3.4935779575985045E-2</v>
      </c>
      <c r="AM78" s="110">
        <f t="shared" si="32"/>
        <v>4.4153863678458496</v>
      </c>
      <c r="AN78" s="110">
        <f t="shared" si="33"/>
        <v>8.6832157142770701</v>
      </c>
      <c r="AO78" s="110">
        <f t="shared" si="34"/>
        <v>10.536178921174642</v>
      </c>
      <c r="AP78" s="110">
        <f t="shared" si="35"/>
        <v>2.9877244182048113</v>
      </c>
      <c r="AQ78" s="90">
        <f t="shared" si="36"/>
        <v>0</v>
      </c>
      <c r="AR78" s="90">
        <f t="shared" si="37"/>
        <v>-1956.48</v>
      </c>
      <c r="AS78" s="90">
        <f t="shared" si="38"/>
        <v>1900.6834285314753</v>
      </c>
      <c r="AT78" s="89">
        <f t="shared" si="39"/>
        <v>-2.8518856041730434E-2</v>
      </c>
      <c r="AU78" s="109">
        <f t="shared" si="44"/>
        <v>16.337017178539412</v>
      </c>
      <c r="AV78" s="108">
        <f t="shared" si="20"/>
        <v>1917.0204457100147</v>
      </c>
      <c r="AW78" s="129">
        <f t="shared" si="40"/>
        <v>-2.016864690157083E-2</v>
      </c>
      <c r="AX78" s="90">
        <f t="shared" si="41"/>
        <v>16.189086210529545</v>
      </c>
      <c r="AY78" s="108">
        <f t="shared" si="21"/>
        <v>1916.8725147420048</v>
      </c>
      <c r="AZ78" s="89">
        <f t="shared" si="42"/>
        <v>-2.0244257676027999E-2</v>
      </c>
      <c r="BA78" s="109"/>
      <c r="BB78" s="109">
        <f t="shared" si="43"/>
        <v>1956.48</v>
      </c>
      <c r="BC78" s="109" t="e">
        <f>(B78*AM78)+(C78*AN78)+(D78*AO78)+(E78*AP78)+(F78*#REF!)+(G78*#REF!)</f>
        <v>#REF!</v>
      </c>
      <c r="BE78" s="108">
        <f t="shared" si="22"/>
        <v>70.084998999999996</v>
      </c>
      <c r="BF78" s="109">
        <f t="shared" si="23"/>
        <v>0</v>
      </c>
    </row>
    <row r="79" spans="1:58" ht="12.75" customHeight="1" x14ac:dyDescent="0.2">
      <c r="A79" s="107">
        <v>39601</v>
      </c>
      <c r="B79" s="108">
        <v>136.990005</v>
      </c>
      <c r="C79" s="108">
        <v>60.299999</v>
      </c>
      <c r="D79" s="108">
        <v>52</v>
      </c>
      <c r="E79" s="108">
        <v>64.389999000000003</v>
      </c>
      <c r="F79" s="108"/>
      <c r="G79" s="108"/>
      <c r="L79" s="156">
        <f>IF(int=Weekly,-$B$4,IF(int=Bi_Weekly,-$B$4,IF(int=Monthly,-$B$4,IF(int=Quarterly,0,IF(int=Yearly,0,IF(int=None,0,0))))))</f>
        <v>0</v>
      </c>
      <c r="M79" s="110">
        <f t="shared" si="8"/>
        <v>0</v>
      </c>
      <c r="N79" s="126">
        <f t="shared" si="9"/>
        <v>0</v>
      </c>
      <c r="O79" s="110">
        <f t="shared" si="10"/>
        <v>0</v>
      </c>
      <c r="P79" s="110">
        <f t="shared" si="11"/>
        <v>0</v>
      </c>
      <c r="Q79" s="110">
        <f t="shared" si="24"/>
        <v>4.3996466433105041</v>
      </c>
      <c r="R79" s="110">
        <f t="shared" si="25"/>
        <v>8.5887591898365194</v>
      </c>
      <c r="S79" s="110">
        <f t="shared" si="26"/>
        <v>10.427132755981106</v>
      </c>
      <c r="T79" s="110">
        <f t="shared" si="27"/>
        <v>2.9527886386288262</v>
      </c>
      <c r="U79" s="110"/>
      <c r="V79" s="110"/>
      <c r="W79" s="110"/>
      <c r="X79" s="110"/>
      <c r="Y79" s="110"/>
      <c r="Z79" s="110"/>
      <c r="AA79" s="110">
        <f t="shared" si="12"/>
        <v>0</v>
      </c>
      <c r="AB79" s="110">
        <f t="shared" si="13"/>
        <v>0</v>
      </c>
      <c r="AC79" s="110">
        <f t="shared" si="14"/>
        <v>0</v>
      </c>
      <c r="AD79" s="110">
        <f t="shared" si="15"/>
        <v>0</v>
      </c>
      <c r="AE79" s="110">
        <f t="shared" si="16"/>
        <v>0</v>
      </c>
      <c r="AF79" s="110">
        <f t="shared" si="17"/>
        <v>0</v>
      </c>
      <c r="AG79" s="110">
        <f t="shared" si="18"/>
        <v>0</v>
      </c>
      <c r="AH79" s="110">
        <f t="shared" si="19"/>
        <v>0</v>
      </c>
      <c r="AI79" s="110">
        <f t="shared" si="28"/>
        <v>1.5739724535345462E-2</v>
      </c>
      <c r="AJ79" s="110">
        <f t="shared" si="29"/>
        <v>9.4456524440551262E-2</v>
      </c>
      <c r="AK79" s="110">
        <f t="shared" si="30"/>
        <v>0.10904616519353588</v>
      </c>
      <c r="AL79" s="110">
        <f t="shared" si="31"/>
        <v>3.4935779575985045E-2</v>
      </c>
      <c r="AM79" s="110">
        <f t="shared" si="32"/>
        <v>4.4153863678458496</v>
      </c>
      <c r="AN79" s="110">
        <f t="shared" si="33"/>
        <v>8.6832157142770701</v>
      </c>
      <c r="AO79" s="110">
        <f t="shared" si="34"/>
        <v>10.536178921174642</v>
      </c>
      <c r="AP79" s="110">
        <f t="shared" si="35"/>
        <v>2.9877244182048113</v>
      </c>
      <c r="AQ79" s="90">
        <f t="shared" si="36"/>
        <v>0</v>
      </c>
      <c r="AR79" s="90">
        <f t="shared" si="37"/>
        <v>-1956.48</v>
      </c>
      <c r="AS79" s="90">
        <f t="shared" si="38"/>
        <v>1852.9507470232611</v>
      </c>
      <c r="AT79" s="89">
        <f t="shared" si="39"/>
        <v>-5.2916080397826137E-2</v>
      </c>
      <c r="AU79" s="109">
        <f t="shared" si="44"/>
        <v>16.337017178539412</v>
      </c>
      <c r="AV79" s="108">
        <f t="shared" si="20"/>
        <v>1869.2877642018004</v>
      </c>
      <c r="AW79" s="129">
        <f t="shared" si="40"/>
        <v>-4.4565871257666645E-2</v>
      </c>
      <c r="AX79" s="90">
        <f t="shared" si="41"/>
        <v>15.771828674130077</v>
      </c>
      <c r="AY79" s="108">
        <f t="shared" si="21"/>
        <v>1868.7225756973912</v>
      </c>
      <c r="AZ79" s="89">
        <f t="shared" si="42"/>
        <v>-4.4854751544921911E-2</v>
      </c>
      <c r="BA79" s="109"/>
      <c r="BB79" s="109">
        <f t="shared" si="43"/>
        <v>1956.48</v>
      </c>
      <c r="BC79" s="109" t="e">
        <f>(B79*AM79)+(C79*AN79)+(D79*AO79)+(E79*AP79)+(F79*#REF!)+(G79*#REF!)</f>
        <v>#REF!</v>
      </c>
      <c r="BE79" s="108">
        <f t="shared" si="22"/>
        <v>68.495002499999998</v>
      </c>
      <c r="BF79" s="109">
        <f t="shared" si="23"/>
        <v>0</v>
      </c>
    </row>
    <row r="80" spans="1:58" ht="12.75" customHeight="1" x14ac:dyDescent="0.2">
      <c r="A80" s="107">
        <v>39608</v>
      </c>
      <c r="B80" s="112">
        <v>136.75</v>
      </c>
      <c r="C80" s="108">
        <v>60.009998000000003</v>
      </c>
      <c r="D80" s="108">
        <v>51.529998999999997</v>
      </c>
      <c r="E80" s="108">
        <v>63.310001</v>
      </c>
      <c r="F80" s="108"/>
      <c r="G80" s="112"/>
      <c r="L80" s="156">
        <f>IF(int=Weekly,-$B$4,IF(int=Bi_Weekly,0,IF(int=Monthly,0,IF(int=Quarterly,0,IF(int=Yearly,0,IF(int=None,0,0))))))</f>
        <v>0</v>
      </c>
      <c r="M80" s="110">
        <f t="shared" si="8"/>
        <v>0</v>
      </c>
      <c r="N80" s="126">
        <f t="shared" si="9"/>
        <v>0</v>
      </c>
      <c r="O80" s="110">
        <f t="shared" si="10"/>
        <v>0</v>
      </c>
      <c r="P80" s="110">
        <f t="shared" si="11"/>
        <v>0</v>
      </c>
      <c r="Q80" s="110">
        <f t="shared" si="24"/>
        <v>4.3996466433105041</v>
      </c>
      <c r="R80" s="110">
        <f t="shared" si="25"/>
        <v>8.5887591898365194</v>
      </c>
      <c r="S80" s="110">
        <f t="shared" si="26"/>
        <v>10.427132755981106</v>
      </c>
      <c r="T80" s="110">
        <f t="shared" si="27"/>
        <v>2.9527886386288262</v>
      </c>
      <c r="U80" s="110"/>
      <c r="V80" s="110"/>
      <c r="W80" s="110"/>
      <c r="X80" s="110"/>
      <c r="Y80" s="110"/>
      <c r="Z80" s="110"/>
      <c r="AA80" s="110">
        <f t="shared" si="12"/>
        <v>0</v>
      </c>
      <c r="AB80" s="110">
        <f t="shared" si="13"/>
        <v>0</v>
      </c>
      <c r="AC80" s="110">
        <f t="shared" si="14"/>
        <v>0</v>
      </c>
      <c r="AD80" s="110">
        <f t="shared" si="15"/>
        <v>0</v>
      </c>
      <c r="AE80" s="110">
        <f t="shared" si="16"/>
        <v>0</v>
      </c>
      <c r="AF80" s="110">
        <f t="shared" si="17"/>
        <v>0</v>
      </c>
      <c r="AG80" s="110">
        <f t="shared" si="18"/>
        <v>0</v>
      </c>
      <c r="AH80" s="110">
        <f t="shared" si="19"/>
        <v>0</v>
      </c>
      <c r="AI80" s="110">
        <f t="shared" si="28"/>
        <v>1.5739724535345462E-2</v>
      </c>
      <c r="AJ80" s="110">
        <f t="shared" si="29"/>
        <v>9.4456524440551262E-2</v>
      </c>
      <c r="AK80" s="110">
        <f t="shared" si="30"/>
        <v>0.10904616519353588</v>
      </c>
      <c r="AL80" s="110">
        <f t="shared" si="31"/>
        <v>3.4935779575985045E-2</v>
      </c>
      <c r="AM80" s="110">
        <f t="shared" si="32"/>
        <v>4.4153863678458496</v>
      </c>
      <c r="AN80" s="110">
        <f t="shared" si="33"/>
        <v>8.6832157142770701</v>
      </c>
      <c r="AO80" s="110">
        <f t="shared" si="34"/>
        <v>10.536178921174642</v>
      </c>
      <c r="AP80" s="110">
        <f t="shared" si="35"/>
        <v>2.9877244182048113</v>
      </c>
      <c r="AQ80" s="90">
        <f t="shared" si="36"/>
        <v>0</v>
      </c>
      <c r="AR80" s="90">
        <f t="shared" si="37"/>
        <v>-1956.48</v>
      </c>
      <c r="AS80" s="90">
        <f t="shared" si="38"/>
        <v>1841.3142924302356</v>
      </c>
      <c r="AT80" s="89">
        <f t="shared" si="39"/>
        <v>-5.8863728517421277E-2</v>
      </c>
      <c r="AU80" s="109">
        <f t="shared" si="44"/>
        <v>16.337017178539412</v>
      </c>
      <c r="AV80" s="108">
        <f t="shared" si="20"/>
        <v>1857.6513096087749</v>
      </c>
      <c r="AW80" s="129">
        <f t="shared" si="40"/>
        <v>-5.0513519377261784E-2</v>
      </c>
      <c r="AX80" s="90">
        <f t="shared" si="41"/>
        <v>15.651676196241056</v>
      </c>
      <c r="AY80" s="108">
        <f t="shared" si="21"/>
        <v>1856.9659686264768</v>
      </c>
      <c r="AZ80" s="89">
        <f t="shared" si="42"/>
        <v>-5.086381224112857E-2</v>
      </c>
      <c r="BA80" s="109"/>
      <c r="BB80" s="109">
        <f t="shared" si="43"/>
        <v>1956.48</v>
      </c>
      <c r="BC80" s="109" t="e">
        <f>(B80*AM80)+(C80*AN80)+(D80*AO80)+(E80*AP80)+(F80*#REF!)+(G80*#REF!)</f>
        <v>#REF!</v>
      </c>
      <c r="BE80" s="108">
        <f t="shared" si="22"/>
        <v>68.375</v>
      </c>
      <c r="BF80" s="109">
        <f t="shared" si="23"/>
        <v>0</v>
      </c>
    </row>
    <row r="81" spans="1:58" ht="12.75" customHeight="1" x14ac:dyDescent="0.2">
      <c r="A81" s="107">
        <v>39615</v>
      </c>
      <c r="B81" s="112">
        <v>66.599997999999999</v>
      </c>
      <c r="C81" s="108">
        <v>58</v>
      </c>
      <c r="D81" s="108">
        <v>50</v>
      </c>
      <c r="E81" s="108">
        <v>61.900002000000001</v>
      </c>
      <c r="F81" s="108"/>
      <c r="G81" s="112"/>
      <c r="L81" s="156">
        <f>IF(int=Weekly,-$B$4,IF(int=Bi_Weekly,-$B$4,IF(int=Monthly,0,IF(int=Quarterly,0,IF(int=Yearly,0,IF(int=None,0,0))))))</f>
        <v>0</v>
      </c>
      <c r="M81" s="110">
        <f t="shared" si="8"/>
        <v>0</v>
      </c>
      <c r="N81" s="126">
        <f t="shared" si="9"/>
        <v>0</v>
      </c>
      <c r="O81" s="110">
        <f t="shared" si="10"/>
        <v>0</v>
      </c>
      <c r="P81" s="110">
        <f t="shared" si="11"/>
        <v>0</v>
      </c>
      <c r="Q81" s="110">
        <f t="shared" si="24"/>
        <v>4.3996466433105041</v>
      </c>
      <c r="R81" s="110">
        <f t="shared" si="25"/>
        <v>8.5887591898365194</v>
      </c>
      <c r="S81" s="110">
        <f t="shared" si="26"/>
        <v>10.427132755981106</v>
      </c>
      <c r="T81" s="110">
        <f t="shared" si="27"/>
        <v>2.9527886386288262</v>
      </c>
      <c r="U81" s="110"/>
      <c r="V81" s="110"/>
      <c r="W81" s="110"/>
      <c r="X81" s="110"/>
      <c r="Y81" s="110"/>
      <c r="Z81" s="110"/>
      <c r="AA81" s="110">
        <f t="shared" si="12"/>
        <v>0</v>
      </c>
      <c r="AB81" s="110">
        <f t="shared" si="13"/>
        <v>0</v>
      </c>
      <c r="AC81" s="110">
        <f t="shared" si="14"/>
        <v>0</v>
      </c>
      <c r="AD81" s="110">
        <f t="shared" si="15"/>
        <v>0</v>
      </c>
      <c r="AE81" s="110">
        <f t="shared" si="16"/>
        <v>0</v>
      </c>
      <c r="AF81" s="110">
        <f t="shared" si="17"/>
        <v>0</v>
      </c>
      <c r="AG81" s="110">
        <f t="shared" si="18"/>
        <v>0</v>
      </c>
      <c r="AH81" s="110">
        <f t="shared" si="19"/>
        <v>0</v>
      </c>
      <c r="AI81" s="110">
        <f t="shared" si="28"/>
        <v>1.5739724535345462E-2</v>
      </c>
      <c r="AJ81" s="110">
        <f t="shared" si="29"/>
        <v>9.4456524440551262E-2</v>
      </c>
      <c r="AK81" s="110">
        <f t="shared" si="30"/>
        <v>0.10904616519353588</v>
      </c>
      <c r="AL81" s="110">
        <f t="shared" si="31"/>
        <v>3.4935779575985045E-2</v>
      </c>
      <c r="AM81" s="110">
        <f t="shared" si="32"/>
        <v>4.4153863678458496</v>
      </c>
      <c r="AN81" s="110">
        <f t="shared" si="33"/>
        <v>8.6832157142770701</v>
      </c>
      <c r="AO81" s="110">
        <f t="shared" si="34"/>
        <v>10.536178921174642</v>
      </c>
      <c r="AP81" s="110">
        <f t="shared" si="35"/>
        <v>2.9877244182048113</v>
      </c>
      <c r="AQ81" s="90">
        <f t="shared" si="36"/>
        <v>0</v>
      </c>
      <c r="AR81" s="90">
        <f t="shared" si="37"/>
        <v>-1956.48</v>
      </c>
      <c r="AS81" s="90">
        <f t="shared" si="38"/>
        <v>1495.2987510914613</v>
      </c>
      <c r="AT81" s="89">
        <f t="shared" si="39"/>
        <v>-0.2357198892442236</v>
      </c>
      <c r="AU81" s="109">
        <f t="shared" si="44"/>
        <v>16.337017178539412</v>
      </c>
      <c r="AV81" s="108">
        <f t="shared" si="20"/>
        <v>1511.6357682700007</v>
      </c>
      <c r="AW81" s="129">
        <f t="shared" si="40"/>
        <v>-0.22736968010406411</v>
      </c>
      <c r="AX81" s="90">
        <f t="shared" si="41"/>
        <v>14.141577125428359</v>
      </c>
      <c r="AY81" s="108">
        <f t="shared" si="21"/>
        <v>1509.4403282168896</v>
      </c>
      <c r="AZ81" s="89">
        <f t="shared" si="42"/>
        <v>-0.22849181784792605</v>
      </c>
      <c r="BA81" s="109"/>
      <c r="BB81" s="109">
        <f t="shared" si="43"/>
        <v>1956.48</v>
      </c>
      <c r="BC81" s="109" t="e">
        <f>(B81*AM81)+(C81*AN81)+(D81*AO81)+(E81*AP81)+(F81*#REF!)+(G81*#REF!)</f>
        <v>#REF!</v>
      </c>
      <c r="BE81" s="108">
        <f t="shared" ref="BE81:BE144" si="45">B81</f>
        <v>66.599997999999999</v>
      </c>
      <c r="BF81" s="108">
        <f t="shared" ref="BF81:BF144" si="46">G81</f>
        <v>0</v>
      </c>
    </row>
    <row r="82" spans="1:58" ht="12.75" customHeight="1" x14ac:dyDescent="0.2">
      <c r="A82" s="107">
        <v>39622</v>
      </c>
      <c r="B82" s="108">
        <v>64.220000999999996</v>
      </c>
      <c r="C82" s="108">
        <v>55.849997999999999</v>
      </c>
      <c r="D82" s="108">
        <v>48.060001</v>
      </c>
      <c r="E82" s="108">
        <v>58.82</v>
      </c>
      <c r="F82" s="108"/>
      <c r="G82" s="108"/>
      <c r="L82" s="156">
        <f>IF(int=Weekly,-$B$4,IF(int=Bi_Weekly,0,IF(int=Monthly,0,IF(int=Quarterly,0,IF(int=Yearly,0,IF(int=None,0,0))))))</f>
        <v>0</v>
      </c>
      <c r="M82" s="110">
        <f t="shared" si="8"/>
        <v>0</v>
      </c>
      <c r="N82" s="126">
        <f t="shared" si="9"/>
        <v>0</v>
      </c>
      <c r="O82" s="110">
        <f t="shared" si="10"/>
        <v>0</v>
      </c>
      <c r="P82" s="110">
        <f t="shared" si="11"/>
        <v>0</v>
      </c>
      <c r="Q82" s="110">
        <f t="shared" si="24"/>
        <v>4.3996466433105041</v>
      </c>
      <c r="R82" s="110">
        <f t="shared" si="25"/>
        <v>8.5887591898365194</v>
      </c>
      <c r="S82" s="110">
        <f t="shared" si="26"/>
        <v>10.427132755981106</v>
      </c>
      <c r="T82" s="110">
        <f t="shared" si="27"/>
        <v>2.9527886386288262</v>
      </c>
      <c r="U82" s="110">
        <v>0.313</v>
      </c>
      <c r="V82" s="110">
        <v>0.41599999999999998</v>
      </c>
      <c r="W82" s="110"/>
      <c r="X82" s="110"/>
      <c r="Y82" s="110"/>
      <c r="Z82" s="110"/>
      <c r="AA82" s="110">
        <f t="shared" si="12"/>
        <v>1.3770893993561879</v>
      </c>
      <c r="AB82" s="110">
        <f t="shared" si="13"/>
        <v>3.5729238229719917</v>
      </c>
      <c r="AC82" s="110">
        <f t="shared" si="14"/>
        <v>0</v>
      </c>
      <c r="AD82" s="110">
        <f t="shared" si="15"/>
        <v>0</v>
      </c>
      <c r="AE82" s="110">
        <f t="shared" si="16"/>
        <v>2.1443310151243816E-2</v>
      </c>
      <c r="AF82" s="110">
        <f t="shared" si="17"/>
        <v>6.3973571189241435E-2</v>
      </c>
      <c r="AG82" s="110">
        <f t="shared" si="18"/>
        <v>0</v>
      </c>
      <c r="AH82" s="110">
        <f t="shared" si="19"/>
        <v>0</v>
      </c>
      <c r="AI82" s="110">
        <f t="shared" si="28"/>
        <v>3.7183034686589275E-2</v>
      </c>
      <c r="AJ82" s="110">
        <f t="shared" si="29"/>
        <v>0.15843009562979271</v>
      </c>
      <c r="AK82" s="110">
        <f t="shared" si="30"/>
        <v>0.10904616519353588</v>
      </c>
      <c r="AL82" s="110">
        <f t="shared" si="31"/>
        <v>3.4935779575985045E-2</v>
      </c>
      <c r="AM82" s="110">
        <f t="shared" si="32"/>
        <v>4.4368296779970935</v>
      </c>
      <c r="AN82" s="110">
        <f t="shared" si="33"/>
        <v>8.7471892854663125</v>
      </c>
      <c r="AO82" s="110">
        <f t="shared" si="34"/>
        <v>10.536178921174642</v>
      </c>
      <c r="AP82" s="110">
        <f t="shared" si="35"/>
        <v>2.9877244182048113</v>
      </c>
      <c r="AQ82" s="90">
        <f t="shared" si="36"/>
        <v>4.9500132223281792</v>
      </c>
      <c r="AR82" s="90">
        <f t="shared" si="37"/>
        <v>-1956.48</v>
      </c>
      <c r="AS82" s="90">
        <f t="shared" si="38"/>
        <v>1437.0385338116307</v>
      </c>
      <c r="AT82" s="89">
        <f t="shared" si="39"/>
        <v>-0.26549796889739186</v>
      </c>
      <c r="AU82" s="109">
        <f t="shared" si="44"/>
        <v>21.287030400867593</v>
      </c>
      <c r="AV82" s="108">
        <f t="shared" si="20"/>
        <v>1458.3255642124982</v>
      </c>
      <c r="AW82" s="129">
        <f t="shared" si="40"/>
        <v>-0.25461769902452458</v>
      </c>
      <c r="AX82" s="90">
        <f t="shared" si="41"/>
        <v>18.531896411726471</v>
      </c>
      <c r="AY82" s="108">
        <f t="shared" si="21"/>
        <v>1455.5704302233571</v>
      </c>
      <c r="AZ82" s="89">
        <f t="shared" si="42"/>
        <v>-0.25602590866078001</v>
      </c>
      <c r="BA82" s="109"/>
      <c r="BB82" s="109">
        <f t="shared" si="43"/>
        <v>1956.48</v>
      </c>
      <c r="BC82" s="109" t="e">
        <f>(B82*AM82)+(C82*AN82)+(D82*AO82)+(E82*AP82)+(F82*#REF!)+(G82*#REF!)</f>
        <v>#REF!</v>
      </c>
      <c r="BE82" s="108">
        <f t="shared" si="45"/>
        <v>64.220000999999996</v>
      </c>
      <c r="BF82" s="108">
        <f t="shared" si="46"/>
        <v>0</v>
      </c>
    </row>
    <row r="83" spans="1:58" ht="12.75" customHeight="1" x14ac:dyDescent="0.2">
      <c r="A83" s="107">
        <v>39629</v>
      </c>
      <c r="B83" s="108">
        <v>63.009998000000003</v>
      </c>
      <c r="C83" s="108">
        <v>55.310001</v>
      </c>
      <c r="D83" s="108">
        <v>46.650002000000001</v>
      </c>
      <c r="E83" s="108">
        <v>56.099997999999999</v>
      </c>
      <c r="F83" s="108"/>
      <c r="G83" s="108"/>
      <c r="L83" s="156">
        <f>IF(int=Weekly,-$B$4,IF(int=Bi_Weekly,-$B$4,IF(int=Monthly,-$B$4,IF(int=Quarterly,0,IF(int=Yearly,0,IF(int=None,0,0))))))</f>
        <v>0</v>
      </c>
      <c r="M83" s="110">
        <f t="shared" si="8"/>
        <v>0</v>
      </c>
      <c r="N83" s="126">
        <f t="shared" si="9"/>
        <v>0</v>
      </c>
      <c r="O83" s="110">
        <f t="shared" si="10"/>
        <v>0</v>
      </c>
      <c r="P83" s="110">
        <f t="shared" si="11"/>
        <v>0</v>
      </c>
      <c r="Q83" s="110">
        <f t="shared" si="24"/>
        <v>4.3996466433105041</v>
      </c>
      <c r="R83" s="110">
        <f t="shared" si="25"/>
        <v>8.5887591898365194</v>
      </c>
      <c r="S83" s="110">
        <f t="shared" si="26"/>
        <v>10.427132755981106</v>
      </c>
      <c r="T83" s="110">
        <f t="shared" si="27"/>
        <v>2.9527886386288262</v>
      </c>
      <c r="U83" s="110"/>
      <c r="V83" s="110"/>
      <c r="W83" s="110"/>
      <c r="X83" s="110"/>
      <c r="Y83" s="110"/>
      <c r="Z83" s="110"/>
      <c r="AA83" s="110">
        <f t="shared" si="12"/>
        <v>0</v>
      </c>
      <c r="AB83" s="110">
        <f t="shared" si="13"/>
        <v>0</v>
      </c>
      <c r="AC83" s="110">
        <f t="shared" si="14"/>
        <v>0</v>
      </c>
      <c r="AD83" s="110">
        <f t="shared" si="15"/>
        <v>0</v>
      </c>
      <c r="AE83" s="110">
        <f t="shared" si="16"/>
        <v>0</v>
      </c>
      <c r="AF83" s="110">
        <f t="shared" si="17"/>
        <v>0</v>
      </c>
      <c r="AG83" s="110">
        <f t="shared" si="18"/>
        <v>0</v>
      </c>
      <c r="AH83" s="110">
        <f t="shared" si="19"/>
        <v>0</v>
      </c>
      <c r="AI83" s="110">
        <f t="shared" si="28"/>
        <v>3.7183034686589275E-2</v>
      </c>
      <c r="AJ83" s="110">
        <f t="shared" si="29"/>
        <v>0.15843009562979271</v>
      </c>
      <c r="AK83" s="110">
        <f t="shared" si="30"/>
        <v>0.10904616519353588</v>
      </c>
      <c r="AL83" s="110">
        <f t="shared" si="31"/>
        <v>3.4935779575985045E-2</v>
      </c>
      <c r="AM83" s="110">
        <f t="shared" si="32"/>
        <v>4.4368296779970935</v>
      </c>
      <c r="AN83" s="110">
        <f t="shared" si="33"/>
        <v>8.7471892854663125</v>
      </c>
      <c r="AO83" s="110">
        <f t="shared" si="34"/>
        <v>10.536178921174642</v>
      </c>
      <c r="AP83" s="110">
        <f t="shared" si="35"/>
        <v>2.9877244182048113</v>
      </c>
      <c r="AQ83" s="90">
        <f t="shared" si="36"/>
        <v>0</v>
      </c>
      <c r="AR83" s="90">
        <f t="shared" si="37"/>
        <v>-1956.48</v>
      </c>
      <c r="AS83" s="90">
        <f t="shared" si="38"/>
        <v>1404.3432062166025</v>
      </c>
      <c r="AT83" s="89">
        <f t="shared" si="39"/>
        <v>-0.28220927062039858</v>
      </c>
      <c r="AU83" s="109">
        <f t="shared" si="44"/>
        <v>21.287030400867593</v>
      </c>
      <c r="AV83" s="108">
        <f t="shared" si="20"/>
        <v>1425.63023661747</v>
      </c>
      <c r="AW83" s="129">
        <f t="shared" si="40"/>
        <v>-0.2713290007475313</v>
      </c>
      <c r="AX83" s="90">
        <f t="shared" si="41"/>
        <v>18.15257267766183</v>
      </c>
      <c r="AY83" s="108">
        <f t="shared" si="21"/>
        <v>1422.4957788942643</v>
      </c>
      <c r="AZ83" s="89">
        <f t="shared" si="42"/>
        <v>-0.27293109109509717</v>
      </c>
      <c r="BA83" s="109"/>
      <c r="BB83" s="109">
        <f t="shared" si="43"/>
        <v>1956.48</v>
      </c>
      <c r="BC83" s="109" t="e">
        <f>(B83*AM83)+(C83*AN83)+(D83*AO83)+(E83*AP83)+(F83*#REF!)+(G83*#REF!)</f>
        <v>#REF!</v>
      </c>
      <c r="BE83" s="108">
        <f t="shared" si="45"/>
        <v>63.009998000000003</v>
      </c>
      <c r="BF83" s="108">
        <f t="shared" si="46"/>
        <v>0</v>
      </c>
    </row>
    <row r="84" spans="1:58" ht="12.75" customHeight="1" x14ac:dyDescent="0.2">
      <c r="A84" s="107">
        <v>39636</v>
      </c>
      <c r="B84" s="108">
        <v>62.099997999999999</v>
      </c>
      <c r="C84" s="108">
        <v>54.18</v>
      </c>
      <c r="D84" s="108">
        <v>45.880001</v>
      </c>
      <c r="E84" s="108">
        <v>56.509998000000003</v>
      </c>
      <c r="F84" s="108"/>
      <c r="G84" s="108"/>
      <c r="L84" s="156">
        <f>IF(int=Weekly,-$B$4,IF(int=Bi_Weekly,0,IF(int=Monthly,0,IF(int=Quarterly,0,IF(int=Yearly,0,IF(int=None,0,0))))))</f>
        <v>0</v>
      </c>
      <c r="M84" s="110">
        <f t="shared" si="8"/>
        <v>0</v>
      </c>
      <c r="N84" s="126">
        <f t="shared" si="9"/>
        <v>0</v>
      </c>
      <c r="O84" s="110">
        <f t="shared" si="10"/>
        <v>0</v>
      </c>
      <c r="P84" s="110">
        <f t="shared" si="11"/>
        <v>0</v>
      </c>
      <c r="Q84" s="110">
        <f t="shared" si="24"/>
        <v>4.3996466433105041</v>
      </c>
      <c r="R84" s="110">
        <f t="shared" si="25"/>
        <v>8.5887591898365194</v>
      </c>
      <c r="S84" s="110">
        <f t="shared" si="26"/>
        <v>10.427132755981106</v>
      </c>
      <c r="T84" s="110">
        <f t="shared" si="27"/>
        <v>2.9527886386288262</v>
      </c>
      <c r="U84" s="110"/>
      <c r="V84" s="110"/>
      <c r="W84" s="110"/>
      <c r="X84" s="110"/>
      <c r="Y84" s="110"/>
      <c r="Z84" s="110"/>
      <c r="AA84" s="110">
        <f t="shared" si="12"/>
        <v>0</v>
      </c>
      <c r="AB84" s="110">
        <f t="shared" si="13"/>
        <v>0</v>
      </c>
      <c r="AC84" s="110">
        <f t="shared" si="14"/>
        <v>0</v>
      </c>
      <c r="AD84" s="110">
        <f t="shared" si="15"/>
        <v>0</v>
      </c>
      <c r="AE84" s="110">
        <f t="shared" si="16"/>
        <v>0</v>
      </c>
      <c r="AF84" s="110">
        <f t="shared" si="17"/>
        <v>0</v>
      </c>
      <c r="AG84" s="110">
        <f t="shared" si="18"/>
        <v>0</v>
      </c>
      <c r="AH84" s="110">
        <f t="shared" si="19"/>
        <v>0</v>
      </c>
      <c r="AI84" s="110">
        <f t="shared" si="28"/>
        <v>3.7183034686589275E-2</v>
      </c>
      <c r="AJ84" s="110">
        <f t="shared" si="29"/>
        <v>0.15843009562979271</v>
      </c>
      <c r="AK84" s="110">
        <f t="shared" si="30"/>
        <v>0.10904616519353588</v>
      </c>
      <c r="AL84" s="110">
        <f t="shared" si="31"/>
        <v>3.4935779575985045E-2</v>
      </c>
      <c r="AM84" s="110">
        <f t="shared" si="32"/>
        <v>4.4368296779970935</v>
      </c>
      <c r="AN84" s="110">
        <f t="shared" si="33"/>
        <v>8.7471892854663125</v>
      </c>
      <c r="AO84" s="110">
        <f t="shared" si="34"/>
        <v>10.536178921174642</v>
      </c>
      <c r="AP84" s="110">
        <f t="shared" si="35"/>
        <v>2.9877244182048113</v>
      </c>
      <c r="AQ84" s="90">
        <f t="shared" si="36"/>
        <v>0</v>
      </c>
      <c r="AR84" s="90">
        <f t="shared" si="37"/>
        <v>-1956.48</v>
      </c>
      <c r="AS84" s="90">
        <f t="shared" si="38"/>
        <v>1383.8159619905155</v>
      </c>
      <c r="AT84" s="89">
        <f t="shared" si="39"/>
        <v>-0.292701197052607</v>
      </c>
      <c r="AU84" s="109">
        <f t="shared" si="44"/>
        <v>21.287030400867593</v>
      </c>
      <c r="AV84" s="108">
        <f t="shared" si="20"/>
        <v>1405.1029923913829</v>
      </c>
      <c r="AW84" s="129">
        <f t="shared" si="40"/>
        <v>-0.28182092717973972</v>
      </c>
      <c r="AX84" s="90">
        <f t="shared" si="41"/>
        <v>17.870067962986241</v>
      </c>
      <c r="AY84" s="108">
        <f t="shared" si="21"/>
        <v>1401.6860299535017</v>
      </c>
      <c r="AZ84" s="89">
        <f t="shared" si="42"/>
        <v>-0.28356741190633095</v>
      </c>
      <c r="BA84" s="109"/>
      <c r="BB84" s="109">
        <f t="shared" si="43"/>
        <v>1956.48</v>
      </c>
      <c r="BC84" s="109" t="e">
        <f>(B84*AM84)+(C84*AN84)+(D84*AO84)+(E84*AP84)+(F84*#REF!)+(G84*#REF!)</f>
        <v>#REF!</v>
      </c>
      <c r="BE84" s="108">
        <f t="shared" si="45"/>
        <v>62.099997999999999</v>
      </c>
      <c r="BF84" s="108">
        <f t="shared" si="46"/>
        <v>0</v>
      </c>
    </row>
    <row r="85" spans="1:58" ht="12.75" customHeight="1" x14ac:dyDescent="0.2">
      <c r="A85" s="107">
        <v>39643</v>
      </c>
      <c r="B85" s="108">
        <v>63.099997999999999</v>
      </c>
      <c r="C85" s="108">
        <v>55.549999</v>
      </c>
      <c r="D85" s="108">
        <v>47.240001999999997</v>
      </c>
      <c r="E85" s="108">
        <v>58.400002000000001</v>
      </c>
      <c r="F85" s="108"/>
      <c r="G85" s="108"/>
      <c r="L85" s="156">
        <f>IF(int=Weekly,-$B$4,IF(int=Bi_Weekly,-$B$4,IF(int=Monthly,0,IF(int=Quarterly,0,IF(int=Yearly,0,IF(int=None,0,0))))))</f>
        <v>0</v>
      </c>
      <c r="M85" s="110">
        <f t="shared" si="8"/>
        <v>0</v>
      </c>
      <c r="N85" s="126">
        <f t="shared" si="9"/>
        <v>0</v>
      </c>
      <c r="O85" s="110">
        <f t="shared" si="10"/>
        <v>0</v>
      </c>
      <c r="P85" s="110">
        <f t="shared" si="11"/>
        <v>0</v>
      </c>
      <c r="Q85" s="110">
        <f t="shared" si="24"/>
        <v>4.3996466433105041</v>
      </c>
      <c r="R85" s="110">
        <f t="shared" si="25"/>
        <v>8.5887591898365194</v>
      </c>
      <c r="S85" s="110">
        <f t="shared" si="26"/>
        <v>10.427132755981106</v>
      </c>
      <c r="T85" s="110">
        <f t="shared" si="27"/>
        <v>2.9527886386288262</v>
      </c>
      <c r="U85" s="110"/>
      <c r="V85" s="110"/>
      <c r="W85" s="110"/>
      <c r="X85" s="110"/>
      <c r="Y85" s="110"/>
      <c r="Z85" s="110"/>
      <c r="AA85" s="110">
        <f t="shared" si="12"/>
        <v>0</v>
      </c>
      <c r="AB85" s="110">
        <f t="shared" si="13"/>
        <v>0</v>
      </c>
      <c r="AC85" s="110">
        <f t="shared" si="14"/>
        <v>0</v>
      </c>
      <c r="AD85" s="110">
        <f t="shared" si="15"/>
        <v>0</v>
      </c>
      <c r="AE85" s="110">
        <f t="shared" si="16"/>
        <v>0</v>
      </c>
      <c r="AF85" s="110">
        <f t="shared" si="17"/>
        <v>0</v>
      </c>
      <c r="AG85" s="110">
        <f t="shared" si="18"/>
        <v>0</v>
      </c>
      <c r="AH85" s="110">
        <f t="shared" si="19"/>
        <v>0</v>
      </c>
      <c r="AI85" s="110">
        <f t="shared" si="28"/>
        <v>3.7183034686589275E-2</v>
      </c>
      <c r="AJ85" s="110">
        <f t="shared" si="29"/>
        <v>0.15843009562979271</v>
      </c>
      <c r="AK85" s="110">
        <f t="shared" si="30"/>
        <v>0.10904616519353588</v>
      </c>
      <c r="AL85" s="110">
        <f t="shared" si="31"/>
        <v>3.4935779575985045E-2</v>
      </c>
      <c r="AM85" s="110">
        <f t="shared" si="32"/>
        <v>4.4368296779970935</v>
      </c>
      <c r="AN85" s="110">
        <f t="shared" si="33"/>
        <v>8.7471892854663125</v>
      </c>
      <c r="AO85" s="110">
        <f t="shared" si="34"/>
        <v>10.536178921174642</v>
      </c>
      <c r="AP85" s="110">
        <f t="shared" si="35"/>
        <v>2.9877244182048113</v>
      </c>
      <c r="AQ85" s="90">
        <f t="shared" si="36"/>
        <v>0</v>
      </c>
      <c r="AR85" s="90">
        <f t="shared" si="37"/>
        <v>-1956.48</v>
      </c>
      <c r="AS85" s="90">
        <f t="shared" si="38"/>
        <v>1419.7438934485726</v>
      </c>
      <c r="AT85" s="89">
        <f t="shared" si="39"/>
        <v>-0.27433764032927876</v>
      </c>
      <c r="AU85" s="109">
        <f t="shared" si="44"/>
        <v>21.287030400867593</v>
      </c>
      <c r="AV85" s="108">
        <f t="shared" si="20"/>
        <v>1441.0309238494401</v>
      </c>
      <c r="AW85" s="129">
        <f t="shared" si="40"/>
        <v>-0.26345737045641149</v>
      </c>
      <c r="AX85" s="90">
        <f t="shared" si="41"/>
        <v>18.338631727106655</v>
      </c>
      <c r="AY85" s="108">
        <f t="shared" si="21"/>
        <v>1438.0825251756794</v>
      </c>
      <c r="AZ85" s="89">
        <f t="shared" si="42"/>
        <v>-0.26496436192770723</v>
      </c>
      <c r="BA85" s="109"/>
      <c r="BB85" s="109">
        <f t="shared" si="43"/>
        <v>1956.48</v>
      </c>
      <c r="BC85" s="109" t="e">
        <f>(B85*AM85)+(C85*AN85)+(D85*AO85)+(E85*AP85)+(F85*#REF!)+(G85*#REF!)</f>
        <v>#REF!</v>
      </c>
      <c r="BE85" s="108">
        <f t="shared" si="45"/>
        <v>63.099997999999999</v>
      </c>
      <c r="BF85" s="108">
        <f t="shared" si="46"/>
        <v>0</v>
      </c>
    </row>
    <row r="86" spans="1:58" ht="12.75" customHeight="1" x14ac:dyDescent="0.2">
      <c r="A86" s="107">
        <v>39650</v>
      </c>
      <c r="B86" s="108">
        <v>63.099997999999999</v>
      </c>
      <c r="C86" s="108">
        <v>55.279998999999997</v>
      </c>
      <c r="D86" s="108">
        <v>46.740001999999997</v>
      </c>
      <c r="E86" s="108">
        <v>59.790000999999997</v>
      </c>
      <c r="F86" s="108"/>
      <c r="G86" s="108"/>
      <c r="L86" s="156">
        <f>IF(int=Weekly,-$B$4,IF(int=Bi_Weekly,0,IF(int=Monthly,0,IF(int=Quarterly,0,IF(int=Yearly,0,IF(int=None,0,0))))))</f>
        <v>0</v>
      </c>
      <c r="M86" s="110">
        <f t="shared" si="8"/>
        <v>0</v>
      </c>
      <c r="N86" s="126">
        <f t="shared" si="9"/>
        <v>0</v>
      </c>
      <c r="O86" s="110">
        <f t="shared" si="10"/>
        <v>0</v>
      </c>
      <c r="P86" s="110">
        <f t="shared" si="11"/>
        <v>0</v>
      </c>
      <c r="Q86" s="110">
        <f t="shared" si="24"/>
        <v>4.3996466433105041</v>
      </c>
      <c r="R86" s="110">
        <f t="shared" si="25"/>
        <v>8.5887591898365194</v>
      </c>
      <c r="S86" s="110">
        <f t="shared" si="26"/>
        <v>10.427132755981106</v>
      </c>
      <c r="T86" s="110">
        <f t="shared" si="27"/>
        <v>2.9527886386288262</v>
      </c>
      <c r="U86" s="110"/>
      <c r="V86" s="110"/>
      <c r="W86" s="110"/>
      <c r="X86" s="110"/>
      <c r="Y86" s="110"/>
      <c r="Z86" s="110"/>
      <c r="AA86" s="110">
        <f t="shared" si="12"/>
        <v>0</v>
      </c>
      <c r="AB86" s="110">
        <f t="shared" si="13"/>
        <v>0</v>
      </c>
      <c r="AC86" s="110">
        <f t="shared" si="14"/>
        <v>0</v>
      </c>
      <c r="AD86" s="110">
        <f t="shared" si="15"/>
        <v>0</v>
      </c>
      <c r="AE86" s="110">
        <f t="shared" si="16"/>
        <v>0</v>
      </c>
      <c r="AF86" s="110">
        <f t="shared" si="17"/>
        <v>0</v>
      </c>
      <c r="AG86" s="110">
        <f t="shared" si="18"/>
        <v>0</v>
      </c>
      <c r="AH86" s="110">
        <f t="shared" si="19"/>
        <v>0</v>
      </c>
      <c r="AI86" s="110">
        <f t="shared" si="28"/>
        <v>3.7183034686589275E-2</v>
      </c>
      <c r="AJ86" s="110">
        <f t="shared" si="29"/>
        <v>0.15843009562979271</v>
      </c>
      <c r="AK86" s="110">
        <f t="shared" si="30"/>
        <v>0.10904616519353588</v>
      </c>
      <c r="AL86" s="110">
        <f t="shared" si="31"/>
        <v>3.4935779575985045E-2</v>
      </c>
      <c r="AM86" s="110">
        <f t="shared" si="32"/>
        <v>4.4368296779970935</v>
      </c>
      <c r="AN86" s="110">
        <f t="shared" si="33"/>
        <v>8.7471892854663125</v>
      </c>
      <c r="AO86" s="110">
        <f t="shared" si="34"/>
        <v>10.536178921174642</v>
      </c>
      <c r="AP86" s="110">
        <f t="shared" si="35"/>
        <v>2.9877244182048113</v>
      </c>
      <c r="AQ86" s="90">
        <f t="shared" si="36"/>
        <v>0</v>
      </c>
      <c r="AR86" s="90">
        <f t="shared" si="37"/>
        <v>-1956.48</v>
      </c>
      <c r="AS86" s="90">
        <f t="shared" si="38"/>
        <v>1416.3157353442316</v>
      </c>
      <c r="AT86" s="89">
        <f t="shared" si="39"/>
        <v>-0.27608984740747078</v>
      </c>
      <c r="AU86" s="109">
        <f t="shared" si="44"/>
        <v>21.287030400867593</v>
      </c>
      <c r="AV86" s="108">
        <f t="shared" si="20"/>
        <v>1437.6027657450991</v>
      </c>
      <c r="AW86" s="129">
        <f t="shared" si="40"/>
        <v>-0.26520957753460339</v>
      </c>
      <c r="AX86" s="90">
        <f t="shared" si="41"/>
        <v>18.289893217364682</v>
      </c>
      <c r="AY86" s="108">
        <f t="shared" si="21"/>
        <v>1434.6056285615962</v>
      </c>
      <c r="AZ86" s="89">
        <f t="shared" si="42"/>
        <v>-0.26674148033120904</v>
      </c>
      <c r="BA86" s="109"/>
      <c r="BB86" s="109">
        <f t="shared" si="43"/>
        <v>1956.48</v>
      </c>
      <c r="BC86" s="109" t="e">
        <f>(B86*AM86)+(C86*AN86)+(D86*AO86)+(E86*AP86)+(F86*#REF!)+(G86*#REF!)</f>
        <v>#REF!</v>
      </c>
      <c r="BE86" s="108">
        <f t="shared" si="45"/>
        <v>63.099997999999999</v>
      </c>
      <c r="BF86" s="108">
        <f t="shared" si="46"/>
        <v>0</v>
      </c>
    </row>
    <row r="87" spans="1:58" ht="12.75" customHeight="1" x14ac:dyDescent="0.2">
      <c r="A87" s="107">
        <v>39657</v>
      </c>
      <c r="B87" s="108">
        <v>63.41</v>
      </c>
      <c r="C87" s="108">
        <v>55.740001999999997</v>
      </c>
      <c r="D87" s="108">
        <v>47.209999000000003</v>
      </c>
      <c r="E87" s="108">
        <v>60.790000999999997</v>
      </c>
      <c r="F87" s="108"/>
      <c r="G87" s="108"/>
      <c r="L87" s="156">
        <f>IF(int=Weekly,-$B$4,IF(int=Bi_Weekly,-$B$4,IF(int=Monthly,-$B$4,IF(int=Quarterly,-$B$4,IF(int=Yearly,-$B$4,IF(int=None,0,0))))))</f>
        <v>-489.12</v>
      </c>
      <c r="M87" s="110">
        <f t="shared" si="8"/>
        <v>2.4737546759186251</v>
      </c>
      <c r="N87" s="126">
        <f t="shared" si="9"/>
        <v>2.5491452260801859</v>
      </c>
      <c r="O87" s="110">
        <f t="shared" si="10"/>
        <v>2.9962615334942075</v>
      </c>
      <c r="P87" s="110">
        <f t="shared" si="11"/>
        <v>0.80138758346130001</v>
      </c>
      <c r="Q87" s="110">
        <f t="shared" si="24"/>
        <v>6.8734013192291297</v>
      </c>
      <c r="R87" s="110">
        <f t="shared" si="25"/>
        <v>11.137904415916704</v>
      </c>
      <c r="S87" s="110">
        <f t="shared" si="26"/>
        <v>13.423394289475313</v>
      </c>
      <c r="T87" s="110">
        <f t="shared" si="27"/>
        <v>3.754176222090126</v>
      </c>
      <c r="U87" s="110"/>
      <c r="V87" s="110"/>
      <c r="W87" s="110"/>
      <c r="X87" s="110"/>
      <c r="Y87" s="110"/>
      <c r="Z87" s="110"/>
      <c r="AA87" s="110">
        <f t="shared" si="12"/>
        <v>0</v>
      </c>
      <c r="AB87" s="110">
        <f t="shared" si="13"/>
        <v>0</v>
      </c>
      <c r="AC87" s="110">
        <f t="shared" si="14"/>
        <v>0</v>
      </c>
      <c r="AD87" s="110">
        <f t="shared" si="15"/>
        <v>0</v>
      </c>
      <c r="AE87" s="110">
        <f t="shared" si="16"/>
        <v>0</v>
      </c>
      <c r="AF87" s="110">
        <f t="shared" si="17"/>
        <v>0</v>
      </c>
      <c r="AG87" s="110">
        <f t="shared" si="18"/>
        <v>0</v>
      </c>
      <c r="AH87" s="110">
        <f t="shared" si="19"/>
        <v>0</v>
      </c>
      <c r="AI87" s="110">
        <f t="shared" si="28"/>
        <v>3.7183034686589275E-2</v>
      </c>
      <c r="AJ87" s="110">
        <f t="shared" si="29"/>
        <v>0.15843009562979271</v>
      </c>
      <c r="AK87" s="110">
        <f t="shared" si="30"/>
        <v>0.10904616519353588</v>
      </c>
      <c r="AL87" s="110">
        <f t="shared" si="31"/>
        <v>3.4935779575985045E-2</v>
      </c>
      <c r="AM87" s="110">
        <f t="shared" si="32"/>
        <v>6.910584353915719</v>
      </c>
      <c r="AN87" s="110">
        <f t="shared" si="33"/>
        <v>11.296334511546497</v>
      </c>
      <c r="AO87" s="110">
        <f t="shared" si="34"/>
        <v>13.532440454668849</v>
      </c>
      <c r="AP87" s="110">
        <f t="shared" si="35"/>
        <v>3.7891120016661111</v>
      </c>
      <c r="AQ87" s="90">
        <f t="shared" si="36"/>
        <v>0</v>
      </c>
      <c r="AR87" s="90">
        <f t="shared" si="37"/>
        <v>-2445.6</v>
      </c>
      <c r="AS87" s="90">
        <f t="shared" si="38"/>
        <v>1918.6039993490954</v>
      </c>
      <c r="AT87" s="89">
        <f t="shared" si="39"/>
        <v>-0.21548740621970253</v>
      </c>
      <c r="AU87" s="109">
        <f t="shared" si="44"/>
        <v>21.287030400867593</v>
      </c>
      <c r="AV87" s="108">
        <f t="shared" si="20"/>
        <v>1939.8910297499629</v>
      </c>
      <c r="AW87" s="129">
        <f t="shared" si="40"/>
        <v>-0.20678319032140868</v>
      </c>
      <c r="AX87" s="90">
        <f t="shared" si="41"/>
        <v>18.460485501842037</v>
      </c>
      <c r="AY87" s="108">
        <f t="shared" si="21"/>
        <v>1937.0644848509373</v>
      </c>
      <c r="AZ87" s="89">
        <f t="shared" si="42"/>
        <v>-0.20793895778093829</v>
      </c>
      <c r="BA87" s="109"/>
      <c r="BB87" s="109">
        <f t="shared" si="43"/>
        <v>2445.6</v>
      </c>
      <c r="BC87" s="109" t="e">
        <f>(B87*AM87)+(C87*AN87)+(D87*AO87)+(E87*AP87)+(F87*#REF!)+(G87*#REF!)</f>
        <v>#REF!</v>
      </c>
      <c r="BE87" s="108">
        <f t="shared" si="45"/>
        <v>63.41</v>
      </c>
      <c r="BF87" s="108">
        <f t="shared" si="46"/>
        <v>0</v>
      </c>
    </row>
    <row r="88" spans="1:58" ht="12.75" customHeight="1" x14ac:dyDescent="0.2">
      <c r="A88" s="107">
        <v>39664</v>
      </c>
      <c r="B88" s="108">
        <v>65</v>
      </c>
      <c r="C88" s="108">
        <v>57.110000999999997</v>
      </c>
      <c r="D88" s="108">
        <v>48.560001</v>
      </c>
      <c r="E88" s="108">
        <v>62.209999000000003</v>
      </c>
      <c r="F88" s="108"/>
      <c r="G88" s="108"/>
      <c r="L88" s="156">
        <f>IF(int=Weekly,-$B$4,IF(int=Bi_Weekly,0,IF(int=Monthly,0,IF(int=Quarterly,0,IF(int=Yearly,0,IF(int=None,0,0))))))</f>
        <v>0</v>
      </c>
      <c r="M88" s="110">
        <f t="shared" si="8"/>
        <v>0</v>
      </c>
      <c r="N88" s="126">
        <f t="shared" si="9"/>
        <v>0</v>
      </c>
      <c r="O88" s="110">
        <f t="shared" si="10"/>
        <v>0</v>
      </c>
      <c r="P88" s="110">
        <f t="shared" si="11"/>
        <v>0</v>
      </c>
      <c r="Q88" s="110">
        <f t="shared" si="24"/>
        <v>6.8734013192291297</v>
      </c>
      <c r="R88" s="110">
        <f t="shared" si="25"/>
        <v>11.137904415916704</v>
      </c>
      <c r="S88" s="110">
        <f t="shared" si="26"/>
        <v>13.423394289475313</v>
      </c>
      <c r="T88" s="110">
        <f t="shared" si="27"/>
        <v>3.754176222090126</v>
      </c>
      <c r="U88" s="110"/>
      <c r="V88" s="110"/>
      <c r="W88" s="110"/>
      <c r="X88" s="110"/>
      <c r="Y88" s="110"/>
      <c r="Z88" s="110"/>
      <c r="AA88" s="110">
        <f t="shared" si="12"/>
        <v>0</v>
      </c>
      <c r="AB88" s="110">
        <f t="shared" si="13"/>
        <v>0</v>
      </c>
      <c r="AC88" s="110">
        <f t="shared" si="14"/>
        <v>0</v>
      </c>
      <c r="AD88" s="110">
        <f t="shared" si="15"/>
        <v>0</v>
      </c>
      <c r="AE88" s="110">
        <f t="shared" si="16"/>
        <v>0</v>
      </c>
      <c r="AF88" s="110">
        <f t="shared" si="17"/>
        <v>0</v>
      </c>
      <c r="AG88" s="110">
        <f t="shared" si="18"/>
        <v>0</v>
      </c>
      <c r="AH88" s="110">
        <f t="shared" si="19"/>
        <v>0</v>
      </c>
      <c r="AI88" s="110">
        <f t="shared" si="28"/>
        <v>3.7183034686589275E-2</v>
      </c>
      <c r="AJ88" s="110">
        <f t="shared" si="29"/>
        <v>0.15843009562979271</v>
      </c>
      <c r="AK88" s="110">
        <f t="shared" si="30"/>
        <v>0.10904616519353588</v>
      </c>
      <c r="AL88" s="110">
        <f t="shared" si="31"/>
        <v>3.4935779575985045E-2</v>
      </c>
      <c r="AM88" s="110">
        <f t="shared" si="32"/>
        <v>6.910584353915719</v>
      </c>
      <c r="AN88" s="110">
        <f t="shared" si="33"/>
        <v>11.296334511546497</v>
      </c>
      <c r="AO88" s="110">
        <f t="shared" si="34"/>
        <v>13.532440454668849</v>
      </c>
      <c r="AP88" s="110">
        <f t="shared" si="35"/>
        <v>3.7891120016661111</v>
      </c>
      <c r="AQ88" s="90">
        <f t="shared" si="36"/>
        <v>0</v>
      </c>
      <c r="AR88" s="90">
        <f t="shared" si="37"/>
        <v>-2445.6</v>
      </c>
      <c r="AS88" s="90">
        <f t="shared" si="38"/>
        <v>1968.2441572231669</v>
      </c>
      <c r="AT88" s="89">
        <f t="shared" si="39"/>
        <v>-0.19518966420380812</v>
      </c>
      <c r="AU88" s="109">
        <f t="shared" si="44"/>
        <v>21.287030400867593</v>
      </c>
      <c r="AV88" s="108">
        <f t="shared" si="20"/>
        <v>1989.5311876240344</v>
      </c>
      <c r="AW88" s="129">
        <f t="shared" si="40"/>
        <v>-0.18648544830551417</v>
      </c>
      <c r="AX88" s="90">
        <f t="shared" si="41"/>
        <v>18.933476877806378</v>
      </c>
      <c r="AY88" s="108">
        <f t="shared" si="21"/>
        <v>1987.1776341009734</v>
      </c>
      <c r="AZ88" s="89">
        <f t="shared" si="42"/>
        <v>-0.18744781072089733</v>
      </c>
      <c r="BA88" s="109"/>
      <c r="BB88" s="109">
        <f t="shared" si="43"/>
        <v>2445.6</v>
      </c>
      <c r="BC88" s="109" t="e">
        <f>(B88*AM88)+(C88*AN88)+(D88*AO88)+(E88*AP88)+(F88*#REF!)+(G88*#REF!)</f>
        <v>#REF!</v>
      </c>
      <c r="BE88" s="108">
        <f t="shared" si="45"/>
        <v>65</v>
      </c>
      <c r="BF88" s="108">
        <f t="shared" si="46"/>
        <v>0</v>
      </c>
    </row>
    <row r="89" spans="1:58" ht="12.75" customHeight="1" x14ac:dyDescent="0.2">
      <c r="A89" s="107">
        <v>39671</v>
      </c>
      <c r="B89" s="108">
        <v>65.5</v>
      </c>
      <c r="C89" s="108">
        <v>56.98</v>
      </c>
      <c r="D89" s="108">
        <v>49.130001</v>
      </c>
      <c r="E89" s="108">
        <v>63.869999</v>
      </c>
      <c r="F89" s="108"/>
      <c r="G89" s="108"/>
      <c r="L89" s="156">
        <f>IF(int=Weekly,-$B$4,IF(int=Bi_Weekly,-$B$4,IF(int=Monthly,0,IF(int=Quarterly,0,IF(int=Yearly,0,IF(int=None,0,0))))))</f>
        <v>0</v>
      </c>
      <c r="M89" s="110">
        <f t="shared" si="8"/>
        <v>0</v>
      </c>
      <c r="N89" s="126">
        <f t="shared" si="9"/>
        <v>0</v>
      </c>
      <c r="O89" s="110">
        <f t="shared" si="10"/>
        <v>0</v>
      </c>
      <c r="P89" s="110">
        <f t="shared" si="11"/>
        <v>0</v>
      </c>
      <c r="Q89" s="110">
        <f t="shared" si="24"/>
        <v>6.8734013192291297</v>
      </c>
      <c r="R89" s="110">
        <f t="shared" si="25"/>
        <v>11.137904415916704</v>
      </c>
      <c r="S89" s="110">
        <f t="shared" si="26"/>
        <v>13.423394289475313</v>
      </c>
      <c r="T89" s="110">
        <f t="shared" si="27"/>
        <v>3.754176222090126</v>
      </c>
      <c r="U89" s="110"/>
      <c r="V89" s="110"/>
      <c r="W89" s="110"/>
      <c r="X89" s="110"/>
      <c r="Y89" s="110"/>
      <c r="Z89" s="110"/>
      <c r="AA89" s="110">
        <f t="shared" si="12"/>
        <v>0</v>
      </c>
      <c r="AB89" s="110">
        <f t="shared" si="13"/>
        <v>0</v>
      </c>
      <c r="AC89" s="110">
        <f t="shared" si="14"/>
        <v>0</v>
      </c>
      <c r="AD89" s="110">
        <f t="shared" si="15"/>
        <v>0</v>
      </c>
      <c r="AE89" s="110">
        <f t="shared" si="16"/>
        <v>0</v>
      </c>
      <c r="AF89" s="110">
        <f t="shared" si="17"/>
        <v>0</v>
      </c>
      <c r="AG89" s="110">
        <f t="shared" si="18"/>
        <v>0</v>
      </c>
      <c r="AH89" s="110">
        <f t="shared" si="19"/>
        <v>0</v>
      </c>
      <c r="AI89" s="110">
        <f t="shared" si="28"/>
        <v>3.7183034686589275E-2</v>
      </c>
      <c r="AJ89" s="110">
        <f t="shared" si="29"/>
        <v>0.15843009562979271</v>
      </c>
      <c r="AK89" s="110">
        <f t="shared" si="30"/>
        <v>0.10904616519353588</v>
      </c>
      <c r="AL89" s="110">
        <f t="shared" si="31"/>
        <v>3.4935779575985045E-2</v>
      </c>
      <c r="AM89" s="110">
        <f t="shared" si="32"/>
        <v>6.910584353915719</v>
      </c>
      <c r="AN89" s="110">
        <f t="shared" si="33"/>
        <v>11.296334511546497</v>
      </c>
      <c r="AO89" s="110">
        <f t="shared" si="34"/>
        <v>13.532440454668849</v>
      </c>
      <c r="AP89" s="110">
        <f t="shared" si="35"/>
        <v>3.7891120016661111</v>
      </c>
      <c r="AQ89" s="90">
        <f t="shared" si="36"/>
        <v>0</v>
      </c>
      <c r="AR89" s="90">
        <f t="shared" si="37"/>
        <v>-2445.6</v>
      </c>
      <c r="AS89" s="90">
        <f t="shared" si="38"/>
        <v>1984.1161864444784</v>
      </c>
      <c r="AT89" s="89">
        <f t="shared" si="39"/>
        <v>-0.18869962935701734</v>
      </c>
      <c r="AU89" s="109">
        <f t="shared" si="44"/>
        <v>21.287030400867593</v>
      </c>
      <c r="AV89" s="108">
        <f t="shared" si="20"/>
        <v>2005.4032168453459</v>
      </c>
      <c r="AW89" s="129">
        <f t="shared" si="40"/>
        <v>-0.17999541345872339</v>
      </c>
      <c r="AX89" s="90">
        <f t="shared" si="41"/>
        <v>19.051622032544156</v>
      </c>
      <c r="AY89" s="108">
        <f t="shared" si="21"/>
        <v>2003.1678084770226</v>
      </c>
      <c r="AZ89" s="89">
        <f t="shared" si="42"/>
        <v>-0.18090946660246043</v>
      </c>
      <c r="BA89" s="109"/>
      <c r="BB89" s="109">
        <f t="shared" si="43"/>
        <v>2445.6</v>
      </c>
      <c r="BC89" s="109" t="e">
        <f>(B89*AM89)+(C89*AN89)+(D89*AO89)+(E89*AP89)+(F89*#REF!)+(G89*#REF!)</f>
        <v>#REF!</v>
      </c>
      <c r="BE89" s="108">
        <f t="shared" si="45"/>
        <v>65.5</v>
      </c>
      <c r="BF89" s="108">
        <f t="shared" si="46"/>
        <v>0</v>
      </c>
    </row>
    <row r="90" spans="1:58" ht="12.75" customHeight="1" x14ac:dyDescent="0.2">
      <c r="A90" s="107">
        <v>39678</v>
      </c>
      <c r="B90" s="108">
        <v>65.160004000000001</v>
      </c>
      <c r="C90" s="108">
        <v>56.580002</v>
      </c>
      <c r="D90" s="108">
        <v>48.580002</v>
      </c>
      <c r="E90" s="108">
        <v>62.400002000000001</v>
      </c>
      <c r="F90" s="108"/>
      <c r="G90" s="108"/>
      <c r="L90" s="156">
        <f>IF(int=Weekly,-$B$4,IF(int=Bi_Weekly,0,IF(int=Monthly,0,IF(int=Quarterly,0,IF(int=Yearly,0,IF(int=None,0,0))))))</f>
        <v>0</v>
      </c>
      <c r="M90" s="110">
        <f t="shared" si="8"/>
        <v>0</v>
      </c>
      <c r="N90" s="126">
        <f t="shared" si="9"/>
        <v>0</v>
      </c>
      <c r="O90" s="110">
        <f t="shared" si="10"/>
        <v>0</v>
      </c>
      <c r="P90" s="110">
        <f t="shared" si="11"/>
        <v>0</v>
      </c>
      <c r="Q90" s="110">
        <f t="shared" si="24"/>
        <v>6.8734013192291297</v>
      </c>
      <c r="R90" s="110">
        <f t="shared" si="25"/>
        <v>11.137904415916704</v>
      </c>
      <c r="S90" s="110">
        <f t="shared" si="26"/>
        <v>13.423394289475313</v>
      </c>
      <c r="T90" s="110">
        <f t="shared" si="27"/>
        <v>3.754176222090126</v>
      </c>
      <c r="U90" s="110"/>
      <c r="V90" s="110"/>
      <c r="W90" s="110"/>
      <c r="X90" s="110"/>
      <c r="Y90" s="110"/>
      <c r="Z90" s="110"/>
      <c r="AA90" s="110">
        <f t="shared" si="12"/>
        <v>0</v>
      </c>
      <c r="AB90" s="110">
        <f t="shared" si="13"/>
        <v>0</v>
      </c>
      <c r="AC90" s="110">
        <f t="shared" si="14"/>
        <v>0</v>
      </c>
      <c r="AD90" s="110">
        <f t="shared" si="15"/>
        <v>0</v>
      </c>
      <c r="AE90" s="110">
        <f t="shared" si="16"/>
        <v>0</v>
      </c>
      <c r="AF90" s="110">
        <f t="shared" si="17"/>
        <v>0</v>
      </c>
      <c r="AG90" s="110">
        <f t="shared" si="18"/>
        <v>0</v>
      </c>
      <c r="AH90" s="110">
        <f t="shared" si="19"/>
        <v>0</v>
      </c>
      <c r="AI90" s="110">
        <f t="shared" si="28"/>
        <v>3.7183034686589275E-2</v>
      </c>
      <c r="AJ90" s="110">
        <f t="shared" si="29"/>
        <v>0.15843009562979271</v>
      </c>
      <c r="AK90" s="110">
        <f t="shared" si="30"/>
        <v>0.10904616519353588</v>
      </c>
      <c r="AL90" s="110">
        <f t="shared" si="31"/>
        <v>3.4935779575985045E-2</v>
      </c>
      <c r="AM90" s="110">
        <f t="shared" si="32"/>
        <v>6.910584353915719</v>
      </c>
      <c r="AN90" s="110">
        <f t="shared" si="33"/>
        <v>11.296334511546497</v>
      </c>
      <c r="AO90" s="110">
        <f t="shared" si="34"/>
        <v>13.532440454668849</v>
      </c>
      <c r="AP90" s="110">
        <f t="shared" si="35"/>
        <v>3.7891120016661111</v>
      </c>
      <c r="AQ90" s="90">
        <f t="shared" si="36"/>
        <v>0</v>
      </c>
      <c r="AR90" s="90">
        <f t="shared" si="37"/>
        <v>-2445.6</v>
      </c>
      <c r="AS90" s="90">
        <f t="shared" si="38"/>
        <v>1964.4226367792269</v>
      </c>
      <c r="AT90" s="89">
        <f t="shared" si="39"/>
        <v>-0.19675227478768931</v>
      </c>
      <c r="AU90" s="109">
        <f t="shared" si="44"/>
        <v>21.287030400867593</v>
      </c>
      <c r="AV90" s="108">
        <f t="shared" si="20"/>
        <v>1985.7096671800946</v>
      </c>
      <c r="AW90" s="129">
        <f t="shared" si="40"/>
        <v>-0.18804805888939535</v>
      </c>
      <c r="AX90" s="90">
        <f t="shared" si="41"/>
        <v>18.864277455111488</v>
      </c>
      <c r="AY90" s="108">
        <f t="shared" si="21"/>
        <v>1983.2869142343384</v>
      </c>
      <c r="AZ90" s="89">
        <f t="shared" si="42"/>
        <v>-0.18903871678347295</v>
      </c>
      <c r="BA90" s="109"/>
      <c r="BB90" s="109">
        <f t="shared" si="43"/>
        <v>2445.6</v>
      </c>
      <c r="BC90" s="109" t="e">
        <f>(B90*AM90)+(C90*AN90)+(D90*AO90)+(E90*AP90)+(F90*#REF!)+(G90*#REF!)</f>
        <v>#REF!</v>
      </c>
      <c r="BE90" s="108">
        <f t="shared" si="45"/>
        <v>65.160004000000001</v>
      </c>
      <c r="BF90" s="108">
        <f t="shared" si="46"/>
        <v>0</v>
      </c>
    </row>
    <row r="91" spans="1:58" ht="12.75" customHeight="1" x14ac:dyDescent="0.2">
      <c r="A91" s="107">
        <v>39685</v>
      </c>
      <c r="B91" s="108">
        <v>64.620002999999997</v>
      </c>
      <c r="C91" s="108">
        <v>56.759998000000003</v>
      </c>
      <c r="D91" s="108">
        <v>48.779998999999997</v>
      </c>
      <c r="E91" s="108">
        <v>62.73</v>
      </c>
      <c r="F91" s="108"/>
      <c r="G91" s="108"/>
      <c r="L91" s="156">
        <f>IF(int=Weekly,-$B$4,IF(int=Bi_Weekly,-$B$4,IF(int=Monthly,-$B$4,IF(int=Quarterly,0,IF(int=Yearly,0,IF(int=None,0,0))))))</f>
        <v>0</v>
      </c>
      <c r="M91" s="110">
        <f t="shared" si="8"/>
        <v>0</v>
      </c>
      <c r="N91" s="126">
        <f t="shared" si="9"/>
        <v>0</v>
      </c>
      <c r="O91" s="110">
        <f t="shared" si="10"/>
        <v>0</v>
      </c>
      <c r="P91" s="110">
        <f t="shared" si="11"/>
        <v>0</v>
      </c>
      <c r="Q91" s="110">
        <f t="shared" si="24"/>
        <v>6.8734013192291297</v>
      </c>
      <c r="R91" s="110">
        <f t="shared" si="25"/>
        <v>11.137904415916704</v>
      </c>
      <c r="S91" s="110">
        <f t="shared" si="26"/>
        <v>13.423394289475313</v>
      </c>
      <c r="T91" s="110">
        <f t="shared" si="27"/>
        <v>3.754176222090126</v>
      </c>
      <c r="U91" s="110"/>
      <c r="V91" s="110"/>
      <c r="W91" s="110"/>
      <c r="X91" s="110"/>
      <c r="Y91" s="110"/>
      <c r="Z91" s="110"/>
      <c r="AA91" s="110">
        <f t="shared" si="12"/>
        <v>0</v>
      </c>
      <c r="AB91" s="110">
        <f t="shared" si="13"/>
        <v>0</v>
      </c>
      <c r="AC91" s="110">
        <f t="shared" si="14"/>
        <v>0</v>
      </c>
      <c r="AD91" s="110">
        <f t="shared" si="15"/>
        <v>0</v>
      </c>
      <c r="AE91" s="110">
        <f t="shared" si="16"/>
        <v>0</v>
      </c>
      <c r="AF91" s="110">
        <f t="shared" si="17"/>
        <v>0</v>
      </c>
      <c r="AG91" s="110">
        <f t="shared" si="18"/>
        <v>0</v>
      </c>
      <c r="AH91" s="110">
        <f t="shared" si="19"/>
        <v>0</v>
      </c>
      <c r="AI91" s="110">
        <f t="shared" si="28"/>
        <v>3.7183034686589275E-2</v>
      </c>
      <c r="AJ91" s="110">
        <f t="shared" si="29"/>
        <v>0.15843009562979271</v>
      </c>
      <c r="AK91" s="110">
        <f t="shared" si="30"/>
        <v>0.10904616519353588</v>
      </c>
      <c r="AL91" s="110">
        <f t="shared" si="31"/>
        <v>3.4935779575985045E-2</v>
      </c>
      <c r="AM91" s="110">
        <f t="shared" si="32"/>
        <v>6.910584353915719</v>
      </c>
      <c r="AN91" s="110">
        <f t="shared" si="33"/>
        <v>11.296334511546497</v>
      </c>
      <c r="AO91" s="110">
        <f t="shared" si="34"/>
        <v>13.532440454668849</v>
      </c>
      <c r="AP91" s="110">
        <f t="shared" si="35"/>
        <v>3.7891120016661111</v>
      </c>
      <c r="AQ91" s="90">
        <f t="shared" si="36"/>
        <v>0</v>
      </c>
      <c r="AR91" s="90">
        <f t="shared" si="37"/>
        <v>-2445.6</v>
      </c>
      <c r="AS91" s="90">
        <f t="shared" si="38"/>
        <v>1966.6392806693386</v>
      </c>
      <c r="AT91" s="89">
        <f t="shared" si="39"/>
        <v>-0.19584589439428413</v>
      </c>
      <c r="AU91" s="109">
        <f t="shared" si="44"/>
        <v>21.287030400867593</v>
      </c>
      <c r="AV91" s="108">
        <f t="shared" si="20"/>
        <v>1987.9263110702063</v>
      </c>
      <c r="AW91" s="129">
        <f t="shared" si="40"/>
        <v>-0.18714167849599017</v>
      </c>
      <c r="AX91" s="90">
        <f t="shared" si="41"/>
        <v>18.906053005979402</v>
      </c>
      <c r="AY91" s="108">
        <f t="shared" si="21"/>
        <v>1985.545333675318</v>
      </c>
      <c r="AZ91" s="89">
        <f t="shared" si="42"/>
        <v>-0.18811525446707633</v>
      </c>
      <c r="BA91" s="109"/>
      <c r="BB91" s="109">
        <f t="shared" si="43"/>
        <v>2445.6</v>
      </c>
      <c r="BC91" s="109" t="e">
        <f>(B91*AM91)+(C91*AN91)+(D91*AO91)+(E91*AP91)+(F91*#REF!)+(G91*#REF!)</f>
        <v>#REF!</v>
      </c>
      <c r="BE91" s="108">
        <f t="shared" si="45"/>
        <v>64.620002999999997</v>
      </c>
      <c r="BF91" s="108">
        <f t="shared" si="46"/>
        <v>0</v>
      </c>
    </row>
    <row r="92" spans="1:58" ht="12.75" customHeight="1" x14ac:dyDescent="0.2">
      <c r="A92" s="107">
        <v>39693</v>
      </c>
      <c r="B92" s="108">
        <v>62.630001</v>
      </c>
      <c r="C92" s="108">
        <v>55.73</v>
      </c>
      <c r="D92" s="108">
        <v>47.73</v>
      </c>
      <c r="E92" s="108">
        <v>61.860000999999997</v>
      </c>
      <c r="F92" s="108"/>
      <c r="G92" s="108"/>
      <c r="L92" s="156">
        <f>IF(int=Weekly,-$B$4,IF(int=Bi_Weekly,0,IF(int=Monthly,0,IF(int=Quarterly,0,IF(int=Yearly,0,IF(int=None,0,0))))))</f>
        <v>0</v>
      </c>
      <c r="M92" s="110">
        <f t="shared" si="8"/>
        <v>0</v>
      </c>
      <c r="N92" s="126">
        <f t="shared" si="9"/>
        <v>0</v>
      </c>
      <c r="O92" s="110">
        <f t="shared" si="10"/>
        <v>0</v>
      </c>
      <c r="P92" s="110">
        <f t="shared" si="11"/>
        <v>0</v>
      </c>
      <c r="Q92" s="110">
        <f t="shared" si="24"/>
        <v>6.8734013192291297</v>
      </c>
      <c r="R92" s="110">
        <f t="shared" si="25"/>
        <v>11.137904415916704</v>
      </c>
      <c r="S92" s="110">
        <f t="shared" si="26"/>
        <v>13.423394289475313</v>
      </c>
      <c r="T92" s="110">
        <f t="shared" si="27"/>
        <v>3.754176222090126</v>
      </c>
      <c r="U92" s="110"/>
      <c r="V92" s="110"/>
      <c r="W92" s="110"/>
      <c r="X92" s="110"/>
      <c r="Y92" s="110"/>
      <c r="Z92" s="110"/>
      <c r="AA92" s="110">
        <f t="shared" si="12"/>
        <v>0</v>
      </c>
      <c r="AB92" s="110">
        <f t="shared" si="13"/>
        <v>0</v>
      </c>
      <c r="AC92" s="110">
        <f t="shared" si="14"/>
        <v>0</v>
      </c>
      <c r="AD92" s="110">
        <f t="shared" si="15"/>
        <v>0</v>
      </c>
      <c r="AE92" s="110">
        <f t="shared" si="16"/>
        <v>0</v>
      </c>
      <c r="AF92" s="110">
        <f t="shared" si="17"/>
        <v>0</v>
      </c>
      <c r="AG92" s="110">
        <f t="shared" si="18"/>
        <v>0</v>
      </c>
      <c r="AH92" s="110">
        <f t="shared" si="19"/>
        <v>0</v>
      </c>
      <c r="AI92" s="110">
        <f t="shared" si="28"/>
        <v>3.7183034686589275E-2</v>
      </c>
      <c r="AJ92" s="110">
        <f t="shared" si="29"/>
        <v>0.15843009562979271</v>
      </c>
      <c r="AK92" s="110">
        <f t="shared" si="30"/>
        <v>0.10904616519353588</v>
      </c>
      <c r="AL92" s="110">
        <f t="shared" si="31"/>
        <v>3.4935779575985045E-2</v>
      </c>
      <c r="AM92" s="110">
        <f t="shared" si="32"/>
        <v>6.910584353915719</v>
      </c>
      <c r="AN92" s="110">
        <f t="shared" si="33"/>
        <v>11.296334511546497</v>
      </c>
      <c r="AO92" s="110">
        <f t="shared" si="34"/>
        <v>13.532440454668849</v>
      </c>
      <c r="AP92" s="110">
        <f t="shared" si="35"/>
        <v>3.7891120016661111</v>
      </c>
      <c r="AQ92" s="90">
        <f t="shared" si="36"/>
        <v>0</v>
      </c>
      <c r="AR92" s="90">
        <f t="shared" si="37"/>
        <v>-2445.6</v>
      </c>
      <c r="AS92" s="90">
        <f t="shared" si="38"/>
        <v>1924.1284988850875</v>
      </c>
      <c r="AT92" s="89">
        <f t="shared" si="39"/>
        <v>-0.21322845155173065</v>
      </c>
      <c r="AU92" s="109">
        <f t="shared" si="44"/>
        <v>21.287030400867593</v>
      </c>
      <c r="AV92" s="108">
        <f t="shared" si="20"/>
        <v>1945.415529285955</v>
      </c>
      <c r="AW92" s="129">
        <f t="shared" si="40"/>
        <v>-0.20452423565343669</v>
      </c>
      <c r="AX92" s="90">
        <f t="shared" si="41"/>
        <v>18.523983553246151</v>
      </c>
      <c r="AY92" s="108">
        <f t="shared" si="21"/>
        <v>1942.6524824383337</v>
      </c>
      <c r="AZ92" s="89">
        <f t="shared" si="42"/>
        <v>-0.20565403891137812</v>
      </c>
      <c r="BA92" s="109"/>
      <c r="BB92" s="109">
        <f t="shared" si="43"/>
        <v>2445.6</v>
      </c>
      <c r="BC92" s="109" t="e">
        <f>(B92*AM92)+(C92*AN92)+(D92*AO92)+(E92*AP92)+(F92*#REF!)+(G92*#REF!)</f>
        <v>#REF!</v>
      </c>
      <c r="BE92" s="108">
        <f t="shared" si="45"/>
        <v>62.630001</v>
      </c>
      <c r="BF92" s="108">
        <f t="shared" si="46"/>
        <v>0</v>
      </c>
    </row>
    <row r="93" spans="1:58" ht="12.75" customHeight="1" x14ac:dyDescent="0.2">
      <c r="A93" s="107">
        <v>39699</v>
      </c>
      <c r="B93" s="108">
        <v>63.41</v>
      </c>
      <c r="C93" s="108">
        <v>55.900002000000001</v>
      </c>
      <c r="D93" s="108">
        <v>48.330002</v>
      </c>
      <c r="E93" s="108">
        <v>62.650002000000001</v>
      </c>
      <c r="F93" s="108"/>
      <c r="G93" s="108"/>
      <c r="L93" s="156">
        <f>IF(int=Weekly,-$B$4,IF(int=Bi_Weekly,-$B$4,IF(int=Monthly,0,IF(int=Quarterly,0,IF(int=Yearly,0,IF(int=None,0,0))))))</f>
        <v>0</v>
      </c>
      <c r="M93" s="110">
        <f t="shared" si="8"/>
        <v>0</v>
      </c>
      <c r="N93" s="126">
        <f t="shared" si="9"/>
        <v>0</v>
      </c>
      <c r="O93" s="110">
        <f t="shared" si="10"/>
        <v>0</v>
      </c>
      <c r="P93" s="110">
        <f t="shared" si="11"/>
        <v>0</v>
      </c>
      <c r="Q93" s="110">
        <f t="shared" si="24"/>
        <v>6.8734013192291297</v>
      </c>
      <c r="R93" s="110">
        <f t="shared" si="25"/>
        <v>11.137904415916704</v>
      </c>
      <c r="S93" s="110">
        <f t="shared" si="26"/>
        <v>13.423394289475313</v>
      </c>
      <c r="T93" s="110">
        <f t="shared" si="27"/>
        <v>3.754176222090126</v>
      </c>
      <c r="U93" s="110"/>
      <c r="V93" s="110"/>
      <c r="W93" s="110"/>
      <c r="X93" s="110"/>
      <c r="Y93" s="110"/>
      <c r="Z93" s="110"/>
      <c r="AA93" s="110">
        <f t="shared" si="12"/>
        <v>0</v>
      </c>
      <c r="AB93" s="110">
        <f t="shared" si="13"/>
        <v>0</v>
      </c>
      <c r="AC93" s="110">
        <f t="shared" si="14"/>
        <v>0</v>
      </c>
      <c r="AD93" s="110">
        <f t="shared" si="15"/>
        <v>0</v>
      </c>
      <c r="AE93" s="110">
        <f t="shared" si="16"/>
        <v>0</v>
      </c>
      <c r="AF93" s="110">
        <f t="shared" si="17"/>
        <v>0</v>
      </c>
      <c r="AG93" s="110">
        <f t="shared" si="18"/>
        <v>0</v>
      </c>
      <c r="AH93" s="110">
        <f t="shared" si="19"/>
        <v>0</v>
      </c>
      <c r="AI93" s="110">
        <f t="shared" si="28"/>
        <v>3.7183034686589275E-2</v>
      </c>
      <c r="AJ93" s="110">
        <f t="shared" si="29"/>
        <v>0.15843009562979271</v>
      </c>
      <c r="AK93" s="110">
        <f t="shared" si="30"/>
        <v>0.10904616519353588</v>
      </c>
      <c r="AL93" s="110">
        <f t="shared" si="31"/>
        <v>3.4935779575985045E-2</v>
      </c>
      <c r="AM93" s="110">
        <f t="shared" si="32"/>
        <v>6.910584353915719</v>
      </c>
      <c r="AN93" s="110">
        <f t="shared" si="33"/>
        <v>11.296334511546497</v>
      </c>
      <c r="AO93" s="110">
        <f t="shared" si="34"/>
        <v>13.532440454668849</v>
      </c>
      <c r="AP93" s="110">
        <f t="shared" si="35"/>
        <v>3.7891120016661111</v>
      </c>
      <c r="AQ93" s="90">
        <f t="shared" si="36"/>
        <v>0</v>
      </c>
      <c r="AR93" s="90">
        <f t="shared" si="37"/>
        <v>-2445.6</v>
      </c>
      <c r="AS93" s="90">
        <f t="shared" si="38"/>
        <v>1942.4030774573009</v>
      </c>
      <c r="AT93" s="89">
        <f t="shared" si="39"/>
        <v>-0.20575602001255278</v>
      </c>
      <c r="AU93" s="109">
        <f t="shared" si="44"/>
        <v>21.287030400867593</v>
      </c>
      <c r="AV93" s="108">
        <f t="shared" si="20"/>
        <v>1963.6901078581686</v>
      </c>
      <c r="AW93" s="129">
        <f t="shared" si="40"/>
        <v>-0.19705180411425882</v>
      </c>
      <c r="AX93" s="90">
        <f t="shared" si="41"/>
        <v>18.672946934245171</v>
      </c>
      <c r="AY93" s="108">
        <f t="shared" si="21"/>
        <v>1961.0760243915461</v>
      </c>
      <c r="AZ93" s="89">
        <f t="shared" si="42"/>
        <v>-0.19812069660142861</v>
      </c>
      <c r="BA93" s="109"/>
      <c r="BB93" s="109">
        <f t="shared" si="43"/>
        <v>2445.6</v>
      </c>
      <c r="BC93" s="109" t="e">
        <f>(B93*AM93)+(C93*AN93)+(D93*AO93)+(E93*AP93)+(F93*#REF!)+(G93*#REF!)</f>
        <v>#REF!</v>
      </c>
      <c r="BE93" s="108">
        <f t="shared" si="45"/>
        <v>63.41</v>
      </c>
      <c r="BF93" s="108">
        <f t="shared" si="46"/>
        <v>0</v>
      </c>
    </row>
    <row r="94" spans="1:58" ht="12.75" customHeight="1" x14ac:dyDescent="0.2">
      <c r="A94" s="107">
        <v>39706</v>
      </c>
      <c r="B94" s="108">
        <v>63.419998</v>
      </c>
      <c r="C94" s="108">
        <v>56.57</v>
      </c>
      <c r="D94" s="108">
        <v>48.779998999999997</v>
      </c>
      <c r="E94" s="108">
        <v>65.019997000000004</v>
      </c>
      <c r="F94" s="108"/>
      <c r="G94" s="108"/>
      <c r="L94" s="156">
        <f>IF(int=Weekly,-$B$4,IF(int=Bi_Weekly,0,IF(int=Monthly,0,IF(int=Quarterly,0,IF(int=Yearly,0,IF(int=None,0,0))))))</f>
        <v>0</v>
      </c>
      <c r="M94" s="110">
        <f t="shared" si="8"/>
        <v>0</v>
      </c>
      <c r="N94" s="126">
        <f t="shared" si="9"/>
        <v>0</v>
      </c>
      <c r="O94" s="110">
        <f t="shared" si="10"/>
        <v>0</v>
      </c>
      <c r="P94" s="110">
        <f t="shared" si="11"/>
        <v>0</v>
      </c>
      <c r="Q94" s="110">
        <f t="shared" si="24"/>
        <v>6.8734013192291297</v>
      </c>
      <c r="R94" s="110">
        <f t="shared" si="25"/>
        <v>11.137904415916704</v>
      </c>
      <c r="S94" s="110">
        <f t="shared" si="26"/>
        <v>13.423394289475313</v>
      </c>
      <c r="T94" s="110">
        <f t="shared" si="27"/>
        <v>3.754176222090126</v>
      </c>
      <c r="U94" s="110"/>
      <c r="V94" s="110"/>
      <c r="W94" s="110"/>
      <c r="X94" s="110"/>
      <c r="Y94" s="110"/>
      <c r="Z94" s="110"/>
      <c r="AA94" s="110">
        <f t="shared" si="12"/>
        <v>0</v>
      </c>
      <c r="AB94" s="110">
        <f t="shared" si="13"/>
        <v>0</v>
      </c>
      <c r="AC94" s="110">
        <f t="shared" si="14"/>
        <v>0</v>
      </c>
      <c r="AD94" s="110">
        <f t="shared" si="15"/>
        <v>0</v>
      </c>
      <c r="AE94" s="110">
        <f t="shared" si="16"/>
        <v>0</v>
      </c>
      <c r="AF94" s="110">
        <f t="shared" si="17"/>
        <v>0</v>
      </c>
      <c r="AG94" s="110">
        <f t="shared" si="18"/>
        <v>0</v>
      </c>
      <c r="AH94" s="110">
        <f t="shared" si="19"/>
        <v>0</v>
      </c>
      <c r="AI94" s="110">
        <f t="shared" si="28"/>
        <v>3.7183034686589275E-2</v>
      </c>
      <c r="AJ94" s="110">
        <f t="shared" si="29"/>
        <v>0.15843009562979271</v>
      </c>
      <c r="AK94" s="110">
        <f t="shared" si="30"/>
        <v>0.10904616519353588</v>
      </c>
      <c r="AL94" s="110">
        <f t="shared" si="31"/>
        <v>3.4935779575985045E-2</v>
      </c>
      <c r="AM94" s="110">
        <f t="shared" si="32"/>
        <v>6.910584353915719</v>
      </c>
      <c r="AN94" s="110">
        <f t="shared" si="33"/>
        <v>11.296334511546497</v>
      </c>
      <c r="AO94" s="110">
        <f t="shared" si="34"/>
        <v>13.532440454668849</v>
      </c>
      <c r="AP94" s="110">
        <f t="shared" si="35"/>
        <v>3.7891120016661111</v>
      </c>
      <c r="AQ94" s="90">
        <f t="shared" si="36"/>
        <v>0</v>
      </c>
      <c r="AR94" s="90">
        <f t="shared" si="37"/>
        <v>-2445.6</v>
      </c>
      <c r="AS94" s="90">
        <f t="shared" si="38"/>
        <v>1964.8720374420996</v>
      </c>
      <c r="AT94" s="89">
        <f t="shared" si="39"/>
        <v>-0.19656851592979241</v>
      </c>
      <c r="AU94" s="109">
        <f t="shared" si="44"/>
        <v>21.287030400867593</v>
      </c>
      <c r="AV94" s="108">
        <f t="shared" si="20"/>
        <v>1986.159067842967</v>
      </c>
      <c r="AW94" s="129">
        <f t="shared" si="40"/>
        <v>-0.18786430003149857</v>
      </c>
      <c r="AX94" s="90">
        <f t="shared" si="41"/>
        <v>18.911334607552519</v>
      </c>
      <c r="AY94" s="108">
        <f t="shared" si="21"/>
        <v>1983.7833720496521</v>
      </c>
      <c r="AZ94" s="89">
        <f t="shared" si="42"/>
        <v>-0.18883571636831364</v>
      </c>
      <c r="BA94" s="109"/>
      <c r="BB94" s="109">
        <f t="shared" si="43"/>
        <v>2445.6</v>
      </c>
      <c r="BC94" s="109" t="e">
        <f>(B94*AM94)+(C94*AN94)+(D94*AO94)+(E94*AP94)+(F94*#REF!)+(G94*#REF!)</f>
        <v>#REF!</v>
      </c>
      <c r="BE94" s="108">
        <f t="shared" si="45"/>
        <v>63.419998</v>
      </c>
      <c r="BF94" s="108">
        <f t="shared" si="46"/>
        <v>0</v>
      </c>
    </row>
    <row r="95" spans="1:58" ht="12.75" customHeight="1" x14ac:dyDescent="0.2">
      <c r="A95" s="107">
        <v>39713</v>
      </c>
      <c r="B95" s="108">
        <v>60.860000999999997</v>
      </c>
      <c r="C95" s="108">
        <v>54.43</v>
      </c>
      <c r="D95" s="108">
        <v>46.27</v>
      </c>
      <c r="E95" s="108">
        <v>61.169998</v>
      </c>
      <c r="F95" s="108"/>
      <c r="G95" s="108"/>
      <c r="L95" s="156">
        <f>IF(int=Weekly,-$B$4,IF(int=Bi_Weekly,-$B$4,IF(int=Monthly,-$B$4,IF(int=Quarterly,0,IF(int=Yearly,0,IF(int=None,0,0))))))</f>
        <v>0</v>
      </c>
      <c r="M95" s="110">
        <f t="shared" si="8"/>
        <v>0</v>
      </c>
      <c r="N95" s="126">
        <f t="shared" si="9"/>
        <v>0</v>
      </c>
      <c r="O95" s="110">
        <f t="shared" si="10"/>
        <v>0</v>
      </c>
      <c r="P95" s="110">
        <f t="shared" si="11"/>
        <v>0</v>
      </c>
      <c r="Q95" s="110">
        <f t="shared" si="24"/>
        <v>6.8734013192291297</v>
      </c>
      <c r="R95" s="110">
        <f t="shared" si="25"/>
        <v>11.137904415916704</v>
      </c>
      <c r="S95" s="110">
        <f t="shared" si="26"/>
        <v>13.423394289475313</v>
      </c>
      <c r="T95" s="110">
        <f t="shared" si="27"/>
        <v>3.754176222090126</v>
      </c>
      <c r="U95" s="110">
        <v>0.29599999999999999</v>
      </c>
      <c r="V95" s="110">
        <v>0.45700000000000002</v>
      </c>
      <c r="W95" s="110"/>
      <c r="X95" s="110"/>
      <c r="Y95" s="110"/>
      <c r="Z95" s="110"/>
      <c r="AA95" s="110">
        <f t="shared" si="12"/>
        <v>2.0345267904918223</v>
      </c>
      <c r="AB95" s="110">
        <f t="shared" si="13"/>
        <v>5.0900223180739337</v>
      </c>
      <c r="AC95" s="110">
        <f t="shared" si="14"/>
        <v>0</v>
      </c>
      <c r="AD95" s="110">
        <f t="shared" si="15"/>
        <v>0</v>
      </c>
      <c r="AE95" s="110">
        <f t="shared" si="16"/>
        <v>3.3429621377952697E-2</v>
      </c>
      <c r="AF95" s="110">
        <f t="shared" si="17"/>
        <v>9.3515015948446328E-2</v>
      </c>
      <c r="AG95" s="110">
        <f t="shared" si="18"/>
        <v>0</v>
      </c>
      <c r="AH95" s="110">
        <f t="shared" si="19"/>
        <v>0</v>
      </c>
      <c r="AI95" s="110">
        <f t="shared" si="28"/>
        <v>7.0612656064541979E-2</v>
      </c>
      <c r="AJ95" s="110">
        <f t="shared" si="29"/>
        <v>0.25194511157823907</v>
      </c>
      <c r="AK95" s="110">
        <f t="shared" si="30"/>
        <v>0.10904616519353588</v>
      </c>
      <c r="AL95" s="110">
        <f t="shared" si="31"/>
        <v>3.4935779575985045E-2</v>
      </c>
      <c r="AM95" s="110">
        <f t="shared" si="32"/>
        <v>6.9440139752936716</v>
      </c>
      <c r="AN95" s="110">
        <f t="shared" si="33"/>
        <v>11.389849527494944</v>
      </c>
      <c r="AO95" s="110">
        <f t="shared" si="34"/>
        <v>13.532440454668849</v>
      </c>
      <c r="AP95" s="110">
        <f t="shared" si="35"/>
        <v>3.7891120016661111</v>
      </c>
      <c r="AQ95" s="90">
        <f t="shared" si="36"/>
        <v>7.1245491085657555</v>
      </c>
      <c r="AR95" s="90">
        <f t="shared" si="37"/>
        <v>-2445.6</v>
      </c>
      <c r="AS95" s="90">
        <f t="shared" si="38"/>
        <v>1875.2947542909558</v>
      </c>
      <c r="AT95" s="89">
        <f t="shared" si="39"/>
        <v>-0.23319645310314208</v>
      </c>
      <c r="AU95" s="109">
        <f t="shared" si="44"/>
        <v>28.411579509433349</v>
      </c>
      <c r="AV95" s="108">
        <f t="shared" si="20"/>
        <v>1903.7063338003891</v>
      </c>
      <c r="AW95" s="129">
        <f t="shared" si="40"/>
        <v>-0.22157902608750857</v>
      </c>
      <c r="AX95" s="90">
        <f t="shared" si="41"/>
        <v>25.193446372200583</v>
      </c>
      <c r="AY95" s="108">
        <f t="shared" si="21"/>
        <v>1900.4882006631565</v>
      </c>
      <c r="AZ95" s="89">
        <f t="shared" si="42"/>
        <v>-0.22289491304254316</v>
      </c>
      <c r="BA95" s="109"/>
      <c r="BB95" s="109">
        <f t="shared" si="43"/>
        <v>2445.6</v>
      </c>
      <c r="BC95" s="109" t="e">
        <f>(B95*AM95)+(C95*AN95)+(D95*AO95)+(E95*AP95)+(F95*#REF!)+(G95*#REF!)</f>
        <v>#REF!</v>
      </c>
      <c r="BE95" s="108">
        <f t="shared" si="45"/>
        <v>60.860000999999997</v>
      </c>
      <c r="BF95" s="108">
        <f t="shared" si="46"/>
        <v>0</v>
      </c>
    </row>
    <row r="96" spans="1:58" ht="12.75" customHeight="1" x14ac:dyDescent="0.2">
      <c r="A96" s="107">
        <v>39720</v>
      </c>
      <c r="B96" s="108">
        <v>54.82</v>
      </c>
      <c r="C96" s="108">
        <v>50</v>
      </c>
      <c r="D96" s="108">
        <v>41.16</v>
      </c>
      <c r="E96" s="108">
        <v>54.48</v>
      </c>
      <c r="F96" s="108"/>
      <c r="G96" s="108"/>
      <c r="L96" s="156">
        <f>IF(int=Weekly,-$B$4,IF(int=Bi_Weekly,0,IF(int=Monthly,0,IF(int=Quarterly,0,IF(int=Yearly,0,IF(int=None,0,0))))))</f>
        <v>0</v>
      </c>
      <c r="M96" s="110">
        <f t="shared" si="8"/>
        <v>0</v>
      </c>
      <c r="N96" s="126">
        <f t="shared" si="9"/>
        <v>0</v>
      </c>
      <c r="O96" s="110">
        <f t="shared" si="10"/>
        <v>0</v>
      </c>
      <c r="P96" s="110">
        <f t="shared" si="11"/>
        <v>0</v>
      </c>
      <c r="Q96" s="110">
        <f t="shared" si="24"/>
        <v>6.8734013192291297</v>
      </c>
      <c r="R96" s="110">
        <f t="shared" si="25"/>
        <v>11.137904415916704</v>
      </c>
      <c r="S96" s="110">
        <f t="shared" si="26"/>
        <v>13.423394289475313</v>
      </c>
      <c r="T96" s="110">
        <f t="shared" si="27"/>
        <v>3.754176222090126</v>
      </c>
      <c r="U96" s="110"/>
      <c r="V96" s="110"/>
      <c r="W96" s="110"/>
      <c r="X96" s="110"/>
      <c r="Y96" s="110"/>
      <c r="Z96" s="110"/>
      <c r="AA96" s="110">
        <f t="shared" si="12"/>
        <v>0</v>
      </c>
      <c r="AB96" s="110">
        <f t="shared" si="13"/>
        <v>0</v>
      </c>
      <c r="AC96" s="110">
        <f t="shared" si="14"/>
        <v>0</v>
      </c>
      <c r="AD96" s="110">
        <f t="shared" si="15"/>
        <v>0</v>
      </c>
      <c r="AE96" s="110">
        <f t="shared" si="16"/>
        <v>0</v>
      </c>
      <c r="AF96" s="110">
        <f t="shared" si="17"/>
        <v>0</v>
      </c>
      <c r="AG96" s="110">
        <f t="shared" si="18"/>
        <v>0</v>
      </c>
      <c r="AH96" s="110">
        <f t="shared" si="19"/>
        <v>0</v>
      </c>
      <c r="AI96" s="110">
        <f t="shared" si="28"/>
        <v>7.0612656064541979E-2</v>
      </c>
      <c r="AJ96" s="110">
        <f t="shared" si="29"/>
        <v>0.25194511157823907</v>
      </c>
      <c r="AK96" s="110">
        <f t="shared" si="30"/>
        <v>0.10904616519353588</v>
      </c>
      <c r="AL96" s="110">
        <f t="shared" si="31"/>
        <v>3.4935779575985045E-2</v>
      </c>
      <c r="AM96" s="110">
        <f t="shared" si="32"/>
        <v>6.9440139752936716</v>
      </c>
      <c r="AN96" s="110">
        <f t="shared" si="33"/>
        <v>11.389849527494944</v>
      </c>
      <c r="AO96" s="110">
        <f t="shared" si="34"/>
        <v>13.532440454668849</v>
      </c>
      <c r="AP96" s="110">
        <f t="shared" si="35"/>
        <v>3.7891120016661111</v>
      </c>
      <c r="AQ96" s="90">
        <f t="shared" si="36"/>
        <v>0</v>
      </c>
      <c r="AR96" s="90">
        <f t="shared" si="37"/>
        <v>-2445.6</v>
      </c>
      <c r="AS96" s="90">
        <f t="shared" si="38"/>
        <v>1690.7295106502502</v>
      </c>
      <c r="AT96" s="89">
        <f t="shared" si="39"/>
        <v>-0.30866474049302817</v>
      </c>
      <c r="AU96" s="109">
        <f t="shared" si="44"/>
        <v>28.411579509433349</v>
      </c>
      <c r="AV96" s="108">
        <f t="shared" si="20"/>
        <v>1719.1410901596835</v>
      </c>
      <c r="AW96" s="129">
        <f t="shared" si="40"/>
        <v>-0.29704731347739466</v>
      </c>
      <c r="AX96" s="90">
        <f t="shared" si="41"/>
        <v>22.859882815035746</v>
      </c>
      <c r="AY96" s="108">
        <f t="shared" si="21"/>
        <v>1713.5893934652859</v>
      </c>
      <c r="AZ96" s="89">
        <f t="shared" si="42"/>
        <v>-0.29931738899849281</v>
      </c>
      <c r="BA96" s="109"/>
      <c r="BB96" s="109">
        <f t="shared" si="43"/>
        <v>2445.6</v>
      </c>
      <c r="BC96" s="109" t="e">
        <f>(B96*AM96)+(C96*AN96)+(D96*AO96)+(E96*AP96)+(F96*#REF!)+(G96*#REF!)</f>
        <v>#REF!</v>
      </c>
      <c r="BE96" s="108">
        <f t="shared" si="45"/>
        <v>54.82</v>
      </c>
      <c r="BF96" s="108">
        <f t="shared" si="46"/>
        <v>0</v>
      </c>
    </row>
    <row r="97" spans="1:58" ht="12.75" customHeight="1" x14ac:dyDescent="0.2">
      <c r="A97" s="107">
        <v>39727</v>
      </c>
      <c r="B97" s="108">
        <v>44.349997999999999</v>
      </c>
      <c r="C97" s="108">
        <v>41.09</v>
      </c>
      <c r="D97" s="108">
        <v>33.090000000000003</v>
      </c>
      <c r="E97" s="108">
        <v>45.549999</v>
      </c>
      <c r="F97" s="108"/>
      <c r="G97" s="108"/>
      <c r="L97" s="156">
        <f>IF(int=Weekly,-$B$4,IF(int=Bi_Weekly,-$B$4,IF(int=Monthly,0,IF(int=Quarterly,0,IF(int=Yearly,0,IF(int=None,0,0))))))</f>
        <v>0</v>
      </c>
      <c r="M97" s="110">
        <f t="shared" si="8"/>
        <v>0</v>
      </c>
      <c r="N97" s="126">
        <f t="shared" si="9"/>
        <v>0</v>
      </c>
      <c r="O97" s="110">
        <f t="shared" si="10"/>
        <v>0</v>
      </c>
      <c r="P97" s="110">
        <f t="shared" si="11"/>
        <v>0</v>
      </c>
      <c r="Q97" s="110">
        <f t="shared" si="24"/>
        <v>6.8734013192291297</v>
      </c>
      <c r="R97" s="110">
        <f t="shared" si="25"/>
        <v>11.137904415916704</v>
      </c>
      <c r="S97" s="110">
        <f t="shared" si="26"/>
        <v>13.423394289475313</v>
      </c>
      <c r="T97" s="110">
        <f t="shared" si="27"/>
        <v>3.754176222090126</v>
      </c>
      <c r="U97" s="110"/>
      <c r="V97" s="110"/>
      <c r="W97" s="110"/>
      <c r="X97" s="110"/>
      <c r="Y97" s="110"/>
      <c r="Z97" s="110"/>
      <c r="AA97" s="110">
        <f t="shared" si="12"/>
        <v>0</v>
      </c>
      <c r="AB97" s="110">
        <f t="shared" si="13"/>
        <v>0</v>
      </c>
      <c r="AC97" s="110">
        <f t="shared" si="14"/>
        <v>0</v>
      </c>
      <c r="AD97" s="110">
        <f t="shared" si="15"/>
        <v>0</v>
      </c>
      <c r="AE97" s="110">
        <f t="shared" si="16"/>
        <v>0</v>
      </c>
      <c r="AF97" s="110">
        <f t="shared" si="17"/>
        <v>0</v>
      </c>
      <c r="AG97" s="110">
        <f t="shared" si="18"/>
        <v>0</v>
      </c>
      <c r="AH97" s="110">
        <f t="shared" si="19"/>
        <v>0</v>
      </c>
      <c r="AI97" s="110">
        <f t="shared" si="28"/>
        <v>7.0612656064541979E-2</v>
      </c>
      <c r="AJ97" s="110">
        <f t="shared" si="29"/>
        <v>0.25194511157823907</v>
      </c>
      <c r="AK97" s="110">
        <f t="shared" si="30"/>
        <v>0.10904616519353588</v>
      </c>
      <c r="AL97" s="110">
        <f t="shared" si="31"/>
        <v>3.4935779575985045E-2</v>
      </c>
      <c r="AM97" s="110">
        <f t="shared" si="32"/>
        <v>6.9440139752936716</v>
      </c>
      <c r="AN97" s="110">
        <f t="shared" si="33"/>
        <v>11.389849527494944</v>
      </c>
      <c r="AO97" s="110">
        <f t="shared" si="34"/>
        <v>13.532440454668849</v>
      </c>
      <c r="AP97" s="110">
        <f t="shared" si="35"/>
        <v>3.7891120016661111</v>
      </c>
      <c r="AQ97" s="90">
        <f t="shared" si="36"/>
        <v>0</v>
      </c>
      <c r="AR97" s="90">
        <f t="shared" si="37"/>
        <v>-2445.6</v>
      </c>
      <c r="AS97" s="90">
        <f t="shared" si="38"/>
        <v>1377.674667411794</v>
      </c>
      <c r="AT97" s="89">
        <f t="shared" si="39"/>
        <v>-0.43667211833014641</v>
      </c>
      <c r="AU97" s="109">
        <f t="shared" si="44"/>
        <v>28.411579509433349</v>
      </c>
      <c r="AV97" s="108">
        <f t="shared" si="20"/>
        <v>1406.0862469212273</v>
      </c>
      <c r="AW97" s="129">
        <f t="shared" si="40"/>
        <v>-0.4250546913145129</v>
      </c>
      <c r="AX97" s="90">
        <f t="shared" si="41"/>
        <v>18.683758120991413</v>
      </c>
      <c r="AY97" s="108">
        <f t="shared" si="21"/>
        <v>1396.3584255327853</v>
      </c>
      <c r="AZ97" s="89">
        <f t="shared" si="42"/>
        <v>-0.4290323742505785</v>
      </c>
      <c r="BA97" s="109"/>
      <c r="BB97" s="109">
        <f t="shared" si="43"/>
        <v>2445.6</v>
      </c>
      <c r="BC97" s="109" t="e">
        <f>(B97*AM97)+(C97*AN97)+(D97*AO97)+(E97*AP97)+(F97*#REF!)+(G97*#REF!)</f>
        <v>#REF!</v>
      </c>
      <c r="BE97" s="108">
        <f t="shared" si="45"/>
        <v>44.349997999999999</v>
      </c>
      <c r="BF97" s="108">
        <f t="shared" si="46"/>
        <v>0</v>
      </c>
    </row>
    <row r="98" spans="1:58" ht="12.75" customHeight="1" x14ac:dyDescent="0.2">
      <c r="A98" s="107">
        <v>39734</v>
      </c>
      <c r="B98" s="108">
        <v>46.599997999999999</v>
      </c>
      <c r="C98" s="108">
        <v>42.27</v>
      </c>
      <c r="D98" s="108">
        <v>34.139999000000003</v>
      </c>
      <c r="E98" s="108">
        <v>45.509998000000003</v>
      </c>
      <c r="F98" s="108"/>
      <c r="G98" s="108"/>
      <c r="L98" s="156">
        <f>IF(int=Weekly,-$B$4,IF(int=Bi_Weekly,0,IF(int=Monthly,0,IF(int=Quarterly,0,IF(int=Yearly,0,IF(int=None,0,0))))))</f>
        <v>0</v>
      </c>
      <c r="M98" s="110">
        <f t="shared" si="8"/>
        <v>0</v>
      </c>
      <c r="N98" s="126">
        <f t="shared" si="9"/>
        <v>0</v>
      </c>
      <c r="O98" s="110">
        <f t="shared" si="10"/>
        <v>0</v>
      </c>
      <c r="P98" s="110">
        <f t="shared" si="11"/>
        <v>0</v>
      </c>
      <c r="Q98" s="110">
        <f t="shared" si="24"/>
        <v>6.8734013192291297</v>
      </c>
      <c r="R98" s="110">
        <f t="shared" si="25"/>
        <v>11.137904415916704</v>
      </c>
      <c r="S98" s="110">
        <f t="shared" si="26"/>
        <v>13.423394289475313</v>
      </c>
      <c r="T98" s="110">
        <f t="shared" si="27"/>
        <v>3.754176222090126</v>
      </c>
      <c r="U98" s="110"/>
      <c r="V98" s="110"/>
      <c r="W98" s="110"/>
      <c r="X98" s="110"/>
      <c r="Y98" s="110"/>
      <c r="Z98" s="110"/>
      <c r="AA98" s="110">
        <f t="shared" si="12"/>
        <v>0</v>
      </c>
      <c r="AB98" s="110">
        <f t="shared" si="13"/>
        <v>0</v>
      </c>
      <c r="AC98" s="110">
        <f t="shared" si="14"/>
        <v>0</v>
      </c>
      <c r="AD98" s="110">
        <f t="shared" si="15"/>
        <v>0</v>
      </c>
      <c r="AE98" s="110">
        <f t="shared" si="16"/>
        <v>0</v>
      </c>
      <c r="AF98" s="110">
        <f t="shared" si="17"/>
        <v>0</v>
      </c>
      <c r="AG98" s="110">
        <f t="shared" si="18"/>
        <v>0</v>
      </c>
      <c r="AH98" s="110">
        <f t="shared" si="19"/>
        <v>0</v>
      </c>
      <c r="AI98" s="110">
        <f t="shared" si="28"/>
        <v>7.0612656064541979E-2</v>
      </c>
      <c r="AJ98" s="110">
        <f t="shared" si="29"/>
        <v>0.25194511157823907</v>
      </c>
      <c r="AK98" s="110">
        <f t="shared" si="30"/>
        <v>0.10904616519353588</v>
      </c>
      <c r="AL98" s="110">
        <f t="shared" si="31"/>
        <v>3.4935779575985045E-2</v>
      </c>
      <c r="AM98" s="110">
        <f t="shared" si="32"/>
        <v>6.9440139752936716</v>
      </c>
      <c r="AN98" s="110">
        <f t="shared" si="33"/>
        <v>11.389849527494944</v>
      </c>
      <c r="AO98" s="110">
        <f t="shared" si="34"/>
        <v>13.532440454668849</v>
      </c>
      <c r="AP98" s="110">
        <f t="shared" si="35"/>
        <v>3.7891120016661111</v>
      </c>
      <c r="AQ98" s="90">
        <f t="shared" si="36"/>
        <v>0</v>
      </c>
      <c r="AR98" s="90">
        <f t="shared" si="37"/>
        <v>-2445.6</v>
      </c>
      <c r="AS98" s="90">
        <f t="shared" si="38"/>
        <v>1420.226927368336</v>
      </c>
      <c r="AT98" s="89">
        <f t="shared" si="39"/>
        <v>-0.4192726008470985</v>
      </c>
      <c r="AU98" s="109">
        <f t="shared" si="44"/>
        <v>28.411579509433349</v>
      </c>
      <c r="AV98" s="108">
        <f t="shared" si="20"/>
        <v>1448.6385068777693</v>
      </c>
      <c r="AW98" s="129">
        <f t="shared" si="40"/>
        <v>-0.40765517383146499</v>
      </c>
      <c r="AX98" s="90">
        <f t="shared" si="41"/>
        <v>19.253032727087181</v>
      </c>
      <c r="AY98" s="108">
        <f t="shared" si="21"/>
        <v>1439.4799600954232</v>
      </c>
      <c r="AZ98" s="89">
        <f t="shared" si="42"/>
        <v>-0.41140008174050413</v>
      </c>
      <c r="BA98" s="109"/>
      <c r="BB98" s="109">
        <f t="shared" si="43"/>
        <v>2445.6</v>
      </c>
      <c r="BC98" s="109" t="e">
        <f>(B98*AM98)+(C98*AN98)+(D98*AO98)+(E98*AP98)+(F98*#REF!)+(G98*#REF!)</f>
        <v>#REF!</v>
      </c>
      <c r="BE98" s="108">
        <f t="shared" si="45"/>
        <v>46.599997999999999</v>
      </c>
      <c r="BF98" s="108">
        <f t="shared" si="46"/>
        <v>0</v>
      </c>
    </row>
    <row r="99" spans="1:58" ht="12.75" customHeight="1" x14ac:dyDescent="0.2">
      <c r="A99" s="107">
        <v>39741</v>
      </c>
      <c r="B99" s="108">
        <v>43.240001999999997</v>
      </c>
      <c r="C99" s="108">
        <v>39.82</v>
      </c>
      <c r="D99" s="108">
        <v>31.01</v>
      </c>
      <c r="E99" s="108">
        <v>41.029998999999997</v>
      </c>
      <c r="F99" s="108"/>
      <c r="G99" s="108"/>
      <c r="L99" s="156">
        <f>IF(int=Weekly,-$B$4,IF(int=Bi_Weekly,-$B$4,IF(int=Monthly,-$B$4,IF(int=Quarterly,0,IF(int=Yearly,0,IF(int=None,0,0))))))</f>
        <v>0</v>
      </c>
      <c r="M99" s="110">
        <f t="shared" ref="M99:M162" si="47">(ABS((L99*$B$29)/B99))</f>
        <v>0</v>
      </c>
      <c r="N99" s="126">
        <f t="shared" ref="N99:N162" si="48">(ABS((L99*$C$29)/C99))</f>
        <v>0</v>
      </c>
      <c r="O99" s="110">
        <f t="shared" ref="O99:O162" si="49">(ABS((L99*$D$29)/D99))</f>
        <v>0</v>
      </c>
      <c r="P99" s="110">
        <f t="shared" ref="P99:P162" si="50">(ABS((L99*$E$29)/E99))</f>
        <v>0</v>
      </c>
      <c r="Q99" s="110">
        <f t="shared" si="24"/>
        <v>6.8734013192291297</v>
      </c>
      <c r="R99" s="110">
        <f t="shared" si="25"/>
        <v>11.137904415916704</v>
      </c>
      <c r="S99" s="110">
        <f t="shared" si="26"/>
        <v>13.423394289475313</v>
      </c>
      <c r="T99" s="110">
        <f t="shared" si="27"/>
        <v>3.754176222090126</v>
      </c>
      <c r="U99" s="110"/>
      <c r="V99" s="110"/>
      <c r="W99" s="110"/>
      <c r="X99" s="110"/>
      <c r="Y99" s="110"/>
      <c r="Z99" s="110"/>
      <c r="AA99" s="110">
        <f t="shared" ref="AA99:AA162" si="51">(Q99*U99)</f>
        <v>0</v>
      </c>
      <c r="AB99" s="110">
        <f t="shared" ref="AB99:AB162" si="52">(R99*V99)</f>
        <v>0</v>
      </c>
      <c r="AC99" s="110">
        <f t="shared" ref="AC99:AC162" si="53">(S99*W99)</f>
        <v>0</v>
      </c>
      <c r="AD99" s="110">
        <f t="shared" ref="AD99:AD162" si="54">(T99*X99)</f>
        <v>0</v>
      </c>
      <c r="AE99" s="110">
        <f t="shared" ref="AE99:AE162" si="55">IF(AA99&gt;0,AA99/B99,0)</f>
        <v>0</v>
      </c>
      <c r="AF99" s="110">
        <f t="shared" ref="AF99:AF162" si="56">IF(AB99&gt;0,AB99/C99,0)</f>
        <v>0</v>
      </c>
      <c r="AG99" s="110">
        <f t="shared" ref="AG99:AG162" si="57">IF(AC99&gt;0,AC99/D99,0)</f>
        <v>0</v>
      </c>
      <c r="AH99" s="110">
        <f t="shared" ref="AH99:AH162" si="58">IF(AD99&gt;0,AD99/E99,0)</f>
        <v>0</v>
      </c>
      <c r="AI99" s="110">
        <f t="shared" si="28"/>
        <v>7.0612656064541979E-2</v>
      </c>
      <c r="AJ99" s="110">
        <f t="shared" si="29"/>
        <v>0.25194511157823907</v>
      </c>
      <c r="AK99" s="110">
        <f t="shared" si="30"/>
        <v>0.10904616519353588</v>
      </c>
      <c r="AL99" s="110">
        <f t="shared" si="31"/>
        <v>3.4935779575985045E-2</v>
      </c>
      <c r="AM99" s="110">
        <f t="shared" si="32"/>
        <v>6.9440139752936716</v>
      </c>
      <c r="AN99" s="110">
        <f t="shared" si="33"/>
        <v>11.389849527494944</v>
      </c>
      <c r="AO99" s="110">
        <f t="shared" si="34"/>
        <v>13.532440454668849</v>
      </c>
      <c r="AP99" s="110">
        <f t="shared" si="35"/>
        <v>3.7891120016661111</v>
      </c>
      <c r="AQ99" s="90">
        <f t="shared" si="36"/>
        <v>0</v>
      </c>
      <c r="AR99" s="90">
        <f t="shared" si="37"/>
        <v>-2445.6</v>
      </c>
      <c r="AS99" s="90">
        <f t="shared" si="38"/>
        <v>1311.0105441868843</v>
      </c>
      <c r="AT99" s="89">
        <f t="shared" si="39"/>
        <v>-0.46393091912541529</v>
      </c>
      <c r="AU99" s="109">
        <f t="shared" si="44"/>
        <v>28.411579509433349</v>
      </c>
      <c r="AV99" s="108">
        <f t="shared" ref="AV99:AV162" si="59">AS99+AU99</f>
        <v>1339.4221236963176</v>
      </c>
      <c r="AW99" s="129">
        <f t="shared" si="40"/>
        <v>-0.45231349210978178</v>
      </c>
      <c r="AX99" s="90">
        <f t="shared" si="41"/>
        <v>17.900682316220021</v>
      </c>
      <c r="AY99" s="108">
        <f t="shared" ref="AY99:AY162" si="60">AS99+AX99</f>
        <v>1328.9112265031044</v>
      </c>
      <c r="AZ99" s="89">
        <f t="shared" si="42"/>
        <v>-0.45661137287246301</v>
      </c>
      <c r="BA99" s="109"/>
      <c r="BB99" s="109">
        <f t="shared" si="43"/>
        <v>2445.6</v>
      </c>
      <c r="BC99" s="109" t="e">
        <f>(B99*AM99)+(C99*AN99)+(D99*AO99)+(E99*AP99)+(F99*#REF!)+(G99*#REF!)</f>
        <v>#REF!</v>
      </c>
      <c r="BE99" s="108">
        <f t="shared" si="45"/>
        <v>43.240001999999997</v>
      </c>
      <c r="BF99" s="108">
        <f t="shared" si="46"/>
        <v>0</v>
      </c>
    </row>
    <row r="100" spans="1:58" ht="12.75" customHeight="1" x14ac:dyDescent="0.2">
      <c r="A100" s="107">
        <v>39748</v>
      </c>
      <c r="B100" s="108">
        <v>48.16</v>
      </c>
      <c r="C100" s="108">
        <v>43.91</v>
      </c>
      <c r="D100" s="108">
        <v>34.490001999999997</v>
      </c>
      <c r="E100" s="108">
        <v>46.349997999999999</v>
      </c>
      <c r="F100" s="108"/>
      <c r="G100" s="108"/>
      <c r="L100" s="156">
        <f>IF(int=Weekly,-$B$4,IF(int=Bi_Weekly,0,IF(int=Monthly,0,IF(int=Quarterly,-$B$4,IF(int=Yearly,0,IF(int=None,0,0))))))</f>
        <v>-489.12</v>
      </c>
      <c r="M100" s="110">
        <f t="shared" si="47"/>
        <v>3.2570760797342193</v>
      </c>
      <c r="N100" s="126">
        <f t="shared" si="48"/>
        <v>3.2359225688909135</v>
      </c>
      <c r="O100" s="110">
        <f t="shared" si="49"/>
        <v>4.1012901072026615</v>
      </c>
      <c r="P100" s="110">
        <f t="shared" si="50"/>
        <v>1.0510540259354491</v>
      </c>
      <c r="Q100" s="110">
        <f t="shared" ref="Q100:Q163" si="61">Q99+M100</f>
        <v>10.130477398963349</v>
      </c>
      <c r="R100" s="110">
        <f t="shared" ref="R100:R163" si="62">R99+N100</f>
        <v>14.373826984807618</v>
      </c>
      <c r="S100" s="110">
        <f t="shared" ref="S100:S163" si="63">S99+O100</f>
        <v>17.524684396677976</v>
      </c>
      <c r="T100" s="110">
        <f t="shared" ref="T100:T163" si="64">T99+P100</f>
        <v>4.8052302480255751</v>
      </c>
      <c r="U100" s="110"/>
      <c r="V100" s="110"/>
      <c r="W100" s="110"/>
      <c r="X100" s="110"/>
      <c r="Y100" s="110"/>
      <c r="Z100" s="110"/>
      <c r="AA100" s="110">
        <f t="shared" si="51"/>
        <v>0</v>
      </c>
      <c r="AB100" s="110">
        <f t="shared" si="52"/>
        <v>0</v>
      </c>
      <c r="AC100" s="110">
        <f t="shared" si="53"/>
        <v>0</v>
      </c>
      <c r="AD100" s="110">
        <f t="shared" si="54"/>
        <v>0</v>
      </c>
      <c r="AE100" s="110">
        <f t="shared" si="55"/>
        <v>0</v>
      </c>
      <c r="AF100" s="110">
        <f t="shared" si="56"/>
        <v>0</v>
      </c>
      <c r="AG100" s="110">
        <f t="shared" si="57"/>
        <v>0</v>
      </c>
      <c r="AH100" s="110">
        <f t="shared" si="58"/>
        <v>0</v>
      </c>
      <c r="AI100" s="110">
        <f t="shared" ref="AI100:AI163" si="65">AE100+AI99+IF(AE100&lt;0,AE100,0)</f>
        <v>7.0612656064541979E-2</v>
      </c>
      <c r="AJ100" s="110">
        <f t="shared" ref="AJ100:AJ163" si="66">AF100+AJ99+IF(AF100&lt;0,AF100,0)</f>
        <v>0.25194511157823907</v>
      </c>
      <c r="AK100" s="110">
        <f t="shared" ref="AK100:AK163" si="67">AG100+AK99+IF(AG100&lt;0,AG100,0)</f>
        <v>0.10904616519353588</v>
      </c>
      <c r="AL100" s="110">
        <f t="shared" ref="AL100:AL163" si="68">AH100+AL99+IF(AH100&lt;0,AH100,0)</f>
        <v>3.4935779575985045E-2</v>
      </c>
      <c r="AM100" s="110">
        <f t="shared" ref="AM100:AM163" si="69">Q100+AI100</f>
        <v>10.20109005502789</v>
      </c>
      <c r="AN100" s="110">
        <f t="shared" ref="AN100:AN163" si="70">R100+AJ100</f>
        <v>14.625772096385857</v>
      </c>
      <c r="AO100" s="110">
        <f t="shared" ref="AO100:AO163" si="71">S100+AK100</f>
        <v>17.633730561871513</v>
      </c>
      <c r="AP100" s="110">
        <f t="shared" ref="AP100:AP163" si="72">T100+AL100</f>
        <v>4.8401660276015601</v>
      </c>
      <c r="AQ100" s="90">
        <f t="shared" ref="AQ100:AQ163" si="73">(AA100+AB100+AC100+AD100)</f>
        <v>0</v>
      </c>
      <c r="AR100" s="90">
        <f t="shared" ref="AR100:AR163" si="74">AR99+L100</f>
        <v>-2934.72</v>
      </c>
      <c r="AS100" s="90">
        <f t="shared" ref="AS100:AS163" si="75">(Q100*B100)+(R100*C100)+(S100*D100)+(T100*E100)</f>
        <v>1946.1873467132941</v>
      </c>
      <c r="AT100" s="89">
        <f t="shared" ref="AT100:AT163" si="76">(AS100/ABS(AR100))-1</f>
        <v>-0.33684053445872375</v>
      </c>
      <c r="AU100" s="109">
        <f t="shared" si="44"/>
        <v>28.411579509433349</v>
      </c>
      <c r="AV100" s="108">
        <f t="shared" si="59"/>
        <v>1974.5989262227274</v>
      </c>
      <c r="AW100" s="129">
        <f t="shared" ref="AW100:AW163" si="77">(AV100/ABS(AR100))-1</f>
        <v>-0.32715934527902912</v>
      </c>
      <c r="AX100" s="90">
        <f t="shared" ref="AX100:AX163" si="78">(B100*AI100)+(C100*AJ100)+(D100*AK100)+(E100*AL100)</f>
        <v>19.843891134561549</v>
      </c>
      <c r="AY100" s="108">
        <f t="shared" si="60"/>
        <v>1966.0312378478557</v>
      </c>
      <c r="AZ100" s="89">
        <f t="shared" ref="AZ100:AZ163" si="79">(AY100/ABS(AR100))-1</f>
        <v>-0.3300787680433378</v>
      </c>
      <c r="BA100" s="109"/>
      <c r="BB100" s="109">
        <f t="shared" ref="BB100:BB163" si="80">ABS(AR100)</f>
        <v>2934.72</v>
      </c>
      <c r="BC100" s="109" t="e">
        <f>(B100*AM100)+(C100*AN100)+(D100*AO100)+(E100*AP100)+(F100*#REF!)+(G100*#REF!)</f>
        <v>#REF!</v>
      </c>
      <c r="BE100" s="108">
        <f t="shared" si="45"/>
        <v>48.16</v>
      </c>
      <c r="BF100" s="108">
        <f t="shared" si="46"/>
        <v>0</v>
      </c>
    </row>
    <row r="101" spans="1:58" ht="12.75" customHeight="1" x14ac:dyDescent="0.2">
      <c r="A101" s="107">
        <v>39755</v>
      </c>
      <c r="B101" s="108">
        <v>46.110000999999997</v>
      </c>
      <c r="C101" s="108">
        <v>42.150002000000001</v>
      </c>
      <c r="D101" s="108">
        <v>33.240001999999997</v>
      </c>
      <c r="E101" s="108">
        <v>43.939999</v>
      </c>
      <c r="F101" s="108"/>
      <c r="G101" s="108"/>
      <c r="L101" s="156">
        <f>IF(int=Weekly,-$B$4,IF(int=Bi_Weekly,-$B$4,IF(int=Monthly,0,IF(int=Quarterly,0,IF(int=Yearly,0,IF(int=None,0,0))))))</f>
        <v>0</v>
      </c>
      <c r="M101" s="110">
        <f t="shared" si="47"/>
        <v>0</v>
      </c>
      <c r="N101" s="126">
        <f t="shared" si="48"/>
        <v>0</v>
      </c>
      <c r="O101" s="110">
        <f t="shared" si="49"/>
        <v>0</v>
      </c>
      <c r="P101" s="110">
        <f t="shared" si="50"/>
        <v>0</v>
      </c>
      <c r="Q101" s="110">
        <f t="shared" si="61"/>
        <v>10.130477398963349</v>
      </c>
      <c r="R101" s="110">
        <f t="shared" si="62"/>
        <v>14.373826984807618</v>
      </c>
      <c r="S101" s="110">
        <f t="shared" si="63"/>
        <v>17.524684396677976</v>
      </c>
      <c r="T101" s="110">
        <f t="shared" si="64"/>
        <v>4.8052302480255751</v>
      </c>
      <c r="U101" s="110"/>
      <c r="V101" s="110"/>
      <c r="W101" s="110"/>
      <c r="X101" s="110"/>
      <c r="Y101" s="110"/>
      <c r="Z101" s="110"/>
      <c r="AA101" s="110">
        <f t="shared" si="51"/>
        <v>0</v>
      </c>
      <c r="AB101" s="110">
        <f t="shared" si="52"/>
        <v>0</v>
      </c>
      <c r="AC101" s="110">
        <f t="shared" si="53"/>
        <v>0</v>
      </c>
      <c r="AD101" s="110">
        <f t="shared" si="54"/>
        <v>0</v>
      </c>
      <c r="AE101" s="110">
        <f t="shared" si="55"/>
        <v>0</v>
      </c>
      <c r="AF101" s="110">
        <f t="shared" si="56"/>
        <v>0</v>
      </c>
      <c r="AG101" s="110">
        <f t="shared" si="57"/>
        <v>0</v>
      </c>
      <c r="AH101" s="110">
        <f t="shared" si="58"/>
        <v>0</v>
      </c>
      <c r="AI101" s="110">
        <f t="shared" si="65"/>
        <v>7.0612656064541979E-2</v>
      </c>
      <c r="AJ101" s="110">
        <f t="shared" si="66"/>
        <v>0.25194511157823907</v>
      </c>
      <c r="AK101" s="110">
        <f t="shared" si="67"/>
        <v>0.10904616519353588</v>
      </c>
      <c r="AL101" s="110">
        <f t="shared" si="68"/>
        <v>3.4935779575985045E-2</v>
      </c>
      <c r="AM101" s="110">
        <f t="shared" si="69"/>
        <v>10.20109005502789</v>
      </c>
      <c r="AN101" s="110">
        <f t="shared" si="70"/>
        <v>14.625772096385857</v>
      </c>
      <c r="AO101" s="110">
        <f t="shared" si="71"/>
        <v>17.633730561871513</v>
      </c>
      <c r="AP101" s="110">
        <f t="shared" si="72"/>
        <v>4.8401660276015601</v>
      </c>
      <c r="AQ101" s="90">
        <f t="shared" si="73"/>
        <v>0</v>
      </c>
      <c r="AR101" s="90">
        <f t="shared" si="74"/>
        <v>-2934.72</v>
      </c>
      <c r="AS101" s="90">
        <f t="shared" si="75"/>
        <v>1866.6355158419308</v>
      </c>
      <c r="AT101" s="89">
        <f t="shared" si="76"/>
        <v>-0.36394766252251287</v>
      </c>
      <c r="AU101" s="109">
        <f t="shared" ref="AU101:AU164" si="81">AU100+AQ101</f>
        <v>28.411579509433349</v>
      </c>
      <c r="AV101" s="108">
        <f t="shared" si="59"/>
        <v>1895.0470953513641</v>
      </c>
      <c r="AW101" s="129">
        <f t="shared" si="77"/>
        <v>-0.35426647334281836</v>
      </c>
      <c r="AX101" s="90">
        <f t="shared" si="78"/>
        <v>19.035209467420152</v>
      </c>
      <c r="AY101" s="108">
        <f t="shared" si="60"/>
        <v>1885.6707253093509</v>
      </c>
      <c r="AZ101" s="89">
        <f t="shared" si="79"/>
        <v>-0.35746145277595442</v>
      </c>
      <c r="BA101" s="109"/>
      <c r="BB101" s="109">
        <f t="shared" si="80"/>
        <v>2934.72</v>
      </c>
      <c r="BC101" s="109" t="e">
        <f>(B101*AM101)+(C101*AN101)+(D101*AO101)+(E101*AP101)+(F101*#REF!)+(G101*#REF!)</f>
        <v>#REF!</v>
      </c>
      <c r="BE101" s="108">
        <f t="shared" si="45"/>
        <v>46.110000999999997</v>
      </c>
      <c r="BF101" s="108">
        <f t="shared" si="46"/>
        <v>0</v>
      </c>
    </row>
    <row r="102" spans="1:58" ht="12.75" customHeight="1" x14ac:dyDescent="0.2">
      <c r="A102" s="107">
        <v>39762</v>
      </c>
      <c r="B102" s="108">
        <v>43.150002000000001</v>
      </c>
      <c r="C102" s="108">
        <v>39.580002</v>
      </c>
      <c r="D102" s="108">
        <v>30.799999</v>
      </c>
      <c r="E102" s="108">
        <v>39.979999999999997</v>
      </c>
      <c r="F102" s="108"/>
      <c r="G102" s="108"/>
      <c r="L102" s="156">
        <f>IF(int=Weekly,-$B$4,IF(int=Bi_Weekly,0,IF(int=Monthly,0,IF(int=Quarterly,0,IF(int=Yearly,0,IF(int=None,0,0))))))</f>
        <v>0</v>
      </c>
      <c r="M102" s="110">
        <f t="shared" si="47"/>
        <v>0</v>
      </c>
      <c r="N102" s="126">
        <f t="shared" si="48"/>
        <v>0</v>
      </c>
      <c r="O102" s="110">
        <f t="shared" si="49"/>
        <v>0</v>
      </c>
      <c r="P102" s="110">
        <f t="shared" si="50"/>
        <v>0</v>
      </c>
      <c r="Q102" s="110">
        <f t="shared" si="61"/>
        <v>10.130477398963349</v>
      </c>
      <c r="R102" s="110">
        <f t="shared" si="62"/>
        <v>14.373826984807618</v>
      </c>
      <c r="S102" s="110">
        <f t="shared" si="63"/>
        <v>17.524684396677976</v>
      </c>
      <c r="T102" s="110">
        <f t="shared" si="64"/>
        <v>4.8052302480255751</v>
      </c>
      <c r="U102" s="110"/>
      <c r="V102" s="110"/>
      <c r="W102" s="110"/>
      <c r="X102" s="110"/>
      <c r="Y102" s="110"/>
      <c r="Z102" s="110"/>
      <c r="AA102" s="110">
        <f t="shared" si="51"/>
        <v>0</v>
      </c>
      <c r="AB102" s="110">
        <f t="shared" si="52"/>
        <v>0</v>
      </c>
      <c r="AC102" s="110">
        <f t="shared" si="53"/>
        <v>0</v>
      </c>
      <c r="AD102" s="110">
        <f t="shared" si="54"/>
        <v>0</v>
      </c>
      <c r="AE102" s="110">
        <f t="shared" si="55"/>
        <v>0</v>
      </c>
      <c r="AF102" s="110">
        <f t="shared" si="56"/>
        <v>0</v>
      </c>
      <c r="AG102" s="110">
        <f t="shared" si="57"/>
        <v>0</v>
      </c>
      <c r="AH102" s="110">
        <f t="shared" si="58"/>
        <v>0</v>
      </c>
      <c r="AI102" s="110">
        <f t="shared" si="65"/>
        <v>7.0612656064541979E-2</v>
      </c>
      <c r="AJ102" s="110">
        <f t="shared" si="66"/>
        <v>0.25194511157823907</v>
      </c>
      <c r="AK102" s="110">
        <f t="shared" si="67"/>
        <v>0.10904616519353588</v>
      </c>
      <c r="AL102" s="110">
        <f t="shared" si="68"/>
        <v>3.4935779575985045E-2</v>
      </c>
      <c r="AM102" s="110">
        <f t="shared" si="69"/>
        <v>10.20109005502789</v>
      </c>
      <c r="AN102" s="110">
        <f t="shared" si="70"/>
        <v>14.625772096385857</v>
      </c>
      <c r="AO102" s="110">
        <f t="shared" si="71"/>
        <v>17.633730561871513</v>
      </c>
      <c r="AP102" s="110">
        <f t="shared" si="72"/>
        <v>4.8401660276015601</v>
      </c>
      <c r="AQ102" s="90">
        <f t="shared" si="73"/>
        <v>0</v>
      </c>
      <c r="AR102" s="90">
        <f t="shared" si="74"/>
        <v>-2934.72</v>
      </c>
      <c r="AS102" s="90">
        <f t="shared" si="75"/>
        <v>1737.9195880416225</v>
      </c>
      <c r="AT102" s="89">
        <f t="shared" si="76"/>
        <v>-0.40780735877984176</v>
      </c>
      <c r="AU102" s="109">
        <f t="shared" si="81"/>
        <v>28.411579509433349</v>
      </c>
      <c r="AV102" s="108">
        <f t="shared" si="59"/>
        <v>1766.3311675510558</v>
      </c>
      <c r="AW102" s="129">
        <f t="shared" si="77"/>
        <v>-0.39812616960014724</v>
      </c>
      <c r="AX102" s="90">
        <f t="shared" si="78"/>
        <v>17.774278516929847</v>
      </c>
      <c r="AY102" s="108">
        <f t="shared" si="60"/>
        <v>1755.6938665585524</v>
      </c>
      <c r="AZ102" s="89">
        <f t="shared" si="79"/>
        <v>-0.40175080874545022</v>
      </c>
      <c r="BA102" s="109"/>
      <c r="BB102" s="109">
        <f t="shared" si="80"/>
        <v>2934.72</v>
      </c>
      <c r="BC102" s="109" t="e">
        <f>(B102*AM102)+(C102*AN102)+(D102*AO102)+(E102*AP102)+(F102*#REF!)+(G102*#REF!)</f>
        <v>#REF!</v>
      </c>
      <c r="BE102" s="108">
        <f t="shared" si="45"/>
        <v>43.150002000000001</v>
      </c>
      <c r="BF102" s="108">
        <f t="shared" si="46"/>
        <v>0</v>
      </c>
    </row>
    <row r="103" spans="1:58" ht="12.75" customHeight="1" x14ac:dyDescent="0.2">
      <c r="A103" s="107">
        <v>39769</v>
      </c>
      <c r="B103" s="108">
        <v>39.290000999999997</v>
      </c>
      <c r="C103" s="108">
        <v>36.009998000000003</v>
      </c>
      <c r="D103" s="108">
        <v>27.23</v>
      </c>
      <c r="E103" s="108">
        <v>35.520000000000003</v>
      </c>
      <c r="F103" s="108"/>
      <c r="G103" s="108"/>
      <c r="L103" s="156">
        <f>IF(int=Weekly,-$B$4,IF(int=Bi_Weekly,-$B$4,IF(int=Monthly,-$B$4,IF(int=Quarterly,0,IF(int=Yearly,0,IF(int=None,0,0))))))</f>
        <v>0</v>
      </c>
      <c r="M103" s="110">
        <f t="shared" si="47"/>
        <v>0</v>
      </c>
      <c r="N103" s="126">
        <f t="shared" si="48"/>
        <v>0</v>
      </c>
      <c r="O103" s="110">
        <f t="shared" si="49"/>
        <v>0</v>
      </c>
      <c r="P103" s="110">
        <f t="shared" si="50"/>
        <v>0</v>
      </c>
      <c r="Q103" s="110">
        <f t="shared" si="61"/>
        <v>10.130477398963349</v>
      </c>
      <c r="R103" s="110">
        <f t="shared" si="62"/>
        <v>14.373826984807618</v>
      </c>
      <c r="S103" s="110">
        <f t="shared" si="63"/>
        <v>17.524684396677976</v>
      </c>
      <c r="T103" s="110">
        <f t="shared" si="64"/>
        <v>4.8052302480255751</v>
      </c>
      <c r="U103" s="110"/>
      <c r="V103" s="110"/>
      <c r="W103" s="110"/>
      <c r="X103" s="110"/>
      <c r="Y103" s="110"/>
      <c r="Z103" s="110"/>
      <c r="AA103" s="110">
        <f t="shared" si="51"/>
        <v>0</v>
      </c>
      <c r="AB103" s="110">
        <f t="shared" si="52"/>
        <v>0</v>
      </c>
      <c r="AC103" s="110">
        <f t="shared" si="53"/>
        <v>0</v>
      </c>
      <c r="AD103" s="110">
        <f t="shared" si="54"/>
        <v>0</v>
      </c>
      <c r="AE103" s="110">
        <f t="shared" si="55"/>
        <v>0</v>
      </c>
      <c r="AF103" s="110">
        <f t="shared" si="56"/>
        <v>0</v>
      </c>
      <c r="AG103" s="110">
        <f t="shared" si="57"/>
        <v>0</v>
      </c>
      <c r="AH103" s="110">
        <f t="shared" si="58"/>
        <v>0</v>
      </c>
      <c r="AI103" s="110">
        <f t="shared" si="65"/>
        <v>7.0612656064541979E-2</v>
      </c>
      <c r="AJ103" s="110">
        <f t="shared" si="66"/>
        <v>0.25194511157823907</v>
      </c>
      <c r="AK103" s="110">
        <f t="shared" si="67"/>
        <v>0.10904616519353588</v>
      </c>
      <c r="AL103" s="110">
        <f t="shared" si="68"/>
        <v>3.4935779575985045E-2</v>
      </c>
      <c r="AM103" s="110">
        <f t="shared" si="69"/>
        <v>10.20109005502789</v>
      </c>
      <c r="AN103" s="110">
        <f t="shared" si="70"/>
        <v>14.625772096385857</v>
      </c>
      <c r="AO103" s="110">
        <f t="shared" si="71"/>
        <v>17.633730561871513</v>
      </c>
      <c r="AP103" s="110">
        <f t="shared" si="72"/>
        <v>4.8401660276015601</v>
      </c>
      <c r="AQ103" s="90">
        <f t="shared" si="73"/>
        <v>0</v>
      </c>
      <c r="AR103" s="90">
        <f t="shared" si="74"/>
        <v>-2934.72</v>
      </c>
      <c r="AS103" s="90">
        <f t="shared" si="75"/>
        <v>1563.5068826424254</v>
      </c>
      <c r="AT103" s="89">
        <f t="shared" si="76"/>
        <v>-0.46723814106884964</v>
      </c>
      <c r="AU103" s="109">
        <f t="shared" si="81"/>
        <v>28.411579509433349</v>
      </c>
      <c r="AV103" s="108">
        <f t="shared" si="59"/>
        <v>1591.9184621518586</v>
      </c>
      <c r="AW103" s="129">
        <f t="shared" si="77"/>
        <v>-0.45755695188915513</v>
      </c>
      <c r="AX103" s="90">
        <f t="shared" si="78"/>
        <v>16.057160260189647</v>
      </c>
      <c r="AY103" s="108">
        <f t="shared" si="60"/>
        <v>1579.564042902615</v>
      </c>
      <c r="AZ103" s="89">
        <f t="shared" si="79"/>
        <v>-0.4617666956634312</v>
      </c>
      <c r="BA103" s="109"/>
      <c r="BB103" s="109">
        <f t="shared" si="80"/>
        <v>2934.72</v>
      </c>
      <c r="BC103" s="109" t="e">
        <f>(B103*AM103)+(C103*AN103)+(D103*AO103)+(E103*AP103)+(F103*#REF!)+(G103*#REF!)</f>
        <v>#REF!</v>
      </c>
      <c r="BE103" s="108">
        <f t="shared" si="45"/>
        <v>39.290000999999997</v>
      </c>
      <c r="BF103" s="108">
        <f t="shared" si="46"/>
        <v>0</v>
      </c>
    </row>
    <row r="104" spans="1:58" ht="12.75" customHeight="1" x14ac:dyDescent="0.2">
      <c r="A104" s="107">
        <v>39776</v>
      </c>
      <c r="B104" s="108">
        <v>44.299999</v>
      </c>
      <c r="C104" s="108">
        <v>40.990001999999997</v>
      </c>
      <c r="D104" s="108">
        <v>31.83</v>
      </c>
      <c r="E104" s="108">
        <v>41.919998</v>
      </c>
      <c r="F104" s="108"/>
      <c r="G104" s="108"/>
      <c r="L104" s="156">
        <f>IF(int=Weekly,-$B$4,IF(int=Bi_Weekly,0,IF(int=Monthly,0,IF(int=Quarterly,0,IF(int=Yearly,0,IF(int=None,0,0))))))</f>
        <v>0</v>
      </c>
      <c r="M104" s="110">
        <f t="shared" si="47"/>
        <v>0</v>
      </c>
      <c r="N104" s="126">
        <f t="shared" si="48"/>
        <v>0</v>
      </c>
      <c r="O104" s="110">
        <f t="shared" si="49"/>
        <v>0</v>
      </c>
      <c r="P104" s="110">
        <f t="shared" si="50"/>
        <v>0</v>
      </c>
      <c r="Q104" s="110">
        <f t="shared" si="61"/>
        <v>10.130477398963349</v>
      </c>
      <c r="R104" s="110">
        <f t="shared" si="62"/>
        <v>14.373826984807618</v>
      </c>
      <c r="S104" s="110">
        <f t="shared" si="63"/>
        <v>17.524684396677976</v>
      </c>
      <c r="T104" s="110">
        <f t="shared" si="64"/>
        <v>4.8052302480255751</v>
      </c>
      <c r="U104" s="110"/>
      <c r="V104" s="110"/>
      <c r="W104" s="110"/>
      <c r="X104" s="110"/>
      <c r="Y104" s="110"/>
      <c r="Z104" s="110"/>
      <c r="AA104" s="110">
        <f t="shared" si="51"/>
        <v>0</v>
      </c>
      <c r="AB104" s="110">
        <f t="shared" si="52"/>
        <v>0</v>
      </c>
      <c r="AC104" s="110">
        <f t="shared" si="53"/>
        <v>0</v>
      </c>
      <c r="AD104" s="110">
        <f t="shared" si="54"/>
        <v>0</v>
      </c>
      <c r="AE104" s="110">
        <f t="shared" si="55"/>
        <v>0</v>
      </c>
      <c r="AF104" s="110">
        <f t="shared" si="56"/>
        <v>0</v>
      </c>
      <c r="AG104" s="110">
        <f t="shared" si="57"/>
        <v>0</v>
      </c>
      <c r="AH104" s="110">
        <f t="shared" si="58"/>
        <v>0</v>
      </c>
      <c r="AI104" s="110">
        <f t="shared" si="65"/>
        <v>7.0612656064541979E-2</v>
      </c>
      <c r="AJ104" s="110">
        <f t="shared" si="66"/>
        <v>0.25194511157823907</v>
      </c>
      <c r="AK104" s="110">
        <f t="shared" si="67"/>
        <v>0.10904616519353588</v>
      </c>
      <c r="AL104" s="110">
        <f t="shared" si="68"/>
        <v>3.4935779575985045E-2</v>
      </c>
      <c r="AM104" s="110">
        <f t="shared" si="69"/>
        <v>10.20109005502789</v>
      </c>
      <c r="AN104" s="110">
        <f t="shared" si="70"/>
        <v>14.625772096385857</v>
      </c>
      <c r="AO104" s="110">
        <f t="shared" si="71"/>
        <v>17.633730561871513</v>
      </c>
      <c r="AP104" s="110">
        <f t="shared" si="72"/>
        <v>4.8401660276015601</v>
      </c>
      <c r="AQ104" s="90">
        <f t="shared" si="73"/>
        <v>0</v>
      </c>
      <c r="AR104" s="90">
        <f t="shared" si="74"/>
        <v>-2934.72</v>
      </c>
      <c r="AS104" s="90">
        <f t="shared" si="75"/>
        <v>1797.209282231549</v>
      </c>
      <c r="AT104" s="89">
        <f t="shared" si="76"/>
        <v>-0.38760451346924096</v>
      </c>
      <c r="AU104" s="109">
        <f t="shared" si="81"/>
        <v>28.411579509433349</v>
      </c>
      <c r="AV104" s="108">
        <f t="shared" si="59"/>
        <v>1825.6208617409823</v>
      </c>
      <c r="AW104" s="129">
        <f t="shared" si="77"/>
        <v>-0.37792332428954645</v>
      </c>
      <c r="AX104" s="90">
        <f t="shared" si="78"/>
        <v>18.390818468592776</v>
      </c>
      <c r="AY104" s="108">
        <f t="shared" si="60"/>
        <v>1815.6001007001416</v>
      </c>
      <c r="AZ104" s="89">
        <f t="shared" si="79"/>
        <v>-0.38133787867321522</v>
      </c>
      <c r="BA104" s="109"/>
      <c r="BB104" s="109">
        <f t="shared" si="80"/>
        <v>2934.72</v>
      </c>
      <c r="BC104" s="109" t="e">
        <f>(B104*AM104)+(C104*AN104)+(D104*AO104)+(E104*AP104)+(F104*#REF!)+(G104*#REF!)</f>
        <v>#REF!</v>
      </c>
      <c r="BE104" s="108">
        <f t="shared" si="45"/>
        <v>44.299999</v>
      </c>
      <c r="BF104" s="108">
        <f t="shared" si="46"/>
        <v>0</v>
      </c>
    </row>
    <row r="105" spans="1:58" ht="12.75" customHeight="1" x14ac:dyDescent="0.2">
      <c r="A105" s="107">
        <v>39783</v>
      </c>
      <c r="B105" s="108">
        <v>43.209999000000003</v>
      </c>
      <c r="C105" s="108">
        <v>40.369999</v>
      </c>
      <c r="D105" s="108">
        <v>31.139999</v>
      </c>
      <c r="E105" s="108">
        <v>40.549999</v>
      </c>
      <c r="F105" s="108"/>
      <c r="G105" s="108"/>
      <c r="L105" s="156">
        <f>IF(int=Weekly,-$B$4,IF(int=Bi_Weekly,-$B$4,IF(int=Monthly,0,IF(int=Quarterly,0,IF(int=Yearly,0,IF(int=None,0,0))))))</f>
        <v>0</v>
      </c>
      <c r="M105" s="110">
        <f t="shared" si="47"/>
        <v>0</v>
      </c>
      <c r="N105" s="126">
        <f t="shared" si="48"/>
        <v>0</v>
      </c>
      <c r="O105" s="110">
        <f t="shared" si="49"/>
        <v>0</v>
      </c>
      <c r="P105" s="110">
        <f t="shared" si="50"/>
        <v>0</v>
      </c>
      <c r="Q105" s="110">
        <f t="shared" si="61"/>
        <v>10.130477398963349</v>
      </c>
      <c r="R105" s="110">
        <f t="shared" si="62"/>
        <v>14.373826984807618</v>
      </c>
      <c r="S105" s="110">
        <f t="shared" si="63"/>
        <v>17.524684396677976</v>
      </c>
      <c r="T105" s="110">
        <f t="shared" si="64"/>
        <v>4.8052302480255751</v>
      </c>
      <c r="U105" s="110"/>
      <c r="V105" s="110"/>
      <c r="W105" s="110"/>
      <c r="X105" s="110"/>
      <c r="Y105" s="110"/>
      <c r="Z105" s="110"/>
      <c r="AA105" s="110">
        <f t="shared" si="51"/>
        <v>0</v>
      </c>
      <c r="AB105" s="110">
        <f t="shared" si="52"/>
        <v>0</v>
      </c>
      <c r="AC105" s="110">
        <f t="shared" si="53"/>
        <v>0</v>
      </c>
      <c r="AD105" s="110">
        <f t="shared" si="54"/>
        <v>0</v>
      </c>
      <c r="AE105" s="110">
        <f t="shared" si="55"/>
        <v>0</v>
      </c>
      <c r="AF105" s="110">
        <f t="shared" si="56"/>
        <v>0</v>
      </c>
      <c r="AG105" s="110">
        <f t="shared" si="57"/>
        <v>0</v>
      </c>
      <c r="AH105" s="110">
        <f t="shared" si="58"/>
        <v>0</v>
      </c>
      <c r="AI105" s="110">
        <f t="shared" si="65"/>
        <v>7.0612656064541979E-2</v>
      </c>
      <c r="AJ105" s="110">
        <f t="shared" si="66"/>
        <v>0.25194511157823907</v>
      </c>
      <c r="AK105" s="110">
        <f t="shared" si="67"/>
        <v>0.10904616519353588</v>
      </c>
      <c r="AL105" s="110">
        <f t="shared" si="68"/>
        <v>3.4935779575985045E-2</v>
      </c>
      <c r="AM105" s="110">
        <f t="shared" si="69"/>
        <v>10.20109005502789</v>
      </c>
      <c r="AN105" s="110">
        <f t="shared" si="70"/>
        <v>14.625772096385857</v>
      </c>
      <c r="AO105" s="110">
        <f t="shared" si="71"/>
        <v>17.633730561871513</v>
      </c>
      <c r="AP105" s="110">
        <f t="shared" si="72"/>
        <v>4.8401660276015601</v>
      </c>
      <c r="AQ105" s="90">
        <f t="shared" si="73"/>
        <v>0</v>
      </c>
      <c r="AR105" s="90">
        <f t="shared" si="74"/>
        <v>-2934.72</v>
      </c>
      <c r="AS105" s="90">
        <f t="shared" si="75"/>
        <v>1758.5800356216603</v>
      </c>
      <c r="AT105" s="89">
        <f t="shared" si="76"/>
        <v>-0.40076735238058137</v>
      </c>
      <c r="AU105" s="109">
        <f t="shared" si="81"/>
        <v>28.411579509433349</v>
      </c>
      <c r="AV105" s="108">
        <f t="shared" si="59"/>
        <v>1786.9916151310936</v>
      </c>
      <c r="AW105" s="129">
        <f t="shared" si="77"/>
        <v>-0.39108616320088674</v>
      </c>
      <c r="AX105" s="90">
        <f t="shared" si="78"/>
        <v>18.034540002355563</v>
      </c>
      <c r="AY105" s="108">
        <f t="shared" si="60"/>
        <v>1776.6145756240157</v>
      </c>
      <c r="AZ105" s="89">
        <f t="shared" si="79"/>
        <v>-0.39462211876294306</v>
      </c>
      <c r="BA105" s="109"/>
      <c r="BB105" s="109">
        <f t="shared" si="80"/>
        <v>2934.72</v>
      </c>
      <c r="BC105" s="109" t="e">
        <f>(B105*AM105)+(C105*AN105)+(D105*AO105)+(E105*AP105)+(F105*#REF!)+(G105*#REF!)</f>
        <v>#REF!</v>
      </c>
      <c r="BE105" s="108">
        <f t="shared" si="45"/>
        <v>43.209999000000003</v>
      </c>
      <c r="BF105" s="108">
        <f t="shared" si="46"/>
        <v>0</v>
      </c>
    </row>
    <row r="106" spans="1:58" ht="12.75" customHeight="1" x14ac:dyDescent="0.2">
      <c r="A106" s="107">
        <v>39790</v>
      </c>
      <c r="B106" s="108">
        <v>43.720001000000003</v>
      </c>
      <c r="C106" s="108">
        <v>40.540000999999997</v>
      </c>
      <c r="D106" s="108">
        <v>31.74</v>
      </c>
      <c r="E106" s="108">
        <v>41.02</v>
      </c>
      <c r="F106" s="108"/>
      <c r="G106" s="108"/>
      <c r="L106" s="156">
        <f>IF(int=Weekly,-$B$4,IF(int=Bi_Weekly,0,IF(int=Monthly,0,IF(int=Quarterly,0,IF(int=Yearly,0,IF(int=None,0,0))))))</f>
        <v>0</v>
      </c>
      <c r="M106" s="110">
        <f t="shared" si="47"/>
        <v>0</v>
      </c>
      <c r="N106" s="126">
        <f t="shared" si="48"/>
        <v>0</v>
      </c>
      <c r="O106" s="110">
        <f t="shared" si="49"/>
        <v>0</v>
      </c>
      <c r="P106" s="110">
        <f t="shared" si="50"/>
        <v>0</v>
      </c>
      <c r="Q106" s="110">
        <f t="shared" si="61"/>
        <v>10.130477398963349</v>
      </c>
      <c r="R106" s="110">
        <f t="shared" si="62"/>
        <v>14.373826984807618</v>
      </c>
      <c r="S106" s="110">
        <f t="shared" si="63"/>
        <v>17.524684396677976</v>
      </c>
      <c r="T106" s="110">
        <f t="shared" si="64"/>
        <v>4.8052302480255751</v>
      </c>
      <c r="U106" s="110"/>
      <c r="V106" s="110"/>
      <c r="W106" s="110"/>
      <c r="X106" s="110"/>
      <c r="Y106" s="110"/>
      <c r="Z106" s="110"/>
      <c r="AA106" s="110">
        <f t="shared" si="51"/>
        <v>0</v>
      </c>
      <c r="AB106" s="110">
        <f t="shared" si="52"/>
        <v>0</v>
      </c>
      <c r="AC106" s="110">
        <f t="shared" si="53"/>
        <v>0</v>
      </c>
      <c r="AD106" s="110">
        <f t="shared" si="54"/>
        <v>0</v>
      </c>
      <c r="AE106" s="110">
        <f t="shared" si="55"/>
        <v>0</v>
      </c>
      <c r="AF106" s="110">
        <f t="shared" si="56"/>
        <v>0</v>
      </c>
      <c r="AG106" s="110">
        <f t="shared" si="57"/>
        <v>0</v>
      </c>
      <c r="AH106" s="110">
        <f t="shared" si="58"/>
        <v>0</v>
      </c>
      <c r="AI106" s="110">
        <f t="shared" si="65"/>
        <v>7.0612656064541979E-2</v>
      </c>
      <c r="AJ106" s="110">
        <f t="shared" si="66"/>
        <v>0.25194511157823907</v>
      </c>
      <c r="AK106" s="110">
        <f t="shared" si="67"/>
        <v>0.10904616519353588</v>
      </c>
      <c r="AL106" s="110">
        <f t="shared" si="68"/>
        <v>3.4935779575985045E-2</v>
      </c>
      <c r="AM106" s="110">
        <f t="shared" si="69"/>
        <v>10.20109005502789</v>
      </c>
      <c r="AN106" s="110">
        <f t="shared" si="70"/>
        <v>14.625772096385857</v>
      </c>
      <c r="AO106" s="110">
        <f t="shared" si="71"/>
        <v>17.633730561871513</v>
      </c>
      <c r="AP106" s="110">
        <f t="shared" si="72"/>
        <v>4.8401660276015601</v>
      </c>
      <c r="AQ106" s="90">
        <f t="shared" si="73"/>
        <v>0</v>
      </c>
      <c r="AR106" s="90">
        <f t="shared" si="74"/>
        <v>-2934.72</v>
      </c>
      <c r="AS106" s="90">
        <f t="shared" si="75"/>
        <v>1778.9634698756508</v>
      </c>
      <c r="AT106" s="89">
        <f t="shared" si="76"/>
        <v>-0.39382173772092366</v>
      </c>
      <c r="AU106" s="109">
        <f t="shared" si="81"/>
        <v>28.411579509433349</v>
      </c>
      <c r="AV106" s="108">
        <f t="shared" si="59"/>
        <v>1807.3750493850841</v>
      </c>
      <c r="AW106" s="129">
        <f t="shared" si="77"/>
        <v>-0.38414054854122903</v>
      </c>
      <c r="AX106" s="90">
        <f t="shared" si="78"/>
        <v>18.195231430531088</v>
      </c>
      <c r="AY106" s="108">
        <f t="shared" si="60"/>
        <v>1797.1587013061819</v>
      </c>
      <c r="AZ106" s="89">
        <f t="shared" si="79"/>
        <v>-0.38762174881890532</v>
      </c>
      <c r="BA106" s="109"/>
      <c r="BB106" s="109">
        <f t="shared" si="80"/>
        <v>2934.72</v>
      </c>
      <c r="BC106" s="109" t="e">
        <f>(B106*AM106)+(C106*AN106)+(D106*AO106)+(E106*AP106)+(F106*#REF!)+(G106*#REF!)</f>
        <v>#REF!</v>
      </c>
      <c r="BE106" s="108">
        <f t="shared" si="45"/>
        <v>43.720001000000003</v>
      </c>
      <c r="BF106" s="108">
        <f t="shared" si="46"/>
        <v>0</v>
      </c>
    </row>
    <row r="107" spans="1:58" ht="12.75" customHeight="1" x14ac:dyDescent="0.2">
      <c r="A107" s="107">
        <v>39797</v>
      </c>
      <c r="B107" s="108">
        <v>44.110000999999997</v>
      </c>
      <c r="C107" s="108">
        <v>40.520000000000003</v>
      </c>
      <c r="D107" s="108">
        <v>32.720001000000003</v>
      </c>
      <c r="E107" s="108">
        <v>42.529998999999997</v>
      </c>
      <c r="F107" s="108"/>
      <c r="G107" s="108"/>
      <c r="L107" s="156">
        <f>IF(int=Weekly,-$B$4,IF(int=Bi_Weekly,-$B$4,IF(int=Monthly,-$B$4,IF(int=Quarterly,0,IF(int=Yearly,0,IF(int=None,0,0))))))</f>
        <v>0</v>
      </c>
      <c r="M107" s="110">
        <f t="shared" si="47"/>
        <v>0</v>
      </c>
      <c r="N107" s="126">
        <f t="shared" si="48"/>
        <v>0</v>
      </c>
      <c r="O107" s="110">
        <f t="shared" si="49"/>
        <v>0</v>
      </c>
      <c r="P107" s="110">
        <f t="shared" si="50"/>
        <v>0</v>
      </c>
      <c r="Q107" s="110">
        <f t="shared" si="61"/>
        <v>10.130477398963349</v>
      </c>
      <c r="R107" s="110">
        <f t="shared" si="62"/>
        <v>14.373826984807618</v>
      </c>
      <c r="S107" s="110">
        <f t="shared" si="63"/>
        <v>17.524684396677976</v>
      </c>
      <c r="T107" s="110">
        <f t="shared" si="64"/>
        <v>4.8052302480255751</v>
      </c>
      <c r="U107" s="110"/>
      <c r="V107" s="110"/>
      <c r="W107" s="110"/>
      <c r="X107" s="110"/>
      <c r="Y107" s="110"/>
      <c r="Z107" s="110"/>
      <c r="AA107" s="110">
        <f t="shared" si="51"/>
        <v>0</v>
      </c>
      <c r="AB107" s="110">
        <f t="shared" si="52"/>
        <v>0</v>
      </c>
      <c r="AC107" s="110">
        <f t="shared" si="53"/>
        <v>0</v>
      </c>
      <c r="AD107" s="110">
        <f t="shared" si="54"/>
        <v>0</v>
      </c>
      <c r="AE107" s="110">
        <f t="shared" si="55"/>
        <v>0</v>
      </c>
      <c r="AF107" s="110">
        <f t="shared" si="56"/>
        <v>0</v>
      </c>
      <c r="AG107" s="110">
        <f t="shared" si="57"/>
        <v>0</v>
      </c>
      <c r="AH107" s="110">
        <f t="shared" si="58"/>
        <v>0</v>
      </c>
      <c r="AI107" s="110">
        <f t="shared" si="65"/>
        <v>7.0612656064541979E-2</v>
      </c>
      <c r="AJ107" s="110">
        <f t="shared" si="66"/>
        <v>0.25194511157823907</v>
      </c>
      <c r="AK107" s="110">
        <f t="shared" si="67"/>
        <v>0.10904616519353588</v>
      </c>
      <c r="AL107" s="110">
        <f t="shared" si="68"/>
        <v>3.4935779575985045E-2</v>
      </c>
      <c r="AM107" s="110">
        <f t="shared" si="69"/>
        <v>10.20109005502789</v>
      </c>
      <c r="AN107" s="110">
        <f t="shared" si="70"/>
        <v>14.625772096385857</v>
      </c>
      <c r="AO107" s="110">
        <f t="shared" si="71"/>
        <v>17.633730561871513</v>
      </c>
      <c r="AP107" s="110">
        <f t="shared" si="72"/>
        <v>4.8401660276015601</v>
      </c>
      <c r="AQ107" s="90">
        <f t="shared" si="73"/>
        <v>0</v>
      </c>
      <c r="AR107" s="90">
        <f t="shared" si="74"/>
        <v>-2934.72</v>
      </c>
      <c r="AS107" s="90">
        <f t="shared" si="75"/>
        <v>1807.0569662504408</v>
      </c>
      <c r="AT107" s="89">
        <f t="shared" si="76"/>
        <v>-0.38424893473638333</v>
      </c>
      <c r="AU107" s="109">
        <f t="shared" si="81"/>
        <v>28.411579509433349</v>
      </c>
      <c r="AV107" s="108">
        <f t="shared" si="59"/>
        <v>1835.4685457598741</v>
      </c>
      <c r="AW107" s="129">
        <f t="shared" si="77"/>
        <v>-0.37456774555668881</v>
      </c>
      <c r="AX107" s="90">
        <f t="shared" si="78"/>
        <v>18.377349555379372</v>
      </c>
      <c r="AY107" s="108">
        <f t="shared" si="60"/>
        <v>1825.4343158058202</v>
      </c>
      <c r="AZ107" s="89">
        <f t="shared" si="79"/>
        <v>-0.37798688944573233</v>
      </c>
      <c r="BA107" s="109"/>
      <c r="BB107" s="109">
        <f t="shared" si="80"/>
        <v>2934.72</v>
      </c>
      <c r="BC107" s="109" t="e">
        <f>(B107*AM107)+(C107*AN107)+(D107*AO107)+(E107*AP107)+(F107*#REF!)+(G107*#REF!)</f>
        <v>#REF!</v>
      </c>
      <c r="BE107" s="108">
        <f t="shared" si="45"/>
        <v>44.110000999999997</v>
      </c>
      <c r="BF107" s="108">
        <f t="shared" si="46"/>
        <v>0</v>
      </c>
    </row>
    <row r="108" spans="1:58" ht="12.75" customHeight="1" x14ac:dyDescent="0.2">
      <c r="A108" s="107">
        <v>39804</v>
      </c>
      <c r="B108" s="108">
        <v>43.32</v>
      </c>
      <c r="C108" s="108">
        <v>39.599997999999999</v>
      </c>
      <c r="D108" s="108">
        <v>31.41</v>
      </c>
      <c r="E108" s="108">
        <v>40.459999000000003</v>
      </c>
      <c r="F108" s="108"/>
      <c r="G108" s="108"/>
      <c r="L108" s="156">
        <f>IF(int=Weekly,-$B$4,IF(int=Bi_Weekly,0,IF(int=Monthly,0,IF(int=Quarterly,0,IF(int=Yearly,0,IF(int=None,0,0))))))</f>
        <v>0</v>
      </c>
      <c r="M108" s="110">
        <f t="shared" si="47"/>
        <v>0</v>
      </c>
      <c r="N108" s="126">
        <f t="shared" si="48"/>
        <v>0</v>
      </c>
      <c r="O108" s="110">
        <f t="shared" si="49"/>
        <v>0</v>
      </c>
      <c r="P108" s="110">
        <f t="shared" si="50"/>
        <v>0</v>
      </c>
      <c r="Q108" s="110">
        <f t="shared" si="61"/>
        <v>10.130477398963349</v>
      </c>
      <c r="R108" s="110">
        <f t="shared" si="62"/>
        <v>14.373826984807618</v>
      </c>
      <c r="S108" s="110">
        <f t="shared" si="63"/>
        <v>17.524684396677976</v>
      </c>
      <c r="T108" s="110">
        <f t="shared" si="64"/>
        <v>4.8052302480255751</v>
      </c>
      <c r="U108" s="110">
        <v>0.33500000000000002</v>
      </c>
      <c r="V108" s="110">
        <v>0.43099999999999999</v>
      </c>
      <c r="W108" s="110">
        <v>0.85699999999999998</v>
      </c>
      <c r="X108" s="110">
        <v>1.2669999999999999</v>
      </c>
      <c r="Y108" s="110">
        <v>0.91400000000000003</v>
      </c>
      <c r="Z108" s="110">
        <v>1.1779999999999999</v>
      </c>
      <c r="AA108" s="110">
        <f t="shared" si="51"/>
        <v>3.3937099286527221</v>
      </c>
      <c r="AB108" s="110">
        <f t="shared" si="52"/>
        <v>6.1951194304520829</v>
      </c>
      <c r="AC108" s="110">
        <f t="shared" si="53"/>
        <v>15.018654527953025</v>
      </c>
      <c r="AD108" s="110">
        <f t="shared" si="54"/>
        <v>6.0882267242484032</v>
      </c>
      <c r="AE108" s="110">
        <f t="shared" si="55"/>
        <v>7.8340487734365694E-2</v>
      </c>
      <c r="AF108" s="110">
        <f t="shared" si="56"/>
        <v>0.15644241776103329</v>
      </c>
      <c r="AG108" s="110">
        <f t="shared" si="57"/>
        <v>0.47814882292114058</v>
      </c>
      <c r="AH108" s="110">
        <f t="shared" si="58"/>
        <v>0.15047520698773134</v>
      </c>
      <c r="AI108" s="110">
        <f t="shared" si="65"/>
        <v>0.14895314379890767</v>
      </c>
      <c r="AJ108" s="110">
        <f t="shared" si="66"/>
        <v>0.40838752933927236</v>
      </c>
      <c r="AK108" s="110">
        <f t="shared" si="67"/>
        <v>0.58719498811467652</v>
      </c>
      <c r="AL108" s="110">
        <f t="shared" si="68"/>
        <v>0.18541098656371638</v>
      </c>
      <c r="AM108" s="110">
        <f t="shared" si="69"/>
        <v>10.279430542762256</v>
      </c>
      <c r="AN108" s="110">
        <f t="shared" si="70"/>
        <v>14.78221451414689</v>
      </c>
      <c r="AO108" s="110">
        <f t="shared" si="71"/>
        <v>18.111879384792651</v>
      </c>
      <c r="AP108" s="110">
        <f t="shared" si="72"/>
        <v>4.9906412345892912</v>
      </c>
      <c r="AQ108" s="90">
        <f t="shared" si="73"/>
        <v>30.695710611306236</v>
      </c>
      <c r="AR108" s="90">
        <f t="shared" si="74"/>
        <v>-2934.72</v>
      </c>
      <c r="AS108" s="90">
        <f t="shared" si="75"/>
        <v>1752.9257487033597</v>
      </c>
      <c r="AT108" s="89">
        <f t="shared" si="76"/>
        <v>-0.40269403939614012</v>
      </c>
      <c r="AU108" s="109">
        <f t="shared" si="81"/>
        <v>59.107290120739584</v>
      </c>
      <c r="AV108" s="108">
        <f t="shared" si="59"/>
        <v>1812.0330388240993</v>
      </c>
      <c r="AW108" s="129">
        <f t="shared" si="77"/>
        <v>-0.38255334790913631</v>
      </c>
      <c r="AX108" s="90">
        <f t="shared" si="78"/>
        <v>48.570318442067773</v>
      </c>
      <c r="AY108" s="108">
        <f t="shared" si="60"/>
        <v>1801.4960671454273</v>
      </c>
      <c r="AZ108" s="89">
        <f t="shared" si="79"/>
        <v>-0.38614380004040338</v>
      </c>
      <c r="BA108" s="109"/>
      <c r="BB108" s="109">
        <f t="shared" si="80"/>
        <v>2934.72</v>
      </c>
      <c r="BC108" s="109" t="e">
        <f>(B108*AM108)+(C108*AN108)+(D108*AO108)+(E108*AP108)+(F108*#REF!)+(G108*#REF!)</f>
        <v>#REF!</v>
      </c>
      <c r="BE108" s="108">
        <f t="shared" si="45"/>
        <v>43.32</v>
      </c>
      <c r="BF108" s="108">
        <f t="shared" si="46"/>
        <v>0</v>
      </c>
    </row>
    <row r="109" spans="1:58" ht="12.75" customHeight="1" x14ac:dyDescent="0.2">
      <c r="A109" s="107">
        <v>39811</v>
      </c>
      <c r="B109" s="108">
        <v>46.029998999999997</v>
      </c>
      <c r="C109" s="108">
        <v>42.299999</v>
      </c>
      <c r="D109" s="108">
        <v>33.650002000000001</v>
      </c>
      <c r="E109" s="108">
        <v>43.049999</v>
      </c>
      <c r="F109" s="108"/>
      <c r="G109" s="108"/>
      <c r="L109" s="156">
        <f>IF(int=Weekly,-$B$4,IF(int=Bi_Weekly,-$B$4,IF(int=Monthly,0,IF(int=Quarterly,0,IF(int=Yearly,0,IF(int=None,0,0))))))</f>
        <v>0</v>
      </c>
      <c r="M109" s="110">
        <f t="shared" si="47"/>
        <v>0</v>
      </c>
      <c r="N109" s="126">
        <f t="shared" si="48"/>
        <v>0</v>
      </c>
      <c r="O109" s="110">
        <f t="shared" si="49"/>
        <v>0</v>
      </c>
      <c r="P109" s="110">
        <f t="shared" si="50"/>
        <v>0</v>
      </c>
      <c r="Q109" s="110">
        <f t="shared" si="61"/>
        <v>10.130477398963349</v>
      </c>
      <c r="R109" s="110">
        <f t="shared" si="62"/>
        <v>14.373826984807618</v>
      </c>
      <c r="S109" s="110">
        <f t="shared" si="63"/>
        <v>17.524684396677976</v>
      </c>
      <c r="T109" s="110">
        <f t="shared" si="64"/>
        <v>4.8052302480255751</v>
      </c>
      <c r="U109" s="110"/>
      <c r="V109" s="110"/>
      <c r="W109" s="110"/>
      <c r="X109" s="110"/>
      <c r="Y109" s="110"/>
      <c r="Z109" s="110"/>
      <c r="AA109" s="110">
        <f t="shared" si="51"/>
        <v>0</v>
      </c>
      <c r="AB109" s="110">
        <f t="shared" si="52"/>
        <v>0</v>
      </c>
      <c r="AC109" s="110">
        <f t="shared" si="53"/>
        <v>0</v>
      </c>
      <c r="AD109" s="110">
        <f t="shared" si="54"/>
        <v>0</v>
      </c>
      <c r="AE109" s="110">
        <f t="shared" si="55"/>
        <v>0</v>
      </c>
      <c r="AF109" s="110">
        <f t="shared" si="56"/>
        <v>0</v>
      </c>
      <c r="AG109" s="110">
        <f t="shared" si="57"/>
        <v>0</v>
      </c>
      <c r="AH109" s="110">
        <f t="shared" si="58"/>
        <v>0</v>
      </c>
      <c r="AI109" s="110">
        <f t="shared" si="65"/>
        <v>0.14895314379890767</v>
      </c>
      <c r="AJ109" s="110">
        <f t="shared" si="66"/>
        <v>0.40838752933927236</v>
      </c>
      <c r="AK109" s="110">
        <f t="shared" si="67"/>
        <v>0.58719498811467652</v>
      </c>
      <c r="AL109" s="110">
        <f t="shared" si="68"/>
        <v>0.18541098656371638</v>
      </c>
      <c r="AM109" s="110">
        <f t="shared" si="69"/>
        <v>10.279430542762256</v>
      </c>
      <c r="AN109" s="110">
        <f t="shared" si="70"/>
        <v>14.78221451414689</v>
      </c>
      <c r="AO109" s="110">
        <f t="shared" si="71"/>
        <v>18.111879384792651</v>
      </c>
      <c r="AP109" s="110">
        <f t="shared" si="72"/>
        <v>4.9906412345892912</v>
      </c>
      <c r="AQ109" s="90">
        <f t="shared" si="73"/>
        <v>0</v>
      </c>
      <c r="AR109" s="90">
        <f t="shared" si="74"/>
        <v>-2934.72</v>
      </c>
      <c r="AS109" s="90">
        <f t="shared" si="75"/>
        <v>1870.8895539971943</v>
      </c>
      <c r="AT109" s="89">
        <f t="shared" si="76"/>
        <v>-0.36249810748650824</v>
      </c>
      <c r="AU109" s="109">
        <f t="shared" si="81"/>
        <v>59.107290120739584</v>
      </c>
      <c r="AV109" s="108">
        <f t="shared" si="59"/>
        <v>1929.996844117934</v>
      </c>
      <c r="AW109" s="129">
        <f t="shared" si="77"/>
        <v>-0.34235741599950453</v>
      </c>
      <c r="AX109" s="90">
        <f t="shared" si="78"/>
        <v>51.872160453380118</v>
      </c>
      <c r="AY109" s="108">
        <f t="shared" si="60"/>
        <v>1922.7617144505743</v>
      </c>
      <c r="AZ109" s="89">
        <f t="shared" si="79"/>
        <v>-0.34482277203597811</v>
      </c>
      <c r="BA109" s="109"/>
      <c r="BB109" s="109">
        <f t="shared" si="80"/>
        <v>2934.72</v>
      </c>
      <c r="BC109" s="109" t="e">
        <f>(B109*AM109)+(C109*AN109)+(D109*AO109)+(E109*AP109)+(F109*#REF!)+(G109*#REF!)</f>
        <v>#REF!</v>
      </c>
      <c r="BE109" s="108">
        <f t="shared" si="45"/>
        <v>46.029998999999997</v>
      </c>
      <c r="BF109" s="108">
        <f t="shared" si="46"/>
        <v>0</v>
      </c>
    </row>
    <row r="110" spans="1:58" ht="12.75" customHeight="1" x14ac:dyDescent="0.2">
      <c r="A110" s="107">
        <v>39818</v>
      </c>
      <c r="B110" s="108">
        <v>44.189999</v>
      </c>
      <c r="C110" s="108">
        <v>40.310001</v>
      </c>
      <c r="D110" s="108">
        <v>32.700001</v>
      </c>
      <c r="E110" s="108">
        <v>41.310001</v>
      </c>
      <c r="F110" s="108"/>
      <c r="G110" s="108"/>
      <c r="L110" s="156">
        <f>IF(int=Weekly,-$B$4,IF(int=Bi_Weekly,0,IF(int=Monthly,0,IF(int=Quarterly,0,IF(int=Yearly,0,IF(int=None,0,0))))))</f>
        <v>0</v>
      </c>
      <c r="M110" s="110">
        <f t="shared" si="47"/>
        <v>0</v>
      </c>
      <c r="N110" s="126">
        <f t="shared" si="48"/>
        <v>0</v>
      </c>
      <c r="O110" s="110">
        <f t="shared" si="49"/>
        <v>0</v>
      </c>
      <c r="P110" s="110">
        <f t="shared" si="50"/>
        <v>0</v>
      </c>
      <c r="Q110" s="110">
        <f t="shared" si="61"/>
        <v>10.130477398963349</v>
      </c>
      <c r="R110" s="110">
        <f t="shared" si="62"/>
        <v>14.373826984807618</v>
      </c>
      <c r="S110" s="110">
        <f t="shared" si="63"/>
        <v>17.524684396677976</v>
      </c>
      <c r="T110" s="110">
        <f t="shared" si="64"/>
        <v>4.8052302480255751</v>
      </c>
      <c r="U110" s="110"/>
      <c r="V110" s="110"/>
      <c r="W110" s="110"/>
      <c r="X110" s="110"/>
      <c r="Y110" s="110"/>
      <c r="Z110" s="110"/>
      <c r="AA110" s="110">
        <f t="shared" si="51"/>
        <v>0</v>
      </c>
      <c r="AB110" s="110">
        <f t="shared" si="52"/>
        <v>0</v>
      </c>
      <c r="AC110" s="110">
        <f t="shared" si="53"/>
        <v>0</v>
      </c>
      <c r="AD110" s="110">
        <f t="shared" si="54"/>
        <v>0</v>
      </c>
      <c r="AE110" s="110">
        <f t="shared" si="55"/>
        <v>0</v>
      </c>
      <c r="AF110" s="110">
        <f t="shared" si="56"/>
        <v>0</v>
      </c>
      <c r="AG110" s="110">
        <f t="shared" si="57"/>
        <v>0</v>
      </c>
      <c r="AH110" s="110">
        <f t="shared" si="58"/>
        <v>0</v>
      </c>
      <c r="AI110" s="110">
        <f t="shared" si="65"/>
        <v>0.14895314379890767</v>
      </c>
      <c r="AJ110" s="110">
        <f t="shared" si="66"/>
        <v>0.40838752933927236</v>
      </c>
      <c r="AK110" s="110">
        <f t="shared" si="67"/>
        <v>0.58719498811467652</v>
      </c>
      <c r="AL110" s="110">
        <f t="shared" si="68"/>
        <v>0.18541098656371638</v>
      </c>
      <c r="AM110" s="110">
        <f t="shared" si="69"/>
        <v>10.279430542762256</v>
      </c>
      <c r="AN110" s="110">
        <f t="shared" si="70"/>
        <v>14.78221451414689</v>
      </c>
      <c r="AO110" s="110">
        <f t="shared" si="71"/>
        <v>18.111879384792651</v>
      </c>
      <c r="AP110" s="110">
        <f t="shared" si="72"/>
        <v>4.9906412345892912</v>
      </c>
      <c r="AQ110" s="90">
        <f t="shared" si="73"/>
        <v>0</v>
      </c>
      <c r="AR110" s="90">
        <f t="shared" si="74"/>
        <v>-2934.72</v>
      </c>
      <c r="AS110" s="90">
        <f t="shared" si="75"/>
        <v>1798.636029908356</v>
      </c>
      <c r="AT110" s="89">
        <f t="shared" si="76"/>
        <v>-0.38711835203755174</v>
      </c>
      <c r="AU110" s="109">
        <f t="shared" si="81"/>
        <v>59.107290120739584</v>
      </c>
      <c r="AV110" s="108">
        <f t="shared" si="59"/>
        <v>1857.7433200290957</v>
      </c>
      <c r="AW110" s="129">
        <f t="shared" si="77"/>
        <v>-0.36697766055054803</v>
      </c>
      <c r="AX110" s="90">
        <f t="shared" si="78"/>
        <v>49.904945730477202</v>
      </c>
      <c r="AY110" s="108">
        <f t="shared" si="60"/>
        <v>1848.5409756388333</v>
      </c>
      <c r="AZ110" s="89">
        <f t="shared" si="79"/>
        <v>-0.3701133410891555</v>
      </c>
      <c r="BA110" s="109"/>
      <c r="BB110" s="109">
        <f t="shared" si="80"/>
        <v>2934.72</v>
      </c>
      <c r="BC110" s="109" t="e">
        <f>(B110*AM110)+(C110*AN110)+(D110*AO110)+(E110*AP110)+(F110*#REF!)+(G110*#REF!)</f>
        <v>#REF!</v>
      </c>
      <c r="BE110" s="108">
        <f t="shared" si="45"/>
        <v>44.189999</v>
      </c>
      <c r="BF110" s="108">
        <f t="shared" si="46"/>
        <v>0</v>
      </c>
    </row>
    <row r="111" spans="1:58" ht="12.75" customHeight="1" x14ac:dyDescent="0.2">
      <c r="A111" s="107">
        <v>39825</v>
      </c>
      <c r="B111" s="108">
        <v>42.330002</v>
      </c>
      <c r="C111" s="108">
        <v>37.810001</v>
      </c>
      <c r="D111" s="108">
        <v>31.280000999999999</v>
      </c>
      <c r="E111" s="108">
        <v>39.560001</v>
      </c>
      <c r="F111" s="108"/>
      <c r="G111" s="108"/>
      <c r="L111" s="156">
        <f>IF(int=Weekly,-$B$4,IF(int=Bi_Weekly,-$B$4,IF(int=Monthly,-$B$4,IF(int=Quarterly,0,IF(int=Yearly,0,IF(int=None,0,0))))))</f>
        <v>0</v>
      </c>
      <c r="M111" s="110">
        <f t="shared" si="47"/>
        <v>0</v>
      </c>
      <c r="N111" s="126">
        <f t="shared" si="48"/>
        <v>0</v>
      </c>
      <c r="O111" s="110">
        <f t="shared" si="49"/>
        <v>0</v>
      </c>
      <c r="P111" s="110">
        <f t="shared" si="50"/>
        <v>0</v>
      </c>
      <c r="Q111" s="110">
        <f t="shared" si="61"/>
        <v>10.130477398963349</v>
      </c>
      <c r="R111" s="110">
        <f t="shared" si="62"/>
        <v>14.373826984807618</v>
      </c>
      <c r="S111" s="110">
        <f t="shared" si="63"/>
        <v>17.524684396677976</v>
      </c>
      <c r="T111" s="110">
        <f t="shared" si="64"/>
        <v>4.8052302480255751</v>
      </c>
      <c r="U111" s="110"/>
      <c r="V111" s="110"/>
      <c r="W111" s="110"/>
      <c r="X111" s="110"/>
      <c r="Y111" s="110"/>
      <c r="Z111" s="110"/>
      <c r="AA111" s="110">
        <f t="shared" si="51"/>
        <v>0</v>
      </c>
      <c r="AB111" s="110">
        <f t="shared" si="52"/>
        <v>0</v>
      </c>
      <c r="AC111" s="110">
        <f t="shared" si="53"/>
        <v>0</v>
      </c>
      <c r="AD111" s="110">
        <f t="shared" si="54"/>
        <v>0</v>
      </c>
      <c r="AE111" s="110">
        <f t="shared" si="55"/>
        <v>0</v>
      </c>
      <c r="AF111" s="110">
        <f t="shared" si="56"/>
        <v>0</v>
      </c>
      <c r="AG111" s="110">
        <f t="shared" si="57"/>
        <v>0</v>
      </c>
      <c r="AH111" s="110">
        <f t="shared" si="58"/>
        <v>0</v>
      </c>
      <c r="AI111" s="110">
        <f t="shared" si="65"/>
        <v>0.14895314379890767</v>
      </c>
      <c r="AJ111" s="110">
        <f t="shared" si="66"/>
        <v>0.40838752933927236</v>
      </c>
      <c r="AK111" s="110">
        <f t="shared" si="67"/>
        <v>0.58719498811467652</v>
      </c>
      <c r="AL111" s="110">
        <f t="shared" si="68"/>
        <v>0.18541098656371638</v>
      </c>
      <c r="AM111" s="110">
        <f t="shared" si="69"/>
        <v>10.279430542762256</v>
      </c>
      <c r="AN111" s="110">
        <f t="shared" si="70"/>
        <v>14.78221451414689</v>
      </c>
      <c r="AO111" s="110">
        <f t="shared" si="71"/>
        <v>18.111879384792651</v>
      </c>
      <c r="AP111" s="110">
        <f t="shared" si="72"/>
        <v>4.9906412345892912</v>
      </c>
      <c r="AQ111" s="90">
        <f t="shared" si="73"/>
        <v>0</v>
      </c>
      <c r="AR111" s="90">
        <f t="shared" si="74"/>
        <v>-2934.72</v>
      </c>
      <c r="AS111" s="90">
        <f t="shared" si="75"/>
        <v>1710.5646000983697</v>
      </c>
      <c r="AT111" s="89">
        <f t="shared" si="76"/>
        <v>-0.41712851648594418</v>
      </c>
      <c r="AU111" s="109">
        <f t="shared" si="81"/>
        <v>59.107290120739584</v>
      </c>
      <c r="AV111" s="108">
        <f t="shared" si="59"/>
        <v>1769.6718902191094</v>
      </c>
      <c r="AW111" s="129">
        <f t="shared" si="77"/>
        <v>-0.39698782499894048</v>
      </c>
      <c r="AX111" s="90">
        <f t="shared" si="78"/>
        <v>47.44863839691314</v>
      </c>
      <c r="AY111" s="108">
        <f t="shared" si="60"/>
        <v>1758.0132384952828</v>
      </c>
      <c r="AZ111" s="89">
        <f t="shared" si="79"/>
        <v>-0.40096048737348611</v>
      </c>
      <c r="BA111" s="109"/>
      <c r="BB111" s="109">
        <f t="shared" si="80"/>
        <v>2934.72</v>
      </c>
      <c r="BC111" s="109" t="e">
        <f>(B111*AM111)+(C111*AN111)+(D111*AO111)+(E111*AP111)+(F111*#REF!)+(G111*#REF!)</f>
        <v>#REF!</v>
      </c>
      <c r="BE111" s="108">
        <f t="shared" si="45"/>
        <v>42.330002</v>
      </c>
      <c r="BF111" s="108">
        <f t="shared" si="46"/>
        <v>0</v>
      </c>
    </row>
    <row r="112" spans="1:58" ht="12.75" customHeight="1" x14ac:dyDescent="0.2">
      <c r="A112" s="107">
        <v>39833</v>
      </c>
      <c r="B112" s="108">
        <v>41.299999</v>
      </c>
      <c r="C112" s="108">
        <v>36.900002000000001</v>
      </c>
      <c r="D112" s="108">
        <v>30.309999000000001</v>
      </c>
      <c r="E112" s="108">
        <v>37.689999</v>
      </c>
      <c r="F112" s="108"/>
      <c r="G112" s="108"/>
      <c r="L112" s="156">
        <f>IF(int=Weekly,-$B$4,IF(int=Bi_Weekly,0,IF(int=Monthly,0,IF(int=Quarterly,0,IF(int=Yearly,0,IF(int=None,0,0))))))</f>
        <v>0</v>
      </c>
      <c r="M112" s="110">
        <f t="shared" si="47"/>
        <v>0</v>
      </c>
      <c r="N112" s="126">
        <f t="shared" si="48"/>
        <v>0</v>
      </c>
      <c r="O112" s="110">
        <f t="shared" si="49"/>
        <v>0</v>
      </c>
      <c r="P112" s="110">
        <f t="shared" si="50"/>
        <v>0</v>
      </c>
      <c r="Q112" s="110">
        <f t="shared" si="61"/>
        <v>10.130477398963349</v>
      </c>
      <c r="R112" s="110">
        <f t="shared" si="62"/>
        <v>14.373826984807618</v>
      </c>
      <c r="S112" s="110">
        <f t="shared" si="63"/>
        <v>17.524684396677976</v>
      </c>
      <c r="T112" s="110">
        <f t="shared" si="64"/>
        <v>4.8052302480255751</v>
      </c>
      <c r="U112" s="110"/>
      <c r="V112" s="110"/>
      <c r="W112" s="110"/>
      <c r="X112" s="110"/>
      <c r="Y112" s="110"/>
      <c r="Z112" s="110"/>
      <c r="AA112" s="110">
        <f t="shared" si="51"/>
        <v>0</v>
      </c>
      <c r="AB112" s="110">
        <f t="shared" si="52"/>
        <v>0</v>
      </c>
      <c r="AC112" s="110">
        <f t="shared" si="53"/>
        <v>0</v>
      </c>
      <c r="AD112" s="110">
        <f t="shared" si="54"/>
        <v>0</v>
      </c>
      <c r="AE112" s="110">
        <f t="shared" si="55"/>
        <v>0</v>
      </c>
      <c r="AF112" s="110">
        <f t="shared" si="56"/>
        <v>0</v>
      </c>
      <c r="AG112" s="110">
        <f t="shared" si="57"/>
        <v>0</v>
      </c>
      <c r="AH112" s="110">
        <f t="shared" si="58"/>
        <v>0</v>
      </c>
      <c r="AI112" s="110">
        <f t="shared" si="65"/>
        <v>0.14895314379890767</v>
      </c>
      <c r="AJ112" s="110">
        <f t="shared" si="66"/>
        <v>0.40838752933927236</v>
      </c>
      <c r="AK112" s="110">
        <f t="shared" si="67"/>
        <v>0.58719498811467652</v>
      </c>
      <c r="AL112" s="110">
        <f t="shared" si="68"/>
        <v>0.18541098656371638</v>
      </c>
      <c r="AM112" s="110">
        <f t="shared" si="69"/>
        <v>10.279430542762256</v>
      </c>
      <c r="AN112" s="110">
        <f t="shared" si="70"/>
        <v>14.78221451414689</v>
      </c>
      <c r="AO112" s="110">
        <f t="shared" si="71"/>
        <v>18.111879384792651</v>
      </c>
      <c r="AP112" s="110">
        <f t="shared" si="72"/>
        <v>4.9906412345892912</v>
      </c>
      <c r="AQ112" s="90">
        <f t="shared" si="73"/>
        <v>0</v>
      </c>
      <c r="AR112" s="90">
        <f t="shared" si="74"/>
        <v>-2934.72</v>
      </c>
      <c r="AS112" s="90">
        <f t="shared" si="75"/>
        <v>1661.0652407152427</v>
      </c>
      <c r="AT112" s="89">
        <f t="shared" si="76"/>
        <v>-0.43399532469358482</v>
      </c>
      <c r="AU112" s="109">
        <f t="shared" si="81"/>
        <v>59.107290120739584</v>
      </c>
      <c r="AV112" s="108">
        <f t="shared" si="59"/>
        <v>1720.1725308359823</v>
      </c>
      <c r="AW112" s="129">
        <f t="shared" si="77"/>
        <v>-0.413854633206581</v>
      </c>
      <c r="AX112" s="90">
        <f t="shared" si="78"/>
        <v>46.007284740072286</v>
      </c>
      <c r="AY112" s="108">
        <f t="shared" si="60"/>
        <v>1707.0725254553149</v>
      </c>
      <c r="AZ112" s="89">
        <f t="shared" si="79"/>
        <v>-0.41831843397144697</v>
      </c>
      <c r="BA112" s="109"/>
      <c r="BB112" s="109">
        <f t="shared" si="80"/>
        <v>2934.72</v>
      </c>
      <c r="BC112" s="109" t="e">
        <f>(B112*AM112)+(C112*AN112)+(D112*AO112)+(E112*AP112)+(F112*#REF!)+(G112*#REF!)</f>
        <v>#REF!</v>
      </c>
      <c r="BE112" s="108">
        <f t="shared" si="45"/>
        <v>41.299999</v>
      </c>
      <c r="BF112" s="108">
        <f t="shared" si="46"/>
        <v>0</v>
      </c>
    </row>
    <row r="113" spans="1:58" ht="12.75" customHeight="1" x14ac:dyDescent="0.2">
      <c r="A113" s="107">
        <v>39839</v>
      </c>
      <c r="B113" s="108">
        <v>41.139999000000003</v>
      </c>
      <c r="C113" s="108">
        <v>36.590000000000003</v>
      </c>
      <c r="D113" s="108">
        <v>29.74</v>
      </c>
      <c r="E113" s="108">
        <v>37.18</v>
      </c>
      <c r="F113" s="108"/>
      <c r="G113" s="108"/>
      <c r="L113" s="156">
        <f>IF(int=Weekly,-$B$4,IF(int=Bi_Weekly,-$B$4,IF(int=Monthly,0,IF(int=Quarterly,-$B$4,IF(int=Yearly,0,IF(int=None,0,0))))))</f>
        <v>-489.12</v>
      </c>
      <c r="M113" s="110">
        <f t="shared" si="47"/>
        <v>3.8128533741578354</v>
      </c>
      <c r="N113" s="126">
        <f t="shared" si="48"/>
        <v>3.8832839573653999</v>
      </c>
      <c r="O113" s="110">
        <f t="shared" si="49"/>
        <v>4.7563383994620043</v>
      </c>
      <c r="P113" s="110">
        <f t="shared" si="50"/>
        <v>1.3102838084991932</v>
      </c>
      <c r="Q113" s="110">
        <f t="shared" si="61"/>
        <v>13.943330773121184</v>
      </c>
      <c r="R113" s="110">
        <f t="shared" si="62"/>
        <v>18.257110942173018</v>
      </c>
      <c r="S113" s="110">
        <f t="shared" si="63"/>
        <v>22.281022796139979</v>
      </c>
      <c r="T113" s="110">
        <f t="shared" si="64"/>
        <v>6.1155140565247681</v>
      </c>
      <c r="U113" s="110"/>
      <c r="V113" s="110"/>
      <c r="W113" s="110"/>
      <c r="X113" s="110"/>
      <c r="Y113" s="110"/>
      <c r="Z113" s="110"/>
      <c r="AA113" s="110">
        <f t="shared" si="51"/>
        <v>0</v>
      </c>
      <c r="AB113" s="110">
        <f t="shared" si="52"/>
        <v>0</v>
      </c>
      <c r="AC113" s="110">
        <f t="shared" si="53"/>
        <v>0</v>
      </c>
      <c r="AD113" s="110">
        <f t="shared" si="54"/>
        <v>0</v>
      </c>
      <c r="AE113" s="110">
        <f t="shared" si="55"/>
        <v>0</v>
      </c>
      <c r="AF113" s="110">
        <f t="shared" si="56"/>
        <v>0</v>
      </c>
      <c r="AG113" s="110">
        <f t="shared" si="57"/>
        <v>0</v>
      </c>
      <c r="AH113" s="110">
        <f t="shared" si="58"/>
        <v>0</v>
      </c>
      <c r="AI113" s="110">
        <f t="shared" si="65"/>
        <v>0.14895314379890767</v>
      </c>
      <c r="AJ113" s="110">
        <f t="shared" si="66"/>
        <v>0.40838752933927236</v>
      </c>
      <c r="AK113" s="110">
        <f t="shared" si="67"/>
        <v>0.58719498811467652</v>
      </c>
      <c r="AL113" s="110">
        <f t="shared" si="68"/>
        <v>0.18541098656371638</v>
      </c>
      <c r="AM113" s="110">
        <f t="shared" si="69"/>
        <v>14.092283916920092</v>
      </c>
      <c r="AN113" s="110">
        <f t="shared" si="70"/>
        <v>18.66549847151229</v>
      </c>
      <c r="AO113" s="110">
        <f t="shared" si="71"/>
        <v>22.868217784254654</v>
      </c>
      <c r="AP113" s="110">
        <f t="shared" si="72"/>
        <v>6.3009250430884842</v>
      </c>
      <c r="AQ113" s="90">
        <f t="shared" si="73"/>
        <v>0</v>
      </c>
      <c r="AR113" s="90">
        <f t="shared" si="74"/>
        <v>-3423.8399999999997</v>
      </c>
      <c r="AS113" s="90">
        <f t="shared" si="75"/>
        <v>2131.6687340157796</v>
      </c>
      <c r="AT113" s="89">
        <f t="shared" si="76"/>
        <v>-0.37740410357499776</v>
      </c>
      <c r="AU113" s="109">
        <f t="shared" si="81"/>
        <v>59.107290120739584</v>
      </c>
      <c r="AV113" s="108">
        <f t="shared" si="59"/>
        <v>2190.776024136519</v>
      </c>
      <c r="AW113" s="129">
        <f t="shared" si="77"/>
        <v>-0.36014065372899462</v>
      </c>
      <c r="AX113" s="90">
        <f t="shared" si="78"/>
        <v>45.427591312427353</v>
      </c>
      <c r="AY113" s="108">
        <f t="shared" si="60"/>
        <v>2177.0963253282071</v>
      </c>
      <c r="AZ113" s="89">
        <f t="shared" si="79"/>
        <v>-0.36413607956907823</v>
      </c>
      <c r="BA113" s="109"/>
      <c r="BB113" s="109">
        <f t="shared" si="80"/>
        <v>3423.8399999999997</v>
      </c>
      <c r="BC113" s="109" t="e">
        <f>(B113*AM113)+(C113*AN113)+(D113*AO113)+(E113*AP113)+(F113*#REF!)+(G113*#REF!)</f>
        <v>#REF!</v>
      </c>
      <c r="BE113" s="108">
        <f t="shared" si="45"/>
        <v>41.139999000000003</v>
      </c>
      <c r="BF113" s="108">
        <f t="shared" si="46"/>
        <v>0</v>
      </c>
    </row>
    <row r="114" spans="1:58" ht="12.75" customHeight="1" x14ac:dyDescent="0.2">
      <c r="A114" s="107">
        <v>39846</v>
      </c>
      <c r="B114" s="108">
        <v>43.299999</v>
      </c>
      <c r="C114" s="108">
        <v>38.080002</v>
      </c>
      <c r="D114" s="108">
        <v>31.469999000000001</v>
      </c>
      <c r="E114" s="108">
        <v>39.049999</v>
      </c>
      <c r="F114" s="108"/>
      <c r="G114" s="108"/>
      <c r="L114" s="156">
        <f>IF(int=Weekly,-$B$4,IF(int=Bi_Weekly,0,IF(int=Monthly,0,IF(int=Quarterly,0,IF(int=Yearly,0,IF(int=None,0,0))))))</f>
        <v>0</v>
      </c>
      <c r="M114" s="110">
        <f t="shared" si="47"/>
        <v>0</v>
      </c>
      <c r="N114" s="126">
        <f t="shared" si="48"/>
        <v>0</v>
      </c>
      <c r="O114" s="110">
        <f t="shared" si="49"/>
        <v>0</v>
      </c>
      <c r="P114" s="110">
        <f t="shared" si="50"/>
        <v>0</v>
      </c>
      <c r="Q114" s="110">
        <f t="shared" si="61"/>
        <v>13.943330773121184</v>
      </c>
      <c r="R114" s="110">
        <f t="shared" si="62"/>
        <v>18.257110942173018</v>
      </c>
      <c r="S114" s="110">
        <f t="shared" si="63"/>
        <v>22.281022796139979</v>
      </c>
      <c r="T114" s="110">
        <f t="shared" si="64"/>
        <v>6.1155140565247681</v>
      </c>
      <c r="U114" s="110"/>
      <c r="V114" s="110"/>
      <c r="W114" s="110"/>
      <c r="X114" s="110"/>
      <c r="Y114" s="110"/>
      <c r="Z114" s="110"/>
      <c r="AA114" s="110">
        <f t="shared" si="51"/>
        <v>0</v>
      </c>
      <c r="AB114" s="110">
        <f t="shared" si="52"/>
        <v>0</v>
      </c>
      <c r="AC114" s="110">
        <f t="shared" si="53"/>
        <v>0</v>
      </c>
      <c r="AD114" s="110">
        <f t="shared" si="54"/>
        <v>0</v>
      </c>
      <c r="AE114" s="110">
        <f t="shared" si="55"/>
        <v>0</v>
      </c>
      <c r="AF114" s="110">
        <f t="shared" si="56"/>
        <v>0</v>
      </c>
      <c r="AG114" s="110">
        <f t="shared" si="57"/>
        <v>0</v>
      </c>
      <c r="AH114" s="110">
        <f t="shared" si="58"/>
        <v>0</v>
      </c>
      <c r="AI114" s="110">
        <f t="shared" si="65"/>
        <v>0.14895314379890767</v>
      </c>
      <c r="AJ114" s="110">
        <f t="shared" si="66"/>
        <v>0.40838752933927236</v>
      </c>
      <c r="AK114" s="110">
        <f t="shared" si="67"/>
        <v>0.58719498811467652</v>
      </c>
      <c r="AL114" s="110">
        <f t="shared" si="68"/>
        <v>0.18541098656371638</v>
      </c>
      <c r="AM114" s="110">
        <f t="shared" si="69"/>
        <v>14.092283916920092</v>
      </c>
      <c r="AN114" s="110">
        <f t="shared" si="70"/>
        <v>18.66549847151229</v>
      </c>
      <c r="AO114" s="110">
        <f t="shared" si="71"/>
        <v>22.868217784254654</v>
      </c>
      <c r="AP114" s="110">
        <f t="shared" si="72"/>
        <v>6.3009250430884842</v>
      </c>
      <c r="AQ114" s="90">
        <f t="shared" si="73"/>
        <v>0</v>
      </c>
      <c r="AR114" s="90">
        <f t="shared" si="74"/>
        <v>-3423.8399999999997</v>
      </c>
      <c r="AS114" s="90">
        <f t="shared" si="75"/>
        <v>2238.9716126302674</v>
      </c>
      <c r="AT114" s="89">
        <f t="shared" si="76"/>
        <v>-0.34606418155338226</v>
      </c>
      <c r="AU114" s="109">
        <f t="shared" si="81"/>
        <v>59.107290120739584</v>
      </c>
      <c r="AV114" s="108">
        <f t="shared" si="59"/>
        <v>2298.0789027510068</v>
      </c>
      <c r="AW114" s="129">
        <f t="shared" si="77"/>
        <v>-0.32880073170737911</v>
      </c>
      <c r="AX114" s="90">
        <f t="shared" si="78"/>
        <v>47.720393440230126</v>
      </c>
      <c r="AY114" s="108">
        <f t="shared" si="60"/>
        <v>2286.6920060704974</v>
      </c>
      <c r="AZ114" s="89">
        <f t="shared" si="79"/>
        <v>-0.3321264994653671</v>
      </c>
      <c r="BA114" s="109"/>
      <c r="BB114" s="109">
        <f t="shared" si="80"/>
        <v>3423.8399999999997</v>
      </c>
      <c r="BC114" s="109" t="e">
        <f>(B114*AM114)+(C114*AN114)+(D114*AO114)+(E114*AP114)+(F114*#REF!)+(G114*#REF!)</f>
        <v>#REF!</v>
      </c>
      <c r="BE114" s="108">
        <f t="shared" si="45"/>
        <v>43.299999</v>
      </c>
      <c r="BF114" s="108">
        <f t="shared" si="46"/>
        <v>0</v>
      </c>
    </row>
    <row r="115" spans="1:58" ht="12.75" customHeight="1" x14ac:dyDescent="0.2">
      <c r="A115" s="107">
        <v>39853</v>
      </c>
      <c r="B115" s="108">
        <v>41.27</v>
      </c>
      <c r="C115" s="108">
        <v>35.919998</v>
      </c>
      <c r="D115" s="108">
        <v>29.83</v>
      </c>
      <c r="E115" s="108">
        <v>36.599997999999999</v>
      </c>
      <c r="F115" s="108"/>
      <c r="G115" s="108"/>
      <c r="L115" s="156">
        <f>IF(int=Weekly,-$B$4,IF(int=Bi_Weekly,-$B$4,IF(int=Monthly,-$B$4,IF(int=Quarterly,0,IF(int=Yearly,0,IF(int=None,0,0))))))</f>
        <v>0</v>
      </c>
      <c r="M115" s="110">
        <f t="shared" si="47"/>
        <v>0</v>
      </c>
      <c r="N115" s="126">
        <f t="shared" si="48"/>
        <v>0</v>
      </c>
      <c r="O115" s="110">
        <f t="shared" si="49"/>
        <v>0</v>
      </c>
      <c r="P115" s="110">
        <f t="shared" si="50"/>
        <v>0</v>
      </c>
      <c r="Q115" s="110">
        <f t="shared" si="61"/>
        <v>13.943330773121184</v>
      </c>
      <c r="R115" s="110">
        <f t="shared" si="62"/>
        <v>18.257110942173018</v>
      </c>
      <c r="S115" s="110">
        <f t="shared" si="63"/>
        <v>22.281022796139979</v>
      </c>
      <c r="T115" s="110">
        <f t="shared" si="64"/>
        <v>6.1155140565247681</v>
      </c>
      <c r="U115" s="110"/>
      <c r="V115" s="110"/>
      <c r="W115" s="110"/>
      <c r="X115" s="110"/>
      <c r="Y115" s="110"/>
      <c r="Z115" s="110"/>
      <c r="AA115" s="110">
        <f t="shared" si="51"/>
        <v>0</v>
      </c>
      <c r="AB115" s="110">
        <f t="shared" si="52"/>
        <v>0</v>
      </c>
      <c r="AC115" s="110">
        <f t="shared" si="53"/>
        <v>0</v>
      </c>
      <c r="AD115" s="110">
        <f t="shared" si="54"/>
        <v>0</v>
      </c>
      <c r="AE115" s="110">
        <f t="shared" si="55"/>
        <v>0</v>
      </c>
      <c r="AF115" s="110">
        <f t="shared" si="56"/>
        <v>0</v>
      </c>
      <c r="AG115" s="110">
        <f t="shared" si="57"/>
        <v>0</v>
      </c>
      <c r="AH115" s="110">
        <f t="shared" si="58"/>
        <v>0</v>
      </c>
      <c r="AI115" s="110">
        <f t="shared" si="65"/>
        <v>0.14895314379890767</v>
      </c>
      <c r="AJ115" s="110">
        <f t="shared" si="66"/>
        <v>0.40838752933927236</v>
      </c>
      <c r="AK115" s="110">
        <f t="shared" si="67"/>
        <v>0.58719498811467652</v>
      </c>
      <c r="AL115" s="110">
        <f t="shared" si="68"/>
        <v>0.18541098656371638</v>
      </c>
      <c r="AM115" s="110">
        <f t="shared" si="69"/>
        <v>14.092283916920092</v>
      </c>
      <c r="AN115" s="110">
        <f t="shared" si="70"/>
        <v>18.66549847151229</v>
      </c>
      <c r="AO115" s="110">
        <f t="shared" si="71"/>
        <v>22.868217784254654</v>
      </c>
      <c r="AP115" s="110">
        <f t="shared" si="72"/>
        <v>6.3009250430884842</v>
      </c>
      <c r="AQ115" s="90">
        <f t="shared" si="73"/>
        <v>0</v>
      </c>
      <c r="AR115" s="90">
        <f t="shared" si="74"/>
        <v>-3423.8399999999997</v>
      </c>
      <c r="AS115" s="90">
        <f t="shared" si="75"/>
        <v>2119.7073617819783</v>
      </c>
      <c r="AT115" s="89">
        <f t="shared" si="76"/>
        <v>-0.38089765824863941</v>
      </c>
      <c r="AU115" s="109">
        <f t="shared" si="81"/>
        <v>59.107290120739584</v>
      </c>
      <c r="AV115" s="108">
        <f t="shared" si="59"/>
        <v>2178.8146519027177</v>
      </c>
      <c r="AW115" s="129">
        <f t="shared" si="77"/>
        <v>-0.36363420840263627</v>
      </c>
      <c r="AX115" s="90">
        <f t="shared" si="78"/>
        <v>45.118643714543367</v>
      </c>
      <c r="AY115" s="108">
        <f t="shared" si="60"/>
        <v>2164.8260054965217</v>
      </c>
      <c r="AZ115" s="89">
        <f t="shared" si="79"/>
        <v>-0.36771986848201965</v>
      </c>
      <c r="BA115" s="109"/>
      <c r="BB115" s="109">
        <f t="shared" si="80"/>
        <v>3423.8399999999997</v>
      </c>
      <c r="BC115" s="109" t="e">
        <f>(B115*AM115)+(C115*AN115)+(D115*AO115)+(E115*AP115)+(F115*#REF!)+(G115*#REF!)</f>
        <v>#REF!</v>
      </c>
      <c r="BE115" s="108">
        <f t="shared" si="45"/>
        <v>41.27</v>
      </c>
      <c r="BF115" s="108">
        <f t="shared" si="46"/>
        <v>0</v>
      </c>
    </row>
    <row r="116" spans="1:58" ht="12.75" customHeight="1" x14ac:dyDescent="0.2">
      <c r="A116" s="107">
        <v>39861</v>
      </c>
      <c r="B116" s="108">
        <v>38.479999999999997</v>
      </c>
      <c r="C116" s="108">
        <v>32.840000000000003</v>
      </c>
      <c r="D116" s="108">
        <v>27.280000999999999</v>
      </c>
      <c r="E116" s="108">
        <v>33.360000999999997</v>
      </c>
      <c r="F116" s="108"/>
      <c r="G116" s="108"/>
      <c r="L116" s="156">
        <f>IF(int=Weekly,-$B$4,IF(int=Bi_Weekly,0,IF(int=Monthly,0,IF(int=Quarterly,0,IF(int=Yearly,0,IF(int=None,0,0))))))</f>
        <v>0</v>
      </c>
      <c r="M116" s="110">
        <f t="shared" si="47"/>
        <v>0</v>
      </c>
      <c r="N116" s="126">
        <f t="shared" si="48"/>
        <v>0</v>
      </c>
      <c r="O116" s="110">
        <f t="shared" si="49"/>
        <v>0</v>
      </c>
      <c r="P116" s="110">
        <f t="shared" si="50"/>
        <v>0</v>
      </c>
      <c r="Q116" s="110">
        <f t="shared" si="61"/>
        <v>13.943330773121184</v>
      </c>
      <c r="R116" s="110">
        <f t="shared" si="62"/>
        <v>18.257110942173018</v>
      </c>
      <c r="S116" s="110">
        <f t="shared" si="63"/>
        <v>22.281022796139979</v>
      </c>
      <c r="T116" s="110">
        <f t="shared" si="64"/>
        <v>6.1155140565247681</v>
      </c>
      <c r="U116" s="110"/>
      <c r="V116" s="110"/>
      <c r="W116" s="110"/>
      <c r="X116" s="110"/>
      <c r="Y116" s="110"/>
      <c r="Z116" s="110"/>
      <c r="AA116" s="110">
        <f t="shared" si="51"/>
        <v>0</v>
      </c>
      <c r="AB116" s="110">
        <f t="shared" si="52"/>
        <v>0</v>
      </c>
      <c r="AC116" s="110">
        <f t="shared" si="53"/>
        <v>0</v>
      </c>
      <c r="AD116" s="110">
        <f t="shared" si="54"/>
        <v>0</v>
      </c>
      <c r="AE116" s="110">
        <f t="shared" si="55"/>
        <v>0</v>
      </c>
      <c r="AF116" s="110">
        <f t="shared" si="56"/>
        <v>0</v>
      </c>
      <c r="AG116" s="110">
        <f t="shared" si="57"/>
        <v>0</v>
      </c>
      <c r="AH116" s="110">
        <f t="shared" si="58"/>
        <v>0</v>
      </c>
      <c r="AI116" s="110">
        <f t="shared" si="65"/>
        <v>0.14895314379890767</v>
      </c>
      <c r="AJ116" s="110">
        <f t="shared" si="66"/>
        <v>0.40838752933927236</v>
      </c>
      <c r="AK116" s="110">
        <f t="shared" si="67"/>
        <v>0.58719498811467652</v>
      </c>
      <c r="AL116" s="110">
        <f t="shared" si="68"/>
        <v>0.18541098656371638</v>
      </c>
      <c r="AM116" s="110">
        <f t="shared" si="69"/>
        <v>14.092283916920092</v>
      </c>
      <c r="AN116" s="110">
        <f t="shared" si="70"/>
        <v>18.66549847151229</v>
      </c>
      <c r="AO116" s="110">
        <f t="shared" si="71"/>
        <v>22.868217784254654</v>
      </c>
      <c r="AP116" s="110">
        <f t="shared" si="72"/>
        <v>6.3009250430884842</v>
      </c>
      <c r="AQ116" s="90">
        <f t="shared" si="73"/>
        <v>0</v>
      </c>
      <c r="AR116" s="90">
        <f t="shared" si="74"/>
        <v>-3423.8399999999997</v>
      </c>
      <c r="AS116" s="90">
        <f t="shared" si="75"/>
        <v>1947.9427706915669</v>
      </c>
      <c r="AT116" s="89">
        <f t="shared" si="76"/>
        <v>-0.43106489476974186</v>
      </c>
      <c r="AU116" s="109">
        <f t="shared" si="81"/>
        <v>59.107290120739584</v>
      </c>
      <c r="AV116" s="108">
        <f t="shared" si="59"/>
        <v>2007.0500608123066</v>
      </c>
      <c r="AW116" s="129">
        <f t="shared" si="77"/>
        <v>-0.4138014449237386</v>
      </c>
      <c r="AX116" s="90">
        <f t="shared" si="78"/>
        <v>41.347153997023597</v>
      </c>
      <c r="AY116" s="108">
        <f t="shared" si="60"/>
        <v>1989.2899246885904</v>
      </c>
      <c r="AZ116" s="89">
        <f t="shared" si="79"/>
        <v>-0.41898864295977889</v>
      </c>
      <c r="BA116" s="109"/>
      <c r="BB116" s="109">
        <f t="shared" si="80"/>
        <v>3423.8399999999997</v>
      </c>
      <c r="BC116" s="109" t="e">
        <f>(B116*AM116)+(C116*AN116)+(D116*AO116)+(E116*AP116)+(F116*#REF!)+(G116*#REF!)</f>
        <v>#REF!</v>
      </c>
      <c r="BE116" s="108">
        <f t="shared" si="45"/>
        <v>38.479999999999997</v>
      </c>
      <c r="BF116" s="108">
        <f t="shared" si="46"/>
        <v>0</v>
      </c>
    </row>
    <row r="117" spans="1:58" ht="12.75" customHeight="1" x14ac:dyDescent="0.2">
      <c r="A117" s="107">
        <v>39867</v>
      </c>
      <c r="B117" s="108">
        <v>36.810001</v>
      </c>
      <c r="C117" s="108">
        <v>31.629999000000002</v>
      </c>
      <c r="D117" s="108">
        <v>26.15</v>
      </c>
      <c r="E117" s="108">
        <v>31.969999000000001</v>
      </c>
      <c r="F117" s="108"/>
      <c r="G117" s="108"/>
      <c r="L117" s="156">
        <f>IF(int=Weekly,-$B$4,IF(int=Bi_Weekly,-$B$4,IF(int=Monthly,0,IF(int=Quarterly,0,IF(int=Yearly,0,IF(int=None,0,0))))))</f>
        <v>0</v>
      </c>
      <c r="M117" s="110">
        <f t="shared" si="47"/>
        <v>0</v>
      </c>
      <c r="N117" s="126">
        <f t="shared" si="48"/>
        <v>0</v>
      </c>
      <c r="O117" s="110">
        <f t="shared" si="49"/>
        <v>0</v>
      </c>
      <c r="P117" s="110">
        <f t="shared" si="50"/>
        <v>0</v>
      </c>
      <c r="Q117" s="110">
        <f t="shared" si="61"/>
        <v>13.943330773121184</v>
      </c>
      <c r="R117" s="110">
        <f t="shared" si="62"/>
        <v>18.257110942173018</v>
      </c>
      <c r="S117" s="110">
        <f t="shared" si="63"/>
        <v>22.281022796139979</v>
      </c>
      <c r="T117" s="110">
        <f t="shared" si="64"/>
        <v>6.1155140565247681</v>
      </c>
      <c r="U117" s="110"/>
      <c r="V117" s="110"/>
      <c r="W117" s="110"/>
      <c r="X117" s="110"/>
      <c r="Y117" s="110"/>
      <c r="Z117" s="110"/>
      <c r="AA117" s="110">
        <f t="shared" si="51"/>
        <v>0</v>
      </c>
      <c r="AB117" s="110">
        <f t="shared" si="52"/>
        <v>0</v>
      </c>
      <c r="AC117" s="110">
        <f t="shared" si="53"/>
        <v>0</v>
      </c>
      <c r="AD117" s="110">
        <f t="shared" si="54"/>
        <v>0</v>
      </c>
      <c r="AE117" s="110">
        <f t="shared" si="55"/>
        <v>0</v>
      </c>
      <c r="AF117" s="110">
        <f t="shared" si="56"/>
        <v>0</v>
      </c>
      <c r="AG117" s="110">
        <f t="shared" si="57"/>
        <v>0</v>
      </c>
      <c r="AH117" s="110">
        <f t="shared" si="58"/>
        <v>0</v>
      </c>
      <c r="AI117" s="110">
        <f t="shared" si="65"/>
        <v>0.14895314379890767</v>
      </c>
      <c r="AJ117" s="110">
        <f t="shared" si="66"/>
        <v>0.40838752933927236</v>
      </c>
      <c r="AK117" s="110">
        <f t="shared" si="67"/>
        <v>0.58719498811467652</v>
      </c>
      <c r="AL117" s="110">
        <f t="shared" si="68"/>
        <v>0.18541098656371638</v>
      </c>
      <c r="AM117" s="110">
        <f t="shared" si="69"/>
        <v>14.092283916920092</v>
      </c>
      <c r="AN117" s="110">
        <f t="shared" si="70"/>
        <v>18.66549847151229</v>
      </c>
      <c r="AO117" s="110">
        <f t="shared" si="71"/>
        <v>22.868217784254654</v>
      </c>
      <c r="AP117" s="110">
        <f t="shared" si="72"/>
        <v>6.3009250430884842</v>
      </c>
      <c r="AQ117" s="90">
        <f t="shared" si="73"/>
        <v>0</v>
      </c>
      <c r="AR117" s="90">
        <f t="shared" si="74"/>
        <v>-3423.8399999999997</v>
      </c>
      <c r="AS117" s="90">
        <f t="shared" si="75"/>
        <v>1868.8881449363864</v>
      </c>
      <c r="AT117" s="89">
        <f t="shared" si="76"/>
        <v>-0.45415435740677523</v>
      </c>
      <c r="AU117" s="109">
        <f t="shared" si="81"/>
        <v>59.107290120739584</v>
      </c>
      <c r="AV117" s="108">
        <f t="shared" si="59"/>
        <v>1927.9954350571261</v>
      </c>
      <c r="AW117" s="129">
        <f t="shared" si="77"/>
        <v>-0.43689090756077209</v>
      </c>
      <c r="AX117" s="90">
        <f t="shared" si="78"/>
        <v>39.683000511034408</v>
      </c>
      <c r="AY117" s="108">
        <f t="shared" si="60"/>
        <v>1908.5711454474208</v>
      </c>
      <c r="AZ117" s="89">
        <f t="shared" si="79"/>
        <v>-0.44256415444430197</v>
      </c>
      <c r="BA117" s="109"/>
      <c r="BB117" s="109">
        <f t="shared" si="80"/>
        <v>3423.8399999999997</v>
      </c>
      <c r="BC117" s="109" t="e">
        <f>(B117*AM117)+(C117*AN117)+(D117*AO117)+(E117*AP117)+(F117*#REF!)+(G117*#REF!)</f>
        <v>#REF!</v>
      </c>
      <c r="BE117" s="108">
        <f t="shared" si="45"/>
        <v>36.810001</v>
      </c>
      <c r="BF117" s="108">
        <f t="shared" si="46"/>
        <v>0</v>
      </c>
    </row>
    <row r="118" spans="1:58" ht="12.75" customHeight="1" x14ac:dyDescent="0.2">
      <c r="A118" s="107">
        <v>39874</v>
      </c>
      <c r="B118" s="108">
        <v>34.110000999999997</v>
      </c>
      <c r="C118" s="108">
        <v>28.870000999999998</v>
      </c>
      <c r="D118" s="108">
        <v>23.450001</v>
      </c>
      <c r="E118" s="108">
        <v>28.25</v>
      </c>
      <c r="F118" s="108"/>
      <c r="G118" s="108"/>
      <c r="L118" s="156">
        <f>IF(int=Weekly,-$B$4,IF(int=Bi_Weekly,0,IF(int=Monthly,0,IF(int=Quarterly,0,IF(int=Yearly,0,IF(int=None,0,0))))))</f>
        <v>0</v>
      </c>
      <c r="M118" s="110">
        <f t="shared" si="47"/>
        <v>0</v>
      </c>
      <c r="N118" s="126">
        <f t="shared" si="48"/>
        <v>0</v>
      </c>
      <c r="O118" s="110">
        <f t="shared" si="49"/>
        <v>0</v>
      </c>
      <c r="P118" s="110">
        <f t="shared" si="50"/>
        <v>0</v>
      </c>
      <c r="Q118" s="110">
        <f t="shared" si="61"/>
        <v>13.943330773121184</v>
      </c>
      <c r="R118" s="110">
        <f t="shared" si="62"/>
        <v>18.257110942173018</v>
      </c>
      <c r="S118" s="110">
        <f t="shared" si="63"/>
        <v>22.281022796139979</v>
      </c>
      <c r="T118" s="110">
        <f t="shared" si="64"/>
        <v>6.1155140565247681</v>
      </c>
      <c r="U118" s="110"/>
      <c r="V118" s="110"/>
      <c r="W118" s="110"/>
      <c r="X118" s="110"/>
      <c r="Y118" s="110"/>
      <c r="Z118" s="110"/>
      <c r="AA118" s="110">
        <f t="shared" si="51"/>
        <v>0</v>
      </c>
      <c r="AB118" s="110">
        <f t="shared" si="52"/>
        <v>0</v>
      </c>
      <c r="AC118" s="110">
        <f t="shared" si="53"/>
        <v>0</v>
      </c>
      <c r="AD118" s="110">
        <f t="shared" si="54"/>
        <v>0</v>
      </c>
      <c r="AE118" s="110">
        <f t="shared" si="55"/>
        <v>0</v>
      </c>
      <c r="AF118" s="110">
        <f t="shared" si="56"/>
        <v>0</v>
      </c>
      <c r="AG118" s="110">
        <f t="shared" si="57"/>
        <v>0</v>
      </c>
      <c r="AH118" s="110">
        <f t="shared" si="58"/>
        <v>0</v>
      </c>
      <c r="AI118" s="110">
        <f t="shared" si="65"/>
        <v>0.14895314379890767</v>
      </c>
      <c r="AJ118" s="110">
        <f t="shared" si="66"/>
        <v>0.40838752933927236</v>
      </c>
      <c r="AK118" s="110">
        <f t="shared" si="67"/>
        <v>0.58719498811467652</v>
      </c>
      <c r="AL118" s="110">
        <f t="shared" si="68"/>
        <v>0.18541098656371638</v>
      </c>
      <c r="AM118" s="110">
        <f t="shared" si="69"/>
        <v>14.092283916920092</v>
      </c>
      <c r="AN118" s="110">
        <f t="shared" si="70"/>
        <v>18.66549847151229</v>
      </c>
      <c r="AO118" s="110">
        <f t="shared" si="71"/>
        <v>22.868217784254654</v>
      </c>
      <c r="AP118" s="110">
        <f t="shared" si="72"/>
        <v>6.3009250430884842</v>
      </c>
      <c r="AQ118" s="90">
        <f t="shared" si="73"/>
        <v>0</v>
      </c>
      <c r="AR118" s="90">
        <f t="shared" si="74"/>
        <v>-3423.8399999999997</v>
      </c>
      <c r="AS118" s="90">
        <f t="shared" si="75"/>
        <v>1697.9431167194703</v>
      </c>
      <c r="AT118" s="89">
        <f t="shared" si="76"/>
        <v>-0.50408222442652972</v>
      </c>
      <c r="AU118" s="109">
        <f t="shared" si="81"/>
        <v>59.107290120739584</v>
      </c>
      <c r="AV118" s="108">
        <f t="shared" si="59"/>
        <v>1757.0504068402099</v>
      </c>
      <c r="AW118" s="129">
        <f t="shared" si="77"/>
        <v>-0.48681877458052647</v>
      </c>
      <c r="AX118" s="90">
        <f t="shared" si="78"/>
        <v>35.878523693255346</v>
      </c>
      <c r="AY118" s="108">
        <f t="shared" si="60"/>
        <v>1733.8216404127256</v>
      </c>
      <c r="AZ118" s="89">
        <f t="shared" si="79"/>
        <v>-0.49360319395394481</v>
      </c>
      <c r="BA118" s="109"/>
      <c r="BB118" s="109">
        <f t="shared" si="80"/>
        <v>3423.8399999999997</v>
      </c>
      <c r="BC118" s="109" t="e">
        <f>(B118*AM118)+(C118*AN118)+(D118*AO118)+(E118*AP118)+(F118*#REF!)+(G118*#REF!)</f>
        <v>#REF!</v>
      </c>
      <c r="BE118" s="108">
        <f t="shared" si="45"/>
        <v>34.110000999999997</v>
      </c>
      <c r="BF118" s="108">
        <f t="shared" si="46"/>
        <v>0</v>
      </c>
    </row>
    <row r="119" spans="1:58" ht="12.75" customHeight="1" x14ac:dyDescent="0.2">
      <c r="A119" s="107">
        <v>39881</v>
      </c>
      <c r="B119" s="108">
        <v>37.860000999999997</v>
      </c>
      <c r="C119" s="108">
        <v>32.650002000000001</v>
      </c>
      <c r="D119" s="108">
        <v>26.4</v>
      </c>
      <c r="E119" s="108">
        <v>32.130001</v>
      </c>
      <c r="F119" s="108"/>
      <c r="G119" s="108"/>
      <c r="L119" s="156">
        <f>IF(int=Weekly,-$B$4,IF(int=Bi_Weekly,-$B$4,IF(int=Monthly,-$B$4,IF(int=Quarterly,0,IF(int=Yearly,0,IF(int=None,0,0))))))</f>
        <v>0</v>
      </c>
      <c r="M119" s="110">
        <f t="shared" si="47"/>
        <v>0</v>
      </c>
      <c r="N119" s="126">
        <f t="shared" si="48"/>
        <v>0</v>
      </c>
      <c r="O119" s="110">
        <f t="shared" si="49"/>
        <v>0</v>
      </c>
      <c r="P119" s="110">
        <f t="shared" si="50"/>
        <v>0</v>
      </c>
      <c r="Q119" s="110">
        <f t="shared" si="61"/>
        <v>13.943330773121184</v>
      </c>
      <c r="R119" s="110">
        <f t="shared" si="62"/>
        <v>18.257110942173018</v>
      </c>
      <c r="S119" s="110">
        <f t="shared" si="63"/>
        <v>22.281022796139979</v>
      </c>
      <c r="T119" s="110">
        <f t="shared" si="64"/>
        <v>6.1155140565247681</v>
      </c>
      <c r="U119" s="110"/>
      <c r="V119" s="110"/>
      <c r="W119" s="110"/>
      <c r="X119" s="110"/>
      <c r="Y119" s="110"/>
      <c r="Z119" s="110"/>
      <c r="AA119" s="110">
        <f t="shared" si="51"/>
        <v>0</v>
      </c>
      <c r="AB119" s="110">
        <f t="shared" si="52"/>
        <v>0</v>
      </c>
      <c r="AC119" s="110">
        <f t="shared" si="53"/>
        <v>0</v>
      </c>
      <c r="AD119" s="110">
        <f t="shared" si="54"/>
        <v>0</v>
      </c>
      <c r="AE119" s="110">
        <f t="shared" si="55"/>
        <v>0</v>
      </c>
      <c r="AF119" s="110">
        <f t="shared" si="56"/>
        <v>0</v>
      </c>
      <c r="AG119" s="110">
        <f t="shared" si="57"/>
        <v>0</v>
      </c>
      <c r="AH119" s="110">
        <f t="shared" si="58"/>
        <v>0</v>
      </c>
      <c r="AI119" s="110">
        <f t="shared" si="65"/>
        <v>0.14895314379890767</v>
      </c>
      <c r="AJ119" s="110">
        <f t="shared" si="66"/>
        <v>0.40838752933927236</v>
      </c>
      <c r="AK119" s="110">
        <f t="shared" si="67"/>
        <v>0.58719498811467652</v>
      </c>
      <c r="AL119" s="110">
        <f t="shared" si="68"/>
        <v>0.18541098656371638</v>
      </c>
      <c r="AM119" s="110">
        <f t="shared" si="69"/>
        <v>14.092283916920092</v>
      </c>
      <c r="AN119" s="110">
        <f t="shared" si="70"/>
        <v>18.66549847151229</v>
      </c>
      <c r="AO119" s="110">
        <f t="shared" si="71"/>
        <v>22.868217784254654</v>
      </c>
      <c r="AP119" s="110">
        <f t="shared" si="72"/>
        <v>6.3009250430884842</v>
      </c>
      <c r="AQ119" s="90">
        <f t="shared" si="73"/>
        <v>0</v>
      </c>
      <c r="AR119" s="90">
        <f t="shared" si="74"/>
        <v>-3423.8399999999997</v>
      </c>
      <c r="AS119" s="90">
        <f t="shared" si="75"/>
        <v>1908.6997003596198</v>
      </c>
      <c r="AT119" s="89">
        <f t="shared" si="76"/>
        <v>-0.44252660744672068</v>
      </c>
      <c r="AU119" s="109">
        <f t="shared" si="81"/>
        <v>59.107290120739584</v>
      </c>
      <c r="AV119" s="108">
        <f t="shared" si="59"/>
        <v>1967.8069904803594</v>
      </c>
      <c r="AW119" s="129">
        <f t="shared" si="77"/>
        <v>-0.42526315760071742</v>
      </c>
      <c r="AX119" s="90">
        <f t="shared" si="78"/>
        <v>40.43242269281275</v>
      </c>
      <c r="AY119" s="108">
        <f t="shared" si="60"/>
        <v>1949.1321230524325</v>
      </c>
      <c r="AZ119" s="89">
        <f t="shared" si="79"/>
        <v>-0.43071752095529214</v>
      </c>
      <c r="BA119" s="109"/>
      <c r="BB119" s="109">
        <f t="shared" si="80"/>
        <v>3423.8399999999997</v>
      </c>
      <c r="BC119" s="109" t="e">
        <f>(B119*AM119)+(C119*AN119)+(D119*AO119)+(E119*AP119)+(F119*#REF!)+(G119*#REF!)</f>
        <v>#REF!</v>
      </c>
      <c r="BE119" s="108">
        <f t="shared" si="45"/>
        <v>37.860000999999997</v>
      </c>
      <c r="BF119" s="108">
        <f t="shared" si="46"/>
        <v>0</v>
      </c>
    </row>
    <row r="120" spans="1:58" ht="12.75" customHeight="1" x14ac:dyDescent="0.2">
      <c r="A120" s="107">
        <v>39888</v>
      </c>
      <c r="B120" s="108">
        <v>38.439999</v>
      </c>
      <c r="C120" s="108">
        <v>33.220001000000003</v>
      </c>
      <c r="D120" s="108">
        <v>27.200001</v>
      </c>
      <c r="E120" s="108">
        <v>32.950001</v>
      </c>
      <c r="F120" s="108"/>
      <c r="G120" s="108"/>
      <c r="L120" s="156">
        <f>IF(int=Weekly,-$B$4,IF(int=Bi_Weekly,0,IF(int=Monthly,0,IF(int=Quarterly,0,IF(int=Yearly,0,IF(int=None,0,0))))))</f>
        <v>0</v>
      </c>
      <c r="M120" s="110">
        <f t="shared" si="47"/>
        <v>0</v>
      </c>
      <c r="N120" s="126">
        <f t="shared" si="48"/>
        <v>0</v>
      </c>
      <c r="O120" s="110">
        <f t="shared" si="49"/>
        <v>0</v>
      </c>
      <c r="P120" s="110">
        <f t="shared" si="50"/>
        <v>0</v>
      </c>
      <c r="Q120" s="110">
        <f t="shared" si="61"/>
        <v>13.943330773121184</v>
      </c>
      <c r="R120" s="110">
        <f t="shared" si="62"/>
        <v>18.257110942173018</v>
      </c>
      <c r="S120" s="110">
        <f t="shared" si="63"/>
        <v>22.281022796139979</v>
      </c>
      <c r="T120" s="110">
        <f t="shared" si="64"/>
        <v>6.1155140565247681</v>
      </c>
      <c r="U120" s="110"/>
      <c r="V120" s="110"/>
      <c r="W120" s="110"/>
      <c r="X120" s="110"/>
      <c r="Y120" s="110"/>
      <c r="Z120" s="110"/>
      <c r="AA120" s="110">
        <f t="shared" si="51"/>
        <v>0</v>
      </c>
      <c r="AB120" s="110">
        <f t="shared" si="52"/>
        <v>0</v>
      </c>
      <c r="AC120" s="110">
        <f t="shared" si="53"/>
        <v>0</v>
      </c>
      <c r="AD120" s="110">
        <f t="shared" si="54"/>
        <v>0</v>
      </c>
      <c r="AE120" s="110">
        <f t="shared" si="55"/>
        <v>0</v>
      </c>
      <c r="AF120" s="110">
        <f t="shared" si="56"/>
        <v>0</v>
      </c>
      <c r="AG120" s="110">
        <f t="shared" si="57"/>
        <v>0</v>
      </c>
      <c r="AH120" s="110">
        <f t="shared" si="58"/>
        <v>0</v>
      </c>
      <c r="AI120" s="110">
        <f t="shared" si="65"/>
        <v>0.14895314379890767</v>
      </c>
      <c r="AJ120" s="110">
        <f t="shared" si="66"/>
        <v>0.40838752933927236</v>
      </c>
      <c r="AK120" s="110">
        <f t="shared" si="67"/>
        <v>0.58719498811467652</v>
      </c>
      <c r="AL120" s="110">
        <f t="shared" si="68"/>
        <v>0.18541098656371638</v>
      </c>
      <c r="AM120" s="110">
        <f t="shared" si="69"/>
        <v>14.092283916920092</v>
      </c>
      <c r="AN120" s="110">
        <f t="shared" si="70"/>
        <v>18.66549847151229</v>
      </c>
      <c r="AO120" s="110">
        <f t="shared" si="71"/>
        <v>22.868217784254654</v>
      </c>
      <c r="AP120" s="110">
        <f t="shared" si="72"/>
        <v>6.3009250430884842</v>
      </c>
      <c r="AQ120" s="90">
        <f t="shared" si="73"/>
        <v>0</v>
      </c>
      <c r="AR120" s="90">
        <f t="shared" si="74"/>
        <v>-3423.8399999999997</v>
      </c>
      <c r="AS120" s="90">
        <f t="shared" si="75"/>
        <v>1950.0329013455814</v>
      </c>
      <c r="AT120" s="89">
        <f t="shared" si="76"/>
        <v>-0.43045443088883195</v>
      </c>
      <c r="AU120" s="109">
        <f t="shared" si="81"/>
        <v>59.107290120739584</v>
      </c>
      <c r="AV120" s="108">
        <f t="shared" si="59"/>
        <v>2009.1401914663211</v>
      </c>
      <c r="AW120" s="129">
        <f t="shared" si="77"/>
        <v>-0.4131909810428287</v>
      </c>
      <c r="AX120" s="90">
        <f t="shared" si="78"/>
        <v>41.373389288314655</v>
      </c>
      <c r="AY120" s="108">
        <f t="shared" si="60"/>
        <v>1991.4062906338961</v>
      </c>
      <c r="AZ120" s="89">
        <f t="shared" si="79"/>
        <v>-0.41837051654461177</v>
      </c>
      <c r="BA120" s="109"/>
      <c r="BB120" s="109">
        <f t="shared" si="80"/>
        <v>3423.8399999999997</v>
      </c>
      <c r="BC120" s="109" t="e">
        <f>(B120*AM120)+(C120*AN120)+(D120*AO120)+(E120*AP120)+(F120*#REF!)+(G120*#REF!)</f>
        <v>#REF!</v>
      </c>
      <c r="BE120" s="108">
        <f t="shared" si="45"/>
        <v>38.439999</v>
      </c>
      <c r="BF120" s="108">
        <f t="shared" si="46"/>
        <v>0</v>
      </c>
    </row>
    <row r="121" spans="1:58" ht="12.75" customHeight="1" x14ac:dyDescent="0.2">
      <c r="A121" s="107">
        <v>39895</v>
      </c>
      <c r="B121" s="108">
        <v>40.659999999999997</v>
      </c>
      <c r="C121" s="108">
        <v>35.080002</v>
      </c>
      <c r="D121" s="108">
        <v>29.1</v>
      </c>
      <c r="E121" s="108">
        <v>35.650002000000001</v>
      </c>
      <c r="F121" s="108"/>
      <c r="G121" s="108"/>
      <c r="L121" s="156">
        <f>IF(int=Weekly,-$B$4,IF(int=Bi_Weekly,-$B$4,IF(int=Monthly,0,IF(int=Quarterly,0,IF(int=Yearly,0,IF(int=None,0,0))))))</f>
        <v>0</v>
      </c>
      <c r="M121" s="110">
        <f t="shared" si="47"/>
        <v>0</v>
      </c>
      <c r="N121" s="126">
        <f t="shared" si="48"/>
        <v>0</v>
      </c>
      <c r="O121" s="110">
        <f t="shared" si="49"/>
        <v>0</v>
      </c>
      <c r="P121" s="110">
        <f t="shared" si="50"/>
        <v>0</v>
      </c>
      <c r="Q121" s="110">
        <f t="shared" si="61"/>
        <v>13.943330773121184</v>
      </c>
      <c r="R121" s="110">
        <f t="shared" si="62"/>
        <v>18.257110942173018</v>
      </c>
      <c r="S121" s="110">
        <f t="shared" si="63"/>
        <v>22.281022796139979</v>
      </c>
      <c r="T121" s="110">
        <f t="shared" si="64"/>
        <v>6.1155140565247681</v>
      </c>
      <c r="U121" s="110">
        <v>0.27800000000000002</v>
      </c>
      <c r="V121" s="110">
        <v>0.377</v>
      </c>
      <c r="W121" s="110">
        <v>4.1000000000000002E-2</v>
      </c>
      <c r="X121" s="110">
        <v>3.3000000000000002E-2</v>
      </c>
      <c r="Y121" s="110">
        <v>1.9E-2</v>
      </c>
      <c r="Z121" s="110"/>
      <c r="AA121" s="110">
        <f t="shared" si="51"/>
        <v>3.8762459549276898</v>
      </c>
      <c r="AB121" s="110">
        <f t="shared" si="52"/>
        <v>6.8829308251992281</v>
      </c>
      <c r="AC121" s="110">
        <f t="shared" si="53"/>
        <v>0.91352193464173914</v>
      </c>
      <c r="AD121" s="110">
        <f t="shared" si="54"/>
        <v>0.20181196386531736</v>
      </c>
      <c r="AE121" s="110">
        <f t="shared" si="55"/>
        <v>9.5333151867380478E-2</v>
      </c>
      <c r="AF121" s="110">
        <f t="shared" si="56"/>
        <v>0.19620668280461409</v>
      </c>
      <c r="AG121" s="110">
        <f t="shared" si="57"/>
        <v>3.1392506345076947E-2</v>
      </c>
      <c r="AH121" s="110">
        <f t="shared" si="58"/>
        <v>5.6609243350201595E-3</v>
      </c>
      <c r="AI121" s="110">
        <f t="shared" si="65"/>
        <v>0.24428629566628815</v>
      </c>
      <c r="AJ121" s="110">
        <f t="shared" si="66"/>
        <v>0.60459421214388642</v>
      </c>
      <c r="AK121" s="110">
        <f t="shared" si="67"/>
        <v>0.61858749445975347</v>
      </c>
      <c r="AL121" s="110">
        <f t="shared" si="68"/>
        <v>0.19107191089873654</v>
      </c>
      <c r="AM121" s="110">
        <f t="shared" si="69"/>
        <v>14.187617068787473</v>
      </c>
      <c r="AN121" s="110">
        <f t="shared" si="70"/>
        <v>18.861705154316905</v>
      </c>
      <c r="AO121" s="110">
        <f t="shared" si="71"/>
        <v>22.899610290599732</v>
      </c>
      <c r="AP121" s="110">
        <f t="shared" si="72"/>
        <v>6.306585967423505</v>
      </c>
      <c r="AQ121" s="90">
        <f t="shared" si="73"/>
        <v>11.874510678633975</v>
      </c>
      <c r="AR121" s="90">
        <f t="shared" si="74"/>
        <v>-3423.8399999999997</v>
      </c>
      <c r="AS121" s="90">
        <f t="shared" si="75"/>
        <v>2073.7911693145684</v>
      </c>
      <c r="AT121" s="89">
        <f t="shared" si="76"/>
        <v>-0.39430838785849553</v>
      </c>
      <c r="AU121" s="109">
        <f t="shared" si="81"/>
        <v>70.981800799373559</v>
      </c>
      <c r="AV121" s="108">
        <f t="shared" si="59"/>
        <v>2144.7729701139419</v>
      </c>
      <c r="AW121" s="129">
        <f t="shared" si="77"/>
        <v>-0.37357675296919768</v>
      </c>
      <c r="AX121" s="90">
        <f t="shared" si="78"/>
        <v>55.95445704744985</v>
      </c>
      <c r="AY121" s="108">
        <f t="shared" si="60"/>
        <v>2129.7456263620184</v>
      </c>
      <c r="AZ121" s="89">
        <f t="shared" si="79"/>
        <v>-0.3779657850945084</v>
      </c>
      <c r="BA121" s="109"/>
      <c r="BB121" s="109">
        <f t="shared" si="80"/>
        <v>3423.8399999999997</v>
      </c>
      <c r="BC121" s="109" t="e">
        <f>(B121*AM121)+(C121*AN121)+(D121*AO121)+(E121*AP121)+(F121*#REF!)+(G121*#REF!)</f>
        <v>#REF!</v>
      </c>
      <c r="BE121" s="108">
        <f t="shared" si="45"/>
        <v>40.659999999999997</v>
      </c>
      <c r="BF121" s="108">
        <f t="shared" si="46"/>
        <v>0</v>
      </c>
    </row>
    <row r="122" spans="1:58" ht="12.75" customHeight="1" x14ac:dyDescent="0.2">
      <c r="A122" s="107">
        <v>39902</v>
      </c>
      <c r="B122" s="108">
        <v>42.099997999999999</v>
      </c>
      <c r="C122" s="108">
        <v>36.310001</v>
      </c>
      <c r="D122" s="108">
        <v>30.77</v>
      </c>
      <c r="E122" s="108">
        <v>38.240001999999997</v>
      </c>
      <c r="F122" s="108"/>
      <c r="G122" s="108"/>
      <c r="L122" s="156">
        <f>IF(int=Weekly,-$B$4,IF(int=Bi_Weekly,0,IF(int=Monthly,0,IF(int=Quarterly,0,IF(int=Yearly,0,IF(int=None,0,0))))))</f>
        <v>0</v>
      </c>
      <c r="M122" s="110">
        <f t="shared" si="47"/>
        <v>0</v>
      </c>
      <c r="N122" s="126">
        <f t="shared" si="48"/>
        <v>0</v>
      </c>
      <c r="O122" s="110">
        <f t="shared" si="49"/>
        <v>0</v>
      </c>
      <c r="P122" s="110">
        <f t="shared" si="50"/>
        <v>0</v>
      </c>
      <c r="Q122" s="110">
        <f t="shared" si="61"/>
        <v>13.943330773121184</v>
      </c>
      <c r="R122" s="110">
        <f t="shared" si="62"/>
        <v>18.257110942173018</v>
      </c>
      <c r="S122" s="110">
        <f t="shared" si="63"/>
        <v>22.281022796139979</v>
      </c>
      <c r="T122" s="110">
        <f t="shared" si="64"/>
        <v>6.1155140565247681</v>
      </c>
      <c r="U122" s="110"/>
      <c r="V122" s="110"/>
      <c r="W122" s="110"/>
      <c r="X122" s="110"/>
      <c r="Y122" s="110"/>
      <c r="Z122" s="110"/>
      <c r="AA122" s="110">
        <f t="shared" si="51"/>
        <v>0</v>
      </c>
      <c r="AB122" s="110">
        <f t="shared" si="52"/>
        <v>0</v>
      </c>
      <c r="AC122" s="110">
        <f t="shared" si="53"/>
        <v>0</v>
      </c>
      <c r="AD122" s="110">
        <f t="shared" si="54"/>
        <v>0</v>
      </c>
      <c r="AE122" s="110">
        <f t="shared" si="55"/>
        <v>0</v>
      </c>
      <c r="AF122" s="110">
        <f t="shared" si="56"/>
        <v>0</v>
      </c>
      <c r="AG122" s="110">
        <f t="shared" si="57"/>
        <v>0</v>
      </c>
      <c r="AH122" s="110">
        <f t="shared" si="58"/>
        <v>0</v>
      </c>
      <c r="AI122" s="110">
        <f t="shared" si="65"/>
        <v>0.24428629566628815</v>
      </c>
      <c r="AJ122" s="110">
        <f t="shared" si="66"/>
        <v>0.60459421214388642</v>
      </c>
      <c r="AK122" s="110">
        <f t="shared" si="67"/>
        <v>0.61858749445975347</v>
      </c>
      <c r="AL122" s="110">
        <f t="shared" si="68"/>
        <v>0.19107191089873654</v>
      </c>
      <c r="AM122" s="110">
        <f t="shared" si="69"/>
        <v>14.187617068787473</v>
      </c>
      <c r="AN122" s="110">
        <f t="shared" si="70"/>
        <v>18.861705154316905</v>
      </c>
      <c r="AO122" s="110">
        <f t="shared" si="71"/>
        <v>22.899610290599732</v>
      </c>
      <c r="AP122" s="110">
        <f t="shared" si="72"/>
        <v>6.306585967423505</v>
      </c>
      <c r="AQ122" s="90">
        <f t="shared" si="73"/>
        <v>0</v>
      </c>
      <c r="AR122" s="90">
        <f t="shared" si="74"/>
        <v>-3423.8399999999997</v>
      </c>
      <c r="AS122" s="90">
        <f t="shared" si="75"/>
        <v>2169.3742554189157</v>
      </c>
      <c r="AT122" s="89">
        <f t="shared" si="76"/>
        <v>-0.36639146238757769</v>
      </c>
      <c r="AU122" s="109">
        <f t="shared" si="81"/>
        <v>70.981800799373559</v>
      </c>
      <c r="AV122" s="108">
        <f t="shared" si="59"/>
        <v>2240.3560562182893</v>
      </c>
      <c r="AW122" s="129">
        <f t="shared" si="77"/>
        <v>-0.34565982749827984</v>
      </c>
      <c r="AX122" s="90">
        <f t="shared" si="78"/>
        <v>58.577796465954982</v>
      </c>
      <c r="AY122" s="108">
        <f t="shared" si="60"/>
        <v>2227.9520518848708</v>
      </c>
      <c r="AZ122" s="89">
        <f t="shared" si="79"/>
        <v>-0.34928266160659638</v>
      </c>
      <c r="BA122" s="109"/>
      <c r="BB122" s="109">
        <f t="shared" si="80"/>
        <v>3423.8399999999997</v>
      </c>
      <c r="BC122" s="109" t="e">
        <f>(B122*AM122)+(C122*AN122)+(D122*AO122)+(E122*AP122)+(F122*#REF!)+(G122*#REF!)</f>
        <v>#REF!</v>
      </c>
      <c r="BE122" s="108">
        <f t="shared" si="45"/>
        <v>42.099997999999999</v>
      </c>
      <c r="BF122" s="108">
        <f t="shared" si="46"/>
        <v>0</v>
      </c>
    </row>
    <row r="123" spans="1:58" ht="12.75" customHeight="1" x14ac:dyDescent="0.2">
      <c r="A123" s="107">
        <v>39909</v>
      </c>
      <c r="B123" s="108">
        <v>42.869999</v>
      </c>
      <c r="C123" s="108">
        <v>37.130001</v>
      </c>
      <c r="D123" s="108">
        <v>31.639999</v>
      </c>
      <c r="E123" s="108">
        <v>39.279998999999997</v>
      </c>
      <c r="F123" s="108"/>
      <c r="G123" s="108"/>
      <c r="L123" s="156">
        <f>IF(int=Weekly,-$B$4,IF(int=Bi_Weekly,-$B$4,IF(int=Monthly,-$B$4,IF(int=Quarterly,0,IF(int=Yearly,0,IF(int=None,0,0))))))</f>
        <v>0</v>
      </c>
      <c r="M123" s="110">
        <f t="shared" si="47"/>
        <v>0</v>
      </c>
      <c r="N123" s="126">
        <f t="shared" si="48"/>
        <v>0</v>
      </c>
      <c r="O123" s="110">
        <f t="shared" si="49"/>
        <v>0</v>
      </c>
      <c r="P123" s="110">
        <f t="shared" si="50"/>
        <v>0</v>
      </c>
      <c r="Q123" s="110">
        <f t="shared" si="61"/>
        <v>13.943330773121184</v>
      </c>
      <c r="R123" s="110">
        <f t="shared" si="62"/>
        <v>18.257110942173018</v>
      </c>
      <c r="S123" s="110">
        <f t="shared" si="63"/>
        <v>22.281022796139979</v>
      </c>
      <c r="T123" s="110">
        <f t="shared" si="64"/>
        <v>6.1155140565247681</v>
      </c>
      <c r="U123" s="110"/>
      <c r="V123" s="110"/>
      <c r="W123" s="110"/>
      <c r="X123" s="110"/>
      <c r="Y123" s="110"/>
      <c r="Z123" s="110"/>
      <c r="AA123" s="110">
        <f t="shared" si="51"/>
        <v>0</v>
      </c>
      <c r="AB123" s="110">
        <f t="shared" si="52"/>
        <v>0</v>
      </c>
      <c r="AC123" s="110">
        <f t="shared" si="53"/>
        <v>0</v>
      </c>
      <c r="AD123" s="110">
        <f t="shared" si="54"/>
        <v>0</v>
      </c>
      <c r="AE123" s="110">
        <f t="shared" si="55"/>
        <v>0</v>
      </c>
      <c r="AF123" s="110">
        <f t="shared" si="56"/>
        <v>0</v>
      </c>
      <c r="AG123" s="110">
        <f t="shared" si="57"/>
        <v>0</v>
      </c>
      <c r="AH123" s="110">
        <f t="shared" si="58"/>
        <v>0</v>
      </c>
      <c r="AI123" s="110">
        <f t="shared" si="65"/>
        <v>0.24428629566628815</v>
      </c>
      <c r="AJ123" s="110">
        <f t="shared" si="66"/>
        <v>0.60459421214388642</v>
      </c>
      <c r="AK123" s="110">
        <f t="shared" si="67"/>
        <v>0.61858749445975347</v>
      </c>
      <c r="AL123" s="110">
        <f t="shared" si="68"/>
        <v>0.19107191089873654</v>
      </c>
      <c r="AM123" s="110">
        <f t="shared" si="69"/>
        <v>14.187617068787473</v>
      </c>
      <c r="AN123" s="110">
        <f t="shared" si="70"/>
        <v>18.861705154316905</v>
      </c>
      <c r="AO123" s="110">
        <f t="shared" si="71"/>
        <v>22.899610290599732</v>
      </c>
      <c r="AP123" s="110">
        <f t="shared" si="72"/>
        <v>6.306585967423505</v>
      </c>
      <c r="AQ123" s="90">
        <f t="shared" si="73"/>
        <v>0</v>
      </c>
      <c r="AR123" s="90">
        <f t="shared" si="74"/>
        <v>-3423.8399999999997</v>
      </c>
      <c r="AS123" s="90">
        <f t="shared" si="75"/>
        <v>2220.8260488539945</v>
      </c>
      <c r="AT123" s="89">
        <f t="shared" si="76"/>
        <v>-0.35136395133709675</v>
      </c>
      <c r="AU123" s="109">
        <f t="shared" si="81"/>
        <v>70.981800799373559</v>
      </c>
      <c r="AV123" s="108">
        <f t="shared" si="59"/>
        <v>2291.8078496533681</v>
      </c>
      <c r="AW123" s="129">
        <f t="shared" si="77"/>
        <v>-0.33063231644779889</v>
      </c>
      <c r="AX123" s="90">
        <f t="shared" si="78"/>
        <v>59.998549127573753</v>
      </c>
      <c r="AY123" s="108">
        <f t="shared" si="60"/>
        <v>2280.8245979815683</v>
      </c>
      <c r="AZ123" s="89">
        <f t="shared" si="79"/>
        <v>-0.33384019171994939</v>
      </c>
      <c r="BA123" s="109"/>
      <c r="BB123" s="109">
        <f t="shared" si="80"/>
        <v>3423.8399999999997</v>
      </c>
      <c r="BC123" s="109" t="e">
        <f>(B123*AM123)+(C123*AN123)+(D123*AO123)+(E123*AP123)+(F123*#REF!)+(G123*#REF!)</f>
        <v>#REF!</v>
      </c>
      <c r="BE123" s="108">
        <f t="shared" si="45"/>
        <v>42.869999</v>
      </c>
      <c r="BF123" s="108">
        <f t="shared" si="46"/>
        <v>0</v>
      </c>
    </row>
    <row r="124" spans="1:58" ht="12.75" customHeight="1" x14ac:dyDescent="0.2">
      <c r="A124" s="107">
        <v>39916</v>
      </c>
      <c r="B124" s="108">
        <v>43.599997999999999</v>
      </c>
      <c r="C124" s="108">
        <v>37.840000000000003</v>
      </c>
      <c r="D124" s="108">
        <v>32.759998000000003</v>
      </c>
      <c r="E124" s="108">
        <v>40.790000999999997</v>
      </c>
      <c r="F124" s="108"/>
      <c r="G124" s="108"/>
      <c r="L124" s="156">
        <f>IF(int=Weekly,-$B$4,IF(int=Bi_Weekly,0,IF(int=Monthly,0,IF(int=Quarterly,0,IF(int=Yearly,0,IF(int=None,0,0))))))</f>
        <v>0</v>
      </c>
      <c r="M124" s="110">
        <f t="shared" si="47"/>
        <v>0</v>
      </c>
      <c r="N124" s="126">
        <f t="shared" si="48"/>
        <v>0</v>
      </c>
      <c r="O124" s="110">
        <f t="shared" si="49"/>
        <v>0</v>
      </c>
      <c r="P124" s="110">
        <f t="shared" si="50"/>
        <v>0</v>
      </c>
      <c r="Q124" s="110">
        <f t="shared" si="61"/>
        <v>13.943330773121184</v>
      </c>
      <c r="R124" s="110">
        <f t="shared" si="62"/>
        <v>18.257110942173018</v>
      </c>
      <c r="S124" s="110">
        <f t="shared" si="63"/>
        <v>22.281022796139979</v>
      </c>
      <c r="T124" s="110">
        <f t="shared" si="64"/>
        <v>6.1155140565247681</v>
      </c>
      <c r="U124" s="110"/>
      <c r="V124" s="110"/>
      <c r="W124" s="110"/>
      <c r="X124" s="110"/>
      <c r="Y124" s="110"/>
      <c r="Z124" s="110"/>
      <c r="AA124" s="110">
        <f t="shared" si="51"/>
        <v>0</v>
      </c>
      <c r="AB124" s="110">
        <f t="shared" si="52"/>
        <v>0</v>
      </c>
      <c r="AC124" s="110">
        <f t="shared" si="53"/>
        <v>0</v>
      </c>
      <c r="AD124" s="110">
        <f t="shared" si="54"/>
        <v>0</v>
      </c>
      <c r="AE124" s="110">
        <f t="shared" si="55"/>
        <v>0</v>
      </c>
      <c r="AF124" s="110">
        <f t="shared" si="56"/>
        <v>0</v>
      </c>
      <c r="AG124" s="110">
        <f t="shared" si="57"/>
        <v>0</v>
      </c>
      <c r="AH124" s="110">
        <f t="shared" si="58"/>
        <v>0</v>
      </c>
      <c r="AI124" s="110">
        <f t="shared" si="65"/>
        <v>0.24428629566628815</v>
      </c>
      <c r="AJ124" s="110">
        <f t="shared" si="66"/>
        <v>0.60459421214388642</v>
      </c>
      <c r="AK124" s="110">
        <f t="shared" si="67"/>
        <v>0.61858749445975347</v>
      </c>
      <c r="AL124" s="110">
        <f t="shared" si="68"/>
        <v>0.19107191089873654</v>
      </c>
      <c r="AM124" s="110">
        <f t="shared" si="69"/>
        <v>14.187617068787473</v>
      </c>
      <c r="AN124" s="110">
        <f t="shared" si="70"/>
        <v>18.861705154316905</v>
      </c>
      <c r="AO124" s="110">
        <f t="shared" si="71"/>
        <v>22.899610290599732</v>
      </c>
      <c r="AP124" s="110">
        <f t="shared" si="72"/>
        <v>6.306585967423505</v>
      </c>
      <c r="AQ124" s="90">
        <f t="shared" si="73"/>
        <v>0</v>
      </c>
      <c r="AR124" s="90">
        <f t="shared" si="74"/>
        <v>-3423.8399999999997</v>
      </c>
      <c r="AS124" s="90">
        <f t="shared" si="75"/>
        <v>2278.1563585939089</v>
      </c>
      <c r="AT124" s="89">
        <f t="shared" si="76"/>
        <v>-0.33461950365849191</v>
      </c>
      <c r="AU124" s="109">
        <f t="shared" si="81"/>
        <v>70.981800799373559</v>
      </c>
      <c r="AV124" s="108">
        <f t="shared" si="59"/>
        <v>2349.1381593932824</v>
      </c>
      <c r="AW124" s="129">
        <f t="shared" si="77"/>
        <v>-0.31388786876919406</v>
      </c>
      <c r="AX124" s="90">
        <f t="shared" si="78"/>
        <v>61.587475507960143</v>
      </c>
      <c r="AY124" s="108">
        <f t="shared" si="60"/>
        <v>2339.7438341018692</v>
      </c>
      <c r="AZ124" s="89">
        <f t="shared" si="79"/>
        <v>-0.31663166675374155</v>
      </c>
      <c r="BA124" s="109"/>
      <c r="BB124" s="109">
        <f t="shared" si="80"/>
        <v>3423.8399999999997</v>
      </c>
      <c r="BC124" s="109" t="e">
        <f>(B124*AM124)+(C124*AN124)+(D124*AO124)+(E124*AP124)+(F124*#REF!)+(G124*#REF!)</f>
        <v>#REF!</v>
      </c>
      <c r="BE124" s="108">
        <f t="shared" si="45"/>
        <v>43.599997999999999</v>
      </c>
      <c r="BF124" s="108">
        <f t="shared" si="46"/>
        <v>0</v>
      </c>
    </row>
    <row r="125" spans="1:58" ht="12.75" customHeight="1" x14ac:dyDescent="0.2">
      <c r="A125" s="107">
        <v>39923</v>
      </c>
      <c r="B125" s="108">
        <v>43.450001</v>
      </c>
      <c r="C125" s="108">
        <v>37.389999000000003</v>
      </c>
      <c r="D125" s="108">
        <v>32.82</v>
      </c>
      <c r="E125" s="108">
        <v>40.830002</v>
      </c>
      <c r="F125" s="108"/>
      <c r="G125" s="108"/>
      <c r="L125" s="156">
        <f>IF(int=Weekly,-$B$4,IF(int=Bi_Weekly,-$B$4,IF(int=Monthly,0,IF(int=Quarterly,0,IF(int=Yearly,0,IF(int=None,0,0))))))</f>
        <v>0</v>
      </c>
      <c r="M125" s="110">
        <f t="shared" si="47"/>
        <v>0</v>
      </c>
      <c r="N125" s="126">
        <f t="shared" si="48"/>
        <v>0</v>
      </c>
      <c r="O125" s="110">
        <f t="shared" si="49"/>
        <v>0</v>
      </c>
      <c r="P125" s="110">
        <f t="shared" si="50"/>
        <v>0</v>
      </c>
      <c r="Q125" s="110">
        <f t="shared" si="61"/>
        <v>13.943330773121184</v>
      </c>
      <c r="R125" s="110">
        <f t="shared" si="62"/>
        <v>18.257110942173018</v>
      </c>
      <c r="S125" s="110">
        <f t="shared" si="63"/>
        <v>22.281022796139979</v>
      </c>
      <c r="T125" s="110">
        <f t="shared" si="64"/>
        <v>6.1155140565247681</v>
      </c>
      <c r="U125" s="110"/>
      <c r="V125" s="110"/>
      <c r="W125" s="110"/>
      <c r="X125" s="110"/>
      <c r="Y125" s="110"/>
      <c r="Z125" s="110"/>
      <c r="AA125" s="110">
        <f t="shared" si="51"/>
        <v>0</v>
      </c>
      <c r="AB125" s="110">
        <f t="shared" si="52"/>
        <v>0</v>
      </c>
      <c r="AC125" s="110">
        <f t="shared" si="53"/>
        <v>0</v>
      </c>
      <c r="AD125" s="110">
        <f t="shared" si="54"/>
        <v>0</v>
      </c>
      <c r="AE125" s="110">
        <f t="shared" si="55"/>
        <v>0</v>
      </c>
      <c r="AF125" s="110">
        <f t="shared" si="56"/>
        <v>0</v>
      </c>
      <c r="AG125" s="110">
        <f t="shared" si="57"/>
        <v>0</v>
      </c>
      <c r="AH125" s="110">
        <f t="shared" si="58"/>
        <v>0</v>
      </c>
      <c r="AI125" s="110">
        <f t="shared" si="65"/>
        <v>0.24428629566628815</v>
      </c>
      <c r="AJ125" s="110">
        <f t="shared" si="66"/>
        <v>0.60459421214388642</v>
      </c>
      <c r="AK125" s="110">
        <f t="shared" si="67"/>
        <v>0.61858749445975347</v>
      </c>
      <c r="AL125" s="110">
        <f t="shared" si="68"/>
        <v>0.19107191089873654</v>
      </c>
      <c r="AM125" s="110">
        <f t="shared" si="69"/>
        <v>14.187617068787473</v>
      </c>
      <c r="AN125" s="110">
        <f t="shared" si="70"/>
        <v>18.861705154316905</v>
      </c>
      <c r="AO125" s="110">
        <f t="shared" si="71"/>
        <v>22.899610290599732</v>
      </c>
      <c r="AP125" s="110">
        <f t="shared" si="72"/>
        <v>6.306585967423505</v>
      </c>
      <c r="AQ125" s="90">
        <f t="shared" si="73"/>
        <v>0</v>
      </c>
      <c r="AR125" s="90">
        <f t="shared" si="74"/>
        <v>-3423.8399999999997</v>
      </c>
      <c r="AS125" s="90">
        <f t="shared" si="75"/>
        <v>2269.4307152344331</v>
      </c>
      <c r="AT125" s="89">
        <f t="shared" si="76"/>
        <v>-0.33716799989648072</v>
      </c>
      <c r="AU125" s="109">
        <f t="shared" si="81"/>
        <v>70.981800799373559</v>
      </c>
      <c r="AV125" s="108">
        <f t="shared" si="59"/>
        <v>2340.4125160338067</v>
      </c>
      <c r="AW125" s="129">
        <f t="shared" si="77"/>
        <v>-0.31643636500718286</v>
      </c>
      <c r="AX125" s="90">
        <f t="shared" si="78"/>
        <v>61.323524850760563</v>
      </c>
      <c r="AY125" s="108">
        <f t="shared" si="60"/>
        <v>2330.7542400851935</v>
      </c>
      <c r="AZ125" s="89">
        <f t="shared" si="79"/>
        <v>-0.31925725498703394</v>
      </c>
      <c r="BA125" s="109"/>
      <c r="BB125" s="109">
        <f t="shared" si="80"/>
        <v>3423.8399999999997</v>
      </c>
      <c r="BC125" s="109" t="e">
        <f>(B125*AM125)+(C125*AN125)+(D125*AO125)+(E125*AP125)+(F125*#REF!)+(G125*#REF!)</f>
        <v>#REF!</v>
      </c>
      <c r="BE125" s="108">
        <f t="shared" si="45"/>
        <v>43.450001</v>
      </c>
      <c r="BF125" s="108">
        <f t="shared" si="46"/>
        <v>0</v>
      </c>
    </row>
    <row r="126" spans="1:58" ht="12.75" customHeight="1" x14ac:dyDescent="0.2">
      <c r="A126" s="107">
        <v>39930</v>
      </c>
      <c r="B126" s="108">
        <v>44.18</v>
      </c>
      <c r="C126" s="108">
        <v>37.830002</v>
      </c>
      <c r="D126" s="108">
        <v>33</v>
      </c>
      <c r="E126" s="108">
        <v>41.740001999999997</v>
      </c>
      <c r="F126" s="108"/>
      <c r="G126" s="108"/>
      <c r="L126" s="156">
        <f>IF(int=Weekly,-$B$4,IF(int=Bi_Weekly,0,IF(int=Monthly,0,IF(int=Quarterly,-$B$4,IF(int=Yearly,0,IF(int=None,0,0))))))</f>
        <v>-489.12</v>
      </c>
      <c r="M126" s="110">
        <f t="shared" si="47"/>
        <v>3.5504930737890446</v>
      </c>
      <c r="N126" s="126">
        <f t="shared" si="48"/>
        <v>3.7559966293419702</v>
      </c>
      <c r="O126" s="110">
        <f t="shared" si="49"/>
        <v>4.2864698181818186</v>
      </c>
      <c r="P126" s="110">
        <f t="shared" si="50"/>
        <v>1.1671382286948624</v>
      </c>
      <c r="Q126" s="110">
        <f t="shared" si="61"/>
        <v>17.493823846910228</v>
      </c>
      <c r="R126" s="110">
        <f t="shared" si="62"/>
        <v>22.013107571514986</v>
      </c>
      <c r="S126" s="110">
        <f t="shared" si="63"/>
        <v>26.567492614321797</v>
      </c>
      <c r="T126" s="110">
        <f t="shared" si="64"/>
        <v>7.2826522852196307</v>
      </c>
      <c r="U126" s="110"/>
      <c r="V126" s="110"/>
      <c r="W126" s="110"/>
      <c r="X126" s="110"/>
      <c r="Y126" s="110"/>
      <c r="Z126" s="110"/>
      <c r="AA126" s="110">
        <f t="shared" si="51"/>
        <v>0</v>
      </c>
      <c r="AB126" s="110">
        <f t="shared" si="52"/>
        <v>0</v>
      </c>
      <c r="AC126" s="110">
        <f t="shared" si="53"/>
        <v>0</v>
      </c>
      <c r="AD126" s="110">
        <f t="shared" si="54"/>
        <v>0</v>
      </c>
      <c r="AE126" s="110">
        <f t="shared" si="55"/>
        <v>0</v>
      </c>
      <c r="AF126" s="110">
        <f t="shared" si="56"/>
        <v>0</v>
      </c>
      <c r="AG126" s="110">
        <f t="shared" si="57"/>
        <v>0</v>
      </c>
      <c r="AH126" s="110">
        <f t="shared" si="58"/>
        <v>0</v>
      </c>
      <c r="AI126" s="110">
        <f t="shared" si="65"/>
        <v>0.24428629566628815</v>
      </c>
      <c r="AJ126" s="110">
        <f t="shared" si="66"/>
        <v>0.60459421214388642</v>
      </c>
      <c r="AK126" s="110">
        <f t="shared" si="67"/>
        <v>0.61858749445975347</v>
      </c>
      <c r="AL126" s="110">
        <f t="shared" si="68"/>
        <v>0.19107191089873654</v>
      </c>
      <c r="AM126" s="110">
        <f t="shared" si="69"/>
        <v>17.738110142576517</v>
      </c>
      <c r="AN126" s="110">
        <f t="shared" si="70"/>
        <v>22.617701783658873</v>
      </c>
      <c r="AO126" s="110">
        <f t="shared" si="71"/>
        <v>27.18608010878155</v>
      </c>
      <c r="AP126" s="110">
        <f t="shared" si="72"/>
        <v>7.4737241961183676</v>
      </c>
      <c r="AQ126" s="90">
        <f t="shared" si="73"/>
        <v>0</v>
      </c>
      <c r="AR126" s="90">
        <f t="shared" si="74"/>
        <v>-3912.9599999999996</v>
      </c>
      <c r="AS126" s="90">
        <f t="shared" si="75"/>
        <v>2786.338218236112</v>
      </c>
      <c r="AT126" s="89">
        <f t="shared" si="76"/>
        <v>-0.28792059764574329</v>
      </c>
      <c r="AU126" s="109">
        <f t="shared" si="81"/>
        <v>70.981800799373559</v>
      </c>
      <c r="AV126" s="108">
        <f t="shared" si="59"/>
        <v>2857.3200190354855</v>
      </c>
      <c r="AW126" s="129">
        <f t="shared" si="77"/>
        <v>-0.2697804171176077</v>
      </c>
      <c r="AX126" s="90">
        <f t="shared" si="78"/>
        <v>62.053098057357211</v>
      </c>
      <c r="AY126" s="108">
        <f t="shared" si="60"/>
        <v>2848.3913162934691</v>
      </c>
      <c r="AZ126" s="89">
        <f t="shared" si="79"/>
        <v>-0.27206224538623713</v>
      </c>
      <c r="BA126" s="109"/>
      <c r="BB126" s="109">
        <f t="shared" si="80"/>
        <v>3912.9599999999996</v>
      </c>
      <c r="BC126" s="109" t="e">
        <f>(B126*AM126)+(C126*AN126)+(D126*AO126)+(E126*AP126)+(F126*#REF!)+(G126*#REF!)</f>
        <v>#REF!</v>
      </c>
      <c r="BE126" s="108">
        <f t="shared" si="45"/>
        <v>44.18</v>
      </c>
      <c r="BF126" s="108">
        <f t="shared" si="46"/>
        <v>0</v>
      </c>
    </row>
    <row r="127" spans="1:58" ht="12.75" customHeight="1" x14ac:dyDescent="0.2">
      <c r="A127" s="107">
        <v>39937</v>
      </c>
      <c r="B127" s="108">
        <v>46.549999</v>
      </c>
      <c r="C127" s="108">
        <v>41.279998999999997</v>
      </c>
      <c r="D127" s="108">
        <v>35.360000999999997</v>
      </c>
      <c r="E127" s="108">
        <v>44.759998000000003</v>
      </c>
      <c r="F127" s="108"/>
      <c r="G127" s="108"/>
      <c r="L127" s="156">
        <f>IF(int=Weekly,-$B$4,IF(int=Bi_Weekly,-$B$4,IF(int=Monthly,-$B$4,IF(int=Quarterly,0,IF(int=Yearly,0,IF(int=None,0,0))))))</f>
        <v>0</v>
      </c>
      <c r="M127" s="110">
        <f t="shared" si="47"/>
        <v>0</v>
      </c>
      <c r="N127" s="126">
        <f t="shared" si="48"/>
        <v>0</v>
      </c>
      <c r="O127" s="110">
        <f t="shared" si="49"/>
        <v>0</v>
      </c>
      <c r="P127" s="110">
        <f t="shared" si="50"/>
        <v>0</v>
      </c>
      <c r="Q127" s="110">
        <f t="shared" si="61"/>
        <v>17.493823846910228</v>
      </c>
      <c r="R127" s="110">
        <f t="shared" si="62"/>
        <v>22.013107571514986</v>
      </c>
      <c r="S127" s="110">
        <f t="shared" si="63"/>
        <v>26.567492614321797</v>
      </c>
      <c r="T127" s="110">
        <f t="shared" si="64"/>
        <v>7.2826522852196307</v>
      </c>
      <c r="U127" s="110"/>
      <c r="V127" s="110"/>
      <c r="W127" s="110"/>
      <c r="X127" s="110"/>
      <c r="Y127" s="110"/>
      <c r="Z127" s="110"/>
      <c r="AA127" s="110">
        <f t="shared" si="51"/>
        <v>0</v>
      </c>
      <c r="AB127" s="110">
        <f t="shared" si="52"/>
        <v>0</v>
      </c>
      <c r="AC127" s="110">
        <f t="shared" si="53"/>
        <v>0</v>
      </c>
      <c r="AD127" s="110">
        <f t="shared" si="54"/>
        <v>0</v>
      </c>
      <c r="AE127" s="110">
        <f t="shared" si="55"/>
        <v>0</v>
      </c>
      <c r="AF127" s="110">
        <f t="shared" si="56"/>
        <v>0</v>
      </c>
      <c r="AG127" s="110">
        <f t="shared" si="57"/>
        <v>0</v>
      </c>
      <c r="AH127" s="110">
        <f t="shared" si="58"/>
        <v>0</v>
      </c>
      <c r="AI127" s="110">
        <f t="shared" si="65"/>
        <v>0.24428629566628815</v>
      </c>
      <c r="AJ127" s="110">
        <f t="shared" si="66"/>
        <v>0.60459421214388642</v>
      </c>
      <c r="AK127" s="110">
        <f t="shared" si="67"/>
        <v>0.61858749445975347</v>
      </c>
      <c r="AL127" s="110">
        <f t="shared" si="68"/>
        <v>0.19107191089873654</v>
      </c>
      <c r="AM127" s="110">
        <f t="shared" si="69"/>
        <v>17.738110142576517</v>
      </c>
      <c r="AN127" s="110">
        <f t="shared" si="70"/>
        <v>22.617701783658873</v>
      </c>
      <c r="AO127" s="110">
        <f t="shared" si="71"/>
        <v>27.18608010878155</v>
      </c>
      <c r="AP127" s="110">
        <f t="shared" si="72"/>
        <v>7.4737241961183676</v>
      </c>
      <c r="AQ127" s="90">
        <f t="shared" si="73"/>
        <v>0</v>
      </c>
      <c r="AR127" s="90">
        <f t="shared" si="74"/>
        <v>-3912.9599999999996</v>
      </c>
      <c r="AS127" s="90">
        <f t="shared" si="75"/>
        <v>2988.4366082499155</v>
      </c>
      <c r="AT127" s="89">
        <f t="shared" si="76"/>
        <v>-0.23627212947489473</v>
      </c>
      <c r="AU127" s="109">
        <f t="shared" si="81"/>
        <v>70.981800799373559</v>
      </c>
      <c r="AV127" s="108">
        <f t="shared" si="59"/>
        <v>3059.418409049289</v>
      </c>
      <c r="AW127" s="129">
        <f t="shared" si="77"/>
        <v>-0.21813194894675914</v>
      </c>
      <c r="AX127" s="90">
        <f t="shared" si="78"/>
        <v>66.754808064052838</v>
      </c>
      <c r="AY127" s="108">
        <f t="shared" si="60"/>
        <v>3055.1914163139681</v>
      </c>
      <c r="AZ127" s="89">
        <f t="shared" si="79"/>
        <v>-0.21921220346899317</v>
      </c>
      <c r="BA127" s="109"/>
      <c r="BB127" s="109">
        <f t="shared" si="80"/>
        <v>3912.9599999999996</v>
      </c>
      <c r="BC127" s="109" t="e">
        <f>(B127*AM127)+(C127*AN127)+(D127*AO127)+(E127*AP127)+(F127*#REF!)+(G127*#REF!)</f>
        <v>#REF!</v>
      </c>
      <c r="BE127" s="108">
        <f t="shared" si="45"/>
        <v>46.549999</v>
      </c>
      <c r="BF127" s="108">
        <f t="shared" si="46"/>
        <v>0</v>
      </c>
    </row>
    <row r="128" spans="1:58" ht="12.75" customHeight="1" x14ac:dyDescent="0.2">
      <c r="A128" s="107">
        <v>39944</v>
      </c>
      <c r="B128" s="108">
        <v>44.310001</v>
      </c>
      <c r="C128" s="108">
        <v>38.610000999999997</v>
      </c>
      <c r="D128" s="108">
        <v>32.439999</v>
      </c>
      <c r="E128" s="108">
        <v>40.950001</v>
      </c>
      <c r="F128" s="108"/>
      <c r="G128" s="108"/>
      <c r="L128" s="156">
        <f>IF(int=Weekly,-$B$4,IF(int=Bi_Weekly,0,IF(int=Monthly,0,IF(int=Quarterly,0,IF(int=Yearly,0,IF(int=None,0,0))))))</f>
        <v>0</v>
      </c>
      <c r="M128" s="110">
        <f t="shared" si="47"/>
        <v>0</v>
      </c>
      <c r="N128" s="126">
        <f t="shared" si="48"/>
        <v>0</v>
      </c>
      <c r="O128" s="110">
        <f t="shared" si="49"/>
        <v>0</v>
      </c>
      <c r="P128" s="110">
        <f t="shared" si="50"/>
        <v>0</v>
      </c>
      <c r="Q128" s="110">
        <f t="shared" si="61"/>
        <v>17.493823846910228</v>
      </c>
      <c r="R128" s="110">
        <f t="shared" si="62"/>
        <v>22.013107571514986</v>
      </c>
      <c r="S128" s="110">
        <f t="shared" si="63"/>
        <v>26.567492614321797</v>
      </c>
      <c r="T128" s="110">
        <f t="shared" si="64"/>
        <v>7.2826522852196307</v>
      </c>
      <c r="U128" s="110"/>
      <c r="V128" s="110"/>
      <c r="W128" s="110"/>
      <c r="X128" s="110"/>
      <c r="Y128" s="110"/>
      <c r="Z128" s="110"/>
      <c r="AA128" s="110">
        <f t="shared" si="51"/>
        <v>0</v>
      </c>
      <c r="AB128" s="110">
        <f t="shared" si="52"/>
        <v>0</v>
      </c>
      <c r="AC128" s="110">
        <f t="shared" si="53"/>
        <v>0</v>
      </c>
      <c r="AD128" s="110">
        <f t="shared" si="54"/>
        <v>0</v>
      </c>
      <c r="AE128" s="110">
        <f t="shared" si="55"/>
        <v>0</v>
      </c>
      <c r="AF128" s="110">
        <f t="shared" si="56"/>
        <v>0</v>
      </c>
      <c r="AG128" s="110">
        <f t="shared" si="57"/>
        <v>0</v>
      </c>
      <c r="AH128" s="110">
        <f t="shared" si="58"/>
        <v>0</v>
      </c>
      <c r="AI128" s="110">
        <f t="shared" si="65"/>
        <v>0.24428629566628815</v>
      </c>
      <c r="AJ128" s="110">
        <f t="shared" si="66"/>
        <v>0.60459421214388642</v>
      </c>
      <c r="AK128" s="110">
        <f t="shared" si="67"/>
        <v>0.61858749445975347</v>
      </c>
      <c r="AL128" s="110">
        <f t="shared" si="68"/>
        <v>0.19107191089873654</v>
      </c>
      <c r="AM128" s="110">
        <f t="shared" si="69"/>
        <v>17.738110142576517</v>
      </c>
      <c r="AN128" s="110">
        <f t="shared" si="70"/>
        <v>22.617701783658873</v>
      </c>
      <c r="AO128" s="110">
        <f t="shared" si="71"/>
        <v>27.18608010878155</v>
      </c>
      <c r="AP128" s="110">
        <f t="shared" si="72"/>
        <v>7.4737241961183676</v>
      </c>
      <c r="AQ128" s="90">
        <f t="shared" si="73"/>
        <v>0</v>
      </c>
      <c r="AR128" s="90">
        <f t="shared" si="74"/>
        <v>-3912.9599999999996</v>
      </c>
      <c r="AS128" s="90">
        <f t="shared" si="75"/>
        <v>2785.1515097032197</v>
      </c>
      <c r="AT128" s="89">
        <f t="shared" si="76"/>
        <v>-0.28822387407404626</v>
      </c>
      <c r="AU128" s="109">
        <f t="shared" si="81"/>
        <v>70.981800799373559</v>
      </c>
      <c r="AV128" s="108">
        <f t="shared" si="59"/>
        <v>2856.1333105025933</v>
      </c>
      <c r="AW128" s="129">
        <f t="shared" si="77"/>
        <v>-0.27008369354591066</v>
      </c>
      <c r="AX128" s="90">
        <f t="shared" si="78"/>
        <v>62.059081784791267</v>
      </c>
      <c r="AY128" s="108">
        <f t="shared" si="60"/>
        <v>2847.2105914880112</v>
      </c>
      <c r="AZ128" s="89">
        <f t="shared" si="79"/>
        <v>-0.27236399260712818</v>
      </c>
      <c r="BA128" s="109"/>
      <c r="BB128" s="109">
        <f t="shared" si="80"/>
        <v>3912.9599999999996</v>
      </c>
      <c r="BC128" s="109" t="e">
        <f>(B128*AM128)+(C128*AN128)+(D128*AO128)+(E128*AP128)+(F128*#REF!)+(G128*#REF!)</f>
        <v>#REF!</v>
      </c>
      <c r="BE128" s="108">
        <f t="shared" si="45"/>
        <v>44.310001</v>
      </c>
      <c r="BF128" s="108">
        <f t="shared" si="46"/>
        <v>0</v>
      </c>
    </row>
    <row r="129" spans="1:58" ht="12.75" customHeight="1" x14ac:dyDescent="0.2">
      <c r="A129" s="107">
        <v>39951</v>
      </c>
      <c r="B129" s="108">
        <v>44.630001</v>
      </c>
      <c r="C129" s="108">
        <v>38.779998999999997</v>
      </c>
      <c r="D129" s="108">
        <v>32.810001</v>
      </c>
      <c r="E129" s="108">
        <v>41.360000999999997</v>
      </c>
      <c r="F129" s="108"/>
      <c r="G129" s="108"/>
      <c r="L129" s="156">
        <f>IF(int=Weekly,-$B$4,IF(int=Bi_Weekly,-$B$4,IF(int=Monthly,0,IF(int=Quarterly,0,IF(int=Yearly,0,IF(int=None,0,0))))))</f>
        <v>0</v>
      </c>
      <c r="M129" s="110">
        <f t="shared" si="47"/>
        <v>0</v>
      </c>
      <c r="N129" s="126">
        <f t="shared" si="48"/>
        <v>0</v>
      </c>
      <c r="O129" s="110">
        <f t="shared" si="49"/>
        <v>0</v>
      </c>
      <c r="P129" s="110">
        <f t="shared" si="50"/>
        <v>0</v>
      </c>
      <c r="Q129" s="110">
        <f t="shared" si="61"/>
        <v>17.493823846910228</v>
      </c>
      <c r="R129" s="110">
        <f t="shared" si="62"/>
        <v>22.013107571514986</v>
      </c>
      <c r="S129" s="110">
        <f t="shared" si="63"/>
        <v>26.567492614321797</v>
      </c>
      <c r="T129" s="110">
        <f t="shared" si="64"/>
        <v>7.2826522852196307</v>
      </c>
      <c r="U129" s="110"/>
      <c r="V129" s="110"/>
      <c r="W129" s="110"/>
      <c r="X129" s="110"/>
      <c r="Y129" s="110"/>
      <c r="Z129" s="110"/>
      <c r="AA129" s="110">
        <f t="shared" si="51"/>
        <v>0</v>
      </c>
      <c r="AB129" s="110">
        <f t="shared" si="52"/>
        <v>0</v>
      </c>
      <c r="AC129" s="110">
        <f t="shared" si="53"/>
        <v>0</v>
      </c>
      <c r="AD129" s="110">
        <f t="shared" si="54"/>
        <v>0</v>
      </c>
      <c r="AE129" s="110">
        <f t="shared" si="55"/>
        <v>0</v>
      </c>
      <c r="AF129" s="110">
        <f t="shared" si="56"/>
        <v>0</v>
      </c>
      <c r="AG129" s="110">
        <f t="shared" si="57"/>
        <v>0</v>
      </c>
      <c r="AH129" s="110">
        <f t="shared" si="58"/>
        <v>0</v>
      </c>
      <c r="AI129" s="110">
        <f t="shared" si="65"/>
        <v>0.24428629566628815</v>
      </c>
      <c r="AJ129" s="110">
        <f t="shared" si="66"/>
        <v>0.60459421214388642</v>
      </c>
      <c r="AK129" s="110">
        <f t="shared" si="67"/>
        <v>0.61858749445975347</v>
      </c>
      <c r="AL129" s="110">
        <f t="shared" si="68"/>
        <v>0.19107191089873654</v>
      </c>
      <c r="AM129" s="110">
        <f t="shared" si="69"/>
        <v>17.738110142576517</v>
      </c>
      <c r="AN129" s="110">
        <f t="shared" si="70"/>
        <v>22.617701783658873</v>
      </c>
      <c r="AO129" s="110">
        <f t="shared" si="71"/>
        <v>27.18608010878155</v>
      </c>
      <c r="AP129" s="110">
        <f t="shared" si="72"/>
        <v>7.4737241961183676</v>
      </c>
      <c r="AQ129" s="90">
        <f t="shared" si="73"/>
        <v>0</v>
      </c>
      <c r="AR129" s="90">
        <f t="shared" si="74"/>
        <v>-3912.9599999999996</v>
      </c>
      <c r="AS129" s="90">
        <f t="shared" si="75"/>
        <v>2807.3076304343981</v>
      </c>
      <c r="AT129" s="89">
        <f t="shared" si="76"/>
        <v>-0.28256163353716923</v>
      </c>
      <c r="AU129" s="109">
        <f t="shared" si="81"/>
        <v>70.981800799373559</v>
      </c>
      <c r="AV129" s="108">
        <f t="shared" si="59"/>
        <v>2878.2894312337717</v>
      </c>
      <c r="AW129" s="129">
        <f t="shared" si="77"/>
        <v>-0.26442145300903352</v>
      </c>
      <c r="AX129" s="90">
        <f t="shared" si="78"/>
        <v>62.547251299874098</v>
      </c>
      <c r="AY129" s="108">
        <f t="shared" si="60"/>
        <v>2869.8548817342721</v>
      </c>
      <c r="AZ129" s="89">
        <f t="shared" si="79"/>
        <v>-0.26657699497713438</v>
      </c>
      <c r="BA129" s="109"/>
      <c r="BB129" s="109">
        <f t="shared" si="80"/>
        <v>3912.9599999999996</v>
      </c>
      <c r="BC129" s="109" t="e">
        <f>(B129*AM129)+(C129*AN129)+(D129*AO129)+(E129*AP129)+(F129*#REF!)+(G129*#REF!)</f>
        <v>#REF!</v>
      </c>
      <c r="BE129" s="108">
        <f t="shared" si="45"/>
        <v>44.630001</v>
      </c>
      <c r="BF129" s="108">
        <f t="shared" si="46"/>
        <v>0</v>
      </c>
    </row>
    <row r="130" spans="1:58" ht="12.75" customHeight="1" x14ac:dyDescent="0.2">
      <c r="A130" s="107">
        <v>39959</v>
      </c>
      <c r="B130" s="108">
        <v>46.330002</v>
      </c>
      <c r="C130" s="108">
        <v>40.259998000000003</v>
      </c>
      <c r="D130" s="108">
        <v>34.360000999999997</v>
      </c>
      <c r="E130" s="108">
        <v>43.150002000000001</v>
      </c>
      <c r="F130" s="108"/>
      <c r="G130" s="108"/>
      <c r="L130" s="156">
        <f>IF(int=Weekly,-$B$4,IF(int=Bi_Weekly,0,IF(int=Monthly,0,IF(int=Quarterly,0,IF(int=Yearly,0,IF(int=None,0,0))))))</f>
        <v>0</v>
      </c>
      <c r="M130" s="110">
        <f t="shared" si="47"/>
        <v>0</v>
      </c>
      <c r="N130" s="126">
        <f t="shared" si="48"/>
        <v>0</v>
      </c>
      <c r="O130" s="110">
        <f t="shared" si="49"/>
        <v>0</v>
      </c>
      <c r="P130" s="110">
        <f t="shared" si="50"/>
        <v>0</v>
      </c>
      <c r="Q130" s="110">
        <f t="shared" si="61"/>
        <v>17.493823846910228</v>
      </c>
      <c r="R130" s="110">
        <f t="shared" si="62"/>
        <v>22.013107571514986</v>
      </c>
      <c r="S130" s="110">
        <f t="shared" si="63"/>
        <v>26.567492614321797</v>
      </c>
      <c r="T130" s="110">
        <f t="shared" si="64"/>
        <v>7.2826522852196307</v>
      </c>
      <c r="U130" s="110"/>
      <c r="V130" s="110"/>
      <c r="W130" s="110"/>
      <c r="X130" s="110"/>
      <c r="Y130" s="110"/>
      <c r="Z130" s="110"/>
      <c r="AA130" s="110">
        <f t="shared" si="51"/>
        <v>0</v>
      </c>
      <c r="AB130" s="110">
        <f t="shared" si="52"/>
        <v>0</v>
      </c>
      <c r="AC130" s="110">
        <f t="shared" si="53"/>
        <v>0</v>
      </c>
      <c r="AD130" s="110">
        <f t="shared" si="54"/>
        <v>0</v>
      </c>
      <c r="AE130" s="110">
        <f t="shared" si="55"/>
        <v>0</v>
      </c>
      <c r="AF130" s="110">
        <f t="shared" si="56"/>
        <v>0</v>
      </c>
      <c r="AG130" s="110">
        <f t="shared" si="57"/>
        <v>0</v>
      </c>
      <c r="AH130" s="110">
        <f t="shared" si="58"/>
        <v>0</v>
      </c>
      <c r="AI130" s="110">
        <f t="shared" si="65"/>
        <v>0.24428629566628815</v>
      </c>
      <c r="AJ130" s="110">
        <f t="shared" si="66"/>
        <v>0.60459421214388642</v>
      </c>
      <c r="AK130" s="110">
        <f t="shared" si="67"/>
        <v>0.61858749445975347</v>
      </c>
      <c r="AL130" s="110">
        <f t="shared" si="68"/>
        <v>0.19107191089873654</v>
      </c>
      <c r="AM130" s="110">
        <f t="shared" si="69"/>
        <v>17.738110142576517</v>
      </c>
      <c r="AN130" s="110">
        <f t="shared" si="70"/>
        <v>22.617701783658873</v>
      </c>
      <c r="AO130" s="110">
        <f t="shared" si="71"/>
        <v>27.18608010878155</v>
      </c>
      <c r="AP130" s="110">
        <f t="shared" si="72"/>
        <v>7.4737241961183676</v>
      </c>
      <c r="AQ130" s="90">
        <f t="shared" si="73"/>
        <v>0</v>
      </c>
      <c r="AR130" s="90">
        <f t="shared" si="74"/>
        <v>-3912.9599999999996</v>
      </c>
      <c r="AS130" s="90">
        <f t="shared" si="75"/>
        <v>2923.8420940860979</v>
      </c>
      <c r="AT130" s="89">
        <f t="shared" si="76"/>
        <v>-0.25277996859510499</v>
      </c>
      <c r="AU130" s="109">
        <f t="shared" si="81"/>
        <v>70.981800799373559</v>
      </c>
      <c r="AV130" s="108">
        <f t="shared" si="59"/>
        <v>2994.8238948854714</v>
      </c>
      <c r="AW130" s="129">
        <f t="shared" si="77"/>
        <v>-0.23463978806696928</v>
      </c>
      <c r="AX130" s="90">
        <f t="shared" si="78"/>
        <v>65.158166604165089</v>
      </c>
      <c r="AY130" s="108">
        <f t="shared" si="60"/>
        <v>2989.0002606902631</v>
      </c>
      <c r="AZ130" s="89">
        <f t="shared" si="79"/>
        <v>-0.23612808188934631</v>
      </c>
      <c r="BA130" s="109"/>
      <c r="BB130" s="109">
        <f t="shared" si="80"/>
        <v>3912.9599999999996</v>
      </c>
      <c r="BC130" s="109" t="e">
        <f>(B130*AM130)+(C130*AN130)+(D130*AO130)+(E130*AP130)+(F130*#REF!)+(G130*#REF!)</f>
        <v>#REF!</v>
      </c>
      <c r="BE130" s="108">
        <f t="shared" si="45"/>
        <v>46.330002</v>
      </c>
      <c r="BF130" s="108">
        <f t="shared" si="46"/>
        <v>0</v>
      </c>
    </row>
    <row r="131" spans="1:58" ht="12.75" customHeight="1" x14ac:dyDescent="0.2">
      <c r="A131" s="107">
        <v>39965</v>
      </c>
      <c r="B131" s="108">
        <v>47.470001000000003</v>
      </c>
      <c r="C131" s="108">
        <v>40.860000999999997</v>
      </c>
      <c r="D131" s="108">
        <v>35.369999</v>
      </c>
      <c r="E131" s="108">
        <v>45.450001</v>
      </c>
      <c r="F131" s="108"/>
      <c r="G131" s="108"/>
      <c r="L131" s="156">
        <f>IF(int=Weekly,-$B$4,IF(int=Bi_Weekly,-$B$4,IF(int=Monthly,-$B$4,IF(int=Quarterly,0,IF(int=Yearly,0,IF(int=None,0,0))))))</f>
        <v>0</v>
      </c>
      <c r="M131" s="110">
        <f t="shared" si="47"/>
        <v>0</v>
      </c>
      <c r="N131" s="126">
        <f t="shared" si="48"/>
        <v>0</v>
      </c>
      <c r="O131" s="110">
        <f t="shared" si="49"/>
        <v>0</v>
      </c>
      <c r="P131" s="110">
        <f t="shared" si="50"/>
        <v>0</v>
      </c>
      <c r="Q131" s="110">
        <f t="shared" si="61"/>
        <v>17.493823846910228</v>
      </c>
      <c r="R131" s="110">
        <f t="shared" si="62"/>
        <v>22.013107571514986</v>
      </c>
      <c r="S131" s="110">
        <f t="shared" si="63"/>
        <v>26.567492614321797</v>
      </c>
      <c r="T131" s="110">
        <f t="shared" si="64"/>
        <v>7.2826522852196307</v>
      </c>
      <c r="U131" s="110"/>
      <c r="V131" s="110"/>
      <c r="W131" s="110"/>
      <c r="X131" s="110"/>
      <c r="Y131" s="110"/>
      <c r="Z131" s="110"/>
      <c r="AA131" s="110">
        <f t="shared" si="51"/>
        <v>0</v>
      </c>
      <c r="AB131" s="110">
        <f t="shared" si="52"/>
        <v>0</v>
      </c>
      <c r="AC131" s="110">
        <f t="shared" si="53"/>
        <v>0</v>
      </c>
      <c r="AD131" s="110">
        <f t="shared" si="54"/>
        <v>0</v>
      </c>
      <c r="AE131" s="110">
        <f t="shared" si="55"/>
        <v>0</v>
      </c>
      <c r="AF131" s="110">
        <f t="shared" si="56"/>
        <v>0</v>
      </c>
      <c r="AG131" s="110">
        <f t="shared" si="57"/>
        <v>0</v>
      </c>
      <c r="AH131" s="110">
        <f t="shared" si="58"/>
        <v>0</v>
      </c>
      <c r="AI131" s="110">
        <f t="shared" si="65"/>
        <v>0.24428629566628815</v>
      </c>
      <c r="AJ131" s="110">
        <f t="shared" si="66"/>
        <v>0.60459421214388642</v>
      </c>
      <c r="AK131" s="110">
        <f t="shared" si="67"/>
        <v>0.61858749445975347</v>
      </c>
      <c r="AL131" s="110">
        <f t="shared" si="68"/>
        <v>0.19107191089873654</v>
      </c>
      <c r="AM131" s="110">
        <f t="shared" si="69"/>
        <v>17.738110142576517</v>
      </c>
      <c r="AN131" s="110">
        <f t="shared" si="70"/>
        <v>22.617701783658873</v>
      </c>
      <c r="AO131" s="110">
        <f t="shared" si="71"/>
        <v>27.18608010878155</v>
      </c>
      <c r="AP131" s="110">
        <f t="shared" si="72"/>
        <v>7.4737241961183676</v>
      </c>
      <c r="AQ131" s="90">
        <f t="shared" si="73"/>
        <v>0</v>
      </c>
      <c r="AR131" s="90">
        <f t="shared" si="74"/>
        <v>-3912.9599999999996</v>
      </c>
      <c r="AS131" s="90">
        <f t="shared" si="75"/>
        <v>3000.5761737388161</v>
      </c>
      <c r="AT131" s="89">
        <f t="shared" si="76"/>
        <v>-0.23316972988765117</v>
      </c>
      <c r="AU131" s="109">
        <f t="shared" si="81"/>
        <v>70.981800799373559</v>
      </c>
      <c r="AV131" s="108">
        <f t="shared" si="59"/>
        <v>3071.5579745381897</v>
      </c>
      <c r="AW131" s="129">
        <f t="shared" si="77"/>
        <v>-0.21502954935951557</v>
      </c>
      <c r="AX131" s="90">
        <f t="shared" si="78"/>
        <v>66.863648414231875</v>
      </c>
      <c r="AY131" s="108">
        <f t="shared" si="60"/>
        <v>3067.4398221530482</v>
      </c>
      <c r="AZ131" s="89">
        <f t="shared" si="79"/>
        <v>-0.21608198853219851</v>
      </c>
      <c r="BA131" s="109"/>
      <c r="BB131" s="109">
        <f t="shared" si="80"/>
        <v>3912.9599999999996</v>
      </c>
      <c r="BC131" s="109" t="e">
        <f>(B131*AM131)+(C131*AN131)+(D131*AO131)+(E131*AP131)+(F131*#REF!)+(G131*#REF!)</f>
        <v>#REF!</v>
      </c>
      <c r="BE131" s="108">
        <f t="shared" si="45"/>
        <v>47.470001000000003</v>
      </c>
      <c r="BF131" s="108">
        <f t="shared" si="46"/>
        <v>0</v>
      </c>
    </row>
    <row r="132" spans="1:58" ht="12.75" customHeight="1" x14ac:dyDescent="0.2">
      <c r="A132" s="107">
        <v>39972</v>
      </c>
      <c r="B132" s="108">
        <v>47.790000999999997</v>
      </c>
      <c r="C132" s="108">
        <v>41.330002</v>
      </c>
      <c r="D132" s="108">
        <v>35.549999</v>
      </c>
      <c r="E132" s="108">
        <v>44.990001999999997</v>
      </c>
      <c r="F132" s="108"/>
      <c r="G132" s="108"/>
      <c r="L132" s="156">
        <f>IF(int=Weekly,-$B$4,IF(int=Bi_Weekly,0,IF(int=Monthly,0,IF(int=Quarterly,0,IF(int=Yearly,0,IF(int=None,0,0))))))</f>
        <v>0</v>
      </c>
      <c r="M132" s="110">
        <f t="shared" si="47"/>
        <v>0</v>
      </c>
      <c r="N132" s="126">
        <f t="shared" si="48"/>
        <v>0</v>
      </c>
      <c r="O132" s="110">
        <f t="shared" si="49"/>
        <v>0</v>
      </c>
      <c r="P132" s="110">
        <f t="shared" si="50"/>
        <v>0</v>
      </c>
      <c r="Q132" s="110">
        <f t="shared" si="61"/>
        <v>17.493823846910228</v>
      </c>
      <c r="R132" s="110">
        <f t="shared" si="62"/>
        <v>22.013107571514986</v>
      </c>
      <c r="S132" s="110">
        <f t="shared" si="63"/>
        <v>26.567492614321797</v>
      </c>
      <c r="T132" s="110">
        <f t="shared" si="64"/>
        <v>7.2826522852196307</v>
      </c>
      <c r="U132" s="110"/>
      <c r="V132" s="110"/>
      <c r="W132" s="110"/>
      <c r="X132" s="110"/>
      <c r="Y132" s="110"/>
      <c r="Z132" s="110"/>
      <c r="AA132" s="110">
        <f t="shared" si="51"/>
        <v>0</v>
      </c>
      <c r="AB132" s="110">
        <f t="shared" si="52"/>
        <v>0</v>
      </c>
      <c r="AC132" s="110">
        <f t="shared" si="53"/>
        <v>0</v>
      </c>
      <c r="AD132" s="110">
        <f t="shared" si="54"/>
        <v>0</v>
      </c>
      <c r="AE132" s="110">
        <f t="shared" si="55"/>
        <v>0</v>
      </c>
      <c r="AF132" s="110">
        <f t="shared" si="56"/>
        <v>0</v>
      </c>
      <c r="AG132" s="110">
        <f t="shared" si="57"/>
        <v>0</v>
      </c>
      <c r="AH132" s="110">
        <f t="shared" si="58"/>
        <v>0</v>
      </c>
      <c r="AI132" s="110">
        <f t="shared" si="65"/>
        <v>0.24428629566628815</v>
      </c>
      <c r="AJ132" s="110">
        <f t="shared" si="66"/>
        <v>0.60459421214388642</v>
      </c>
      <c r="AK132" s="110">
        <f t="shared" si="67"/>
        <v>0.61858749445975347</v>
      </c>
      <c r="AL132" s="110">
        <f t="shared" si="68"/>
        <v>0.19107191089873654</v>
      </c>
      <c r="AM132" s="110">
        <f t="shared" si="69"/>
        <v>17.738110142576517</v>
      </c>
      <c r="AN132" s="110">
        <f t="shared" si="70"/>
        <v>22.617701783658873</v>
      </c>
      <c r="AO132" s="110">
        <f t="shared" si="71"/>
        <v>27.18608010878155</v>
      </c>
      <c r="AP132" s="110">
        <f t="shared" si="72"/>
        <v>7.4737241961183676</v>
      </c>
      <c r="AQ132" s="90">
        <f t="shared" si="73"/>
        <v>0</v>
      </c>
      <c r="AR132" s="90">
        <f t="shared" si="74"/>
        <v>-3912.9599999999996</v>
      </c>
      <c r="AS132" s="90">
        <f t="shared" si="75"/>
        <v>3017.9525158435758</v>
      </c>
      <c r="AT132" s="89">
        <f t="shared" si="76"/>
        <v>-0.22872901439228199</v>
      </c>
      <c r="AU132" s="109">
        <f t="shared" si="81"/>
        <v>70.981800799373559</v>
      </c>
      <c r="AV132" s="108">
        <f t="shared" si="59"/>
        <v>3088.9343166429494</v>
      </c>
      <c r="AW132" s="129">
        <f t="shared" si="77"/>
        <v>-0.2105888338641464</v>
      </c>
      <c r="AX132" s="90">
        <f t="shared" si="78"/>
        <v>67.249432774208174</v>
      </c>
      <c r="AY132" s="108">
        <f t="shared" si="60"/>
        <v>3085.2019486177842</v>
      </c>
      <c r="AZ132" s="89">
        <f t="shared" si="79"/>
        <v>-0.21154268159710687</v>
      </c>
      <c r="BA132" s="109"/>
      <c r="BB132" s="109">
        <f t="shared" si="80"/>
        <v>3912.9599999999996</v>
      </c>
      <c r="BC132" s="109" t="e">
        <f>(B132*AM132)+(C132*AN132)+(D132*AO132)+(E132*AP132)+(F132*#REF!)+(G132*#REF!)</f>
        <v>#REF!</v>
      </c>
      <c r="BE132" s="108">
        <f t="shared" si="45"/>
        <v>47.790000999999997</v>
      </c>
      <c r="BF132" s="108">
        <f t="shared" si="46"/>
        <v>0</v>
      </c>
    </row>
    <row r="133" spans="1:58" ht="12.75" customHeight="1" x14ac:dyDescent="0.2">
      <c r="A133" s="107">
        <v>39979</v>
      </c>
      <c r="B133" s="108">
        <v>46.389999000000003</v>
      </c>
      <c r="C133" s="108">
        <v>39.889999000000003</v>
      </c>
      <c r="D133" s="108">
        <v>34.07</v>
      </c>
      <c r="E133" s="108">
        <v>43.16</v>
      </c>
      <c r="F133" s="108"/>
      <c r="G133" s="108"/>
      <c r="L133" s="156">
        <f>IF(int=Weekly,-$B$4,IF(int=Bi_Weekly,-$B$4,IF(int=Monthly,0,IF(int=Quarterly,0,IF(int=Yearly,0,IF(int=None,0,0))))))</f>
        <v>0</v>
      </c>
      <c r="M133" s="110">
        <f t="shared" si="47"/>
        <v>0</v>
      </c>
      <c r="N133" s="126">
        <f t="shared" si="48"/>
        <v>0</v>
      </c>
      <c r="O133" s="110">
        <f t="shared" si="49"/>
        <v>0</v>
      </c>
      <c r="P133" s="110">
        <f t="shared" si="50"/>
        <v>0</v>
      </c>
      <c r="Q133" s="110">
        <f t="shared" si="61"/>
        <v>17.493823846910228</v>
      </c>
      <c r="R133" s="110">
        <f t="shared" si="62"/>
        <v>22.013107571514986</v>
      </c>
      <c r="S133" s="110">
        <f t="shared" si="63"/>
        <v>26.567492614321797</v>
      </c>
      <c r="T133" s="110">
        <f t="shared" si="64"/>
        <v>7.2826522852196307</v>
      </c>
      <c r="U133" s="110"/>
      <c r="V133" s="110"/>
      <c r="W133" s="110"/>
      <c r="X133" s="110"/>
      <c r="Y133" s="110"/>
      <c r="Z133" s="110"/>
      <c r="AA133" s="110">
        <f t="shared" si="51"/>
        <v>0</v>
      </c>
      <c r="AB133" s="110">
        <f t="shared" si="52"/>
        <v>0</v>
      </c>
      <c r="AC133" s="110">
        <f t="shared" si="53"/>
        <v>0</v>
      </c>
      <c r="AD133" s="110">
        <f t="shared" si="54"/>
        <v>0</v>
      </c>
      <c r="AE133" s="110">
        <f t="shared" si="55"/>
        <v>0</v>
      </c>
      <c r="AF133" s="110">
        <f t="shared" si="56"/>
        <v>0</v>
      </c>
      <c r="AG133" s="110">
        <f t="shared" si="57"/>
        <v>0</v>
      </c>
      <c r="AH133" s="110">
        <f t="shared" si="58"/>
        <v>0</v>
      </c>
      <c r="AI133" s="110">
        <f t="shared" si="65"/>
        <v>0.24428629566628815</v>
      </c>
      <c r="AJ133" s="110">
        <f t="shared" si="66"/>
        <v>0.60459421214388642</v>
      </c>
      <c r="AK133" s="110">
        <f t="shared" si="67"/>
        <v>0.61858749445975347</v>
      </c>
      <c r="AL133" s="110">
        <f t="shared" si="68"/>
        <v>0.19107191089873654</v>
      </c>
      <c r="AM133" s="110">
        <f t="shared" si="69"/>
        <v>17.738110142576517</v>
      </c>
      <c r="AN133" s="110">
        <f t="shared" si="70"/>
        <v>22.617701783658873</v>
      </c>
      <c r="AO133" s="110">
        <f t="shared" si="71"/>
        <v>27.18608010878155</v>
      </c>
      <c r="AP133" s="110">
        <f t="shared" si="72"/>
        <v>7.4737241961183676</v>
      </c>
      <c r="AQ133" s="90">
        <f t="shared" si="73"/>
        <v>0</v>
      </c>
      <c r="AR133" s="90">
        <f t="shared" si="74"/>
        <v>-3912.9599999999996</v>
      </c>
      <c r="AS133" s="90">
        <f t="shared" si="75"/>
        <v>2909.1150557789897</v>
      </c>
      <c r="AT133" s="89">
        <f t="shared" si="76"/>
        <v>-0.25654362534270991</v>
      </c>
      <c r="AU133" s="109">
        <f t="shared" si="81"/>
        <v>70.981800799373559</v>
      </c>
      <c r="AV133" s="108">
        <f t="shared" si="59"/>
        <v>2980.0968565783633</v>
      </c>
      <c r="AW133" s="129">
        <f t="shared" si="77"/>
        <v>-0.23840344481457421</v>
      </c>
      <c r="AX133" s="90">
        <f t="shared" si="78"/>
        <v>64.771643140131502</v>
      </c>
      <c r="AY133" s="108">
        <f t="shared" si="60"/>
        <v>2973.886698919121</v>
      </c>
      <c r="AZ133" s="89">
        <f t="shared" si="79"/>
        <v>-0.23999051896285128</v>
      </c>
      <c r="BA133" s="109"/>
      <c r="BB133" s="109">
        <f t="shared" si="80"/>
        <v>3912.9599999999996</v>
      </c>
      <c r="BC133" s="109" t="e">
        <f>(B133*AM133)+(C133*AN133)+(D133*AO133)+(E133*AP133)+(F133*#REF!)+(G133*#REF!)</f>
        <v>#REF!</v>
      </c>
      <c r="BE133" s="108">
        <f t="shared" si="45"/>
        <v>46.389999000000003</v>
      </c>
      <c r="BF133" s="108">
        <f t="shared" si="46"/>
        <v>0</v>
      </c>
    </row>
    <row r="134" spans="1:58" ht="12.75" customHeight="1" x14ac:dyDescent="0.2">
      <c r="A134" s="107">
        <v>39986</v>
      </c>
      <c r="B134" s="108">
        <v>46.139999000000003</v>
      </c>
      <c r="C134" s="108">
        <v>39.389999000000003</v>
      </c>
      <c r="D134" s="108">
        <v>33.82</v>
      </c>
      <c r="E134" s="108">
        <v>43</v>
      </c>
      <c r="F134" s="108"/>
      <c r="G134" s="108"/>
      <c r="L134" s="156">
        <f>IF(int=Weekly,-$B$4,IF(int=Bi_Weekly,0,IF(int=Monthly,0,IF(int=Quarterly,0,IF(int=Yearly,0,IF(int=None,0,0))))))</f>
        <v>0</v>
      </c>
      <c r="M134" s="110">
        <f t="shared" si="47"/>
        <v>0</v>
      </c>
      <c r="N134" s="126">
        <f t="shared" si="48"/>
        <v>0</v>
      </c>
      <c r="O134" s="110">
        <f t="shared" si="49"/>
        <v>0</v>
      </c>
      <c r="P134" s="110">
        <f t="shared" si="50"/>
        <v>0</v>
      </c>
      <c r="Q134" s="110">
        <f t="shared" si="61"/>
        <v>17.493823846910228</v>
      </c>
      <c r="R134" s="110">
        <f t="shared" si="62"/>
        <v>22.013107571514986</v>
      </c>
      <c r="S134" s="110">
        <f t="shared" si="63"/>
        <v>26.567492614321797</v>
      </c>
      <c r="T134" s="110">
        <f t="shared" si="64"/>
        <v>7.2826522852196307</v>
      </c>
      <c r="U134" s="110">
        <v>0.223</v>
      </c>
      <c r="V134" s="110">
        <v>0.26900000000000002</v>
      </c>
      <c r="W134" s="110"/>
      <c r="X134" s="110"/>
      <c r="Y134" s="110"/>
      <c r="Z134" s="110"/>
      <c r="AA134" s="110">
        <f t="shared" si="51"/>
        <v>3.9011227178609809</v>
      </c>
      <c r="AB134" s="110">
        <f t="shared" si="52"/>
        <v>5.9215259367375319</v>
      </c>
      <c r="AC134" s="110">
        <f t="shared" si="53"/>
        <v>0</v>
      </c>
      <c r="AD134" s="110">
        <f t="shared" si="54"/>
        <v>0</v>
      </c>
      <c r="AE134" s="110">
        <f t="shared" si="55"/>
        <v>8.4549692293252557E-2</v>
      </c>
      <c r="AF134" s="110">
        <f t="shared" si="56"/>
        <v>0.15033069527972143</v>
      </c>
      <c r="AG134" s="110">
        <f t="shared" si="57"/>
        <v>0</v>
      </c>
      <c r="AH134" s="110">
        <f t="shared" si="58"/>
        <v>0</v>
      </c>
      <c r="AI134" s="110">
        <f t="shared" si="65"/>
        <v>0.32883598795954072</v>
      </c>
      <c r="AJ134" s="110">
        <f t="shared" si="66"/>
        <v>0.75492490742360785</v>
      </c>
      <c r="AK134" s="110">
        <f t="shared" si="67"/>
        <v>0.61858749445975347</v>
      </c>
      <c r="AL134" s="110">
        <f t="shared" si="68"/>
        <v>0.19107191089873654</v>
      </c>
      <c r="AM134" s="110">
        <f t="shared" si="69"/>
        <v>17.822659834869768</v>
      </c>
      <c r="AN134" s="110">
        <f t="shared" si="70"/>
        <v>22.768032478938593</v>
      </c>
      <c r="AO134" s="110">
        <f t="shared" si="71"/>
        <v>27.18608010878155</v>
      </c>
      <c r="AP134" s="110">
        <f t="shared" si="72"/>
        <v>7.4737241961183676</v>
      </c>
      <c r="AQ134" s="90">
        <f t="shared" si="73"/>
        <v>9.8226486545985132</v>
      </c>
      <c r="AR134" s="90">
        <f t="shared" si="74"/>
        <v>-3912.9599999999996</v>
      </c>
      <c r="AS134" s="90">
        <f t="shared" si="75"/>
        <v>2885.9279485122888</v>
      </c>
      <c r="AT134" s="89">
        <f t="shared" si="76"/>
        <v>-0.26246934583734838</v>
      </c>
      <c r="AU134" s="109">
        <f t="shared" si="81"/>
        <v>80.804449453972069</v>
      </c>
      <c r="AV134" s="108">
        <f t="shared" si="59"/>
        <v>2966.732397966261</v>
      </c>
      <c r="AW134" s="129">
        <f t="shared" si="77"/>
        <v>-0.24181887932249213</v>
      </c>
      <c r="AX134" s="90">
        <f t="shared" si="78"/>
        <v>74.04570473538277</v>
      </c>
      <c r="AY134" s="108">
        <f t="shared" si="60"/>
        <v>2959.9736532476718</v>
      </c>
      <c r="AZ134" s="89">
        <f t="shared" si="79"/>
        <v>-0.24354615093237031</v>
      </c>
      <c r="BA134" s="109"/>
      <c r="BB134" s="109">
        <f t="shared" si="80"/>
        <v>3912.9599999999996</v>
      </c>
      <c r="BC134" s="109" t="e">
        <f>(B134*AM134)+(C134*AN134)+(D134*AO134)+(E134*AP134)+(F134*#REF!)+(G134*#REF!)</f>
        <v>#REF!</v>
      </c>
      <c r="BE134" s="108">
        <f t="shared" si="45"/>
        <v>46.139999000000003</v>
      </c>
      <c r="BF134" s="108">
        <f t="shared" si="46"/>
        <v>0</v>
      </c>
    </row>
    <row r="135" spans="1:58" ht="12.75" customHeight="1" x14ac:dyDescent="0.2">
      <c r="A135" s="107">
        <v>39993</v>
      </c>
      <c r="B135" s="108">
        <v>45.32</v>
      </c>
      <c r="C135" s="108">
        <v>38.520000000000003</v>
      </c>
      <c r="D135" s="108">
        <v>33.400002000000001</v>
      </c>
      <c r="E135" s="108">
        <v>42.459999000000003</v>
      </c>
      <c r="F135" s="108"/>
      <c r="G135" s="108"/>
      <c r="L135" s="156">
        <f>IF(int=Weekly,-$B$4,IF(int=Bi_Weekly,-$B$4,IF(int=Monthly,-$B$4,IF(int=Quarterly,0,IF(int=Yearly,0,IF(int=None,0,0))))))</f>
        <v>0</v>
      </c>
      <c r="M135" s="110">
        <f t="shared" si="47"/>
        <v>0</v>
      </c>
      <c r="N135" s="126">
        <f t="shared" si="48"/>
        <v>0</v>
      </c>
      <c r="O135" s="110">
        <f t="shared" si="49"/>
        <v>0</v>
      </c>
      <c r="P135" s="110">
        <f t="shared" si="50"/>
        <v>0</v>
      </c>
      <c r="Q135" s="110">
        <f t="shared" si="61"/>
        <v>17.493823846910228</v>
      </c>
      <c r="R135" s="110">
        <f t="shared" si="62"/>
        <v>22.013107571514986</v>
      </c>
      <c r="S135" s="110">
        <f t="shared" si="63"/>
        <v>26.567492614321797</v>
      </c>
      <c r="T135" s="110">
        <f t="shared" si="64"/>
        <v>7.2826522852196307</v>
      </c>
      <c r="U135" s="110"/>
      <c r="V135" s="110"/>
      <c r="W135" s="110"/>
      <c r="X135" s="110"/>
      <c r="Y135" s="110"/>
      <c r="Z135" s="110"/>
      <c r="AA135" s="110">
        <f t="shared" si="51"/>
        <v>0</v>
      </c>
      <c r="AB135" s="110">
        <f t="shared" si="52"/>
        <v>0</v>
      </c>
      <c r="AC135" s="110">
        <f t="shared" si="53"/>
        <v>0</v>
      </c>
      <c r="AD135" s="110">
        <f t="shared" si="54"/>
        <v>0</v>
      </c>
      <c r="AE135" s="110">
        <f t="shared" si="55"/>
        <v>0</v>
      </c>
      <c r="AF135" s="110">
        <f t="shared" si="56"/>
        <v>0</v>
      </c>
      <c r="AG135" s="110">
        <f t="shared" si="57"/>
        <v>0</v>
      </c>
      <c r="AH135" s="110">
        <f t="shared" si="58"/>
        <v>0</v>
      </c>
      <c r="AI135" s="110">
        <f t="shared" si="65"/>
        <v>0.32883598795954072</v>
      </c>
      <c r="AJ135" s="110">
        <f t="shared" si="66"/>
        <v>0.75492490742360785</v>
      </c>
      <c r="AK135" s="110">
        <f t="shared" si="67"/>
        <v>0.61858749445975347</v>
      </c>
      <c r="AL135" s="110">
        <f t="shared" si="68"/>
        <v>0.19107191089873654</v>
      </c>
      <c r="AM135" s="110">
        <f t="shared" si="69"/>
        <v>17.822659834869768</v>
      </c>
      <c r="AN135" s="110">
        <f t="shared" si="70"/>
        <v>22.768032478938593</v>
      </c>
      <c r="AO135" s="110">
        <f t="shared" si="71"/>
        <v>27.18608010878155</v>
      </c>
      <c r="AP135" s="110">
        <f t="shared" si="72"/>
        <v>7.4737241961183676</v>
      </c>
      <c r="AQ135" s="90">
        <f t="shared" si="73"/>
        <v>0</v>
      </c>
      <c r="AR135" s="90">
        <f t="shared" si="74"/>
        <v>-3912.9599999999996</v>
      </c>
      <c r="AS135" s="90">
        <f t="shared" si="75"/>
        <v>2837.3407155978352</v>
      </c>
      <c r="AT135" s="89">
        <f t="shared" si="76"/>
        <v>-0.27488634803375567</v>
      </c>
      <c r="AU135" s="109">
        <f t="shared" si="81"/>
        <v>80.804449453972069</v>
      </c>
      <c r="AV135" s="108">
        <f t="shared" si="59"/>
        <v>2918.1451650518075</v>
      </c>
      <c r="AW135" s="129">
        <f t="shared" si="77"/>
        <v>-0.25423588151889931</v>
      </c>
      <c r="AX135" s="90">
        <f t="shared" si="78"/>
        <v>72.75629110610295</v>
      </c>
      <c r="AY135" s="108">
        <f t="shared" si="60"/>
        <v>2910.0970067039384</v>
      </c>
      <c r="AZ135" s="89">
        <f t="shared" si="79"/>
        <v>-0.25629267697499114</v>
      </c>
      <c r="BA135" s="109"/>
      <c r="BB135" s="109">
        <f t="shared" si="80"/>
        <v>3912.9599999999996</v>
      </c>
      <c r="BC135" s="109" t="e">
        <f>(B135*AM135)+(C135*AN135)+(D135*AO135)+(E135*AP135)+(F135*#REF!)+(G135*#REF!)</f>
        <v>#REF!</v>
      </c>
      <c r="BE135" s="108">
        <f t="shared" si="45"/>
        <v>45.32</v>
      </c>
      <c r="BF135" s="108">
        <f t="shared" si="46"/>
        <v>0</v>
      </c>
    </row>
    <row r="136" spans="1:58" ht="12.75" customHeight="1" x14ac:dyDescent="0.2">
      <c r="A136" s="107">
        <v>40000</v>
      </c>
      <c r="B136" s="108">
        <v>44.139999000000003</v>
      </c>
      <c r="C136" s="108">
        <v>37.479999999999997</v>
      </c>
      <c r="D136" s="108">
        <v>32.419998</v>
      </c>
      <c r="E136" s="108">
        <v>40.810001</v>
      </c>
      <c r="F136" s="108"/>
      <c r="G136" s="108"/>
      <c r="L136" s="156">
        <f>IF(int=Weekly,-$B$4,IF(int=Bi_Weekly,0,IF(int=Monthly,0,IF(int=Quarterly,0,IF(int=Yearly,0,IF(int=None,0,0))))))</f>
        <v>0</v>
      </c>
      <c r="M136" s="110">
        <f t="shared" si="47"/>
        <v>0</v>
      </c>
      <c r="N136" s="126">
        <f t="shared" si="48"/>
        <v>0</v>
      </c>
      <c r="O136" s="110">
        <f t="shared" si="49"/>
        <v>0</v>
      </c>
      <c r="P136" s="110">
        <f t="shared" si="50"/>
        <v>0</v>
      </c>
      <c r="Q136" s="110">
        <f t="shared" si="61"/>
        <v>17.493823846910228</v>
      </c>
      <c r="R136" s="110">
        <f t="shared" si="62"/>
        <v>22.013107571514986</v>
      </c>
      <c r="S136" s="110">
        <f t="shared" si="63"/>
        <v>26.567492614321797</v>
      </c>
      <c r="T136" s="110">
        <f t="shared" si="64"/>
        <v>7.2826522852196307</v>
      </c>
      <c r="U136" s="110"/>
      <c r="V136" s="110"/>
      <c r="W136" s="110"/>
      <c r="X136" s="110"/>
      <c r="Y136" s="110"/>
      <c r="Z136" s="110"/>
      <c r="AA136" s="110">
        <f t="shared" si="51"/>
        <v>0</v>
      </c>
      <c r="AB136" s="110">
        <f t="shared" si="52"/>
        <v>0</v>
      </c>
      <c r="AC136" s="110">
        <f t="shared" si="53"/>
        <v>0</v>
      </c>
      <c r="AD136" s="110">
        <f t="shared" si="54"/>
        <v>0</v>
      </c>
      <c r="AE136" s="110">
        <f t="shared" si="55"/>
        <v>0</v>
      </c>
      <c r="AF136" s="110">
        <f t="shared" si="56"/>
        <v>0</v>
      </c>
      <c r="AG136" s="110">
        <f t="shared" si="57"/>
        <v>0</v>
      </c>
      <c r="AH136" s="110">
        <f t="shared" si="58"/>
        <v>0</v>
      </c>
      <c r="AI136" s="110">
        <f t="shared" si="65"/>
        <v>0.32883598795954072</v>
      </c>
      <c r="AJ136" s="110">
        <f t="shared" si="66"/>
        <v>0.75492490742360785</v>
      </c>
      <c r="AK136" s="110">
        <f t="shared" si="67"/>
        <v>0.61858749445975347</v>
      </c>
      <c r="AL136" s="110">
        <f t="shared" si="68"/>
        <v>0.19107191089873654</v>
      </c>
      <c r="AM136" s="110">
        <f t="shared" si="69"/>
        <v>17.822659834869768</v>
      </c>
      <c r="AN136" s="110">
        <f t="shared" si="70"/>
        <v>22.768032478938593</v>
      </c>
      <c r="AO136" s="110">
        <f t="shared" si="71"/>
        <v>27.18608010878155</v>
      </c>
      <c r="AP136" s="110">
        <f t="shared" si="72"/>
        <v>7.4737241961183676</v>
      </c>
      <c r="AQ136" s="90">
        <f t="shared" si="73"/>
        <v>0</v>
      </c>
      <c r="AR136" s="90">
        <f t="shared" si="74"/>
        <v>-3912.9599999999996</v>
      </c>
      <c r="AS136" s="90">
        <f t="shared" si="75"/>
        <v>2755.7517433529683</v>
      </c>
      <c r="AT136" s="89">
        <f t="shared" si="76"/>
        <v>-0.2957373079834783</v>
      </c>
      <c r="AU136" s="109">
        <f t="shared" si="81"/>
        <v>80.804449453972069</v>
      </c>
      <c r="AV136" s="108">
        <f t="shared" si="59"/>
        <v>2836.5561928069405</v>
      </c>
      <c r="AW136" s="129">
        <f t="shared" si="77"/>
        <v>-0.27508684146862206</v>
      </c>
      <c r="AX136" s="90">
        <f t="shared" si="78"/>
        <v>70.661655917994537</v>
      </c>
      <c r="AY136" s="108">
        <f t="shared" si="60"/>
        <v>2826.4133992709631</v>
      </c>
      <c r="AZ136" s="89">
        <f t="shared" si="79"/>
        <v>-0.27767894400378146</v>
      </c>
      <c r="BA136" s="109"/>
      <c r="BB136" s="109">
        <f t="shared" si="80"/>
        <v>3912.9599999999996</v>
      </c>
      <c r="BC136" s="109" t="e">
        <f>(B136*AM136)+(C136*AN136)+(D136*AO136)+(E136*AP136)+(F136*#REF!)+(G136*#REF!)</f>
        <v>#REF!</v>
      </c>
      <c r="BE136" s="108">
        <f t="shared" si="45"/>
        <v>44.139999000000003</v>
      </c>
      <c r="BF136" s="108">
        <f t="shared" si="46"/>
        <v>0</v>
      </c>
    </row>
    <row r="137" spans="1:58" ht="12.75" customHeight="1" x14ac:dyDescent="0.2">
      <c r="A137" s="107">
        <v>40007</v>
      </c>
      <c r="B137" s="108">
        <v>47.32</v>
      </c>
      <c r="C137" s="108">
        <v>40.200001</v>
      </c>
      <c r="D137" s="108">
        <v>34.950001</v>
      </c>
      <c r="E137" s="108">
        <v>44.200001</v>
      </c>
      <c r="F137" s="108"/>
      <c r="G137" s="108"/>
      <c r="L137" s="156">
        <f>IF(int=Weekly,-$B$4,IF(int=Bi_Weekly,-$B$4,IF(int=Monthly,0,IF(int=Quarterly,0,IF(int=Yearly,0,IF(int=None,0,0))))))</f>
        <v>0</v>
      </c>
      <c r="M137" s="110">
        <f t="shared" si="47"/>
        <v>0</v>
      </c>
      <c r="N137" s="126">
        <f t="shared" si="48"/>
        <v>0</v>
      </c>
      <c r="O137" s="110">
        <f t="shared" si="49"/>
        <v>0</v>
      </c>
      <c r="P137" s="110">
        <f t="shared" si="50"/>
        <v>0</v>
      </c>
      <c r="Q137" s="110">
        <f t="shared" si="61"/>
        <v>17.493823846910228</v>
      </c>
      <c r="R137" s="110">
        <f t="shared" si="62"/>
        <v>22.013107571514986</v>
      </c>
      <c r="S137" s="110">
        <f t="shared" si="63"/>
        <v>26.567492614321797</v>
      </c>
      <c r="T137" s="110">
        <f t="shared" si="64"/>
        <v>7.2826522852196307</v>
      </c>
      <c r="U137" s="110"/>
      <c r="V137" s="110"/>
      <c r="W137" s="110"/>
      <c r="X137" s="110"/>
      <c r="Y137" s="110"/>
      <c r="Z137" s="110"/>
      <c r="AA137" s="110">
        <f t="shared" si="51"/>
        <v>0</v>
      </c>
      <c r="AB137" s="110">
        <f t="shared" si="52"/>
        <v>0</v>
      </c>
      <c r="AC137" s="110">
        <f t="shared" si="53"/>
        <v>0</v>
      </c>
      <c r="AD137" s="110">
        <f t="shared" si="54"/>
        <v>0</v>
      </c>
      <c r="AE137" s="110">
        <f t="shared" si="55"/>
        <v>0</v>
      </c>
      <c r="AF137" s="110">
        <f t="shared" si="56"/>
        <v>0</v>
      </c>
      <c r="AG137" s="110">
        <f t="shared" si="57"/>
        <v>0</v>
      </c>
      <c r="AH137" s="110">
        <f t="shared" si="58"/>
        <v>0</v>
      </c>
      <c r="AI137" s="110">
        <f t="shared" si="65"/>
        <v>0.32883598795954072</v>
      </c>
      <c r="AJ137" s="110">
        <f t="shared" si="66"/>
        <v>0.75492490742360785</v>
      </c>
      <c r="AK137" s="110">
        <f t="shared" si="67"/>
        <v>0.61858749445975347</v>
      </c>
      <c r="AL137" s="110">
        <f t="shared" si="68"/>
        <v>0.19107191089873654</v>
      </c>
      <c r="AM137" s="110">
        <f t="shared" si="69"/>
        <v>17.822659834869768</v>
      </c>
      <c r="AN137" s="110">
        <f t="shared" si="70"/>
        <v>22.768032478938593</v>
      </c>
      <c r="AO137" s="110">
        <f t="shared" si="71"/>
        <v>27.18608010878155</v>
      </c>
      <c r="AP137" s="110">
        <f t="shared" si="72"/>
        <v>7.4737241961183676</v>
      </c>
      <c r="AQ137" s="90">
        <f t="shared" si="73"/>
        <v>0</v>
      </c>
      <c r="AR137" s="90">
        <f t="shared" si="74"/>
        <v>-3912.9599999999996</v>
      </c>
      <c r="AS137" s="90">
        <f t="shared" si="75"/>
        <v>2963.1618225512011</v>
      </c>
      <c r="AT137" s="89">
        <f t="shared" si="76"/>
        <v>-0.24273137917300425</v>
      </c>
      <c r="AU137" s="109">
        <f t="shared" si="81"/>
        <v>80.804449453972069</v>
      </c>
      <c r="AV137" s="108">
        <f t="shared" si="59"/>
        <v>3043.9662720051733</v>
      </c>
      <c r="AW137" s="129">
        <f t="shared" si="77"/>
        <v>-0.22208091265814789</v>
      </c>
      <c r="AX137" s="90">
        <f t="shared" si="78"/>
        <v>75.973513186351354</v>
      </c>
      <c r="AY137" s="108">
        <f t="shared" si="60"/>
        <v>3039.1353357375524</v>
      </c>
      <c r="AZ137" s="89">
        <f t="shared" si="79"/>
        <v>-0.22331551159798391</v>
      </c>
      <c r="BA137" s="109"/>
      <c r="BB137" s="109">
        <f t="shared" si="80"/>
        <v>3912.9599999999996</v>
      </c>
      <c r="BC137" s="109" t="e">
        <f>(B137*AM137)+(C137*AN137)+(D137*AO137)+(E137*AP137)+(F137*#REF!)+(G137*#REF!)</f>
        <v>#REF!</v>
      </c>
      <c r="BE137" s="108">
        <f t="shared" si="45"/>
        <v>47.32</v>
      </c>
      <c r="BF137" s="108">
        <f t="shared" si="46"/>
        <v>0</v>
      </c>
    </row>
    <row r="138" spans="1:58" ht="12.75" customHeight="1" x14ac:dyDescent="0.2">
      <c r="A138" s="107">
        <v>40014</v>
      </c>
      <c r="B138" s="108">
        <v>49.389999000000003</v>
      </c>
      <c r="C138" s="108">
        <v>42.130001</v>
      </c>
      <c r="D138" s="108">
        <v>37.099997999999999</v>
      </c>
      <c r="E138" s="108">
        <v>46.740001999999997</v>
      </c>
      <c r="F138" s="108"/>
      <c r="G138" s="108"/>
      <c r="L138" s="156">
        <f>IF(int=Weekly,-$B$4,IF(int=Bi_Weekly,0,IF(int=Monthly,0,IF(int=Quarterly,0,IF(int=Yearly,0,IF(int=None,0,0))))))</f>
        <v>0</v>
      </c>
      <c r="M138" s="110">
        <f t="shared" si="47"/>
        <v>0</v>
      </c>
      <c r="N138" s="126">
        <f t="shared" si="48"/>
        <v>0</v>
      </c>
      <c r="O138" s="110">
        <f t="shared" si="49"/>
        <v>0</v>
      </c>
      <c r="P138" s="110">
        <f t="shared" si="50"/>
        <v>0</v>
      </c>
      <c r="Q138" s="110">
        <f t="shared" si="61"/>
        <v>17.493823846910228</v>
      </c>
      <c r="R138" s="110">
        <f t="shared" si="62"/>
        <v>22.013107571514986</v>
      </c>
      <c r="S138" s="110">
        <f t="shared" si="63"/>
        <v>26.567492614321797</v>
      </c>
      <c r="T138" s="110">
        <f t="shared" si="64"/>
        <v>7.2826522852196307</v>
      </c>
      <c r="U138" s="110"/>
      <c r="V138" s="110"/>
      <c r="W138" s="110"/>
      <c r="X138" s="110"/>
      <c r="Y138" s="110"/>
      <c r="Z138" s="110"/>
      <c r="AA138" s="110">
        <f t="shared" si="51"/>
        <v>0</v>
      </c>
      <c r="AB138" s="110">
        <f t="shared" si="52"/>
        <v>0</v>
      </c>
      <c r="AC138" s="110">
        <f t="shared" si="53"/>
        <v>0</v>
      </c>
      <c r="AD138" s="110">
        <f t="shared" si="54"/>
        <v>0</v>
      </c>
      <c r="AE138" s="110">
        <f t="shared" si="55"/>
        <v>0</v>
      </c>
      <c r="AF138" s="110">
        <f t="shared" si="56"/>
        <v>0</v>
      </c>
      <c r="AG138" s="110">
        <f t="shared" si="57"/>
        <v>0</v>
      </c>
      <c r="AH138" s="110">
        <f t="shared" si="58"/>
        <v>0</v>
      </c>
      <c r="AI138" s="110">
        <f t="shared" si="65"/>
        <v>0.32883598795954072</v>
      </c>
      <c r="AJ138" s="110">
        <f t="shared" si="66"/>
        <v>0.75492490742360785</v>
      </c>
      <c r="AK138" s="110">
        <f t="shared" si="67"/>
        <v>0.61858749445975347</v>
      </c>
      <c r="AL138" s="110">
        <f t="shared" si="68"/>
        <v>0.19107191089873654</v>
      </c>
      <c r="AM138" s="110">
        <f t="shared" si="69"/>
        <v>17.822659834869768</v>
      </c>
      <c r="AN138" s="110">
        <f t="shared" si="70"/>
        <v>22.768032478938593</v>
      </c>
      <c r="AO138" s="110">
        <f t="shared" si="71"/>
        <v>27.18608010878155</v>
      </c>
      <c r="AP138" s="110">
        <f t="shared" si="72"/>
        <v>7.4737241961183676</v>
      </c>
      <c r="AQ138" s="90">
        <f t="shared" si="73"/>
        <v>0</v>
      </c>
      <c r="AR138" s="90">
        <f t="shared" si="74"/>
        <v>-3912.9599999999996</v>
      </c>
      <c r="AS138" s="90">
        <f t="shared" si="75"/>
        <v>3117.4772915389299</v>
      </c>
      <c r="AT138" s="89">
        <f t="shared" si="76"/>
        <v>-0.20329436244200549</v>
      </c>
      <c r="AU138" s="109">
        <f t="shared" si="81"/>
        <v>80.804449453972069</v>
      </c>
      <c r="AV138" s="108">
        <f t="shared" si="59"/>
        <v>3198.2817409929021</v>
      </c>
      <c r="AW138" s="129">
        <f t="shared" si="77"/>
        <v>-0.18264389592714914</v>
      </c>
      <c r="AX138" s="90">
        <f t="shared" si="78"/>
        <v>79.926492525999876</v>
      </c>
      <c r="AY138" s="108">
        <f t="shared" si="60"/>
        <v>3197.4037840649298</v>
      </c>
      <c r="AZ138" s="89">
        <f t="shared" si="79"/>
        <v>-0.18286826748422413</v>
      </c>
      <c r="BA138" s="109"/>
      <c r="BB138" s="109">
        <f t="shared" si="80"/>
        <v>3912.9599999999996</v>
      </c>
      <c r="BC138" s="109" t="e">
        <f>(B138*AM138)+(C138*AN138)+(D138*AO138)+(E138*AP138)+(F138*#REF!)+(G138*#REF!)</f>
        <v>#REF!</v>
      </c>
      <c r="BE138" s="108">
        <f t="shared" si="45"/>
        <v>49.389999000000003</v>
      </c>
      <c r="BF138" s="108">
        <f t="shared" si="46"/>
        <v>0</v>
      </c>
    </row>
    <row r="139" spans="1:58" ht="12.75" customHeight="1" x14ac:dyDescent="0.2">
      <c r="A139" s="107">
        <v>40021</v>
      </c>
      <c r="B139" s="108">
        <v>49.849997999999999</v>
      </c>
      <c r="C139" s="108">
        <v>42.700001</v>
      </c>
      <c r="D139" s="108">
        <v>37.729999999999997</v>
      </c>
      <c r="E139" s="108">
        <v>47.700001</v>
      </c>
      <c r="F139" s="108"/>
      <c r="G139" s="108"/>
      <c r="L139" s="156">
        <f>IF(int=Weekly,-$B$4,IF(int=Bi_Weekly,-$B$4,IF(int=Monthly,-$B$4,IF(int=Quarterly,-$B$4,IF(int=Yearly,-$B$4,IF(int=None,0,0))))))</f>
        <v>-489.12</v>
      </c>
      <c r="M139" s="110">
        <f t="shared" si="47"/>
        <v>3.1466557731857883</v>
      </c>
      <c r="N139" s="126">
        <f t="shared" si="48"/>
        <v>3.3276195942009461</v>
      </c>
      <c r="O139" s="110">
        <f t="shared" si="49"/>
        <v>3.7490989663397833</v>
      </c>
      <c r="P139" s="110">
        <f t="shared" si="50"/>
        <v>1.0213071484002696</v>
      </c>
      <c r="Q139" s="110">
        <f t="shared" si="61"/>
        <v>20.640479620096016</v>
      </c>
      <c r="R139" s="110">
        <f t="shared" si="62"/>
        <v>25.340727165715933</v>
      </c>
      <c r="S139" s="110">
        <f t="shared" si="63"/>
        <v>30.31659158066158</v>
      </c>
      <c r="T139" s="110">
        <f t="shared" si="64"/>
        <v>8.3039594336198999</v>
      </c>
      <c r="U139" s="110"/>
      <c r="V139" s="110"/>
      <c r="W139" s="110"/>
      <c r="X139" s="110"/>
      <c r="Y139" s="110"/>
      <c r="Z139" s="110"/>
      <c r="AA139" s="110">
        <f t="shared" si="51"/>
        <v>0</v>
      </c>
      <c r="AB139" s="110">
        <f t="shared" si="52"/>
        <v>0</v>
      </c>
      <c r="AC139" s="110">
        <f t="shared" si="53"/>
        <v>0</v>
      </c>
      <c r="AD139" s="110">
        <f t="shared" si="54"/>
        <v>0</v>
      </c>
      <c r="AE139" s="110">
        <f t="shared" si="55"/>
        <v>0</v>
      </c>
      <c r="AF139" s="110">
        <f t="shared" si="56"/>
        <v>0</v>
      </c>
      <c r="AG139" s="110">
        <f t="shared" si="57"/>
        <v>0</v>
      </c>
      <c r="AH139" s="110">
        <f t="shared" si="58"/>
        <v>0</v>
      </c>
      <c r="AI139" s="110">
        <f t="shared" si="65"/>
        <v>0.32883598795954072</v>
      </c>
      <c r="AJ139" s="110">
        <f t="shared" si="66"/>
        <v>0.75492490742360785</v>
      </c>
      <c r="AK139" s="110">
        <f t="shared" si="67"/>
        <v>0.61858749445975347</v>
      </c>
      <c r="AL139" s="110">
        <f t="shared" si="68"/>
        <v>0.19107191089873654</v>
      </c>
      <c r="AM139" s="110">
        <f t="shared" si="69"/>
        <v>20.969315608055556</v>
      </c>
      <c r="AN139" s="110">
        <f t="shared" si="70"/>
        <v>26.09565207313954</v>
      </c>
      <c r="AO139" s="110">
        <f t="shared" si="71"/>
        <v>30.935179075121333</v>
      </c>
      <c r="AP139" s="110">
        <f t="shared" si="72"/>
        <v>8.4950313445186367</v>
      </c>
      <c r="AQ139" s="90">
        <f t="shared" si="73"/>
        <v>0</v>
      </c>
      <c r="AR139" s="90">
        <f t="shared" si="74"/>
        <v>-4402.08</v>
      </c>
      <c r="AS139" s="90">
        <f t="shared" si="75"/>
        <v>3650.9208167236147</v>
      </c>
      <c r="AT139" s="89">
        <f t="shared" si="76"/>
        <v>-0.17063733127893754</v>
      </c>
      <c r="AU139" s="109">
        <f t="shared" si="81"/>
        <v>80.804449453972069</v>
      </c>
      <c r="AV139" s="108">
        <f t="shared" si="59"/>
        <v>3731.7252661775869</v>
      </c>
      <c r="AW139" s="129">
        <f t="shared" si="77"/>
        <v>-0.15228136104350964</v>
      </c>
      <c r="AX139" s="90">
        <f t="shared" si="78"/>
        <v>81.081204150932223</v>
      </c>
      <c r="AY139" s="108">
        <f t="shared" si="60"/>
        <v>3732.0020208745468</v>
      </c>
      <c r="AZ139" s="89">
        <f t="shared" si="79"/>
        <v>-0.15221849196867232</v>
      </c>
      <c r="BA139" s="109"/>
      <c r="BB139" s="109">
        <f t="shared" si="80"/>
        <v>4402.08</v>
      </c>
      <c r="BC139" s="109" t="e">
        <f>(B139*AM139)+(C139*AN139)+(D139*AO139)+(E139*AP139)+(F139*#REF!)+(G139*#REF!)</f>
        <v>#REF!</v>
      </c>
      <c r="BE139" s="108">
        <f t="shared" si="45"/>
        <v>49.849997999999999</v>
      </c>
      <c r="BF139" s="108">
        <f t="shared" si="46"/>
        <v>0</v>
      </c>
    </row>
    <row r="140" spans="1:58" ht="12.75" customHeight="1" x14ac:dyDescent="0.2">
      <c r="A140" s="107">
        <v>40028</v>
      </c>
      <c r="B140" s="108">
        <v>51.119999</v>
      </c>
      <c r="C140" s="108">
        <v>44.299999</v>
      </c>
      <c r="D140" s="108">
        <v>39.799999</v>
      </c>
      <c r="E140" s="108">
        <v>50.279998999999997</v>
      </c>
      <c r="F140" s="108"/>
      <c r="G140" s="108"/>
      <c r="L140" s="156">
        <f>IF(int=Weekly,-$B$4,IF(int=Bi_Weekly,0,IF(int=Monthly,0,IF(int=Quarterly,0,IF(int=Yearly,0,IF(int=None,0,0))))))</f>
        <v>0</v>
      </c>
      <c r="M140" s="110">
        <f t="shared" si="47"/>
        <v>0</v>
      </c>
      <c r="N140" s="126">
        <f t="shared" si="48"/>
        <v>0</v>
      </c>
      <c r="O140" s="110">
        <f t="shared" si="49"/>
        <v>0</v>
      </c>
      <c r="P140" s="110">
        <f t="shared" si="50"/>
        <v>0</v>
      </c>
      <c r="Q140" s="110">
        <f t="shared" si="61"/>
        <v>20.640479620096016</v>
      </c>
      <c r="R140" s="110">
        <f t="shared" si="62"/>
        <v>25.340727165715933</v>
      </c>
      <c r="S140" s="110">
        <f t="shared" si="63"/>
        <v>30.31659158066158</v>
      </c>
      <c r="T140" s="110">
        <f t="shared" si="64"/>
        <v>8.3039594336198999</v>
      </c>
      <c r="U140" s="110"/>
      <c r="V140" s="110"/>
      <c r="W140" s="110"/>
      <c r="X140" s="110"/>
      <c r="Y140" s="110"/>
      <c r="Z140" s="110"/>
      <c r="AA140" s="110">
        <f t="shared" si="51"/>
        <v>0</v>
      </c>
      <c r="AB140" s="110">
        <f t="shared" si="52"/>
        <v>0</v>
      </c>
      <c r="AC140" s="110">
        <f t="shared" si="53"/>
        <v>0</v>
      </c>
      <c r="AD140" s="110">
        <f t="shared" si="54"/>
        <v>0</v>
      </c>
      <c r="AE140" s="110">
        <f t="shared" si="55"/>
        <v>0</v>
      </c>
      <c r="AF140" s="110">
        <f t="shared" si="56"/>
        <v>0</v>
      </c>
      <c r="AG140" s="110">
        <f t="shared" si="57"/>
        <v>0</v>
      </c>
      <c r="AH140" s="110">
        <f t="shared" si="58"/>
        <v>0</v>
      </c>
      <c r="AI140" s="110">
        <f t="shared" si="65"/>
        <v>0.32883598795954072</v>
      </c>
      <c r="AJ140" s="110">
        <f t="shared" si="66"/>
        <v>0.75492490742360785</v>
      </c>
      <c r="AK140" s="110">
        <f t="shared" si="67"/>
        <v>0.61858749445975347</v>
      </c>
      <c r="AL140" s="110">
        <f t="shared" si="68"/>
        <v>0.19107191089873654</v>
      </c>
      <c r="AM140" s="110">
        <f t="shared" si="69"/>
        <v>20.969315608055556</v>
      </c>
      <c r="AN140" s="110">
        <f t="shared" si="70"/>
        <v>26.09565207313954</v>
      </c>
      <c r="AO140" s="110">
        <f t="shared" si="71"/>
        <v>30.935179075121333</v>
      </c>
      <c r="AP140" s="110">
        <f t="shared" si="72"/>
        <v>8.4950313445186367</v>
      </c>
      <c r="AQ140" s="90">
        <f t="shared" si="73"/>
        <v>0</v>
      </c>
      <c r="AR140" s="90">
        <f t="shared" si="74"/>
        <v>-4402.08</v>
      </c>
      <c r="AS140" s="90">
        <f t="shared" si="75"/>
        <v>3801.858872251506</v>
      </c>
      <c r="AT140" s="89">
        <f t="shared" si="76"/>
        <v>-0.13634943657282328</v>
      </c>
      <c r="AU140" s="109">
        <f t="shared" si="81"/>
        <v>80.804449453972069</v>
      </c>
      <c r="AV140" s="108">
        <f t="shared" si="59"/>
        <v>3882.6633217054782</v>
      </c>
      <c r="AW140" s="129">
        <f t="shared" si="77"/>
        <v>-0.11799346633739549</v>
      </c>
      <c r="AX140" s="90">
        <f t="shared" si="78"/>
        <v>84.480145169423906</v>
      </c>
      <c r="AY140" s="108">
        <f t="shared" si="60"/>
        <v>3886.3390174209298</v>
      </c>
      <c r="AZ140" s="89">
        <f t="shared" si="79"/>
        <v>-0.11715847567038085</v>
      </c>
      <c r="BA140" s="109"/>
      <c r="BB140" s="109">
        <f t="shared" si="80"/>
        <v>4402.08</v>
      </c>
      <c r="BC140" s="109" t="e">
        <f>(B140*AM140)+(C140*AN140)+(D140*AO140)+(E140*AP140)+(F140*#REF!)+(G140*#REF!)</f>
        <v>#REF!</v>
      </c>
      <c r="BE140" s="108">
        <f t="shared" si="45"/>
        <v>51.119999</v>
      </c>
      <c r="BF140" s="108">
        <f t="shared" si="46"/>
        <v>0</v>
      </c>
    </row>
    <row r="141" spans="1:58" ht="12.75" customHeight="1" x14ac:dyDescent="0.2">
      <c r="A141" s="107">
        <v>40035</v>
      </c>
      <c r="B141" s="108">
        <v>50.869999</v>
      </c>
      <c r="C141" s="108">
        <v>44</v>
      </c>
      <c r="D141" s="108">
        <v>39.509998000000003</v>
      </c>
      <c r="E141" s="108">
        <v>49.610000999999997</v>
      </c>
      <c r="F141" s="108"/>
      <c r="G141" s="108"/>
      <c r="L141" s="156">
        <f>IF(int=Weekly,-$B$4,IF(int=Bi_Weekly,-$B$4,IF(int=Monthly,0,IF(int=Quarterly,0,IF(int=Yearly,0,IF(int=None,0,0))))))</f>
        <v>0</v>
      </c>
      <c r="M141" s="110">
        <f t="shared" si="47"/>
        <v>0</v>
      </c>
      <c r="N141" s="126">
        <f t="shared" si="48"/>
        <v>0</v>
      </c>
      <c r="O141" s="110">
        <f t="shared" si="49"/>
        <v>0</v>
      </c>
      <c r="P141" s="110">
        <f t="shared" si="50"/>
        <v>0</v>
      </c>
      <c r="Q141" s="110">
        <f t="shared" si="61"/>
        <v>20.640479620096016</v>
      </c>
      <c r="R141" s="110">
        <f t="shared" si="62"/>
        <v>25.340727165715933</v>
      </c>
      <c r="S141" s="110">
        <f t="shared" si="63"/>
        <v>30.31659158066158</v>
      </c>
      <c r="T141" s="110">
        <f t="shared" si="64"/>
        <v>8.3039594336198999</v>
      </c>
      <c r="U141" s="110"/>
      <c r="V141" s="110"/>
      <c r="W141" s="110"/>
      <c r="X141" s="110"/>
      <c r="Y141" s="110"/>
      <c r="Z141" s="110"/>
      <c r="AA141" s="110">
        <f t="shared" si="51"/>
        <v>0</v>
      </c>
      <c r="AB141" s="110">
        <f t="shared" si="52"/>
        <v>0</v>
      </c>
      <c r="AC141" s="110">
        <f t="shared" si="53"/>
        <v>0</v>
      </c>
      <c r="AD141" s="110">
        <f t="shared" si="54"/>
        <v>0</v>
      </c>
      <c r="AE141" s="110">
        <f t="shared" si="55"/>
        <v>0</v>
      </c>
      <c r="AF141" s="110">
        <f t="shared" si="56"/>
        <v>0</v>
      </c>
      <c r="AG141" s="110">
        <f t="shared" si="57"/>
        <v>0</v>
      </c>
      <c r="AH141" s="110">
        <f t="shared" si="58"/>
        <v>0</v>
      </c>
      <c r="AI141" s="110">
        <f t="shared" si="65"/>
        <v>0.32883598795954072</v>
      </c>
      <c r="AJ141" s="110">
        <f t="shared" si="66"/>
        <v>0.75492490742360785</v>
      </c>
      <c r="AK141" s="110">
        <f t="shared" si="67"/>
        <v>0.61858749445975347</v>
      </c>
      <c r="AL141" s="110">
        <f t="shared" si="68"/>
        <v>0.19107191089873654</v>
      </c>
      <c r="AM141" s="110">
        <f t="shared" si="69"/>
        <v>20.969315608055556</v>
      </c>
      <c r="AN141" s="110">
        <f t="shared" si="70"/>
        <v>26.09565207313954</v>
      </c>
      <c r="AO141" s="110">
        <f t="shared" si="71"/>
        <v>30.935179075121333</v>
      </c>
      <c r="AP141" s="110">
        <f t="shared" si="72"/>
        <v>8.4950313445186367</v>
      </c>
      <c r="AQ141" s="90">
        <f t="shared" si="73"/>
        <v>0</v>
      </c>
      <c r="AR141" s="90">
        <f t="shared" si="74"/>
        <v>-4402.08</v>
      </c>
      <c r="AS141" s="90">
        <f t="shared" si="75"/>
        <v>3774.741081449904</v>
      </c>
      <c r="AT141" s="89">
        <f t="shared" si="76"/>
        <v>-0.14250965874088972</v>
      </c>
      <c r="AU141" s="109">
        <f t="shared" si="81"/>
        <v>80.804449453972069</v>
      </c>
      <c r="AV141" s="108">
        <f t="shared" si="59"/>
        <v>3855.5455309038762</v>
      </c>
      <c r="AW141" s="129">
        <f t="shared" si="77"/>
        <v>-0.12415368850546193</v>
      </c>
      <c r="AX141" s="90">
        <f t="shared" si="78"/>
        <v>83.864050664992703</v>
      </c>
      <c r="AY141" s="108">
        <f t="shared" si="60"/>
        <v>3858.6051321148966</v>
      </c>
      <c r="AZ141" s="89">
        <f t="shared" si="79"/>
        <v>-0.12345865315603155</v>
      </c>
      <c r="BA141" s="109"/>
      <c r="BB141" s="109">
        <f t="shared" si="80"/>
        <v>4402.08</v>
      </c>
      <c r="BC141" s="109" t="e">
        <f>(B141*AM141)+(C141*AN141)+(D141*AO141)+(E141*AP141)+(F141*#REF!)+(G141*#REF!)</f>
        <v>#REF!</v>
      </c>
      <c r="BE141" s="108">
        <f t="shared" si="45"/>
        <v>50.869999</v>
      </c>
      <c r="BF141" s="108">
        <f t="shared" si="46"/>
        <v>0</v>
      </c>
    </row>
    <row r="142" spans="1:58" ht="12.75" customHeight="1" x14ac:dyDescent="0.2">
      <c r="A142" s="107">
        <v>40042</v>
      </c>
      <c r="B142" s="108">
        <v>51.93</v>
      </c>
      <c r="C142" s="108">
        <v>45.099997999999999</v>
      </c>
      <c r="D142" s="108">
        <v>40.340000000000003</v>
      </c>
      <c r="E142" s="108">
        <v>51.02</v>
      </c>
      <c r="F142" s="108"/>
      <c r="G142" s="108"/>
      <c r="L142" s="156">
        <f>IF(int=Weekly,-$B$4,IF(int=Bi_Weekly,0,IF(int=Monthly,0,IF(int=Quarterly,0,IF(int=Yearly,0,IF(int=None,0,0))))))</f>
        <v>0</v>
      </c>
      <c r="M142" s="110">
        <f t="shared" si="47"/>
        <v>0</v>
      </c>
      <c r="N142" s="126">
        <f t="shared" si="48"/>
        <v>0</v>
      </c>
      <c r="O142" s="110">
        <f t="shared" si="49"/>
        <v>0</v>
      </c>
      <c r="P142" s="110">
        <f t="shared" si="50"/>
        <v>0</v>
      </c>
      <c r="Q142" s="110">
        <f t="shared" si="61"/>
        <v>20.640479620096016</v>
      </c>
      <c r="R142" s="110">
        <f t="shared" si="62"/>
        <v>25.340727165715933</v>
      </c>
      <c r="S142" s="110">
        <f t="shared" si="63"/>
        <v>30.31659158066158</v>
      </c>
      <c r="T142" s="110">
        <f t="shared" si="64"/>
        <v>8.3039594336198999</v>
      </c>
      <c r="U142" s="110"/>
      <c r="V142" s="110"/>
      <c r="W142" s="110"/>
      <c r="X142" s="110"/>
      <c r="Y142" s="110"/>
      <c r="Z142" s="110"/>
      <c r="AA142" s="110">
        <f t="shared" si="51"/>
        <v>0</v>
      </c>
      <c r="AB142" s="110">
        <f t="shared" si="52"/>
        <v>0</v>
      </c>
      <c r="AC142" s="110">
        <f t="shared" si="53"/>
        <v>0</v>
      </c>
      <c r="AD142" s="110">
        <f t="shared" si="54"/>
        <v>0</v>
      </c>
      <c r="AE142" s="110">
        <f t="shared" si="55"/>
        <v>0</v>
      </c>
      <c r="AF142" s="110">
        <f t="shared" si="56"/>
        <v>0</v>
      </c>
      <c r="AG142" s="110">
        <f t="shared" si="57"/>
        <v>0</v>
      </c>
      <c r="AH142" s="110">
        <f t="shared" si="58"/>
        <v>0</v>
      </c>
      <c r="AI142" s="110">
        <f t="shared" si="65"/>
        <v>0.32883598795954072</v>
      </c>
      <c r="AJ142" s="110">
        <f t="shared" si="66"/>
        <v>0.75492490742360785</v>
      </c>
      <c r="AK142" s="110">
        <f t="shared" si="67"/>
        <v>0.61858749445975347</v>
      </c>
      <c r="AL142" s="110">
        <f t="shared" si="68"/>
        <v>0.19107191089873654</v>
      </c>
      <c r="AM142" s="110">
        <f t="shared" si="69"/>
        <v>20.969315608055556</v>
      </c>
      <c r="AN142" s="110">
        <f t="shared" si="70"/>
        <v>26.09565207313954</v>
      </c>
      <c r="AO142" s="110">
        <f t="shared" si="71"/>
        <v>30.935179075121333</v>
      </c>
      <c r="AP142" s="110">
        <f t="shared" si="72"/>
        <v>8.4950313445186367</v>
      </c>
      <c r="AQ142" s="90">
        <f t="shared" si="73"/>
        <v>0</v>
      </c>
      <c r="AR142" s="90">
        <f t="shared" si="74"/>
        <v>-4402.08</v>
      </c>
      <c r="AS142" s="90">
        <f t="shared" si="75"/>
        <v>3861.3661658310962</v>
      </c>
      <c r="AT142" s="89">
        <f t="shared" si="76"/>
        <v>-0.12283144199308138</v>
      </c>
      <c r="AU142" s="109">
        <f t="shared" si="81"/>
        <v>80.804449453972069</v>
      </c>
      <c r="AV142" s="108">
        <f t="shared" si="59"/>
        <v>3942.1706152850684</v>
      </c>
      <c r="AW142" s="129">
        <f t="shared" si="77"/>
        <v>-0.10447547175765359</v>
      </c>
      <c r="AX142" s="90">
        <f t="shared" si="78"/>
        <v>85.82587309025385</v>
      </c>
      <c r="AY142" s="108">
        <f t="shared" si="60"/>
        <v>3947.1920389213501</v>
      </c>
      <c r="AZ142" s="89">
        <f t="shared" si="79"/>
        <v>-0.10333477834992777</v>
      </c>
      <c r="BA142" s="109"/>
      <c r="BB142" s="109">
        <f t="shared" si="80"/>
        <v>4402.08</v>
      </c>
      <c r="BC142" s="109" t="e">
        <f>(B142*AM142)+(C142*AN142)+(D142*AO142)+(E142*AP142)+(F142*#REF!)+(G142*#REF!)</f>
        <v>#REF!</v>
      </c>
      <c r="BE142" s="108">
        <f t="shared" si="45"/>
        <v>51.93</v>
      </c>
      <c r="BF142" s="108">
        <f t="shared" si="46"/>
        <v>0</v>
      </c>
    </row>
    <row r="143" spans="1:58" ht="12.75" customHeight="1" x14ac:dyDescent="0.2">
      <c r="A143" s="107">
        <v>40049</v>
      </c>
      <c r="B143" s="108">
        <v>52.200001</v>
      </c>
      <c r="C143" s="108">
        <v>45.310001</v>
      </c>
      <c r="D143" s="108">
        <v>40.709999000000003</v>
      </c>
      <c r="E143" s="108">
        <v>51.400002000000001</v>
      </c>
      <c r="F143" s="108"/>
      <c r="G143" s="108"/>
      <c r="L143" s="156">
        <f>IF(int=Weekly,-$B$4,IF(int=Bi_Weekly,-$B$4,IF(int=Monthly,-$B$4,IF(int=Quarterly,0,IF(int=Yearly,0,IF(int=None,0,0))))))</f>
        <v>0</v>
      </c>
      <c r="M143" s="110">
        <f t="shared" si="47"/>
        <v>0</v>
      </c>
      <c r="N143" s="126">
        <f t="shared" si="48"/>
        <v>0</v>
      </c>
      <c r="O143" s="110">
        <f t="shared" si="49"/>
        <v>0</v>
      </c>
      <c r="P143" s="110">
        <f t="shared" si="50"/>
        <v>0</v>
      </c>
      <c r="Q143" s="110">
        <f t="shared" si="61"/>
        <v>20.640479620096016</v>
      </c>
      <c r="R143" s="110">
        <f t="shared" si="62"/>
        <v>25.340727165715933</v>
      </c>
      <c r="S143" s="110">
        <f t="shared" si="63"/>
        <v>30.31659158066158</v>
      </c>
      <c r="T143" s="110">
        <f t="shared" si="64"/>
        <v>8.3039594336198999</v>
      </c>
      <c r="U143" s="110"/>
      <c r="V143" s="110"/>
      <c r="W143" s="110"/>
      <c r="X143" s="110"/>
      <c r="Y143" s="110"/>
      <c r="Z143" s="110"/>
      <c r="AA143" s="110">
        <f t="shared" si="51"/>
        <v>0</v>
      </c>
      <c r="AB143" s="110">
        <f t="shared" si="52"/>
        <v>0</v>
      </c>
      <c r="AC143" s="110">
        <f t="shared" si="53"/>
        <v>0</v>
      </c>
      <c r="AD143" s="110">
        <f t="shared" si="54"/>
        <v>0</v>
      </c>
      <c r="AE143" s="110">
        <f t="shared" si="55"/>
        <v>0</v>
      </c>
      <c r="AF143" s="110">
        <f t="shared" si="56"/>
        <v>0</v>
      </c>
      <c r="AG143" s="110">
        <f t="shared" si="57"/>
        <v>0</v>
      </c>
      <c r="AH143" s="110">
        <f t="shared" si="58"/>
        <v>0</v>
      </c>
      <c r="AI143" s="110">
        <f t="shared" si="65"/>
        <v>0.32883598795954072</v>
      </c>
      <c r="AJ143" s="110">
        <f t="shared" si="66"/>
        <v>0.75492490742360785</v>
      </c>
      <c r="AK143" s="110">
        <f t="shared" si="67"/>
        <v>0.61858749445975347</v>
      </c>
      <c r="AL143" s="110">
        <f t="shared" si="68"/>
        <v>0.19107191089873654</v>
      </c>
      <c r="AM143" s="110">
        <f t="shared" si="69"/>
        <v>20.969315608055556</v>
      </c>
      <c r="AN143" s="110">
        <f t="shared" si="70"/>
        <v>26.09565207313954</v>
      </c>
      <c r="AO143" s="110">
        <f t="shared" si="71"/>
        <v>30.935179075121333</v>
      </c>
      <c r="AP143" s="110">
        <f t="shared" si="72"/>
        <v>8.4950313445186367</v>
      </c>
      <c r="AQ143" s="90">
        <f t="shared" si="73"/>
        <v>0</v>
      </c>
      <c r="AR143" s="90">
        <f t="shared" si="74"/>
        <v>-4402.08</v>
      </c>
      <c r="AS143" s="90">
        <f t="shared" si="75"/>
        <v>3886.6333744569306</v>
      </c>
      <c r="AT143" s="89">
        <f t="shared" si="76"/>
        <v>-0.11709160795421014</v>
      </c>
      <c r="AU143" s="109">
        <f t="shared" si="81"/>
        <v>80.804449453972069</v>
      </c>
      <c r="AV143" s="108">
        <f t="shared" si="59"/>
        <v>3967.4378239109028</v>
      </c>
      <c r="AW143" s="129">
        <f t="shared" si="77"/>
        <v>-9.8735637718782243E-2</v>
      </c>
      <c r="AX143" s="90">
        <f t="shared" si="78"/>
        <v>86.374680093820544</v>
      </c>
      <c r="AY143" s="108">
        <f t="shared" si="60"/>
        <v>3973.0080545507512</v>
      </c>
      <c r="AZ143" s="89">
        <f t="shared" si="79"/>
        <v>-9.7470274381485256E-2</v>
      </c>
      <c r="BA143" s="109"/>
      <c r="BB143" s="109">
        <f t="shared" si="80"/>
        <v>4402.08</v>
      </c>
      <c r="BC143" s="109" t="e">
        <f>(B143*AM143)+(C143*AN143)+(D143*AO143)+(E143*AP143)+(F143*#REF!)+(G143*#REF!)</f>
        <v>#REF!</v>
      </c>
      <c r="BE143" s="108">
        <f t="shared" si="45"/>
        <v>52.200001</v>
      </c>
      <c r="BF143" s="108">
        <f t="shared" si="46"/>
        <v>0</v>
      </c>
    </row>
    <row r="144" spans="1:58" ht="12.75" customHeight="1" x14ac:dyDescent="0.2">
      <c r="A144" s="107">
        <v>40056</v>
      </c>
      <c r="B144" s="108">
        <v>51.459999000000003</v>
      </c>
      <c r="C144" s="108">
        <v>44.459999000000003</v>
      </c>
      <c r="D144" s="108">
        <v>39.830002</v>
      </c>
      <c r="E144" s="108">
        <v>50.080002</v>
      </c>
      <c r="F144" s="108"/>
      <c r="G144" s="108"/>
      <c r="L144" s="156">
        <f>IF(int=Weekly,-$B$4,IF(int=Bi_Weekly,0,IF(int=Monthly,0,IF(int=Quarterly,0,IF(int=Yearly,0,IF(int=None,0,0))))))</f>
        <v>0</v>
      </c>
      <c r="M144" s="110">
        <f t="shared" si="47"/>
        <v>0</v>
      </c>
      <c r="N144" s="126">
        <f t="shared" si="48"/>
        <v>0</v>
      </c>
      <c r="O144" s="110">
        <f t="shared" si="49"/>
        <v>0</v>
      </c>
      <c r="P144" s="110">
        <f t="shared" si="50"/>
        <v>0</v>
      </c>
      <c r="Q144" s="110">
        <f t="shared" si="61"/>
        <v>20.640479620096016</v>
      </c>
      <c r="R144" s="110">
        <f t="shared" si="62"/>
        <v>25.340727165715933</v>
      </c>
      <c r="S144" s="110">
        <f t="shared" si="63"/>
        <v>30.31659158066158</v>
      </c>
      <c r="T144" s="110">
        <f t="shared" si="64"/>
        <v>8.3039594336198999</v>
      </c>
      <c r="U144" s="110"/>
      <c r="V144" s="110"/>
      <c r="W144" s="110"/>
      <c r="X144" s="110"/>
      <c r="Y144" s="110"/>
      <c r="Z144" s="110"/>
      <c r="AA144" s="110">
        <f t="shared" si="51"/>
        <v>0</v>
      </c>
      <c r="AB144" s="110">
        <f t="shared" si="52"/>
        <v>0</v>
      </c>
      <c r="AC144" s="110">
        <f t="shared" si="53"/>
        <v>0</v>
      </c>
      <c r="AD144" s="110">
        <f t="shared" si="54"/>
        <v>0</v>
      </c>
      <c r="AE144" s="110">
        <f t="shared" si="55"/>
        <v>0</v>
      </c>
      <c r="AF144" s="110">
        <f t="shared" si="56"/>
        <v>0</v>
      </c>
      <c r="AG144" s="110">
        <f t="shared" si="57"/>
        <v>0</v>
      </c>
      <c r="AH144" s="110">
        <f t="shared" si="58"/>
        <v>0</v>
      </c>
      <c r="AI144" s="110">
        <f t="shared" si="65"/>
        <v>0.32883598795954072</v>
      </c>
      <c r="AJ144" s="110">
        <f t="shared" si="66"/>
        <v>0.75492490742360785</v>
      </c>
      <c r="AK144" s="110">
        <f t="shared" si="67"/>
        <v>0.61858749445975347</v>
      </c>
      <c r="AL144" s="110">
        <f t="shared" si="68"/>
        <v>0.19107191089873654</v>
      </c>
      <c r="AM144" s="110">
        <f t="shared" si="69"/>
        <v>20.969315608055556</v>
      </c>
      <c r="AN144" s="110">
        <f t="shared" si="70"/>
        <v>26.09565207313954</v>
      </c>
      <c r="AO144" s="110">
        <f t="shared" si="71"/>
        <v>30.935179075121333</v>
      </c>
      <c r="AP144" s="110">
        <f t="shared" si="72"/>
        <v>8.4950313445186367</v>
      </c>
      <c r="AQ144" s="90">
        <f t="shared" si="73"/>
        <v>0</v>
      </c>
      <c r="AR144" s="90">
        <f t="shared" si="74"/>
        <v>-4402.08</v>
      </c>
      <c r="AS144" s="90">
        <f t="shared" si="75"/>
        <v>3812.1799733912021</v>
      </c>
      <c r="AT144" s="89">
        <f t="shared" si="76"/>
        <v>-0.13400484012303226</v>
      </c>
      <c r="AU144" s="109">
        <f t="shared" si="81"/>
        <v>80.804449453972069</v>
      </c>
      <c r="AV144" s="108">
        <f t="shared" si="59"/>
        <v>3892.9844228451743</v>
      </c>
      <c r="AW144" s="129">
        <f t="shared" si="77"/>
        <v>-0.11564886988760437</v>
      </c>
      <c r="AX144" s="90">
        <f t="shared" si="78"/>
        <v>84.693083062150208</v>
      </c>
      <c r="AY144" s="108">
        <f t="shared" si="60"/>
        <v>3896.8730564533525</v>
      </c>
      <c r="AZ144" s="89">
        <f t="shared" si="79"/>
        <v>-0.11476550711178524</v>
      </c>
      <c r="BA144" s="109"/>
      <c r="BB144" s="109">
        <f t="shared" si="80"/>
        <v>4402.08</v>
      </c>
      <c r="BC144" s="109" t="e">
        <f>(B144*AM144)+(C144*AN144)+(D144*AO144)+(E144*AP144)+(F144*#REF!)+(G144*#REF!)</f>
        <v>#REF!</v>
      </c>
      <c r="BE144" s="108">
        <f t="shared" si="45"/>
        <v>51.459999000000003</v>
      </c>
      <c r="BF144" s="108">
        <f t="shared" si="46"/>
        <v>0</v>
      </c>
    </row>
    <row r="145" spans="1:58" ht="12.75" customHeight="1" x14ac:dyDescent="0.2">
      <c r="A145" s="107">
        <v>40064</v>
      </c>
      <c r="B145" s="108">
        <v>53.080002</v>
      </c>
      <c r="C145" s="108">
        <v>45.73</v>
      </c>
      <c r="D145" s="108">
        <v>41.509998000000003</v>
      </c>
      <c r="E145" s="108">
        <v>52.34</v>
      </c>
      <c r="F145" s="108"/>
      <c r="G145" s="108"/>
      <c r="L145" s="156">
        <f>IF(int=Weekly,-$B$4,IF(int=Bi_Weekly,-$B$4,IF(int=Monthly,0,IF(int=Quarterly,0,IF(int=Yearly,0,IF(int=None,0,0))))))</f>
        <v>0</v>
      </c>
      <c r="M145" s="110">
        <f t="shared" si="47"/>
        <v>0</v>
      </c>
      <c r="N145" s="126">
        <f t="shared" si="48"/>
        <v>0</v>
      </c>
      <c r="O145" s="110">
        <f t="shared" si="49"/>
        <v>0</v>
      </c>
      <c r="P145" s="110">
        <f t="shared" si="50"/>
        <v>0</v>
      </c>
      <c r="Q145" s="110">
        <f t="shared" si="61"/>
        <v>20.640479620096016</v>
      </c>
      <c r="R145" s="110">
        <f t="shared" si="62"/>
        <v>25.340727165715933</v>
      </c>
      <c r="S145" s="110">
        <f t="shared" si="63"/>
        <v>30.31659158066158</v>
      </c>
      <c r="T145" s="110">
        <f t="shared" si="64"/>
        <v>8.3039594336198999</v>
      </c>
      <c r="U145" s="110"/>
      <c r="V145" s="110"/>
      <c r="W145" s="110"/>
      <c r="X145" s="110"/>
      <c r="Y145" s="110"/>
      <c r="Z145" s="110"/>
      <c r="AA145" s="110">
        <f t="shared" si="51"/>
        <v>0</v>
      </c>
      <c r="AB145" s="110">
        <f t="shared" si="52"/>
        <v>0</v>
      </c>
      <c r="AC145" s="110">
        <f t="shared" si="53"/>
        <v>0</v>
      </c>
      <c r="AD145" s="110">
        <f t="shared" si="54"/>
        <v>0</v>
      </c>
      <c r="AE145" s="110">
        <f t="shared" si="55"/>
        <v>0</v>
      </c>
      <c r="AF145" s="110">
        <f t="shared" si="56"/>
        <v>0</v>
      </c>
      <c r="AG145" s="110">
        <f t="shared" si="57"/>
        <v>0</v>
      </c>
      <c r="AH145" s="110">
        <f t="shared" si="58"/>
        <v>0</v>
      </c>
      <c r="AI145" s="110">
        <f t="shared" si="65"/>
        <v>0.32883598795954072</v>
      </c>
      <c r="AJ145" s="110">
        <f t="shared" si="66"/>
        <v>0.75492490742360785</v>
      </c>
      <c r="AK145" s="110">
        <f t="shared" si="67"/>
        <v>0.61858749445975347</v>
      </c>
      <c r="AL145" s="110">
        <f t="shared" si="68"/>
        <v>0.19107191089873654</v>
      </c>
      <c r="AM145" s="110">
        <f t="shared" si="69"/>
        <v>20.969315608055556</v>
      </c>
      <c r="AN145" s="110">
        <f t="shared" si="70"/>
        <v>26.09565207313954</v>
      </c>
      <c r="AO145" s="110">
        <f t="shared" si="71"/>
        <v>30.935179075121333</v>
      </c>
      <c r="AP145" s="110">
        <f t="shared" si="72"/>
        <v>8.4950313445186367</v>
      </c>
      <c r="AQ145" s="90">
        <f t="shared" si="73"/>
        <v>0</v>
      </c>
      <c r="AR145" s="90">
        <f t="shared" si="74"/>
        <v>-4402.08</v>
      </c>
      <c r="AS145" s="90">
        <f t="shared" si="75"/>
        <v>3947.4990454395906</v>
      </c>
      <c r="AT145" s="89">
        <f t="shared" si="76"/>
        <v>-0.10326503710982293</v>
      </c>
      <c r="AU145" s="109">
        <f t="shared" si="81"/>
        <v>80.804449453972069</v>
      </c>
      <c r="AV145" s="108">
        <f t="shared" si="59"/>
        <v>4028.3034948935629</v>
      </c>
      <c r="AW145" s="129">
        <f t="shared" si="77"/>
        <v>-8.4909066874395034E-2</v>
      </c>
      <c r="AX145" s="90">
        <f t="shared" si="78"/>
        <v>87.65560038933522</v>
      </c>
      <c r="AY145" s="108">
        <f t="shared" si="60"/>
        <v>4035.1546458289258</v>
      </c>
      <c r="AZ145" s="89">
        <f t="shared" si="79"/>
        <v>-8.3352722842627625E-2</v>
      </c>
      <c r="BA145" s="109"/>
      <c r="BB145" s="109">
        <f t="shared" si="80"/>
        <v>4402.08</v>
      </c>
      <c r="BC145" s="109" t="e">
        <f>(B145*AM145)+(C145*AN145)+(D145*AO145)+(E145*AP145)+(F145*#REF!)+(G145*#REF!)</f>
        <v>#REF!</v>
      </c>
      <c r="BE145" s="108">
        <f t="shared" ref="BE145:BE208" si="82">B145</f>
        <v>53.080002</v>
      </c>
      <c r="BF145" s="108">
        <f t="shared" ref="BF145:BF208" si="83">G145</f>
        <v>0</v>
      </c>
    </row>
    <row r="146" spans="1:58" ht="12.75" customHeight="1" x14ac:dyDescent="0.2">
      <c r="A146" s="107">
        <v>40070</v>
      </c>
      <c r="B146" s="108">
        <v>54.439999</v>
      </c>
      <c r="C146" s="108">
        <v>47.07</v>
      </c>
      <c r="D146" s="108">
        <v>43.240001999999997</v>
      </c>
      <c r="E146" s="108">
        <v>54.790000999999997</v>
      </c>
      <c r="F146" s="108"/>
      <c r="G146" s="108"/>
      <c r="L146" s="156">
        <f>IF(int=Weekly,-$B$4,IF(int=Bi_Weekly,0,IF(int=Monthly,0,IF(int=Quarterly,0,IF(int=Yearly,0,IF(int=None,0,0))))))</f>
        <v>0</v>
      </c>
      <c r="M146" s="110">
        <f t="shared" si="47"/>
        <v>0</v>
      </c>
      <c r="N146" s="126">
        <f t="shared" si="48"/>
        <v>0</v>
      </c>
      <c r="O146" s="110">
        <f t="shared" si="49"/>
        <v>0</v>
      </c>
      <c r="P146" s="110">
        <f t="shared" si="50"/>
        <v>0</v>
      </c>
      <c r="Q146" s="110">
        <f t="shared" si="61"/>
        <v>20.640479620096016</v>
      </c>
      <c r="R146" s="110">
        <f t="shared" si="62"/>
        <v>25.340727165715933</v>
      </c>
      <c r="S146" s="110">
        <f t="shared" si="63"/>
        <v>30.31659158066158</v>
      </c>
      <c r="T146" s="110">
        <f t="shared" si="64"/>
        <v>8.3039594336198999</v>
      </c>
      <c r="U146" s="110"/>
      <c r="V146" s="110"/>
      <c r="W146" s="110"/>
      <c r="X146" s="110"/>
      <c r="Y146" s="110"/>
      <c r="Z146" s="110"/>
      <c r="AA146" s="110">
        <f t="shared" si="51"/>
        <v>0</v>
      </c>
      <c r="AB146" s="110">
        <f t="shared" si="52"/>
        <v>0</v>
      </c>
      <c r="AC146" s="110">
        <f t="shared" si="53"/>
        <v>0</v>
      </c>
      <c r="AD146" s="110">
        <f t="shared" si="54"/>
        <v>0</v>
      </c>
      <c r="AE146" s="110">
        <f t="shared" si="55"/>
        <v>0</v>
      </c>
      <c r="AF146" s="110">
        <f t="shared" si="56"/>
        <v>0</v>
      </c>
      <c r="AG146" s="110">
        <f t="shared" si="57"/>
        <v>0</v>
      </c>
      <c r="AH146" s="110">
        <f t="shared" si="58"/>
        <v>0</v>
      </c>
      <c r="AI146" s="110">
        <f t="shared" si="65"/>
        <v>0.32883598795954072</v>
      </c>
      <c r="AJ146" s="110">
        <f t="shared" si="66"/>
        <v>0.75492490742360785</v>
      </c>
      <c r="AK146" s="110">
        <f t="shared" si="67"/>
        <v>0.61858749445975347</v>
      </c>
      <c r="AL146" s="110">
        <f t="shared" si="68"/>
        <v>0.19107191089873654</v>
      </c>
      <c r="AM146" s="110">
        <f t="shared" si="69"/>
        <v>20.969315608055556</v>
      </c>
      <c r="AN146" s="110">
        <f t="shared" si="70"/>
        <v>26.09565207313954</v>
      </c>
      <c r="AO146" s="110">
        <f t="shared" si="71"/>
        <v>30.935179075121333</v>
      </c>
      <c r="AP146" s="110">
        <f t="shared" si="72"/>
        <v>8.4950313445186367</v>
      </c>
      <c r="AQ146" s="90">
        <f t="shared" si="73"/>
        <v>0</v>
      </c>
      <c r="AR146" s="90">
        <f t="shared" si="74"/>
        <v>-4402.08</v>
      </c>
      <c r="AS146" s="90">
        <f t="shared" si="75"/>
        <v>4082.3191438207796</v>
      </c>
      <c r="AT146" s="89">
        <f t="shared" si="76"/>
        <v>-7.2638583619384578E-2</v>
      </c>
      <c r="AU146" s="109">
        <f t="shared" si="81"/>
        <v>80.804449453972069</v>
      </c>
      <c r="AV146" s="108">
        <f t="shared" si="59"/>
        <v>4163.1235932747513</v>
      </c>
      <c r="AW146" s="129">
        <f t="shared" si="77"/>
        <v>-5.428261338395679E-2</v>
      </c>
      <c r="AX146" s="90">
        <f t="shared" si="78"/>
        <v>90.652700934939048</v>
      </c>
      <c r="AY146" s="108">
        <f t="shared" si="60"/>
        <v>4172.9718447557188</v>
      </c>
      <c r="AZ146" s="89">
        <f t="shared" si="79"/>
        <v>-5.2045431987669755E-2</v>
      </c>
      <c r="BA146" s="109"/>
      <c r="BB146" s="109">
        <f t="shared" si="80"/>
        <v>4402.08</v>
      </c>
      <c r="BC146" s="109" t="e">
        <f>(B146*AM146)+(C146*AN146)+(D146*AO146)+(E146*AP146)+(F146*#REF!)+(G146*#REF!)</f>
        <v>#REF!</v>
      </c>
      <c r="BE146" s="108">
        <f t="shared" si="82"/>
        <v>54.439999</v>
      </c>
      <c r="BF146" s="108">
        <f t="shared" si="83"/>
        <v>0</v>
      </c>
    </row>
    <row r="147" spans="1:58" ht="12.75" customHeight="1" x14ac:dyDescent="0.2">
      <c r="A147" s="107">
        <v>40077</v>
      </c>
      <c r="B147" s="108">
        <v>52.889999000000003</v>
      </c>
      <c r="C147" s="108">
        <v>45.59</v>
      </c>
      <c r="D147" s="108">
        <v>41.709999000000003</v>
      </c>
      <c r="E147" s="108">
        <v>52.700001</v>
      </c>
      <c r="F147" s="108"/>
      <c r="G147" s="108"/>
      <c r="L147" s="156">
        <f>IF(int=Weekly,-$B$4,IF(int=Bi_Weekly,-$B$4,IF(int=Monthly,-$B$4,IF(int=Quarterly,0,IF(int=Yearly,0,IF(int=None,0,0))))))</f>
        <v>0</v>
      </c>
      <c r="M147" s="110">
        <f t="shared" si="47"/>
        <v>0</v>
      </c>
      <c r="N147" s="126">
        <f t="shared" si="48"/>
        <v>0</v>
      </c>
      <c r="O147" s="110">
        <f t="shared" si="49"/>
        <v>0</v>
      </c>
      <c r="P147" s="110">
        <f t="shared" si="50"/>
        <v>0</v>
      </c>
      <c r="Q147" s="110">
        <f t="shared" si="61"/>
        <v>20.640479620096016</v>
      </c>
      <c r="R147" s="110">
        <f t="shared" si="62"/>
        <v>25.340727165715933</v>
      </c>
      <c r="S147" s="110">
        <f t="shared" si="63"/>
        <v>30.31659158066158</v>
      </c>
      <c r="T147" s="110">
        <f t="shared" si="64"/>
        <v>8.3039594336198999</v>
      </c>
      <c r="U147" s="110">
        <v>0.248</v>
      </c>
      <c r="V147" s="110">
        <v>0.3</v>
      </c>
      <c r="W147" s="110"/>
      <c r="X147" s="110"/>
      <c r="Y147" s="110"/>
      <c r="Z147" s="110"/>
      <c r="AA147" s="110">
        <f t="shared" si="51"/>
        <v>5.1188389457838124</v>
      </c>
      <c r="AB147" s="110">
        <f t="shared" si="52"/>
        <v>7.6022181497147798</v>
      </c>
      <c r="AC147" s="110">
        <f t="shared" si="53"/>
        <v>0</v>
      </c>
      <c r="AD147" s="110">
        <f t="shared" si="54"/>
        <v>0</v>
      </c>
      <c r="AE147" s="110">
        <f t="shared" si="55"/>
        <v>9.6782738562422962E-2</v>
      </c>
      <c r="AF147" s="110">
        <f t="shared" si="56"/>
        <v>0.16675187869521341</v>
      </c>
      <c r="AG147" s="110">
        <f t="shared" si="57"/>
        <v>0</v>
      </c>
      <c r="AH147" s="110">
        <f t="shared" si="58"/>
        <v>0</v>
      </c>
      <c r="AI147" s="110">
        <f t="shared" si="65"/>
        <v>0.4256187265219637</v>
      </c>
      <c r="AJ147" s="110">
        <f t="shared" si="66"/>
        <v>0.92167678611882131</v>
      </c>
      <c r="AK147" s="110">
        <f t="shared" si="67"/>
        <v>0.61858749445975347</v>
      </c>
      <c r="AL147" s="110">
        <f t="shared" si="68"/>
        <v>0.19107191089873654</v>
      </c>
      <c r="AM147" s="110">
        <f t="shared" si="69"/>
        <v>21.066098346617981</v>
      </c>
      <c r="AN147" s="110">
        <f t="shared" si="70"/>
        <v>26.262403951834756</v>
      </c>
      <c r="AO147" s="110">
        <f t="shared" si="71"/>
        <v>30.935179075121333</v>
      </c>
      <c r="AP147" s="110">
        <f t="shared" si="72"/>
        <v>8.4950313445186367</v>
      </c>
      <c r="AQ147" s="90">
        <f t="shared" si="73"/>
        <v>12.721057095498592</v>
      </c>
      <c r="AR147" s="90">
        <f t="shared" si="74"/>
        <v>-4402.08</v>
      </c>
      <c r="AS147" s="90">
        <f t="shared" si="75"/>
        <v>3949.0823729199187</v>
      </c>
      <c r="AT147" s="89">
        <f t="shared" si="76"/>
        <v>-0.10290535998438943</v>
      </c>
      <c r="AU147" s="109">
        <f t="shared" si="81"/>
        <v>93.525506549470663</v>
      </c>
      <c r="AV147" s="108">
        <f t="shared" si="59"/>
        <v>4042.6078794693894</v>
      </c>
      <c r="AW147" s="129">
        <f t="shared" si="77"/>
        <v>-8.1659606488435177E-2</v>
      </c>
      <c r="AX147" s="90">
        <f t="shared" si="78"/>
        <v>100.40099237004915</v>
      </c>
      <c r="AY147" s="108">
        <f t="shared" si="60"/>
        <v>4049.4833652899679</v>
      </c>
      <c r="AZ147" s="89">
        <f t="shared" si="79"/>
        <v>-8.0097734414193322E-2</v>
      </c>
      <c r="BA147" s="109"/>
      <c r="BB147" s="109">
        <f t="shared" si="80"/>
        <v>4402.08</v>
      </c>
      <c r="BC147" s="109" t="e">
        <f>(B147*AM147)+(C147*AN147)+(D147*AO147)+(E147*AP147)+(F147*#REF!)+(G147*#REF!)</f>
        <v>#REF!</v>
      </c>
      <c r="BE147" s="108">
        <f t="shared" si="82"/>
        <v>52.889999000000003</v>
      </c>
      <c r="BF147" s="108">
        <f t="shared" si="83"/>
        <v>0</v>
      </c>
    </row>
    <row r="148" spans="1:58" ht="12.75" customHeight="1" x14ac:dyDescent="0.2">
      <c r="A148" s="107">
        <v>40084</v>
      </c>
      <c r="B148" s="108">
        <v>51.860000999999997</v>
      </c>
      <c r="C148" s="108">
        <v>44.57</v>
      </c>
      <c r="D148" s="108">
        <v>40.639999000000003</v>
      </c>
      <c r="E148" s="108">
        <v>51.27</v>
      </c>
      <c r="F148" s="108"/>
      <c r="G148" s="108"/>
      <c r="L148" s="156">
        <f>IF(int=Weekly,-$B$4,IF(int=Bi_Weekly,0,IF(int=Monthly,0,IF(int=Quarterly,0,IF(int=Yearly,0,IF(int=None,0,0))))))</f>
        <v>0</v>
      </c>
      <c r="M148" s="110">
        <f t="shared" si="47"/>
        <v>0</v>
      </c>
      <c r="N148" s="126">
        <f t="shared" si="48"/>
        <v>0</v>
      </c>
      <c r="O148" s="110">
        <f t="shared" si="49"/>
        <v>0</v>
      </c>
      <c r="P148" s="110">
        <f t="shared" si="50"/>
        <v>0</v>
      </c>
      <c r="Q148" s="110">
        <f t="shared" si="61"/>
        <v>20.640479620096016</v>
      </c>
      <c r="R148" s="110">
        <f t="shared" si="62"/>
        <v>25.340727165715933</v>
      </c>
      <c r="S148" s="110">
        <f t="shared" si="63"/>
        <v>30.31659158066158</v>
      </c>
      <c r="T148" s="110">
        <f t="shared" si="64"/>
        <v>8.3039594336198999</v>
      </c>
      <c r="U148" s="110"/>
      <c r="V148" s="110"/>
      <c r="W148" s="110"/>
      <c r="X148" s="110"/>
      <c r="Y148" s="110"/>
      <c r="Z148" s="110"/>
      <c r="AA148" s="110">
        <f t="shared" si="51"/>
        <v>0</v>
      </c>
      <c r="AB148" s="110">
        <f t="shared" si="52"/>
        <v>0</v>
      </c>
      <c r="AC148" s="110">
        <f t="shared" si="53"/>
        <v>0</v>
      </c>
      <c r="AD148" s="110">
        <f t="shared" si="54"/>
        <v>0</v>
      </c>
      <c r="AE148" s="110">
        <f t="shared" si="55"/>
        <v>0</v>
      </c>
      <c r="AF148" s="110">
        <f t="shared" si="56"/>
        <v>0</v>
      </c>
      <c r="AG148" s="110">
        <f t="shared" si="57"/>
        <v>0</v>
      </c>
      <c r="AH148" s="110">
        <f t="shared" si="58"/>
        <v>0</v>
      </c>
      <c r="AI148" s="110">
        <f t="shared" si="65"/>
        <v>0.4256187265219637</v>
      </c>
      <c r="AJ148" s="110">
        <f t="shared" si="66"/>
        <v>0.92167678611882131</v>
      </c>
      <c r="AK148" s="110">
        <f t="shared" si="67"/>
        <v>0.61858749445975347</v>
      </c>
      <c r="AL148" s="110">
        <f t="shared" si="68"/>
        <v>0.19107191089873654</v>
      </c>
      <c r="AM148" s="110">
        <f t="shared" si="69"/>
        <v>21.066098346617981</v>
      </c>
      <c r="AN148" s="110">
        <f t="shared" si="70"/>
        <v>26.262403951834756</v>
      </c>
      <c r="AO148" s="110">
        <f t="shared" si="71"/>
        <v>30.935179075121333</v>
      </c>
      <c r="AP148" s="110">
        <f t="shared" si="72"/>
        <v>8.4950313445186367</v>
      </c>
      <c r="AQ148" s="90">
        <f t="shared" si="73"/>
        <v>0</v>
      </c>
      <c r="AR148" s="90">
        <f t="shared" si="74"/>
        <v>-4402.08</v>
      </c>
      <c r="AS148" s="90">
        <f t="shared" si="75"/>
        <v>3857.6617551978061</v>
      </c>
      <c r="AT148" s="89">
        <f t="shared" si="76"/>
        <v>-0.12367295569417047</v>
      </c>
      <c r="AU148" s="109">
        <f t="shared" si="81"/>
        <v>93.525506549470663</v>
      </c>
      <c r="AV148" s="108">
        <f t="shared" si="59"/>
        <v>3951.1872617472768</v>
      </c>
      <c r="AW148" s="129">
        <f t="shared" si="77"/>
        <v>-0.10242720219821611</v>
      </c>
      <c r="AX148" s="90">
        <f t="shared" si="78"/>
        <v>98.087373968398751</v>
      </c>
      <c r="AY148" s="108">
        <f t="shared" si="60"/>
        <v>3955.749129166205</v>
      </c>
      <c r="AZ148" s="89">
        <f t="shared" si="79"/>
        <v>-0.10139090403486417</v>
      </c>
      <c r="BA148" s="109"/>
      <c r="BB148" s="109">
        <f t="shared" si="80"/>
        <v>4402.08</v>
      </c>
      <c r="BC148" s="109" t="e">
        <f>(B148*AM148)+(C148*AN148)+(D148*AO148)+(E148*AP148)+(F148*#REF!)+(G148*#REF!)</f>
        <v>#REF!</v>
      </c>
      <c r="BE148" s="108">
        <f t="shared" si="82"/>
        <v>51.860000999999997</v>
      </c>
      <c r="BF148" s="108">
        <f t="shared" si="83"/>
        <v>0</v>
      </c>
    </row>
    <row r="149" spans="1:58" ht="12.75" customHeight="1" x14ac:dyDescent="0.2">
      <c r="A149" s="107">
        <v>40091</v>
      </c>
      <c r="B149" s="108">
        <v>54.400002000000001</v>
      </c>
      <c r="C149" s="108">
        <v>46.779998999999997</v>
      </c>
      <c r="D149" s="108">
        <v>43.23</v>
      </c>
      <c r="E149" s="108">
        <v>54.48</v>
      </c>
      <c r="F149" s="108"/>
      <c r="G149" s="108"/>
      <c r="L149" s="156">
        <f>IF(int=Weekly,-$B$4,IF(int=Bi_Weekly,-$B$4,IF(int=Monthly,0,IF(int=Quarterly,0,IF(int=Yearly,0,IF(int=None,0,0))))))</f>
        <v>0</v>
      </c>
      <c r="M149" s="110">
        <f t="shared" si="47"/>
        <v>0</v>
      </c>
      <c r="N149" s="126">
        <f t="shared" si="48"/>
        <v>0</v>
      </c>
      <c r="O149" s="110">
        <f t="shared" si="49"/>
        <v>0</v>
      </c>
      <c r="P149" s="110">
        <f t="shared" si="50"/>
        <v>0</v>
      </c>
      <c r="Q149" s="110">
        <f t="shared" si="61"/>
        <v>20.640479620096016</v>
      </c>
      <c r="R149" s="110">
        <f t="shared" si="62"/>
        <v>25.340727165715933</v>
      </c>
      <c r="S149" s="110">
        <f t="shared" si="63"/>
        <v>30.31659158066158</v>
      </c>
      <c r="T149" s="110">
        <f t="shared" si="64"/>
        <v>8.3039594336198999</v>
      </c>
      <c r="U149" s="110"/>
      <c r="V149" s="110"/>
      <c r="W149" s="110"/>
      <c r="X149" s="110"/>
      <c r="Y149" s="110"/>
      <c r="Z149" s="110"/>
      <c r="AA149" s="110">
        <f t="shared" si="51"/>
        <v>0</v>
      </c>
      <c r="AB149" s="110">
        <f t="shared" si="52"/>
        <v>0</v>
      </c>
      <c r="AC149" s="110">
        <f t="shared" si="53"/>
        <v>0</v>
      </c>
      <c r="AD149" s="110">
        <f t="shared" si="54"/>
        <v>0</v>
      </c>
      <c r="AE149" s="110">
        <f t="shared" si="55"/>
        <v>0</v>
      </c>
      <c r="AF149" s="110">
        <f t="shared" si="56"/>
        <v>0</v>
      </c>
      <c r="AG149" s="110">
        <f t="shared" si="57"/>
        <v>0</v>
      </c>
      <c r="AH149" s="110">
        <f t="shared" si="58"/>
        <v>0</v>
      </c>
      <c r="AI149" s="110">
        <f t="shared" si="65"/>
        <v>0.4256187265219637</v>
      </c>
      <c r="AJ149" s="110">
        <f t="shared" si="66"/>
        <v>0.92167678611882131</v>
      </c>
      <c r="AK149" s="110">
        <f t="shared" si="67"/>
        <v>0.61858749445975347</v>
      </c>
      <c r="AL149" s="110">
        <f t="shared" si="68"/>
        <v>0.19107191089873654</v>
      </c>
      <c r="AM149" s="110">
        <f t="shared" si="69"/>
        <v>21.066098346617981</v>
      </c>
      <c r="AN149" s="110">
        <f t="shared" si="70"/>
        <v>26.262403951834756</v>
      </c>
      <c r="AO149" s="110">
        <f t="shared" si="71"/>
        <v>30.935179075121333</v>
      </c>
      <c r="AP149" s="110">
        <f t="shared" si="72"/>
        <v>8.4950313445186367</v>
      </c>
      <c r="AQ149" s="90">
        <f t="shared" si="73"/>
        <v>0</v>
      </c>
      <c r="AR149" s="90">
        <f t="shared" si="74"/>
        <v>-4402.08</v>
      </c>
      <c r="AS149" s="90">
        <f t="shared" si="75"/>
        <v>4071.2672880612586</v>
      </c>
      <c r="AT149" s="89">
        <f t="shared" si="76"/>
        <v>-7.5149182190860087E-2</v>
      </c>
      <c r="AU149" s="109">
        <f t="shared" si="81"/>
        <v>93.525506549470663</v>
      </c>
      <c r="AV149" s="108">
        <f t="shared" si="59"/>
        <v>4164.7927946107293</v>
      </c>
      <c r="AW149" s="129">
        <f t="shared" si="77"/>
        <v>-5.390342869490572E-2</v>
      </c>
      <c r="AX149" s="90">
        <f t="shared" si="78"/>
        <v>103.42083379825225</v>
      </c>
      <c r="AY149" s="108">
        <f t="shared" si="60"/>
        <v>4174.6881218595108</v>
      </c>
      <c r="AZ149" s="89">
        <f t="shared" si="79"/>
        <v>-5.1655553315816394E-2</v>
      </c>
      <c r="BA149" s="109"/>
      <c r="BB149" s="109">
        <f t="shared" si="80"/>
        <v>4402.08</v>
      </c>
      <c r="BC149" s="109" t="e">
        <f>(B149*AM149)+(C149*AN149)+(D149*AO149)+(E149*AP149)+(F149*#REF!)+(G149*#REF!)</f>
        <v>#REF!</v>
      </c>
      <c r="BE149" s="108">
        <f t="shared" si="82"/>
        <v>54.400002000000001</v>
      </c>
      <c r="BF149" s="108">
        <f t="shared" si="83"/>
        <v>0</v>
      </c>
    </row>
    <row r="150" spans="1:58" ht="12.75" customHeight="1" x14ac:dyDescent="0.2">
      <c r="A150" s="107">
        <v>40098</v>
      </c>
      <c r="B150" s="108">
        <v>55.200001</v>
      </c>
      <c r="C150" s="108">
        <v>47.52</v>
      </c>
      <c r="D150" s="108">
        <v>43.740001999999997</v>
      </c>
      <c r="E150" s="108">
        <v>54.57</v>
      </c>
      <c r="F150" s="108"/>
      <c r="G150" s="108"/>
      <c r="L150" s="156">
        <f>IF(int=Weekly,-$B$4,IF(int=Bi_Weekly,0,IF(int=Monthly,0,IF(int=Quarterly,0,IF(int=Yearly,0,IF(int=None,0,0))))))</f>
        <v>0</v>
      </c>
      <c r="M150" s="110">
        <f t="shared" si="47"/>
        <v>0</v>
      </c>
      <c r="N150" s="126">
        <f t="shared" si="48"/>
        <v>0</v>
      </c>
      <c r="O150" s="110">
        <f t="shared" si="49"/>
        <v>0</v>
      </c>
      <c r="P150" s="110">
        <f t="shared" si="50"/>
        <v>0</v>
      </c>
      <c r="Q150" s="110">
        <f t="shared" si="61"/>
        <v>20.640479620096016</v>
      </c>
      <c r="R150" s="110">
        <f t="shared" si="62"/>
        <v>25.340727165715933</v>
      </c>
      <c r="S150" s="110">
        <f t="shared" si="63"/>
        <v>30.31659158066158</v>
      </c>
      <c r="T150" s="110">
        <f t="shared" si="64"/>
        <v>8.3039594336198999</v>
      </c>
      <c r="U150" s="110"/>
      <c r="V150" s="110"/>
      <c r="W150" s="110"/>
      <c r="X150" s="110"/>
      <c r="Y150" s="110"/>
      <c r="Z150" s="110"/>
      <c r="AA150" s="110">
        <f t="shared" si="51"/>
        <v>0</v>
      </c>
      <c r="AB150" s="110">
        <f t="shared" si="52"/>
        <v>0</v>
      </c>
      <c r="AC150" s="110">
        <f t="shared" si="53"/>
        <v>0</v>
      </c>
      <c r="AD150" s="110">
        <f t="shared" si="54"/>
        <v>0</v>
      </c>
      <c r="AE150" s="110">
        <f t="shared" si="55"/>
        <v>0</v>
      </c>
      <c r="AF150" s="110">
        <f t="shared" si="56"/>
        <v>0</v>
      </c>
      <c r="AG150" s="110">
        <f t="shared" si="57"/>
        <v>0</v>
      </c>
      <c r="AH150" s="110">
        <f t="shared" si="58"/>
        <v>0</v>
      </c>
      <c r="AI150" s="110">
        <f t="shared" si="65"/>
        <v>0.4256187265219637</v>
      </c>
      <c r="AJ150" s="110">
        <f t="shared" si="66"/>
        <v>0.92167678611882131</v>
      </c>
      <c r="AK150" s="110">
        <f t="shared" si="67"/>
        <v>0.61858749445975347</v>
      </c>
      <c r="AL150" s="110">
        <f t="shared" si="68"/>
        <v>0.19107191089873654</v>
      </c>
      <c r="AM150" s="110">
        <f t="shared" si="69"/>
        <v>21.066098346617981</v>
      </c>
      <c r="AN150" s="110">
        <f t="shared" si="70"/>
        <v>26.262403951834756</v>
      </c>
      <c r="AO150" s="110">
        <f t="shared" si="71"/>
        <v>30.935179075121333</v>
      </c>
      <c r="AP150" s="110">
        <f t="shared" si="72"/>
        <v>8.4950313445186367</v>
      </c>
      <c r="AQ150" s="90">
        <f t="shared" si="73"/>
        <v>0</v>
      </c>
      <c r="AR150" s="90">
        <f t="shared" si="74"/>
        <v>-4402.08</v>
      </c>
      <c r="AS150" s="90">
        <f t="shared" si="75"/>
        <v>4122.7406932485592</v>
      </c>
      <c r="AT150" s="89">
        <f t="shared" si="76"/>
        <v>-6.3456208599444119E-2</v>
      </c>
      <c r="AU150" s="109">
        <f t="shared" si="81"/>
        <v>93.525506549470663</v>
      </c>
      <c r="AV150" s="108">
        <f t="shared" si="59"/>
        <v>4216.2661997980294</v>
      </c>
      <c r="AW150" s="129">
        <f t="shared" si="77"/>
        <v>-4.2210455103489863E-2</v>
      </c>
      <c r="AX150" s="90">
        <f t="shared" si="78"/>
        <v>104.77604742858617</v>
      </c>
      <c r="AY150" s="108">
        <f t="shared" si="60"/>
        <v>4227.5167406771452</v>
      </c>
      <c r="AZ150" s="89">
        <f t="shared" si="79"/>
        <v>-3.9654722159264466E-2</v>
      </c>
      <c r="BA150" s="109"/>
      <c r="BB150" s="109">
        <f t="shared" si="80"/>
        <v>4402.08</v>
      </c>
      <c r="BC150" s="109" t="e">
        <f>(B150*AM150)+(C150*AN150)+(D150*AO150)+(E150*AP150)+(F150*#REF!)+(G150*#REF!)</f>
        <v>#REF!</v>
      </c>
      <c r="BE150" s="108">
        <f t="shared" si="82"/>
        <v>55.200001</v>
      </c>
      <c r="BF150" s="108">
        <f t="shared" si="83"/>
        <v>0</v>
      </c>
    </row>
    <row r="151" spans="1:58" ht="12.75" customHeight="1" x14ac:dyDescent="0.2">
      <c r="A151" s="107">
        <v>40105</v>
      </c>
      <c r="B151" s="108">
        <v>54.650002000000001</v>
      </c>
      <c r="C151" s="108">
        <v>47.009998000000003</v>
      </c>
      <c r="D151" s="108">
        <v>43.220001000000003</v>
      </c>
      <c r="E151" s="108">
        <v>53.48</v>
      </c>
      <c r="F151" s="108"/>
      <c r="G151" s="108"/>
      <c r="L151" s="156">
        <f>IF(int=Weekly,-$B$4,IF(int=Bi_Weekly,-$B$4,IF(int=Monthly,-$B$4,IF(int=Quarterly,0,IF(int=Yearly,0,IF(int=None,0,0))))))</f>
        <v>0</v>
      </c>
      <c r="M151" s="110">
        <f t="shared" si="47"/>
        <v>0</v>
      </c>
      <c r="N151" s="126">
        <f t="shared" si="48"/>
        <v>0</v>
      </c>
      <c r="O151" s="110">
        <f t="shared" si="49"/>
        <v>0</v>
      </c>
      <c r="P151" s="110">
        <f t="shared" si="50"/>
        <v>0</v>
      </c>
      <c r="Q151" s="110">
        <f t="shared" si="61"/>
        <v>20.640479620096016</v>
      </c>
      <c r="R151" s="110">
        <f t="shared" si="62"/>
        <v>25.340727165715933</v>
      </c>
      <c r="S151" s="110">
        <f t="shared" si="63"/>
        <v>30.31659158066158</v>
      </c>
      <c r="T151" s="110">
        <f t="shared" si="64"/>
        <v>8.3039594336198999</v>
      </c>
      <c r="U151" s="110"/>
      <c r="V151" s="110"/>
      <c r="W151" s="110"/>
      <c r="X151" s="110"/>
      <c r="Y151" s="110"/>
      <c r="Z151" s="110"/>
      <c r="AA151" s="110">
        <f t="shared" si="51"/>
        <v>0</v>
      </c>
      <c r="AB151" s="110">
        <f t="shared" si="52"/>
        <v>0</v>
      </c>
      <c r="AC151" s="110">
        <f t="shared" si="53"/>
        <v>0</v>
      </c>
      <c r="AD151" s="110">
        <f t="shared" si="54"/>
        <v>0</v>
      </c>
      <c r="AE151" s="110">
        <f t="shared" si="55"/>
        <v>0</v>
      </c>
      <c r="AF151" s="110">
        <f t="shared" si="56"/>
        <v>0</v>
      </c>
      <c r="AG151" s="110">
        <f t="shared" si="57"/>
        <v>0</v>
      </c>
      <c r="AH151" s="110">
        <f t="shared" si="58"/>
        <v>0</v>
      </c>
      <c r="AI151" s="110">
        <f t="shared" si="65"/>
        <v>0.4256187265219637</v>
      </c>
      <c r="AJ151" s="110">
        <f t="shared" si="66"/>
        <v>0.92167678611882131</v>
      </c>
      <c r="AK151" s="110">
        <f t="shared" si="67"/>
        <v>0.61858749445975347</v>
      </c>
      <c r="AL151" s="110">
        <f t="shared" si="68"/>
        <v>0.19107191089873654</v>
      </c>
      <c r="AM151" s="110">
        <f t="shared" si="69"/>
        <v>21.066098346617981</v>
      </c>
      <c r="AN151" s="110">
        <f t="shared" si="70"/>
        <v>26.262403951834756</v>
      </c>
      <c r="AO151" s="110">
        <f t="shared" si="71"/>
        <v>30.935179075121333</v>
      </c>
      <c r="AP151" s="110">
        <f t="shared" si="72"/>
        <v>8.4950313445186367</v>
      </c>
      <c r="AQ151" s="90">
        <f t="shared" si="73"/>
        <v>0</v>
      </c>
      <c r="AR151" s="90">
        <f t="shared" si="74"/>
        <v>-4402.08</v>
      </c>
      <c r="AS151" s="90">
        <f t="shared" si="75"/>
        <v>4073.6486548408357</v>
      </c>
      <c r="AT151" s="89">
        <f t="shared" si="76"/>
        <v>-7.4608218196662524E-2</v>
      </c>
      <c r="AU151" s="109">
        <f t="shared" si="81"/>
        <v>93.525506549470663</v>
      </c>
      <c r="AV151" s="108">
        <f t="shared" si="59"/>
        <v>4167.1741613903059</v>
      </c>
      <c r="AW151" s="129">
        <f t="shared" si="77"/>
        <v>-5.3362464700708268E-2</v>
      </c>
      <c r="AX151" s="90">
        <f t="shared" si="78"/>
        <v>103.54196605175747</v>
      </c>
      <c r="AY151" s="108">
        <f t="shared" si="60"/>
        <v>4177.190620892593</v>
      </c>
      <c r="AZ151" s="89">
        <f t="shared" si="79"/>
        <v>-5.1087072272063883E-2</v>
      </c>
      <c r="BA151" s="109"/>
      <c r="BB151" s="109">
        <f t="shared" si="80"/>
        <v>4402.08</v>
      </c>
      <c r="BC151" s="109" t="e">
        <f>(B151*AM151)+(C151*AN151)+(D151*AO151)+(E151*AP151)+(F151*#REF!)+(G151*#REF!)</f>
        <v>#REF!</v>
      </c>
      <c r="BE151" s="108">
        <f t="shared" si="82"/>
        <v>54.650002000000001</v>
      </c>
      <c r="BF151" s="108">
        <f t="shared" si="83"/>
        <v>0</v>
      </c>
    </row>
    <row r="152" spans="1:58" ht="12.75" customHeight="1" x14ac:dyDescent="0.2">
      <c r="A152" s="107">
        <v>40112</v>
      </c>
      <c r="B152" s="108">
        <v>52.18</v>
      </c>
      <c r="C152" s="108">
        <v>44.860000999999997</v>
      </c>
      <c r="D152" s="108">
        <v>40.57</v>
      </c>
      <c r="E152" s="108">
        <v>50.139999000000003</v>
      </c>
      <c r="F152" s="108"/>
      <c r="G152" s="108"/>
      <c r="L152" s="156">
        <f>IF(int=Weekly,-$B$4,IF(int=Bi_Weekly,0,IF(int=Monthly,0,IF(int=Quarterly,-$B$4,IF(int=Yearly,0,IF(int=None,0,0))))))</f>
        <v>-489.12</v>
      </c>
      <c r="M152" s="110">
        <f t="shared" si="47"/>
        <v>3.0061476427750096</v>
      </c>
      <c r="N152" s="126">
        <f t="shared" si="48"/>
        <v>3.1673953819127201</v>
      </c>
      <c r="O152" s="110">
        <f t="shared" si="49"/>
        <v>3.4866527976337198</v>
      </c>
      <c r="P152" s="110">
        <f t="shared" si="50"/>
        <v>0.97160656106116006</v>
      </c>
      <c r="Q152" s="110">
        <f t="shared" si="61"/>
        <v>23.646627262871025</v>
      </c>
      <c r="R152" s="110">
        <f t="shared" si="62"/>
        <v>28.508122547628652</v>
      </c>
      <c r="S152" s="110">
        <f t="shared" si="63"/>
        <v>33.803244378295297</v>
      </c>
      <c r="T152" s="110">
        <f t="shared" si="64"/>
        <v>9.2755659946810596</v>
      </c>
      <c r="U152" s="110"/>
      <c r="V152" s="110"/>
      <c r="W152" s="110"/>
      <c r="X152" s="110"/>
      <c r="Y152" s="110"/>
      <c r="Z152" s="110"/>
      <c r="AA152" s="110">
        <f t="shared" si="51"/>
        <v>0</v>
      </c>
      <c r="AB152" s="110">
        <f t="shared" si="52"/>
        <v>0</v>
      </c>
      <c r="AC152" s="110">
        <f t="shared" si="53"/>
        <v>0</v>
      </c>
      <c r="AD152" s="110">
        <f t="shared" si="54"/>
        <v>0</v>
      </c>
      <c r="AE152" s="110">
        <f t="shared" si="55"/>
        <v>0</v>
      </c>
      <c r="AF152" s="110">
        <f t="shared" si="56"/>
        <v>0</v>
      </c>
      <c r="AG152" s="110">
        <f t="shared" si="57"/>
        <v>0</v>
      </c>
      <c r="AH152" s="110">
        <f t="shared" si="58"/>
        <v>0</v>
      </c>
      <c r="AI152" s="110">
        <f t="shared" si="65"/>
        <v>0.4256187265219637</v>
      </c>
      <c r="AJ152" s="110">
        <f t="shared" si="66"/>
        <v>0.92167678611882131</v>
      </c>
      <c r="AK152" s="110">
        <f t="shared" si="67"/>
        <v>0.61858749445975347</v>
      </c>
      <c r="AL152" s="110">
        <f t="shared" si="68"/>
        <v>0.19107191089873654</v>
      </c>
      <c r="AM152" s="110">
        <f t="shared" si="69"/>
        <v>24.072245989392989</v>
      </c>
      <c r="AN152" s="110">
        <f t="shared" si="70"/>
        <v>29.429799333747475</v>
      </c>
      <c r="AO152" s="110">
        <f t="shared" si="71"/>
        <v>34.42183187275505</v>
      </c>
      <c r="AP152" s="110">
        <f t="shared" si="72"/>
        <v>9.4666379055797965</v>
      </c>
      <c r="AQ152" s="90">
        <f t="shared" si="73"/>
        <v>0</v>
      </c>
      <c r="AR152" s="90">
        <f t="shared" si="74"/>
        <v>-4891.2</v>
      </c>
      <c r="AS152" s="90">
        <f t="shared" si="75"/>
        <v>4349.2299106965356</v>
      </c>
      <c r="AT152" s="89">
        <f t="shared" si="76"/>
        <v>-0.11080513765608935</v>
      </c>
      <c r="AU152" s="109">
        <f t="shared" si="81"/>
        <v>93.525506549470663</v>
      </c>
      <c r="AV152" s="108">
        <f t="shared" si="59"/>
        <v>4442.7554172460059</v>
      </c>
      <c r="AW152" s="129">
        <f t="shared" si="77"/>
        <v>-9.1683959509730517E-2</v>
      </c>
      <c r="AX152" s="90">
        <f t="shared" si="78"/>
        <v>98.231646768506124</v>
      </c>
      <c r="AY152" s="108">
        <f t="shared" si="60"/>
        <v>4447.4615574650416</v>
      </c>
      <c r="AZ152" s="89">
        <f t="shared" si="79"/>
        <v>-9.0721794760990848E-2</v>
      </c>
      <c r="BA152" s="109"/>
      <c r="BB152" s="109">
        <f t="shared" si="80"/>
        <v>4891.2</v>
      </c>
      <c r="BC152" s="109" t="e">
        <f>(B152*AM152)+(C152*AN152)+(D152*AO152)+(E152*AP152)+(F152*#REF!)+(G152*#REF!)</f>
        <v>#REF!</v>
      </c>
      <c r="BE152" s="108">
        <f t="shared" si="82"/>
        <v>52.18</v>
      </c>
      <c r="BF152" s="108">
        <f t="shared" si="83"/>
        <v>0</v>
      </c>
    </row>
    <row r="153" spans="1:58" ht="12.75" customHeight="1" x14ac:dyDescent="0.2">
      <c r="A153" s="107">
        <v>40119</v>
      </c>
      <c r="B153" s="108">
        <v>53.950001</v>
      </c>
      <c r="C153" s="108">
        <v>46.23</v>
      </c>
      <c r="D153" s="108">
        <v>41.880001</v>
      </c>
      <c r="E153" s="108">
        <v>51.400002000000001</v>
      </c>
      <c r="F153" s="108"/>
      <c r="G153" s="108"/>
      <c r="L153" s="156">
        <f>IF(int=Weekly,-$B$4,IF(int=Bi_Weekly,-$B$4,IF(int=Monthly,0,IF(int=Quarterly,0,IF(int=Yearly,0,IF(int=None,0,0))))))</f>
        <v>0</v>
      </c>
      <c r="M153" s="110">
        <f t="shared" si="47"/>
        <v>0</v>
      </c>
      <c r="N153" s="126">
        <f t="shared" si="48"/>
        <v>0</v>
      </c>
      <c r="O153" s="110">
        <f t="shared" si="49"/>
        <v>0</v>
      </c>
      <c r="P153" s="110">
        <f t="shared" si="50"/>
        <v>0</v>
      </c>
      <c r="Q153" s="110">
        <f t="shared" si="61"/>
        <v>23.646627262871025</v>
      </c>
      <c r="R153" s="110">
        <f t="shared" si="62"/>
        <v>28.508122547628652</v>
      </c>
      <c r="S153" s="110">
        <f t="shared" si="63"/>
        <v>33.803244378295297</v>
      </c>
      <c r="T153" s="110">
        <f t="shared" si="64"/>
        <v>9.2755659946810596</v>
      </c>
      <c r="U153" s="110"/>
      <c r="V153" s="110"/>
      <c r="W153" s="110"/>
      <c r="X153" s="110"/>
      <c r="Y153" s="110"/>
      <c r="Z153" s="110"/>
      <c r="AA153" s="110">
        <f t="shared" si="51"/>
        <v>0</v>
      </c>
      <c r="AB153" s="110">
        <f t="shared" si="52"/>
        <v>0</v>
      </c>
      <c r="AC153" s="110">
        <f t="shared" si="53"/>
        <v>0</v>
      </c>
      <c r="AD153" s="110">
        <f t="shared" si="54"/>
        <v>0</v>
      </c>
      <c r="AE153" s="110">
        <f t="shared" si="55"/>
        <v>0</v>
      </c>
      <c r="AF153" s="110">
        <f t="shared" si="56"/>
        <v>0</v>
      </c>
      <c r="AG153" s="110">
        <f t="shared" si="57"/>
        <v>0</v>
      </c>
      <c r="AH153" s="110">
        <f t="shared" si="58"/>
        <v>0</v>
      </c>
      <c r="AI153" s="110">
        <f t="shared" si="65"/>
        <v>0.4256187265219637</v>
      </c>
      <c r="AJ153" s="110">
        <f t="shared" si="66"/>
        <v>0.92167678611882131</v>
      </c>
      <c r="AK153" s="110">
        <f t="shared" si="67"/>
        <v>0.61858749445975347</v>
      </c>
      <c r="AL153" s="110">
        <f t="shared" si="68"/>
        <v>0.19107191089873654</v>
      </c>
      <c r="AM153" s="110">
        <f t="shared" si="69"/>
        <v>24.072245989392989</v>
      </c>
      <c r="AN153" s="110">
        <f t="shared" si="70"/>
        <v>29.429799333747475</v>
      </c>
      <c r="AO153" s="110">
        <f t="shared" si="71"/>
        <v>34.42183187275505</v>
      </c>
      <c r="AP153" s="110">
        <f t="shared" si="72"/>
        <v>9.4666379055797965</v>
      </c>
      <c r="AQ153" s="90">
        <f t="shared" si="73"/>
        <v>0</v>
      </c>
      <c r="AR153" s="90">
        <f t="shared" si="74"/>
        <v>-4891.2</v>
      </c>
      <c r="AS153" s="90">
        <f t="shared" si="75"/>
        <v>4486.1100888993815</v>
      </c>
      <c r="AT153" s="89">
        <f t="shared" si="76"/>
        <v>-8.2820148654853321E-2</v>
      </c>
      <c r="AU153" s="109">
        <f t="shared" si="81"/>
        <v>93.525506549470663</v>
      </c>
      <c r="AV153" s="108">
        <f t="shared" si="59"/>
        <v>4579.6355954488517</v>
      </c>
      <c r="AW153" s="129">
        <f t="shared" si="77"/>
        <v>-6.369897050849449E-2</v>
      </c>
      <c r="AX153" s="90">
        <f t="shared" si="78"/>
        <v>101.29879003265263</v>
      </c>
      <c r="AY153" s="108">
        <f t="shared" si="60"/>
        <v>4587.408878932034</v>
      </c>
      <c r="AZ153" s="89">
        <f t="shared" si="79"/>
        <v>-6.2109731981510818E-2</v>
      </c>
      <c r="BA153" s="109"/>
      <c r="BB153" s="109">
        <f t="shared" si="80"/>
        <v>4891.2</v>
      </c>
      <c r="BC153" s="109" t="e">
        <f>(B153*AM153)+(C153*AN153)+(D153*AO153)+(E153*AP153)+(F153*#REF!)+(G153*#REF!)</f>
        <v>#REF!</v>
      </c>
      <c r="BE153" s="108">
        <f t="shared" si="82"/>
        <v>53.950001</v>
      </c>
      <c r="BF153" s="108">
        <f t="shared" si="83"/>
        <v>0</v>
      </c>
    </row>
    <row r="154" spans="1:58" ht="12.75" customHeight="1" x14ac:dyDescent="0.2">
      <c r="A154" s="107">
        <v>40126</v>
      </c>
      <c r="B154" s="108">
        <v>55.16</v>
      </c>
      <c r="C154" s="108">
        <v>47.259998000000003</v>
      </c>
      <c r="D154" s="108">
        <v>43</v>
      </c>
      <c r="E154" s="108">
        <v>52.529998999999997</v>
      </c>
      <c r="F154" s="108"/>
      <c r="G154" s="108"/>
      <c r="L154" s="156">
        <f>IF(int=Weekly,-$B$4,IF(int=Bi_Weekly,0,IF(int=Monthly,0,IF(int=Quarterly,0,IF(int=Yearly,0,IF(int=None,0,0))))))</f>
        <v>0</v>
      </c>
      <c r="M154" s="110">
        <f t="shared" si="47"/>
        <v>0</v>
      </c>
      <c r="N154" s="126">
        <f t="shared" si="48"/>
        <v>0</v>
      </c>
      <c r="O154" s="110">
        <f t="shared" si="49"/>
        <v>0</v>
      </c>
      <c r="P154" s="110">
        <f t="shared" si="50"/>
        <v>0</v>
      </c>
      <c r="Q154" s="110">
        <f t="shared" si="61"/>
        <v>23.646627262871025</v>
      </c>
      <c r="R154" s="110">
        <f t="shared" si="62"/>
        <v>28.508122547628652</v>
      </c>
      <c r="S154" s="110">
        <f t="shared" si="63"/>
        <v>33.803244378295297</v>
      </c>
      <c r="T154" s="110">
        <f t="shared" si="64"/>
        <v>9.2755659946810596</v>
      </c>
      <c r="U154" s="110"/>
      <c r="V154" s="110"/>
      <c r="W154" s="110"/>
      <c r="X154" s="110"/>
      <c r="Y154" s="110"/>
      <c r="Z154" s="110"/>
      <c r="AA154" s="110">
        <f t="shared" si="51"/>
        <v>0</v>
      </c>
      <c r="AB154" s="110">
        <f t="shared" si="52"/>
        <v>0</v>
      </c>
      <c r="AC154" s="110">
        <f t="shared" si="53"/>
        <v>0</v>
      </c>
      <c r="AD154" s="110">
        <f t="shared" si="54"/>
        <v>0</v>
      </c>
      <c r="AE154" s="110">
        <f t="shared" si="55"/>
        <v>0</v>
      </c>
      <c r="AF154" s="110">
        <f t="shared" si="56"/>
        <v>0</v>
      </c>
      <c r="AG154" s="110">
        <f t="shared" si="57"/>
        <v>0</v>
      </c>
      <c r="AH154" s="110">
        <f t="shared" si="58"/>
        <v>0</v>
      </c>
      <c r="AI154" s="110">
        <f t="shared" si="65"/>
        <v>0.4256187265219637</v>
      </c>
      <c r="AJ154" s="110">
        <f t="shared" si="66"/>
        <v>0.92167678611882131</v>
      </c>
      <c r="AK154" s="110">
        <f t="shared" si="67"/>
        <v>0.61858749445975347</v>
      </c>
      <c r="AL154" s="110">
        <f t="shared" si="68"/>
        <v>0.19107191089873654</v>
      </c>
      <c r="AM154" s="110">
        <f t="shared" si="69"/>
        <v>24.072245989392989</v>
      </c>
      <c r="AN154" s="110">
        <f t="shared" si="70"/>
        <v>29.429799333747475</v>
      </c>
      <c r="AO154" s="110">
        <f t="shared" si="71"/>
        <v>34.42183187275505</v>
      </c>
      <c r="AP154" s="110">
        <f t="shared" si="72"/>
        <v>9.4666379055797965</v>
      </c>
      <c r="AQ154" s="90">
        <f t="shared" si="73"/>
        <v>0</v>
      </c>
      <c r="AR154" s="90">
        <f t="shared" si="74"/>
        <v>-4891.2</v>
      </c>
      <c r="AS154" s="90">
        <f t="shared" si="75"/>
        <v>4592.4267550963787</v>
      </c>
      <c r="AT154" s="89">
        <f t="shared" si="76"/>
        <v>-6.1083833190959558E-2</v>
      </c>
      <c r="AU154" s="109">
        <f t="shared" si="81"/>
        <v>93.525506549470663</v>
      </c>
      <c r="AV154" s="108">
        <f t="shared" si="59"/>
        <v>4685.9522616458489</v>
      </c>
      <c r="AW154" s="129">
        <f t="shared" si="77"/>
        <v>-4.1962655044600727E-2</v>
      </c>
      <c r="AX154" s="90">
        <f t="shared" si="78"/>
        <v>103.67184157378156</v>
      </c>
      <c r="AY154" s="108">
        <f t="shared" si="60"/>
        <v>4696.0985966701601</v>
      </c>
      <c r="AZ154" s="89">
        <f t="shared" si="79"/>
        <v>-3.988824896341181E-2</v>
      </c>
      <c r="BA154" s="109"/>
      <c r="BB154" s="109">
        <f t="shared" si="80"/>
        <v>4891.2</v>
      </c>
      <c r="BC154" s="109" t="e">
        <f>(B154*AM154)+(C154*AN154)+(D154*AO154)+(E154*AP154)+(F154*#REF!)+(G154*#REF!)</f>
        <v>#REF!</v>
      </c>
      <c r="BE154" s="108">
        <f t="shared" si="82"/>
        <v>55.16</v>
      </c>
      <c r="BF154" s="108">
        <f t="shared" si="83"/>
        <v>0</v>
      </c>
    </row>
    <row r="155" spans="1:58" ht="12.75" customHeight="1" x14ac:dyDescent="0.2">
      <c r="A155" s="107">
        <v>40133</v>
      </c>
      <c r="B155" s="108">
        <v>55.040000999999997</v>
      </c>
      <c r="C155" s="108">
        <v>47.330002</v>
      </c>
      <c r="D155" s="108">
        <v>42.73</v>
      </c>
      <c r="E155" s="108">
        <v>52.380001</v>
      </c>
      <c r="F155" s="108"/>
      <c r="G155" s="108"/>
      <c r="L155" s="156">
        <f>IF(int=Weekly,-$B$4,IF(int=Bi_Weekly,-$B$4,IF(int=Monthly,-$B$4,IF(int=Quarterly,0,IF(int=Yearly,0,IF(int=None,0,0))))))</f>
        <v>0</v>
      </c>
      <c r="M155" s="110">
        <f t="shared" si="47"/>
        <v>0</v>
      </c>
      <c r="N155" s="126">
        <f t="shared" si="48"/>
        <v>0</v>
      </c>
      <c r="O155" s="110">
        <f t="shared" si="49"/>
        <v>0</v>
      </c>
      <c r="P155" s="110">
        <f t="shared" si="50"/>
        <v>0</v>
      </c>
      <c r="Q155" s="110">
        <f t="shared" si="61"/>
        <v>23.646627262871025</v>
      </c>
      <c r="R155" s="110">
        <f t="shared" si="62"/>
        <v>28.508122547628652</v>
      </c>
      <c r="S155" s="110">
        <f t="shared" si="63"/>
        <v>33.803244378295297</v>
      </c>
      <c r="T155" s="110">
        <f t="shared" si="64"/>
        <v>9.2755659946810596</v>
      </c>
      <c r="U155" s="110"/>
      <c r="V155" s="110"/>
      <c r="W155" s="110"/>
      <c r="X155" s="110"/>
      <c r="Y155" s="110"/>
      <c r="Z155" s="110"/>
      <c r="AA155" s="110">
        <f t="shared" si="51"/>
        <v>0</v>
      </c>
      <c r="AB155" s="110">
        <f t="shared" si="52"/>
        <v>0</v>
      </c>
      <c r="AC155" s="110">
        <f t="shared" si="53"/>
        <v>0</v>
      </c>
      <c r="AD155" s="110">
        <f t="shared" si="54"/>
        <v>0</v>
      </c>
      <c r="AE155" s="110">
        <f t="shared" si="55"/>
        <v>0</v>
      </c>
      <c r="AF155" s="110">
        <f t="shared" si="56"/>
        <v>0</v>
      </c>
      <c r="AG155" s="110">
        <f t="shared" si="57"/>
        <v>0</v>
      </c>
      <c r="AH155" s="110">
        <f t="shared" si="58"/>
        <v>0</v>
      </c>
      <c r="AI155" s="110">
        <f t="shared" si="65"/>
        <v>0.4256187265219637</v>
      </c>
      <c r="AJ155" s="110">
        <f t="shared" si="66"/>
        <v>0.92167678611882131</v>
      </c>
      <c r="AK155" s="110">
        <f t="shared" si="67"/>
        <v>0.61858749445975347</v>
      </c>
      <c r="AL155" s="110">
        <f t="shared" si="68"/>
        <v>0.19107191089873654</v>
      </c>
      <c r="AM155" s="110">
        <f t="shared" si="69"/>
        <v>24.072245989392989</v>
      </c>
      <c r="AN155" s="110">
        <f t="shared" si="70"/>
        <v>29.429799333747475</v>
      </c>
      <c r="AO155" s="110">
        <f t="shared" si="71"/>
        <v>34.42183187275505</v>
      </c>
      <c r="AP155" s="110">
        <f t="shared" si="72"/>
        <v>9.4666379055797965</v>
      </c>
      <c r="AQ155" s="90">
        <f t="shared" si="73"/>
        <v>0</v>
      </c>
      <c r="AR155" s="90">
        <f t="shared" si="74"/>
        <v>-4891.2</v>
      </c>
      <c r="AS155" s="90">
        <f t="shared" si="75"/>
        <v>4581.0666737520751</v>
      </c>
      <c r="AT155" s="89">
        <f t="shared" si="76"/>
        <v>-6.3406388258080759E-2</v>
      </c>
      <c r="AU155" s="109">
        <f t="shared" si="81"/>
        <v>93.525506549470663</v>
      </c>
      <c r="AV155" s="108">
        <f t="shared" si="59"/>
        <v>4674.5921803015453</v>
      </c>
      <c r="AW155" s="129">
        <f t="shared" si="77"/>
        <v>-4.4285210111721929E-2</v>
      </c>
      <c r="AX155" s="90">
        <f t="shared" si="78"/>
        <v>103.48960978595798</v>
      </c>
      <c r="AY155" s="108">
        <f t="shared" si="60"/>
        <v>4684.5562835380333</v>
      </c>
      <c r="AZ155" s="89">
        <f t="shared" si="79"/>
        <v>-4.2248061101972212E-2</v>
      </c>
      <c r="BA155" s="109"/>
      <c r="BB155" s="109">
        <f t="shared" si="80"/>
        <v>4891.2</v>
      </c>
      <c r="BC155" s="109" t="e">
        <f>(B155*AM155)+(C155*AN155)+(D155*AO155)+(E155*AP155)+(F155*#REF!)+(G155*#REF!)</f>
        <v>#REF!</v>
      </c>
      <c r="BE155" s="108">
        <f t="shared" si="82"/>
        <v>55.040000999999997</v>
      </c>
      <c r="BF155" s="108">
        <f t="shared" si="83"/>
        <v>0</v>
      </c>
    </row>
    <row r="156" spans="1:58" ht="12.75" customHeight="1" x14ac:dyDescent="0.2">
      <c r="A156" s="107">
        <v>40140</v>
      </c>
      <c r="B156" s="108">
        <v>55.009998000000003</v>
      </c>
      <c r="C156" s="108">
        <v>47.299999</v>
      </c>
      <c r="D156" s="108">
        <v>42.540000999999997</v>
      </c>
      <c r="E156" s="108">
        <v>51.689999</v>
      </c>
      <c r="F156" s="108"/>
      <c r="G156" s="108"/>
      <c r="L156" s="156">
        <f>IF(int=Weekly,-$B$4,IF(int=Bi_Weekly,0,IF(int=Monthly,0,IF(int=Quarterly,0,IF(int=Yearly,0,IF(int=None,0,0))))))</f>
        <v>0</v>
      </c>
      <c r="M156" s="110">
        <f t="shared" si="47"/>
        <v>0</v>
      </c>
      <c r="N156" s="126">
        <f t="shared" si="48"/>
        <v>0</v>
      </c>
      <c r="O156" s="110">
        <f t="shared" si="49"/>
        <v>0</v>
      </c>
      <c r="P156" s="110">
        <f t="shared" si="50"/>
        <v>0</v>
      </c>
      <c r="Q156" s="110">
        <f t="shared" si="61"/>
        <v>23.646627262871025</v>
      </c>
      <c r="R156" s="110">
        <f t="shared" si="62"/>
        <v>28.508122547628652</v>
      </c>
      <c r="S156" s="110">
        <f t="shared" si="63"/>
        <v>33.803244378295297</v>
      </c>
      <c r="T156" s="110">
        <f t="shared" si="64"/>
        <v>9.2755659946810596</v>
      </c>
      <c r="U156" s="110"/>
      <c r="V156" s="110"/>
      <c r="W156" s="110"/>
      <c r="X156" s="110"/>
      <c r="Y156" s="110"/>
      <c r="Z156" s="110"/>
      <c r="AA156" s="110">
        <f t="shared" si="51"/>
        <v>0</v>
      </c>
      <c r="AB156" s="110">
        <f t="shared" si="52"/>
        <v>0</v>
      </c>
      <c r="AC156" s="110">
        <f t="shared" si="53"/>
        <v>0</v>
      </c>
      <c r="AD156" s="110">
        <f t="shared" si="54"/>
        <v>0</v>
      </c>
      <c r="AE156" s="110">
        <f t="shared" si="55"/>
        <v>0</v>
      </c>
      <c r="AF156" s="110">
        <f t="shared" si="56"/>
        <v>0</v>
      </c>
      <c r="AG156" s="110">
        <f t="shared" si="57"/>
        <v>0</v>
      </c>
      <c r="AH156" s="110">
        <f t="shared" si="58"/>
        <v>0</v>
      </c>
      <c r="AI156" s="110">
        <f t="shared" si="65"/>
        <v>0.4256187265219637</v>
      </c>
      <c r="AJ156" s="110">
        <f t="shared" si="66"/>
        <v>0.92167678611882131</v>
      </c>
      <c r="AK156" s="110">
        <f t="shared" si="67"/>
        <v>0.61858749445975347</v>
      </c>
      <c r="AL156" s="110">
        <f t="shared" si="68"/>
        <v>0.19107191089873654</v>
      </c>
      <c r="AM156" s="110">
        <f t="shared" si="69"/>
        <v>24.072245989392989</v>
      </c>
      <c r="AN156" s="110">
        <f t="shared" si="70"/>
        <v>29.429799333747475</v>
      </c>
      <c r="AO156" s="110">
        <f t="shared" si="71"/>
        <v>34.42183187275505</v>
      </c>
      <c r="AP156" s="110">
        <f t="shared" si="72"/>
        <v>9.4666379055797965</v>
      </c>
      <c r="AQ156" s="90">
        <f t="shared" si="73"/>
        <v>0</v>
      </c>
      <c r="AR156" s="90">
        <f t="shared" si="74"/>
        <v>-4891.2</v>
      </c>
      <c r="AS156" s="90">
        <f t="shared" si="75"/>
        <v>4566.6791330774176</v>
      </c>
      <c r="AT156" s="89">
        <f t="shared" si="76"/>
        <v>-6.6347903770563876E-2</v>
      </c>
      <c r="AU156" s="109">
        <f t="shared" si="81"/>
        <v>93.525506549470663</v>
      </c>
      <c r="AV156" s="108">
        <f t="shared" si="59"/>
        <v>4660.2046396268879</v>
      </c>
      <c r="AW156" s="129">
        <f t="shared" si="77"/>
        <v>-4.7226725624205046E-2</v>
      </c>
      <c r="AX156" s="90">
        <f t="shared" si="78"/>
        <v>103.19981587266841</v>
      </c>
      <c r="AY156" s="108">
        <f t="shared" si="60"/>
        <v>4669.8789489500859</v>
      </c>
      <c r="AZ156" s="89">
        <f t="shared" si="79"/>
        <v>-4.5248824634019025E-2</v>
      </c>
      <c r="BA156" s="109"/>
      <c r="BB156" s="109">
        <f t="shared" si="80"/>
        <v>4891.2</v>
      </c>
      <c r="BC156" s="109" t="e">
        <f>(B156*AM156)+(C156*AN156)+(D156*AO156)+(E156*AP156)+(F156*#REF!)+(G156*#REF!)</f>
        <v>#REF!</v>
      </c>
      <c r="BE156" s="108">
        <f t="shared" si="82"/>
        <v>55.009998000000003</v>
      </c>
      <c r="BF156" s="108">
        <f t="shared" si="83"/>
        <v>0</v>
      </c>
    </row>
    <row r="157" spans="1:58" ht="12.75" customHeight="1" x14ac:dyDescent="0.2">
      <c r="A157" s="107">
        <v>40147</v>
      </c>
      <c r="B157" s="108">
        <v>55.900002000000001</v>
      </c>
      <c r="C157" s="108">
        <v>48.049999</v>
      </c>
      <c r="D157" s="108">
        <v>43.779998999999997</v>
      </c>
      <c r="E157" s="108">
        <v>53.810001</v>
      </c>
      <c r="F157" s="108"/>
      <c r="G157" s="108"/>
      <c r="L157" s="156">
        <f>IF(int=Weekly,-$B$4,IF(int=Bi_Weekly,-$B$4,IF(int=Monthly,0,IF(int=Quarterly,0,IF(int=Yearly,0,IF(int=None,0,0))))))</f>
        <v>0</v>
      </c>
      <c r="M157" s="110">
        <f t="shared" si="47"/>
        <v>0</v>
      </c>
      <c r="N157" s="126">
        <f t="shared" si="48"/>
        <v>0</v>
      </c>
      <c r="O157" s="110">
        <f t="shared" si="49"/>
        <v>0</v>
      </c>
      <c r="P157" s="110">
        <f t="shared" si="50"/>
        <v>0</v>
      </c>
      <c r="Q157" s="110">
        <f t="shared" si="61"/>
        <v>23.646627262871025</v>
      </c>
      <c r="R157" s="110">
        <f t="shared" si="62"/>
        <v>28.508122547628652</v>
      </c>
      <c r="S157" s="110">
        <f t="shared" si="63"/>
        <v>33.803244378295297</v>
      </c>
      <c r="T157" s="110">
        <f t="shared" si="64"/>
        <v>9.2755659946810596</v>
      </c>
      <c r="U157" s="110"/>
      <c r="V157" s="110"/>
      <c r="W157" s="110"/>
      <c r="X157" s="110"/>
      <c r="Y157" s="110"/>
      <c r="Z157" s="110"/>
      <c r="AA157" s="110">
        <f t="shared" si="51"/>
        <v>0</v>
      </c>
      <c r="AB157" s="110">
        <f t="shared" si="52"/>
        <v>0</v>
      </c>
      <c r="AC157" s="110">
        <f t="shared" si="53"/>
        <v>0</v>
      </c>
      <c r="AD157" s="110">
        <f t="shared" si="54"/>
        <v>0</v>
      </c>
      <c r="AE157" s="110">
        <f t="shared" si="55"/>
        <v>0</v>
      </c>
      <c r="AF157" s="110">
        <f t="shared" si="56"/>
        <v>0</v>
      </c>
      <c r="AG157" s="110">
        <f t="shared" si="57"/>
        <v>0</v>
      </c>
      <c r="AH157" s="110">
        <f t="shared" si="58"/>
        <v>0</v>
      </c>
      <c r="AI157" s="110">
        <f t="shared" si="65"/>
        <v>0.4256187265219637</v>
      </c>
      <c r="AJ157" s="110">
        <f t="shared" si="66"/>
        <v>0.92167678611882131</v>
      </c>
      <c r="AK157" s="110">
        <f t="shared" si="67"/>
        <v>0.61858749445975347</v>
      </c>
      <c r="AL157" s="110">
        <f t="shared" si="68"/>
        <v>0.19107191089873654</v>
      </c>
      <c r="AM157" s="110">
        <f t="shared" si="69"/>
        <v>24.072245989392989</v>
      </c>
      <c r="AN157" s="110">
        <f t="shared" si="70"/>
        <v>29.429799333747475</v>
      </c>
      <c r="AO157" s="110">
        <f t="shared" si="71"/>
        <v>34.42183187275505</v>
      </c>
      <c r="AP157" s="110">
        <f t="shared" si="72"/>
        <v>9.4666379055797965</v>
      </c>
      <c r="AQ157" s="90">
        <f t="shared" si="73"/>
        <v>0</v>
      </c>
      <c r="AR157" s="90">
        <f t="shared" si="74"/>
        <v>-4891.2</v>
      </c>
      <c r="AS157" s="90">
        <f t="shared" si="75"/>
        <v>4670.6859917210559</v>
      </c>
      <c r="AT157" s="89">
        <f t="shared" si="76"/>
        <v>-4.5083825703087999E-2</v>
      </c>
      <c r="AU157" s="109">
        <f t="shared" si="81"/>
        <v>93.525506549470663</v>
      </c>
      <c r="AV157" s="108">
        <f t="shared" si="59"/>
        <v>4764.2114982705261</v>
      </c>
      <c r="AW157" s="129">
        <f t="shared" si="77"/>
        <v>-2.5962647556729168E-2</v>
      </c>
      <c r="AX157" s="90">
        <f t="shared" si="78"/>
        <v>105.44199592054125</v>
      </c>
      <c r="AY157" s="108">
        <f t="shared" si="60"/>
        <v>4776.1279876415974</v>
      </c>
      <c r="AZ157" s="89">
        <f t="shared" si="79"/>
        <v>-2.3526335532875864E-2</v>
      </c>
      <c r="BA157" s="109"/>
      <c r="BB157" s="109">
        <f t="shared" si="80"/>
        <v>4891.2</v>
      </c>
      <c r="BC157" s="109" t="e">
        <f>(B157*AM157)+(C157*AN157)+(D157*AO157)+(E157*AP157)+(F157*#REF!)+(G157*#REF!)</f>
        <v>#REF!</v>
      </c>
      <c r="BE157" s="108">
        <f t="shared" si="82"/>
        <v>55.900002000000001</v>
      </c>
      <c r="BF157" s="108">
        <f t="shared" si="83"/>
        <v>0</v>
      </c>
    </row>
    <row r="158" spans="1:58" ht="12.75" customHeight="1" x14ac:dyDescent="0.2">
      <c r="A158" s="107">
        <v>40154</v>
      </c>
      <c r="B158" s="108">
        <v>55.990001999999997</v>
      </c>
      <c r="C158" s="108">
        <v>48.139999000000003</v>
      </c>
      <c r="D158" s="108">
        <v>44.060001</v>
      </c>
      <c r="E158" s="108">
        <v>53.790000999999997</v>
      </c>
      <c r="F158" s="108"/>
      <c r="G158" s="108"/>
      <c r="L158" s="156">
        <f>IF(int=Weekly,-$B$4,IF(int=Bi_Weekly,0,IF(int=Monthly,0,IF(int=Quarterly,0,IF(int=Yearly,0,IF(int=None,0,0))))))</f>
        <v>0</v>
      </c>
      <c r="M158" s="110">
        <f t="shared" si="47"/>
        <v>0</v>
      </c>
      <c r="N158" s="126">
        <f t="shared" si="48"/>
        <v>0</v>
      </c>
      <c r="O158" s="110">
        <f t="shared" si="49"/>
        <v>0</v>
      </c>
      <c r="P158" s="110">
        <f t="shared" si="50"/>
        <v>0</v>
      </c>
      <c r="Q158" s="110">
        <f t="shared" si="61"/>
        <v>23.646627262871025</v>
      </c>
      <c r="R158" s="110">
        <f t="shared" si="62"/>
        <v>28.508122547628652</v>
      </c>
      <c r="S158" s="110">
        <f t="shared" si="63"/>
        <v>33.803244378295297</v>
      </c>
      <c r="T158" s="110">
        <f t="shared" si="64"/>
        <v>9.2755659946810596</v>
      </c>
      <c r="U158" s="110"/>
      <c r="V158" s="110"/>
      <c r="W158" s="110"/>
      <c r="X158" s="110"/>
      <c r="Y158" s="110"/>
      <c r="Z158" s="110"/>
      <c r="AA158" s="110">
        <f t="shared" si="51"/>
        <v>0</v>
      </c>
      <c r="AB158" s="110">
        <f t="shared" si="52"/>
        <v>0</v>
      </c>
      <c r="AC158" s="110">
        <f t="shared" si="53"/>
        <v>0</v>
      </c>
      <c r="AD158" s="110">
        <f t="shared" si="54"/>
        <v>0</v>
      </c>
      <c r="AE158" s="110">
        <f t="shared" si="55"/>
        <v>0</v>
      </c>
      <c r="AF158" s="110">
        <f t="shared" si="56"/>
        <v>0</v>
      </c>
      <c r="AG158" s="110">
        <f t="shared" si="57"/>
        <v>0</v>
      </c>
      <c r="AH158" s="110">
        <f t="shared" si="58"/>
        <v>0</v>
      </c>
      <c r="AI158" s="110">
        <f t="shared" si="65"/>
        <v>0.4256187265219637</v>
      </c>
      <c r="AJ158" s="110">
        <f t="shared" si="66"/>
        <v>0.92167678611882131</v>
      </c>
      <c r="AK158" s="110">
        <f t="shared" si="67"/>
        <v>0.61858749445975347</v>
      </c>
      <c r="AL158" s="110">
        <f t="shared" si="68"/>
        <v>0.19107191089873654</v>
      </c>
      <c r="AM158" s="110">
        <f t="shared" si="69"/>
        <v>24.072245989392989</v>
      </c>
      <c r="AN158" s="110">
        <f t="shared" si="70"/>
        <v>29.429799333747475</v>
      </c>
      <c r="AO158" s="110">
        <f t="shared" si="71"/>
        <v>34.42183187275505</v>
      </c>
      <c r="AP158" s="110">
        <f t="shared" si="72"/>
        <v>9.4666379055797965</v>
      </c>
      <c r="AQ158" s="90">
        <f t="shared" si="73"/>
        <v>0</v>
      </c>
      <c r="AR158" s="90">
        <f t="shared" si="74"/>
        <v>-4891.2</v>
      </c>
      <c r="AS158" s="90">
        <f t="shared" si="75"/>
        <v>4684.6593839165198</v>
      </c>
      <c r="AT158" s="89">
        <f t="shared" si="76"/>
        <v>-4.2226982352690512E-2</v>
      </c>
      <c r="AU158" s="109">
        <f t="shared" si="81"/>
        <v>93.525506549470663</v>
      </c>
      <c r="AV158" s="108">
        <f t="shared" si="59"/>
        <v>4778.1848904659901</v>
      </c>
      <c r="AW158" s="129">
        <f t="shared" si="77"/>
        <v>-2.3105804206331682E-2</v>
      </c>
      <c r="AX158" s="90">
        <f t="shared" si="78"/>
        <v>105.73263681408466</v>
      </c>
      <c r="AY158" s="108">
        <f t="shared" si="60"/>
        <v>4790.3920207306046</v>
      </c>
      <c r="AZ158" s="89">
        <f t="shared" si="79"/>
        <v>-2.0610070998813179E-2</v>
      </c>
      <c r="BA158" s="109"/>
      <c r="BB158" s="109">
        <f t="shared" si="80"/>
        <v>4891.2</v>
      </c>
      <c r="BC158" s="109" t="e">
        <f>(B158*AM158)+(C158*AN158)+(D158*AO158)+(E158*AP158)+(F158*#REF!)+(G158*#REF!)</f>
        <v>#REF!</v>
      </c>
      <c r="BE158" s="108">
        <f t="shared" si="82"/>
        <v>55.990001999999997</v>
      </c>
      <c r="BF158" s="108">
        <f t="shared" si="83"/>
        <v>0</v>
      </c>
    </row>
    <row r="159" spans="1:58" ht="12.75" customHeight="1" x14ac:dyDescent="0.2">
      <c r="A159" s="107">
        <v>40161</v>
      </c>
      <c r="B159" s="108">
        <v>56.02</v>
      </c>
      <c r="C159" s="108">
        <v>47.830002</v>
      </c>
      <c r="D159" s="108">
        <v>44.400002000000001</v>
      </c>
      <c r="E159" s="108">
        <v>54.540000999999997</v>
      </c>
      <c r="F159" s="108"/>
      <c r="G159" s="108"/>
      <c r="L159" s="156">
        <f>IF(int=Weekly,-$B$4,IF(int=Bi_Weekly,-$B$4,IF(int=Monthly,-$B$4,IF(int=Quarterly,0,IF(int=Yearly,0,IF(int=None,0,0))))))</f>
        <v>0</v>
      </c>
      <c r="M159" s="110">
        <f t="shared" si="47"/>
        <v>0</v>
      </c>
      <c r="N159" s="126">
        <f t="shared" si="48"/>
        <v>0</v>
      </c>
      <c r="O159" s="110">
        <f t="shared" si="49"/>
        <v>0</v>
      </c>
      <c r="P159" s="110">
        <f t="shared" si="50"/>
        <v>0</v>
      </c>
      <c r="Q159" s="110">
        <f t="shared" si="61"/>
        <v>23.646627262871025</v>
      </c>
      <c r="R159" s="110">
        <f t="shared" si="62"/>
        <v>28.508122547628652</v>
      </c>
      <c r="S159" s="110">
        <f t="shared" si="63"/>
        <v>33.803244378295297</v>
      </c>
      <c r="T159" s="110">
        <f t="shared" si="64"/>
        <v>9.2755659946810596</v>
      </c>
      <c r="U159" s="110"/>
      <c r="V159" s="110"/>
      <c r="W159" s="110"/>
      <c r="X159" s="110"/>
      <c r="Y159" s="110"/>
      <c r="Z159" s="110"/>
      <c r="AA159" s="110">
        <f t="shared" si="51"/>
        <v>0</v>
      </c>
      <c r="AB159" s="110">
        <f t="shared" si="52"/>
        <v>0</v>
      </c>
      <c r="AC159" s="110">
        <f t="shared" si="53"/>
        <v>0</v>
      </c>
      <c r="AD159" s="110">
        <f t="shared" si="54"/>
        <v>0</v>
      </c>
      <c r="AE159" s="110">
        <f t="shared" si="55"/>
        <v>0</v>
      </c>
      <c r="AF159" s="110">
        <f t="shared" si="56"/>
        <v>0</v>
      </c>
      <c r="AG159" s="110">
        <f t="shared" si="57"/>
        <v>0</v>
      </c>
      <c r="AH159" s="110">
        <f t="shared" si="58"/>
        <v>0</v>
      </c>
      <c r="AI159" s="110">
        <f t="shared" si="65"/>
        <v>0.4256187265219637</v>
      </c>
      <c r="AJ159" s="110">
        <f t="shared" si="66"/>
        <v>0.92167678611882131</v>
      </c>
      <c r="AK159" s="110">
        <f t="shared" si="67"/>
        <v>0.61858749445975347</v>
      </c>
      <c r="AL159" s="110">
        <f t="shared" si="68"/>
        <v>0.19107191089873654</v>
      </c>
      <c r="AM159" s="110">
        <f t="shared" si="69"/>
        <v>24.072245989392989</v>
      </c>
      <c r="AN159" s="110">
        <f t="shared" si="70"/>
        <v>29.429799333747475</v>
      </c>
      <c r="AO159" s="110">
        <f t="shared" si="71"/>
        <v>34.42183187275505</v>
      </c>
      <c r="AP159" s="110">
        <f t="shared" si="72"/>
        <v>9.4666379055797965</v>
      </c>
      <c r="AQ159" s="90">
        <f t="shared" si="73"/>
        <v>0</v>
      </c>
      <c r="AR159" s="90">
        <f t="shared" si="74"/>
        <v>-4891.2</v>
      </c>
      <c r="AS159" s="90">
        <f t="shared" si="75"/>
        <v>4694.9811143636298</v>
      </c>
      <c r="AT159" s="89">
        <f t="shared" si="76"/>
        <v>-4.0116716886729242E-2</v>
      </c>
      <c r="AU159" s="109">
        <f t="shared" si="81"/>
        <v>93.525506549470663</v>
      </c>
      <c r="AV159" s="108">
        <f t="shared" si="59"/>
        <v>4788.5066209131001</v>
      </c>
      <c r="AW159" s="129">
        <f t="shared" si="77"/>
        <v>-2.0995538740370412E-2</v>
      </c>
      <c r="AX159" s="90">
        <f t="shared" si="78"/>
        <v>105.81331178585424</v>
      </c>
      <c r="AY159" s="108">
        <f t="shared" si="60"/>
        <v>4800.794426149484</v>
      </c>
      <c r="AZ159" s="89">
        <f t="shared" si="79"/>
        <v>-1.8483311631197985E-2</v>
      </c>
      <c r="BA159" s="109"/>
      <c r="BB159" s="109">
        <f t="shared" si="80"/>
        <v>4891.2</v>
      </c>
      <c r="BC159" s="109" t="e">
        <f>(B159*AM159)+(C159*AN159)+(D159*AO159)+(E159*AP159)+(F159*#REF!)+(G159*#REF!)</f>
        <v>#REF!</v>
      </c>
      <c r="BE159" s="108">
        <f t="shared" si="82"/>
        <v>56.02</v>
      </c>
      <c r="BF159" s="108">
        <f t="shared" si="83"/>
        <v>0</v>
      </c>
    </row>
    <row r="160" spans="1:58" ht="12.75" customHeight="1" x14ac:dyDescent="0.2">
      <c r="A160" s="107">
        <v>40168</v>
      </c>
      <c r="B160" s="108">
        <v>56.98</v>
      </c>
      <c r="C160" s="108">
        <v>48.27</v>
      </c>
      <c r="D160" s="108">
        <v>45.049999</v>
      </c>
      <c r="E160" s="108">
        <v>55.41</v>
      </c>
      <c r="F160" s="108"/>
      <c r="G160" s="108"/>
      <c r="L160" s="156">
        <f>IF(int=Weekly,-$B$4,IF(int=Bi_Weekly,0,IF(int=Monthly,0,IF(int=Quarterly,0,IF(int=Yearly,0,IF(int=None,0,0))))))</f>
        <v>0</v>
      </c>
      <c r="M160" s="110">
        <f t="shared" si="47"/>
        <v>0</v>
      </c>
      <c r="N160" s="126">
        <f t="shared" si="48"/>
        <v>0</v>
      </c>
      <c r="O160" s="110">
        <f t="shared" si="49"/>
        <v>0</v>
      </c>
      <c r="P160" s="110">
        <f t="shared" si="50"/>
        <v>0</v>
      </c>
      <c r="Q160" s="110">
        <f t="shared" si="61"/>
        <v>23.646627262871025</v>
      </c>
      <c r="R160" s="110">
        <f t="shared" si="62"/>
        <v>28.508122547628652</v>
      </c>
      <c r="S160" s="110">
        <f t="shared" si="63"/>
        <v>33.803244378295297</v>
      </c>
      <c r="T160" s="110">
        <f t="shared" si="64"/>
        <v>9.2755659946810596</v>
      </c>
      <c r="U160" s="110"/>
      <c r="V160" s="110"/>
      <c r="W160" s="110"/>
      <c r="X160" s="110"/>
      <c r="Y160" s="110"/>
      <c r="Z160" s="110"/>
      <c r="AA160" s="110">
        <f t="shared" si="51"/>
        <v>0</v>
      </c>
      <c r="AB160" s="110">
        <f t="shared" si="52"/>
        <v>0</v>
      </c>
      <c r="AC160" s="110">
        <f t="shared" si="53"/>
        <v>0</v>
      </c>
      <c r="AD160" s="110">
        <f t="shared" si="54"/>
        <v>0</v>
      </c>
      <c r="AE160" s="110">
        <f t="shared" si="55"/>
        <v>0</v>
      </c>
      <c r="AF160" s="110">
        <f t="shared" si="56"/>
        <v>0</v>
      </c>
      <c r="AG160" s="110">
        <f t="shared" si="57"/>
        <v>0</v>
      </c>
      <c r="AH160" s="110">
        <f t="shared" si="58"/>
        <v>0</v>
      </c>
      <c r="AI160" s="110">
        <f t="shared" si="65"/>
        <v>0.4256187265219637</v>
      </c>
      <c r="AJ160" s="110">
        <f t="shared" si="66"/>
        <v>0.92167678611882131</v>
      </c>
      <c r="AK160" s="110">
        <f t="shared" si="67"/>
        <v>0.61858749445975347</v>
      </c>
      <c r="AL160" s="110">
        <f t="shared" si="68"/>
        <v>0.19107191089873654</v>
      </c>
      <c r="AM160" s="110">
        <f t="shared" si="69"/>
        <v>24.072245989392989</v>
      </c>
      <c r="AN160" s="110">
        <f t="shared" si="70"/>
        <v>29.429799333747475</v>
      </c>
      <c r="AO160" s="110">
        <f t="shared" si="71"/>
        <v>34.42183187275505</v>
      </c>
      <c r="AP160" s="110">
        <f t="shared" si="72"/>
        <v>9.4666379055797965</v>
      </c>
      <c r="AQ160" s="90">
        <f t="shared" si="73"/>
        <v>0</v>
      </c>
      <c r="AR160" s="90">
        <f t="shared" si="74"/>
        <v>-4891.2</v>
      </c>
      <c r="AS160" s="90">
        <f t="shared" si="75"/>
        <v>4760.2671340166626</v>
      </c>
      <c r="AT160" s="89">
        <f t="shared" si="76"/>
        <v>-2.6769068118935535E-2</v>
      </c>
      <c r="AU160" s="109">
        <f t="shared" si="81"/>
        <v>93.525506549470663</v>
      </c>
      <c r="AV160" s="108">
        <f t="shared" si="59"/>
        <v>4853.7926405661328</v>
      </c>
      <c r="AW160" s="129">
        <f t="shared" si="77"/>
        <v>-7.6478899725767047E-3</v>
      </c>
      <c r="AX160" s="90">
        <f t="shared" si="78"/>
        <v>107.19575409290039</v>
      </c>
      <c r="AY160" s="108">
        <f t="shared" si="60"/>
        <v>4867.4628881095632</v>
      </c>
      <c r="AZ160" s="89">
        <f t="shared" si="79"/>
        <v>-4.853024184338528E-3</v>
      </c>
      <c r="BA160" s="109"/>
      <c r="BB160" s="109">
        <f t="shared" si="80"/>
        <v>4891.2</v>
      </c>
      <c r="BC160" s="109" t="e">
        <f>(B160*AM160)+(C160*AN160)+(D160*AO160)+(E160*AP160)+(F160*#REF!)+(G160*#REF!)</f>
        <v>#REF!</v>
      </c>
      <c r="BE160" s="108">
        <f t="shared" si="82"/>
        <v>56.98</v>
      </c>
      <c r="BF160" s="108">
        <f t="shared" si="83"/>
        <v>0</v>
      </c>
    </row>
    <row r="161" spans="1:58" ht="12.75" customHeight="1" x14ac:dyDescent="0.2">
      <c r="A161" s="107">
        <v>40175</v>
      </c>
      <c r="B161" s="108">
        <v>56.369999</v>
      </c>
      <c r="C161" s="108">
        <v>47.75</v>
      </c>
      <c r="D161" s="108">
        <v>44.369999</v>
      </c>
      <c r="E161" s="108">
        <v>54.48</v>
      </c>
      <c r="F161" s="108"/>
      <c r="G161" s="108"/>
      <c r="L161" s="156">
        <f>IF(int=Weekly,-$B$4,IF(int=Bi_Weekly,-$B$4,IF(int=Monthly,0,IF(int=Quarterly,0,IF(int=Yearly,0,IF(int=None,0,0))))))</f>
        <v>0</v>
      </c>
      <c r="M161" s="110">
        <f t="shared" si="47"/>
        <v>0</v>
      </c>
      <c r="N161" s="126">
        <f t="shared" si="48"/>
        <v>0</v>
      </c>
      <c r="O161" s="110">
        <f t="shared" si="49"/>
        <v>0</v>
      </c>
      <c r="P161" s="110">
        <f t="shared" si="50"/>
        <v>0</v>
      </c>
      <c r="Q161" s="110">
        <f t="shared" si="61"/>
        <v>23.646627262871025</v>
      </c>
      <c r="R161" s="110">
        <f t="shared" si="62"/>
        <v>28.508122547628652</v>
      </c>
      <c r="S161" s="110">
        <f t="shared" si="63"/>
        <v>33.803244378295297</v>
      </c>
      <c r="T161" s="110">
        <f t="shared" si="64"/>
        <v>9.2755659946810596</v>
      </c>
      <c r="U161" s="110">
        <v>0.35799999999999998</v>
      </c>
      <c r="V161" s="110">
        <v>0.41099999999999998</v>
      </c>
      <c r="W161" s="110">
        <v>0.82299999999999995</v>
      </c>
      <c r="X161" s="110">
        <v>1.0509999999999999</v>
      </c>
      <c r="Y161" s="110">
        <v>0.79700000000000004</v>
      </c>
      <c r="Z161" s="110">
        <v>0.54500000000000004</v>
      </c>
      <c r="AA161" s="110">
        <f t="shared" si="51"/>
        <v>8.4654925601078261</v>
      </c>
      <c r="AB161" s="110">
        <f t="shared" si="52"/>
        <v>11.716838367075376</v>
      </c>
      <c r="AC161" s="110">
        <f t="shared" si="53"/>
        <v>27.820070123337029</v>
      </c>
      <c r="AD161" s="110">
        <f t="shared" si="54"/>
        <v>9.7486198604097929</v>
      </c>
      <c r="AE161" s="110">
        <f t="shared" si="55"/>
        <v>0.15017727000683159</v>
      </c>
      <c r="AF161" s="110">
        <f t="shared" si="56"/>
        <v>0.24537881397016492</v>
      </c>
      <c r="AG161" s="110">
        <f t="shared" si="57"/>
        <v>0.62700181993100856</v>
      </c>
      <c r="AH161" s="110">
        <f t="shared" si="58"/>
        <v>0.17893942475054686</v>
      </c>
      <c r="AI161" s="110">
        <f t="shared" si="65"/>
        <v>0.57579599652879532</v>
      </c>
      <c r="AJ161" s="110">
        <f t="shared" si="66"/>
        <v>1.1670556000889862</v>
      </c>
      <c r="AK161" s="110">
        <f t="shared" si="67"/>
        <v>1.2455893143907621</v>
      </c>
      <c r="AL161" s="110">
        <f t="shared" si="68"/>
        <v>0.3700113356492834</v>
      </c>
      <c r="AM161" s="110">
        <f t="shared" si="69"/>
        <v>24.222423259399822</v>
      </c>
      <c r="AN161" s="110">
        <f t="shared" si="70"/>
        <v>29.675178147717638</v>
      </c>
      <c r="AO161" s="110">
        <f t="shared" si="71"/>
        <v>35.04883369268606</v>
      </c>
      <c r="AP161" s="110">
        <f t="shared" si="72"/>
        <v>9.6455773303303438</v>
      </c>
      <c r="AQ161" s="90">
        <f t="shared" si="73"/>
        <v>57.751020910930023</v>
      </c>
      <c r="AR161" s="90">
        <f t="shared" si="74"/>
        <v>-4891.2</v>
      </c>
      <c r="AS161" s="90">
        <f t="shared" si="75"/>
        <v>4699.4059614626231</v>
      </c>
      <c r="AT161" s="89">
        <f t="shared" si="76"/>
        <v>-3.9212062180523533E-2</v>
      </c>
      <c r="AU161" s="109">
        <f t="shared" si="81"/>
        <v>151.2765274604007</v>
      </c>
      <c r="AV161" s="108">
        <f t="shared" si="59"/>
        <v>4850.6824889230238</v>
      </c>
      <c r="AW161" s="129">
        <f t="shared" si="77"/>
        <v>-8.2837567625482222E-3</v>
      </c>
      <c r="AX161" s="90">
        <f t="shared" si="78"/>
        <v>163.60953885288305</v>
      </c>
      <c r="AY161" s="108">
        <f t="shared" si="60"/>
        <v>4863.015500315506</v>
      </c>
      <c r="AZ161" s="89">
        <f t="shared" si="79"/>
        <v>-5.7622873087368465E-3</v>
      </c>
      <c r="BA161" s="109"/>
      <c r="BB161" s="109">
        <f t="shared" si="80"/>
        <v>4891.2</v>
      </c>
      <c r="BC161" s="109" t="e">
        <f>(B161*AM161)+(C161*AN161)+(D161*AO161)+(E161*AP161)+(F161*#REF!)+(G161*#REF!)</f>
        <v>#REF!</v>
      </c>
      <c r="BE161" s="108">
        <f t="shared" si="82"/>
        <v>56.369999</v>
      </c>
      <c r="BF161" s="108">
        <f t="shared" si="83"/>
        <v>0</v>
      </c>
    </row>
    <row r="162" spans="1:58" ht="12.75" customHeight="1" x14ac:dyDescent="0.2">
      <c r="A162" s="107">
        <v>40182</v>
      </c>
      <c r="B162" s="108">
        <v>58.040000999999997</v>
      </c>
      <c r="C162" s="108">
        <v>49.189999</v>
      </c>
      <c r="D162" s="108">
        <v>45.959999000000003</v>
      </c>
      <c r="E162" s="108">
        <v>56.240001999999997</v>
      </c>
      <c r="F162" s="108"/>
      <c r="G162" s="108"/>
      <c r="L162" s="156">
        <f>IF(int=Weekly,-$B$4,IF(int=Bi_Weekly,0,IF(int=Monthly,0,IF(int=Quarterly,0,IF(int=Yearly,0,IF(int=None,0,0))))))</f>
        <v>0</v>
      </c>
      <c r="M162" s="110">
        <f t="shared" si="47"/>
        <v>0</v>
      </c>
      <c r="N162" s="126">
        <f t="shared" si="48"/>
        <v>0</v>
      </c>
      <c r="O162" s="110">
        <f t="shared" si="49"/>
        <v>0</v>
      </c>
      <c r="P162" s="110">
        <f t="shared" si="50"/>
        <v>0</v>
      </c>
      <c r="Q162" s="110">
        <f t="shared" si="61"/>
        <v>23.646627262871025</v>
      </c>
      <c r="R162" s="110">
        <f t="shared" si="62"/>
        <v>28.508122547628652</v>
      </c>
      <c r="S162" s="110">
        <f t="shared" si="63"/>
        <v>33.803244378295297</v>
      </c>
      <c r="T162" s="110">
        <f t="shared" si="64"/>
        <v>9.2755659946810596</v>
      </c>
      <c r="U162" s="110"/>
      <c r="V162" s="110"/>
      <c r="W162" s="110"/>
      <c r="X162" s="110"/>
      <c r="Y162" s="110"/>
      <c r="Z162" s="110"/>
      <c r="AA162" s="110">
        <f t="shared" si="51"/>
        <v>0</v>
      </c>
      <c r="AB162" s="110">
        <f t="shared" si="52"/>
        <v>0</v>
      </c>
      <c r="AC162" s="110">
        <f t="shared" si="53"/>
        <v>0</v>
      </c>
      <c r="AD162" s="110">
        <f t="shared" si="54"/>
        <v>0</v>
      </c>
      <c r="AE162" s="110">
        <f t="shared" si="55"/>
        <v>0</v>
      </c>
      <c r="AF162" s="110">
        <f t="shared" si="56"/>
        <v>0</v>
      </c>
      <c r="AG162" s="110">
        <f t="shared" si="57"/>
        <v>0</v>
      </c>
      <c r="AH162" s="110">
        <f t="shared" si="58"/>
        <v>0</v>
      </c>
      <c r="AI162" s="110">
        <f t="shared" si="65"/>
        <v>0.57579599652879532</v>
      </c>
      <c r="AJ162" s="110">
        <f t="shared" si="66"/>
        <v>1.1670556000889862</v>
      </c>
      <c r="AK162" s="110">
        <f t="shared" si="67"/>
        <v>1.2455893143907621</v>
      </c>
      <c r="AL162" s="110">
        <f t="shared" si="68"/>
        <v>0.3700113356492834</v>
      </c>
      <c r="AM162" s="110">
        <f t="shared" si="69"/>
        <v>24.222423259399822</v>
      </c>
      <c r="AN162" s="110">
        <f t="shared" si="70"/>
        <v>29.675178147717638</v>
      </c>
      <c r="AO162" s="110">
        <f t="shared" si="71"/>
        <v>35.04883369268606</v>
      </c>
      <c r="AP162" s="110">
        <f t="shared" si="72"/>
        <v>9.6455773303303438</v>
      </c>
      <c r="AQ162" s="90">
        <f t="shared" si="73"/>
        <v>0</v>
      </c>
      <c r="AR162" s="90">
        <f t="shared" si="74"/>
        <v>-4891.2</v>
      </c>
      <c r="AS162" s="90">
        <f t="shared" si="75"/>
        <v>4850.019717508595</v>
      </c>
      <c r="AT162" s="89">
        <f t="shared" si="76"/>
        <v>-8.4192595868917142E-3</v>
      </c>
      <c r="AU162" s="109">
        <f t="shared" si="81"/>
        <v>151.2765274604007</v>
      </c>
      <c r="AV162" s="108">
        <f t="shared" si="59"/>
        <v>5001.2962449689958</v>
      </c>
      <c r="AW162" s="129">
        <f t="shared" si="77"/>
        <v>2.2509045831083485E-2</v>
      </c>
      <c r="AX162" s="90">
        <f t="shared" si="78"/>
        <v>168.88338591639737</v>
      </c>
      <c r="AY162" s="108">
        <f t="shared" si="60"/>
        <v>5018.903103424992</v>
      </c>
      <c r="AZ162" s="89">
        <f t="shared" si="79"/>
        <v>2.6108747020157086E-2</v>
      </c>
      <c r="BA162" s="109"/>
      <c r="BB162" s="109">
        <f t="shared" si="80"/>
        <v>4891.2</v>
      </c>
      <c r="BC162" s="109" t="e">
        <f>(B162*AM162)+(C162*AN162)+(D162*AO162)+(E162*AP162)+(F162*#REF!)+(G162*#REF!)</f>
        <v>#REF!</v>
      </c>
      <c r="BE162" s="108">
        <f t="shared" si="82"/>
        <v>58.040000999999997</v>
      </c>
      <c r="BF162" s="108">
        <f t="shared" si="83"/>
        <v>0</v>
      </c>
    </row>
    <row r="163" spans="1:58" ht="12.75" customHeight="1" x14ac:dyDescent="0.2">
      <c r="A163" s="107">
        <v>40189</v>
      </c>
      <c r="B163" s="108">
        <v>57.5</v>
      </c>
      <c r="C163" s="108">
        <v>48.869999</v>
      </c>
      <c r="D163" s="108">
        <v>45.700001</v>
      </c>
      <c r="E163" s="108">
        <v>55.720001000000003</v>
      </c>
      <c r="F163" s="108"/>
      <c r="G163" s="108"/>
      <c r="L163" s="156">
        <f>IF(int=Weekly,-$B$4,IF(int=Bi_Weekly,-$B$4,IF(int=Monthly,-$B$4,IF(int=Quarterly,0,IF(int=Yearly,0,IF(int=None,0,0))))))</f>
        <v>0</v>
      </c>
      <c r="M163" s="110">
        <f t="shared" ref="M163:M226" si="84">(ABS((L163*$B$29)/B163))</f>
        <v>0</v>
      </c>
      <c r="N163" s="126">
        <f t="shared" ref="N163:N226" si="85">(ABS((L163*$C$29)/C163))</f>
        <v>0</v>
      </c>
      <c r="O163" s="110">
        <f t="shared" ref="O163:O226" si="86">(ABS((L163*$D$29)/D163))</f>
        <v>0</v>
      </c>
      <c r="P163" s="110">
        <f t="shared" ref="P163:P226" si="87">(ABS((L163*$E$29)/E163))</f>
        <v>0</v>
      </c>
      <c r="Q163" s="110">
        <f t="shared" si="61"/>
        <v>23.646627262871025</v>
      </c>
      <c r="R163" s="110">
        <f t="shared" si="62"/>
        <v>28.508122547628652</v>
      </c>
      <c r="S163" s="110">
        <f t="shared" si="63"/>
        <v>33.803244378295297</v>
      </c>
      <c r="T163" s="110">
        <f t="shared" si="64"/>
        <v>9.2755659946810596</v>
      </c>
      <c r="U163" s="110"/>
      <c r="V163" s="110"/>
      <c r="W163" s="110"/>
      <c r="X163" s="110"/>
      <c r="Y163" s="110"/>
      <c r="Z163" s="110"/>
      <c r="AA163" s="110">
        <f t="shared" ref="AA163:AA226" si="88">(Q163*U163)</f>
        <v>0</v>
      </c>
      <c r="AB163" s="110">
        <f t="shared" ref="AB163:AB226" si="89">(R163*V163)</f>
        <v>0</v>
      </c>
      <c r="AC163" s="110">
        <f t="shared" ref="AC163:AC226" si="90">(S163*W163)</f>
        <v>0</v>
      </c>
      <c r="AD163" s="110">
        <f t="shared" ref="AD163:AD226" si="91">(T163*X163)</f>
        <v>0</v>
      </c>
      <c r="AE163" s="110">
        <f t="shared" ref="AE163:AE226" si="92">IF(AA163&gt;0,AA163/B163,0)</f>
        <v>0</v>
      </c>
      <c r="AF163" s="110">
        <f t="shared" ref="AF163:AF226" si="93">IF(AB163&gt;0,AB163/C163,0)</f>
        <v>0</v>
      </c>
      <c r="AG163" s="110">
        <f t="shared" ref="AG163:AG226" si="94">IF(AC163&gt;0,AC163/D163,0)</f>
        <v>0</v>
      </c>
      <c r="AH163" s="110">
        <f t="shared" ref="AH163:AH226" si="95">IF(AD163&gt;0,AD163/E163,0)</f>
        <v>0</v>
      </c>
      <c r="AI163" s="110">
        <f t="shared" si="65"/>
        <v>0.57579599652879532</v>
      </c>
      <c r="AJ163" s="110">
        <f t="shared" si="66"/>
        <v>1.1670556000889862</v>
      </c>
      <c r="AK163" s="110">
        <f t="shared" si="67"/>
        <v>1.2455893143907621</v>
      </c>
      <c r="AL163" s="110">
        <f t="shared" si="68"/>
        <v>0.3700113356492834</v>
      </c>
      <c r="AM163" s="110">
        <f t="shared" si="69"/>
        <v>24.222423259399822</v>
      </c>
      <c r="AN163" s="110">
        <f t="shared" si="70"/>
        <v>29.675178147717638</v>
      </c>
      <c r="AO163" s="110">
        <f t="shared" si="71"/>
        <v>35.04883369268606</v>
      </c>
      <c r="AP163" s="110">
        <f t="shared" si="72"/>
        <v>9.6455773303303438</v>
      </c>
      <c r="AQ163" s="90">
        <f t="shared" si="73"/>
        <v>0</v>
      </c>
      <c r="AR163" s="90">
        <f t="shared" si="74"/>
        <v>-4891.2</v>
      </c>
      <c r="AS163" s="90">
        <f t="shared" si="75"/>
        <v>4814.5158364001072</v>
      </c>
      <c r="AT163" s="89">
        <f t="shared" si="76"/>
        <v>-1.5677985688561602E-2</v>
      </c>
      <c r="AU163" s="109">
        <f t="shared" si="81"/>
        <v>151.2765274604007</v>
      </c>
      <c r="AV163" s="108">
        <f t="shared" ref="AV163:AV226" si="96">AS163+AU163</f>
        <v>4965.792363860508</v>
      </c>
      <c r="AW163" s="129">
        <f t="shared" si="77"/>
        <v>1.5250319729413597E-2</v>
      </c>
      <c r="AX163" s="90">
        <f t="shared" si="78"/>
        <v>167.68274071533543</v>
      </c>
      <c r="AY163" s="108">
        <f t="shared" ref="AY163:AY226" si="97">AS163+AX163</f>
        <v>4982.1985771154423</v>
      </c>
      <c r="AZ163" s="89">
        <f t="shared" si="79"/>
        <v>1.8604550440677547E-2</v>
      </c>
      <c r="BA163" s="109"/>
      <c r="BB163" s="109">
        <f t="shared" si="80"/>
        <v>4891.2</v>
      </c>
      <c r="BC163" s="109" t="e">
        <f>(B163*AM163)+(C163*AN163)+(D163*AO163)+(E163*AP163)+(F163*#REF!)+(G163*#REF!)</f>
        <v>#REF!</v>
      </c>
      <c r="BE163" s="108">
        <f t="shared" si="82"/>
        <v>57.5</v>
      </c>
      <c r="BF163" s="108">
        <f t="shared" si="83"/>
        <v>0</v>
      </c>
    </row>
    <row r="164" spans="1:58" ht="12.75" customHeight="1" x14ac:dyDescent="0.2">
      <c r="A164" s="107">
        <v>40197</v>
      </c>
      <c r="B164" s="108">
        <v>55.41</v>
      </c>
      <c r="C164" s="108">
        <v>47.110000999999997</v>
      </c>
      <c r="D164" s="108">
        <v>44.23</v>
      </c>
      <c r="E164" s="108">
        <v>53.98</v>
      </c>
      <c r="F164" s="108"/>
      <c r="G164" s="108"/>
      <c r="L164" s="156">
        <f>IF(int=Weekly,-$B$4,IF(int=Bi_Weekly,0,IF(int=Monthly,0,IF(int=Quarterly,0,IF(int=Yearly,0,IF(int=None,0,0))))))</f>
        <v>0</v>
      </c>
      <c r="M164" s="110">
        <f t="shared" si="84"/>
        <v>0</v>
      </c>
      <c r="N164" s="126">
        <f t="shared" si="85"/>
        <v>0</v>
      </c>
      <c r="O164" s="110">
        <f t="shared" si="86"/>
        <v>0</v>
      </c>
      <c r="P164" s="110">
        <f t="shared" si="87"/>
        <v>0</v>
      </c>
      <c r="Q164" s="110">
        <f t="shared" ref="Q164:Q227" si="98">Q163+M164</f>
        <v>23.646627262871025</v>
      </c>
      <c r="R164" s="110">
        <f t="shared" ref="R164:R227" si="99">R163+N164</f>
        <v>28.508122547628652</v>
      </c>
      <c r="S164" s="110">
        <f t="shared" ref="S164:S227" si="100">S163+O164</f>
        <v>33.803244378295297</v>
      </c>
      <c r="T164" s="110">
        <f t="shared" ref="T164:T227" si="101">T163+P164</f>
        <v>9.2755659946810596</v>
      </c>
      <c r="U164" s="110"/>
      <c r="V164" s="110"/>
      <c r="W164" s="110"/>
      <c r="X164" s="110"/>
      <c r="Y164" s="110"/>
      <c r="Z164" s="110"/>
      <c r="AA164" s="110">
        <f t="shared" si="88"/>
        <v>0</v>
      </c>
      <c r="AB164" s="110">
        <f t="shared" si="89"/>
        <v>0</v>
      </c>
      <c r="AC164" s="110">
        <f t="shared" si="90"/>
        <v>0</v>
      </c>
      <c r="AD164" s="110">
        <f t="shared" si="91"/>
        <v>0</v>
      </c>
      <c r="AE164" s="110">
        <f t="shared" si="92"/>
        <v>0</v>
      </c>
      <c r="AF164" s="110">
        <f t="shared" si="93"/>
        <v>0</v>
      </c>
      <c r="AG164" s="110">
        <f t="shared" si="94"/>
        <v>0</v>
      </c>
      <c r="AH164" s="110">
        <f t="shared" si="95"/>
        <v>0</v>
      </c>
      <c r="AI164" s="110">
        <f t="shared" ref="AI164:AI227" si="102">AE164+AI163+IF(AE164&lt;0,AE164,0)</f>
        <v>0.57579599652879532</v>
      </c>
      <c r="AJ164" s="110">
        <f t="shared" ref="AJ164:AJ227" si="103">AF164+AJ163+IF(AF164&lt;0,AF164,0)</f>
        <v>1.1670556000889862</v>
      </c>
      <c r="AK164" s="110">
        <f t="shared" ref="AK164:AK227" si="104">AG164+AK163+IF(AG164&lt;0,AG164,0)</f>
        <v>1.2455893143907621</v>
      </c>
      <c r="AL164" s="110">
        <f t="shared" ref="AL164:AL227" si="105">AH164+AL163+IF(AH164&lt;0,AH164,0)</f>
        <v>0.3700113356492834</v>
      </c>
      <c r="AM164" s="110">
        <f t="shared" ref="AM164:AM227" si="106">Q164+AI164</f>
        <v>24.222423259399822</v>
      </c>
      <c r="AN164" s="110">
        <f t="shared" ref="AN164:AN227" si="107">R164+AJ164</f>
        <v>29.675178147717638</v>
      </c>
      <c r="AO164" s="110">
        <f t="shared" ref="AO164:AO227" si="108">S164+AK164</f>
        <v>35.04883369268606</v>
      </c>
      <c r="AP164" s="110">
        <f t="shared" ref="AP164:AP227" si="109">T164+AL164</f>
        <v>9.6455773303303438</v>
      </c>
      <c r="AQ164" s="90">
        <f t="shared" ref="AQ164:AQ227" si="110">(AA164+AB164+AC164+AD164)</f>
        <v>0</v>
      </c>
      <c r="AR164" s="90">
        <f t="shared" ref="AR164:AR227" si="111">AR163+L164</f>
        <v>-4891.2</v>
      </c>
      <c r="AS164" s="90">
        <f t="shared" ref="AS164:AS227" si="112">(Q164*B164)+(R164*C164)+(S164*D164)+(T164*E164)</f>
        <v>4649.089849607476</v>
      </c>
      <c r="AT164" s="89">
        <f t="shared" ref="AT164:AT227" si="113">(AS164/ABS(AR164))-1</f>
        <v>-4.949913117282545E-2</v>
      </c>
      <c r="AU164" s="109">
        <f t="shared" si="81"/>
        <v>151.2765274604007</v>
      </c>
      <c r="AV164" s="108">
        <f t="shared" si="96"/>
        <v>4800.3663770678768</v>
      </c>
      <c r="AW164" s="129">
        <f t="shared" ref="AW164:AW227" si="114">(AV164/ABS(AR164))-1</f>
        <v>-1.857082575485014E-2</v>
      </c>
      <c r="AX164" s="90">
        <f t="shared" ref="AX164:AX227" si="115">(B164*AI164)+(C164*AJ164)+(D164*AK164)+(E164*AL164)</f>
        <v>161.95047392876</v>
      </c>
      <c r="AY164" s="108">
        <f t="shared" si="97"/>
        <v>4811.0403235362364</v>
      </c>
      <c r="AZ164" s="89">
        <f t="shared" ref="AZ164:AZ227" si="116">(AY164/ABS(AR164))-1</f>
        <v>-1.6388550143883629E-2</v>
      </c>
      <c r="BA164" s="109"/>
      <c r="BB164" s="109">
        <f t="shared" ref="BB164:BB227" si="117">ABS(AR164)</f>
        <v>4891.2</v>
      </c>
      <c r="BC164" s="109" t="e">
        <f>(B164*AM164)+(C164*AN164)+(D164*AO164)+(E164*AP164)+(F164*#REF!)+(G164*#REF!)</f>
        <v>#REF!</v>
      </c>
      <c r="BE164" s="108">
        <f t="shared" si="82"/>
        <v>55.41</v>
      </c>
      <c r="BF164" s="108">
        <f t="shared" si="83"/>
        <v>0</v>
      </c>
    </row>
    <row r="165" spans="1:58" ht="12.75" customHeight="1" x14ac:dyDescent="0.2">
      <c r="A165" s="107">
        <v>40203</v>
      </c>
      <c r="B165" s="108">
        <v>54.360000999999997</v>
      </c>
      <c r="C165" s="108">
        <v>46.580002</v>
      </c>
      <c r="D165" s="108">
        <v>43.360000999999997</v>
      </c>
      <c r="E165" s="108">
        <v>52.849997999999999</v>
      </c>
      <c r="F165" s="108"/>
      <c r="G165" s="108"/>
      <c r="L165" s="156">
        <f>IF(int=Weekly,-$B$4,IF(int=Bi_Weekly,-$B$4,IF(int=Monthly,0,IF(int=Quarterly,-$B$4,IF(int=Yearly,0,IF(int=None,0,0))))))</f>
        <v>-489.12</v>
      </c>
      <c r="M165" s="110">
        <f t="shared" si="84"/>
        <v>2.8855919998971302</v>
      </c>
      <c r="N165" s="126">
        <f t="shared" si="85"/>
        <v>3.0504369664904694</v>
      </c>
      <c r="O165" s="110">
        <f t="shared" si="86"/>
        <v>3.2623039838029531</v>
      </c>
      <c r="P165" s="110">
        <f t="shared" si="87"/>
        <v>0.92178531397484642</v>
      </c>
      <c r="Q165" s="110">
        <f t="shared" si="98"/>
        <v>26.532219262768155</v>
      </c>
      <c r="R165" s="110">
        <f t="shared" si="99"/>
        <v>31.558559514119121</v>
      </c>
      <c r="S165" s="110">
        <f t="shared" si="100"/>
        <v>37.065548362098248</v>
      </c>
      <c r="T165" s="110">
        <f t="shared" si="101"/>
        <v>10.197351308655906</v>
      </c>
      <c r="U165" s="110"/>
      <c r="V165" s="110"/>
      <c r="W165" s="110"/>
      <c r="X165" s="110"/>
      <c r="Y165" s="110"/>
      <c r="Z165" s="110"/>
      <c r="AA165" s="110">
        <f t="shared" si="88"/>
        <v>0</v>
      </c>
      <c r="AB165" s="110">
        <f t="shared" si="89"/>
        <v>0</v>
      </c>
      <c r="AC165" s="110">
        <f t="shared" si="90"/>
        <v>0</v>
      </c>
      <c r="AD165" s="110">
        <f t="shared" si="91"/>
        <v>0</v>
      </c>
      <c r="AE165" s="110">
        <f t="shared" si="92"/>
        <v>0</v>
      </c>
      <c r="AF165" s="110">
        <f t="shared" si="93"/>
        <v>0</v>
      </c>
      <c r="AG165" s="110">
        <f t="shared" si="94"/>
        <v>0</v>
      </c>
      <c r="AH165" s="110">
        <f t="shared" si="95"/>
        <v>0</v>
      </c>
      <c r="AI165" s="110">
        <f t="shared" si="102"/>
        <v>0.57579599652879532</v>
      </c>
      <c r="AJ165" s="110">
        <f t="shared" si="103"/>
        <v>1.1670556000889862</v>
      </c>
      <c r="AK165" s="110">
        <f t="shared" si="104"/>
        <v>1.2455893143907621</v>
      </c>
      <c r="AL165" s="110">
        <f t="shared" si="105"/>
        <v>0.3700113356492834</v>
      </c>
      <c r="AM165" s="110">
        <f t="shared" si="106"/>
        <v>27.108015259296952</v>
      </c>
      <c r="AN165" s="110">
        <f t="shared" si="107"/>
        <v>32.725615114208111</v>
      </c>
      <c r="AO165" s="110">
        <f t="shared" si="108"/>
        <v>38.311137676489011</v>
      </c>
      <c r="AP165" s="110">
        <f t="shared" si="109"/>
        <v>10.56736264430519</v>
      </c>
      <c r="AQ165" s="90">
        <f t="shared" si="110"/>
        <v>0</v>
      </c>
      <c r="AR165" s="90">
        <f t="shared" si="111"/>
        <v>-5380.32</v>
      </c>
      <c r="AS165" s="90">
        <f t="shared" si="112"/>
        <v>5058.3814412549746</v>
      </c>
      <c r="AT165" s="89">
        <f t="shared" si="113"/>
        <v>-5.9836321769899392E-2</v>
      </c>
      <c r="AU165" s="109">
        <f t="shared" ref="AU165:AU228" si="118">AU164+AQ165</f>
        <v>151.2765274604007</v>
      </c>
      <c r="AV165" s="108">
        <f t="shared" si="96"/>
        <v>5209.6579687153753</v>
      </c>
      <c r="AW165" s="129">
        <f t="shared" si="114"/>
        <v>-3.1719680480830958E-2</v>
      </c>
      <c r="AX165" s="90">
        <f t="shared" si="115"/>
        <v>159.22557539997217</v>
      </c>
      <c r="AY165" s="108">
        <f t="shared" si="97"/>
        <v>5217.6070166549471</v>
      </c>
      <c r="AZ165" s="89">
        <f t="shared" si="116"/>
        <v>-3.0242250153346362E-2</v>
      </c>
      <c r="BA165" s="109"/>
      <c r="BB165" s="109">
        <f t="shared" si="117"/>
        <v>5380.32</v>
      </c>
      <c r="BC165" s="109" t="e">
        <f>(B165*AM165)+(C165*AN165)+(D165*AO165)+(E165*AP165)+(F165*#REF!)+(G165*#REF!)</f>
        <v>#REF!</v>
      </c>
      <c r="BE165" s="108">
        <f t="shared" si="82"/>
        <v>54.360000999999997</v>
      </c>
      <c r="BF165" s="108">
        <f t="shared" si="83"/>
        <v>0</v>
      </c>
    </row>
    <row r="166" spans="1:58" ht="12.75" customHeight="1" x14ac:dyDescent="0.2">
      <c r="A166" s="107">
        <v>40210</v>
      </c>
      <c r="B166" s="108">
        <v>53.98</v>
      </c>
      <c r="C166" s="108">
        <v>46.09</v>
      </c>
      <c r="D166" s="108">
        <v>42.98</v>
      </c>
      <c r="E166" s="108">
        <v>52.200001</v>
      </c>
      <c r="F166" s="108"/>
      <c r="G166" s="108"/>
      <c r="L166" s="156">
        <f>IF(int=Weekly,-$B$4,IF(int=Bi_Weekly,0,IF(int=Monthly,0,IF(int=Quarterly,0,IF(int=Yearly,0,IF(int=None,0,0))))))</f>
        <v>0</v>
      </c>
      <c r="M166" s="110">
        <f t="shared" si="84"/>
        <v>0</v>
      </c>
      <c r="N166" s="126">
        <f t="shared" si="85"/>
        <v>0</v>
      </c>
      <c r="O166" s="110">
        <f t="shared" si="86"/>
        <v>0</v>
      </c>
      <c r="P166" s="110">
        <f t="shared" si="87"/>
        <v>0</v>
      </c>
      <c r="Q166" s="110">
        <f t="shared" si="98"/>
        <v>26.532219262768155</v>
      </c>
      <c r="R166" s="110">
        <f t="shared" si="99"/>
        <v>31.558559514119121</v>
      </c>
      <c r="S166" s="110">
        <f t="shared" si="100"/>
        <v>37.065548362098248</v>
      </c>
      <c r="T166" s="110">
        <f t="shared" si="101"/>
        <v>10.197351308655906</v>
      </c>
      <c r="U166" s="110"/>
      <c r="V166" s="110"/>
      <c r="W166" s="110"/>
      <c r="X166" s="110"/>
      <c r="Y166" s="110"/>
      <c r="Z166" s="110"/>
      <c r="AA166" s="110">
        <f t="shared" si="88"/>
        <v>0</v>
      </c>
      <c r="AB166" s="110">
        <f t="shared" si="89"/>
        <v>0</v>
      </c>
      <c r="AC166" s="110">
        <f t="shared" si="90"/>
        <v>0</v>
      </c>
      <c r="AD166" s="110">
        <f t="shared" si="91"/>
        <v>0</v>
      </c>
      <c r="AE166" s="110">
        <f t="shared" si="92"/>
        <v>0</v>
      </c>
      <c r="AF166" s="110">
        <f t="shared" si="93"/>
        <v>0</v>
      </c>
      <c r="AG166" s="110">
        <f t="shared" si="94"/>
        <v>0</v>
      </c>
      <c r="AH166" s="110">
        <f t="shared" si="95"/>
        <v>0</v>
      </c>
      <c r="AI166" s="110">
        <f t="shared" si="102"/>
        <v>0.57579599652879532</v>
      </c>
      <c r="AJ166" s="110">
        <f t="shared" si="103"/>
        <v>1.1670556000889862</v>
      </c>
      <c r="AK166" s="110">
        <f t="shared" si="104"/>
        <v>1.2455893143907621</v>
      </c>
      <c r="AL166" s="110">
        <f t="shared" si="105"/>
        <v>0.3700113356492834</v>
      </c>
      <c r="AM166" s="110">
        <f t="shared" si="106"/>
        <v>27.108015259296952</v>
      </c>
      <c r="AN166" s="110">
        <f t="shared" si="107"/>
        <v>32.725615114208111</v>
      </c>
      <c r="AO166" s="110">
        <f t="shared" si="108"/>
        <v>38.311137676489011</v>
      </c>
      <c r="AP166" s="110">
        <f t="shared" si="109"/>
        <v>10.56736264430519</v>
      </c>
      <c r="AQ166" s="90">
        <f t="shared" si="110"/>
        <v>0</v>
      </c>
      <c r="AR166" s="90">
        <f t="shared" si="111"/>
        <v>-5380.32</v>
      </c>
      <c r="AS166" s="90">
        <f t="shared" si="112"/>
        <v>5012.1222209221469</v>
      </c>
      <c r="AT166" s="89">
        <f t="shared" si="113"/>
        <v>-6.8434178464822359E-2</v>
      </c>
      <c r="AU166" s="109">
        <f t="shared" si="118"/>
        <v>151.2765274604007</v>
      </c>
      <c r="AV166" s="108">
        <f t="shared" si="96"/>
        <v>5163.3987483825476</v>
      </c>
      <c r="AW166" s="129">
        <f t="shared" si="114"/>
        <v>-4.0317537175753926E-2</v>
      </c>
      <c r="AX166" s="90">
        <f t="shared" si="115"/>
        <v>157.72108132414462</v>
      </c>
      <c r="AY166" s="108">
        <f t="shared" si="97"/>
        <v>5169.8433022462914</v>
      </c>
      <c r="AZ166" s="89">
        <f t="shared" si="116"/>
        <v>-3.9119735955056245E-2</v>
      </c>
      <c r="BA166" s="109"/>
      <c r="BB166" s="109">
        <f t="shared" si="117"/>
        <v>5380.32</v>
      </c>
      <c r="BC166" s="109" t="e">
        <f>(B166*AM166)+(C166*AN166)+(D166*AO166)+(E166*AP166)+(F166*#REF!)+(G166*#REF!)</f>
        <v>#REF!</v>
      </c>
      <c r="BE166" s="108">
        <f t="shared" si="82"/>
        <v>53.98</v>
      </c>
      <c r="BF166" s="108">
        <f t="shared" si="83"/>
        <v>0</v>
      </c>
    </row>
    <row r="167" spans="1:58" ht="12.75" customHeight="1" x14ac:dyDescent="0.2">
      <c r="A167" s="107">
        <v>40217</v>
      </c>
      <c r="B167" s="108">
        <v>54.77</v>
      </c>
      <c r="C167" s="108">
        <v>46.529998999999997</v>
      </c>
      <c r="D167" s="108">
        <v>43.869999</v>
      </c>
      <c r="E167" s="108">
        <v>53.400002000000001</v>
      </c>
      <c r="F167" s="108"/>
      <c r="G167" s="108"/>
      <c r="L167" s="156">
        <f>IF(int=Weekly,-$B$4,IF(int=Bi_Weekly,-$B$4,IF(int=Monthly,-$B$4,IF(int=Quarterly,0,IF(int=Yearly,0,IF(int=None,0,0))))))</f>
        <v>0</v>
      </c>
      <c r="M167" s="110">
        <f t="shared" si="84"/>
        <v>0</v>
      </c>
      <c r="N167" s="126">
        <f t="shared" si="85"/>
        <v>0</v>
      </c>
      <c r="O167" s="110">
        <f t="shared" si="86"/>
        <v>0</v>
      </c>
      <c r="P167" s="110">
        <f t="shared" si="87"/>
        <v>0</v>
      </c>
      <c r="Q167" s="110">
        <f t="shared" si="98"/>
        <v>26.532219262768155</v>
      </c>
      <c r="R167" s="110">
        <f t="shared" si="99"/>
        <v>31.558559514119121</v>
      </c>
      <c r="S167" s="110">
        <f t="shared" si="100"/>
        <v>37.065548362098248</v>
      </c>
      <c r="T167" s="110">
        <f t="shared" si="101"/>
        <v>10.197351308655906</v>
      </c>
      <c r="U167" s="110"/>
      <c r="V167" s="110"/>
      <c r="W167" s="110"/>
      <c r="X167" s="110"/>
      <c r="Y167" s="110"/>
      <c r="Z167" s="110"/>
      <c r="AA167" s="110">
        <f t="shared" si="88"/>
        <v>0</v>
      </c>
      <c r="AB167" s="110">
        <f t="shared" si="89"/>
        <v>0</v>
      </c>
      <c r="AC167" s="110">
        <f t="shared" si="90"/>
        <v>0</v>
      </c>
      <c r="AD167" s="110">
        <f t="shared" si="91"/>
        <v>0</v>
      </c>
      <c r="AE167" s="110">
        <f t="shared" si="92"/>
        <v>0</v>
      </c>
      <c r="AF167" s="110">
        <f t="shared" si="93"/>
        <v>0</v>
      </c>
      <c r="AG167" s="110">
        <f t="shared" si="94"/>
        <v>0</v>
      </c>
      <c r="AH167" s="110">
        <f t="shared" si="95"/>
        <v>0</v>
      </c>
      <c r="AI167" s="110">
        <f t="shared" si="102"/>
        <v>0.57579599652879532</v>
      </c>
      <c r="AJ167" s="110">
        <f t="shared" si="103"/>
        <v>1.1670556000889862</v>
      </c>
      <c r="AK167" s="110">
        <f t="shared" si="104"/>
        <v>1.2455893143907621</v>
      </c>
      <c r="AL167" s="110">
        <f t="shared" si="105"/>
        <v>0.3700113356492834</v>
      </c>
      <c r="AM167" s="110">
        <f t="shared" si="106"/>
        <v>27.108015259296952</v>
      </c>
      <c r="AN167" s="110">
        <f t="shared" si="107"/>
        <v>32.725615114208111</v>
      </c>
      <c r="AO167" s="110">
        <f t="shared" si="108"/>
        <v>38.311137676489011</v>
      </c>
      <c r="AP167" s="110">
        <f t="shared" si="109"/>
        <v>10.56736264430519</v>
      </c>
      <c r="AQ167" s="90">
        <f t="shared" si="110"/>
        <v>0</v>
      </c>
      <c r="AR167" s="90">
        <f t="shared" si="111"/>
        <v>-5380.32</v>
      </c>
      <c r="AS167" s="90">
        <f t="shared" si="112"/>
        <v>5092.1935415118451</v>
      </c>
      <c r="AT167" s="89">
        <f t="shared" si="113"/>
        <v>-5.3551918563980339E-2</v>
      </c>
      <c r="AU167" s="109">
        <f t="shared" si="118"/>
        <v>151.2765274604007</v>
      </c>
      <c r="AV167" s="108">
        <f t="shared" si="96"/>
        <v>5243.4700689722458</v>
      </c>
      <c r="AW167" s="129">
        <f t="shared" si="114"/>
        <v>-2.5435277274911905E-2</v>
      </c>
      <c r="AX167" s="90">
        <f t="shared" si="115"/>
        <v>160.24205067539486</v>
      </c>
      <c r="AY167" s="108">
        <f t="shared" si="97"/>
        <v>5252.4355921872402</v>
      </c>
      <c r="AZ167" s="89">
        <f t="shared" si="116"/>
        <v>-2.3768922259783665E-2</v>
      </c>
      <c r="BA167" s="109"/>
      <c r="BB167" s="109">
        <f t="shared" si="117"/>
        <v>5380.32</v>
      </c>
      <c r="BC167" s="109" t="e">
        <f>(B167*AM167)+(C167*AN167)+(D167*AO167)+(E167*AP167)+(F167*#REF!)+(G167*#REF!)</f>
        <v>#REF!</v>
      </c>
      <c r="BE167" s="108">
        <f t="shared" si="82"/>
        <v>54.77</v>
      </c>
      <c r="BF167" s="108">
        <f t="shared" si="83"/>
        <v>0</v>
      </c>
    </row>
    <row r="168" spans="1:58" ht="12.75" customHeight="1" x14ac:dyDescent="0.2">
      <c r="A168" s="107">
        <v>40225</v>
      </c>
      <c r="B168" s="108">
        <v>56.52</v>
      </c>
      <c r="C168" s="108">
        <v>47.880001</v>
      </c>
      <c r="D168" s="108">
        <v>45.580002</v>
      </c>
      <c r="E168" s="108">
        <v>55.66</v>
      </c>
      <c r="F168" s="108"/>
      <c r="G168" s="108"/>
      <c r="L168" s="156">
        <f>IF(int=Weekly,-$B$4,IF(int=Bi_Weekly,0,IF(int=Monthly,0,IF(int=Quarterly,0,IF(int=Yearly,0,IF(int=None,0,0))))))</f>
        <v>0</v>
      </c>
      <c r="M168" s="110">
        <f t="shared" si="84"/>
        <v>0</v>
      </c>
      <c r="N168" s="126">
        <f t="shared" si="85"/>
        <v>0</v>
      </c>
      <c r="O168" s="110">
        <f t="shared" si="86"/>
        <v>0</v>
      </c>
      <c r="P168" s="110">
        <f t="shared" si="87"/>
        <v>0</v>
      </c>
      <c r="Q168" s="110">
        <f t="shared" si="98"/>
        <v>26.532219262768155</v>
      </c>
      <c r="R168" s="110">
        <f t="shared" si="99"/>
        <v>31.558559514119121</v>
      </c>
      <c r="S168" s="110">
        <f t="shared" si="100"/>
        <v>37.065548362098248</v>
      </c>
      <c r="T168" s="110">
        <f t="shared" si="101"/>
        <v>10.197351308655906</v>
      </c>
      <c r="U168" s="110"/>
      <c r="V168" s="110"/>
      <c r="W168" s="110"/>
      <c r="X168" s="110"/>
      <c r="Y168" s="110"/>
      <c r="Z168" s="110"/>
      <c r="AA168" s="110">
        <f t="shared" si="88"/>
        <v>0</v>
      </c>
      <c r="AB168" s="110">
        <f t="shared" si="89"/>
        <v>0</v>
      </c>
      <c r="AC168" s="110">
        <f t="shared" si="90"/>
        <v>0</v>
      </c>
      <c r="AD168" s="110">
        <f t="shared" si="91"/>
        <v>0</v>
      </c>
      <c r="AE168" s="110">
        <f t="shared" si="92"/>
        <v>0</v>
      </c>
      <c r="AF168" s="110">
        <f t="shared" si="93"/>
        <v>0</v>
      </c>
      <c r="AG168" s="110">
        <f t="shared" si="94"/>
        <v>0</v>
      </c>
      <c r="AH168" s="110">
        <f t="shared" si="95"/>
        <v>0</v>
      </c>
      <c r="AI168" s="110">
        <f t="shared" si="102"/>
        <v>0.57579599652879532</v>
      </c>
      <c r="AJ168" s="110">
        <f t="shared" si="103"/>
        <v>1.1670556000889862</v>
      </c>
      <c r="AK168" s="110">
        <f t="shared" si="104"/>
        <v>1.2455893143907621</v>
      </c>
      <c r="AL168" s="110">
        <f t="shared" si="105"/>
        <v>0.3700113356492834</v>
      </c>
      <c r="AM168" s="110">
        <f t="shared" si="106"/>
        <v>27.108015259296952</v>
      </c>
      <c r="AN168" s="110">
        <f t="shared" si="107"/>
        <v>32.725615114208111</v>
      </c>
      <c r="AO168" s="110">
        <f t="shared" si="108"/>
        <v>38.311137676489011</v>
      </c>
      <c r="AP168" s="110">
        <f t="shared" si="109"/>
        <v>10.56736264430519</v>
      </c>
      <c r="AQ168" s="90">
        <f t="shared" si="110"/>
        <v>0</v>
      </c>
      <c r="AR168" s="90">
        <f t="shared" si="111"/>
        <v>-5380.32</v>
      </c>
      <c r="AS168" s="90">
        <f t="shared" si="112"/>
        <v>5267.657236141562</v>
      </c>
      <c r="AT168" s="89">
        <f t="shared" si="113"/>
        <v>-2.0939788685141014E-2</v>
      </c>
      <c r="AU168" s="109">
        <f t="shared" si="118"/>
        <v>151.2765274604007</v>
      </c>
      <c r="AV168" s="108">
        <f t="shared" si="96"/>
        <v>5418.9337636019627</v>
      </c>
      <c r="AW168" s="129">
        <f t="shared" si="114"/>
        <v>7.1768526039275304E-3</v>
      </c>
      <c r="AX168" s="90">
        <f t="shared" si="115"/>
        <v>165.79140740647244</v>
      </c>
      <c r="AY168" s="108">
        <f t="shared" si="97"/>
        <v>5433.4486435480339</v>
      </c>
      <c r="AZ168" s="89">
        <f t="shared" si="116"/>
        <v>9.8746252170938131E-3</v>
      </c>
      <c r="BA168" s="109"/>
      <c r="BB168" s="109">
        <f t="shared" si="117"/>
        <v>5380.32</v>
      </c>
      <c r="BC168" s="109" t="e">
        <f>(B168*AM168)+(C168*AN168)+(D168*AO168)+(E168*AP168)+(F168*#REF!)+(G168*#REF!)</f>
        <v>#REF!</v>
      </c>
      <c r="BE168" s="108">
        <f t="shared" si="82"/>
        <v>56.52</v>
      </c>
      <c r="BF168" s="108">
        <f t="shared" si="83"/>
        <v>0</v>
      </c>
    </row>
    <row r="169" spans="1:58" ht="12.75" customHeight="1" x14ac:dyDescent="0.2">
      <c r="A169" s="107">
        <v>40231</v>
      </c>
      <c r="B169" s="108">
        <v>56.23</v>
      </c>
      <c r="C169" s="108">
        <v>47.799999</v>
      </c>
      <c r="D169" s="108">
        <v>45.419998</v>
      </c>
      <c r="E169" s="108">
        <v>55.5</v>
      </c>
      <c r="F169" s="108"/>
      <c r="G169" s="108"/>
      <c r="L169" s="156">
        <f>IF(int=Weekly,-$B$4,IF(int=Bi_Weekly,-$B$4,IF(int=Monthly,0,IF(int=Quarterly,0,IF(int=Yearly,0,IF(int=None,0,0))))))</f>
        <v>0</v>
      </c>
      <c r="M169" s="110">
        <f t="shared" si="84"/>
        <v>0</v>
      </c>
      <c r="N169" s="126">
        <f t="shared" si="85"/>
        <v>0</v>
      </c>
      <c r="O169" s="110">
        <f t="shared" si="86"/>
        <v>0</v>
      </c>
      <c r="P169" s="110">
        <f t="shared" si="87"/>
        <v>0</v>
      </c>
      <c r="Q169" s="110">
        <f t="shared" si="98"/>
        <v>26.532219262768155</v>
      </c>
      <c r="R169" s="110">
        <f t="shared" si="99"/>
        <v>31.558559514119121</v>
      </c>
      <c r="S169" s="110">
        <f t="shared" si="100"/>
        <v>37.065548362098248</v>
      </c>
      <c r="T169" s="110">
        <f t="shared" si="101"/>
        <v>10.197351308655906</v>
      </c>
      <c r="U169" s="110"/>
      <c r="V169" s="110"/>
      <c r="W169" s="110"/>
      <c r="X169" s="110"/>
      <c r="Y169" s="110"/>
      <c r="Z169" s="110"/>
      <c r="AA169" s="110">
        <f t="shared" si="88"/>
        <v>0</v>
      </c>
      <c r="AB169" s="110">
        <f t="shared" si="89"/>
        <v>0</v>
      </c>
      <c r="AC169" s="110">
        <f t="shared" si="90"/>
        <v>0</v>
      </c>
      <c r="AD169" s="110">
        <f t="shared" si="91"/>
        <v>0</v>
      </c>
      <c r="AE169" s="110">
        <f t="shared" si="92"/>
        <v>0</v>
      </c>
      <c r="AF169" s="110">
        <f t="shared" si="93"/>
        <v>0</v>
      </c>
      <c r="AG169" s="110">
        <f t="shared" si="94"/>
        <v>0</v>
      </c>
      <c r="AH169" s="110">
        <f t="shared" si="95"/>
        <v>0</v>
      </c>
      <c r="AI169" s="110">
        <f t="shared" si="102"/>
        <v>0.57579599652879532</v>
      </c>
      <c r="AJ169" s="110">
        <f t="shared" si="103"/>
        <v>1.1670556000889862</v>
      </c>
      <c r="AK169" s="110">
        <f t="shared" si="104"/>
        <v>1.2455893143907621</v>
      </c>
      <c r="AL169" s="110">
        <f t="shared" si="105"/>
        <v>0.3700113356492834</v>
      </c>
      <c r="AM169" s="110">
        <f t="shared" si="106"/>
        <v>27.108015259296952</v>
      </c>
      <c r="AN169" s="110">
        <f t="shared" si="107"/>
        <v>32.725615114208111</v>
      </c>
      <c r="AO169" s="110">
        <f t="shared" si="108"/>
        <v>38.311137676489011</v>
      </c>
      <c r="AP169" s="110">
        <f t="shared" si="109"/>
        <v>10.56736264430519</v>
      </c>
      <c r="AQ169" s="90">
        <f t="shared" si="110"/>
        <v>0</v>
      </c>
      <c r="AR169" s="90">
        <f t="shared" si="111"/>
        <v>-5380.32</v>
      </c>
      <c r="AS169" s="90">
        <f t="shared" si="112"/>
        <v>5249.8759324675966</v>
      </c>
      <c r="AT169" s="89">
        <f t="shared" si="113"/>
        <v>-2.4244667144780019E-2</v>
      </c>
      <c r="AU169" s="109">
        <f t="shared" si="118"/>
        <v>151.2765274604007</v>
      </c>
      <c r="AV169" s="108">
        <f t="shared" si="96"/>
        <v>5401.1524599279974</v>
      </c>
      <c r="AW169" s="129">
        <f t="shared" si="114"/>
        <v>3.8719741442883038E-3</v>
      </c>
      <c r="AX169" s="90">
        <f t="shared" si="115"/>
        <v>165.2725586989971</v>
      </c>
      <c r="AY169" s="108">
        <f t="shared" si="97"/>
        <v>5415.1484911665939</v>
      </c>
      <c r="AZ169" s="89">
        <f t="shared" si="116"/>
        <v>6.4733122131386267E-3</v>
      </c>
      <c r="BA169" s="109"/>
      <c r="BB169" s="109">
        <f t="shared" si="117"/>
        <v>5380.32</v>
      </c>
      <c r="BC169" s="109" t="e">
        <f>(B169*AM169)+(C169*AN169)+(D169*AO169)+(E169*AP169)+(F169*#REF!)+(G169*#REF!)</f>
        <v>#REF!</v>
      </c>
      <c r="BE169" s="108">
        <f t="shared" si="82"/>
        <v>56.23</v>
      </c>
      <c r="BF169" s="108">
        <f t="shared" si="83"/>
        <v>0</v>
      </c>
    </row>
    <row r="170" spans="1:58" ht="12.75" customHeight="1" x14ac:dyDescent="0.2">
      <c r="A170" s="107">
        <v>40238</v>
      </c>
      <c r="B170" s="108">
        <v>58.209999000000003</v>
      </c>
      <c r="C170" s="108">
        <v>49.16</v>
      </c>
      <c r="D170" s="108">
        <v>47.119999</v>
      </c>
      <c r="E170" s="108">
        <v>58.41</v>
      </c>
      <c r="F170" s="108"/>
      <c r="G170" s="108"/>
      <c r="L170" s="156">
        <f>IF(int=Weekly,-$B$4,IF(int=Bi_Weekly,0,IF(int=Monthly,0,IF(int=Quarterly,0,IF(int=Yearly,0,IF(int=None,0,0))))))</f>
        <v>0</v>
      </c>
      <c r="M170" s="110">
        <f t="shared" si="84"/>
        <v>0</v>
      </c>
      <c r="N170" s="126">
        <f t="shared" si="85"/>
        <v>0</v>
      </c>
      <c r="O170" s="110">
        <f t="shared" si="86"/>
        <v>0</v>
      </c>
      <c r="P170" s="110">
        <f t="shared" si="87"/>
        <v>0</v>
      </c>
      <c r="Q170" s="110">
        <f t="shared" si="98"/>
        <v>26.532219262768155</v>
      </c>
      <c r="R170" s="110">
        <f t="shared" si="99"/>
        <v>31.558559514119121</v>
      </c>
      <c r="S170" s="110">
        <f t="shared" si="100"/>
        <v>37.065548362098248</v>
      </c>
      <c r="T170" s="110">
        <f t="shared" si="101"/>
        <v>10.197351308655906</v>
      </c>
      <c r="U170" s="110"/>
      <c r="V170" s="110"/>
      <c r="W170" s="110"/>
      <c r="X170" s="110"/>
      <c r="Y170" s="110"/>
      <c r="Z170" s="110"/>
      <c r="AA170" s="110">
        <f t="shared" si="88"/>
        <v>0</v>
      </c>
      <c r="AB170" s="110">
        <f t="shared" si="89"/>
        <v>0</v>
      </c>
      <c r="AC170" s="110">
        <f t="shared" si="90"/>
        <v>0</v>
      </c>
      <c r="AD170" s="110">
        <f t="shared" si="91"/>
        <v>0</v>
      </c>
      <c r="AE170" s="110">
        <f t="shared" si="92"/>
        <v>0</v>
      </c>
      <c r="AF170" s="110">
        <f t="shared" si="93"/>
        <v>0</v>
      </c>
      <c r="AG170" s="110">
        <f t="shared" si="94"/>
        <v>0</v>
      </c>
      <c r="AH170" s="110">
        <f t="shared" si="95"/>
        <v>0</v>
      </c>
      <c r="AI170" s="110">
        <f t="shared" si="102"/>
        <v>0.57579599652879532</v>
      </c>
      <c r="AJ170" s="110">
        <f t="shared" si="103"/>
        <v>1.1670556000889862</v>
      </c>
      <c r="AK170" s="110">
        <f t="shared" si="104"/>
        <v>1.2455893143907621</v>
      </c>
      <c r="AL170" s="110">
        <f t="shared" si="105"/>
        <v>0.3700113356492834</v>
      </c>
      <c r="AM170" s="110">
        <f t="shared" si="106"/>
        <v>27.108015259296952</v>
      </c>
      <c r="AN170" s="110">
        <f t="shared" si="107"/>
        <v>32.725615114208111</v>
      </c>
      <c r="AO170" s="110">
        <f t="shared" si="108"/>
        <v>38.311137676489011</v>
      </c>
      <c r="AP170" s="110">
        <f t="shared" si="109"/>
        <v>10.56736264430519</v>
      </c>
      <c r="AQ170" s="90">
        <f t="shared" si="110"/>
        <v>0</v>
      </c>
      <c r="AR170" s="90">
        <f t="shared" si="111"/>
        <v>-5380.32</v>
      </c>
      <c r="AS170" s="90">
        <f t="shared" si="112"/>
        <v>5438.0151341627234</v>
      </c>
      <c r="AT170" s="89">
        <f t="shared" si="113"/>
        <v>1.0723364811521252E-2</v>
      </c>
      <c r="AU170" s="109">
        <f t="shared" si="118"/>
        <v>151.2765274604007</v>
      </c>
      <c r="AV170" s="108">
        <f t="shared" si="96"/>
        <v>5589.2916616231241</v>
      </c>
      <c r="AW170" s="129">
        <f t="shared" si="114"/>
        <v>3.8840006100589575E-2</v>
      </c>
      <c r="AX170" s="90">
        <f t="shared" si="115"/>
        <v>171.19406704629776</v>
      </c>
      <c r="AY170" s="108">
        <f t="shared" si="97"/>
        <v>5609.2092012090216</v>
      </c>
      <c r="AZ170" s="89">
        <f t="shared" si="116"/>
        <v>4.2541930816200946E-2</v>
      </c>
      <c r="BA170" s="109"/>
      <c r="BB170" s="109">
        <f t="shared" si="117"/>
        <v>5380.32</v>
      </c>
      <c r="BC170" s="109" t="e">
        <f>(B170*AM170)+(C170*AN170)+(D170*AO170)+(E170*AP170)+(F170*#REF!)+(G170*#REF!)</f>
        <v>#REF!</v>
      </c>
      <c r="BE170" s="108">
        <f t="shared" si="82"/>
        <v>58.209999000000003</v>
      </c>
      <c r="BF170" s="108">
        <f t="shared" si="83"/>
        <v>0</v>
      </c>
    </row>
    <row r="171" spans="1:58" ht="12.75" customHeight="1" x14ac:dyDescent="0.2">
      <c r="A171" s="107">
        <v>40245</v>
      </c>
      <c r="B171" s="108">
        <v>58.869999</v>
      </c>
      <c r="C171" s="108">
        <v>49.700001</v>
      </c>
      <c r="D171" s="108">
        <v>47.919998</v>
      </c>
      <c r="E171" s="108">
        <v>59.369999</v>
      </c>
      <c r="F171" s="108"/>
      <c r="G171" s="108"/>
      <c r="L171" s="156">
        <f>IF(int=Weekly,-$B$4,IF(int=Bi_Weekly,-$B$4,IF(int=Monthly,-$B$4,IF(int=Quarterly,0,IF(int=Yearly,0,IF(int=None,0,0))))))</f>
        <v>0</v>
      </c>
      <c r="M171" s="110">
        <f t="shared" si="84"/>
        <v>0</v>
      </c>
      <c r="N171" s="126">
        <f t="shared" si="85"/>
        <v>0</v>
      </c>
      <c r="O171" s="110">
        <f t="shared" si="86"/>
        <v>0</v>
      </c>
      <c r="P171" s="110">
        <f t="shared" si="87"/>
        <v>0</v>
      </c>
      <c r="Q171" s="110">
        <f t="shared" si="98"/>
        <v>26.532219262768155</v>
      </c>
      <c r="R171" s="110">
        <f t="shared" si="99"/>
        <v>31.558559514119121</v>
      </c>
      <c r="S171" s="110">
        <f t="shared" si="100"/>
        <v>37.065548362098248</v>
      </c>
      <c r="T171" s="110">
        <f t="shared" si="101"/>
        <v>10.197351308655906</v>
      </c>
      <c r="U171" s="110"/>
      <c r="V171" s="110"/>
      <c r="W171" s="110"/>
      <c r="X171" s="110"/>
      <c r="Y171" s="110"/>
      <c r="Z171" s="110"/>
      <c r="AA171" s="110">
        <f t="shared" si="88"/>
        <v>0</v>
      </c>
      <c r="AB171" s="110">
        <f t="shared" si="89"/>
        <v>0</v>
      </c>
      <c r="AC171" s="110">
        <f t="shared" si="90"/>
        <v>0</v>
      </c>
      <c r="AD171" s="110">
        <f t="shared" si="91"/>
        <v>0</v>
      </c>
      <c r="AE171" s="110">
        <f t="shared" si="92"/>
        <v>0</v>
      </c>
      <c r="AF171" s="110">
        <f t="shared" si="93"/>
        <v>0</v>
      </c>
      <c r="AG171" s="110">
        <f t="shared" si="94"/>
        <v>0</v>
      </c>
      <c r="AH171" s="110">
        <f t="shared" si="95"/>
        <v>0</v>
      </c>
      <c r="AI171" s="110">
        <f t="shared" si="102"/>
        <v>0.57579599652879532</v>
      </c>
      <c r="AJ171" s="110">
        <f t="shared" si="103"/>
        <v>1.1670556000889862</v>
      </c>
      <c r="AK171" s="110">
        <f t="shared" si="104"/>
        <v>1.2455893143907621</v>
      </c>
      <c r="AL171" s="110">
        <f t="shared" si="105"/>
        <v>0.3700113356492834</v>
      </c>
      <c r="AM171" s="110">
        <f t="shared" si="106"/>
        <v>27.108015259296952</v>
      </c>
      <c r="AN171" s="110">
        <f t="shared" si="107"/>
        <v>32.725615114208111</v>
      </c>
      <c r="AO171" s="110">
        <f t="shared" si="108"/>
        <v>38.311137676489011</v>
      </c>
      <c r="AP171" s="110">
        <f t="shared" si="109"/>
        <v>10.56736264430519</v>
      </c>
      <c r="AQ171" s="90">
        <f t="shared" si="110"/>
        <v>0</v>
      </c>
      <c r="AR171" s="90">
        <f t="shared" si="111"/>
        <v>-5380.32</v>
      </c>
      <c r="AS171" s="90">
        <f t="shared" si="112"/>
        <v>5512.0099012554238</v>
      </c>
      <c r="AT171" s="89">
        <f t="shared" si="113"/>
        <v>2.4476220978570717E-2</v>
      </c>
      <c r="AU171" s="109">
        <f t="shared" si="118"/>
        <v>151.2765274604007</v>
      </c>
      <c r="AV171" s="108">
        <f t="shared" si="96"/>
        <v>5663.2864287158245</v>
      </c>
      <c r="AW171" s="129">
        <f t="shared" si="114"/>
        <v>5.2592862267639262E-2</v>
      </c>
      <c r="AX171" s="90">
        <f t="shared" si="115"/>
        <v>173.55598431324572</v>
      </c>
      <c r="AY171" s="108">
        <f t="shared" si="97"/>
        <v>5685.5658855686697</v>
      </c>
      <c r="AZ171" s="89">
        <f t="shared" si="116"/>
        <v>5.6733778951562286E-2</v>
      </c>
      <c r="BA171" s="109"/>
      <c r="BB171" s="109">
        <f t="shared" si="117"/>
        <v>5380.32</v>
      </c>
      <c r="BC171" s="109" t="e">
        <f>(B171*AM171)+(C171*AN171)+(D171*AO171)+(E171*AP171)+(F171*#REF!)+(G171*#REF!)</f>
        <v>#REF!</v>
      </c>
      <c r="BE171" s="108">
        <f t="shared" si="82"/>
        <v>58.869999</v>
      </c>
      <c r="BF171" s="108">
        <f t="shared" si="83"/>
        <v>0</v>
      </c>
    </row>
    <row r="172" spans="1:58" ht="12.75" customHeight="1" x14ac:dyDescent="0.2">
      <c r="A172" s="107">
        <v>40252</v>
      </c>
      <c r="B172" s="108">
        <v>59.25</v>
      </c>
      <c r="C172" s="108">
        <v>50.23</v>
      </c>
      <c r="D172" s="108">
        <v>48.18</v>
      </c>
      <c r="E172" s="108">
        <v>59.619999</v>
      </c>
      <c r="F172" s="108"/>
      <c r="G172" s="108"/>
      <c r="L172" s="156">
        <f>IF(int=Weekly,-$B$4,IF(int=Bi_Weekly,0,IF(int=Monthly,0,IF(int=Quarterly,0,IF(int=Yearly,0,IF(int=None,0,0))))))</f>
        <v>0</v>
      </c>
      <c r="M172" s="110">
        <f t="shared" si="84"/>
        <v>0</v>
      </c>
      <c r="N172" s="126">
        <f t="shared" si="85"/>
        <v>0</v>
      </c>
      <c r="O172" s="110">
        <f t="shared" si="86"/>
        <v>0</v>
      </c>
      <c r="P172" s="110">
        <f t="shared" si="87"/>
        <v>0</v>
      </c>
      <c r="Q172" s="110">
        <f t="shared" si="98"/>
        <v>26.532219262768155</v>
      </c>
      <c r="R172" s="110">
        <f t="shared" si="99"/>
        <v>31.558559514119121</v>
      </c>
      <c r="S172" s="110">
        <f t="shared" si="100"/>
        <v>37.065548362098248</v>
      </c>
      <c r="T172" s="110">
        <f t="shared" si="101"/>
        <v>10.197351308655906</v>
      </c>
      <c r="U172" s="110"/>
      <c r="V172" s="110"/>
      <c r="W172" s="110"/>
      <c r="X172" s="110"/>
      <c r="Y172" s="110"/>
      <c r="Z172" s="110"/>
      <c r="AA172" s="110">
        <f t="shared" si="88"/>
        <v>0</v>
      </c>
      <c r="AB172" s="110">
        <f t="shared" si="89"/>
        <v>0</v>
      </c>
      <c r="AC172" s="110">
        <f t="shared" si="90"/>
        <v>0</v>
      </c>
      <c r="AD172" s="110">
        <f t="shared" si="91"/>
        <v>0</v>
      </c>
      <c r="AE172" s="110">
        <f t="shared" si="92"/>
        <v>0</v>
      </c>
      <c r="AF172" s="110">
        <f t="shared" si="93"/>
        <v>0</v>
      </c>
      <c r="AG172" s="110">
        <f t="shared" si="94"/>
        <v>0</v>
      </c>
      <c r="AH172" s="110">
        <f t="shared" si="95"/>
        <v>0</v>
      </c>
      <c r="AI172" s="110">
        <f t="shared" si="102"/>
        <v>0.57579599652879532</v>
      </c>
      <c r="AJ172" s="110">
        <f t="shared" si="103"/>
        <v>1.1670556000889862</v>
      </c>
      <c r="AK172" s="110">
        <f t="shared" si="104"/>
        <v>1.2455893143907621</v>
      </c>
      <c r="AL172" s="110">
        <f t="shared" si="105"/>
        <v>0.3700113356492834</v>
      </c>
      <c r="AM172" s="110">
        <f t="shared" si="106"/>
        <v>27.108015259296952</v>
      </c>
      <c r="AN172" s="110">
        <f t="shared" si="107"/>
        <v>32.725615114208111</v>
      </c>
      <c r="AO172" s="110">
        <f t="shared" si="108"/>
        <v>38.311137676489011</v>
      </c>
      <c r="AP172" s="110">
        <f t="shared" si="109"/>
        <v>10.56736264430519</v>
      </c>
      <c r="AQ172" s="90">
        <f t="shared" si="110"/>
        <v>0</v>
      </c>
      <c r="AR172" s="90">
        <f t="shared" si="111"/>
        <v>-5380.32</v>
      </c>
      <c r="AS172" s="90">
        <f t="shared" si="112"/>
        <v>5551.0046306238237</v>
      </c>
      <c r="AT172" s="89">
        <f t="shared" si="113"/>
        <v>3.1723880851663777E-2</v>
      </c>
      <c r="AU172" s="109">
        <f t="shared" si="118"/>
        <v>151.2765274604007</v>
      </c>
      <c r="AV172" s="108">
        <f t="shared" si="96"/>
        <v>5702.2811580842244</v>
      </c>
      <c r="AW172" s="129">
        <f t="shared" si="114"/>
        <v>5.9840522140732322E-2</v>
      </c>
      <c r="AX172" s="90">
        <f t="shared" si="115"/>
        <v>174.80968421554675</v>
      </c>
      <c r="AY172" s="108">
        <f t="shared" si="97"/>
        <v>5725.8143148393701</v>
      </c>
      <c r="AZ172" s="89">
        <f t="shared" si="116"/>
        <v>6.4214454686593037E-2</v>
      </c>
      <c r="BA172" s="109"/>
      <c r="BB172" s="109">
        <f t="shared" si="117"/>
        <v>5380.32</v>
      </c>
      <c r="BC172" s="109" t="e">
        <f>(B172*AM172)+(C172*AN172)+(D172*AO172)+(E172*AP172)+(F172*#REF!)+(G172*#REF!)</f>
        <v>#REF!</v>
      </c>
      <c r="BE172" s="108">
        <f t="shared" si="82"/>
        <v>59.25</v>
      </c>
      <c r="BF172" s="108">
        <f t="shared" si="83"/>
        <v>0</v>
      </c>
    </row>
    <row r="173" spans="1:58" ht="12.75" customHeight="1" x14ac:dyDescent="0.2">
      <c r="A173" s="107">
        <v>40259</v>
      </c>
      <c r="B173" s="108">
        <v>59.389999000000003</v>
      </c>
      <c r="C173" s="108">
        <v>50.259998000000003</v>
      </c>
      <c r="D173" s="108">
        <v>48.43</v>
      </c>
      <c r="E173" s="108">
        <v>60.040000999999997</v>
      </c>
      <c r="F173" s="108"/>
      <c r="G173" s="108"/>
      <c r="L173" s="156">
        <f>IF(int=Weekly,-$B$4,IF(int=Bi_Weekly,-$B$4,IF(int=Monthly,0,IF(int=Quarterly,0,IF(int=Yearly,0,IF(int=None,0,0))))))</f>
        <v>0</v>
      </c>
      <c r="M173" s="110">
        <f t="shared" si="84"/>
        <v>0</v>
      </c>
      <c r="N173" s="126">
        <f t="shared" si="85"/>
        <v>0</v>
      </c>
      <c r="O173" s="110">
        <f t="shared" si="86"/>
        <v>0</v>
      </c>
      <c r="P173" s="110">
        <f t="shared" si="87"/>
        <v>0</v>
      </c>
      <c r="Q173" s="110">
        <f t="shared" si="98"/>
        <v>26.532219262768155</v>
      </c>
      <c r="R173" s="110">
        <f t="shared" si="99"/>
        <v>31.558559514119121</v>
      </c>
      <c r="S173" s="110">
        <f t="shared" si="100"/>
        <v>37.065548362098248</v>
      </c>
      <c r="T173" s="110">
        <f t="shared" si="101"/>
        <v>10.197351308655906</v>
      </c>
      <c r="U173" s="110"/>
      <c r="V173" s="110"/>
      <c r="W173" s="110"/>
      <c r="X173" s="110"/>
      <c r="Y173" s="110"/>
      <c r="Z173" s="110"/>
      <c r="AA173" s="110">
        <f t="shared" si="88"/>
        <v>0</v>
      </c>
      <c r="AB173" s="110">
        <f t="shared" si="89"/>
        <v>0</v>
      </c>
      <c r="AC173" s="110">
        <f t="shared" si="90"/>
        <v>0</v>
      </c>
      <c r="AD173" s="110">
        <f t="shared" si="91"/>
        <v>0</v>
      </c>
      <c r="AE173" s="110">
        <f t="shared" si="92"/>
        <v>0</v>
      </c>
      <c r="AF173" s="110">
        <f t="shared" si="93"/>
        <v>0</v>
      </c>
      <c r="AG173" s="110">
        <f t="shared" si="94"/>
        <v>0</v>
      </c>
      <c r="AH173" s="110">
        <f t="shared" si="95"/>
        <v>0</v>
      </c>
      <c r="AI173" s="110">
        <f t="shared" si="102"/>
        <v>0.57579599652879532</v>
      </c>
      <c r="AJ173" s="110">
        <f t="shared" si="103"/>
        <v>1.1670556000889862</v>
      </c>
      <c r="AK173" s="110">
        <f t="shared" si="104"/>
        <v>1.2455893143907621</v>
      </c>
      <c r="AL173" s="110">
        <f t="shared" si="105"/>
        <v>0.3700113356492834</v>
      </c>
      <c r="AM173" s="110">
        <f t="shared" si="106"/>
        <v>27.108015259296952</v>
      </c>
      <c r="AN173" s="110">
        <f t="shared" si="107"/>
        <v>32.725615114208111</v>
      </c>
      <c r="AO173" s="110">
        <f t="shared" si="108"/>
        <v>38.311137676489011</v>
      </c>
      <c r="AP173" s="110">
        <f t="shared" si="109"/>
        <v>10.56736264430519</v>
      </c>
      <c r="AQ173" s="90">
        <f t="shared" si="110"/>
        <v>0</v>
      </c>
      <c r="AR173" s="90">
        <f t="shared" si="111"/>
        <v>-5380.32</v>
      </c>
      <c r="AS173" s="90">
        <f t="shared" si="112"/>
        <v>5569.2151034915596</v>
      </c>
      <c r="AT173" s="89">
        <f t="shared" si="113"/>
        <v>3.5108525792436174E-2</v>
      </c>
      <c r="AU173" s="109">
        <f t="shared" si="118"/>
        <v>151.2765274604007</v>
      </c>
      <c r="AV173" s="108">
        <f t="shared" si="96"/>
        <v>5720.4916309519604</v>
      </c>
      <c r="AW173" s="129">
        <f t="shared" si="114"/>
        <v>6.3225167081504496E-2</v>
      </c>
      <c r="AX173" s="90">
        <f t="shared" si="115"/>
        <v>175.39210724274935</v>
      </c>
      <c r="AY173" s="108">
        <f t="shared" si="97"/>
        <v>5744.6072107343089</v>
      </c>
      <c r="AZ173" s="89">
        <f t="shared" si="116"/>
        <v>6.770735025691943E-2</v>
      </c>
      <c r="BA173" s="109"/>
      <c r="BB173" s="109">
        <f t="shared" si="117"/>
        <v>5380.32</v>
      </c>
      <c r="BC173" s="109" t="e">
        <f>(B173*AM173)+(C173*AN173)+(D173*AO173)+(E173*AP173)+(F173*#REF!)+(G173*#REF!)</f>
        <v>#REF!</v>
      </c>
      <c r="BE173" s="108">
        <f t="shared" si="82"/>
        <v>59.389999000000003</v>
      </c>
      <c r="BF173" s="108">
        <f t="shared" si="83"/>
        <v>0</v>
      </c>
    </row>
    <row r="174" spans="1:58" ht="12.75" customHeight="1" x14ac:dyDescent="0.2">
      <c r="A174" s="107">
        <v>40266</v>
      </c>
      <c r="B174" s="108">
        <v>60.02</v>
      </c>
      <c r="C174" s="108">
        <v>50.91</v>
      </c>
      <c r="D174" s="108">
        <v>49.07</v>
      </c>
      <c r="E174" s="108">
        <v>60.619999</v>
      </c>
      <c r="F174" s="108"/>
      <c r="G174" s="108"/>
      <c r="L174" s="156">
        <f>IF(int=Weekly,-$B$4,IF(int=Bi_Weekly,0,IF(int=Monthly,0,IF(int=Quarterly,0,IF(int=Yearly,0,IF(int=None,0,0))))))</f>
        <v>0</v>
      </c>
      <c r="M174" s="110">
        <f t="shared" si="84"/>
        <v>0</v>
      </c>
      <c r="N174" s="126">
        <f t="shared" si="85"/>
        <v>0</v>
      </c>
      <c r="O174" s="110">
        <f t="shared" si="86"/>
        <v>0</v>
      </c>
      <c r="P174" s="110">
        <f t="shared" si="87"/>
        <v>0</v>
      </c>
      <c r="Q174" s="110">
        <f t="shared" si="98"/>
        <v>26.532219262768155</v>
      </c>
      <c r="R174" s="110">
        <f t="shared" si="99"/>
        <v>31.558559514119121</v>
      </c>
      <c r="S174" s="110">
        <f t="shared" si="100"/>
        <v>37.065548362098248</v>
      </c>
      <c r="T174" s="110">
        <f t="shared" si="101"/>
        <v>10.197351308655906</v>
      </c>
      <c r="U174" s="110">
        <v>0.23599999999999999</v>
      </c>
      <c r="V174" s="110">
        <v>0.307</v>
      </c>
      <c r="W174" s="110">
        <v>1.2E-2</v>
      </c>
      <c r="X174" s="110">
        <v>2.9000000000000001E-2</v>
      </c>
      <c r="Y174" s="110">
        <v>1.0999999999999999E-2</v>
      </c>
      <c r="Z174" s="110"/>
      <c r="AA174" s="110">
        <f t="shared" si="88"/>
        <v>6.2616037460132841</v>
      </c>
      <c r="AB174" s="110">
        <f t="shared" si="89"/>
        <v>9.6884777708345702</v>
      </c>
      <c r="AC174" s="110">
        <f t="shared" si="90"/>
        <v>0.44478658034517898</v>
      </c>
      <c r="AD174" s="110">
        <f t="shared" si="91"/>
        <v>0.29572318795102126</v>
      </c>
      <c r="AE174" s="110">
        <f t="shared" si="92"/>
        <v>0.10432528733777548</v>
      </c>
      <c r="AF174" s="110">
        <f t="shared" si="93"/>
        <v>0.19030598646306365</v>
      </c>
      <c r="AG174" s="110">
        <f t="shared" si="94"/>
        <v>9.064328109744833E-3</v>
      </c>
      <c r="AH174" s="110">
        <f t="shared" si="95"/>
        <v>4.8783106702298242E-3</v>
      </c>
      <c r="AI174" s="110">
        <f t="shared" si="102"/>
        <v>0.68012128386657078</v>
      </c>
      <c r="AJ174" s="110">
        <f t="shared" si="103"/>
        <v>1.3573615865520499</v>
      </c>
      <c r="AK174" s="110">
        <f t="shared" si="104"/>
        <v>1.254653642500507</v>
      </c>
      <c r="AL174" s="110">
        <f t="shared" si="105"/>
        <v>0.37488964631951321</v>
      </c>
      <c r="AM174" s="110">
        <f t="shared" si="106"/>
        <v>27.212340546634724</v>
      </c>
      <c r="AN174" s="110">
        <f t="shared" si="107"/>
        <v>32.91592110067117</v>
      </c>
      <c r="AO174" s="110">
        <f t="shared" si="108"/>
        <v>38.320202004598755</v>
      </c>
      <c r="AP174" s="110">
        <f t="shared" si="109"/>
        <v>10.572240954975419</v>
      </c>
      <c r="AQ174" s="90">
        <f t="shared" si="110"/>
        <v>16.690591285144055</v>
      </c>
      <c r="AR174" s="90">
        <f t="shared" si="111"/>
        <v>-5380.32</v>
      </c>
      <c r="AS174" s="90">
        <f t="shared" si="112"/>
        <v>5636.0799492766801</v>
      </c>
      <c r="AT174" s="89">
        <f t="shared" si="113"/>
        <v>4.7536196597354863E-2</v>
      </c>
      <c r="AU174" s="109">
        <f t="shared" si="118"/>
        <v>167.96711874554475</v>
      </c>
      <c r="AV174" s="108">
        <f t="shared" si="96"/>
        <v>5804.0470680222252</v>
      </c>
      <c r="AW174" s="129">
        <f t="shared" si="114"/>
        <v>7.8754993759149183E-2</v>
      </c>
      <c r="AX174" s="90">
        <f t="shared" si="115"/>
        <v>194.21582205153555</v>
      </c>
      <c r="AY174" s="108">
        <f t="shared" si="97"/>
        <v>5830.2957713282158</v>
      </c>
      <c r="AZ174" s="89">
        <f t="shared" si="116"/>
        <v>8.3633644714109279E-2</v>
      </c>
      <c r="BA174" s="109"/>
      <c r="BB174" s="109">
        <f t="shared" si="117"/>
        <v>5380.32</v>
      </c>
      <c r="BC174" s="109" t="e">
        <f>(B174*AM174)+(C174*AN174)+(D174*AO174)+(E174*AP174)+(F174*#REF!)+(G174*#REF!)</f>
        <v>#REF!</v>
      </c>
      <c r="BE174" s="108">
        <f t="shared" si="82"/>
        <v>60.02</v>
      </c>
      <c r="BF174" s="108">
        <f t="shared" si="83"/>
        <v>0</v>
      </c>
    </row>
    <row r="175" spans="1:58" ht="12.75" customHeight="1" x14ac:dyDescent="0.2">
      <c r="A175" s="107">
        <v>40273</v>
      </c>
      <c r="B175" s="108">
        <v>61</v>
      </c>
      <c r="C175" s="108">
        <v>51.66</v>
      </c>
      <c r="D175" s="108">
        <v>50.130001</v>
      </c>
      <c r="E175" s="108">
        <v>62.52</v>
      </c>
      <c r="F175" s="108"/>
      <c r="G175" s="108"/>
      <c r="L175" s="156">
        <f>IF(int=Weekly,-$B$4,IF(int=Bi_Weekly,-$B$4,IF(int=Monthly,-$B$4,IF(int=Quarterly,0,IF(int=Yearly,0,IF(int=None,0,0))))))</f>
        <v>0</v>
      </c>
      <c r="M175" s="110">
        <f t="shared" si="84"/>
        <v>0</v>
      </c>
      <c r="N175" s="126">
        <f t="shared" si="85"/>
        <v>0</v>
      </c>
      <c r="O175" s="110">
        <f t="shared" si="86"/>
        <v>0</v>
      </c>
      <c r="P175" s="110">
        <f t="shared" si="87"/>
        <v>0</v>
      </c>
      <c r="Q175" s="110">
        <f t="shared" si="98"/>
        <v>26.532219262768155</v>
      </c>
      <c r="R175" s="110">
        <f t="shared" si="99"/>
        <v>31.558559514119121</v>
      </c>
      <c r="S175" s="110">
        <f t="shared" si="100"/>
        <v>37.065548362098248</v>
      </c>
      <c r="T175" s="110">
        <f t="shared" si="101"/>
        <v>10.197351308655906</v>
      </c>
      <c r="U175" s="110"/>
      <c r="V175" s="110"/>
      <c r="W175" s="110"/>
      <c r="X175" s="110"/>
      <c r="Y175" s="110"/>
      <c r="Z175" s="110"/>
      <c r="AA175" s="110">
        <f t="shared" si="88"/>
        <v>0</v>
      </c>
      <c r="AB175" s="110">
        <f t="shared" si="89"/>
        <v>0</v>
      </c>
      <c r="AC175" s="110">
        <f t="shared" si="90"/>
        <v>0</v>
      </c>
      <c r="AD175" s="110">
        <f t="shared" si="91"/>
        <v>0</v>
      </c>
      <c r="AE175" s="110">
        <f t="shared" si="92"/>
        <v>0</v>
      </c>
      <c r="AF175" s="110">
        <f t="shared" si="93"/>
        <v>0</v>
      </c>
      <c r="AG175" s="110">
        <f t="shared" si="94"/>
        <v>0</v>
      </c>
      <c r="AH175" s="110">
        <f t="shared" si="95"/>
        <v>0</v>
      </c>
      <c r="AI175" s="110">
        <f t="shared" si="102"/>
        <v>0.68012128386657078</v>
      </c>
      <c r="AJ175" s="110">
        <f t="shared" si="103"/>
        <v>1.3573615865520499</v>
      </c>
      <c r="AK175" s="110">
        <f t="shared" si="104"/>
        <v>1.254653642500507</v>
      </c>
      <c r="AL175" s="110">
        <f t="shared" si="105"/>
        <v>0.37488964631951321</v>
      </c>
      <c r="AM175" s="110">
        <f t="shared" si="106"/>
        <v>27.212340546634724</v>
      </c>
      <c r="AN175" s="110">
        <f t="shared" si="107"/>
        <v>32.91592110067117</v>
      </c>
      <c r="AO175" s="110">
        <f t="shared" si="108"/>
        <v>38.320202004598755</v>
      </c>
      <c r="AP175" s="110">
        <f t="shared" si="109"/>
        <v>10.572240954975419</v>
      </c>
      <c r="AQ175" s="90">
        <f t="shared" si="110"/>
        <v>0</v>
      </c>
      <c r="AR175" s="90">
        <f t="shared" si="111"/>
        <v>-5380.32</v>
      </c>
      <c r="AS175" s="90">
        <f t="shared" si="112"/>
        <v>5744.4149398029522</v>
      </c>
      <c r="AT175" s="89">
        <f t="shared" si="113"/>
        <v>6.7671614291148652E-2</v>
      </c>
      <c r="AU175" s="109">
        <f t="shared" si="118"/>
        <v>167.96711874554475</v>
      </c>
      <c r="AV175" s="108">
        <f t="shared" si="96"/>
        <v>5912.3820585484973</v>
      </c>
      <c r="AW175" s="129">
        <f t="shared" si="114"/>
        <v>9.8890411452942972E-2</v>
      </c>
      <c r="AX175" s="90">
        <f t="shared" si="115"/>
        <v>197.94258691823973</v>
      </c>
      <c r="AY175" s="108">
        <f t="shared" si="97"/>
        <v>5942.3575267211918</v>
      </c>
      <c r="AZ175" s="89">
        <f t="shared" si="116"/>
        <v>0.10446172843273116</v>
      </c>
      <c r="BA175" s="109"/>
      <c r="BB175" s="109">
        <f t="shared" si="117"/>
        <v>5380.32</v>
      </c>
      <c r="BC175" s="109" t="e">
        <f>(B175*AM175)+(C175*AN175)+(D175*AO175)+(E175*AP175)+(F175*#REF!)+(G175*#REF!)</f>
        <v>#REF!</v>
      </c>
      <c r="BE175" s="108">
        <f t="shared" si="82"/>
        <v>61</v>
      </c>
      <c r="BF175" s="108">
        <f t="shared" si="83"/>
        <v>0</v>
      </c>
    </row>
    <row r="176" spans="1:58" ht="12.75" customHeight="1" x14ac:dyDescent="0.2">
      <c r="A176" s="107">
        <v>40280</v>
      </c>
      <c r="B176" s="108">
        <v>61.060001</v>
      </c>
      <c r="C176" s="108">
        <v>51.439999</v>
      </c>
      <c r="D176" s="108">
        <v>49.91</v>
      </c>
      <c r="E176" s="108">
        <v>63.290000999999997</v>
      </c>
      <c r="F176" s="108"/>
      <c r="G176" s="108"/>
      <c r="L176" s="156">
        <f>IF(int=Weekly,-$B$4,IF(int=Bi_Weekly,0,IF(int=Monthly,0,IF(int=Quarterly,0,IF(int=Yearly,0,IF(int=None,0,0))))))</f>
        <v>0</v>
      </c>
      <c r="M176" s="110">
        <f t="shared" si="84"/>
        <v>0</v>
      </c>
      <c r="N176" s="126">
        <f t="shared" si="85"/>
        <v>0</v>
      </c>
      <c r="O176" s="110">
        <f t="shared" si="86"/>
        <v>0</v>
      </c>
      <c r="P176" s="110">
        <f t="shared" si="87"/>
        <v>0</v>
      </c>
      <c r="Q176" s="110">
        <f t="shared" si="98"/>
        <v>26.532219262768155</v>
      </c>
      <c r="R176" s="110">
        <f t="shared" si="99"/>
        <v>31.558559514119121</v>
      </c>
      <c r="S176" s="110">
        <f t="shared" si="100"/>
        <v>37.065548362098248</v>
      </c>
      <c r="T176" s="110">
        <f t="shared" si="101"/>
        <v>10.197351308655906</v>
      </c>
      <c r="U176" s="110"/>
      <c r="V176" s="110"/>
      <c r="W176" s="110"/>
      <c r="X176" s="110"/>
      <c r="Y176" s="110"/>
      <c r="Z176" s="110"/>
      <c r="AA176" s="110">
        <f t="shared" si="88"/>
        <v>0</v>
      </c>
      <c r="AB176" s="110">
        <f t="shared" si="89"/>
        <v>0</v>
      </c>
      <c r="AC176" s="110">
        <f t="shared" si="90"/>
        <v>0</v>
      </c>
      <c r="AD176" s="110">
        <f t="shared" si="91"/>
        <v>0</v>
      </c>
      <c r="AE176" s="110">
        <f t="shared" si="92"/>
        <v>0</v>
      </c>
      <c r="AF176" s="110">
        <f t="shared" si="93"/>
        <v>0</v>
      </c>
      <c r="AG176" s="110">
        <f t="shared" si="94"/>
        <v>0</v>
      </c>
      <c r="AH176" s="110">
        <f t="shared" si="95"/>
        <v>0</v>
      </c>
      <c r="AI176" s="110">
        <f t="shared" si="102"/>
        <v>0.68012128386657078</v>
      </c>
      <c r="AJ176" s="110">
        <f t="shared" si="103"/>
        <v>1.3573615865520499</v>
      </c>
      <c r="AK176" s="110">
        <f t="shared" si="104"/>
        <v>1.254653642500507</v>
      </c>
      <c r="AL176" s="110">
        <f t="shared" si="105"/>
        <v>0.37488964631951321</v>
      </c>
      <c r="AM176" s="110">
        <f t="shared" si="106"/>
        <v>27.212340546634724</v>
      </c>
      <c r="AN176" s="110">
        <f t="shared" si="107"/>
        <v>32.91592110067117</v>
      </c>
      <c r="AO176" s="110">
        <f t="shared" si="108"/>
        <v>38.320202004598755</v>
      </c>
      <c r="AP176" s="110">
        <f t="shared" si="109"/>
        <v>10.572240954975419</v>
      </c>
      <c r="AQ176" s="90">
        <f t="shared" si="110"/>
        <v>0</v>
      </c>
      <c r="AR176" s="90">
        <f t="shared" si="111"/>
        <v>-5380.32</v>
      </c>
      <c r="AS176" s="90">
        <f t="shared" si="112"/>
        <v>5738.7614978390775</v>
      </c>
      <c r="AT176" s="89">
        <f t="shared" si="113"/>
        <v>6.6620851146228732E-2</v>
      </c>
      <c r="AU176" s="109">
        <f t="shared" si="118"/>
        <v>167.96711874554475</v>
      </c>
      <c r="AV176" s="108">
        <f t="shared" si="96"/>
        <v>5906.7286165846226</v>
      </c>
      <c r="AW176" s="129">
        <f t="shared" si="114"/>
        <v>9.7839648308023053E-2</v>
      </c>
      <c r="AX176" s="90">
        <f t="shared" si="115"/>
        <v>197.69741431554189</v>
      </c>
      <c r="AY176" s="108">
        <f t="shared" si="97"/>
        <v>5936.4589121546196</v>
      </c>
      <c r="AZ176" s="89">
        <f t="shared" si="116"/>
        <v>0.10336539688245683</v>
      </c>
      <c r="BA176" s="109"/>
      <c r="BB176" s="109">
        <f t="shared" si="117"/>
        <v>5380.32</v>
      </c>
      <c r="BC176" s="109" t="e">
        <f>(B176*AM176)+(C176*AN176)+(D176*AO176)+(E176*AP176)+(F176*#REF!)+(G176*#REF!)</f>
        <v>#REF!</v>
      </c>
      <c r="BE176" s="108">
        <f t="shared" si="82"/>
        <v>61.060001</v>
      </c>
      <c r="BF176" s="108">
        <f t="shared" si="83"/>
        <v>0</v>
      </c>
    </row>
    <row r="177" spans="1:58" ht="12.75" customHeight="1" x14ac:dyDescent="0.2">
      <c r="A177" s="107">
        <v>40287</v>
      </c>
      <c r="B177" s="108">
        <v>62.470001000000003</v>
      </c>
      <c r="C177" s="108">
        <v>52.549999</v>
      </c>
      <c r="D177" s="108">
        <v>52.169998</v>
      </c>
      <c r="E177" s="108">
        <v>66.050003000000004</v>
      </c>
      <c r="F177" s="108"/>
      <c r="G177" s="108"/>
      <c r="L177" s="156">
        <f>IF(int=Weekly,-$B$4,IF(int=Bi_Weekly,-$B$4,IF(int=Monthly,0,IF(int=Quarterly,0,IF(int=Yearly,0,IF(int=None,0,0))))))</f>
        <v>0</v>
      </c>
      <c r="M177" s="110">
        <f t="shared" si="84"/>
        <v>0</v>
      </c>
      <c r="N177" s="126">
        <f t="shared" si="85"/>
        <v>0</v>
      </c>
      <c r="O177" s="110">
        <f t="shared" si="86"/>
        <v>0</v>
      </c>
      <c r="P177" s="110">
        <f t="shared" si="87"/>
        <v>0</v>
      </c>
      <c r="Q177" s="110">
        <f t="shared" si="98"/>
        <v>26.532219262768155</v>
      </c>
      <c r="R177" s="110">
        <f t="shared" si="99"/>
        <v>31.558559514119121</v>
      </c>
      <c r="S177" s="110">
        <f t="shared" si="100"/>
        <v>37.065548362098248</v>
      </c>
      <c r="T177" s="110">
        <f t="shared" si="101"/>
        <v>10.197351308655906</v>
      </c>
      <c r="U177" s="110"/>
      <c r="V177" s="110"/>
      <c r="W177" s="110"/>
      <c r="X177" s="110"/>
      <c r="Y177" s="110"/>
      <c r="Z177" s="110"/>
      <c r="AA177" s="110">
        <f t="shared" si="88"/>
        <v>0</v>
      </c>
      <c r="AB177" s="110">
        <f t="shared" si="89"/>
        <v>0</v>
      </c>
      <c r="AC177" s="110">
        <f t="shared" si="90"/>
        <v>0</v>
      </c>
      <c r="AD177" s="110">
        <f t="shared" si="91"/>
        <v>0</v>
      </c>
      <c r="AE177" s="110">
        <f t="shared" si="92"/>
        <v>0</v>
      </c>
      <c r="AF177" s="110">
        <f t="shared" si="93"/>
        <v>0</v>
      </c>
      <c r="AG177" s="110">
        <f t="shared" si="94"/>
        <v>0</v>
      </c>
      <c r="AH177" s="110">
        <f t="shared" si="95"/>
        <v>0</v>
      </c>
      <c r="AI177" s="110">
        <f t="shared" si="102"/>
        <v>0.68012128386657078</v>
      </c>
      <c r="AJ177" s="110">
        <f t="shared" si="103"/>
        <v>1.3573615865520499</v>
      </c>
      <c r="AK177" s="110">
        <f t="shared" si="104"/>
        <v>1.254653642500507</v>
      </c>
      <c r="AL177" s="110">
        <f t="shared" si="105"/>
        <v>0.37488964631951321</v>
      </c>
      <c r="AM177" s="110">
        <f t="shared" si="106"/>
        <v>27.212340546634724</v>
      </c>
      <c r="AN177" s="110">
        <f t="shared" si="107"/>
        <v>32.91592110067117</v>
      </c>
      <c r="AO177" s="110">
        <f t="shared" si="108"/>
        <v>38.320202004598755</v>
      </c>
      <c r="AP177" s="110">
        <f t="shared" si="109"/>
        <v>10.572240954975419</v>
      </c>
      <c r="AQ177" s="90">
        <f t="shared" si="110"/>
        <v>0</v>
      </c>
      <c r="AR177" s="90">
        <f t="shared" si="111"/>
        <v>-5380.32</v>
      </c>
      <c r="AS177" s="90">
        <f t="shared" si="112"/>
        <v>5923.1147032340923</v>
      </c>
      <c r="AT177" s="89">
        <f t="shared" si="113"/>
        <v>0.10088520817239366</v>
      </c>
      <c r="AU177" s="109">
        <f t="shared" si="118"/>
        <v>167.96711874554475</v>
      </c>
      <c r="AV177" s="108">
        <f t="shared" si="96"/>
        <v>6091.0818219796374</v>
      </c>
      <c r="AW177" s="129">
        <f t="shared" si="114"/>
        <v>0.13210400533418798</v>
      </c>
      <c r="AX177" s="90">
        <f t="shared" si="115"/>
        <v>204.03326758323155</v>
      </c>
      <c r="AY177" s="108">
        <f t="shared" si="97"/>
        <v>6127.1479708173238</v>
      </c>
      <c r="AZ177" s="89">
        <f t="shared" si="116"/>
        <v>0.13880735175924919</v>
      </c>
      <c r="BA177" s="109"/>
      <c r="BB177" s="109">
        <f t="shared" si="117"/>
        <v>5380.32</v>
      </c>
      <c r="BC177" s="109" t="e">
        <f>(B177*AM177)+(C177*AN177)+(D177*AO177)+(E177*AP177)+(F177*#REF!)+(G177*#REF!)</f>
        <v>#REF!</v>
      </c>
      <c r="BE177" s="108">
        <f t="shared" si="82"/>
        <v>62.470001000000003</v>
      </c>
      <c r="BF177" s="108">
        <f t="shared" si="83"/>
        <v>0</v>
      </c>
    </row>
    <row r="178" spans="1:58" ht="12.75" customHeight="1" x14ac:dyDescent="0.2">
      <c r="A178" s="107">
        <v>40294</v>
      </c>
      <c r="B178" s="108">
        <v>60.889999000000003</v>
      </c>
      <c r="C178" s="108">
        <v>51.369999</v>
      </c>
      <c r="D178" s="108">
        <v>50.5</v>
      </c>
      <c r="E178" s="108">
        <v>63.759998000000003</v>
      </c>
      <c r="F178" s="108"/>
      <c r="G178" s="108"/>
      <c r="L178" s="156">
        <f>IF(int=Weekly,-$B$4,IF(int=Bi_Weekly,0,IF(int=Monthly,0,IF(int=Quarterly,-$B$4,IF(int=Yearly,0,IF(int=None,0,0))))))</f>
        <v>-489.12</v>
      </c>
      <c r="M178" s="110">
        <f t="shared" si="84"/>
        <v>2.5761337916921296</v>
      </c>
      <c r="N178" s="126">
        <f t="shared" si="85"/>
        <v>2.7659988858477496</v>
      </c>
      <c r="O178" s="110">
        <f t="shared" si="86"/>
        <v>2.8010594851485151</v>
      </c>
      <c r="P178" s="110">
        <f t="shared" si="87"/>
        <v>0.76405824228539032</v>
      </c>
      <c r="Q178" s="110">
        <f t="shared" si="98"/>
        <v>29.108353054460284</v>
      </c>
      <c r="R178" s="110">
        <f t="shared" si="99"/>
        <v>34.324558399966868</v>
      </c>
      <c r="S178" s="110">
        <f t="shared" si="100"/>
        <v>39.866607847246762</v>
      </c>
      <c r="T178" s="110">
        <f t="shared" si="101"/>
        <v>10.961409550941296</v>
      </c>
      <c r="U178" s="110"/>
      <c r="V178" s="110"/>
      <c r="W178" s="110"/>
      <c r="X178" s="110"/>
      <c r="Y178" s="110"/>
      <c r="Z178" s="110"/>
      <c r="AA178" s="110">
        <f t="shared" si="88"/>
        <v>0</v>
      </c>
      <c r="AB178" s="110">
        <f t="shared" si="89"/>
        <v>0</v>
      </c>
      <c r="AC178" s="110">
        <f t="shared" si="90"/>
        <v>0</v>
      </c>
      <c r="AD178" s="110">
        <f t="shared" si="91"/>
        <v>0</v>
      </c>
      <c r="AE178" s="110">
        <f t="shared" si="92"/>
        <v>0</v>
      </c>
      <c r="AF178" s="110">
        <f t="shared" si="93"/>
        <v>0</v>
      </c>
      <c r="AG178" s="110">
        <f t="shared" si="94"/>
        <v>0</v>
      </c>
      <c r="AH178" s="110">
        <f t="shared" si="95"/>
        <v>0</v>
      </c>
      <c r="AI178" s="110">
        <f t="shared" si="102"/>
        <v>0.68012128386657078</v>
      </c>
      <c r="AJ178" s="110">
        <f t="shared" si="103"/>
        <v>1.3573615865520499</v>
      </c>
      <c r="AK178" s="110">
        <f t="shared" si="104"/>
        <v>1.254653642500507</v>
      </c>
      <c r="AL178" s="110">
        <f t="shared" si="105"/>
        <v>0.37488964631951321</v>
      </c>
      <c r="AM178" s="110">
        <f t="shared" si="106"/>
        <v>29.788474338326854</v>
      </c>
      <c r="AN178" s="110">
        <f t="shared" si="107"/>
        <v>35.68191998651892</v>
      </c>
      <c r="AO178" s="110">
        <f t="shared" si="108"/>
        <v>41.121261489747269</v>
      </c>
      <c r="AP178" s="110">
        <f t="shared" si="109"/>
        <v>11.336299197260809</v>
      </c>
      <c r="AQ178" s="90">
        <f t="shared" si="110"/>
        <v>0</v>
      </c>
      <c r="AR178" s="90">
        <f t="shared" si="111"/>
        <v>-5869.44</v>
      </c>
      <c r="AS178" s="90">
        <f t="shared" si="112"/>
        <v>6247.8232663906329</v>
      </c>
      <c r="AT178" s="89">
        <f t="shared" si="113"/>
        <v>6.446667252593663E-2</v>
      </c>
      <c r="AU178" s="109">
        <f t="shared" si="118"/>
        <v>167.96711874554475</v>
      </c>
      <c r="AV178" s="108">
        <f t="shared" si="96"/>
        <v>6415.790385136178</v>
      </c>
      <c r="AW178" s="129">
        <f t="shared" si="114"/>
        <v>9.3083903257581424E-2</v>
      </c>
      <c r="AX178" s="90">
        <f t="shared" si="115"/>
        <v>198.40321968415989</v>
      </c>
      <c r="AY178" s="108">
        <f t="shared" si="97"/>
        <v>6446.2264860747928</v>
      </c>
      <c r="AZ178" s="89">
        <f t="shared" si="116"/>
        <v>9.8269423671558664E-2</v>
      </c>
      <c r="BA178" s="109"/>
      <c r="BB178" s="109">
        <f t="shared" si="117"/>
        <v>5869.44</v>
      </c>
      <c r="BC178" s="109" t="e">
        <f>(B178*AM178)+(C178*AN178)+(D178*AO178)+(E178*AP178)+(F178*#REF!)+(G178*#REF!)</f>
        <v>#REF!</v>
      </c>
      <c r="BE178" s="108">
        <f t="shared" si="82"/>
        <v>60.889999000000003</v>
      </c>
      <c r="BF178" s="108">
        <f t="shared" si="83"/>
        <v>0</v>
      </c>
    </row>
    <row r="179" spans="1:58" ht="12.75" customHeight="1" x14ac:dyDescent="0.2">
      <c r="A179" s="107">
        <v>40301</v>
      </c>
      <c r="B179" s="108">
        <v>56.619999</v>
      </c>
      <c r="C179" s="108">
        <v>48.209999000000003</v>
      </c>
      <c r="D179" s="108">
        <v>46.580002</v>
      </c>
      <c r="E179" s="108">
        <v>58.32</v>
      </c>
      <c r="F179" s="108"/>
      <c r="G179" s="108"/>
      <c r="L179" s="156">
        <f>IF(int=Weekly,-$B$4,IF(int=Bi_Weekly,-$B$4,IF(int=Monthly,-$B$4,IF(int=Quarterly,0,IF(int=Yearly,0,IF(int=None,0,0))))))</f>
        <v>0</v>
      </c>
      <c r="M179" s="110">
        <f t="shared" si="84"/>
        <v>0</v>
      </c>
      <c r="N179" s="126">
        <f t="shared" si="85"/>
        <v>0</v>
      </c>
      <c r="O179" s="110">
        <f t="shared" si="86"/>
        <v>0</v>
      </c>
      <c r="P179" s="110">
        <f t="shared" si="87"/>
        <v>0</v>
      </c>
      <c r="Q179" s="110">
        <f t="shared" si="98"/>
        <v>29.108353054460284</v>
      </c>
      <c r="R179" s="110">
        <f t="shared" si="99"/>
        <v>34.324558399966868</v>
      </c>
      <c r="S179" s="110">
        <f t="shared" si="100"/>
        <v>39.866607847246762</v>
      </c>
      <c r="T179" s="110">
        <f t="shared" si="101"/>
        <v>10.961409550941296</v>
      </c>
      <c r="U179" s="110"/>
      <c r="V179" s="110"/>
      <c r="W179" s="110"/>
      <c r="X179" s="110"/>
      <c r="Y179" s="110"/>
      <c r="Z179" s="110"/>
      <c r="AA179" s="110">
        <f t="shared" si="88"/>
        <v>0</v>
      </c>
      <c r="AB179" s="110">
        <f t="shared" si="89"/>
        <v>0</v>
      </c>
      <c r="AC179" s="110">
        <f t="shared" si="90"/>
        <v>0</v>
      </c>
      <c r="AD179" s="110">
        <f t="shared" si="91"/>
        <v>0</v>
      </c>
      <c r="AE179" s="110">
        <f t="shared" si="92"/>
        <v>0</v>
      </c>
      <c r="AF179" s="110">
        <f t="shared" si="93"/>
        <v>0</v>
      </c>
      <c r="AG179" s="110">
        <f t="shared" si="94"/>
        <v>0</v>
      </c>
      <c r="AH179" s="110">
        <f t="shared" si="95"/>
        <v>0</v>
      </c>
      <c r="AI179" s="110">
        <f t="shared" si="102"/>
        <v>0.68012128386657078</v>
      </c>
      <c r="AJ179" s="110">
        <f t="shared" si="103"/>
        <v>1.3573615865520499</v>
      </c>
      <c r="AK179" s="110">
        <f t="shared" si="104"/>
        <v>1.254653642500507</v>
      </c>
      <c r="AL179" s="110">
        <f t="shared" si="105"/>
        <v>0.37488964631951321</v>
      </c>
      <c r="AM179" s="110">
        <f t="shared" si="106"/>
        <v>29.788474338326854</v>
      </c>
      <c r="AN179" s="110">
        <f t="shared" si="107"/>
        <v>35.68191998651892</v>
      </c>
      <c r="AO179" s="110">
        <f t="shared" si="108"/>
        <v>41.121261489747269</v>
      </c>
      <c r="AP179" s="110">
        <f t="shared" si="109"/>
        <v>11.336299197260809</v>
      </c>
      <c r="AQ179" s="90">
        <f t="shared" si="110"/>
        <v>0</v>
      </c>
      <c r="AR179" s="90">
        <f t="shared" si="111"/>
        <v>-5869.44</v>
      </c>
      <c r="AS179" s="90">
        <f t="shared" si="112"/>
        <v>5799.1579252418996</v>
      </c>
      <c r="AT179" s="89">
        <f t="shared" si="113"/>
        <v>-1.197423855735813E-2</v>
      </c>
      <c r="AU179" s="109">
        <f t="shared" si="118"/>
        <v>167.96711874554475</v>
      </c>
      <c r="AV179" s="108">
        <f t="shared" si="96"/>
        <v>5967.1250439874448</v>
      </c>
      <c r="AW179" s="129">
        <f t="shared" si="114"/>
        <v>1.6642992174286775E-2</v>
      </c>
      <c r="AX179" s="90">
        <f t="shared" si="115"/>
        <v>184.25220049305159</v>
      </c>
      <c r="AY179" s="108">
        <f t="shared" si="97"/>
        <v>5983.4101257349512</v>
      </c>
      <c r="AZ179" s="89">
        <f t="shared" si="116"/>
        <v>1.9417546773619287E-2</v>
      </c>
      <c r="BA179" s="109"/>
      <c r="BB179" s="109">
        <f t="shared" si="117"/>
        <v>5869.44</v>
      </c>
      <c r="BC179" s="109" t="e">
        <f>(B179*AM179)+(C179*AN179)+(D179*AO179)+(E179*AP179)+(F179*#REF!)+(G179*#REF!)</f>
        <v>#REF!</v>
      </c>
      <c r="BE179" s="108">
        <f t="shared" si="82"/>
        <v>56.619999</v>
      </c>
      <c r="BF179" s="108">
        <f t="shared" si="83"/>
        <v>0</v>
      </c>
    </row>
    <row r="180" spans="1:58" ht="12.75" customHeight="1" x14ac:dyDescent="0.2">
      <c r="A180" s="107">
        <v>40308</v>
      </c>
      <c r="B180" s="108">
        <v>58.330002</v>
      </c>
      <c r="C180" s="108">
        <v>49.330002</v>
      </c>
      <c r="D180" s="108">
        <v>48.240001999999997</v>
      </c>
      <c r="E180" s="108">
        <v>61.59</v>
      </c>
      <c r="F180" s="108"/>
      <c r="G180" s="108"/>
      <c r="L180" s="156">
        <f>IF(int=Weekly,-$B$4,IF(int=Bi_Weekly,0,IF(int=Monthly,0,IF(int=Quarterly,0,IF(int=Yearly,0,IF(int=None,0,0))))))</f>
        <v>0</v>
      </c>
      <c r="M180" s="110">
        <f t="shared" si="84"/>
        <v>0</v>
      </c>
      <c r="N180" s="126">
        <f t="shared" si="85"/>
        <v>0</v>
      </c>
      <c r="O180" s="110">
        <f t="shared" si="86"/>
        <v>0</v>
      </c>
      <c r="P180" s="110">
        <f t="shared" si="87"/>
        <v>0</v>
      </c>
      <c r="Q180" s="110">
        <f t="shared" si="98"/>
        <v>29.108353054460284</v>
      </c>
      <c r="R180" s="110">
        <f t="shared" si="99"/>
        <v>34.324558399966868</v>
      </c>
      <c r="S180" s="110">
        <f t="shared" si="100"/>
        <v>39.866607847246762</v>
      </c>
      <c r="T180" s="110">
        <f t="shared" si="101"/>
        <v>10.961409550941296</v>
      </c>
      <c r="U180" s="110"/>
      <c r="V180" s="110"/>
      <c r="W180" s="110"/>
      <c r="X180" s="110"/>
      <c r="Y180" s="110"/>
      <c r="Z180" s="110"/>
      <c r="AA180" s="110">
        <f t="shared" si="88"/>
        <v>0</v>
      </c>
      <c r="AB180" s="110">
        <f t="shared" si="89"/>
        <v>0</v>
      </c>
      <c r="AC180" s="110">
        <f t="shared" si="90"/>
        <v>0</v>
      </c>
      <c r="AD180" s="110">
        <f t="shared" si="91"/>
        <v>0</v>
      </c>
      <c r="AE180" s="110">
        <f t="shared" si="92"/>
        <v>0</v>
      </c>
      <c r="AF180" s="110">
        <f t="shared" si="93"/>
        <v>0</v>
      </c>
      <c r="AG180" s="110">
        <f t="shared" si="94"/>
        <v>0</v>
      </c>
      <c r="AH180" s="110">
        <f t="shared" si="95"/>
        <v>0</v>
      </c>
      <c r="AI180" s="110">
        <f t="shared" si="102"/>
        <v>0.68012128386657078</v>
      </c>
      <c r="AJ180" s="110">
        <f t="shared" si="103"/>
        <v>1.3573615865520499</v>
      </c>
      <c r="AK180" s="110">
        <f t="shared" si="104"/>
        <v>1.254653642500507</v>
      </c>
      <c r="AL180" s="110">
        <f t="shared" si="105"/>
        <v>0.37488964631951321</v>
      </c>
      <c r="AM180" s="110">
        <f t="shared" si="106"/>
        <v>29.788474338326854</v>
      </c>
      <c r="AN180" s="110">
        <f t="shared" si="107"/>
        <v>35.68191998651892</v>
      </c>
      <c r="AO180" s="110">
        <f t="shared" si="108"/>
        <v>41.121261489747269</v>
      </c>
      <c r="AP180" s="110">
        <f t="shared" si="109"/>
        <v>11.336299197260809</v>
      </c>
      <c r="AQ180" s="90">
        <f t="shared" si="110"/>
        <v>0</v>
      </c>
      <c r="AR180" s="90">
        <f t="shared" si="111"/>
        <v>-5869.44</v>
      </c>
      <c r="AS180" s="90">
        <f t="shared" si="112"/>
        <v>5989.3992829297313</v>
      </c>
      <c r="AT180" s="89">
        <f t="shared" si="113"/>
        <v>2.0437943471563136E-2</v>
      </c>
      <c r="AU180" s="109">
        <f t="shared" si="118"/>
        <v>167.96711874554475</v>
      </c>
      <c r="AV180" s="108">
        <f t="shared" si="96"/>
        <v>6157.3664016752764</v>
      </c>
      <c r="AW180" s="129">
        <f t="shared" si="114"/>
        <v>4.905517420320793E-2</v>
      </c>
      <c r="AX180" s="90">
        <f t="shared" si="115"/>
        <v>190.24407316786596</v>
      </c>
      <c r="AY180" s="108">
        <f t="shared" si="97"/>
        <v>6179.6433560975975</v>
      </c>
      <c r="AZ180" s="89">
        <f t="shared" si="116"/>
        <v>5.28505881476935E-2</v>
      </c>
      <c r="BA180" s="109"/>
      <c r="BB180" s="109">
        <f t="shared" si="117"/>
        <v>5869.44</v>
      </c>
      <c r="BC180" s="109" t="e">
        <f>(B180*AM180)+(C180*AN180)+(D180*AO180)+(E180*AP180)+(F180*#REF!)+(G180*#REF!)</f>
        <v>#REF!</v>
      </c>
      <c r="BE180" s="108">
        <f t="shared" si="82"/>
        <v>58.330002</v>
      </c>
      <c r="BF180" s="108">
        <f t="shared" si="83"/>
        <v>0</v>
      </c>
    </row>
    <row r="181" spans="1:58" ht="12.75" customHeight="1" x14ac:dyDescent="0.2">
      <c r="A181" s="107">
        <v>40315</v>
      </c>
      <c r="B181" s="108">
        <v>55.709999000000003</v>
      </c>
      <c r="C181" s="108">
        <v>47.220001000000003</v>
      </c>
      <c r="D181" s="108">
        <v>45.810001</v>
      </c>
      <c r="E181" s="108">
        <v>57.650002000000001</v>
      </c>
      <c r="F181" s="108"/>
      <c r="G181" s="108"/>
      <c r="L181" s="156">
        <f>IF(int=Weekly,-$B$4,IF(int=Bi_Weekly,-$B$4,IF(int=Monthly,0,IF(int=Quarterly,0,IF(int=Yearly,0,IF(int=None,0,0))))))</f>
        <v>0</v>
      </c>
      <c r="M181" s="110">
        <f t="shared" si="84"/>
        <v>0</v>
      </c>
      <c r="N181" s="126">
        <f t="shared" si="85"/>
        <v>0</v>
      </c>
      <c r="O181" s="110">
        <f t="shared" si="86"/>
        <v>0</v>
      </c>
      <c r="P181" s="110">
        <f t="shared" si="87"/>
        <v>0</v>
      </c>
      <c r="Q181" s="110">
        <f t="shared" si="98"/>
        <v>29.108353054460284</v>
      </c>
      <c r="R181" s="110">
        <f t="shared" si="99"/>
        <v>34.324558399966868</v>
      </c>
      <c r="S181" s="110">
        <f t="shared" si="100"/>
        <v>39.866607847246762</v>
      </c>
      <c r="T181" s="110">
        <f t="shared" si="101"/>
        <v>10.961409550941296</v>
      </c>
      <c r="U181" s="110"/>
      <c r="V181" s="110"/>
      <c r="W181" s="110"/>
      <c r="X181" s="110"/>
      <c r="Y181" s="110"/>
      <c r="Z181" s="110"/>
      <c r="AA181" s="110">
        <f t="shared" si="88"/>
        <v>0</v>
      </c>
      <c r="AB181" s="110">
        <f t="shared" si="89"/>
        <v>0</v>
      </c>
      <c r="AC181" s="110">
        <f t="shared" si="90"/>
        <v>0</v>
      </c>
      <c r="AD181" s="110">
        <f t="shared" si="91"/>
        <v>0</v>
      </c>
      <c r="AE181" s="110">
        <f t="shared" si="92"/>
        <v>0</v>
      </c>
      <c r="AF181" s="110">
        <f t="shared" si="93"/>
        <v>0</v>
      </c>
      <c r="AG181" s="110">
        <f t="shared" si="94"/>
        <v>0</v>
      </c>
      <c r="AH181" s="110">
        <f t="shared" si="95"/>
        <v>0</v>
      </c>
      <c r="AI181" s="110">
        <f t="shared" si="102"/>
        <v>0.68012128386657078</v>
      </c>
      <c r="AJ181" s="110">
        <f t="shared" si="103"/>
        <v>1.3573615865520499</v>
      </c>
      <c r="AK181" s="110">
        <f t="shared" si="104"/>
        <v>1.254653642500507</v>
      </c>
      <c r="AL181" s="110">
        <f t="shared" si="105"/>
        <v>0.37488964631951321</v>
      </c>
      <c r="AM181" s="110">
        <f t="shared" si="106"/>
        <v>29.788474338326854</v>
      </c>
      <c r="AN181" s="110">
        <f t="shared" si="107"/>
        <v>35.68191998651892</v>
      </c>
      <c r="AO181" s="110">
        <f t="shared" si="108"/>
        <v>41.121261489747269</v>
      </c>
      <c r="AP181" s="110">
        <f t="shared" si="109"/>
        <v>11.336299197260809</v>
      </c>
      <c r="AQ181" s="90">
        <f t="shared" si="110"/>
        <v>0</v>
      </c>
      <c r="AR181" s="90">
        <f t="shared" si="111"/>
        <v>-5869.44</v>
      </c>
      <c r="AS181" s="90">
        <f t="shared" si="112"/>
        <v>5700.6466294101901</v>
      </c>
      <c r="AT181" s="89">
        <f t="shared" si="113"/>
        <v>-2.8758002567503826E-2</v>
      </c>
      <c r="AU181" s="109">
        <f t="shared" si="118"/>
        <v>167.96711874554475</v>
      </c>
      <c r="AV181" s="108">
        <f t="shared" si="96"/>
        <v>5868.6137481557353</v>
      </c>
      <c r="AW181" s="129">
        <f t="shared" si="114"/>
        <v>-1.4077183585903263E-4</v>
      </c>
      <c r="AX181" s="90">
        <f t="shared" si="115"/>
        <v>181.07224499613585</v>
      </c>
      <c r="AY181" s="108">
        <f t="shared" si="97"/>
        <v>5881.718874406326</v>
      </c>
      <c r="AZ181" s="89">
        <f t="shared" si="116"/>
        <v>2.0920010096918684E-3</v>
      </c>
      <c r="BA181" s="109"/>
      <c r="BB181" s="109">
        <f t="shared" si="117"/>
        <v>5869.44</v>
      </c>
      <c r="BC181" s="109" t="e">
        <f>(B181*AM181)+(C181*AN181)+(D181*AO181)+(E181*AP181)+(F181*#REF!)+(G181*#REF!)</f>
        <v>#REF!</v>
      </c>
      <c r="BE181" s="108">
        <f t="shared" si="82"/>
        <v>55.709999000000003</v>
      </c>
      <c r="BF181" s="108">
        <f t="shared" si="83"/>
        <v>0</v>
      </c>
    </row>
    <row r="182" spans="1:58" ht="12.75" customHeight="1" x14ac:dyDescent="0.2">
      <c r="A182" s="107">
        <v>40322</v>
      </c>
      <c r="B182" s="108">
        <v>56.09</v>
      </c>
      <c r="C182" s="108">
        <v>47.380001</v>
      </c>
      <c r="D182" s="108">
        <v>46.740001999999997</v>
      </c>
      <c r="E182" s="108">
        <v>58.689999</v>
      </c>
      <c r="F182" s="108"/>
      <c r="G182" s="108"/>
      <c r="L182" s="156">
        <f>IF(int=Weekly,-$B$4,IF(int=Bi_Weekly,0,IF(int=Monthly,0,IF(int=Quarterly,0,IF(int=Yearly,0,IF(int=None,0,0))))))</f>
        <v>0</v>
      </c>
      <c r="M182" s="110">
        <f t="shared" si="84"/>
        <v>0</v>
      </c>
      <c r="N182" s="126">
        <f t="shared" si="85"/>
        <v>0</v>
      </c>
      <c r="O182" s="110">
        <f t="shared" si="86"/>
        <v>0</v>
      </c>
      <c r="P182" s="110">
        <f t="shared" si="87"/>
        <v>0</v>
      </c>
      <c r="Q182" s="110">
        <f t="shared" si="98"/>
        <v>29.108353054460284</v>
      </c>
      <c r="R182" s="110">
        <f t="shared" si="99"/>
        <v>34.324558399966868</v>
      </c>
      <c r="S182" s="110">
        <f t="shared" si="100"/>
        <v>39.866607847246762</v>
      </c>
      <c r="T182" s="110">
        <f t="shared" si="101"/>
        <v>10.961409550941296</v>
      </c>
      <c r="U182" s="110"/>
      <c r="V182" s="110"/>
      <c r="W182" s="110"/>
      <c r="X182" s="110"/>
      <c r="Y182" s="110"/>
      <c r="Z182" s="110"/>
      <c r="AA182" s="110">
        <f t="shared" si="88"/>
        <v>0</v>
      </c>
      <c r="AB182" s="110">
        <f t="shared" si="89"/>
        <v>0</v>
      </c>
      <c r="AC182" s="110">
        <f t="shared" si="90"/>
        <v>0</v>
      </c>
      <c r="AD182" s="110">
        <f t="shared" si="91"/>
        <v>0</v>
      </c>
      <c r="AE182" s="110">
        <f t="shared" si="92"/>
        <v>0</v>
      </c>
      <c r="AF182" s="110">
        <f t="shared" si="93"/>
        <v>0</v>
      </c>
      <c r="AG182" s="110">
        <f t="shared" si="94"/>
        <v>0</v>
      </c>
      <c r="AH182" s="110">
        <f t="shared" si="95"/>
        <v>0</v>
      </c>
      <c r="AI182" s="110">
        <f t="shared" si="102"/>
        <v>0.68012128386657078</v>
      </c>
      <c r="AJ182" s="110">
        <f t="shared" si="103"/>
        <v>1.3573615865520499</v>
      </c>
      <c r="AK182" s="110">
        <f t="shared" si="104"/>
        <v>1.254653642500507</v>
      </c>
      <c r="AL182" s="110">
        <f t="shared" si="105"/>
        <v>0.37488964631951321</v>
      </c>
      <c r="AM182" s="110">
        <f t="shared" si="106"/>
        <v>29.788474338326854</v>
      </c>
      <c r="AN182" s="110">
        <f t="shared" si="107"/>
        <v>35.68191998651892</v>
      </c>
      <c r="AO182" s="110">
        <f t="shared" si="108"/>
        <v>41.121261489747269</v>
      </c>
      <c r="AP182" s="110">
        <f t="shared" si="109"/>
        <v>11.336299197260809</v>
      </c>
      <c r="AQ182" s="90">
        <f t="shared" si="110"/>
        <v>0</v>
      </c>
      <c r="AR182" s="90">
        <f t="shared" si="111"/>
        <v>-5869.44</v>
      </c>
      <c r="AS182" s="90">
        <f t="shared" si="112"/>
        <v>5765.6755802365305</v>
      </c>
      <c r="AT182" s="89">
        <f t="shared" si="113"/>
        <v>-1.7678759773243957E-2</v>
      </c>
      <c r="AU182" s="109">
        <f t="shared" si="118"/>
        <v>167.96711874554475</v>
      </c>
      <c r="AV182" s="108">
        <f t="shared" si="96"/>
        <v>5933.6426989820757</v>
      </c>
      <c r="AW182" s="129">
        <f t="shared" si="114"/>
        <v>1.0938470958400837E-2</v>
      </c>
      <c r="AX182" s="90">
        <f t="shared" si="115"/>
        <v>183.10458286765723</v>
      </c>
      <c r="AY182" s="108">
        <f t="shared" si="97"/>
        <v>5948.7801631041875</v>
      </c>
      <c r="AZ182" s="89">
        <f t="shared" si="116"/>
        <v>1.3517501346668181E-2</v>
      </c>
      <c r="BA182" s="109"/>
      <c r="BB182" s="109">
        <f t="shared" si="117"/>
        <v>5869.44</v>
      </c>
      <c r="BC182" s="109" t="e">
        <f>(B182*AM182)+(C182*AN182)+(D182*AO182)+(E182*AP182)+(F182*#REF!)+(G182*#REF!)</f>
        <v>#REF!</v>
      </c>
      <c r="BE182" s="108">
        <f t="shared" si="82"/>
        <v>56.09</v>
      </c>
      <c r="BF182" s="108">
        <f t="shared" si="83"/>
        <v>0</v>
      </c>
    </row>
    <row r="183" spans="1:58" ht="12.75" customHeight="1" x14ac:dyDescent="0.2">
      <c r="A183" s="107">
        <v>40330</v>
      </c>
      <c r="B183" s="108">
        <v>54.669998</v>
      </c>
      <c r="C183" s="108">
        <v>46.119999</v>
      </c>
      <c r="D183" s="108">
        <v>45.139999000000003</v>
      </c>
      <c r="E183" s="108">
        <v>55.799999</v>
      </c>
      <c r="F183" s="108"/>
      <c r="G183" s="108"/>
      <c r="L183" s="156">
        <f>IF(int=Weekly,-$B$4,IF(int=Bi_Weekly,-$B$4,IF(int=Monthly,-$B$4,IF(int=Quarterly,0,IF(int=Yearly,0,IF(int=None,0,0))))))</f>
        <v>0</v>
      </c>
      <c r="M183" s="110">
        <f t="shared" si="84"/>
        <v>0</v>
      </c>
      <c r="N183" s="126">
        <f t="shared" si="85"/>
        <v>0</v>
      </c>
      <c r="O183" s="110">
        <f t="shared" si="86"/>
        <v>0</v>
      </c>
      <c r="P183" s="110">
        <f t="shared" si="87"/>
        <v>0</v>
      </c>
      <c r="Q183" s="110">
        <f t="shared" si="98"/>
        <v>29.108353054460284</v>
      </c>
      <c r="R183" s="110">
        <f t="shared" si="99"/>
        <v>34.324558399966868</v>
      </c>
      <c r="S183" s="110">
        <f t="shared" si="100"/>
        <v>39.866607847246762</v>
      </c>
      <c r="T183" s="110">
        <f t="shared" si="101"/>
        <v>10.961409550941296</v>
      </c>
      <c r="U183" s="110"/>
      <c r="V183" s="110"/>
      <c r="W183" s="110"/>
      <c r="X183" s="110"/>
      <c r="Y183" s="110"/>
      <c r="Z183" s="110"/>
      <c r="AA183" s="110">
        <f t="shared" si="88"/>
        <v>0</v>
      </c>
      <c r="AB183" s="110">
        <f t="shared" si="89"/>
        <v>0</v>
      </c>
      <c r="AC183" s="110">
        <f t="shared" si="90"/>
        <v>0</v>
      </c>
      <c r="AD183" s="110">
        <f t="shared" si="91"/>
        <v>0</v>
      </c>
      <c r="AE183" s="110">
        <f t="shared" si="92"/>
        <v>0</v>
      </c>
      <c r="AF183" s="110">
        <f t="shared" si="93"/>
        <v>0</v>
      </c>
      <c r="AG183" s="110">
        <f t="shared" si="94"/>
        <v>0</v>
      </c>
      <c r="AH183" s="110">
        <f t="shared" si="95"/>
        <v>0</v>
      </c>
      <c r="AI183" s="110">
        <f t="shared" si="102"/>
        <v>0.68012128386657078</v>
      </c>
      <c r="AJ183" s="110">
        <f t="shared" si="103"/>
        <v>1.3573615865520499</v>
      </c>
      <c r="AK183" s="110">
        <f t="shared" si="104"/>
        <v>1.254653642500507</v>
      </c>
      <c r="AL183" s="110">
        <f t="shared" si="105"/>
        <v>0.37488964631951321</v>
      </c>
      <c r="AM183" s="110">
        <f t="shared" si="106"/>
        <v>29.788474338326854</v>
      </c>
      <c r="AN183" s="110">
        <f t="shared" si="107"/>
        <v>35.68191998651892</v>
      </c>
      <c r="AO183" s="110">
        <f t="shared" si="108"/>
        <v>41.121261489747269</v>
      </c>
      <c r="AP183" s="110">
        <f t="shared" si="109"/>
        <v>11.336299197260809</v>
      </c>
      <c r="AQ183" s="90">
        <f t="shared" si="110"/>
        <v>0</v>
      </c>
      <c r="AR183" s="90">
        <f t="shared" si="111"/>
        <v>-5869.44</v>
      </c>
      <c r="AS183" s="90">
        <f t="shared" si="112"/>
        <v>5585.627482691777</v>
      </c>
      <c r="AT183" s="89">
        <f t="shared" si="113"/>
        <v>-4.8354275247420975E-2</v>
      </c>
      <c r="AU183" s="109">
        <f t="shared" si="118"/>
        <v>167.96711874554475</v>
      </c>
      <c r="AV183" s="108">
        <f t="shared" si="96"/>
        <v>5753.5946014373221</v>
      </c>
      <c r="AW183" s="129">
        <f t="shared" si="114"/>
        <v>-1.9737044515776181E-2</v>
      </c>
      <c r="AX183" s="90">
        <f t="shared" si="115"/>
        <v>177.33765030072024</v>
      </c>
      <c r="AY183" s="108">
        <f t="shared" si="97"/>
        <v>5762.9651329924973</v>
      </c>
      <c r="AZ183" s="89">
        <f t="shared" si="116"/>
        <v>-1.8140549525593963E-2</v>
      </c>
      <c r="BA183" s="109"/>
      <c r="BB183" s="109">
        <f t="shared" si="117"/>
        <v>5869.44</v>
      </c>
      <c r="BC183" s="109" t="e">
        <f>(B183*AM183)+(C183*AN183)+(D183*AO183)+(E183*AP183)+(F183*#REF!)+(G183*#REF!)</f>
        <v>#REF!</v>
      </c>
      <c r="BE183" s="108">
        <f t="shared" si="82"/>
        <v>54.669998</v>
      </c>
      <c r="BF183" s="108">
        <f t="shared" si="83"/>
        <v>0</v>
      </c>
    </row>
    <row r="184" spans="1:58" ht="12.75" customHeight="1" x14ac:dyDescent="0.2">
      <c r="A184" s="107">
        <v>40336</v>
      </c>
      <c r="B184" s="108">
        <v>55.990001999999997</v>
      </c>
      <c r="C184" s="108">
        <v>47.48</v>
      </c>
      <c r="D184" s="108">
        <v>46.759998000000003</v>
      </c>
      <c r="E184" s="108">
        <v>57.5</v>
      </c>
      <c r="F184" s="108"/>
      <c r="G184" s="108"/>
      <c r="L184" s="156">
        <f>IF(int=Weekly,-$B$4,IF(int=Bi_Weekly,0,IF(int=Monthly,0,IF(int=Quarterly,0,IF(int=Yearly,0,IF(int=None,0,0))))))</f>
        <v>0</v>
      </c>
      <c r="M184" s="110">
        <f t="shared" si="84"/>
        <v>0</v>
      </c>
      <c r="N184" s="126">
        <f t="shared" si="85"/>
        <v>0</v>
      </c>
      <c r="O184" s="110">
        <f t="shared" si="86"/>
        <v>0</v>
      </c>
      <c r="P184" s="110">
        <f t="shared" si="87"/>
        <v>0</v>
      </c>
      <c r="Q184" s="110">
        <f t="shared" si="98"/>
        <v>29.108353054460284</v>
      </c>
      <c r="R184" s="110">
        <f t="shared" si="99"/>
        <v>34.324558399966868</v>
      </c>
      <c r="S184" s="110">
        <f t="shared" si="100"/>
        <v>39.866607847246762</v>
      </c>
      <c r="T184" s="110">
        <f t="shared" si="101"/>
        <v>10.961409550941296</v>
      </c>
      <c r="U184" s="110"/>
      <c r="V184" s="110"/>
      <c r="W184" s="110"/>
      <c r="X184" s="110"/>
      <c r="Y184" s="110"/>
      <c r="Z184" s="110"/>
      <c r="AA184" s="110">
        <f t="shared" si="88"/>
        <v>0</v>
      </c>
      <c r="AB184" s="110">
        <f t="shared" si="89"/>
        <v>0</v>
      </c>
      <c r="AC184" s="110">
        <f t="shared" si="90"/>
        <v>0</v>
      </c>
      <c r="AD184" s="110">
        <f t="shared" si="91"/>
        <v>0</v>
      </c>
      <c r="AE184" s="110">
        <f t="shared" si="92"/>
        <v>0</v>
      </c>
      <c r="AF184" s="110">
        <f t="shared" si="93"/>
        <v>0</v>
      </c>
      <c r="AG184" s="110">
        <f t="shared" si="94"/>
        <v>0</v>
      </c>
      <c r="AH184" s="110">
        <f t="shared" si="95"/>
        <v>0</v>
      </c>
      <c r="AI184" s="110">
        <f t="shared" si="102"/>
        <v>0.68012128386657078</v>
      </c>
      <c r="AJ184" s="110">
        <f t="shared" si="103"/>
        <v>1.3573615865520499</v>
      </c>
      <c r="AK184" s="110">
        <f t="shared" si="104"/>
        <v>1.254653642500507</v>
      </c>
      <c r="AL184" s="110">
        <f t="shared" si="105"/>
        <v>0.37488964631951321</v>
      </c>
      <c r="AM184" s="110">
        <f t="shared" si="106"/>
        <v>29.788474338326854</v>
      </c>
      <c r="AN184" s="110">
        <f t="shared" si="107"/>
        <v>35.68191998651892</v>
      </c>
      <c r="AO184" s="110">
        <f t="shared" si="108"/>
        <v>41.121261489747269</v>
      </c>
      <c r="AP184" s="110">
        <f t="shared" si="109"/>
        <v>11.336299197260809</v>
      </c>
      <c r="AQ184" s="90">
        <f t="shared" si="110"/>
        <v>0</v>
      </c>
      <c r="AR184" s="90">
        <f t="shared" si="111"/>
        <v>-5869.44</v>
      </c>
      <c r="AS184" s="90">
        <f t="shared" si="112"/>
        <v>5753.9503309495312</v>
      </c>
      <c r="AT184" s="89">
        <f t="shared" si="113"/>
        <v>-1.9676437454078766E-2</v>
      </c>
      <c r="AU184" s="109">
        <f t="shared" si="118"/>
        <v>167.96711874554475</v>
      </c>
      <c r="AV184" s="108">
        <f t="shared" si="96"/>
        <v>5921.9174496950764</v>
      </c>
      <c r="AW184" s="129">
        <f t="shared" si="114"/>
        <v>8.9407932775660282E-3</v>
      </c>
      <c r="AX184" s="90">
        <f t="shared" si="115"/>
        <v>182.75127665081163</v>
      </c>
      <c r="AY184" s="108">
        <f t="shared" si="97"/>
        <v>5936.7016076003429</v>
      </c>
      <c r="AZ184" s="89">
        <f t="shared" si="116"/>
        <v>1.1459629470672361E-2</v>
      </c>
      <c r="BA184" s="109"/>
      <c r="BB184" s="109">
        <f t="shared" si="117"/>
        <v>5869.44</v>
      </c>
      <c r="BC184" s="109" t="e">
        <f>(B184*AM184)+(C184*AN184)+(D184*AO184)+(E184*AP184)+(F184*#REF!)+(G184*#REF!)</f>
        <v>#REF!</v>
      </c>
      <c r="BE184" s="108">
        <f t="shared" si="82"/>
        <v>55.990001999999997</v>
      </c>
      <c r="BF184" s="108">
        <f t="shared" si="83"/>
        <v>0</v>
      </c>
    </row>
    <row r="185" spans="1:58" ht="12.75" customHeight="1" x14ac:dyDescent="0.2">
      <c r="A185" s="107">
        <v>40343</v>
      </c>
      <c r="B185" s="108">
        <v>57.34</v>
      </c>
      <c r="C185" s="108">
        <v>48.580002</v>
      </c>
      <c r="D185" s="108">
        <v>47.91</v>
      </c>
      <c r="E185" s="108">
        <v>58.939999</v>
      </c>
      <c r="F185" s="108"/>
      <c r="G185" s="108"/>
      <c r="L185" s="156">
        <f>IF(int=Weekly,-$B$4,IF(int=Bi_Weekly,-$B$4,IF(int=Monthly,0,IF(int=Quarterly,0,IF(int=Yearly,0,IF(int=None,0,0))))))</f>
        <v>0</v>
      </c>
      <c r="M185" s="110">
        <f t="shared" si="84"/>
        <v>0</v>
      </c>
      <c r="N185" s="126">
        <f t="shared" si="85"/>
        <v>0</v>
      </c>
      <c r="O185" s="110">
        <f t="shared" si="86"/>
        <v>0</v>
      </c>
      <c r="P185" s="110">
        <f t="shared" si="87"/>
        <v>0</v>
      </c>
      <c r="Q185" s="110">
        <f t="shared" si="98"/>
        <v>29.108353054460284</v>
      </c>
      <c r="R185" s="110">
        <f t="shared" si="99"/>
        <v>34.324558399966868</v>
      </c>
      <c r="S185" s="110">
        <f t="shared" si="100"/>
        <v>39.866607847246762</v>
      </c>
      <c r="T185" s="110">
        <f t="shared" si="101"/>
        <v>10.961409550941296</v>
      </c>
      <c r="U185" s="110"/>
      <c r="V185" s="110"/>
      <c r="W185" s="110"/>
      <c r="X185" s="110"/>
      <c r="Y185" s="110"/>
      <c r="Z185" s="110"/>
      <c r="AA185" s="110">
        <f t="shared" si="88"/>
        <v>0</v>
      </c>
      <c r="AB185" s="110">
        <f t="shared" si="89"/>
        <v>0</v>
      </c>
      <c r="AC185" s="110">
        <f t="shared" si="90"/>
        <v>0</v>
      </c>
      <c r="AD185" s="110">
        <f t="shared" si="91"/>
        <v>0</v>
      </c>
      <c r="AE185" s="110">
        <f t="shared" si="92"/>
        <v>0</v>
      </c>
      <c r="AF185" s="110">
        <f t="shared" si="93"/>
        <v>0</v>
      </c>
      <c r="AG185" s="110">
        <f t="shared" si="94"/>
        <v>0</v>
      </c>
      <c r="AH185" s="110">
        <f t="shared" si="95"/>
        <v>0</v>
      </c>
      <c r="AI185" s="110">
        <f t="shared" si="102"/>
        <v>0.68012128386657078</v>
      </c>
      <c r="AJ185" s="110">
        <f t="shared" si="103"/>
        <v>1.3573615865520499</v>
      </c>
      <c r="AK185" s="110">
        <f t="shared" si="104"/>
        <v>1.254653642500507</v>
      </c>
      <c r="AL185" s="110">
        <f t="shared" si="105"/>
        <v>0.37488964631951321</v>
      </c>
      <c r="AM185" s="110">
        <f t="shared" si="106"/>
        <v>29.788474338326854</v>
      </c>
      <c r="AN185" s="110">
        <f t="shared" si="107"/>
        <v>35.68191998651892</v>
      </c>
      <c r="AO185" s="110">
        <f t="shared" si="108"/>
        <v>41.121261489747269</v>
      </c>
      <c r="AP185" s="110">
        <f t="shared" si="109"/>
        <v>11.336299197260809</v>
      </c>
      <c r="AQ185" s="90">
        <f t="shared" si="110"/>
        <v>0</v>
      </c>
      <c r="AR185" s="90">
        <f t="shared" si="111"/>
        <v>-5869.44</v>
      </c>
      <c r="AS185" s="90">
        <f t="shared" si="112"/>
        <v>5892.6347297949224</v>
      </c>
      <c r="AT185" s="89">
        <f t="shared" si="113"/>
        <v>3.9517790104206529E-3</v>
      </c>
      <c r="AU185" s="109">
        <f t="shared" si="118"/>
        <v>167.96711874554475</v>
      </c>
      <c r="AV185" s="108">
        <f t="shared" si="96"/>
        <v>6060.6018485404675</v>
      </c>
      <c r="AW185" s="129">
        <f t="shared" si="114"/>
        <v>3.2569009742065225E-2</v>
      </c>
      <c r="AX185" s="90">
        <f t="shared" si="115"/>
        <v>187.14523439771267</v>
      </c>
      <c r="AY185" s="108">
        <f t="shared" si="97"/>
        <v>6079.7799641926349</v>
      </c>
      <c r="AZ185" s="89">
        <f t="shared" si="116"/>
        <v>3.5836462114381407E-2</v>
      </c>
      <c r="BA185" s="109"/>
      <c r="BB185" s="109">
        <f t="shared" si="117"/>
        <v>5869.44</v>
      </c>
      <c r="BC185" s="109" t="e">
        <f>(B185*AM185)+(C185*AN185)+(D185*AO185)+(E185*AP185)+(F185*#REF!)+(G185*#REF!)</f>
        <v>#REF!</v>
      </c>
      <c r="BE185" s="108">
        <f t="shared" si="82"/>
        <v>57.34</v>
      </c>
      <c r="BF185" s="108">
        <f t="shared" si="83"/>
        <v>0</v>
      </c>
    </row>
    <row r="186" spans="1:58" ht="12.75" customHeight="1" x14ac:dyDescent="0.2">
      <c r="A186" s="107">
        <v>40350</v>
      </c>
      <c r="B186" s="108">
        <v>55.049999</v>
      </c>
      <c r="C186" s="108">
        <v>46.59</v>
      </c>
      <c r="D186" s="108">
        <v>46.049999</v>
      </c>
      <c r="E186" s="108">
        <v>56.970001000000003</v>
      </c>
      <c r="F186" s="108"/>
      <c r="G186" s="108"/>
      <c r="L186" s="156">
        <f>IF(int=Weekly,-$B$4,IF(int=Bi_Weekly,0,IF(int=Monthly,0,IF(int=Quarterly,0,IF(int=Yearly,0,IF(int=None,0,0))))))</f>
        <v>0</v>
      </c>
      <c r="M186" s="110">
        <f t="shared" si="84"/>
        <v>0</v>
      </c>
      <c r="N186" s="126">
        <f t="shared" si="85"/>
        <v>0</v>
      </c>
      <c r="O186" s="110">
        <f t="shared" si="86"/>
        <v>0</v>
      </c>
      <c r="P186" s="110">
        <f t="shared" si="87"/>
        <v>0</v>
      </c>
      <c r="Q186" s="110">
        <f t="shared" si="98"/>
        <v>29.108353054460284</v>
      </c>
      <c r="R186" s="110">
        <f t="shared" si="99"/>
        <v>34.324558399966868</v>
      </c>
      <c r="S186" s="110">
        <f t="shared" si="100"/>
        <v>39.866607847246762</v>
      </c>
      <c r="T186" s="110">
        <f t="shared" si="101"/>
        <v>10.961409550941296</v>
      </c>
      <c r="U186" s="110"/>
      <c r="V186" s="110"/>
      <c r="W186" s="110"/>
      <c r="X186" s="110"/>
      <c r="Y186" s="110"/>
      <c r="Z186" s="110"/>
      <c r="AA186" s="110">
        <f t="shared" si="88"/>
        <v>0</v>
      </c>
      <c r="AB186" s="110">
        <f t="shared" si="89"/>
        <v>0</v>
      </c>
      <c r="AC186" s="110">
        <f t="shared" si="90"/>
        <v>0</v>
      </c>
      <c r="AD186" s="110">
        <f t="shared" si="91"/>
        <v>0</v>
      </c>
      <c r="AE186" s="110">
        <f t="shared" si="92"/>
        <v>0</v>
      </c>
      <c r="AF186" s="110">
        <f t="shared" si="93"/>
        <v>0</v>
      </c>
      <c r="AG186" s="110">
        <f t="shared" si="94"/>
        <v>0</v>
      </c>
      <c r="AH186" s="110">
        <f t="shared" si="95"/>
        <v>0</v>
      </c>
      <c r="AI186" s="110">
        <f t="shared" si="102"/>
        <v>0.68012128386657078</v>
      </c>
      <c r="AJ186" s="110">
        <f t="shared" si="103"/>
        <v>1.3573615865520499</v>
      </c>
      <c r="AK186" s="110">
        <f t="shared" si="104"/>
        <v>1.254653642500507</v>
      </c>
      <c r="AL186" s="110">
        <f t="shared" si="105"/>
        <v>0.37488964631951321</v>
      </c>
      <c r="AM186" s="110">
        <f t="shared" si="106"/>
        <v>29.788474338326854</v>
      </c>
      <c r="AN186" s="110">
        <f t="shared" si="107"/>
        <v>35.68191998651892</v>
      </c>
      <c r="AO186" s="110">
        <f t="shared" si="108"/>
        <v>41.121261489747269</v>
      </c>
      <c r="AP186" s="110">
        <f t="shared" si="109"/>
        <v>11.336299197260809</v>
      </c>
      <c r="AQ186" s="90">
        <f t="shared" si="110"/>
        <v>0</v>
      </c>
      <c r="AR186" s="90">
        <f t="shared" si="111"/>
        <v>-5869.44</v>
      </c>
      <c r="AS186" s="90">
        <f t="shared" si="112"/>
        <v>5661.924746971783</v>
      </c>
      <c r="AT186" s="89">
        <f t="shared" si="113"/>
        <v>-3.535520476028664E-2</v>
      </c>
      <c r="AU186" s="109">
        <f t="shared" si="118"/>
        <v>167.96711874554475</v>
      </c>
      <c r="AV186" s="108">
        <f t="shared" si="96"/>
        <v>5829.8918657173281</v>
      </c>
      <c r="AW186" s="129">
        <f t="shared" si="114"/>
        <v>-6.7379740286418466E-3</v>
      </c>
      <c r="AX186" s="90">
        <f t="shared" si="115"/>
        <v>179.81441482240047</v>
      </c>
      <c r="AY186" s="108">
        <f t="shared" si="97"/>
        <v>5841.739161794183</v>
      </c>
      <c r="AZ186" s="89">
        <f t="shared" si="116"/>
        <v>-4.7195027474199458E-3</v>
      </c>
      <c r="BA186" s="109"/>
      <c r="BB186" s="109">
        <f t="shared" si="117"/>
        <v>5869.44</v>
      </c>
      <c r="BC186" s="109" t="e">
        <f>(B186*AM186)+(C186*AN186)+(D186*AO186)+(E186*AP186)+(F186*#REF!)+(G186*#REF!)</f>
        <v>#REF!</v>
      </c>
      <c r="BE186" s="108">
        <f t="shared" si="82"/>
        <v>55.049999</v>
      </c>
      <c r="BF186" s="108">
        <f t="shared" si="83"/>
        <v>0</v>
      </c>
    </row>
    <row r="187" spans="1:58" ht="12.75" customHeight="1" x14ac:dyDescent="0.2">
      <c r="A187" s="107">
        <v>40357</v>
      </c>
      <c r="B187" s="108">
        <v>52.080002</v>
      </c>
      <c r="C187" s="108">
        <v>44.169998</v>
      </c>
      <c r="D187" s="108">
        <v>43.169998</v>
      </c>
      <c r="E187" s="108">
        <v>52.990001999999997</v>
      </c>
      <c r="F187" s="108"/>
      <c r="G187" s="108"/>
      <c r="L187" s="156">
        <f>IF(int=Weekly,-$B$4,IF(int=Bi_Weekly,-$B$4,IF(int=Monthly,-$B$4,IF(int=Quarterly,0,IF(int=Yearly,0,IF(int=None,0,0))))))</f>
        <v>0</v>
      </c>
      <c r="M187" s="110">
        <f t="shared" si="84"/>
        <v>0</v>
      </c>
      <c r="N187" s="126">
        <f t="shared" si="85"/>
        <v>0</v>
      </c>
      <c r="O187" s="110">
        <f t="shared" si="86"/>
        <v>0</v>
      </c>
      <c r="P187" s="110">
        <f t="shared" si="87"/>
        <v>0</v>
      </c>
      <c r="Q187" s="110">
        <f t="shared" si="98"/>
        <v>29.108353054460284</v>
      </c>
      <c r="R187" s="110">
        <f t="shared" si="99"/>
        <v>34.324558399966868</v>
      </c>
      <c r="S187" s="110">
        <f t="shared" si="100"/>
        <v>39.866607847246762</v>
      </c>
      <c r="T187" s="110">
        <f t="shared" si="101"/>
        <v>10.961409550941296</v>
      </c>
      <c r="U187" s="110">
        <v>0.26900000000000002</v>
      </c>
      <c r="V187" s="110">
        <v>0.32700000000000001</v>
      </c>
      <c r="W187" s="110"/>
      <c r="X187" s="110"/>
      <c r="Y187" s="110"/>
      <c r="Z187" s="110"/>
      <c r="AA187" s="110">
        <f t="shared" si="88"/>
        <v>7.8301469716498167</v>
      </c>
      <c r="AB187" s="110">
        <f t="shared" si="89"/>
        <v>11.224130596789166</v>
      </c>
      <c r="AC187" s="110">
        <f t="shared" si="90"/>
        <v>0</v>
      </c>
      <c r="AD187" s="110">
        <f t="shared" si="91"/>
        <v>0</v>
      </c>
      <c r="AE187" s="110">
        <f t="shared" si="92"/>
        <v>0.15034843838235293</v>
      </c>
      <c r="AF187" s="110">
        <f t="shared" si="93"/>
        <v>0.25411209203109236</v>
      </c>
      <c r="AG187" s="110">
        <f t="shared" si="94"/>
        <v>0</v>
      </c>
      <c r="AH187" s="110">
        <f t="shared" si="95"/>
        <v>0</v>
      </c>
      <c r="AI187" s="110">
        <f t="shared" si="102"/>
        <v>0.83046972224892368</v>
      </c>
      <c r="AJ187" s="110">
        <f t="shared" si="103"/>
        <v>1.6114736785831423</v>
      </c>
      <c r="AK187" s="110">
        <f t="shared" si="104"/>
        <v>1.254653642500507</v>
      </c>
      <c r="AL187" s="110">
        <f t="shared" si="105"/>
        <v>0.37488964631951321</v>
      </c>
      <c r="AM187" s="110">
        <f t="shared" si="106"/>
        <v>29.938822776709209</v>
      </c>
      <c r="AN187" s="110">
        <f t="shared" si="107"/>
        <v>35.936032078550014</v>
      </c>
      <c r="AO187" s="110">
        <f t="shared" si="108"/>
        <v>41.121261489747269</v>
      </c>
      <c r="AP187" s="110">
        <f t="shared" si="109"/>
        <v>11.336299197260809</v>
      </c>
      <c r="AQ187" s="90">
        <f t="shared" si="110"/>
        <v>19.054277568438984</v>
      </c>
      <c r="AR187" s="90">
        <f t="shared" si="111"/>
        <v>-5869.44</v>
      </c>
      <c r="AS187" s="90">
        <f t="shared" si="112"/>
        <v>5333.9652562300425</v>
      </c>
      <c r="AT187" s="89">
        <f t="shared" si="113"/>
        <v>-9.1230976680902631E-2</v>
      </c>
      <c r="AU187" s="109">
        <f t="shared" si="118"/>
        <v>187.02139631398373</v>
      </c>
      <c r="AV187" s="108">
        <f t="shared" si="96"/>
        <v>5520.9866525440266</v>
      </c>
      <c r="AW187" s="129">
        <f t="shared" si="114"/>
        <v>-5.9367392367239979E-2</v>
      </c>
      <c r="AX187" s="90">
        <f t="shared" si="115"/>
        <v>188.45845230142334</v>
      </c>
      <c r="AY187" s="108">
        <f t="shared" si="97"/>
        <v>5522.4237085314662</v>
      </c>
      <c r="AZ187" s="89">
        <f t="shared" si="116"/>
        <v>-5.912255538322797E-2</v>
      </c>
      <c r="BA187" s="109"/>
      <c r="BB187" s="109">
        <f t="shared" si="117"/>
        <v>5869.44</v>
      </c>
      <c r="BC187" s="109" t="e">
        <f>(B187*AM187)+(C187*AN187)+(D187*AO187)+(E187*AP187)+(F187*#REF!)+(G187*#REF!)</f>
        <v>#REF!</v>
      </c>
      <c r="BE187" s="108">
        <f t="shared" si="82"/>
        <v>52.080002</v>
      </c>
      <c r="BF187" s="108">
        <f t="shared" si="83"/>
        <v>0</v>
      </c>
    </row>
    <row r="188" spans="1:58" ht="12.75" customHeight="1" x14ac:dyDescent="0.2">
      <c r="A188" s="107">
        <v>40365</v>
      </c>
      <c r="B188" s="108">
        <v>54.889999000000003</v>
      </c>
      <c r="C188" s="108">
        <v>46.709999000000003</v>
      </c>
      <c r="D188" s="108">
        <v>45.860000999999997</v>
      </c>
      <c r="E188" s="108">
        <v>55.91</v>
      </c>
      <c r="F188" s="108"/>
      <c r="G188" s="108"/>
      <c r="L188" s="156">
        <f>IF(int=Weekly,-$B$4,IF(int=Bi_Weekly,0,IF(int=Monthly,0,IF(int=Quarterly,0,IF(int=Yearly,0,IF(int=None,0,0))))))</f>
        <v>0</v>
      </c>
      <c r="M188" s="110">
        <f t="shared" si="84"/>
        <v>0</v>
      </c>
      <c r="N188" s="126">
        <f t="shared" si="85"/>
        <v>0</v>
      </c>
      <c r="O188" s="110">
        <f t="shared" si="86"/>
        <v>0</v>
      </c>
      <c r="P188" s="110">
        <f t="shared" si="87"/>
        <v>0</v>
      </c>
      <c r="Q188" s="110">
        <f t="shared" si="98"/>
        <v>29.108353054460284</v>
      </c>
      <c r="R188" s="110">
        <f t="shared" si="99"/>
        <v>34.324558399966868</v>
      </c>
      <c r="S188" s="110">
        <f t="shared" si="100"/>
        <v>39.866607847246762</v>
      </c>
      <c r="T188" s="110">
        <f t="shared" si="101"/>
        <v>10.961409550941296</v>
      </c>
      <c r="U188" s="110"/>
      <c r="V188" s="110"/>
      <c r="W188" s="110"/>
      <c r="X188" s="110"/>
      <c r="Y188" s="110"/>
      <c r="Z188" s="110"/>
      <c r="AA188" s="110">
        <f t="shared" si="88"/>
        <v>0</v>
      </c>
      <c r="AB188" s="110">
        <f t="shared" si="89"/>
        <v>0</v>
      </c>
      <c r="AC188" s="110">
        <f t="shared" si="90"/>
        <v>0</v>
      </c>
      <c r="AD188" s="110">
        <f t="shared" si="91"/>
        <v>0</v>
      </c>
      <c r="AE188" s="110">
        <f t="shared" si="92"/>
        <v>0</v>
      </c>
      <c r="AF188" s="110">
        <f t="shared" si="93"/>
        <v>0</v>
      </c>
      <c r="AG188" s="110">
        <f t="shared" si="94"/>
        <v>0</v>
      </c>
      <c r="AH188" s="110">
        <f t="shared" si="95"/>
        <v>0</v>
      </c>
      <c r="AI188" s="110">
        <f t="shared" si="102"/>
        <v>0.83046972224892368</v>
      </c>
      <c r="AJ188" s="110">
        <f t="shared" si="103"/>
        <v>1.6114736785831423</v>
      </c>
      <c r="AK188" s="110">
        <f t="shared" si="104"/>
        <v>1.254653642500507</v>
      </c>
      <c r="AL188" s="110">
        <f t="shared" si="105"/>
        <v>0.37488964631951321</v>
      </c>
      <c r="AM188" s="110">
        <f t="shared" si="106"/>
        <v>29.938822776709209</v>
      </c>
      <c r="AN188" s="110">
        <f t="shared" si="107"/>
        <v>35.936032078550014</v>
      </c>
      <c r="AO188" s="110">
        <f t="shared" si="108"/>
        <v>41.121261489747269</v>
      </c>
      <c r="AP188" s="110">
        <f t="shared" si="109"/>
        <v>11.336299197260809</v>
      </c>
      <c r="AQ188" s="90">
        <f t="shared" si="110"/>
        <v>0</v>
      </c>
      <c r="AR188" s="90">
        <f t="shared" si="111"/>
        <v>-5869.44</v>
      </c>
      <c r="AS188" s="90">
        <f t="shared" si="112"/>
        <v>5642.1926423233381</v>
      </c>
      <c r="AT188" s="89">
        <f t="shared" si="113"/>
        <v>-3.8717042456633211E-2</v>
      </c>
      <c r="AU188" s="109">
        <f t="shared" si="118"/>
        <v>187.02139631398373</v>
      </c>
      <c r="AV188" s="108">
        <f t="shared" si="96"/>
        <v>5829.2140386373221</v>
      </c>
      <c r="AW188" s="129">
        <f t="shared" si="114"/>
        <v>-6.8534581429706698E-3</v>
      </c>
      <c r="AX188" s="90">
        <f t="shared" si="115"/>
        <v>199.35491356436947</v>
      </c>
      <c r="AY188" s="108">
        <f t="shared" si="97"/>
        <v>5841.5475558877079</v>
      </c>
      <c r="AZ188" s="89">
        <f t="shared" si="116"/>
        <v>-4.7521474130908237E-3</v>
      </c>
      <c r="BA188" s="109"/>
      <c r="BB188" s="109">
        <f t="shared" si="117"/>
        <v>5869.44</v>
      </c>
      <c r="BC188" s="109" t="e">
        <f>(B188*AM188)+(C188*AN188)+(D188*AO188)+(E188*AP188)+(F188*#REF!)+(G188*#REF!)</f>
        <v>#REF!</v>
      </c>
      <c r="BE188" s="108">
        <f t="shared" si="82"/>
        <v>54.889999000000003</v>
      </c>
      <c r="BF188" s="108">
        <f t="shared" si="83"/>
        <v>0</v>
      </c>
    </row>
    <row r="189" spans="1:58" ht="12.75" customHeight="1" x14ac:dyDescent="0.2">
      <c r="A189" s="107">
        <v>40371</v>
      </c>
      <c r="B189" s="108">
        <v>54.23</v>
      </c>
      <c r="C189" s="108">
        <v>45.93</v>
      </c>
      <c r="D189" s="108">
        <v>44.84</v>
      </c>
      <c r="E189" s="108">
        <v>54.540000999999997</v>
      </c>
      <c r="F189" s="108"/>
      <c r="G189" s="108"/>
      <c r="L189" s="156">
        <f>IF(int=Weekly,-$B$4,IF(int=Bi_Weekly,-$B$4,IF(int=Monthly,0,IF(int=Quarterly,0,IF(int=Yearly,0,IF(int=None,0,0))))))</f>
        <v>0</v>
      </c>
      <c r="M189" s="110">
        <f t="shared" si="84"/>
        <v>0</v>
      </c>
      <c r="N189" s="126">
        <f t="shared" si="85"/>
        <v>0</v>
      </c>
      <c r="O189" s="110">
        <f t="shared" si="86"/>
        <v>0</v>
      </c>
      <c r="P189" s="110">
        <f t="shared" si="87"/>
        <v>0</v>
      </c>
      <c r="Q189" s="110">
        <f t="shared" si="98"/>
        <v>29.108353054460284</v>
      </c>
      <c r="R189" s="110">
        <f t="shared" si="99"/>
        <v>34.324558399966868</v>
      </c>
      <c r="S189" s="110">
        <f t="shared" si="100"/>
        <v>39.866607847246762</v>
      </c>
      <c r="T189" s="110">
        <f t="shared" si="101"/>
        <v>10.961409550941296</v>
      </c>
      <c r="U189" s="110"/>
      <c r="V189" s="110"/>
      <c r="W189" s="110"/>
      <c r="X189" s="110"/>
      <c r="Y189" s="110"/>
      <c r="Z189" s="110"/>
      <c r="AA189" s="110">
        <f t="shared" si="88"/>
        <v>0</v>
      </c>
      <c r="AB189" s="110">
        <f t="shared" si="89"/>
        <v>0</v>
      </c>
      <c r="AC189" s="110">
        <f t="shared" si="90"/>
        <v>0</v>
      </c>
      <c r="AD189" s="110">
        <f t="shared" si="91"/>
        <v>0</v>
      </c>
      <c r="AE189" s="110">
        <f t="shared" si="92"/>
        <v>0</v>
      </c>
      <c r="AF189" s="110">
        <f t="shared" si="93"/>
        <v>0</v>
      </c>
      <c r="AG189" s="110">
        <f t="shared" si="94"/>
        <v>0</v>
      </c>
      <c r="AH189" s="110">
        <f t="shared" si="95"/>
        <v>0</v>
      </c>
      <c r="AI189" s="110">
        <f t="shared" si="102"/>
        <v>0.83046972224892368</v>
      </c>
      <c r="AJ189" s="110">
        <f t="shared" si="103"/>
        <v>1.6114736785831423</v>
      </c>
      <c r="AK189" s="110">
        <f t="shared" si="104"/>
        <v>1.254653642500507</v>
      </c>
      <c r="AL189" s="110">
        <f t="shared" si="105"/>
        <v>0.37488964631951321</v>
      </c>
      <c r="AM189" s="110">
        <f t="shared" si="106"/>
        <v>29.938822776709209</v>
      </c>
      <c r="AN189" s="110">
        <f t="shared" si="107"/>
        <v>35.936032078550014</v>
      </c>
      <c r="AO189" s="110">
        <f t="shared" si="108"/>
        <v>41.121261489747269</v>
      </c>
      <c r="AP189" s="110">
        <f t="shared" si="109"/>
        <v>11.336299197260809</v>
      </c>
      <c r="AQ189" s="90">
        <f t="shared" si="110"/>
        <v>0</v>
      </c>
      <c r="AR189" s="90">
        <f t="shared" si="111"/>
        <v>-5869.44</v>
      </c>
      <c r="AS189" s="90">
        <f t="shared" si="112"/>
        <v>5540.5269371941522</v>
      </c>
      <c r="AT189" s="89">
        <f t="shared" si="113"/>
        <v>-5.6038235812249093E-2</v>
      </c>
      <c r="AU189" s="109">
        <f t="shared" si="118"/>
        <v>187.02139631398373</v>
      </c>
      <c r="AV189" s="108">
        <f t="shared" si="96"/>
        <v>5727.5483335081362</v>
      </c>
      <c r="AW189" s="129">
        <f t="shared" si="114"/>
        <v>-2.4174651498586441E-2</v>
      </c>
      <c r="AX189" s="90">
        <f t="shared" si="115"/>
        <v>195.75651010976151</v>
      </c>
      <c r="AY189" s="108">
        <f t="shared" si="97"/>
        <v>5736.2834473039138</v>
      </c>
      <c r="AZ189" s="89">
        <f t="shared" si="116"/>
        <v>-2.268641517693093E-2</v>
      </c>
      <c r="BA189" s="109"/>
      <c r="BB189" s="109">
        <f t="shared" si="117"/>
        <v>5869.44</v>
      </c>
      <c r="BC189" s="109" t="e">
        <f>(B189*AM189)+(C189*AN189)+(D189*AO189)+(E189*AP189)+(F189*#REF!)+(G189*#REF!)</f>
        <v>#REF!</v>
      </c>
      <c r="BE189" s="108">
        <f t="shared" si="82"/>
        <v>54.23</v>
      </c>
      <c r="BF189" s="108">
        <f t="shared" si="83"/>
        <v>0</v>
      </c>
    </row>
    <row r="190" spans="1:58" ht="12.75" customHeight="1" x14ac:dyDescent="0.2">
      <c r="A190" s="107">
        <v>40378</v>
      </c>
      <c r="B190" s="108">
        <v>56.259998000000003</v>
      </c>
      <c r="C190" s="108">
        <v>47.43</v>
      </c>
      <c r="D190" s="108">
        <v>46.889999000000003</v>
      </c>
      <c r="E190" s="108">
        <v>57.790000999999997</v>
      </c>
      <c r="F190" s="108"/>
      <c r="G190" s="108"/>
      <c r="L190" s="156">
        <f>IF(int=Weekly,-$B$4,IF(int=Bi_Weekly,0,IF(int=Monthly,0,IF(int=Quarterly,0,IF(int=Yearly,0,IF(int=None,0,0))))))</f>
        <v>0</v>
      </c>
      <c r="M190" s="110">
        <f t="shared" si="84"/>
        <v>0</v>
      </c>
      <c r="N190" s="126">
        <f t="shared" si="85"/>
        <v>0</v>
      </c>
      <c r="O190" s="110">
        <f t="shared" si="86"/>
        <v>0</v>
      </c>
      <c r="P190" s="110">
        <f t="shared" si="87"/>
        <v>0</v>
      </c>
      <c r="Q190" s="110">
        <f t="shared" si="98"/>
        <v>29.108353054460284</v>
      </c>
      <c r="R190" s="110">
        <f t="shared" si="99"/>
        <v>34.324558399966868</v>
      </c>
      <c r="S190" s="110">
        <f t="shared" si="100"/>
        <v>39.866607847246762</v>
      </c>
      <c r="T190" s="110">
        <f t="shared" si="101"/>
        <v>10.961409550941296</v>
      </c>
      <c r="U190" s="110"/>
      <c r="V190" s="110"/>
      <c r="W190" s="110"/>
      <c r="X190" s="110"/>
      <c r="Y190" s="110"/>
      <c r="Z190" s="110"/>
      <c r="AA190" s="110">
        <f t="shared" si="88"/>
        <v>0</v>
      </c>
      <c r="AB190" s="110">
        <f t="shared" si="89"/>
        <v>0</v>
      </c>
      <c r="AC190" s="110">
        <f t="shared" si="90"/>
        <v>0</v>
      </c>
      <c r="AD190" s="110">
        <f t="shared" si="91"/>
        <v>0</v>
      </c>
      <c r="AE190" s="110">
        <f t="shared" si="92"/>
        <v>0</v>
      </c>
      <c r="AF190" s="110">
        <f t="shared" si="93"/>
        <v>0</v>
      </c>
      <c r="AG190" s="110">
        <f t="shared" si="94"/>
        <v>0</v>
      </c>
      <c r="AH190" s="110">
        <f t="shared" si="95"/>
        <v>0</v>
      </c>
      <c r="AI190" s="110">
        <f t="shared" si="102"/>
        <v>0.83046972224892368</v>
      </c>
      <c r="AJ190" s="110">
        <f t="shared" si="103"/>
        <v>1.6114736785831423</v>
      </c>
      <c r="AK190" s="110">
        <f t="shared" si="104"/>
        <v>1.254653642500507</v>
      </c>
      <c r="AL190" s="110">
        <f t="shared" si="105"/>
        <v>0.37488964631951321</v>
      </c>
      <c r="AM190" s="110">
        <f t="shared" si="106"/>
        <v>29.938822776709209</v>
      </c>
      <c r="AN190" s="110">
        <f t="shared" si="107"/>
        <v>35.936032078550014</v>
      </c>
      <c r="AO190" s="110">
        <f t="shared" si="108"/>
        <v>41.121261489747269</v>
      </c>
      <c r="AP190" s="110">
        <f t="shared" si="109"/>
        <v>11.336299197260809</v>
      </c>
      <c r="AQ190" s="90">
        <f t="shared" si="110"/>
        <v>0</v>
      </c>
      <c r="AR190" s="90">
        <f t="shared" si="111"/>
        <v>-5869.44</v>
      </c>
      <c r="AS190" s="90">
        <f t="shared" si="112"/>
        <v>5768.4547605387579</v>
      </c>
      <c r="AT190" s="89">
        <f t="shared" si="113"/>
        <v>-1.7205259694492492E-2</v>
      </c>
      <c r="AU190" s="109">
        <f t="shared" si="118"/>
        <v>187.02139631398373</v>
      </c>
      <c r="AV190" s="108">
        <f t="shared" si="96"/>
        <v>5955.476156852742</v>
      </c>
      <c r="AW190" s="129">
        <f t="shared" si="114"/>
        <v>1.4658324619170271E-2</v>
      </c>
      <c r="AX190" s="90">
        <f t="shared" si="115"/>
        <v>203.65000256587288</v>
      </c>
      <c r="AY190" s="108">
        <f t="shared" si="97"/>
        <v>5972.1047631046304</v>
      </c>
      <c r="AZ190" s="89">
        <f t="shared" si="116"/>
        <v>1.7491406864135417E-2</v>
      </c>
      <c r="BA190" s="109"/>
      <c r="BB190" s="109">
        <f t="shared" si="117"/>
        <v>5869.44</v>
      </c>
      <c r="BC190" s="109" t="e">
        <f>(B190*AM190)+(C190*AN190)+(D190*AO190)+(E190*AP190)+(F190*#REF!)+(G190*#REF!)</f>
        <v>#REF!</v>
      </c>
      <c r="BE190" s="108">
        <f t="shared" si="82"/>
        <v>56.259998000000003</v>
      </c>
      <c r="BF190" s="108">
        <f t="shared" si="83"/>
        <v>0</v>
      </c>
    </row>
    <row r="191" spans="1:58" ht="12.75" customHeight="1" x14ac:dyDescent="0.2">
      <c r="A191" s="107">
        <v>40385</v>
      </c>
      <c r="B191" s="108">
        <v>56.25</v>
      </c>
      <c r="C191" s="108">
        <v>47.599997999999999</v>
      </c>
      <c r="D191" s="108">
        <v>46.759998000000003</v>
      </c>
      <c r="E191" s="108">
        <v>57.919998</v>
      </c>
      <c r="F191" s="108"/>
      <c r="G191" s="108"/>
      <c r="L191" s="156">
        <f>IF(int=Weekly,-$B$4,IF(int=Bi_Weekly,-$B$4,IF(int=Monthly,-$B$4,IF(int=Quarterly,-$B$4,IF(int=Yearly,-$B$4,IF(int=None,0,0))))))</f>
        <v>-489.12</v>
      </c>
      <c r="M191" s="110">
        <f t="shared" si="84"/>
        <v>2.7886361599999998</v>
      </c>
      <c r="N191" s="126">
        <f t="shared" si="85"/>
        <v>2.9850707136584336</v>
      </c>
      <c r="O191" s="110">
        <f t="shared" si="86"/>
        <v>3.025096451030644</v>
      </c>
      <c r="P191" s="110">
        <f t="shared" si="87"/>
        <v>0.84109726661247486</v>
      </c>
      <c r="Q191" s="110">
        <f t="shared" si="98"/>
        <v>31.896989214460284</v>
      </c>
      <c r="R191" s="110">
        <f t="shared" si="99"/>
        <v>37.309629113625299</v>
      </c>
      <c r="S191" s="110">
        <f t="shared" si="100"/>
        <v>42.891704298277403</v>
      </c>
      <c r="T191" s="110">
        <f t="shared" si="101"/>
        <v>11.802506817553772</v>
      </c>
      <c r="U191" s="110"/>
      <c r="V191" s="110"/>
      <c r="W191" s="110"/>
      <c r="X191" s="110"/>
      <c r="Y191" s="110"/>
      <c r="Z191" s="110"/>
      <c r="AA191" s="110">
        <f t="shared" si="88"/>
        <v>0</v>
      </c>
      <c r="AB191" s="110">
        <f t="shared" si="89"/>
        <v>0</v>
      </c>
      <c r="AC191" s="110">
        <f t="shared" si="90"/>
        <v>0</v>
      </c>
      <c r="AD191" s="110">
        <f t="shared" si="91"/>
        <v>0</v>
      </c>
      <c r="AE191" s="110">
        <f t="shared" si="92"/>
        <v>0</v>
      </c>
      <c r="AF191" s="110">
        <f t="shared" si="93"/>
        <v>0</v>
      </c>
      <c r="AG191" s="110">
        <f t="shared" si="94"/>
        <v>0</v>
      </c>
      <c r="AH191" s="110">
        <f t="shared" si="95"/>
        <v>0</v>
      </c>
      <c r="AI191" s="110">
        <f t="shared" si="102"/>
        <v>0.83046972224892368</v>
      </c>
      <c r="AJ191" s="110">
        <f t="shared" si="103"/>
        <v>1.6114736785831423</v>
      </c>
      <c r="AK191" s="110">
        <f t="shared" si="104"/>
        <v>1.254653642500507</v>
      </c>
      <c r="AL191" s="110">
        <f t="shared" si="105"/>
        <v>0.37488964631951321</v>
      </c>
      <c r="AM191" s="110">
        <f t="shared" si="106"/>
        <v>32.727458936709205</v>
      </c>
      <c r="AN191" s="110">
        <f t="shared" si="107"/>
        <v>38.921102792208444</v>
      </c>
      <c r="AO191" s="110">
        <f t="shared" si="108"/>
        <v>44.146357940777911</v>
      </c>
      <c r="AP191" s="110">
        <f t="shared" si="109"/>
        <v>12.177396463873285</v>
      </c>
      <c r="AQ191" s="90">
        <f t="shared" si="110"/>
        <v>0</v>
      </c>
      <c r="AR191" s="90">
        <f t="shared" si="111"/>
        <v>-6358.5599999999995</v>
      </c>
      <c r="AS191" s="90">
        <f t="shared" si="112"/>
        <v>6259.3610929744409</v>
      </c>
      <c r="AT191" s="89">
        <f t="shared" si="113"/>
        <v>-1.5600844692125082E-2</v>
      </c>
      <c r="AU191" s="109">
        <f t="shared" si="118"/>
        <v>187.02139631398373</v>
      </c>
      <c r="AV191" s="108">
        <f t="shared" si="96"/>
        <v>6446.3824892884249</v>
      </c>
      <c r="AW191" s="129">
        <f t="shared" si="114"/>
        <v>1.3811694674332742E-2</v>
      </c>
      <c r="AX191" s="90">
        <f t="shared" si="115"/>
        <v>203.80127513317552</v>
      </c>
      <c r="AY191" s="108">
        <f t="shared" si="97"/>
        <v>6463.1623681076162</v>
      </c>
      <c r="AZ191" s="89">
        <f t="shared" si="116"/>
        <v>1.6450637897199583E-2</v>
      </c>
      <c r="BA191" s="109"/>
      <c r="BB191" s="109">
        <f t="shared" si="117"/>
        <v>6358.5599999999995</v>
      </c>
      <c r="BC191" s="109" t="e">
        <f>(B191*AM191)+(C191*AN191)+(D191*AO191)+(E191*AP191)+(F191*#REF!)+(G191*#REF!)</f>
        <v>#REF!</v>
      </c>
      <c r="BE191" s="108">
        <f t="shared" si="82"/>
        <v>56.25</v>
      </c>
      <c r="BF191" s="108">
        <f t="shared" si="83"/>
        <v>0</v>
      </c>
    </row>
    <row r="192" spans="1:58" ht="12.75" customHeight="1" x14ac:dyDescent="0.2">
      <c r="A192" s="107">
        <v>40392</v>
      </c>
      <c r="B192" s="108">
        <v>57.27</v>
      </c>
      <c r="C192" s="108">
        <v>48.459999000000003</v>
      </c>
      <c r="D192" s="108">
        <v>47.389999000000003</v>
      </c>
      <c r="E192" s="108">
        <v>58.150002000000001</v>
      </c>
      <c r="F192" s="108"/>
      <c r="G192" s="108"/>
      <c r="L192" s="156">
        <f>IF(int=Weekly,-$B$4,IF(int=Bi_Weekly,0,IF(int=Monthly,0,IF(int=Quarterly,0,IF(int=Yearly,0,IF(int=None,0,0))))))</f>
        <v>0</v>
      </c>
      <c r="M192" s="110">
        <f t="shared" si="84"/>
        <v>0</v>
      </c>
      <c r="N192" s="126">
        <f t="shared" si="85"/>
        <v>0</v>
      </c>
      <c r="O192" s="110">
        <f t="shared" si="86"/>
        <v>0</v>
      </c>
      <c r="P192" s="110">
        <f t="shared" si="87"/>
        <v>0</v>
      </c>
      <c r="Q192" s="110">
        <f t="shared" si="98"/>
        <v>31.896989214460284</v>
      </c>
      <c r="R192" s="110">
        <f t="shared" si="99"/>
        <v>37.309629113625299</v>
      </c>
      <c r="S192" s="110">
        <f t="shared" si="100"/>
        <v>42.891704298277403</v>
      </c>
      <c r="T192" s="110">
        <f t="shared" si="101"/>
        <v>11.802506817553772</v>
      </c>
      <c r="U192" s="110"/>
      <c r="V192" s="110"/>
      <c r="W192" s="110"/>
      <c r="X192" s="110"/>
      <c r="Y192" s="110"/>
      <c r="Z192" s="110"/>
      <c r="AA192" s="110">
        <f t="shared" si="88"/>
        <v>0</v>
      </c>
      <c r="AB192" s="110">
        <f t="shared" si="89"/>
        <v>0</v>
      </c>
      <c r="AC192" s="110">
        <f t="shared" si="90"/>
        <v>0</v>
      </c>
      <c r="AD192" s="110">
        <f t="shared" si="91"/>
        <v>0</v>
      </c>
      <c r="AE192" s="110">
        <f t="shared" si="92"/>
        <v>0</v>
      </c>
      <c r="AF192" s="110">
        <f t="shared" si="93"/>
        <v>0</v>
      </c>
      <c r="AG192" s="110">
        <f t="shared" si="94"/>
        <v>0</v>
      </c>
      <c r="AH192" s="110">
        <f t="shared" si="95"/>
        <v>0</v>
      </c>
      <c r="AI192" s="110">
        <f t="shared" si="102"/>
        <v>0.83046972224892368</v>
      </c>
      <c r="AJ192" s="110">
        <f t="shared" si="103"/>
        <v>1.6114736785831423</v>
      </c>
      <c r="AK192" s="110">
        <f t="shared" si="104"/>
        <v>1.254653642500507</v>
      </c>
      <c r="AL192" s="110">
        <f t="shared" si="105"/>
        <v>0.37488964631951321</v>
      </c>
      <c r="AM192" s="110">
        <f t="shared" si="106"/>
        <v>32.727458936709205</v>
      </c>
      <c r="AN192" s="110">
        <f t="shared" si="107"/>
        <v>38.921102792208444</v>
      </c>
      <c r="AO192" s="110">
        <f t="shared" si="108"/>
        <v>44.146357940777911</v>
      </c>
      <c r="AP192" s="110">
        <f t="shared" si="109"/>
        <v>12.177396463873285</v>
      </c>
      <c r="AQ192" s="90">
        <f t="shared" si="110"/>
        <v>0</v>
      </c>
      <c r="AR192" s="90">
        <f t="shared" si="111"/>
        <v>-6358.5599999999995</v>
      </c>
      <c r="AS192" s="90">
        <f t="shared" si="112"/>
        <v>6353.7187806982211</v>
      </c>
      <c r="AT192" s="89">
        <f t="shared" si="113"/>
        <v>-7.6137038917278854E-4</v>
      </c>
      <c r="AU192" s="109">
        <f t="shared" si="118"/>
        <v>187.02139631398373</v>
      </c>
      <c r="AV192" s="108">
        <f t="shared" si="96"/>
        <v>6540.7401770122051</v>
      </c>
      <c r="AW192" s="129">
        <f t="shared" si="114"/>
        <v>2.8651168977285035E-2</v>
      </c>
      <c r="AX192" s="90">
        <f t="shared" si="115"/>
        <v>206.91088239256564</v>
      </c>
      <c r="AY192" s="108">
        <f t="shared" si="97"/>
        <v>6560.6296630907864</v>
      </c>
      <c r="AZ192" s="89">
        <f t="shared" si="116"/>
        <v>3.1779154885821059E-2</v>
      </c>
      <c r="BA192" s="109"/>
      <c r="BB192" s="109">
        <f t="shared" si="117"/>
        <v>6358.5599999999995</v>
      </c>
      <c r="BC192" s="109" t="e">
        <f>(B192*AM192)+(C192*AN192)+(D192*AO192)+(E192*AP192)+(F192*#REF!)+(G192*#REF!)</f>
        <v>#REF!</v>
      </c>
      <c r="BE192" s="108">
        <f t="shared" si="82"/>
        <v>57.27</v>
      </c>
      <c r="BF192" s="108">
        <f t="shared" si="83"/>
        <v>0</v>
      </c>
    </row>
    <row r="193" spans="1:58" ht="12.75" customHeight="1" x14ac:dyDescent="0.2">
      <c r="A193" s="107">
        <v>40399</v>
      </c>
      <c r="B193" s="108">
        <v>55</v>
      </c>
      <c r="C193" s="108">
        <v>46.799999</v>
      </c>
      <c r="D193" s="108">
        <v>45.259998000000003</v>
      </c>
      <c r="E193" s="108">
        <v>54.869999</v>
      </c>
      <c r="F193" s="108"/>
      <c r="G193" s="108"/>
      <c r="L193" s="156">
        <f>IF(int=Weekly,-$B$4,IF(int=Bi_Weekly,-$B$4,IF(int=Monthly,0,IF(int=Quarterly,0,IF(int=Yearly,0,IF(int=None,0,0))))))</f>
        <v>0</v>
      </c>
      <c r="M193" s="110">
        <f t="shared" si="84"/>
        <v>0</v>
      </c>
      <c r="N193" s="126">
        <f t="shared" si="85"/>
        <v>0</v>
      </c>
      <c r="O193" s="110">
        <f t="shared" si="86"/>
        <v>0</v>
      </c>
      <c r="P193" s="110">
        <f t="shared" si="87"/>
        <v>0</v>
      </c>
      <c r="Q193" s="110">
        <f t="shared" si="98"/>
        <v>31.896989214460284</v>
      </c>
      <c r="R193" s="110">
        <f t="shared" si="99"/>
        <v>37.309629113625299</v>
      </c>
      <c r="S193" s="110">
        <f t="shared" si="100"/>
        <v>42.891704298277403</v>
      </c>
      <c r="T193" s="110">
        <f t="shared" si="101"/>
        <v>11.802506817553772</v>
      </c>
      <c r="U193" s="110"/>
      <c r="V193" s="110"/>
      <c r="W193" s="110"/>
      <c r="X193" s="110"/>
      <c r="Y193" s="110"/>
      <c r="Z193" s="110"/>
      <c r="AA193" s="110">
        <f t="shared" si="88"/>
        <v>0</v>
      </c>
      <c r="AB193" s="110">
        <f t="shared" si="89"/>
        <v>0</v>
      </c>
      <c r="AC193" s="110">
        <f t="shared" si="90"/>
        <v>0</v>
      </c>
      <c r="AD193" s="110">
        <f t="shared" si="91"/>
        <v>0</v>
      </c>
      <c r="AE193" s="110">
        <f t="shared" si="92"/>
        <v>0</v>
      </c>
      <c r="AF193" s="110">
        <f t="shared" si="93"/>
        <v>0</v>
      </c>
      <c r="AG193" s="110">
        <f t="shared" si="94"/>
        <v>0</v>
      </c>
      <c r="AH193" s="110">
        <f t="shared" si="95"/>
        <v>0</v>
      </c>
      <c r="AI193" s="110">
        <f t="shared" si="102"/>
        <v>0.83046972224892368</v>
      </c>
      <c r="AJ193" s="110">
        <f t="shared" si="103"/>
        <v>1.6114736785831423</v>
      </c>
      <c r="AK193" s="110">
        <f t="shared" si="104"/>
        <v>1.254653642500507</v>
      </c>
      <c r="AL193" s="110">
        <f t="shared" si="105"/>
        <v>0.37488964631951321</v>
      </c>
      <c r="AM193" s="110">
        <f t="shared" si="106"/>
        <v>32.727458936709205</v>
      </c>
      <c r="AN193" s="110">
        <f t="shared" si="107"/>
        <v>38.921102792208444</v>
      </c>
      <c r="AO193" s="110">
        <f t="shared" si="108"/>
        <v>44.146357940777911</v>
      </c>
      <c r="AP193" s="110">
        <f t="shared" si="109"/>
        <v>12.177396463873285</v>
      </c>
      <c r="AQ193" s="90">
        <f t="shared" si="110"/>
        <v>0</v>
      </c>
      <c r="AR193" s="90">
        <f t="shared" si="111"/>
        <v>-6358.5599999999995</v>
      </c>
      <c r="AS193" s="90">
        <f t="shared" si="112"/>
        <v>6089.3070000366451</v>
      </c>
      <c r="AT193" s="89">
        <f t="shared" si="113"/>
        <v>-4.2344964891949499E-2</v>
      </c>
      <c r="AU193" s="109">
        <f t="shared" si="118"/>
        <v>187.02139631398373</v>
      </c>
      <c r="AV193" s="108">
        <f t="shared" si="96"/>
        <v>6276.3283963506292</v>
      </c>
      <c r="AW193" s="129">
        <f t="shared" si="114"/>
        <v>-1.2932425525491675E-2</v>
      </c>
      <c r="AX193" s="90">
        <f t="shared" si="115"/>
        <v>198.44861713883591</v>
      </c>
      <c r="AY193" s="108">
        <f t="shared" si="97"/>
        <v>6287.7556171754813</v>
      </c>
      <c r="AZ193" s="89">
        <f t="shared" si="116"/>
        <v>-1.1135285791833094E-2</v>
      </c>
      <c r="BA193" s="109"/>
      <c r="BB193" s="109">
        <f t="shared" si="117"/>
        <v>6358.5599999999995</v>
      </c>
      <c r="BC193" s="109" t="e">
        <f>(B193*AM193)+(C193*AN193)+(D193*AO193)+(E193*AP193)+(F193*#REF!)+(G193*#REF!)</f>
        <v>#REF!</v>
      </c>
      <c r="BE193" s="108">
        <f t="shared" si="82"/>
        <v>55</v>
      </c>
      <c r="BF193" s="108">
        <f t="shared" si="83"/>
        <v>0</v>
      </c>
    </row>
    <row r="194" spans="1:58" ht="12.75" customHeight="1" x14ac:dyDescent="0.2">
      <c r="A194" s="107">
        <v>40406</v>
      </c>
      <c r="B194" s="108">
        <v>54.689999</v>
      </c>
      <c r="C194" s="108">
        <v>46.240001999999997</v>
      </c>
      <c r="D194" s="108">
        <v>45.09</v>
      </c>
      <c r="E194" s="108">
        <v>54.810001</v>
      </c>
      <c r="F194" s="108"/>
      <c r="G194" s="108"/>
      <c r="L194" s="156">
        <f>IF(int=Weekly,-$B$4,IF(int=Bi_Weekly,0,IF(int=Monthly,0,IF(int=Quarterly,0,IF(int=Yearly,0,IF(int=None,0,0))))))</f>
        <v>0</v>
      </c>
      <c r="M194" s="110">
        <f t="shared" si="84"/>
        <v>0</v>
      </c>
      <c r="N194" s="126">
        <f t="shared" si="85"/>
        <v>0</v>
      </c>
      <c r="O194" s="110">
        <f t="shared" si="86"/>
        <v>0</v>
      </c>
      <c r="P194" s="110">
        <f t="shared" si="87"/>
        <v>0</v>
      </c>
      <c r="Q194" s="110">
        <f t="shared" si="98"/>
        <v>31.896989214460284</v>
      </c>
      <c r="R194" s="110">
        <f t="shared" si="99"/>
        <v>37.309629113625299</v>
      </c>
      <c r="S194" s="110">
        <f t="shared" si="100"/>
        <v>42.891704298277403</v>
      </c>
      <c r="T194" s="110">
        <f t="shared" si="101"/>
        <v>11.802506817553772</v>
      </c>
      <c r="U194" s="110"/>
      <c r="V194" s="110"/>
      <c r="W194" s="110"/>
      <c r="X194" s="110"/>
      <c r="Y194" s="110"/>
      <c r="Z194" s="110"/>
      <c r="AA194" s="110">
        <f t="shared" si="88"/>
        <v>0</v>
      </c>
      <c r="AB194" s="110">
        <f t="shared" si="89"/>
        <v>0</v>
      </c>
      <c r="AC194" s="110">
        <f t="shared" si="90"/>
        <v>0</v>
      </c>
      <c r="AD194" s="110">
        <f t="shared" si="91"/>
        <v>0</v>
      </c>
      <c r="AE194" s="110">
        <f t="shared" si="92"/>
        <v>0</v>
      </c>
      <c r="AF194" s="110">
        <f t="shared" si="93"/>
        <v>0</v>
      </c>
      <c r="AG194" s="110">
        <f t="shared" si="94"/>
        <v>0</v>
      </c>
      <c r="AH194" s="110">
        <f t="shared" si="95"/>
        <v>0</v>
      </c>
      <c r="AI194" s="110">
        <f t="shared" si="102"/>
        <v>0.83046972224892368</v>
      </c>
      <c r="AJ194" s="110">
        <f t="shared" si="103"/>
        <v>1.6114736785831423</v>
      </c>
      <c r="AK194" s="110">
        <f t="shared" si="104"/>
        <v>1.254653642500507</v>
      </c>
      <c r="AL194" s="110">
        <f t="shared" si="105"/>
        <v>0.37488964631951321</v>
      </c>
      <c r="AM194" s="110">
        <f t="shared" si="106"/>
        <v>32.727458936709205</v>
      </c>
      <c r="AN194" s="110">
        <f t="shared" si="107"/>
        <v>38.921102792208444</v>
      </c>
      <c r="AO194" s="110">
        <f t="shared" si="108"/>
        <v>44.146357940777911</v>
      </c>
      <c r="AP194" s="110">
        <f t="shared" si="109"/>
        <v>12.177396463873285</v>
      </c>
      <c r="AQ194" s="90">
        <f t="shared" si="110"/>
        <v>0</v>
      </c>
      <c r="AR194" s="90">
        <f t="shared" si="111"/>
        <v>-6358.5599999999995</v>
      </c>
      <c r="AS194" s="90">
        <f t="shared" si="112"/>
        <v>6050.5259903570932</v>
      </c>
      <c r="AT194" s="89">
        <f t="shared" si="113"/>
        <v>-4.8443988834406926E-2</v>
      </c>
      <c r="AU194" s="109">
        <f t="shared" si="118"/>
        <v>187.02139631398373</v>
      </c>
      <c r="AV194" s="108">
        <f t="shared" si="96"/>
        <v>6237.5473866710772</v>
      </c>
      <c r="AW194" s="129">
        <f t="shared" si="114"/>
        <v>-1.9031449467949102E-2</v>
      </c>
      <c r="AX194" s="90">
        <f t="shared" si="115"/>
        <v>197.05296902996579</v>
      </c>
      <c r="AY194" s="108">
        <f t="shared" si="97"/>
        <v>6247.5789593870586</v>
      </c>
      <c r="AZ194" s="89">
        <f t="shared" si="116"/>
        <v>-1.7453800956968357E-2</v>
      </c>
      <c r="BA194" s="109"/>
      <c r="BB194" s="109">
        <f t="shared" si="117"/>
        <v>6358.5599999999995</v>
      </c>
      <c r="BC194" s="109" t="e">
        <f>(B194*AM194)+(C194*AN194)+(D194*AO194)+(E194*AP194)+(F194*#REF!)+(G194*#REF!)</f>
        <v>#REF!</v>
      </c>
      <c r="BE194" s="108">
        <f t="shared" si="82"/>
        <v>54.689999</v>
      </c>
      <c r="BF194" s="108">
        <f t="shared" si="83"/>
        <v>0</v>
      </c>
    </row>
    <row r="195" spans="1:58" ht="12.75" customHeight="1" x14ac:dyDescent="0.2">
      <c r="A195" s="107">
        <v>40413</v>
      </c>
      <c r="B195" s="108">
        <v>54.380001</v>
      </c>
      <c r="C195" s="108">
        <v>46.150002000000001</v>
      </c>
      <c r="D195" s="108">
        <v>45.099997999999999</v>
      </c>
      <c r="E195" s="108">
        <v>55.130001</v>
      </c>
      <c r="F195" s="108"/>
      <c r="G195" s="108"/>
      <c r="L195" s="156">
        <f>IF(int=Weekly,-$B$4,IF(int=Bi_Weekly,-$B$4,IF(int=Monthly,-$B$4,IF(int=Quarterly,0,IF(int=Yearly,0,IF(int=None,0,0))))))</f>
        <v>0</v>
      </c>
      <c r="M195" s="110">
        <f t="shared" si="84"/>
        <v>0</v>
      </c>
      <c r="N195" s="126">
        <f t="shared" si="85"/>
        <v>0</v>
      </c>
      <c r="O195" s="110">
        <f t="shared" si="86"/>
        <v>0</v>
      </c>
      <c r="P195" s="110">
        <f t="shared" si="87"/>
        <v>0</v>
      </c>
      <c r="Q195" s="110">
        <f t="shared" si="98"/>
        <v>31.896989214460284</v>
      </c>
      <c r="R195" s="110">
        <f t="shared" si="99"/>
        <v>37.309629113625299</v>
      </c>
      <c r="S195" s="110">
        <f t="shared" si="100"/>
        <v>42.891704298277403</v>
      </c>
      <c r="T195" s="110">
        <f t="shared" si="101"/>
        <v>11.802506817553772</v>
      </c>
      <c r="U195" s="110"/>
      <c r="V195" s="110"/>
      <c r="W195" s="110"/>
      <c r="X195" s="110"/>
      <c r="Y195" s="110"/>
      <c r="Z195" s="110"/>
      <c r="AA195" s="110">
        <f t="shared" si="88"/>
        <v>0</v>
      </c>
      <c r="AB195" s="110">
        <f t="shared" si="89"/>
        <v>0</v>
      </c>
      <c r="AC195" s="110">
        <f t="shared" si="90"/>
        <v>0</v>
      </c>
      <c r="AD195" s="110">
        <f t="shared" si="91"/>
        <v>0</v>
      </c>
      <c r="AE195" s="110">
        <f t="shared" si="92"/>
        <v>0</v>
      </c>
      <c r="AF195" s="110">
        <f t="shared" si="93"/>
        <v>0</v>
      </c>
      <c r="AG195" s="110">
        <f t="shared" si="94"/>
        <v>0</v>
      </c>
      <c r="AH195" s="110">
        <f t="shared" si="95"/>
        <v>0</v>
      </c>
      <c r="AI195" s="110">
        <f t="shared" si="102"/>
        <v>0.83046972224892368</v>
      </c>
      <c r="AJ195" s="110">
        <f t="shared" si="103"/>
        <v>1.6114736785831423</v>
      </c>
      <c r="AK195" s="110">
        <f t="shared" si="104"/>
        <v>1.254653642500507</v>
      </c>
      <c r="AL195" s="110">
        <f t="shared" si="105"/>
        <v>0.37488964631951321</v>
      </c>
      <c r="AM195" s="110">
        <f t="shared" si="106"/>
        <v>32.727458936709205</v>
      </c>
      <c r="AN195" s="110">
        <f t="shared" si="107"/>
        <v>38.921102792208444</v>
      </c>
      <c r="AO195" s="110">
        <f t="shared" si="108"/>
        <v>44.146357940777911</v>
      </c>
      <c r="AP195" s="110">
        <f t="shared" si="109"/>
        <v>12.177396463873285</v>
      </c>
      <c r="AQ195" s="90">
        <f t="shared" si="110"/>
        <v>0</v>
      </c>
      <c r="AR195" s="90">
        <f t="shared" si="111"/>
        <v>-6358.5599999999995</v>
      </c>
      <c r="AS195" s="90">
        <f t="shared" si="112"/>
        <v>6041.485754315554</v>
      </c>
      <c r="AT195" s="89">
        <f t="shared" si="113"/>
        <v>-4.9865731499654897E-2</v>
      </c>
      <c r="AU195" s="109">
        <f t="shared" si="118"/>
        <v>187.02139631398373</v>
      </c>
      <c r="AV195" s="108">
        <f t="shared" si="96"/>
        <v>6228.507150629538</v>
      </c>
      <c r="AW195" s="129">
        <f t="shared" si="114"/>
        <v>-2.0453192133197073E-2</v>
      </c>
      <c r="AX195" s="90">
        <f t="shared" si="115"/>
        <v>196.78300115987557</v>
      </c>
      <c r="AY195" s="108">
        <f t="shared" si="97"/>
        <v>6238.2687554754293</v>
      </c>
      <c r="AZ195" s="89">
        <f t="shared" si="116"/>
        <v>-1.8918001013526697E-2</v>
      </c>
      <c r="BA195" s="109"/>
      <c r="BB195" s="109">
        <f t="shared" si="117"/>
        <v>6358.5599999999995</v>
      </c>
      <c r="BC195" s="109" t="e">
        <f>(B195*AM195)+(C195*AN195)+(D195*AO195)+(E195*AP195)+(F195*#REF!)+(G195*#REF!)</f>
        <v>#REF!</v>
      </c>
      <c r="BE195" s="108">
        <f t="shared" si="82"/>
        <v>54.380001</v>
      </c>
      <c r="BF195" s="108">
        <f t="shared" si="83"/>
        <v>0</v>
      </c>
    </row>
    <row r="196" spans="1:58" ht="12.75" customHeight="1" x14ac:dyDescent="0.2">
      <c r="A196" s="107">
        <v>40420</v>
      </c>
      <c r="B196" s="108">
        <v>56.490001999999997</v>
      </c>
      <c r="C196" s="108">
        <v>47.919998</v>
      </c>
      <c r="D196" s="108">
        <v>47.060001</v>
      </c>
      <c r="E196" s="108">
        <v>57.490001999999997</v>
      </c>
      <c r="F196" s="108"/>
      <c r="G196" s="108"/>
      <c r="L196" s="156">
        <f>IF(int=Weekly,-$B$4,IF(int=Bi_Weekly,0,IF(int=Monthly,0,IF(int=Quarterly,0,IF(int=Yearly,0,IF(int=None,0,0))))))</f>
        <v>0</v>
      </c>
      <c r="M196" s="110">
        <f t="shared" si="84"/>
        <v>0</v>
      </c>
      <c r="N196" s="126">
        <f t="shared" si="85"/>
        <v>0</v>
      </c>
      <c r="O196" s="110">
        <f t="shared" si="86"/>
        <v>0</v>
      </c>
      <c r="P196" s="110">
        <f t="shared" si="87"/>
        <v>0</v>
      </c>
      <c r="Q196" s="110">
        <f t="shared" si="98"/>
        <v>31.896989214460284</v>
      </c>
      <c r="R196" s="110">
        <f t="shared" si="99"/>
        <v>37.309629113625299</v>
      </c>
      <c r="S196" s="110">
        <f t="shared" si="100"/>
        <v>42.891704298277403</v>
      </c>
      <c r="T196" s="110">
        <f t="shared" si="101"/>
        <v>11.802506817553772</v>
      </c>
      <c r="U196" s="110"/>
      <c r="V196" s="110"/>
      <c r="W196" s="110"/>
      <c r="X196" s="110"/>
      <c r="Y196" s="110"/>
      <c r="Z196" s="110"/>
      <c r="AA196" s="110">
        <f t="shared" si="88"/>
        <v>0</v>
      </c>
      <c r="AB196" s="110">
        <f t="shared" si="89"/>
        <v>0</v>
      </c>
      <c r="AC196" s="110">
        <f t="shared" si="90"/>
        <v>0</v>
      </c>
      <c r="AD196" s="110">
        <f t="shared" si="91"/>
        <v>0</v>
      </c>
      <c r="AE196" s="110">
        <f t="shared" si="92"/>
        <v>0</v>
      </c>
      <c r="AF196" s="110">
        <f t="shared" si="93"/>
        <v>0</v>
      </c>
      <c r="AG196" s="110">
        <f t="shared" si="94"/>
        <v>0</v>
      </c>
      <c r="AH196" s="110">
        <f t="shared" si="95"/>
        <v>0</v>
      </c>
      <c r="AI196" s="110">
        <f t="shared" si="102"/>
        <v>0.83046972224892368</v>
      </c>
      <c r="AJ196" s="110">
        <f t="shared" si="103"/>
        <v>1.6114736785831423</v>
      </c>
      <c r="AK196" s="110">
        <f t="shared" si="104"/>
        <v>1.254653642500507</v>
      </c>
      <c r="AL196" s="110">
        <f t="shared" si="105"/>
        <v>0.37488964631951321</v>
      </c>
      <c r="AM196" s="110">
        <f t="shared" si="106"/>
        <v>32.727458936709205</v>
      </c>
      <c r="AN196" s="110">
        <f t="shared" si="107"/>
        <v>38.921102792208444</v>
      </c>
      <c r="AO196" s="110">
        <f t="shared" si="108"/>
        <v>44.146357940777911</v>
      </c>
      <c r="AP196" s="110">
        <f t="shared" si="109"/>
        <v>12.177396463873285</v>
      </c>
      <c r="AQ196" s="90">
        <f t="shared" si="110"/>
        <v>0</v>
      </c>
      <c r="AR196" s="90">
        <f t="shared" si="111"/>
        <v>-6358.5599999999995</v>
      </c>
      <c r="AS196" s="90">
        <f t="shared" si="112"/>
        <v>6286.7481247393252</v>
      </c>
      <c r="AT196" s="89">
        <f t="shared" si="113"/>
        <v>-1.1293732426944869E-2</v>
      </c>
      <c r="AU196" s="109">
        <f t="shared" si="118"/>
        <v>187.02139631398373</v>
      </c>
      <c r="AV196" s="108">
        <f t="shared" si="96"/>
        <v>6473.7695210533093</v>
      </c>
      <c r="AW196" s="129">
        <f t="shared" si="114"/>
        <v>1.8118806939513066E-2</v>
      </c>
      <c r="AX196" s="90">
        <f t="shared" si="115"/>
        <v>204.73145991295357</v>
      </c>
      <c r="AY196" s="108">
        <f t="shared" si="97"/>
        <v>6491.4795846522784</v>
      </c>
      <c r="AZ196" s="89">
        <f t="shared" si="116"/>
        <v>2.090403875284319E-2</v>
      </c>
      <c r="BA196" s="109"/>
      <c r="BB196" s="109">
        <f t="shared" si="117"/>
        <v>6358.5599999999995</v>
      </c>
      <c r="BC196" s="109" t="e">
        <f>(B196*AM196)+(C196*AN196)+(D196*AO196)+(E196*AP196)+(F196*#REF!)+(G196*#REF!)</f>
        <v>#REF!</v>
      </c>
      <c r="BE196" s="108">
        <f t="shared" si="82"/>
        <v>56.490001999999997</v>
      </c>
      <c r="BF196" s="108">
        <f t="shared" si="83"/>
        <v>0</v>
      </c>
    </row>
    <row r="197" spans="1:58" ht="12.75" customHeight="1" x14ac:dyDescent="0.2">
      <c r="A197" s="107">
        <v>40428</v>
      </c>
      <c r="B197" s="108">
        <v>56.689999</v>
      </c>
      <c r="C197" s="108">
        <v>48.16</v>
      </c>
      <c r="D197" s="108">
        <v>46.790000999999997</v>
      </c>
      <c r="E197" s="108">
        <v>56.950001</v>
      </c>
      <c r="F197" s="108"/>
      <c r="G197" s="108"/>
      <c r="L197" s="156">
        <f>IF(int=Weekly,-$B$4,IF(int=Bi_Weekly,-$B$4,IF(int=Monthly,0,IF(int=Quarterly,0,IF(int=Yearly,0,IF(int=None,0,0))))))</f>
        <v>0</v>
      </c>
      <c r="M197" s="110">
        <f t="shared" si="84"/>
        <v>0</v>
      </c>
      <c r="N197" s="126">
        <f t="shared" si="85"/>
        <v>0</v>
      </c>
      <c r="O197" s="110">
        <f t="shared" si="86"/>
        <v>0</v>
      </c>
      <c r="P197" s="110">
        <f t="shared" si="87"/>
        <v>0</v>
      </c>
      <c r="Q197" s="110">
        <f t="shared" si="98"/>
        <v>31.896989214460284</v>
      </c>
      <c r="R197" s="110">
        <f t="shared" si="99"/>
        <v>37.309629113625299</v>
      </c>
      <c r="S197" s="110">
        <f t="shared" si="100"/>
        <v>42.891704298277403</v>
      </c>
      <c r="T197" s="110">
        <f t="shared" si="101"/>
        <v>11.802506817553772</v>
      </c>
      <c r="U197" s="110"/>
      <c r="V197" s="110"/>
      <c r="W197" s="110"/>
      <c r="X197" s="110"/>
      <c r="Y197" s="110"/>
      <c r="Z197" s="110"/>
      <c r="AA197" s="110">
        <f t="shared" si="88"/>
        <v>0</v>
      </c>
      <c r="AB197" s="110">
        <f t="shared" si="89"/>
        <v>0</v>
      </c>
      <c r="AC197" s="110">
        <f t="shared" si="90"/>
        <v>0</v>
      </c>
      <c r="AD197" s="110">
        <f t="shared" si="91"/>
        <v>0</v>
      </c>
      <c r="AE197" s="110">
        <f t="shared" si="92"/>
        <v>0</v>
      </c>
      <c r="AF197" s="110">
        <f t="shared" si="93"/>
        <v>0</v>
      </c>
      <c r="AG197" s="110">
        <f t="shared" si="94"/>
        <v>0</v>
      </c>
      <c r="AH197" s="110">
        <f t="shared" si="95"/>
        <v>0</v>
      </c>
      <c r="AI197" s="110">
        <f t="shared" si="102"/>
        <v>0.83046972224892368</v>
      </c>
      <c r="AJ197" s="110">
        <f t="shared" si="103"/>
        <v>1.6114736785831423</v>
      </c>
      <c r="AK197" s="110">
        <f t="shared" si="104"/>
        <v>1.254653642500507</v>
      </c>
      <c r="AL197" s="110">
        <f t="shared" si="105"/>
        <v>0.37488964631951321</v>
      </c>
      <c r="AM197" s="110">
        <f t="shared" si="106"/>
        <v>32.727458936709205</v>
      </c>
      <c r="AN197" s="110">
        <f t="shared" si="107"/>
        <v>38.921102792208444</v>
      </c>
      <c r="AO197" s="110">
        <f t="shared" si="108"/>
        <v>44.146357940777911</v>
      </c>
      <c r="AP197" s="110">
        <f t="shared" si="109"/>
        <v>12.177396463873285</v>
      </c>
      <c r="AQ197" s="90">
        <f t="shared" si="110"/>
        <v>0</v>
      </c>
      <c r="AR197" s="90">
        <f t="shared" si="111"/>
        <v>-6358.5599999999995</v>
      </c>
      <c r="AS197" s="90">
        <f t="shared" si="112"/>
        <v>6284.1276868532568</v>
      </c>
      <c r="AT197" s="89">
        <f t="shared" si="113"/>
        <v>-1.1705844270832211E-2</v>
      </c>
      <c r="AU197" s="109">
        <f t="shared" si="118"/>
        <v>187.02139631398373</v>
      </c>
      <c r="AV197" s="108">
        <f t="shared" si="96"/>
        <v>6471.1490831672409</v>
      </c>
      <c r="AW197" s="129">
        <f t="shared" si="114"/>
        <v>1.7706695095625724E-2</v>
      </c>
      <c r="AX197" s="90">
        <f t="shared" si="115"/>
        <v>204.74311100442418</v>
      </c>
      <c r="AY197" s="108">
        <f t="shared" si="97"/>
        <v>6488.8707978576813</v>
      </c>
      <c r="AZ197" s="89">
        <f t="shared" si="116"/>
        <v>2.0493759256448252E-2</v>
      </c>
      <c r="BA197" s="109"/>
      <c r="BB197" s="109">
        <f t="shared" si="117"/>
        <v>6358.5599999999995</v>
      </c>
      <c r="BC197" s="109" t="e">
        <f>(B197*AM197)+(C197*AN197)+(D197*AO197)+(E197*AP197)+(F197*#REF!)+(G197*#REF!)</f>
        <v>#REF!</v>
      </c>
      <c r="BE197" s="108">
        <f t="shared" si="82"/>
        <v>56.689999</v>
      </c>
      <c r="BF197" s="108">
        <f t="shared" si="83"/>
        <v>0</v>
      </c>
    </row>
    <row r="198" spans="1:58" ht="12.75" customHeight="1" x14ac:dyDescent="0.2">
      <c r="A198" s="107">
        <v>40434</v>
      </c>
      <c r="B198" s="108">
        <v>57.599997999999999</v>
      </c>
      <c r="C198" s="108">
        <v>48.59</v>
      </c>
      <c r="D198" s="108">
        <v>47.470001000000003</v>
      </c>
      <c r="E198" s="108">
        <v>58.029998999999997</v>
      </c>
      <c r="F198" s="108"/>
      <c r="G198" s="108"/>
      <c r="L198" s="156">
        <f>IF(int=Weekly,-$B$4,IF(int=Bi_Weekly,0,IF(int=Monthly,0,IF(int=Quarterly,0,IF(int=Yearly,0,IF(int=None,0,0))))))</f>
        <v>0</v>
      </c>
      <c r="M198" s="110">
        <f t="shared" si="84"/>
        <v>0</v>
      </c>
      <c r="N198" s="126">
        <f t="shared" si="85"/>
        <v>0</v>
      </c>
      <c r="O198" s="110">
        <f t="shared" si="86"/>
        <v>0</v>
      </c>
      <c r="P198" s="110">
        <f t="shared" si="87"/>
        <v>0</v>
      </c>
      <c r="Q198" s="110">
        <f t="shared" si="98"/>
        <v>31.896989214460284</v>
      </c>
      <c r="R198" s="110">
        <f t="shared" si="99"/>
        <v>37.309629113625299</v>
      </c>
      <c r="S198" s="110">
        <f t="shared" si="100"/>
        <v>42.891704298277403</v>
      </c>
      <c r="T198" s="110">
        <f t="shared" si="101"/>
        <v>11.802506817553772</v>
      </c>
      <c r="U198" s="110"/>
      <c r="V198" s="110"/>
      <c r="W198" s="110"/>
      <c r="X198" s="110"/>
      <c r="Y198" s="110"/>
      <c r="Z198" s="110"/>
      <c r="AA198" s="110">
        <f t="shared" si="88"/>
        <v>0</v>
      </c>
      <c r="AB198" s="110">
        <f t="shared" si="89"/>
        <v>0</v>
      </c>
      <c r="AC198" s="110">
        <f t="shared" si="90"/>
        <v>0</v>
      </c>
      <c r="AD198" s="110">
        <f t="shared" si="91"/>
        <v>0</v>
      </c>
      <c r="AE198" s="110">
        <f t="shared" si="92"/>
        <v>0</v>
      </c>
      <c r="AF198" s="110">
        <f t="shared" si="93"/>
        <v>0</v>
      </c>
      <c r="AG198" s="110">
        <f t="shared" si="94"/>
        <v>0</v>
      </c>
      <c r="AH198" s="110">
        <f t="shared" si="95"/>
        <v>0</v>
      </c>
      <c r="AI198" s="110">
        <f t="shared" si="102"/>
        <v>0.83046972224892368</v>
      </c>
      <c r="AJ198" s="110">
        <f t="shared" si="103"/>
        <v>1.6114736785831423</v>
      </c>
      <c r="AK198" s="110">
        <f t="shared" si="104"/>
        <v>1.254653642500507</v>
      </c>
      <c r="AL198" s="110">
        <f t="shared" si="105"/>
        <v>0.37488964631951321</v>
      </c>
      <c r="AM198" s="110">
        <f t="shared" si="106"/>
        <v>32.727458936709205</v>
      </c>
      <c r="AN198" s="110">
        <f t="shared" si="107"/>
        <v>38.921102792208444</v>
      </c>
      <c r="AO198" s="110">
        <f t="shared" si="108"/>
        <v>44.146357940777911</v>
      </c>
      <c r="AP198" s="110">
        <f t="shared" si="109"/>
        <v>12.177396463873285</v>
      </c>
      <c r="AQ198" s="90">
        <f t="shared" si="110"/>
        <v>0</v>
      </c>
      <c r="AR198" s="90">
        <f t="shared" si="111"/>
        <v>-6358.5599999999995</v>
      </c>
      <c r="AS198" s="90">
        <f t="shared" si="112"/>
        <v>6371.1100983410588</v>
      </c>
      <c r="AT198" s="89">
        <f t="shared" si="113"/>
        <v>1.9737327855771092E-3</v>
      </c>
      <c r="AU198" s="109">
        <f t="shared" si="118"/>
        <v>187.02139631398373</v>
      </c>
      <c r="AV198" s="108">
        <f t="shared" si="96"/>
        <v>6558.1314946550428</v>
      </c>
      <c r="AW198" s="129">
        <f t="shared" si="114"/>
        <v>3.1386272152035044E-2</v>
      </c>
      <c r="AX198" s="90">
        <f t="shared" si="115"/>
        <v>207.44981584813786</v>
      </c>
      <c r="AY198" s="108">
        <f t="shared" si="97"/>
        <v>6578.5599141891962</v>
      </c>
      <c r="AZ198" s="89">
        <f t="shared" si="116"/>
        <v>3.459901521558284E-2</v>
      </c>
      <c r="BA198" s="109"/>
      <c r="BB198" s="109">
        <f t="shared" si="117"/>
        <v>6358.5599999999995</v>
      </c>
      <c r="BC198" s="109" t="e">
        <f>(B198*AM198)+(C198*AN198)+(D198*AO198)+(E198*AP198)+(F198*#REF!)+(G198*#REF!)</f>
        <v>#REF!</v>
      </c>
      <c r="BE198" s="108">
        <f t="shared" si="82"/>
        <v>57.599997999999999</v>
      </c>
      <c r="BF198" s="108">
        <f t="shared" si="83"/>
        <v>0</v>
      </c>
    </row>
    <row r="199" spans="1:58" ht="12.75" customHeight="1" x14ac:dyDescent="0.2">
      <c r="A199" s="107">
        <v>40441</v>
      </c>
      <c r="B199" s="108">
        <v>58.52</v>
      </c>
      <c r="C199" s="108">
        <v>48.970001000000003</v>
      </c>
      <c r="D199" s="108">
        <v>48.25</v>
      </c>
      <c r="E199" s="108">
        <v>59.299999</v>
      </c>
      <c r="F199" s="108"/>
      <c r="G199" s="108"/>
      <c r="L199" s="156">
        <f>IF(int=Weekly,-$B$4,IF(int=Bi_Weekly,-$B$4,IF(int=Monthly,-$B$4,IF(int=Quarterly,0,IF(int=Yearly,0,IF(int=None,0,0))))))</f>
        <v>0</v>
      </c>
      <c r="M199" s="110">
        <f t="shared" si="84"/>
        <v>0</v>
      </c>
      <c r="N199" s="126">
        <f t="shared" si="85"/>
        <v>0</v>
      </c>
      <c r="O199" s="110">
        <f t="shared" si="86"/>
        <v>0</v>
      </c>
      <c r="P199" s="110">
        <f t="shared" si="87"/>
        <v>0</v>
      </c>
      <c r="Q199" s="110">
        <f t="shared" si="98"/>
        <v>31.896989214460284</v>
      </c>
      <c r="R199" s="110">
        <f t="shared" si="99"/>
        <v>37.309629113625299</v>
      </c>
      <c r="S199" s="110">
        <f t="shared" si="100"/>
        <v>42.891704298277403</v>
      </c>
      <c r="T199" s="110">
        <f t="shared" si="101"/>
        <v>11.802506817553772</v>
      </c>
      <c r="U199" s="110">
        <v>0.29699999999999999</v>
      </c>
      <c r="V199" s="110">
        <v>0.35299999999999998</v>
      </c>
      <c r="W199" s="110"/>
      <c r="X199" s="110"/>
      <c r="Y199" s="110"/>
      <c r="Z199" s="110"/>
      <c r="AA199" s="110">
        <f t="shared" si="88"/>
        <v>9.4734057966947045</v>
      </c>
      <c r="AB199" s="110">
        <f t="shared" si="89"/>
        <v>13.17029907710973</v>
      </c>
      <c r="AC199" s="110">
        <f t="shared" si="90"/>
        <v>0</v>
      </c>
      <c r="AD199" s="110">
        <f t="shared" si="91"/>
        <v>0</v>
      </c>
      <c r="AE199" s="110">
        <f t="shared" si="92"/>
        <v>0.1618832159380503</v>
      </c>
      <c r="AF199" s="110">
        <f t="shared" si="93"/>
        <v>0.2689462693110774</v>
      </c>
      <c r="AG199" s="110">
        <f t="shared" si="94"/>
        <v>0</v>
      </c>
      <c r="AH199" s="110">
        <f t="shared" si="95"/>
        <v>0</v>
      </c>
      <c r="AI199" s="110">
        <f t="shared" si="102"/>
        <v>0.99235293818697401</v>
      </c>
      <c r="AJ199" s="110">
        <f t="shared" si="103"/>
        <v>1.8804199478942196</v>
      </c>
      <c r="AK199" s="110">
        <f t="shared" si="104"/>
        <v>1.254653642500507</v>
      </c>
      <c r="AL199" s="110">
        <f t="shared" si="105"/>
        <v>0.37488964631951321</v>
      </c>
      <c r="AM199" s="110">
        <f t="shared" si="106"/>
        <v>32.889342152647259</v>
      </c>
      <c r="AN199" s="110">
        <f t="shared" si="107"/>
        <v>39.190049061519517</v>
      </c>
      <c r="AO199" s="110">
        <f t="shared" si="108"/>
        <v>44.146357940777911</v>
      </c>
      <c r="AP199" s="110">
        <f t="shared" si="109"/>
        <v>12.177396463873285</v>
      </c>
      <c r="AQ199" s="90">
        <f t="shared" si="110"/>
        <v>22.643704873804435</v>
      </c>
      <c r="AR199" s="90">
        <f t="shared" si="111"/>
        <v>-6358.5599999999995</v>
      </c>
      <c r="AS199" s="90">
        <f t="shared" si="112"/>
        <v>6463.0777587043922</v>
      </c>
      <c r="AT199" s="89">
        <f t="shared" si="113"/>
        <v>1.6437331519147946E-2</v>
      </c>
      <c r="AU199" s="109">
        <f t="shared" si="118"/>
        <v>209.66510118778817</v>
      </c>
      <c r="AV199" s="108">
        <f t="shared" si="96"/>
        <v>6672.7428598921806</v>
      </c>
      <c r="AW199" s="129">
        <f t="shared" si="114"/>
        <v>4.9411008135832768E-2</v>
      </c>
      <c r="AX199" s="90">
        <f t="shared" si="115"/>
        <v>232.92465457400857</v>
      </c>
      <c r="AY199" s="108">
        <f t="shared" si="97"/>
        <v>6696.002413278401</v>
      </c>
      <c r="AZ199" s="89">
        <f t="shared" si="116"/>
        <v>5.3068998842253912E-2</v>
      </c>
      <c r="BA199" s="109"/>
      <c r="BB199" s="109">
        <f t="shared" si="117"/>
        <v>6358.5599999999995</v>
      </c>
      <c r="BC199" s="109" t="e">
        <f>(B199*AM199)+(C199*AN199)+(D199*AO199)+(E199*AP199)+(F199*#REF!)+(G199*#REF!)</f>
        <v>#REF!</v>
      </c>
      <c r="BE199" s="108">
        <f t="shared" si="82"/>
        <v>58.52</v>
      </c>
      <c r="BF199" s="108">
        <f t="shared" si="83"/>
        <v>0</v>
      </c>
    </row>
    <row r="200" spans="1:58" ht="12.75" customHeight="1" x14ac:dyDescent="0.2">
      <c r="A200" s="107">
        <v>40448</v>
      </c>
      <c r="B200" s="108">
        <v>58.630001</v>
      </c>
      <c r="C200" s="108">
        <v>49.009998000000003</v>
      </c>
      <c r="D200" s="108">
        <v>48.650002000000001</v>
      </c>
      <c r="E200" s="108">
        <v>59.939999</v>
      </c>
      <c r="F200" s="108"/>
      <c r="G200" s="108"/>
      <c r="L200" s="156">
        <f>IF(int=Weekly,-$B$4,IF(int=Bi_Weekly,0,IF(int=Monthly,0,IF(int=Quarterly,0,IF(int=Yearly,0,IF(int=None,0,0))))))</f>
        <v>0</v>
      </c>
      <c r="M200" s="110">
        <f t="shared" si="84"/>
        <v>0</v>
      </c>
      <c r="N200" s="126">
        <f t="shared" si="85"/>
        <v>0</v>
      </c>
      <c r="O200" s="110">
        <f t="shared" si="86"/>
        <v>0</v>
      </c>
      <c r="P200" s="110">
        <f t="shared" si="87"/>
        <v>0</v>
      </c>
      <c r="Q200" s="110">
        <f t="shared" si="98"/>
        <v>31.896989214460284</v>
      </c>
      <c r="R200" s="110">
        <f t="shared" si="99"/>
        <v>37.309629113625299</v>
      </c>
      <c r="S200" s="110">
        <f t="shared" si="100"/>
        <v>42.891704298277403</v>
      </c>
      <c r="T200" s="110">
        <f t="shared" si="101"/>
        <v>11.802506817553772</v>
      </c>
      <c r="U200" s="110"/>
      <c r="V200" s="110"/>
      <c r="W200" s="110"/>
      <c r="X200" s="110"/>
      <c r="Y200" s="110"/>
      <c r="Z200" s="110"/>
      <c r="AA200" s="110">
        <f t="shared" si="88"/>
        <v>0</v>
      </c>
      <c r="AB200" s="110">
        <f t="shared" si="89"/>
        <v>0</v>
      </c>
      <c r="AC200" s="110">
        <f t="shared" si="90"/>
        <v>0</v>
      </c>
      <c r="AD200" s="110">
        <f t="shared" si="91"/>
        <v>0</v>
      </c>
      <c r="AE200" s="110">
        <f t="shared" si="92"/>
        <v>0</v>
      </c>
      <c r="AF200" s="110">
        <f t="shared" si="93"/>
        <v>0</v>
      </c>
      <c r="AG200" s="110">
        <f t="shared" si="94"/>
        <v>0</v>
      </c>
      <c r="AH200" s="110">
        <f t="shared" si="95"/>
        <v>0</v>
      </c>
      <c r="AI200" s="110">
        <f t="shared" si="102"/>
        <v>0.99235293818697401</v>
      </c>
      <c r="AJ200" s="110">
        <f t="shared" si="103"/>
        <v>1.8804199478942196</v>
      </c>
      <c r="AK200" s="110">
        <f t="shared" si="104"/>
        <v>1.254653642500507</v>
      </c>
      <c r="AL200" s="110">
        <f t="shared" si="105"/>
        <v>0.37488964631951321</v>
      </c>
      <c r="AM200" s="110">
        <f t="shared" si="106"/>
        <v>32.889342152647259</v>
      </c>
      <c r="AN200" s="110">
        <f t="shared" si="107"/>
        <v>39.190049061519517</v>
      </c>
      <c r="AO200" s="110">
        <f t="shared" si="108"/>
        <v>44.146357940777911</v>
      </c>
      <c r="AP200" s="110">
        <f t="shared" si="109"/>
        <v>12.177396463873285</v>
      </c>
      <c r="AQ200" s="90">
        <f t="shared" si="110"/>
        <v>0</v>
      </c>
      <c r="AR200" s="90">
        <f t="shared" si="111"/>
        <v>-6358.5599999999995</v>
      </c>
      <c r="AS200" s="90">
        <f t="shared" si="112"/>
        <v>6492.7891045165843</v>
      </c>
      <c r="AT200" s="89">
        <f t="shared" si="113"/>
        <v>2.1109984731855214E-2</v>
      </c>
      <c r="AU200" s="109">
        <f t="shared" si="118"/>
        <v>209.66510118778817</v>
      </c>
      <c r="AV200" s="108">
        <f t="shared" si="96"/>
        <v>6702.4542057043727</v>
      </c>
      <c r="AW200" s="129">
        <f t="shared" si="114"/>
        <v>5.4083661348540035E-2</v>
      </c>
      <c r="AX200" s="90">
        <f t="shared" si="115"/>
        <v>233.85081888616998</v>
      </c>
      <c r="AY200" s="108">
        <f t="shared" si="97"/>
        <v>6726.639923402754</v>
      </c>
      <c r="AZ200" s="89">
        <f t="shared" si="116"/>
        <v>5.788730835326783E-2</v>
      </c>
      <c r="BA200" s="109"/>
      <c r="BB200" s="109">
        <f t="shared" si="117"/>
        <v>6358.5599999999995</v>
      </c>
      <c r="BC200" s="109" t="e">
        <f>(B200*AM200)+(C200*AN200)+(D200*AO200)+(E200*AP200)+(F200*#REF!)+(G200*#REF!)</f>
        <v>#REF!</v>
      </c>
      <c r="BE200" s="108">
        <f t="shared" si="82"/>
        <v>58.630001</v>
      </c>
      <c r="BF200" s="108">
        <f t="shared" si="83"/>
        <v>0</v>
      </c>
    </row>
    <row r="201" spans="1:58" ht="12.75" customHeight="1" x14ac:dyDescent="0.2">
      <c r="A201" s="107">
        <v>40455</v>
      </c>
      <c r="B201" s="108">
        <v>59.580002</v>
      </c>
      <c r="C201" s="108">
        <v>49.869999</v>
      </c>
      <c r="D201" s="108">
        <v>49.490001999999997</v>
      </c>
      <c r="E201" s="108">
        <v>61.169998</v>
      </c>
      <c r="F201" s="108"/>
      <c r="G201" s="108"/>
      <c r="L201" s="156">
        <f>IF(int=Weekly,-$B$4,IF(int=Bi_Weekly,-$B$4,IF(int=Monthly,0,IF(int=Quarterly,0,IF(int=Yearly,0,IF(int=None,0,0))))))</f>
        <v>0</v>
      </c>
      <c r="M201" s="110">
        <f t="shared" si="84"/>
        <v>0</v>
      </c>
      <c r="N201" s="126">
        <f t="shared" si="85"/>
        <v>0</v>
      </c>
      <c r="O201" s="110">
        <f t="shared" si="86"/>
        <v>0</v>
      </c>
      <c r="P201" s="110">
        <f t="shared" si="87"/>
        <v>0</v>
      </c>
      <c r="Q201" s="110">
        <f t="shared" si="98"/>
        <v>31.896989214460284</v>
      </c>
      <c r="R201" s="110">
        <f t="shared" si="99"/>
        <v>37.309629113625299</v>
      </c>
      <c r="S201" s="110">
        <f t="shared" si="100"/>
        <v>42.891704298277403</v>
      </c>
      <c r="T201" s="110">
        <f t="shared" si="101"/>
        <v>11.802506817553772</v>
      </c>
      <c r="U201" s="110"/>
      <c r="V201" s="110"/>
      <c r="W201" s="110"/>
      <c r="X201" s="110"/>
      <c r="Y201" s="110"/>
      <c r="Z201" s="110"/>
      <c r="AA201" s="110">
        <f t="shared" si="88"/>
        <v>0</v>
      </c>
      <c r="AB201" s="110">
        <f t="shared" si="89"/>
        <v>0</v>
      </c>
      <c r="AC201" s="110">
        <f t="shared" si="90"/>
        <v>0</v>
      </c>
      <c r="AD201" s="110">
        <f t="shared" si="91"/>
        <v>0</v>
      </c>
      <c r="AE201" s="110">
        <f t="shared" si="92"/>
        <v>0</v>
      </c>
      <c r="AF201" s="110">
        <f t="shared" si="93"/>
        <v>0</v>
      </c>
      <c r="AG201" s="110">
        <f t="shared" si="94"/>
        <v>0</v>
      </c>
      <c r="AH201" s="110">
        <f t="shared" si="95"/>
        <v>0</v>
      </c>
      <c r="AI201" s="110">
        <f t="shared" si="102"/>
        <v>0.99235293818697401</v>
      </c>
      <c r="AJ201" s="110">
        <f t="shared" si="103"/>
        <v>1.8804199478942196</v>
      </c>
      <c r="AK201" s="110">
        <f t="shared" si="104"/>
        <v>1.254653642500507</v>
      </c>
      <c r="AL201" s="110">
        <f t="shared" si="105"/>
        <v>0.37488964631951321</v>
      </c>
      <c r="AM201" s="110">
        <f t="shared" si="106"/>
        <v>32.889342152647259</v>
      </c>
      <c r="AN201" s="110">
        <f t="shared" si="107"/>
        <v>39.190049061519517</v>
      </c>
      <c r="AO201" s="110">
        <f t="shared" si="108"/>
        <v>44.146357940777911</v>
      </c>
      <c r="AP201" s="110">
        <f t="shared" si="109"/>
        <v>12.177396463873285</v>
      </c>
      <c r="AQ201" s="90">
        <f t="shared" si="110"/>
        <v>0</v>
      </c>
      <c r="AR201" s="90">
        <f t="shared" si="111"/>
        <v>-6358.5599999999995</v>
      </c>
      <c r="AS201" s="90">
        <f t="shared" si="112"/>
        <v>6605.7236977082948</v>
      </c>
      <c r="AT201" s="89">
        <f t="shared" si="113"/>
        <v>3.8871017605919489E-2</v>
      </c>
      <c r="AU201" s="109">
        <f t="shared" si="118"/>
        <v>209.66510118778817</v>
      </c>
      <c r="AV201" s="108">
        <f t="shared" si="96"/>
        <v>6815.3887988960832</v>
      </c>
      <c r="AW201" s="129">
        <f t="shared" si="114"/>
        <v>7.1844694222604533E-2</v>
      </c>
      <c r="AX201" s="90">
        <f t="shared" si="115"/>
        <v>237.92574115519324</v>
      </c>
      <c r="AY201" s="108">
        <f t="shared" si="97"/>
        <v>6843.6494388634883</v>
      </c>
      <c r="AZ201" s="89">
        <f t="shared" si="116"/>
        <v>7.6289197375426054E-2</v>
      </c>
      <c r="BA201" s="109"/>
      <c r="BB201" s="109">
        <f t="shared" si="117"/>
        <v>6358.5599999999995</v>
      </c>
      <c r="BC201" s="109" t="e">
        <f>(B201*AM201)+(C201*AN201)+(D201*AO201)+(E201*AP201)+(F201*#REF!)+(G201*#REF!)</f>
        <v>#REF!</v>
      </c>
      <c r="BE201" s="108">
        <f t="shared" si="82"/>
        <v>59.580002</v>
      </c>
      <c r="BF201" s="108">
        <f t="shared" si="83"/>
        <v>0</v>
      </c>
    </row>
    <row r="202" spans="1:58" ht="12.75" customHeight="1" x14ac:dyDescent="0.2">
      <c r="A202" s="107">
        <v>40462</v>
      </c>
      <c r="B202" s="108">
        <v>60.240001999999997</v>
      </c>
      <c r="C202" s="108">
        <v>49.830002</v>
      </c>
      <c r="D202" s="108">
        <v>50.040000999999997</v>
      </c>
      <c r="E202" s="108">
        <v>61.810001</v>
      </c>
      <c r="F202" s="108"/>
      <c r="G202" s="108"/>
      <c r="L202" s="156">
        <f>IF(int=Weekly,-$B$4,IF(int=Bi_Weekly,0,IF(int=Monthly,0,IF(int=Quarterly,0,IF(int=Yearly,0,IF(int=None,0,0))))))</f>
        <v>0</v>
      </c>
      <c r="M202" s="110">
        <f t="shared" si="84"/>
        <v>0</v>
      </c>
      <c r="N202" s="126">
        <f t="shared" si="85"/>
        <v>0</v>
      </c>
      <c r="O202" s="110">
        <f t="shared" si="86"/>
        <v>0</v>
      </c>
      <c r="P202" s="110">
        <f t="shared" si="87"/>
        <v>0</v>
      </c>
      <c r="Q202" s="110">
        <f t="shared" si="98"/>
        <v>31.896989214460284</v>
      </c>
      <c r="R202" s="110">
        <f t="shared" si="99"/>
        <v>37.309629113625299</v>
      </c>
      <c r="S202" s="110">
        <f t="shared" si="100"/>
        <v>42.891704298277403</v>
      </c>
      <c r="T202" s="110">
        <f t="shared" si="101"/>
        <v>11.802506817553772</v>
      </c>
      <c r="U202" s="110"/>
      <c r="V202" s="110"/>
      <c r="W202" s="110"/>
      <c r="X202" s="110"/>
      <c r="Y202" s="110"/>
      <c r="Z202" s="110"/>
      <c r="AA202" s="110">
        <f t="shared" si="88"/>
        <v>0</v>
      </c>
      <c r="AB202" s="110">
        <f t="shared" si="89"/>
        <v>0</v>
      </c>
      <c r="AC202" s="110">
        <f t="shared" si="90"/>
        <v>0</v>
      </c>
      <c r="AD202" s="110">
        <f t="shared" si="91"/>
        <v>0</v>
      </c>
      <c r="AE202" s="110">
        <f t="shared" si="92"/>
        <v>0</v>
      </c>
      <c r="AF202" s="110">
        <f t="shared" si="93"/>
        <v>0</v>
      </c>
      <c r="AG202" s="110">
        <f t="shared" si="94"/>
        <v>0</v>
      </c>
      <c r="AH202" s="110">
        <f t="shared" si="95"/>
        <v>0</v>
      </c>
      <c r="AI202" s="110">
        <f t="shared" si="102"/>
        <v>0.99235293818697401</v>
      </c>
      <c r="AJ202" s="110">
        <f t="shared" si="103"/>
        <v>1.8804199478942196</v>
      </c>
      <c r="AK202" s="110">
        <f t="shared" si="104"/>
        <v>1.254653642500507</v>
      </c>
      <c r="AL202" s="110">
        <f t="shared" si="105"/>
        <v>0.37488964631951321</v>
      </c>
      <c r="AM202" s="110">
        <f t="shared" si="106"/>
        <v>32.889342152647259</v>
      </c>
      <c r="AN202" s="110">
        <f t="shared" si="107"/>
        <v>39.190049061519517</v>
      </c>
      <c r="AO202" s="110">
        <f t="shared" si="108"/>
        <v>44.146357940777911</v>
      </c>
      <c r="AP202" s="110">
        <f t="shared" si="109"/>
        <v>12.177396463873285</v>
      </c>
      <c r="AQ202" s="90">
        <f t="shared" si="110"/>
        <v>0</v>
      </c>
      <c r="AR202" s="90">
        <f t="shared" si="111"/>
        <v>-6358.5599999999995</v>
      </c>
      <c r="AS202" s="90">
        <f t="shared" si="112"/>
        <v>6656.4274715972833</v>
      </c>
      <c r="AT202" s="89">
        <f t="shared" si="113"/>
        <v>4.6845114553811573E-2</v>
      </c>
      <c r="AU202" s="109">
        <f t="shared" si="118"/>
        <v>209.66510118778817</v>
      </c>
      <c r="AV202" s="108">
        <f t="shared" si="96"/>
        <v>6866.0925727850718</v>
      </c>
      <c r="AW202" s="129">
        <f t="shared" si="114"/>
        <v>7.9818791170496617E-2</v>
      </c>
      <c r="AX202" s="90">
        <f t="shared" si="115"/>
        <v>239.43547168477582</v>
      </c>
      <c r="AY202" s="108">
        <f t="shared" si="97"/>
        <v>6895.8629432820589</v>
      </c>
      <c r="AZ202" s="89">
        <f t="shared" si="116"/>
        <v>8.4500727095766948E-2</v>
      </c>
      <c r="BA202" s="109"/>
      <c r="BB202" s="109">
        <f t="shared" si="117"/>
        <v>6358.5599999999995</v>
      </c>
      <c r="BC202" s="109" t="e">
        <f>(B202*AM202)+(C202*AN202)+(D202*AO202)+(E202*AP202)+(F202*#REF!)+(G202*#REF!)</f>
        <v>#REF!</v>
      </c>
      <c r="BE202" s="108">
        <f t="shared" si="82"/>
        <v>60.240001999999997</v>
      </c>
      <c r="BF202" s="108">
        <f t="shared" si="83"/>
        <v>0</v>
      </c>
    </row>
    <row r="203" spans="1:58" ht="12.75" customHeight="1" x14ac:dyDescent="0.2">
      <c r="A203" s="107">
        <v>40469</v>
      </c>
      <c r="B203" s="108">
        <v>60.57</v>
      </c>
      <c r="C203" s="108">
        <v>50.119999</v>
      </c>
      <c r="D203" s="108">
        <v>50.189999</v>
      </c>
      <c r="E203" s="108">
        <v>62.18</v>
      </c>
      <c r="F203" s="108"/>
      <c r="G203" s="108"/>
      <c r="L203" s="156">
        <f>IF(int=Weekly,-$B$4,IF(int=Bi_Weekly,-$B$4,IF(int=Monthly,-$B$4,IF(int=Quarterly,0,IF(int=Yearly,0,IF(int=None,0,0))))))</f>
        <v>0</v>
      </c>
      <c r="M203" s="110">
        <f t="shared" si="84"/>
        <v>0</v>
      </c>
      <c r="N203" s="126">
        <f t="shared" si="85"/>
        <v>0</v>
      </c>
      <c r="O203" s="110">
        <f t="shared" si="86"/>
        <v>0</v>
      </c>
      <c r="P203" s="110">
        <f t="shared" si="87"/>
        <v>0</v>
      </c>
      <c r="Q203" s="110">
        <f t="shared" si="98"/>
        <v>31.896989214460284</v>
      </c>
      <c r="R203" s="110">
        <f t="shared" si="99"/>
        <v>37.309629113625299</v>
      </c>
      <c r="S203" s="110">
        <f t="shared" si="100"/>
        <v>42.891704298277403</v>
      </c>
      <c r="T203" s="110">
        <f t="shared" si="101"/>
        <v>11.802506817553772</v>
      </c>
      <c r="U203" s="110"/>
      <c r="V203" s="110"/>
      <c r="W203" s="110"/>
      <c r="X203" s="110"/>
      <c r="Y203" s="110"/>
      <c r="Z203" s="110"/>
      <c r="AA203" s="110">
        <f t="shared" si="88"/>
        <v>0</v>
      </c>
      <c r="AB203" s="110">
        <f t="shared" si="89"/>
        <v>0</v>
      </c>
      <c r="AC203" s="110">
        <f t="shared" si="90"/>
        <v>0</v>
      </c>
      <c r="AD203" s="110">
        <f t="shared" si="91"/>
        <v>0</v>
      </c>
      <c r="AE203" s="110">
        <f t="shared" si="92"/>
        <v>0</v>
      </c>
      <c r="AF203" s="110">
        <f t="shared" si="93"/>
        <v>0</v>
      </c>
      <c r="AG203" s="110">
        <f t="shared" si="94"/>
        <v>0</v>
      </c>
      <c r="AH203" s="110">
        <f t="shared" si="95"/>
        <v>0</v>
      </c>
      <c r="AI203" s="110">
        <f t="shared" si="102"/>
        <v>0.99235293818697401</v>
      </c>
      <c r="AJ203" s="110">
        <f t="shared" si="103"/>
        <v>1.8804199478942196</v>
      </c>
      <c r="AK203" s="110">
        <f t="shared" si="104"/>
        <v>1.254653642500507</v>
      </c>
      <c r="AL203" s="110">
        <f t="shared" si="105"/>
        <v>0.37488964631951321</v>
      </c>
      <c r="AM203" s="110">
        <f t="shared" si="106"/>
        <v>32.889342152647259</v>
      </c>
      <c r="AN203" s="110">
        <f t="shared" si="107"/>
        <v>39.190049061519517</v>
      </c>
      <c r="AO203" s="110">
        <f t="shared" si="108"/>
        <v>44.146357940777911</v>
      </c>
      <c r="AP203" s="110">
        <f t="shared" si="109"/>
        <v>12.177396463873285</v>
      </c>
      <c r="AQ203" s="90">
        <f t="shared" si="110"/>
        <v>0</v>
      </c>
      <c r="AR203" s="90">
        <f t="shared" si="111"/>
        <v>-6358.5599999999995</v>
      </c>
      <c r="AS203" s="90">
        <f t="shared" si="112"/>
        <v>6688.573680339463</v>
      </c>
      <c r="AT203" s="89">
        <f t="shared" si="113"/>
        <v>5.1900694550254034E-2</v>
      </c>
      <c r="AU203" s="109">
        <f t="shared" si="118"/>
        <v>209.66510118778817</v>
      </c>
      <c r="AV203" s="108">
        <f t="shared" si="96"/>
        <v>6898.2387815272514</v>
      </c>
      <c r="AW203" s="129">
        <f t="shared" si="114"/>
        <v>8.4874371166939078E-2</v>
      </c>
      <c r="AX203" s="90">
        <f t="shared" si="115"/>
        <v>240.6351666446175</v>
      </c>
      <c r="AY203" s="108">
        <f t="shared" si="97"/>
        <v>6929.2088469840801</v>
      </c>
      <c r="AZ203" s="89">
        <f t="shared" si="116"/>
        <v>8.9744981093845322E-2</v>
      </c>
      <c r="BA203" s="109"/>
      <c r="BB203" s="109">
        <f t="shared" si="117"/>
        <v>6358.5599999999995</v>
      </c>
      <c r="BC203" s="109" t="e">
        <f>(B203*AM203)+(C203*AN203)+(D203*AO203)+(E203*AP203)+(F203*#REF!)+(G203*#REF!)</f>
        <v>#REF!</v>
      </c>
      <c r="BE203" s="108">
        <f t="shared" si="82"/>
        <v>60.57</v>
      </c>
      <c r="BF203" s="108">
        <f t="shared" si="83"/>
        <v>0</v>
      </c>
    </row>
    <row r="204" spans="1:58" ht="12.75" customHeight="1" x14ac:dyDescent="0.2">
      <c r="A204" s="107">
        <v>40476</v>
      </c>
      <c r="B204" s="108">
        <v>60.720001000000003</v>
      </c>
      <c r="C204" s="108">
        <v>50.029998999999997</v>
      </c>
      <c r="D204" s="108">
        <v>50.119999</v>
      </c>
      <c r="E204" s="108">
        <v>61.849997999999999</v>
      </c>
      <c r="F204" s="108"/>
      <c r="G204" s="108"/>
      <c r="L204" s="156">
        <f>IF(int=Weekly,-$B$4,IF(int=Bi_Weekly,0,IF(int=Monthly,0,IF(int=Quarterly,-$B$4,IF(int=Yearly,0,IF(int=None,0,0))))))</f>
        <v>-489.12</v>
      </c>
      <c r="M204" s="110">
        <f t="shared" si="84"/>
        <v>2.5833462025140612</v>
      </c>
      <c r="N204" s="126">
        <f t="shared" si="85"/>
        <v>2.8400832068775377</v>
      </c>
      <c r="O204" s="110">
        <f t="shared" si="86"/>
        <v>2.82229662454702</v>
      </c>
      <c r="P204" s="110">
        <f t="shared" si="87"/>
        <v>0.78765325101546502</v>
      </c>
      <c r="Q204" s="110">
        <f t="shared" si="98"/>
        <v>34.480335416974341</v>
      </c>
      <c r="R204" s="110">
        <f t="shared" si="99"/>
        <v>40.149712320502836</v>
      </c>
      <c r="S204" s="110">
        <f t="shared" si="100"/>
        <v>45.714000922824425</v>
      </c>
      <c r="T204" s="110">
        <f t="shared" si="101"/>
        <v>12.590160068569237</v>
      </c>
      <c r="U204" s="110"/>
      <c r="V204" s="110"/>
      <c r="W204" s="110"/>
      <c r="X204" s="110"/>
      <c r="Y204" s="110"/>
      <c r="Z204" s="110"/>
      <c r="AA204" s="110">
        <f t="shared" si="88"/>
        <v>0</v>
      </c>
      <c r="AB204" s="110">
        <f t="shared" si="89"/>
        <v>0</v>
      </c>
      <c r="AC204" s="110">
        <f t="shared" si="90"/>
        <v>0</v>
      </c>
      <c r="AD204" s="110">
        <f t="shared" si="91"/>
        <v>0</v>
      </c>
      <c r="AE204" s="110">
        <f t="shared" si="92"/>
        <v>0</v>
      </c>
      <c r="AF204" s="110">
        <f t="shared" si="93"/>
        <v>0</v>
      </c>
      <c r="AG204" s="110">
        <f t="shared" si="94"/>
        <v>0</v>
      </c>
      <c r="AH204" s="110">
        <f t="shared" si="95"/>
        <v>0</v>
      </c>
      <c r="AI204" s="110">
        <f t="shared" si="102"/>
        <v>0.99235293818697401</v>
      </c>
      <c r="AJ204" s="110">
        <f t="shared" si="103"/>
        <v>1.8804199478942196</v>
      </c>
      <c r="AK204" s="110">
        <f t="shared" si="104"/>
        <v>1.254653642500507</v>
      </c>
      <c r="AL204" s="110">
        <f t="shared" si="105"/>
        <v>0.37488964631951321</v>
      </c>
      <c r="AM204" s="110">
        <f t="shared" si="106"/>
        <v>35.472688355161317</v>
      </c>
      <c r="AN204" s="110">
        <f t="shared" si="107"/>
        <v>42.030132268397054</v>
      </c>
      <c r="AO204" s="110">
        <f t="shared" si="108"/>
        <v>46.968654565324933</v>
      </c>
      <c r="AP204" s="110">
        <f t="shared" si="109"/>
        <v>12.96504971488875</v>
      </c>
      <c r="AQ204" s="90">
        <f t="shared" si="110"/>
        <v>0</v>
      </c>
      <c r="AR204" s="90">
        <f t="shared" si="111"/>
        <v>-6847.6799999999994</v>
      </c>
      <c r="AS204" s="90">
        <f t="shared" si="112"/>
        <v>7172.2231238427084</v>
      </c>
      <c r="AT204" s="89">
        <f t="shared" si="113"/>
        <v>4.73946101223639E-2</v>
      </c>
      <c r="AU204" s="109">
        <f t="shared" si="118"/>
        <v>209.66510118778817</v>
      </c>
      <c r="AV204" s="108">
        <f t="shared" si="96"/>
        <v>7381.8882250304969</v>
      </c>
      <c r="AW204" s="129">
        <f t="shared" si="114"/>
        <v>7.8013024123571473E-2</v>
      </c>
      <c r="AX204" s="90">
        <f t="shared" si="115"/>
        <v>240.40324269434825</v>
      </c>
      <c r="AY204" s="108">
        <f t="shared" si="97"/>
        <v>7412.626366537057</v>
      </c>
      <c r="AZ204" s="89">
        <f t="shared" si="116"/>
        <v>8.2501864359470378E-2</v>
      </c>
      <c r="BA204" s="109"/>
      <c r="BB204" s="109">
        <f t="shared" si="117"/>
        <v>6847.6799999999994</v>
      </c>
      <c r="BC204" s="109" t="e">
        <f>(B204*AM204)+(C204*AN204)+(D204*AO204)+(E204*AP204)+(F204*#REF!)+(G204*#REF!)</f>
        <v>#REF!</v>
      </c>
      <c r="BE204" s="108">
        <f t="shared" si="82"/>
        <v>60.720001000000003</v>
      </c>
      <c r="BF204" s="108">
        <f t="shared" si="83"/>
        <v>0</v>
      </c>
    </row>
    <row r="205" spans="1:58" ht="12.75" customHeight="1" x14ac:dyDescent="0.2">
      <c r="A205" s="107">
        <v>40483</v>
      </c>
      <c r="B205" s="108">
        <v>62.939999</v>
      </c>
      <c r="C205" s="108">
        <v>51.880001</v>
      </c>
      <c r="D205" s="108">
        <v>51.970001000000003</v>
      </c>
      <c r="E205" s="108">
        <v>64.849997999999999</v>
      </c>
      <c r="F205" s="108"/>
      <c r="G205" s="108"/>
      <c r="L205" s="156">
        <f>IF(int=Weekly,-$B$4,IF(int=Bi_Weekly,-$B$4,IF(int=Monthly,0,IF(int=Quarterly,0,IF(int=Yearly,0,IF(int=None,0,0))))))</f>
        <v>0</v>
      </c>
      <c r="M205" s="110">
        <f t="shared" si="84"/>
        <v>0</v>
      </c>
      <c r="N205" s="126">
        <f t="shared" si="85"/>
        <v>0</v>
      </c>
      <c r="O205" s="110">
        <f t="shared" si="86"/>
        <v>0</v>
      </c>
      <c r="P205" s="110">
        <f t="shared" si="87"/>
        <v>0</v>
      </c>
      <c r="Q205" s="110">
        <f t="shared" si="98"/>
        <v>34.480335416974341</v>
      </c>
      <c r="R205" s="110">
        <f t="shared" si="99"/>
        <v>40.149712320502836</v>
      </c>
      <c r="S205" s="110">
        <f t="shared" si="100"/>
        <v>45.714000922824425</v>
      </c>
      <c r="T205" s="110">
        <f t="shared" si="101"/>
        <v>12.590160068569237</v>
      </c>
      <c r="U205" s="110"/>
      <c r="V205" s="110"/>
      <c r="W205" s="110"/>
      <c r="X205" s="110"/>
      <c r="Y205" s="110"/>
      <c r="Z205" s="110"/>
      <c r="AA205" s="110">
        <f t="shared" si="88"/>
        <v>0</v>
      </c>
      <c r="AB205" s="110">
        <f t="shared" si="89"/>
        <v>0</v>
      </c>
      <c r="AC205" s="110">
        <f t="shared" si="90"/>
        <v>0</v>
      </c>
      <c r="AD205" s="110">
        <f t="shared" si="91"/>
        <v>0</v>
      </c>
      <c r="AE205" s="110">
        <f t="shared" si="92"/>
        <v>0</v>
      </c>
      <c r="AF205" s="110">
        <f t="shared" si="93"/>
        <v>0</v>
      </c>
      <c r="AG205" s="110">
        <f t="shared" si="94"/>
        <v>0</v>
      </c>
      <c r="AH205" s="110">
        <f t="shared" si="95"/>
        <v>0</v>
      </c>
      <c r="AI205" s="110">
        <f t="shared" si="102"/>
        <v>0.99235293818697401</v>
      </c>
      <c r="AJ205" s="110">
        <f t="shared" si="103"/>
        <v>1.8804199478942196</v>
      </c>
      <c r="AK205" s="110">
        <f t="shared" si="104"/>
        <v>1.254653642500507</v>
      </c>
      <c r="AL205" s="110">
        <f t="shared" si="105"/>
        <v>0.37488964631951321</v>
      </c>
      <c r="AM205" s="110">
        <f t="shared" si="106"/>
        <v>35.472688355161317</v>
      </c>
      <c r="AN205" s="110">
        <f t="shared" si="107"/>
        <v>42.030132268397054</v>
      </c>
      <c r="AO205" s="110">
        <f t="shared" si="108"/>
        <v>46.968654565324933</v>
      </c>
      <c r="AP205" s="110">
        <f t="shared" si="109"/>
        <v>12.96504971488875</v>
      </c>
      <c r="AQ205" s="90">
        <f t="shared" si="110"/>
        <v>0</v>
      </c>
      <c r="AR205" s="90">
        <f t="shared" si="111"/>
        <v>-6847.6799999999994</v>
      </c>
      <c r="AS205" s="90">
        <f t="shared" si="112"/>
        <v>7445.3879209410097</v>
      </c>
      <c r="AT205" s="89">
        <f t="shared" si="113"/>
        <v>8.7286193417480229E-2</v>
      </c>
      <c r="AU205" s="109">
        <f t="shared" si="118"/>
        <v>209.66510118778817</v>
      </c>
      <c r="AV205" s="108">
        <f t="shared" si="96"/>
        <v>7655.0530221287981</v>
      </c>
      <c r="AW205" s="129">
        <f t="shared" si="114"/>
        <v>0.11790460741868758</v>
      </c>
      <c r="AX205" s="90">
        <f t="shared" si="115"/>
        <v>249.53082558375343</v>
      </c>
      <c r="AY205" s="108">
        <f t="shared" si="97"/>
        <v>7694.9187465247633</v>
      </c>
      <c r="AZ205" s="89">
        <f t="shared" si="116"/>
        <v>0.12372639295714216</v>
      </c>
      <c r="BA205" s="109"/>
      <c r="BB205" s="109">
        <f t="shared" si="117"/>
        <v>6847.6799999999994</v>
      </c>
      <c r="BC205" s="109" t="e">
        <f>(B205*AM205)+(C205*AN205)+(D205*AO205)+(E205*AP205)+(F205*#REF!)+(G205*#REF!)</f>
        <v>#REF!</v>
      </c>
      <c r="BE205" s="108">
        <f t="shared" si="82"/>
        <v>62.939999</v>
      </c>
      <c r="BF205" s="108">
        <f t="shared" si="83"/>
        <v>0</v>
      </c>
    </row>
    <row r="206" spans="1:58" ht="12.75" customHeight="1" x14ac:dyDescent="0.2">
      <c r="A206" s="107">
        <v>40490</v>
      </c>
      <c r="B206" s="108">
        <v>61.68</v>
      </c>
      <c r="C206" s="108">
        <v>50.849997999999999</v>
      </c>
      <c r="D206" s="108">
        <v>50.650002000000001</v>
      </c>
      <c r="E206" s="108">
        <v>63.130001</v>
      </c>
      <c r="F206" s="108"/>
      <c r="G206" s="108"/>
      <c r="L206" s="156">
        <f>IF(int=Weekly,-$B$4,IF(int=Bi_Weekly,0,IF(int=Monthly,0,IF(int=Quarterly,0,IF(int=Yearly,0,IF(int=None,0,0))))))</f>
        <v>0</v>
      </c>
      <c r="M206" s="110">
        <f t="shared" si="84"/>
        <v>0</v>
      </c>
      <c r="N206" s="126">
        <f t="shared" si="85"/>
        <v>0</v>
      </c>
      <c r="O206" s="110">
        <f t="shared" si="86"/>
        <v>0</v>
      </c>
      <c r="P206" s="110">
        <f t="shared" si="87"/>
        <v>0</v>
      </c>
      <c r="Q206" s="110">
        <f t="shared" si="98"/>
        <v>34.480335416974341</v>
      </c>
      <c r="R206" s="110">
        <f t="shared" si="99"/>
        <v>40.149712320502836</v>
      </c>
      <c r="S206" s="110">
        <f t="shared" si="100"/>
        <v>45.714000922824425</v>
      </c>
      <c r="T206" s="110">
        <f t="shared" si="101"/>
        <v>12.590160068569237</v>
      </c>
      <c r="U206" s="110"/>
      <c r="V206" s="110"/>
      <c r="W206" s="110"/>
      <c r="X206" s="110"/>
      <c r="Y206" s="110"/>
      <c r="Z206" s="110"/>
      <c r="AA206" s="110">
        <f t="shared" si="88"/>
        <v>0</v>
      </c>
      <c r="AB206" s="110">
        <f t="shared" si="89"/>
        <v>0</v>
      </c>
      <c r="AC206" s="110">
        <f t="shared" si="90"/>
        <v>0</v>
      </c>
      <c r="AD206" s="110">
        <f t="shared" si="91"/>
        <v>0</v>
      </c>
      <c r="AE206" s="110">
        <f t="shared" si="92"/>
        <v>0</v>
      </c>
      <c r="AF206" s="110">
        <f t="shared" si="93"/>
        <v>0</v>
      </c>
      <c r="AG206" s="110">
        <f t="shared" si="94"/>
        <v>0</v>
      </c>
      <c r="AH206" s="110">
        <f t="shared" si="95"/>
        <v>0</v>
      </c>
      <c r="AI206" s="110">
        <f t="shared" si="102"/>
        <v>0.99235293818697401</v>
      </c>
      <c r="AJ206" s="110">
        <f t="shared" si="103"/>
        <v>1.8804199478942196</v>
      </c>
      <c r="AK206" s="110">
        <f t="shared" si="104"/>
        <v>1.254653642500507</v>
      </c>
      <c r="AL206" s="110">
        <f t="shared" si="105"/>
        <v>0.37488964631951321</v>
      </c>
      <c r="AM206" s="110">
        <f t="shared" si="106"/>
        <v>35.472688355161317</v>
      </c>
      <c r="AN206" s="110">
        <f t="shared" si="107"/>
        <v>42.030132268397054</v>
      </c>
      <c r="AO206" s="110">
        <f t="shared" si="108"/>
        <v>46.968654565324933</v>
      </c>
      <c r="AP206" s="110">
        <f t="shared" si="109"/>
        <v>12.96504971488875</v>
      </c>
      <c r="AQ206" s="90">
        <f t="shared" si="110"/>
        <v>0</v>
      </c>
      <c r="AR206" s="90">
        <f t="shared" si="111"/>
        <v>-6847.6799999999994</v>
      </c>
      <c r="AS206" s="90">
        <f t="shared" si="112"/>
        <v>7278.590935605117</v>
      </c>
      <c r="AT206" s="89">
        <f t="shared" si="113"/>
        <v>6.2928018774989214E-2</v>
      </c>
      <c r="AU206" s="109">
        <f t="shared" si="118"/>
        <v>209.66510118778817</v>
      </c>
      <c r="AV206" s="108">
        <f t="shared" si="96"/>
        <v>7488.2560367929054</v>
      </c>
      <c r="AW206" s="129">
        <f t="shared" si="114"/>
        <v>9.3546432776196564E-2</v>
      </c>
      <c r="AX206" s="90">
        <f t="shared" si="115"/>
        <v>244.04267306595219</v>
      </c>
      <c r="AY206" s="108">
        <f t="shared" si="97"/>
        <v>7522.6336086710689</v>
      </c>
      <c r="AZ206" s="89">
        <f t="shared" si="116"/>
        <v>9.856675672214088E-2</v>
      </c>
      <c r="BA206" s="109"/>
      <c r="BB206" s="109">
        <f t="shared" si="117"/>
        <v>6847.6799999999994</v>
      </c>
      <c r="BC206" s="109" t="e">
        <f>(B206*AM206)+(C206*AN206)+(D206*AO206)+(E206*AP206)+(F206*#REF!)+(G206*#REF!)</f>
        <v>#REF!</v>
      </c>
      <c r="BE206" s="108">
        <f t="shared" si="82"/>
        <v>61.68</v>
      </c>
      <c r="BF206" s="108">
        <f t="shared" si="83"/>
        <v>0</v>
      </c>
    </row>
    <row r="207" spans="1:58" ht="12.75" customHeight="1" x14ac:dyDescent="0.2">
      <c r="A207" s="107">
        <v>40497</v>
      </c>
      <c r="B207" s="108">
        <v>61.810001</v>
      </c>
      <c r="C207" s="108">
        <v>50.75</v>
      </c>
      <c r="D207" s="108">
        <v>50.720001000000003</v>
      </c>
      <c r="E207" s="108">
        <v>63.310001</v>
      </c>
      <c r="F207" s="108"/>
      <c r="G207" s="108"/>
      <c r="L207" s="156">
        <f>IF(int=Weekly,-$B$4,IF(int=Bi_Weekly,-$B$4,IF(int=Monthly,-$B$4,IF(int=Quarterly,0,IF(int=Yearly,0,IF(int=None,0,0))))))</f>
        <v>0</v>
      </c>
      <c r="M207" s="110">
        <f t="shared" si="84"/>
        <v>0</v>
      </c>
      <c r="N207" s="126">
        <f t="shared" si="85"/>
        <v>0</v>
      </c>
      <c r="O207" s="110">
        <f t="shared" si="86"/>
        <v>0</v>
      </c>
      <c r="P207" s="110">
        <f t="shared" si="87"/>
        <v>0</v>
      </c>
      <c r="Q207" s="110">
        <f t="shared" si="98"/>
        <v>34.480335416974341</v>
      </c>
      <c r="R207" s="110">
        <f t="shared" si="99"/>
        <v>40.149712320502836</v>
      </c>
      <c r="S207" s="110">
        <f t="shared" si="100"/>
        <v>45.714000922824425</v>
      </c>
      <c r="T207" s="110">
        <f t="shared" si="101"/>
        <v>12.590160068569237</v>
      </c>
      <c r="U207" s="110"/>
      <c r="V207" s="110"/>
      <c r="W207" s="110"/>
      <c r="X207" s="110"/>
      <c r="Y207" s="110"/>
      <c r="Z207" s="110"/>
      <c r="AA207" s="110">
        <f t="shared" si="88"/>
        <v>0</v>
      </c>
      <c r="AB207" s="110">
        <f t="shared" si="89"/>
        <v>0</v>
      </c>
      <c r="AC207" s="110">
        <f t="shared" si="90"/>
        <v>0</v>
      </c>
      <c r="AD207" s="110">
        <f t="shared" si="91"/>
        <v>0</v>
      </c>
      <c r="AE207" s="110">
        <f t="shared" si="92"/>
        <v>0</v>
      </c>
      <c r="AF207" s="110">
        <f t="shared" si="93"/>
        <v>0</v>
      </c>
      <c r="AG207" s="110">
        <f t="shared" si="94"/>
        <v>0</v>
      </c>
      <c r="AH207" s="110">
        <f t="shared" si="95"/>
        <v>0</v>
      </c>
      <c r="AI207" s="110">
        <f t="shared" si="102"/>
        <v>0.99235293818697401</v>
      </c>
      <c r="AJ207" s="110">
        <f t="shared" si="103"/>
        <v>1.8804199478942196</v>
      </c>
      <c r="AK207" s="110">
        <f t="shared" si="104"/>
        <v>1.254653642500507</v>
      </c>
      <c r="AL207" s="110">
        <f t="shared" si="105"/>
        <v>0.37488964631951321</v>
      </c>
      <c r="AM207" s="110">
        <f t="shared" si="106"/>
        <v>35.472688355161317</v>
      </c>
      <c r="AN207" s="110">
        <f t="shared" si="107"/>
        <v>42.030132268397054</v>
      </c>
      <c r="AO207" s="110">
        <f t="shared" si="108"/>
        <v>46.968654565324933</v>
      </c>
      <c r="AP207" s="110">
        <f t="shared" si="109"/>
        <v>12.96504971488875</v>
      </c>
      <c r="AQ207" s="90">
        <f t="shared" si="110"/>
        <v>0</v>
      </c>
      <c r="AR207" s="90">
        <f t="shared" si="111"/>
        <v>-6847.6799999999994</v>
      </c>
      <c r="AS207" s="90">
        <f t="shared" si="112"/>
        <v>7284.5246859199724</v>
      </c>
      <c r="AT207" s="89">
        <f t="shared" si="113"/>
        <v>6.3794553180051228E-2</v>
      </c>
      <c r="AU207" s="109">
        <f t="shared" si="118"/>
        <v>209.66510118778817</v>
      </c>
      <c r="AV207" s="108">
        <f t="shared" si="96"/>
        <v>7494.1897871077608</v>
      </c>
      <c r="AW207" s="129">
        <f t="shared" si="114"/>
        <v>9.4412967181258578E-2</v>
      </c>
      <c r="AX207" s="90">
        <f t="shared" si="115"/>
        <v>244.13894634297881</v>
      </c>
      <c r="AY207" s="108">
        <f t="shared" si="97"/>
        <v>7528.6636322629511</v>
      </c>
      <c r="AZ207" s="89">
        <f t="shared" si="116"/>
        <v>9.9447350381874022E-2</v>
      </c>
      <c r="BA207" s="109"/>
      <c r="BB207" s="109">
        <f t="shared" si="117"/>
        <v>6847.6799999999994</v>
      </c>
      <c r="BC207" s="109" t="e">
        <f>(B207*AM207)+(C207*AN207)+(D207*AO207)+(E207*AP207)+(F207*#REF!)+(G207*#REF!)</f>
        <v>#REF!</v>
      </c>
      <c r="BE207" s="108">
        <f t="shared" si="82"/>
        <v>61.810001</v>
      </c>
      <c r="BF207" s="108">
        <f t="shared" si="83"/>
        <v>0</v>
      </c>
    </row>
    <row r="208" spans="1:58" ht="12.75" customHeight="1" x14ac:dyDescent="0.2">
      <c r="A208" s="107">
        <v>40504</v>
      </c>
      <c r="B208" s="108">
        <v>61.5</v>
      </c>
      <c r="C208" s="108">
        <v>50.009998000000003</v>
      </c>
      <c r="D208" s="108">
        <v>50.709999000000003</v>
      </c>
      <c r="E208" s="108">
        <v>63.82</v>
      </c>
      <c r="F208" s="108"/>
      <c r="G208" s="108"/>
      <c r="L208" s="156">
        <f>IF(int=Weekly,-$B$4,IF(int=Bi_Weekly,0,IF(int=Monthly,0,IF(int=Quarterly,0,IF(int=Yearly,0,IF(int=None,0,0))))))</f>
        <v>0</v>
      </c>
      <c r="M208" s="110">
        <f t="shared" si="84"/>
        <v>0</v>
      </c>
      <c r="N208" s="126">
        <f t="shared" si="85"/>
        <v>0</v>
      </c>
      <c r="O208" s="110">
        <f t="shared" si="86"/>
        <v>0</v>
      </c>
      <c r="P208" s="110">
        <f t="shared" si="87"/>
        <v>0</v>
      </c>
      <c r="Q208" s="110">
        <f t="shared" si="98"/>
        <v>34.480335416974341</v>
      </c>
      <c r="R208" s="110">
        <f t="shared" si="99"/>
        <v>40.149712320502836</v>
      </c>
      <c r="S208" s="110">
        <f t="shared" si="100"/>
        <v>45.714000922824425</v>
      </c>
      <c r="T208" s="110">
        <f t="shared" si="101"/>
        <v>12.590160068569237</v>
      </c>
      <c r="U208" s="110"/>
      <c r="V208" s="110"/>
      <c r="W208" s="110"/>
      <c r="X208" s="110"/>
      <c r="Y208" s="110"/>
      <c r="Z208" s="110"/>
      <c r="AA208" s="110">
        <f t="shared" si="88"/>
        <v>0</v>
      </c>
      <c r="AB208" s="110">
        <f t="shared" si="89"/>
        <v>0</v>
      </c>
      <c r="AC208" s="110">
        <f t="shared" si="90"/>
        <v>0</v>
      </c>
      <c r="AD208" s="110">
        <f t="shared" si="91"/>
        <v>0</v>
      </c>
      <c r="AE208" s="110">
        <f t="shared" si="92"/>
        <v>0</v>
      </c>
      <c r="AF208" s="110">
        <f t="shared" si="93"/>
        <v>0</v>
      </c>
      <c r="AG208" s="110">
        <f t="shared" si="94"/>
        <v>0</v>
      </c>
      <c r="AH208" s="110">
        <f t="shared" si="95"/>
        <v>0</v>
      </c>
      <c r="AI208" s="110">
        <f t="shared" si="102"/>
        <v>0.99235293818697401</v>
      </c>
      <c r="AJ208" s="110">
        <f t="shared" si="103"/>
        <v>1.8804199478942196</v>
      </c>
      <c r="AK208" s="110">
        <f t="shared" si="104"/>
        <v>1.254653642500507</v>
      </c>
      <c r="AL208" s="110">
        <f t="shared" si="105"/>
        <v>0.37488964631951321</v>
      </c>
      <c r="AM208" s="110">
        <f t="shared" si="106"/>
        <v>35.472688355161317</v>
      </c>
      <c r="AN208" s="110">
        <f t="shared" si="107"/>
        <v>42.030132268397054</v>
      </c>
      <c r="AO208" s="110">
        <f t="shared" si="108"/>
        <v>46.968654565324933</v>
      </c>
      <c r="AP208" s="110">
        <f t="shared" si="109"/>
        <v>12.96504971488875</v>
      </c>
      <c r="AQ208" s="90">
        <f t="shared" si="110"/>
        <v>0</v>
      </c>
      <c r="AR208" s="90">
        <f t="shared" si="111"/>
        <v>-6847.6799999999994</v>
      </c>
      <c r="AS208" s="90">
        <f t="shared" si="112"/>
        <v>7250.0886176513586</v>
      </c>
      <c r="AT208" s="89">
        <f t="shared" si="113"/>
        <v>5.8765686721832688E-2</v>
      </c>
      <c r="AU208" s="109">
        <f t="shared" si="118"/>
        <v>209.66510118778817</v>
      </c>
      <c r="AV208" s="108">
        <f t="shared" si="96"/>
        <v>7459.753718839147</v>
      </c>
      <c r="AW208" s="129">
        <f t="shared" si="114"/>
        <v>8.9384100723040261E-2</v>
      </c>
      <c r="AX208" s="90">
        <f t="shared" si="115"/>
        <v>242.61844571650732</v>
      </c>
      <c r="AY208" s="108">
        <f t="shared" si="97"/>
        <v>7492.7070633678659</v>
      </c>
      <c r="AZ208" s="89">
        <f t="shared" si="116"/>
        <v>9.4196437825346147E-2</v>
      </c>
      <c r="BA208" s="109"/>
      <c r="BB208" s="109">
        <f t="shared" si="117"/>
        <v>6847.6799999999994</v>
      </c>
      <c r="BC208" s="109" t="e">
        <f>(B208*AM208)+(C208*AN208)+(D208*AO208)+(E208*AP208)+(F208*#REF!)+(G208*#REF!)</f>
        <v>#REF!</v>
      </c>
      <c r="BE208" s="108">
        <f t="shared" si="82"/>
        <v>61.5</v>
      </c>
      <c r="BF208" s="108">
        <f t="shared" si="83"/>
        <v>0</v>
      </c>
    </row>
    <row r="209" spans="1:58" ht="12.75" customHeight="1" x14ac:dyDescent="0.2">
      <c r="A209" s="107">
        <v>40511</v>
      </c>
      <c r="B209" s="108">
        <v>63.34</v>
      </c>
      <c r="C209" s="108">
        <v>51.650002000000001</v>
      </c>
      <c r="D209" s="108">
        <v>52.5</v>
      </c>
      <c r="E209" s="108">
        <v>65.75</v>
      </c>
      <c r="F209" s="108"/>
      <c r="G209" s="108"/>
      <c r="L209" s="156">
        <f>IF(int=Weekly,-$B$4,IF(int=Bi_Weekly,-$B$4,IF(int=Monthly,0,IF(int=Quarterly,0,IF(int=Yearly,0,IF(int=None,0,0))))))</f>
        <v>0</v>
      </c>
      <c r="M209" s="110">
        <f t="shared" si="84"/>
        <v>0</v>
      </c>
      <c r="N209" s="126">
        <f t="shared" si="85"/>
        <v>0</v>
      </c>
      <c r="O209" s="110">
        <f t="shared" si="86"/>
        <v>0</v>
      </c>
      <c r="P209" s="110">
        <f t="shared" si="87"/>
        <v>0</v>
      </c>
      <c r="Q209" s="110">
        <f t="shared" si="98"/>
        <v>34.480335416974341</v>
      </c>
      <c r="R209" s="110">
        <f t="shared" si="99"/>
        <v>40.149712320502836</v>
      </c>
      <c r="S209" s="110">
        <f t="shared" si="100"/>
        <v>45.714000922824425</v>
      </c>
      <c r="T209" s="110">
        <f t="shared" si="101"/>
        <v>12.590160068569237</v>
      </c>
      <c r="U209" s="110"/>
      <c r="V209" s="110"/>
      <c r="W209" s="110"/>
      <c r="X209" s="110"/>
      <c r="Y209" s="110"/>
      <c r="Z209" s="110"/>
      <c r="AA209" s="110">
        <f t="shared" si="88"/>
        <v>0</v>
      </c>
      <c r="AB209" s="110">
        <f t="shared" si="89"/>
        <v>0</v>
      </c>
      <c r="AC209" s="110">
        <f t="shared" si="90"/>
        <v>0</v>
      </c>
      <c r="AD209" s="110">
        <f t="shared" si="91"/>
        <v>0</v>
      </c>
      <c r="AE209" s="110">
        <f t="shared" si="92"/>
        <v>0</v>
      </c>
      <c r="AF209" s="110">
        <f t="shared" si="93"/>
        <v>0</v>
      </c>
      <c r="AG209" s="110">
        <f t="shared" si="94"/>
        <v>0</v>
      </c>
      <c r="AH209" s="110">
        <f t="shared" si="95"/>
        <v>0</v>
      </c>
      <c r="AI209" s="110">
        <f t="shared" si="102"/>
        <v>0.99235293818697401</v>
      </c>
      <c r="AJ209" s="110">
        <f t="shared" si="103"/>
        <v>1.8804199478942196</v>
      </c>
      <c r="AK209" s="110">
        <f t="shared" si="104"/>
        <v>1.254653642500507</v>
      </c>
      <c r="AL209" s="110">
        <f t="shared" si="105"/>
        <v>0.37488964631951321</v>
      </c>
      <c r="AM209" s="110">
        <f t="shared" si="106"/>
        <v>35.472688355161317</v>
      </c>
      <c r="AN209" s="110">
        <f t="shared" si="107"/>
        <v>42.030132268397054</v>
      </c>
      <c r="AO209" s="110">
        <f t="shared" si="108"/>
        <v>46.968654565324933</v>
      </c>
      <c r="AP209" s="110">
        <f t="shared" si="109"/>
        <v>12.96504971488875</v>
      </c>
      <c r="AQ209" s="90">
        <f t="shared" si="110"/>
        <v>0</v>
      </c>
      <c r="AR209" s="90">
        <f t="shared" si="111"/>
        <v>-6847.6799999999994</v>
      </c>
      <c r="AS209" s="90">
        <f t="shared" si="112"/>
        <v>7485.5052399212609</v>
      </c>
      <c r="AT209" s="89">
        <f t="shared" si="113"/>
        <v>9.3144720536190606E-2</v>
      </c>
      <c r="AU209" s="109">
        <f t="shared" si="118"/>
        <v>209.66510118778817</v>
      </c>
      <c r="AV209" s="108">
        <f t="shared" si="96"/>
        <v>7695.1703411090493</v>
      </c>
      <c r="AW209" s="129">
        <f t="shared" si="114"/>
        <v>0.12376313453739818</v>
      </c>
      <c r="AX209" s="90">
        <f t="shared" si="115"/>
        <v>250.4976396511239</v>
      </c>
      <c r="AY209" s="108">
        <f t="shared" si="97"/>
        <v>7736.0028795723847</v>
      </c>
      <c r="AZ209" s="89">
        <f t="shared" si="116"/>
        <v>0.1297261086342214</v>
      </c>
      <c r="BA209" s="109"/>
      <c r="BB209" s="109">
        <f t="shared" si="117"/>
        <v>6847.6799999999994</v>
      </c>
      <c r="BC209" s="109" t="e">
        <f>(B209*AM209)+(C209*AN209)+(D209*AO209)+(E209*AP209)+(F209*#REF!)+(G209*#REF!)</f>
        <v>#REF!</v>
      </c>
      <c r="BE209" s="108">
        <f t="shared" ref="BE209:BE272" si="119">B209</f>
        <v>63.34</v>
      </c>
      <c r="BF209" s="108">
        <f t="shared" ref="BF209:BF272" si="120">G209</f>
        <v>0</v>
      </c>
    </row>
    <row r="210" spans="1:58" ht="12.75" customHeight="1" x14ac:dyDescent="0.2">
      <c r="A210" s="107">
        <v>40518</v>
      </c>
      <c r="B210" s="108">
        <v>64.209998999999996</v>
      </c>
      <c r="C210" s="108">
        <v>52.59</v>
      </c>
      <c r="D210" s="108">
        <v>53.16</v>
      </c>
      <c r="E210" s="108">
        <v>67.169998000000007</v>
      </c>
      <c r="F210" s="108"/>
      <c r="G210" s="108"/>
      <c r="L210" s="156">
        <f>IF(int=Weekly,-$B$4,IF(int=Bi_Weekly,0,IF(int=Monthly,0,IF(int=Quarterly,0,IF(int=Yearly,0,IF(int=None,0,0))))))</f>
        <v>0</v>
      </c>
      <c r="M210" s="110">
        <f t="shared" si="84"/>
        <v>0</v>
      </c>
      <c r="N210" s="126">
        <f t="shared" si="85"/>
        <v>0</v>
      </c>
      <c r="O210" s="110">
        <f t="shared" si="86"/>
        <v>0</v>
      </c>
      <c r="P210" s="110">
        <f t="shared" si="87"/>
        <v>0</v>
      </c>
      <c r="Q210" s="110">
        <f t="shared" si="98"/>
        <v>34.480335416974341</v>
      </c>
      <c r="R210" s="110">
        <f t="shared" si="99"/>
        <v>40.149712320502836</v>
      </c>
      <c r="S210" s="110">
        <f t="shared" si="100"/>
        <v>45.714000922824425</v>
      </c>
      <c r="T210" s="110">
        <f t="shared" si="101"/>
        <v>12.590160068569237</v>
      </c>
      <c r="U210" s="110"/>
      <c r="V210" s="110"/>
      <c r="W210" s="110"/>
      <c r="X210" s="110"/>
      <c r="Y210" s="110"/>
      <c r="Z210" s="110"/>
      <c r="AA210" s="110">
        <f t="shared" si="88"/>
        <v>0</v>
      </c>
      <c r="AB210" s="110">
        <f t="shared" si="89"/>
        <v>0</v>
      </c>
      <c r="AC210" s="110">
        <f t="shared" si="90"/>
        <v>0</v>
      </c>
      <c r="AD210" s="110">
        <f t="shared" si="91"/>
        <v>0</v>
      </c>
      <c r="AE210" s="110">
        <f t="shared" si="92"/>
        <v>0</v>
      </c>
      <c r="AF210" s="110">
        <f t="shared" si="93"/>
        <v>0</v>
      </c>
      <c r="AG210" s="110">
        <f t="shared" si="94"/>
        <v>0</v>
      </c>
      <c r="AH210" s="110">
        <f t="shared" si="95"/>
        <v>0</v>
      </c>
      <c r="AI210" s="110">
        <f t="shared" si="102"/>
        <v>0.99235293818697401</v>
      </c>
      <c r="AJ210" s="110">
        <f t="shared" si="103"/>
        <v>1.8804199478942196</v>
      </c>
      <c r="AK210" s="110">
        <f t="shared" si="104"/>
        <v>1.254653642500507</v>
      </c>
      <c r="AL210" s="110">
        <f t="shared" si="105"/>
        <v>0.37488964631951321</v>
      </c>
      <c r="AM210" s="110">
        <f t="shared" si="106"/>
        <v>35.472688355161317</v>
      </c>
      <c r="AN210" s="110">
        <f t="shared" si="107"/>
        <v>42.030132268397054</v>
      </c>
      <c r="AO210" s="110">
        <f t="shared" si="108"/>
        <v>46.968654565324933</v>
      </c>
      <c r="AP210" s="110">
        <f t="shared" si="109"/>
        <v>12.96504971488875</v>
      </c>
      <c r="AQ210" s="90">
        <f t="shared" si="110"/>
        <v>0</v>
      </c>
      <c r="AR210" s="90">
        <f t="shared" si="111"/>
        <v>-6847.6799999999994</v>
      </c>
      <c r="AS210" s="90">
        <f t="shared" si="112"/>
        <v>7601.292989261653</v>
      </c>
      <c r="AT210" s="89">
        <f t="shared" si="113"/>
        <v>0.11005376846781001</v>
      </c>
      <c r="AU210" s="109">
        <f t="shared" si="118"/>
        <v>209.66510118778817</v>
      </c>
      <c r="AV210" s="108">
        <f t="shared" si="96"/>
        <v>7810.9580904494414</v>
      </c>
      <c r="AW210" s="129">
        <f t="shared" si="114"/>
        <v>0.14067218246901758</v>
      </c>
      <c r="AX210" s="90">
        <f t="shared" si="115"/>
        <v>254.48899065721903</v>
      </c>
      <c r="AY210" s="108">
        <f t="shared" si="97"/>
        <v>7855.7819799188719</v>
      </c>
      <c r="AZ210" s="89">
        <f t="shared" si="116"/>
        <v>0.14721803295698299</v>
      </c>
      <c r="BA210" s="109"/>
      <c r="BB210" s="109">
        <f t="shared" si="117"/>
        <v>6847.6799999999994</v>
      </c>
      <c r="BC210" s="109" t="e">
        <f>(B210*AM210)+(C210*AN210)+(D210*AO210)+(E210*AP210)+(F210*#REF!)+(G210*#REF!)</f>
        <v>#REF!</v>
      </c>
      <c r="BE210" s="108">
        <f t="shared" si="119"/>
        <v>64.209998999999996</v>
      </c>
      <c r="BF210" s="108">
        <f t="shared" si="120"/>
        <v>0</v>
      </c>
    </row>
    <row r="211" spans="1:58" ht="12.75" customHeight="1" x14ac:dyDescent="0.2">
      <c r="A211" s="107">
        <v>40525</v>
      </c>
      <c r="B211" s="108">
        <v>64.470000999999996</v>
      </c>
      <c r="C211" s="108">
        <v>52.77</v>
      </c>
      <c r="D211" s="108">
        <v>53.25</v>
      </c>
      <c r="E211" s="108">
        <v>67.099997999999999</v>
      </c>
      <c r="F211" s="108"/>
      <c r="G211" s="108"/>
      <c r="L211" s="156">
        <f>IF(int=Weekly,-$B$4,IF(int=Bi_Weekly,-$B$4,IF(int=Monthly,-$B$4,IF(int=Quarterly,0,IF(int=Yearly,0,IF(int=None,0,0))))))</f>
        <v>0</v>
      </c>
      <c r="M211" s="110">
        <f t="shared" si="84"/>
        <v>0</v>
      </c>
      <c r="N211" s="126">
        <f t="shared" si="85"/>
        <v>0</v>
      </c>
      <c r="O211" s="110">
        <f t="shared" si="86"/>
        <v>0</v>
      </c>
      <c r="P211" s="110">
        <f t="shared" si="87"/>
        <v>0</v>
      </c>
      <c r="Q211" s="110">
        <f t="shared" si="98"/>
        <v>34.480335416974341</v>
      </c>
      <c r="R211" s="110">
        <f t="shared" si="99"/>
        <v>40.149712320502836</v>
      </c>
      <c r="S211" s="110">
        <f t="shared" si="100"/>
        <v>45.714000922824425</v>
      </c>
      <c r="T211" s="110">
        <f t="shared" si="101"/>
        <v>12.590160068569237</v>
      </c>
      <c r="U211" s="110"/>
      <c r="V211" s="110"/>
      <c r="W211" s="110"/>
      <c r="X211" s="110"/>
      <c r="Y211" s="110"/>
      <c r="Z211" s="110"/>
      <c r="AA211" s="110">
        <f t="shared" si="88"/>
        <v>0</v>
      </c>
      <c r="AB211" s="110">
        <f t="shared" si="89"/>
        <v>0</v>
      </c>
      <c r="AC211" s="110">
        <f t="shared" si="90"/>
        <v>0</v>
      </c>
      <c r="AD211" s="110">
        <f t="shared" si="91"/>
        <v>0</v>
      </c>
      <c r="AE211" s="110">
        <f t="shared" si="92"/>
        <v>0</v>
      </c>
      <c r="AF211" s="110">
        <f t="shared" si="93"/>
        <v>0</v>
      </c>
      <c r="AG211" s="110">
        <f t="shared" si="94"/>
        <v>0</v>
      </c>
      <c r="AH211" s="110">
        <f t="shared" si="95"/>
        <v>0</v>
      </c>
      <c r="AI211" s="110">
        <f t="shared" si="102"/>
        <v>0.99235293818697401</v>
      </c>
      <c r="AJ211" s="110">
        <f t="shared" si="103"/>
        <v>1.8804199478942196</v>
      </c>
      <c r="AK211" s="110">
        <f t="shared" si="104"/>
        <v>1.254653642500507</v>
      </c>
      <c r="AL211" s="110">
        <f t="shared" si="105"/>
        <v>0.37488964631951321</v>
      </c>
      <c r="AM211" s="110">
        <f t="shared" si="106"/>
        <v>35.472688355161317</v>
      </c>
      <c r="AN211" s="110">
        <f t="shared" si="107"/>
        <v>42.030132268397054</v>
      </c>
      <c r="AO211" s="110">
        <f t="shared" si="108"/>
        <v>46.968654565324933</v>
      </c>
      <c r="AP211" s="110">
        <f t="shared" si="109"/>
        <v>12.96504971488875</v>
      </c>
      <c r="AQ211" s="90">
        <f t="shared" si="110"/>
        <v>0</v>
      </c>
      <c r="AR211" s="90">
        <f t="shared" si="111"/>
        <v>-6847.6799999999994</v>
      </c>
      <c r="AS211" s="90">
        <f t="shared" si="112"/>
        <v>7620.717842526682</v>
      </c>
      <c r="AT211" s="89">
        <f t="shared" si="113"/>
        <v>0.11289047422290222</v>
      </c>
      <c r="AU211" s="109">
        <f t="shared" si="118"/>
        <v>209.66510118778817</v>
      </c>
      <c r="AV211" s="108">
        <f t="shared" si="96"/>
        <v>7830.3829437144705</v>
      </c>
      <c r="AW211" s="129">
        <f t="shared" si="114"/>
        <v>0.14350888822410957</v>
      </c>
      <c r="AX211" s="90">
        <f t="shared" si="115"/>
        <v>255.17215654905721</v>
      </c>
      <c r="AY211" s="108">
        <f t="shared" si="97"/>
        <v>7875.8899990757391</v>
      </c>
      <c r="AZ211" s="89">
        <f t="shared" si="116"/>
        <v>0.15015450474843162</v>
      </c>
      <c r="BA211" s="109"/>
      <c r="BB211" s="109">
        <f t="shared" si="117"/>
        <v>6847.6799999999994</v>
      </c>
      <c r="BC211" s="109" t="e">
        <f>(B211*AM211)+(C211*AN211)+(D211*AO211)+(E211*AP211)+(F211*#REF!)+(G211*#REF!)</f>
        <v>#REF!</v>
      </c>
      <c r="BE211" s="108">
        <f t="shared" si="119"/>
        <v>64.470000999999996</v>
      </c>
      <c r="BF211" s="108">
        <f t="shared" si="120"/>
        <v>0</v>
      </c>
    </row>
    <row r="212" spans="1:58" ht="12.75" customHeight="1" x14ac:dyDescent="0.2">
      <c r="A212" s="107">
        <v>40532</v>
      </c>
      <c r="B212" s="108">
        <v>64.839995999999999</v>
      </c>
      <c r="C212" s="108">
        <v>53.540000999999997</v>
      </c>
      <c r="D212" s="108">
        <v>53.939999</v>
      </c>
      <c r="E212" s="108">
        <v>68.25</v>
      </c>
      <c r="F212" s="108"/>
      <c r="G212" s="108"/>
      <c r="L212" s="156">
        <f>IF(int=Weekly,-$B$4,IF(int=Bi_Weekly,0,IF(int=Monthly,0,IF(int=Quarterly,0,IF(int=Yearly,0,IF(int=None,0,0))))))</f>
        <v>0</v>
      </c>
      <c r="M212" s="110">
        <f t="shared" si="84"/>
        <v>0</v>
      </c>
      <c r="N212" s="126">
        <f t="shared" si="85"/>
        <v>0</v>
      </c>
      <c r="O212" s="110">
        <f t="shared" si="86"/>
        <v>0</v>
      </c>
      <c r="P212" s="110">
        <f t="shared" si="87"/>
        <v>0</v>
      </c>
      <c r="Q212" s="110">
        <f t="shared" si="98"/>
        <v>34.480335416974341</v>
      </c>
      <c r="R212" s="110">
        <f t="shared" si="99"/>
        <v>40.149712320502836</v>
      </c>
      <c r="S212" s="110">
        <f t="shared" si="100"/>
        <v>45.714000922824425</v>
      </c>
      <c r="T212" s="110">
        <f t="shared" si="101"/>
        <v>12.590160068569237</v>
      </c>
      <c r="U212" s="110">
        <v>0.34599999999999997</v>
      </c>
      <c r="V212" s="110">
        <v>0.317</v>
      </c>
      <c r="W212" s="110">
        <v>1.0009999999999999</v>
      </c>
      <c r="X212" s="110">
        <v>1.27</v>
      </c>
      <c r="Y212" s="110">
        <v>0.88600000000000001</v>
      </c>
      <c r="Z212" s="110">
        <v>0.81499999999999995</v>
      </c>
      <c r="AA212" s="110">
        <f t="shared" si="88"/>
        <v>11.930196054273122</v>
      </c>
      <c r="AB212" s="110">
        <f t="shared" si="89"/>
        <v>12.727458805599399</v>
      </c>
      <c r="AC212" s="110">
        <f t="shared" si="90"/>
        <v>45.759714923747246</v>
      </c>
      <c r="AD212" s="110">
        <f t="shared" si="91"/>
        <v>15.989503287082931</v>
      </c>
      <c r="AE212" s="110">
        <f t="shared" si="92"/>
        <v>0.18399439836907333</v>
      </c>
      <c r="AF212" s="110">
        <f t="shared" si="93"/>
        <v>0.23771868823086872</v>
      </c>
      <c r="AG212" s="110">
        <f t="shared" si="94"/>
        <v>0.84834474920452341</v>
      </c>
      <c r="AH212" s="110">
        <f t="shared" si="95"/>
        <v>0.23427843644077553</v>
      </c>
      <c r="AI212" s="110">
        <f t="shared" si="102"/>
        <v>1.1763473365560473</v>
      </c>
      <c r="AJ212" s="110">
        <f t="shared" si="103"/>
        <v>2.1181386361250882</v>
      </c>
      <c r="AK212" s="110">
        <f t="shared" si="104"/>
        <v>2.1029983917050306</v>
      </c>
      <c r="AL212" s="110">
        <f t="shared" si="105"/>
        <v>0.60916808276028878</v>
      </c>
      <c r="AM212" s="110">
        <f t="shared" si="106"/>
        <v>35.65668275353039</v>
      </c>
      <c r="AN212" s="110">
        <f t="shared" si="107"/>
        <v>42.267850956627925</v>
      </c>
      <c r="AO212" s="110">
        <f t="shared" si="108"/>
        <v>47.816999314529454</v>
      </c>
      <c r="AP212" s="110">
        <f t="shared" si="109"/>
        <v>13.199328151329524</v>
      </c>
      <c r="AQ212" s="90">
        <f t="shared" si="110"/>
        <v>86.406873070702687</v>
      </c>
      <c r="AR212" s="90">
        <f t="shared" si="111"/>
        <v>-6847.6799999999994</v>
      </c>
      <c r="AS212" s="90">
        <f t="shared" si="112"/>
        <v>7710.4120370477076</v>
      </c>
      <c r="AT212" s="89">
        <f t="shared" si="113"/>
        <v>0.12598895349194295</v>
      </c>
      <c r="AU212" s="109">
        <f t="shared" si="118"/>
        <v>296.07197425849085</v>
      </c>
      <c r="AV212" s="108">
        <f t="shared" si="96"/>
        <v>8006.4840113061982</v>
      </c>
      <c r="AW212" s="129">
        <f t="shared" si="114"/>
        <v>0.16922578322967774</v>
      </c>
      <c r="AX212" s="90">
        <f t="shared" si="115"/>
        <v>344.69095408714128</v>
      </c>
      <c r="AY212" s="108">
        <f t="shared" si="97"/>
        <v>8055.1029911348487</v>
      </c>
      <c r="AZ212" s="89">
        <f t="shared" si="116"/>
        <v>0.17632584921241201</v>
      </c>
      <c r="BA212" s="109"/>
      <c r="BB212" s="109">
        <f t="shared" si="117"/>
        <v>6847.6799999999994</v>
      </c>
      <c r="BC212" s="109" t="e">
        <f>(B212*AM212)+(C212*AN212)+(D212*AO212)+(E212*AP212)+(F212*#REF!)+(G212*#REF!)</f>
        <v>#REF!</v>
      </c>
      <c r="BE212" s="108">
        <f t="shared" si="119"/>
        <v>64.839995999999999</v>
      </c>
      <c r="BF212" s="108">
        <f t="shared" si="120"/>
        <v>0</v>
      </c>
    </row>
    <row r="213" spans="1:58" ht="12.75" customHeight="1" x14ac:dyDescent="0.2">
      <c r="A213" s="107">
        <v>40539</v>
      </c>
      <c r="B213" s="108">
        <v>64.930000000000007</v>
      </c>
      <c r="C213" s="108">
        <v>53.330002</v>
      </c>
      <c r="D213" s="108">
        <v>53.009998000000003</v>
      </c>
      <c r="E213" s="108">
        <v>66.860000999999997</v>
      </c>
      <c r="F213" s="108"/>
      <c r="G213" s="108"/>
      <c r="L213" s="156">
        <f>IF(int=Weekly,-$B$4,IF(int=Bi_Weekly,-$B$4,IF(int=Monthly,0,IF(int=Quarterly,0,IF(int=Yearly,0,IF(int=None,0,0))))))</f>
        <v>0</v>
      </c>
      <c r="M213" s="110">
        <f t="shared" si="84"/>
        <v>0</v>
      </c>
      <c r="N213" s="126">
        <f t="shared" si="85"/>
        <v>0</v>
      </c>
      <c r="O213" s="110">
        <f t="shared" si="86"/>
        <v>0</v>
      </c>
      <c r="P213" s="110">
        <f t="shared" si="87"/>
        <v>0</v>
      </c>
      <c r="Q213" s="110">
        <f t="shared" si="98"/>
        <v>34.480335416974341</v>
      </c>
      <c r="R213" s="110">
        <f t="shared" si="99"/>
        <v>40.149712320502836</v>
      </c>
      <c r="S213" s="110">
        <f t="shared" si="100"/>
        <v>45.714000922824425</v>
      </c>
      <c r="T213" s="110">
        <f t="shared" si="101"/>
        <v>12.590160068569237</v>
      </c>
      <c r="U213" s="110"/>
      <c r="V213" s="110"/>
      <c r="W213" s="110"/>
      <c r="X213" s="110"/>
      <c r="Y213" s="110"/>
      <c r="Z213" s="110"/>
      <c r="AA213" s="110">
        <f t="shared" si="88"/>
        <v>0</v>
      </c>
      <c r="AB213" s="110">
        <f t="shared" si="89"/>
        <v>0</v>
      </c>
      <c r="AC213" s="110">
        <f t="shared" si="90"/>
        <v>0</v>
      </c>
      <c r="AD213" s="110">
        <f t="shared" si="91"/>
        <v>0</v>
      </c>
      <c r="AE213" s="110">
        <f t="shared" si="92"/>
        <v>0</v>
      </c>
      <c r="AF213" s="110">
        <f t="shared" si="93"/>
        <v>0</v>
      </c>
      <c r="AG213" s="110">
        <f t="shared" si="94"/>
        <v>0</v>
      </c>
      <c r="AH213" s="110">
        <f t="shared" si="95"/>
        <v>0</v>
      </c>
      <c r="AI213" s="110">
        <f t="shared" si="102"/>
        <v>1.1763473365560473</v>
      </c>
      <c r="AJ213" s="110">
        <f t="shared" si="103"/>
        <v>2.1181386361250882</v>
      </c>
      <c r="AK213" s="110">
        <f t="shared" si="104"/>
        <v>2.1029983917050306</v>
      </c>
      <c r="AL213" s="110">
        <f t="shared" si="105"/>
        <v>0.60916808276028878</v>
      </c>
      <c r="AM213" s="110">
        <f t="shared" si="106"/>
        <v>35.65668275353039</v>
      </c>
      <c r="AN213" s="110">
        <f t="shared" si="107"/>
        <v>42.267850956627925</v>
      </c>
      <c r="AO213" s="110">
        <f t="shared" si="108"/>
        <v>47.816999314529454</v>
      </c>
      <c r="AP213" s="110">
        <f t="shared" si="109"/>
        <v>13.199328151329524</v>
      </c>
      <c r="AQ213" s="90">
        <f t="shared" si="110"/>
        <v>0</v>
      </c>
      <c r="AR213" s="90">
        <f t="shared" si="111"/>
        <v>-6847.6799999999994</v>
      </c>
      <c r="AS213" s="90">
        <f t="shared" si="112"/>
        <v>7645.0696292416051</v>
      </c>
      <c r="AT213" s="89">
        <f t="shared" si="113"/>
        <v>0.11644668402168401</v>
      </c>
      <c r="AU213" s="109">
        <f t="shared" si="118"/>
        <v>296.07197425849085</v>
      </c>
      <c r="AV213" s="108">
        <f t="shared" si="96"/>
        <v>7941.1416035000957</v>
      </c>
      <c r="AW213" s="129">
        <f t="shared" si="114"/>
        <v>0.1596835137594188</v>
      </c>
      <c r="AX213" s="90">
        <f t="shared" si="115"/>
        <v>341.54948942422027</v>
      </c>
      <c r="AY213" s="108">
        <f t="shared" si="97"/>
        <v>7986.6191186658252</v>
      </c>
      <c r="AZ213" s="89">
        <f t="shared" si="116"/>
        <v>0.1663248163853781</v>
      </c>
      <c r="BA213" s="109"/>
      <c r="BB213" s="109">
        <f t="shared" si="117"/>
        <v>6847.6799999999994</v>
      </c>
      <c r="BC213" s="109" t="e">
        <f>(B213*AM213)+(C213*AN213)+(D213*AO213)+(E213*AP213)+(F213*#REF!)+(G213*#REF!)</f>
        <v>#REF!</v>
      </c>
      <c r="BE213" s="108">
        <f t="shared" si="119"/>
        <v>64.930000000000007</v>
      </c>
      <c r="BF213" s="108">
        <f t="shared" si="120"/>
        <v>0</v>
      </c>
    </row>
    <row r="214" spans="1:58" ht="12.75" customHeight="1" x14ac:dyDescent="0.2">
      <c r="A214" s="107">
        <v>40546</v>
      </c>
      <c r="B214" s="108">
        <v>65.529999000000004</v>
      </c>
      <c r="C214" s="108">
        <v>54</v>
      </c>
      <c r="D214" s="108">
        <v>53.32</v>
      </c>
      <c r="E214" s="108">
        <v>67.010002</v>
      </c>
      <c r="F214" s="108"/>
      <c r="G214" s="108"/>
      <c r="L214" s="156">
        <f>IF(int=Weekly,-$B$4,IF(int=Bi_Weekly,0,IF(int=Monthly,0,IF(int=Quarterly,0,IF(int=Yearly,0,IF(int=None,0,0))))))</f>
        <v>0</v>
      </c>
      <c r="M214" s="110">
        <f t="shared" si="84"/>
        <v>0</v>
      </c>
      <c r="N214" s="126">
        <f t="shared" si="85"/>
        <v>0</v>
      </c>
      <c r="O214" s="110">
        <f t="shared" si="86"/>
        <v>0</v>
      </c>
      <c r="P214" s="110">
        <f t="shared" si="87"/>
        <v>0</v>
      </c>
      <c r="Q214" s="110">
        <f t="shared" si="98"/>
        <v>34.480335416974341</v>
      </c>
      <c r="R214" s="110">
        <f t="shared" si="99"/>
        <v>40.149712320502836</v>
      </c>
      <c r="S214" s="110">
        <f t="shared" si="100"/>
        <v>45.714000922824425</v>
      </c>
      <c r="T214" s="110">
        <f t="shared" si="101"/>
        <v>12.590160068569237</v>
      </c>
      <c r="U214" s="110"/>
      <c r="V214" s="110"/>
      <c r="W214" s="110"/>
      <c r="X214" s="110"/>
      <c r="Y214" s="110"/>
      <c r="Z214" s="110"/>
      <c r="AA214" s="110">
        <f t="shared" si="88"/>
        <v>0</v>
      </c>
      <c r="AB214" s="110">
        <f t="shared" si="89"/>
        <v>0</v>
      </c>
      <c r="AC214" s="110">
        <f t="shared" si="90"/>
        <v>0</v>
      </c>
      <c r="AD214" s="110">
        <f t="shared" si="91"/>
        <v>0</v>
      </c>
      <c r="AE214" s="110">
        <f t="shared" si="92"/>
        <v>0</v>
      </c>
      <c r="AF214" s="110">
        <f t="shared" si="93"/>
        <v>0</v>
      </c>
      <c r="AG214" s="110">
        <f t="shared" si="94"/>
        <v>0</v>
      </c>
      <c r="AH214" s="110">
        <f t="shared" si="95"/>
        <v>0</v>
      </c>
      <c r="AI214" s="110">
        <f t="shared" si="102"/>
        <v>1.1763473365560473</v>
      </c>
      <c r="AJ214" s="110">
        <f t="shared" si="103"/>
        <v>2.1181386361250882</v>
      </c>
      <c r="AK214" s="110">
        <f t="shared" si="104"/>
        <v>2.1029983917050306</v>
      </c>
      <c r="AL214" s="110">
        <f t="shared" si="105"/>
        <v>0.60916808276028878</v>
      </c>
      <c r="AM214" s="110">
        <f t="shared" si="106"/>
        <v>35.65668275353039</v>
      </c>
      <c r="AN214" s="110">
        <f t="shared" si="107"/>
        <v>42.267850956627925</v>
      </c>
      <c r="AO214" s="110">
        <f t="shared" si="108"/>
        <v>47.816999314529454</v>
      </c>
      <c r="AP214" s="110">
        <f t="shared" si="109"/>
        <v>13.199328151329524</v>
      </c>
      <c r="AQ214" s="90">
        <f t="shared" si="110"/>
        <v>0</v>
      </c>
      <c r="AR214" s="90">
        <f t="shared" si="111"/>
        <v>-6847.6799999999994</v>
      </c>
      <c r="AS214" s="90">
        <f t="shared" si="112"/>
        <v>7708.717991281289</v>
      </c>
      <c r="AT214" s="89">
        <f t="shared" si="113"/>
        <v>0.12574156375316736</v>
      </c>
      <c r="AU214" s="109">
        <f t="shared" si="118"/>
        <v>296.07197425849085</v>
      </c>
      <c r="AV214" s="108">
        <f t="shared" si="96"/>
        <v>8004.7899655397796</v>
      </c>
      <c r="AW214" s="129">
        <f t="shared" si="114"/>
        <v>0.16897839349090216</v>
      </c>
      <c r="AX214" s="90">
        <f t="shared" si="115"/>
        <v>344.41775482874061</v>
      </c>
      <c r="AY214" s="108">
        <f t="shared" si="97"/>
        <v>8053.1357461100297</v>
      </c>
      <c r="AZ214" s="89">
        <f t="shared" si="116"/>
        <v>0.17603856285778985</v>
      </c>
      <c r="BA214" s="109"/>
      <c r="BB214" s="109">
        <f t="shared" si="117"/>
        <v>6847.6799999999994</v>
      </c>
      <c r="BC214" s="109" t="e">
        <f>(B214*AM214)+(C214*AN214)+(D214*AO214)+(E214*AP214)+(F214*#REF!)+(G214*#REF!)</f>
        <v>#REF!</v>
      </c>
      <c r="BE214" s="108">
        <f t="shared" si="119"/>
        <v>65.529999000000004</v>
      </c>
      <c r="BF214" s="108">
        <f t="shared" si="120"/>
        <v>0</v>
      </c>
    </row>
    <row r="215" spans="1:58" ht="12.75" customHeight="1" x14ac:dyDescent="0.2">
      <c r="A215" s="107">
        <v>40553</v>
      </c>
      <c r="B215" s="108">
        <v>66.760002</v>
      </c>
      <c r="C215" s="108">
        <v>54.900002000000001</v>
      </c>
      <c r="D215" s="108">
        <v>54.369999</v>
      </c>
      <c r="E215" s="108">
        <v>68.519997000000004</v>
      </c>
      <c r="F215" s="108"/>
      <c r="G215" s="108"/>
      <c r="L215" s="156">
        <f>IF(int=Weekly,-$B$4,IF(int=Bi_Weekly,-$B$4,IF(int=Monthly,-$B$4,IF(int=Quarterly,0,IF(int=Yearly,0,IF(int=None,0,0))))))</f>
        <v>0</v>
      </c>
      <c r="M215" s="110">
        <f t="shared" si="84"/>
        <v>0</v>
      </c>
      <c r="N215" s="126">
        <f t="shared" si="85"/>
        <v>0</v>
      </c>
      <c r="O215" s="110">
        <f t="shared" si="86"/>
        <v>0</v>
      </c>
      <c r="P215" s="110">
        <f t="shared" si="87"/>
        <v>0</v>
      </c>
      <c r="Q215" s="110">
        <f t="shared" si="98"/>
        <v>34.480335416974341</v>
      </c>
      <c r="R215" s="110">
        <f t="shared" si="99"/>
        <v>40.149712320502836</v>
      </c>
      <c r="S215" s="110">
        <f t="shared" si="100"/>
        <v>45.714000922824425</v>
      </c>
      <c r="T215" s="110">
        <f t="shared" si="101"/>
        <v>12.590160068569237</v>
      </c>
      <c r="U215" s="110"/>
      <c r="V215" s="110"/>
      <c r="W215" s="110"/>
      <c r="X215" s="110"/>
      <c r="Y215" s="110"/>
      <c r="Z215" s="110"/>
      <c r="AA215" s="110">
        <f t="shared" si="88"/>
        <v>0</v>
      </c>
      <c r="AB215" s="110">
        <f t="shared" si="89"/>
        <v>0</v>
      </c>
      <c r="AC215" s="110">
        <f t="shared" si="90"/>
        <v>0</v>
      </c>
      <c r="AD215" s="110">
        <f t="shared" si="91"/>
        <v>0</v>
      </c>
      <c r="AE215" s="110">
        <f t="shared" si="92"/>
        <v>0</v>
      </c>
      <c r="AF215" s="110">
        <f t="shared" si="93"/>
        <v>0</v>
      </c>
      <c r="AG215" s="110">
        <f t="shared" si="94"/>
        <v>0</v>
      </c>
      <c r="AH215" s="110">
        <f t="shared" si="95"/>
        <v>0</v>
      </c>
      <c r="AI215" s="110">
        <f t="shared" si="102"/>
        <v>1.1763473365560473</v>
      </c>
      <c r="AJ215" s="110">
        <f t="shared" si="103"/>
        <v>2.1181386361250882</v>
      </c>
      <c r="AK215" s="110">
        <f t="shared" si="104"/>
        <v>2.1029983917050306</v>
      </c>
      <c r="AL215" s="110">
        <f t="shared" si="105"/>
        <v>0.60916808276028878</v>
      </c>
      <c r="AM215" s="110">
        <f t="shared" si="106"/>
        <v>35.65668275353039</v>
      </c>
      <c r="AN215" s="110">
        <f t="shared" si="107"/>
        <v>42.267850956627925</v>
      </c>
      <c r="AO215" s="110">
        <f t="shared" si="108"/>
        <v>47.816999314529454</v>
      </c>
      <c r="AP215" s="110">
        <f t="shared" si="109"/>
        <v>13.199328151329524</v>
      </c>
      <c r="AQ215" s="90">
        <f t="shared" si="110"/>
        <v>0</v>
      </c>
      <c r="AR215" s="90">
        <f t="shared" si="111"/>
        <v>-6847.6799999999994</v>
      </c>
      <c r="AS215" s="90">
        <f t="shared" si="112"/>
        <v>7854.2744626807562</v>
      </c>
      <c r="AT215" s="89">
        <f t="shared" si="113"/>
        <v>0.14699788288599303</v>
      </c>
      <c r="AU215" s="109">
        <f t="shared" si="118"/>
        <v>296.07197425849085</v>
      </c>
      <c r="AV215" s="108">
        <f t="shared" si="96"/>
        <v>8150.3464369392468</v>
      </c>
      <c r="AW215" s="129">
        <f t="shared" si="114"/>
        <v>0.1902347126237276</v>
      </c>
      <c r="AX215" s="90">
        <f t="shared" si="115"/>
        <v>350.89898155795584</v>
      </c>
      <c r="AY215" s="108">
        <f t="shared" si="97"/>
        <v>8205.1734442387115</v>
      </c>
      <c r="AZ215" s="89">
        <f t="shared" si="116"/>
        <v>0.19824136703799122</v>
      </c>
      <c r="BA215" s="109"/>
      <c r="BB215" s="109">
        <f t="shared" si="117"/>
        <v>6847.6799999999994</v>
      </c>
      <c r="BC215" s="109" t="e">
        <f>(B215*AM215)+(C215*AN215)+(D215*AO215)+(E215*AP215)+(F215*#REF!)+(G215*#REF!)</f>
        <v>#REF!</v>
      </c>
      <c r="BE215" s="108">
        <f t="shared" si="119"/>
        <v>66.760002</v>
      </c>
      <c r="BF215" s="108">
        <f t="shared" si="120"/>
        <v>0</v>
      </c>
    </row>
    <row r="216" spans="1:58" ht="12.75" customHeight="1" x14ac:dyDescent="0.2">
      <c r="A216" s="107">
        <v>40561</v>
      </c>
      <c r="B216" s="108">
        <v>66.040001000000004</v>
      </c>
      <c r="C216" s="108">
        <v>54.720001000000003</v>
      </c>
      <c r="D216" s="108">
        <v>53.630001</v>
      </c>
      <c r="E216" s="108">
        <v>66.559997999999993</v>
      </c>
      <c r="F216" s="108"/>
      <c r="G216" s="108"/>
      <c r="L216" s="156">
        <f>IF(int=Weekly,-$B$4,IF(int=Bi_Weekly,0,IF(int=Monthly,0,IF(int=Quarterly,0,IF(int=Yearly,0,IF(int=None,0,0))))))</f>
        <v>0</v>
      </c>
      <c r="M216" s="110">
        <f t="shared" si="84"/>
        <v>0</v>
      </c>
      <c r="N216" s="126">
        <f t="shared" si="85"/>
        <v>0</v>
      </c>
      <c r="O216" s="110">
        <f t="shared" si="86"/>
        <v>0</v>
      </c>
      <c r="P216" s="110">
        <f t="shared" si="87"/>
        <v>0</v>
      </c>
      <c r="Q216" s="110">
        <f t="shared" si="98"/>
        <v>34.480335416974341</v>
      </c>
      <c r="R216" s="110">
        <f t="shared" si="99"/>
        <v>40.149712320502836</v>
      </c>
      <c r="S216" s="110">
        <f t="shared" si="100"/>
        <v>45.714000922824425</v>
      </c>
      <c r="T216" s="110">
        <f t="shared" si="101"/>
        <v>12.590160068569237</v>
      </c>
      <c r="U216" s="110"/>
      <c r="V216" s="110"/>
      <c r="W216" s="110"/>
      <c r="X216" s="110"/>
      <c r="Y216" s="110"/>
      <c r="Z216" s="110"/>
      <c r="AA216" s="110">
        <f t="shared" si="88"/>
        <v>0</v>
      </c>
      <c r="AB216" s="110">
        <f t="shared" si="89"/>
        <v>0</v>
      </c>
      <c r="AC216" s="110">
        <f t="shared" si="90"/>
        <v>0</v>
      </c>
      <c r="AD216" s="110">
        <f t="shared" si="91"/>
        <v>0</v>
      </c>
      <c r="AE216" s="110">
        <f t="shared" si="92"/>
        <v>0</v>
      </c>
      <c r="AF216" s="110">
        <f t="shared" si="93"/>
        <v>0</v>
      </c>
      <c r="AG216" s="110">
        <f t="shared" si="94"/>
        <v>0</v>
      </c>
      <c r="AH216" s="110">
        <f t="shared" si="95"/>
        <v>0</v>
      </c>
      <c r="AI216" s="110">
        <f t="shared" si="102"/>
        <v>1.1763473365560473</v>
      </c>
      <c r="AJ216" s="110">
        <f t="shared" si="103"/>
        <v>2.1181386361250882</v>
      </c>
      <c r="AK216" s="110">
        <f t="shared" si="104"/>
        <v>2.1029983917050306</v>
      </c>
      <c r="AL216" s="110">
        <f t="shared" si="105"/>
        <v>0.60916808276028878</v>
      </c>
      <c r="AM216" s="110">
        <f t="shared" si="106"/>
        <v>35.65668275353039</v>
      </c>
      <c r="AN216" s="110">
        <f t="shared" si="107"/>
        <v>42.267850956627925</v>
      </c>
      <c r="AO216" s="110">
        <f t="shared" si="108"/>
        <v>47.816999314529454</v>
      </c>
      <c r="AP216" s="110">
        <f t="shared" si="109"/>
        <v>13.199328151329524</v>
      </c>
      <c r="AQ216" s="90">
        <f t="shared" si="110"/>
        <v>0</v>
      </c>
      <c r="AR216" s="90">
        <f t="shared" si="111"/>
        <v>-6847.6799999999994</v>
      </c>
      <c r="AS216" s="90">
        <f t="shared" si="112"/>
        <v>7763.7166279336725</v>
      </c>
      <c r="AT216" s="89">
        <f t="shared" si="113"/>
        <v>0.13377328203620387</v>
      </c>
      <c r="AU216" s="109">
        <f t="shared" si="118"/>
        <v>296.07197425849085</v>
      </c>
      <c r="AV216" s="108">
        <f t="shared" si="96"/>
        <v>8059.7886021921631</v>
      </c>
      <c r="AW216" s="129">
        <f t="shared" si="114"/>
        <v>0.17701011177393866</v>
      </c>
      <c r="AX216" s="90">
        <f t="shared" si="115"/>
        <v>346.92055978974003</v>
      </c>
      <c r="AY216" s="108">
        <f t="shared" si="97"/>
        <v>8110.6371877234124</v>
      </c>
      <c r="AZ216" s="89">
        <f t="shared" si="116"/>
        <v>0.18443577791652244</v>
      </c>
      <c r="BA216" s="109"/>
      <c r="BB216" s="109">
        <f t="shared" si="117"/>
        <v>6847.6799999999994</v>
      </c>
      <c r="BC216" s="109" t="e">
        <f>(B216*AM216)+(C216*AN216)+(D216*AO216)+(E216*AP216)+(F216*#REF!)+(G216*#REF!)</f>
        <v>#REF!</v>
      </c>
      <c r="BE216" s="108">
        <f t="shared" si="119"/>
        <v>66.040001000000004</v>
      </c>
      <c r="BF216" s="108">
        <f t="shared" si="120"/>
        <v>0</v>
      </c>
    </row>
    <row r="217" spans="1:58" ht="12.75" customHeight="1" x14ac:dyDescent="0.2">
      <c r="A217" s="107">
        <v>40567</v>
      </c>
      <c r="B217" s="108">
        <v>65.830001999999993</v>
      </c>
      <c r="C217" s="108">
        <v>54.43</v>
      </c>
      <c r="D217" s="108">
        <v>53.91</v>
      </c>
      <c r="E217" s="108">
        <v>66.919998000000007</v>
      </c>
      <c r="F217" s="108"/>
      <c r="G217" s="108"/>
      <c r="L217" s="156">
        <f>IF(int=Weekly,-$B$4,IF(int=Bi_Weekly,-$B$4,IF(int=Monthly,0,IF(int=Quarterly,-$B$4,IF(int=Yearly,0,IF(int=None,0,0))))))</f>
        <v>-489.12</v>
      </c>
      <c r="M217" s="110">
        <f t="shared" si="84"/>
        <v>2.3828160296881049</v>
      </c>
      <c r="N217" s="126">
        <f t="shared" si="85"/>
        <v>2.6104971523057139</v>
      </c>
      <c r="O217" s="110">
        <f t="shared" si="86"/>
        <v>2.6238824707846415</v>
      </c>
      <c r="P217" s="110">
        <f t="shared" si="87"/>
        <v>0.72797898170887576</v>
      </c>
      <c r="Q217" s="110">
        <f t="shared" si="98"/>
        <v>36.863151446662449</v>
      </c>
      <c r="R217" s="110">
        <f t="shared" si="99"/>
        <v>42.760209472808548</v>
      </c>
      <c r="S217" s="110">
        <f t="shared" si="100"/>
        <v>48.337883393609069</v>
      </c>
      <c r="T217" s="110">
        <f t="shared" si="101"/>
        <v>13.318139050278113</v>
      </c>
      <c r="U217" s="110"/>
      <c r="V217" s="110"/>
      <c r="W217" s="110"/>
      <c r="X217" s="110"/>
      <c r="Y217" s="110"/>
      <c r="Z217" s="110"/>
      <c r="AA217" s="110">
        <f t="shared" si="88"/>
        <v>0</v>
      </c>
      <c r="AB217" s="110">
        <f t="shared" si="89"/>
        <v>0</v>
      </c>
      <c r="AC217" s="110">
        <f t="shared" si="90"/>
        <v>0</v>
      </c>
      <c r="AD217" s="110">
        <f t="shared" si="91"/>
        <v>0</v>
      </c>
      <c r="AE217" s="110">
        <f t="shared" si="92"/>
        <v>0</v>
      </c>
      <c r="AF217" s="110">
        <f t="shared" si="93"/>
        <v>0</v>
      </c>
      <c r="AG217" s="110">
        <f t="shared" si="94"/>
        <v>0</v>
      </c>
      <c r="AH217" s="110">
        <f t="shared" si="95"/>
        <v>0</v>
      </c>
      <c r="AI217" s="110">
        <f t="shared" si="102"/>
        <v>1.1763473365560473</v>
      </c>
      <c r="AJ217" s="110">
        <f t="shared" si="103"/>
        <v>2.1181386361250882</v>
      </c>
      <c r="AK217" s="110">
        <f t="shared" si="104"/>
        <v>2.1029983917050306</v>
      </c>
      <c r="AL217" s="110">
        <f t="shared" si="105"/>
        <v>0.60916808276028878</v>
      </c>
      <c r="AM217" s="110">
        <f t="shared" si="106"/>
        <v>38.039498783218498</v>
      </c>
      <c r="AN217" s="110">
        <f t="shared" si="107"/>
        <v>44.878348108933636</v>
      </c>
      <c r="AO217" s="110">
        <f t="shared" si="108"/>
        <v>50.440881785314097</v>
      </c>
      <c r="AP217" s="110">
        <f t="shared" si="109"/>
        <v>13.927307133038401</v>
      </c>
      <c r="AQ217" s="90">
        <f t="shared" si="110"/>
        <v>0</v>
      </c>
      <c r="AR217" s="90">
        <f t="shared" si="111"/>
        <v>-7336.7999999999993</v>
      </c>
      <c r="AS217" s="90">
        <f t="shared" si="112"/>
        <v>8251.2846674228585</v>
      </c>
      <c r="AT217" s="89">
        <f t="shared" si="113"/>
        <v>0.12464353225150737</v>
      </c>
      <c r="AU217" s="109">
        <f t="shared" si="118"/>
        <v>296.07197425849085</v>
      </c>
      <c r="AV217" s="108">
        <f t="shared" si="96"/>
        <v>8547.3566416813501</v>
      </c>
      <c r="AW217" s="129">
        <f t="shared" si="114"/>
        <v>0.16499790667339309</v>
      </c>
      <c r="AX217" s="90">
        <f t="shared" si="115"/>
        <v>346.86740365926835</v>
      </c>
      <c r="AY217" s="108">
        <f t="shared" si="97"/>
        <v>8598.1520710821278</v>
      </c>
      <c r="AZ217" s="89">
        <f t="shared" si="116"/>
        <v>0.17192128326819978</v>
      </c>
      <c r="BA217" s="109"/>
      <c r="BB217" s="109">
        <f t="shared" si="117"/>
        <v>7336.7999999999993</v>
      </c>
      <c r="BC217" s="109" t="e">
        <f>(B217*AM217)+(C217*AN217)+(D217*AO217)+(E217*AP217)+(F217*#REF!)+(G217*#REF!)</f>
        <v>#REF!</v>
      </c>
      <c r="BE217" s="108">
        <f t="shared" si="119"/>
        <v>65.830001999999993</v>
      </c>
      <c r="BF217" s="108">
        <f t="shared" si="120"/>
        <v>0</v>
      </c>
    </row>
    <row r="218" spans="1:58" ht="12.75" customHeight="1" x14ac:dyDescent="0.2">
      <c r="A218" s="107">
        <v>40574</v>
      </c>
      <c r="B218" s="108">
        <v>67.610000999999997</v>
      </c>
      <c r="C218" s="108">
        <v>55.869999</v>
      </c>
      <c r="D218" s="108">
        <v>55.400002000000001</v>
      </c>
      <c r="E218" s="108">
        <v>68.550003000000004</v>
      </c>
      <c r="F218" s="108"/>
      <c r="G218" s="108"/>
      <c r="L218" s="156">
        <f>IF(int=Weekly,-$B$4,IF(int=Bi_Weekly,0,IF(int=Monthly,0,IF(int=Quarterly,0,IF(int=Yearly,0,IF(int=None,0,0))))))</f>
        <v>0</v>
      </c>
      <c r="M218" s="110">
        <f t="shared" si="84"/>
        <v>0</v>
      </c>
      <c r="N218" s="126">
        <f t="shared" si="85"/>
        <v>0</v>
      </c>
      <c r="O218" s="110">
        <f t="shared" si="86"/>
        <v>0</v>
      </c>
      <c r="P218" s="110">
        <f t="shared" si="87"/>
        <v>0</v>
      </c>
      <c r="Q218" s="110">
        <f t="shared" si="98"/>
        <v>36.863151446662449</v>
      </c>
      <c r="R218" s="110">
        <f t="shared" si="99"/>
        <v>42.760209472808548</v>
      </c>
      <c r="S218" s="110">
        <f t="shared" si="100"/>
        <v>48.337883393609069</v>
      </c>
      <c r="T218" s="110">
        <f t="shared" si="101"/>
        <v>13.318139050278113</v>
      </c>
      <c r="U218" s="110"/>
      <c r="V218" s="110"/>
      <c r="W218" s="110"/>
      <c r="X218" s="110"/>
      <c r="Y218" s="110"/>
      <c r="Z218" s="110"/>
      <c r="AA218" s="110">
        <f t="shared" si="88"/>
        <v>0</v>
      </c>
      <c r="AB218" s="110">
        <f t="shared" si="89"/>
        <v>0</v>
      </c>
      <c r="AC218" s="110">
        <f t="shared" si="90"/>
        <v>0</v>
      </c>
      <c r="AD218" s="110">
        <f t="shared" si="91"/>
        <v>0</v>
      </c>
      <c r="AE218" s="110">
        <f t="shared" si="92"/>
        <v>0</v>
      </c>
      <c r="AF218" s="110">
        <f t="shared" si="93"/>
        <v>0</v>
      </c>
      <c r="AG218" s="110">
        <f t="shared" si="94"/>
        <v>0</v>
      </c>
      <c r="AH218" s="110">
        <f t="shared" si="95"/>
        <v>0</v>
      </c>
      <c r="AI218" s="110">
        <f t="shared" si="102"/>
        <v>1.1763473365560473</v>
      </c>
      <c r="AJ218" s="110">
        <f t="shared" si="103"/>
        <v>2.1181386361250882</v>
      </c>
      <c r="AK218" s="110">
        <f t="shared" si="104"/>
        <v>2.1029983917050306</v>
      </c>
      <c r="AL218" s="110">
        <f t="shared" si="105"/>
        <v>0.60916808276028878</v>
      </c>
      <c r="AM218" s="110">
        <f t="shared" si="106"/>
        <v>38.039498783218498</v>
      </c>
      <c r="AN218" s="110">
        <f t="shared" si="107"/>
        <v>44.878348108933636</v>
      </c>
      <c r="AO218" s="110">
        <f t="shared" si="108"/>
        <v>50.440881785314097</v>
      </c>
      <c r="AP218" s="110">
        <f t="shared" si="109"/>
        <v>13.927307133038401</v>
      </c>
      <c r="AQ218" s="90">
        <f t="shared" si="110"/>
        <v>0</v>
      </c>
      <c r="AR218" s="90">
        <f t="shared" si="111"/>
        <v>-7336.7999999999993</v>
      </c>
      <c r="AS218" s="90">
        <f t="shared" si="112"/>
        <v>8472.2078751902936</v>
      </c>
      <c r="AT218" s="89">
        <f t="shared" si="113"/>
        <v>0.15475518961812984</v>
      </c>
      <c r="AU218" s="109">
        <f t="shared" si="118"/>
        <v>296.07197425849085</v>
      </c>
      <c r="AV218" s="108">
        <f t="shared" si="96"/>
        <v>8768.2798494487852</v>
      </c>
      <c r="AW218" s="129">
        <f t="shared" si="114"/>
        <v>0.19510956404001556</v>
      </c>
      <c r="AX218" s="90">
        <f t="shared" si="115"/>
        <v>356.13783709024926</v>
      </c>
      <c r="AY218" s="108">
        <f t="shared" si="97"/>
        <v>8828.345712280543</v>
      </c>
      <c r="AZ218" s="89">
        <f t="shared" si="116"/>
        <v>0.20329649333231714</v>
      </c>
      <c r="BA218" s="109"/>
      <c r="BB218" s="109">
        <f t="shared" si="117"/>
        <v>7336.7999999999993</v>
      </c>
      <c r="BC218" s="109" t="e">
        <f>(B218*AM218)+(C218*AN218)+(D218*AO218)+(E218*AP218)+(F218*#REF!)+(G218*#REF!)</f>
        <v>#REF!</v>
      </c>
      <c r="BE218" s="108">
        <f t="shared" si="119"/>
        <v>67.610000999999997</v>
      </c>
      <c r="BF218" s="108">
        <f t="shared" si="120"/>
        <v>0</v>
      </c>
    </row>
    <row r="219" spans="1:58" ht="12.75" customHeight="1" x14ac:dyDescent="0.2">
      <c r="A219" s="107">
        <v>40581</v>
      </c>
      <c r="B219" s="108">
        <v>68.75</v>
      </c>
      <c r="C219" s="108">
        <v>56.709999000000003</v>
      </c>
      <c r="D219" s="108">
        <v>56.27</v>
      </c>
      <c r="E219" s="108">
        <v>70.230002999999996</v>
      </c>
      <c r="F219" s="108"/>
      <c r="G219" s="108"/>
      <c r="L219" s="156">
        <f>IF(int=Weekly,-$B$4,IF(int=Bi_Weekly,-$B$4,IF(int=Monthly,-$B$4,IF(int=Quarterly,0,IF(int=Yearly,0,IF(int=None,0,0))))))</f>
        <v>0</v>
      </c>
      <c r="M219" s="110">
        <f t="shared" si="84"/>
        <v>0</v>
      </c>
      <c r="N219" s="126">
        <f t="shared" si="85"/>
        <v>0</v>
      </c>
      <c r="O219" s="110">
        <f t="shared" si="86"/>
        <v>0</v>
      </c>
      <c r="P219" s="110">
        <f t="shared" si="87"/>
        <v>0</v>
      </c>
      <c r="Q219" s="110">
        <f t="shared" si="98"/>
        <v>36.863151446662449</v>
      </c>
      <c r="R219" s="110">
        <f t="shared" si="99"/>
        <v>42.760209472808548</v>
      </c>
      <c r="S219" s="110">
        <f t="shared" si="100"/>
        <v>48.337883393609069</v>
      </c>
      <c r="T219" s="110">
        <f t="shared" si="101"/>
        <v>13.318139050278113</v>
      </c>
      <c r="U219" s="110"/>
      <c r="V219" s="110"/>
      <c r="W219" s="110"/>
      <c r="X219" s="110"/>
      <c r="Y219" s="110"/>
      <c r="Z219" s="110"/>
      <c r="AA219" s="110">
        <f t="shared" si="88"/>
        <v>0</v>
      </c>
      <c r="AB219" s="110">
        <f t="shared" si="89"/>
        <v>0</v>
      </c>
      <c r="AC219" s="110">
        <f t="shared" si="90"/>
        <v>0</v>
      </c>
      <c r="AD219" s="110">
        <f t="shared" si="91"/>
        <v>0</v>
      </c>
      <c r="AE219" s="110">
        <f t="shared" si="92"/>
        <v>0</v>
      </c>
      <c r="AF219" s="110">
        <f t="shared" si="93"/>
        <v>0</v>
      </c>
      <c r="AG219" s="110">
        <f t="shared" si="94"/>
        <v>0</v>
      </c>
      <c r="AH219" s="110">
        <f t="shared" si="95"/>
        <v>0</v>
      </c>
      <c r="AI219" s="110">
        <f t="shared" si="102"/>
        <v>1.1763473365560473</v>
      </c>
      <c r="AJ219" s="110">
        <f t="shared" si="103"/>
        <v>2.1181386361250882</v>
      </c>
      <c r="AK219" s="110">
        <f t="shared" si="104"/>
        <v>2.1029983917050306</v>
      </c>
      <c r="AL219" s="110">
        <f t="shared" si="105"/>
        <v>0.60916808276028878</v>
      </c>
      <c r="AM219" s="110">
        <f t="shared" si="106"/>
        <v>38.039498783218498</v>
      </c>
      <c r="AN219" s="110">
        <f t="shared" si="107"/>
        <v>44.878348108933636</v>
      </c>
      <c r="AO219" s="110">
        <f t="shared" si="108"/>
        <v>50.440881785314097</v>
      </c>
      <c r="AP219" s="110">
        <f t="shared" si="109"/>
        <v>13.927307133038401</v>
      </c>
      <c r="AQ219" s="90">
        <f t="shared" si="110"/>
        <v>0</v>
      </c>
      <c r="AR219" s="90">
        <f t="shared" si="111"/>
        <v>-7336.7999999999993</v>
      </c>
      <c r="AS219" s="90">
        <f t="shared" si="112"/>
        <v>8614.5787424146383</v>
      </c>
      <c r="AT219" s="89">
        <f t="shared" si="113"/>
        <v>0.17416022549539845</v>
      </c>
      <c r="AU219" s="109">
        <f t="shared" si="118"/>
        <v>296.07197425849085</v>
      </c>
      <c r="AV219" s="108">
        <f t="shared" si="96"/>
        <v>8910.6507166731299</v>
      </c>
      <c r="AW219" s="129">
        <f t="shared" si="114"/>
        <v>0.21451459991728417</v>
      </c>
      <c r="AX219" s="90">
        <f t="shared" si="115"/>
        <v>362.11111510574477</v>
      </c>
      <c r="AY219" s="108">
        <f t="shared" si="97"/>
        <v>8976.6898575203832</v>
      </c>
      <c r="AZ219" s="89">
        <f t="shared" si="116"/>
        <v>0.22351568224844409</v>
      </c>
      <c r="BA219" s="109"/>
      <c r="BB219" s="109">
        <f t="shared" si="117"/>
        <v>7336.7999999999993</v>
      </c>
      <c r="BC219" s="109" t="e">
        <f>(B219*AM219)+(C219*AN219)+(D219*AO219)+(E219*AP219)+(F219*#REF!)+(G219*#REF!)</f>
        <v>#REF!</v>
      </c>
      <c r="BE219" s="108">
        <f t="shared" si="119"/>
        <v>68.75</v>
      </c>
      <c r="BF219" s="108">
        <f t="shared" si="120"/>
        <v>0</v>
      </c>
    </row>
    <row r="220" spans="1:58" ht="12.75" customHeight="1" x14ac:dyDescent="0.2">
      <c r="A220" s="107">
        <v>40588</v>
      </c>
      <c r="B220" s="108">
        <v>69.540001000000004</v>
      </c>
      <c r="C220" s="108">
        <v>57.5</v>
      </c>
      <c r="D220" s="108">
        <v>57.169998</v>
      </c>
      <c r="E220" s="108">
        <v>71.319999999999993</v>
      </c>
      <c r="F220" s="108"/>
      <c r="G220" s="108"/>
      <c r="L220" s="156">
        <f>IF(int=Weekly,-$B$4,IF(int=Bi_Weekly,0,IF(int=Monthly,0,IF(int=Quarterly,0,IF(int=Yearly,0,IF(int=None,0,0))))))</f>
        <v>0</v>
      </c>
      <c r="M220" s="110">
        <f t="shared" si="84"/>
        <v>0</v>
      </c>
      <c r="N220" s="126">
        <f t="shared" si="85"/>
        <v>0</v>
      </c>
      <c r="O220" s="110">
        <f t="shared" si="86"/>
        <v>0</v>
      </c>
      <c r="P220" s="110">
        <f t="shared" si="87"/>
        <v>0</v>
      </c>
      <c r="Q220" s="110">
        <f t="shared" si="98"/>
        <v>36.863151446662449</v>
      </c>
      <c r="R220" s="110">
        <f t="shared" si="99"/>
        <v>42.760209472808548</v>
      </c>
      <c r="S220" s="110">
        <f t="shared" si="100"/>
        <v>48.337883393609069</v>
      </c>
      <c r="T220" s="110">
        <f t="shared" si="101"/>
        <v>13.318139050278113</v>
      </c>
      <c r="U220" s="110"/>
      <c r="V220" s="110"/>
      <c r="W220" s="110"/>
      <c r="X220" s="110"/>
      <c r="Y220" s="110"/>
      <c r="Z220" s="110"/>
      <c r="AA220" s="110">
        <f t="shared" si="88"/>
        <v>0</v>
      </c>
      <c r="AB220" s="110">
        <f t="shared" si="89"/>
        <v>0</v>
      </c>
      <c r="AC220" s="110">
        <f t="shared" si="90"/>
        <v>0</v>
      </c>
      <c r="AD220" s="110">
        <f t="shared" si="91"/>
        <v>0</v>
      </c>
      <c r="AE220" s="110">
        <f t="shared" si="92"/>
        <v>0</v>
      </c>
      <c r="AF220" s="110">
        <f t="shared" si="93"/>
        <v>0</v>
      </c>
      <c r="AG220" s="110">
        <f t="shared" si="94"/>
        <v>0</v>
      </c>
      <c r="AH220" s="110">
        <f t="shared" si="95"/>
        <v>0</v>
      </c>
      <c r="AI220" s="110">
        <f t="shared" si="102"/>
        <v>1.1763473365560473</v>
      </c>
      <c r="AJ220" s="110">
        <f t="shared" si="103"/>
        <v>2.1181386361250882</v>
      </c>
      <c r="AK220" s="110">
        <f t="shared" si="104"/>
        <v>2.1029983917050306</v>
      </c>
      <c r="AL220" s="110">
        <f t="shared" si="105"/>
        <v>0.60916808276028878</v>
      </c>
      <c r="AM220" s="110">
        <f t="shared" si="106"/>
        <v>38.039498783218498</v>
      </c>
      <c r="AN220" s="110">
        <f t="shared" si="107"/>
        <v>44.878348108933636</v>
      </c>
      <c r="AO220" s="110">
        <f t="shared" si="108"/>
        <v>50.440881785314097</v>
      </c>
      <c r="AP220" s="110">
        <f t="shared" si="109"/>
        <v>13.927307133038401</v>
      </c>
      <c r="AQ220" s="90">
        <f t="shared" si="110"/>
        <v>0</v>
      </c>
      <c r="AR220" s="90">
        <f t="shared" si="111"/>
        <v>-7336.7999999999993</v>
      </c>
      <c r="AS220" s="90">
        <f t="shared" si="112"/>
        <v>8735.502007153249</v>
      </c>
      <c r="AT220" s="89">
        <f t="shared" si="113"/>
        <v>0.19064197022588192</v>
      </c>
      <c r="AU220" s="109">
        <f t="shared" si="118"/>
        <v>296.07197425849085</v>
      </c>
      <c r="AV220" s="108">
        <f t="shared" si="96"/>
        <v>9031.5739814117405</v>
      </c>
      <c r="AW220" s="129">
        <f t="shared" si="114"/>
        <v>0.23099634464776764</v>
      </c>
      <c r="AX220" s="90">
        <f t="shared" si="115"/>
        <v>367.27044804789102</v>
      </c>
      <c r="AY220" s="108">
        <f t="shared" si="97"/>
        <v>9102.7724552011405</v>
      </c>
      <c r="AZ220" s="89">
        <f t="shared" si="116"/>
        <v>0.24070063995217827</v>
      </c>
      <c r="BA220" s="109"/>
      <c r="BB220" s="109">
        <f t="shared" si="117"/>
        <v>7336.7999999999993</v>
      </c>
      <c r="BC220" s="109" t="e">
        <f>(B220*AM220)+(C220*AN220)+(D220*AO220)+(E220*AP220)+(F220*#REF!)+(G220*#REF!)</f>
        <v>#REF!</v>
      </c>
      <c r="BE220" s="108">
        <f t="shared" si="119"/>
        <v>69.540001000000004</v>
      </c>
      <c r="BF220" s="108">
        <f t="shared" si="120"/>
        <v>0</v>
      </c>
    </row>
    <row r="221" spans="1:58" ht="12.75" customHeight="1" x14ac:dyDescent="0.2">
      <c r="A221" s="107">
        <v>40596</v>
      </c>
      <c r="B221" s="108">
        <v>68.339995999999999</v>
      </c>
      <c r="C221" s="108">
        <v>56.610000999999997</v>
      </c>
      <c r="D221" s="108">
        <v>56.040000999999997</v>
      </c>
      <c r="E221" s="108">
        <v>70.150002000000001</v>
      </c>
      <c r="F221" s="108"/>
      <c r="G221" s="108"/>
      <c r="L221" s="156">
        <f>IF(int=Weekly,-$B$4,IF(int=Bi_Weekly,-$B$4,IF(int=Monthly,0,IF(int=Quarterly,0,IF(int=Yearly,0,IF(int=None,0,0))))))</f>
        <v>0</v>
      </c>
      <c r="M221" s="110">
        <f t="shared" si="84"/>
        <v>0</v>
      </c>
      <c r="N221" s="126">
        <f t="shared" si="85"/>
        <v>0</v>
      </c>
      <c r="O221" s="110">
        <f t="shared" si="86"/>
        <v>0</v>
      </c>
      <c r="P221" s="110">
        <f t="shared" si="87"/>
        <v>0</v>
      </c>
      <c r="Q221" s="110">
        <f t="shared" si="98"/>
        <v>36.863151446662449</v>
      </c>
      <c r="R221" s="110">
        <f t="shared" si="99"/>
        <v>42.760209472808548</v>
      </c>
      <c r="S221" s="110">
        <f t="shared" si="100"/>
        <v>48.337883393609069</v>
      </c>
      <c r="T221" s="110">
        <f t="shared" si="101"/>
        <v>13.318139050278113</v>
      </c>
      <c r="U221" s="110"/>
      <c r="V221" s="110"/>
      <c r="W221" s="110"/>
      <c r="X221" s="110"/>
      <c r="Y221" s="110"/>
      <c r="Z221" s="110"/>
      <c r="AA221" s="110">
        <f t="shared" si="88"/>
        <v>0</v>
      </c>
      <c r="AB221" s="110">
        <f t="shared" si="89"/>
        <v>0</v>
      </c>
      <c r="AC221" s="110">
        <f t="shared" si="90"/>
        <v>0</v>
      </c>
      <c r="AD221" s="110">
        <f t="shared" si="91"/>
        <v>0</v>
      </c>
      <c r="AE221" s="110">
        <f t="shared" si="92"/>
        <v>0</v>
      </c>
      <c r="AF221" s="110">
        <f t="shared" si="93"/>
        <v>0</v>
      </c>
      <c r="AG221" s="110">
        <f t="shared" si="94"/>
        <v>0</v>
      </c>
      <c r="AH221" s="110">
        <f t="shared" si="95"/>
        <v>0</v>
      </c>
      <c r="AI221" s="110">
        <f t="shared" si="102"/>
        <v>1.1763473365560473</v>
      </c>
      <c r="AJ221" s="110">
        <f t="shared" si="103"/>
        <v>2.1181386361250882</v>
      </c>
      <c r="AK221" s="110">
        <f t="shared" si="104"/>
        <v>2.1029983917050306</v>
      </c>
      <c r="AL221" s="110">
        <f t="shared" si="105"/>
        <v>0.60916808276028878</v>
      </c>
      <c r="AM221" s="110">
        <f t="shared" si="106"/>
        <v>38.039498783218498</v>
      </c>
      <c r="AN221" s="110">
        <f t="shared" si="107"/>
        <v>44.878348108933636</v>
      </c>
      <c r="AO221" s="110">
        <f t="shared" si="108"/>
        <v>50.440881785314097</v>
      </c>
      <c r="AP221" s="110">
        <f t="shared" si="109"/>
        <v>13.927307133038401</v>
      </c>
      <c r="AQ221" s="90">
        <f t="shared" si="110"/>
        <v>0</v>
      </c>
      <c r="AR221" s="90">
        <f t="shared" si="111"/>
        <v>-7336.7999999999993</v>
      </c>
      <c r="AS221" s="90">
        <f t="shared" si="112"/>
        <v>8583.0056381572322</v>
      </c>
      <c r="AT221" s="89">
        <f t="shared" si="113"/>
        <v>0.16985683651690553</v>
      </c>
      <c r="AU221" s="109">
        <f t="shared" si="118"/>
        <v>296.07197425849085</v>
      </c>
      <c r="AV221" s="108">
        <f t="shared" si="96"/>
        <v>8879.0776124157237</v>
      </c>
      <c r="AW221" s="129">
        <f t="shared" si="114"/>
        <v>0.21021121093879147</v>
      </c>
      <c r="AX221" s="90">
        <f t="shared" si="115"/>
        <v>360.88457678214957</v>
      </c>
      <c r="AY221" s="108">
        <f t="shared" si="97"/>
        <v>8943.8902149393816</v>
      </c>
      <c r="AZ221" s="89">
        <f t="shared" si="116"/>
        <v>0.21904511707275409</v>
      </c>
      <c r="BA221" s="109"/>
      <c r="BB221" s="109">
        <f t="shared" si="117"/>
        <v>7336.7999999999993</v>
      </c>
      <c r="BC221" s="109" t="e">
        <f>(B221*AM221)+(C221*AN221)+(D221*AO221)+(E221*AP221)+(F221*#REF!)+(G221*#REF!)</f>
        <v>#REF!</v>
      </c>
      <c r="BE221" s="108">
        <f t="shared" si="119"/>
        <v>68.339995999999999</v>
      </c>
      <c r="BF221" s="108">
        <f t="shared" si="120"/>
        <v>0</v>
      </c>
    </row>
    <row r="222" spans="1:58" ht="12.75" customHeight="1" x14ac:dyDescent="0.2">
      <c r="A222" s="107">
        <v>40602</v>
      </c>
      <c r="B222" s="108">
        <v>68.459998999999996</v>
      </c>
      <c r="C222" s="108">
        <v>56.639999000000003</v>
      </c>
      <c r="D222" s="108">
        <v>55.939999</v>
      </c>
      <c r="E222" s="108">
        <v>70.230002999999996</v>
      </c>
      <c r="F222" s="108"/>
      <c r="G222" s="108"/>
      <c r="L222" s="156">
        <f>IF(int=Weekly,-$B$4,IF(int=Bi_Weekly,0,IF(int=Monthly,0,IF(int=Quarterly,0,IF(int=Yearly,0,IF(int=None,0,0))))))</f>
        <v>0</v>
      </c>
      <c r="M222" s="110">
        <f t="shared" si="84"/>
        <v>0</v>
      </c>
      <c r="N222" s="126">
        <f t="shared" si="85"/>
        <v>0</v>
      </c>
      <c r="O222" s="110">
        <f t="shared" si="86"/>
        <v>0</v>
      </c>
      <c r="P222" s="110">
        <f t="shared" si="87"/>
        <v>0</v>
      </c>
      <c r="Q222" s="110">
        <f t="shared" si="98"/>
        <v>36.863151446662449</v>
      </c>
      <c r="R222" s="110">
        <f t="shared" si="99"/>
        <v>42.760209472808548</v>
      </c>
      <c r="S222" s="110">
        <f t="shared" si="100"/>
        <v>48.337883393609069</v>
      </c>
      <c r="T222" s="110">
        <f t="shared" si="101"/>
        <v>13.318139050278113</v>
      </c>
      <c r="U222" s="110"/>
      <c r="V222" s="110"/>
      <c r="W222" s="110"/>
      <c r="X222" s="110"/>
      <c r="Y222" s="110"/>
      <c r="Z222" s="110"/>
      <c r="AA222" s="110">
        <f t="shared" si="88"/>
        <v>0</v>
      </c>
      <c r="AB222" s="110">
        <f t="shared" si="89"/>
        <v>0</v>
      </c>
      <c r="AC222" s="110">
        <f t="shared" si="90"/>
        <v>0</v>
      </c>
      <c r="AD222" s="110">
        <f t="shared" si="91"/>
        <v>0</v>
      </c>
      <c r="AE222" s="110">
        <f t="shared" si="92"/>
        <v>0</v>
      </c>
      <c r="AF222" s="110">
        <f t="shared" si="93"/>
        <v>0</v>
      </c>
      <c r="AG222" s="110">
        <f t="shared" si="94"/>
        <v>0</v>
      </c>
      <c r="AH222" s="110">
        <f t="shared" si="95"/>
        <v>0</v>
      </c>
      <c r="AI222" s="110">
        <f t="shared" si="102"/>
        <v>1.1763473365560473</v>
      </c>
      <c r="AJ222" s="110">
        <f t="shared" si="103"/>
        <v>2.1181386361250882</v>
      </c>
      <c r="AK222" s="110">
        <f t="shared" si="104"/>
        <v>2.1029983917050306</v>
      </c>
      <c r="AL222" s="110">
        <f t="shared" si="105"/>
        <v>0.60916808276028878</v>
      </c>
      <c r="AM222" s="110">
        <f t="shared" si="106"/>
        <v>38.039498783218498</v>
      </c>
      <c r="AN222" s="110">
        <f t="shared" si="107"/>
        <v>44.878348108933636</v>
      </c>
      <c r="AO222" s="110">
        <f t="shared" si="108"/>
        <v>50.440881785314097</v>
      </c>
      <c r="AP222" s="110">
        <f t="shared" si="109"/>
        <v>13.927307133038401</v>
      </c>
      <c r="AQ222" s="90">
        <f t="shared" si="110"/>
        <v>0</v>
      </c>
      <c r="AR222" s="90">
        <f t="shared" si="111"/>
        <v>-7336.7999999999993</v>
      </c>
      <c r="AS222" s="90">
        <f t="shared" si="112"/>
        <v>8584.9436271110844</v>
      </c>
      <c r="AT222" s="89">
        <f t="shared" si="113"/>
        <v>0.17012098286870092</v>
      </c>
      <c r="AU222" s="109">
        <f t="shared" si="118"/>
        <v>296.07197425849085</v>
      </c>
      <c r="AV222" s="108">
        <f t="shared" si="96"/>
        <v>8881.015601369576</v>
      </c>
      <c r="AW222" s="129">
        <f t="shared" si="114"/>
        <v>0.21047535729058664</v>
      </c>
      <c r="AX222" s="90">
        <f t="shared" si="115"/>
        <v>360.92771192500635</v>
      </c>
      <c r="AY222" s="108">
        <f t="shared" si="97"/>
        <v>8945.8713390360899</v>
      </c>
      <c r="AZ222" s="89">
        <f t="shared" si="116"/>
        <v>0.21931514271018582</v>
      </c>
      <c r="BA222" s="109"/>
      <c r="BB222" s="109">
        <f t="shared" si="117"/>
        <v>7336.7999999999993</v>
      </c>
      <c r="BC222" s="109" t="e">
        <f>(B222*AM222)+(C222*AN222)+(D222*AO222)+(E222*AP222)+(F222*#REF!)+(G222*#REF!)</f>
        <v>#REF!</v>
      </c>
      <c r="BE222" s="108">
        <f t="shared" si="119"/>
        <v>68.459998999999996</v>
      </c>
      <c r="BF222" s="108">
        <f t="shared" si="120"/>
        <v>0</v>
      </c>
    </row>
    <row r="223" spans="1:58" ht="12.75" customHeight="1" x14ac:dyDescent="0.2">
      <c r="A223" s="107">
        <v>40609</v>
      </c>
      <c r="B223" s="108">
        <v>67.489998</v>
      </c>
      <c r="C223" s="108">
        <v>56.119999</v>
      </c>
      <c r="D223" s="108">
        <v>55.400002000000001</v>
      </c>
      <c r="E223" s="108">
        <v>68.830001999999993</v>
      </c>
      <c r="F223" s="108"/>
      <c r="G223" s="108"/>
      <c r="L223" s="156">
        <f>IF(int=Weekly,-$B$4,IF(int=Bi_Weekly,-$B$4,IF(int=Monthly,-$B$4,IF(int=Quarterly,0,IF(int=Yearly,0,IF(int=None,0,0))))))</f>
        <v>0</v>
      </c>
      <c r="M223" s="110">
        <f t="shared" si="84"/>
        <v>0</v>
      </c>
      <c r="N223" s="126">
        <f t="shared" si="85"/>
        <v>0</v>
      </c>
      <c r="O223" s="110">
        <f t="shared" si="86"/>
        <v>0</v>
      </c>
      <c r="P223" s="110">
        <f t="shared" si="87"/>
        <v>0</v>
      </c>
      <c r="Q223" s="110">
        <f t="shared" si="98"/>
        <v>36.863151446662449</v>
      </c>
      <c r="R223" s="110">
        <f t="shared" si="99"/>
        <v>42.760209472808548</v>
      </c>
      <c r="S223" s="110">
        <f t="shared" si="100"/>
        <v>48.337883393609069</v>
      </c>
      <c r="T223" s="110">
        <f t="shared" si="101"/>
        <v>13.318139050278113</v>
      </c>
      <c r="U223" s="110"/>
      <c r="V223" s="110"/>
      <c r="W223" s="110"/>
      <c r="X223" s="110"/>
      <c r="Y223" s="110"/>
      <c r="Z223" s="110"/>
      <c r="AA223" s="110">
        <f t="shared" si="88"/>
        <v>0</v>
      </c>
      <c r="AB223" s="110">
        <f t="shared" si="89"/>
        <v>0</v>
      </c>
      <c r="AC223" s="110">
        <f t="shared" si="90"/>
        <v>0</v>
      </c>
      <c r="AD223" s="110">
        <f t="shared" si="91"/>
        <v>0</v>
      </c>
      <c r="AE223" s="110">
        <f t="shared" si="92"/>
        <v>0</v>
      </c>
      <c r="AF223" s="110">
        <f t="shared" si="93"/>
        <v>0</v>
      </c>
      <c r="AG223" s="110">
        <f t="shared" si="94"/>
        <v>0</v>
      </c>
      <c r="AH223" s="110">
        <f t="shared" si="95"/>
        <v>0</v>
      </c>
      <c r="AI223" s="110">
        <f t="shared" si="102"/>
        <v>1.1763473365560473</v>
      </c>
      <c r="AJ223" s="110">
        <f t="shared" si="103"/>
        <v>2.1181386361250882</v>
      </c>
      <c r="AK223" s="110">
        <f t="shared" si="104"/>
        <v>2.1029983917050306</v>
      </c>
      <c r="AL223" s="110">
        <f t="shared" si="105"/>
        <v>0.60916808276028878</v>
      </c>
      <c r="AM223" s="110">
        <f t="shared" si="106"/>
        <v>38.039498783218498</v>
      </c>
      <c r="AN223" s="110">
        <f t="shared" si="107"/>
        <v>44.878348108933636</v>
      </c>
      <c r="AO223" s="110">
        <f t="shared" si="108"/>
        <v>50.440881785314097</v>
      </c>
      <c r="AP223" s="110">
        <f t="shared" si="109"/>
        <v>13.927307133038401</v>
      </c>
      <c r="AQ223" s="90">
        <f t="shared" si="110"/>
        <v>0</v>
      </c>
      <c r="AR223" s="90">
        <f t="shared" si="111"/>
        <v>-7336.7999999999993</v>
      </c>
      <c r="AS223" s="90">
        <f t="shared" si="112"/>
        <v>8482.2033044113814</v>
      </c>
      <c r="AT223" s="89">
        <f t="shared" si="113"/>
        <v>0.15611755866472876</v>
      </c>
      <c r="AU223" s="109">
        <f t="shared" si="118"/>
        <v>296.07197425849085</v>
      </c>
      <c r="AV223" s="108">
        <f t="shared" si="96"/>
        <v>8778.2752786698729</v>
      </c>
      <c r="AW223" s="129">
        <f t="shared" si="114"/>
        <v>0.19647193308661448</v>
      </c>
      <c r="AX223" s="90">
        <f t="shared" si="115"/>
        <v>356.6967729938566</v>
      </c>
      <c r="AY223" s="108">
        <f t="shared" si="97"/>
        <v>8838.9000774052383</v>
      </c>
      <c r="AZ223" s="89">
        <f t="shared" si="116"/>
        <v>0.20473504489767191</v>
      </c>
      <c r="BA223" s="109"/>
      <c r="BB223" s="109">
        <f t="shared" si="117"/>
        <v>7336.7999999999993</v>
      </c>
      <c r="BC223" s="109" t="e">
        <f>(B223*AM223)+(C223*AN223)+(D223*AO223)+(E223*AP223)+(F223*#REF!)+(G223*#REF!)</f>
        <v>#REF!</v>
      </c>
      <c r="BE223" s="108">
        <f t="shared" si="119"/>
        <v>67.489998</v>
      </c>
      <c r="BF223" s="108">
        <f t="shared" si="120"/>
        <v>0</v>
      </c>
    </row>
    <row r="224" spans="1:58" ht="12.75" customHeight="1" x14ac:dyDescent="0.2">
      <c r="A224" s="107">
        <v>40616</v>
      </c>
      <c r="B224" s="108">
        <v>66.279999000000004</v>
      </c>
      <c r="C224" s="108">
        <v>55.27</v>
      </c>
      <c r="D224" s="108">
        <v>54.720001000000003</v>
      </c>
      <c r="E224" s="108">
        <v>68.080001999999993</v>
      </c>
      <c r="F224" s="108"/>
      <c r="G224" s="108"/>
      <c r="L224" s="156">
        <f>IF(int=Weekly,-$B$4,IF(int=Bi_Weekly,0,IF(int=Monthly,0,IF(int=Quarterly,0,IF(int=Yearly,0,IF(int=None,0,0))))))</f>
        <v>0</v>
      </c>
      <c r="M224" s="110">
        <f t="shared" si="84"/>
        <v>0</v>
      </c>
      <c r="N224" s="126">
        <f t="shared" si="85"/>
        <v>0</v>
      </c>
      <c r="O224" s="110">
        <f t="shared" si="86"/>
        <v>0</v>
      </c>
      <c r="P224" s="110">
        <f t="shared" si="87"/>
        <v>0</v>
      </c>
      <c r="Q224" s="110">
        <f t="shared" si="98"/>
        <v>36.863151446662449</v>
      </c>
      <c r="R224" s="110">
        <f t="shared" si="99"/>
        <v>42.760209472808548</v>
      </c>
      <c r="S224" s="110">
        <f t="shared" si="100"/>
        <v>48.337883393609069</v>
      </c>
      <c r="T224" s="110">
        <f t="shared" si="101"/>
        <v>13.318139050278113</v>
      </c>
      <c r="U224" s="110"/>
      <c r="V224" s="110"/>
      <c r="W224" s="110"/>
      <c r="X224" s="110"/>
      <c r="Y224" s="110"/>
      <c r="Z224" s="110"/>
      <c r="AA224" s="110">
        <f t="shared" si="88"/>
        <v>0</v>
      </c>
      <c r="AB224" s="110">
        <f t="shared" si="89"/>
        <v>0</v>
      </c>
      <c r="AC224" s="110">
        <f t="shared" si="90"/>
        <v>0</v>
      </c>
      <c r="AD224" s="110">
        <f t="shared" si="91"/>
        <v>0</v>
      </c>
      <c r="AE224" s="110">
        <f t="shared" si="92"/>
        <v>0</v>
      </c>
      <c r="AF224" s="110">
        <f t="shared" si="93"/>
        <v>0</v>
      </c>
      <c r="AG224" s="110">
        <f t="shared" si="94"/>
        <v>0</v>
      </c>
      <c r="AH224" s="110">
        <f t="shared" si="95"/>
        <v>0</v>
      </c>
      <c r="AI224" s="110">
        <f t="shared" si="102"/>
        <v>1.1763473365560473</v>
      </c>
      <c r="AJ224" s="110">
        <f t="shared" si="103"/>
        <v>2.1181386361250882</v>
      </c>
      <c r="AK224" s="110">
        <f t="shared" si="104"/>
        <v>2.1029983917050306</v>
      </c>
      <c r="AL224" s="110">
        <f t="shared" si="105"/>
        <v>0.60916808276028878</v>
      </c>
      <c r="AM224" s="110">
        <f t="shared" si="106"/>
        <v>38.039498783218498</v>
      </c>
      <c r="AN224" s="110">
        <f t="shared" si="107"/>
        <v>44.878348108933636</v>
      </c>
      <c r="AO224" s="110">
        <f t="shared" si="108"/>
        <v>50.440881785314097</v>
      </c>
      <c r="AP224" s="110">
        <f t="shared" si="109"/>
        <v>13.927307133038401</v>
      </c>
      <c r="AQ224" s="90">
        <f t="shared" si="110"/>
        <v>0</v>
      </c>
      <c r="AR224" s="90">
        <f t="shared" si="111"/>
        <v>-7336.7999999999993</v>
      </c>
      <c r="AS224" s="90">
        <f t="shared" si="112"/>
        <v>8358.3943793991493</v>
      </c>
      <c r="AT224" s="89">
        <f t="shared" si="113"/>
        <v>0.13924250073589994</v>
      </c>
      <c r="AU224" s="109">
        <f t="shared" si="118"/>
        <v>296.07197425849085</v>
      </c>
      <c r="AV224" s="108">
        <f t="shared" si="96"/>
        <v>8654.4663536576409</v>
      </c>
      <c r="AW224" s="129">
        <f t="shared" si="114"/>
        <v>0.17959687515778566</v>
      </c>
      <c r="AX224" s="90">
        <f t="shared" si="115"/>
        <v>351.58606109897539</v>
      </c>
      <c r="AY224" s="108">
        <f t="shared" si="97"/>
        <v>8709.9804404981242</v>
      </c>
      <c r="AZ224" s="89">
        <f t="shared" si="116"/>
        <v>0.18716340100563267</v>
      </c>
      <c r="BA224" s="109"/>
      <c r="BB224" s="109">
        <f t="shared" si="117"/>
        <v>7336.7999999999993</v>
      </c>
      <c r="BC224" s="109" t="e">
        <f>(B224*AM224)+(C224*AN224)+(D224*AO224)+(E224*AP224)+(F224*#REF!)+(G224*#REF!)</f>
        <v>#REF!</v>
      </c>
      <c r="BE224" s="108">
        <f t="shared" si="119"/>
        <v>66.279999000000004</v>
      </c>
      <c r="BF224" s="108">
        <f t="shared" si="120"/>
        <v>0</v>
      </c>
    </row>
    <row r="225" spans="1:58" ht="12.75" customHeight="1" x14ac:dyDescent="0.2">
      <c r="A225" s="107">
        <v>40623</v>
      </c>
      <c r="B225" s="108">
        <v>67.860000999999997</v>
      </c>
      <c r="C225" s="108">
        <v>56.16</v>
      </c>
      <c r="D225" s="108">
        <v>56.139999000000003</v>
      </c>
      <c r="E225" s="108">
        <v>70.040001000000004</v>
      </c>
      <c r="F225" s="108"/>
      <c r="G225" s="108"/>
      <c r="L225" s="156">
        <f>IF(int=Weekly,-$B$4,IF(int=Bi_Weekly,-$B$4,IF(int=Monthly,0,IF(int=Quarterly,0,IF(int=Yearly,0,IF(int=None,0,0))))))</f>
        <v>0</v>
      </c>
      <c r="M225" s="110">
        <f t="shared" si="84"/>
        <v>0</v>
      </c>
      <c r="N225" s="126">
        <f t="shared" si="85"/>
        <v>0</v>
      </c>
      <c r="O225" s="110">
        <f t="shared" si="86"/>
        <v>0</v>
      </c>
      <c r="P225" s="110">
        <f t="shared" si="87"/>
        <v>0</v>
      </c>
      <c r="Q225" s="110">
        <f t="shared" si="98"/>
        <v>36.863151446662449</v>
      </c>
      <c r="R225" s="110">
        <f t="shared" si="99"/>
        <v>42.760209472808548</v>
      </c>
      <c r="S225" s="110">
        <f t="shared" si="100"/>
        <v>48.337883393609069</v>
      </c>
      <c r="T225" s="110">
        <f t="shared" si="101"/>
        <v>13.318139050278113</v>
      </c>
      <c r="U225" s="110"/>
      <c r="V225" s="110"/>
      <c r="W225" s="110"/>
      <c r="X225" s="110"/>
      <c r="Y225" s="110"/>
      <c r="Z225" s="110"/>
      <c r="AA225" s="110">
        <f t="shared" si="88"/>
        <v>0</v>
      </c>
      <c r="AB225" s="110">
        <f t="shared" si="89"/>
        <v>0</v>
      </c>
      <c r="AC225" s="110">
        <f t="shared" si="90"/>
        <v>0</v>
      </c>
      <c r="AD225" s="110">
        <f t="shared" si="91"/>
        <v>0</v>
      </c>
      <c r="AE225" s="110">
        <f t="shared" si="92"/>
        <v>0</v>
      </c>
      <c r="AF225" s="110">
        <f t="shared" si="93"/>
        <v>0</v>
      </c>
      <c r="AG225" s="110">
        <f t="shared" si="94"/>
        <v>0</v>
      </c>
      <c r="AH225" s="110">
        <f t="shared" si="95"/>
        <v>0</v>
      </c>
      <c r="AI225" s="110">
        <f t="shared" si="102"/>
        <v>1.1763473365560473</v>
      </c>
      <c r="AJ225" s="110">
        <f t="shared" si="103"/>
        <v>2.1181386361250882</v>
      </c>
      <c r="AK225" s="110">
        <f t="shared" si="104"/>
        <v>2.1029983917050306</v>
      </c>
      <c r="AL225" s="110">
        <f t="shared" si="105"/>
        <v>0.60916808276028878</v>
      </c>
      <c r="AM225" s="110">
        <f t="shared" si="106"/>
        <v>38.039498783218498</v>
      </c>
      <c r="AN225" s="110">
        <f t="shared" si="107"/>
        <v>44.878348108933636</v>
      </c>
      <c r="AO225" s="110">
        <f t="shared" si="108"/>
        <v>50.440881785314097</v>
      </c>
      <c r="AP225" s="110">
        <f t="shared" si="109"/>
        <v>13.927307133038401</v>
      </c>
      <c r="AQ225" s="90">
        <f t="shared" si="110"/>
        <v>0</v>
      </c>
      <c r="AR225" s="90">
        <f t="shared" si="111"/>
        <v>-7336.7999999999993</v>
      </c>
      <c r="AS225" s="90">
        <f t="shared" si="112"/>
        <v>8549.4380558055418</v>
      </c>
      <c r="AT225" s="89">
        <f t="shared" si="113"/>
        <v>0.16528160176174111</v>
      </c>
      <c r="AU225" s="109">
        <f t="shared" si="118"/>
        <v>296.07197425849085</v>
      </c>
      <c r="AV225" s="108">
        <f t="shared" si="96"/>
        <v>8845.5100300640333</v>
      </c>
      <c r="AW225" s="129">
        <f t="shared" si="114"/>
        <v>0.20563597618362706</v>
      </c>
      <c r="AX225" s="90">
        <f t="shared" si="115"/>
        <v>359.51005797284643</v>
      </c>
      <c r="AY225" s="108">
        <f t="shared" si="97"/>
        <v>8908.9481137783878</v>
      </c>
      <c r="AZ225" s="89">
        <f t="shared" si="116"/>
        <v>0.21428253649798124</v>
      </c>
      <c r="BA225" s="109"/>
      <c r="BB225" s="109">
        <f t="shared" si="117"/>
        <v>7336.7999999999993</v>
      </c>
      <c r="BC225" s="109" t="e">
        <f>(B225*AM225)+(C225*AN225)+(D225*AO225)+(E225*AP225)+(F225*#REF!)+(G225*#REF!)</f>
        <v>#REF!</v>
      </c>
      <c r="BE225" s="108">
        <f t="shared" si="119"/>
        <v>67.860000999999997</v>
      </c>
      <c r="BF225" s="108">
        <f t="shared" si="120"/>
        <v>0</v>
      </c>
    </row>
    <row r="226" spans="1:58" ht="12.75" customHeight="1" x14ac:dyDescent="0.2">
      <c r="A226" s="107">
        <v>40630</v>
      </c>
      <c r="B226" s="108">
        <v>69.040001000000004</v>
      </c>
      <c r="C226" s="108">
        <v>57.040000999999997</v>
      </c>
      <c r="D226" s="108">
        <v>57.41</v>
      </c>
      <c r="E226" s="108">
        <v>71.879997000000003</v>
      </c>
      <c r="F226" s="108"/>
      <c r="G226" s="108"/>
      <c r="L226" s="156">
        <f>IF(int=Weekly,-$B$4,IF(int=Bi_Weekly,0,IF(int=Monthly,0,IF(int=Quarterly,0,IF(int=Yearly,0,IF(int=None,0,0))))))</f>
        <v>0</v>
      </c>
      <c r="M226" s="110">
        <f t="shared" si="84"/>
        <v>0</v>
      </c>
      <c r="N226" s="126">
        <f t="shared" si="85"/>
        <v>0</v>
      </c>
      <c r="O226" s="110">
        <f t="shared" si="86"/>
        <v>0</v>
      </c>
      <c r="P226" s="110">
        <f t="shared" si="87"/>
        <v>0</v>
      </c>
      <c r="Q226" s="110">
        <f t="shared" si="98"/>
        <v>36.863151446662449</v>
      </c>
      <c r="R226" s="110">
        <f t="shared" si="99"/>
        <v>42.760209472808548</v>
      </c>
      <c r="S226" s="110">
        <f t="shared" si="100"/>
        <v>48.337883393609069</v>
      </c>
      <c r="T226" s="110">
        <f t="shared" si="101"/>
        <v>13.318139050278113</v>
      </c>
      <c r="U226" s="110">
        <v>0.28299999999999997</v>
      </c>
      <c r="V226" s="110">
        <v>0.35799999999999998</v>
      </c>
      <c r="W226" s="110">
        <v>8.0000000000000002E-3</v>
      </c>
      <c r="X226" s="110">
        <v>8.0000000000000002E-3</v>
      </c>
      <c r="Y226" s="110">
        <v>1.2E-2</v>
      </c>
      <c r="Z226" s="110"/>
      <c r="AA226" s="110">
        <f t="shared" si="88"/>
        <v>10.432271859405473</v>
      </c>
      <c r="AB226" s="110">
        <f t="shared" si="89"/>
        <v>15.308154991265459</v>
      </c>
      <c r="AC226" s="110">
        <f t="shared" si="90"/>
        <v>0.38670306714887254</v>
      </c>
      <c r="AD226" s="110">
        <f t="shared" si="91"/>
        <v>0.1065451124022249</v>
      </c>
      <c r="AE226" s="110">
        <f t="shared" si="92"/>
        <v>0.15110474664398502</v>
      </c>
      <c r="AF226" s="110">
        <f t="shared" si="93"/>
        <v>0.26837578406188073</v>
      </c>
      <c r="AG226" s="110">
        <f t="shared" si="94"/>
        <v>6.7358137458434515E-3</v>
      </c>
      <c r="AH226" s="110">
        <f t="shared" si="95"/>
        <v>1.4822637291181983E-3</v>
      </c>
      <c r="AI226" s="110">
        <f t="shared" si="102"/>
        <v>1.3274520832000323</v>
      </c>
      <c r="AJ226" s="110">
        <f t="shared" si="103"/>
        <v>2.3865144201869688</v>
      </c>
      <c r="AK226" s="110">
        <f t="shared" si="104"/>
        <v>2.1097342054508741</v>
      </c>
      <c r="AL226" s="110">
        <f t="shared" si="105"/>
        <v>0.61065034648940697</v>
      </c>
      <c r="AM226" s="110">
        <f t="shared" si="106"/>
        <v>38.190603529862479</v>
      </c>
      <c r="AN226" s="110">
        <f t="shared" si="107"/>
        <v>45.146723892995517</v>
      </c>
      <c r="AO226" s="110">
        <f t="shared" si="108"/>
        <v>50.447617599059946</v>
      </c>
      <c r="AP226" s="110">
        <f t="shared" si="109"/>
        <v>13.92878939676752</v>
      </c>
      <c r="AQ226" s="90">
        <f t="shared" si="110"/>
        <v>26.233675030222027</v>
      </c>
      <c r="AR226" s="90">
        <f t="shared" si="111"/>
        <v>-7336.7999999999993</v>
      </c>
      <c r="AS226" s="90">
        <f t="shared" si="112"/>
        <v>8716.4600844366068</v>
      </c>
      <c r="AT226" s="89">
        <f t="shared" si="113"/>
        <v>0.18804657131673319</v>
      </c>
      <c r="AU226" s="109">
        <f t="shared" si="118"/>
        <v>322.30564928871286</v>
      </c>
      <c r="AV226" s="108">
        <f t="shared" si="96"/>
        <v>9038.7657337253204</v>
      </c>
      <c r="AW226" s="129">
        <f t="shared" si="114"/>
        <v>0.2319765747635647</v>
      </c>
      <c r="AX226" s="90">
        <f t="shared" si="115"/>
        <v>392.78746387420364</v>
      </c>
      <c r="AY226" s="108">
        <f t="shared" si="97"/>
        <v>9109.2475483108101</v>
      </c>
      <c r="AZ226" s="89">
        <f t="shared" si="116"/>
        <v>0.24158318998893402</v>
      </c>
      <c r="BA226" s="109"/>
      <c r="BB226" s="109">
        <f t="shared" si="117"/>
        <v>7336.7999999999993</v>
      </c>
      <c r="BC226" s="109" t="e">
        <f>(B226*AM226)+(C226*AN226)+(D226*AO226)+(E226*AP226)+(F226*#REF!)+(G226*#REF!)</f>
        <v>#REF!</v>
      </c>
      <c r="BE226" s="108">
        <f t="shared" si="119"/>
        <v>69.040001000000004</v>
      </c>
      <c r="BF226" s="108">
        <f t="shared" si="120"/>
        <v>0</v>
      </c>
    </row>
    <row r="227" spans="1:58" ht="12.75" customHeight="1" x14ac:dyDescent="0.2">
      <c r="A227" s="107">
        <v>40637</v>
      </c>
      <c r="B227" s="108">
        <v>68.830001999999993</v>
      </c>
      <c r="C227" s="108">
        <v>57.040000999999997</v>
      </c>
      <c r="D227" s="108">
        <v>57.139999000000003</v>
      </c>
      <c r="E227" s="108">
        <v>71.449996999999996</v>
      </c>
      <c r="F227" s="108"/>
      <c r="G227" s="108"/>
      <c r="L227" s="156">
        <f>IF(int=Weekly,-$B$4,IF(int=Bi_Weekly,-$B$4,IF(int=Monthly,-$B$4,IF(int=Quarterly,0,IF(int=Yearly,0,IF(int=None,0,0))))))</f>
        <v>0</v>
      </c>
      <c r="M227" s="110">
        <f t="shared" ref="M227:M290" si="121">(ABS((L227*$B$29)/B227))</f>
        <v>0</v>
      </c>
      <c r="N227" s="126">
        <f t="shared" ref="N227:N290" si="122">(ABS((L227*$C$29)/C227))</f>
        <v>0</v>
      </c>
      <c r="O227" s="110">
        <f t="shared" ref="O227:O290" si="123">(ABS((L227*$D$29)/D227))</f>
        <v>0</v>
      </c>
      <c r="P227" s="110">
        <f t="shared" ref="P227:P290" si="124">(ABS((L227*$E$29)/E227))</f>
        <v>0</v>
      </c>
      <c r="Q227" s="110">
        <f t="shared" si="98"/>
        <v>36.863151446662449</v>
      </c>
      <c r="R227" s="110">
        <f t="shared" si="99"/>
        <v>42.760209472808548</v>
      </c>
      <c r="S227" s="110">
        <f t="shared" si="100"/>
        <v>48.337883393609069</v>
      </c>
      <c r="T227" s="110">
        <f t="shared" si="101"/>
        <v>13.318139050278113</v>
      </c>
      <c r="U227" s="110"/>
      <c r="V227" s="110"/>
      <c r="W227" s="110"/>
      <c r="X227" s="110"/>
      <c r="Y227" s="110"/>
      <c r="Z227" s="110"/>
      <c r="AA227" s="110">
        <f t="shared" ref="AA227:AA290" si="125">(Q227*U227)</f>
        <v>0</v>
      </c>
      <c r="AB227" s="110">
        <f t="shared" ref="AB227:AB290" si="126">(R227*V227)</f>
        <v>0</v>
      </c>
      <c r="AC227" s="110">
        <f t="shared" ref="AC227:AC290" si="127">(S227*W227)</f>
        <v>0</v>
      </c>
      <c r="AD227" s="110">
        <f t="shared" ref="AD227:AD290" si="128">(T227*X227)</f>
        <v>0</v>
      </c>
      <c r="AE227" s="110">
        <f t="shared" ref="AE227:AE290" si="129">IF(AA227&gt;0,AA227/B227,0)</f>
        <v>0</v>
      </c>
      <c r="AF227" s="110">
        <f t="shared" ref="AF227:AF290" si="130">IF(AB227&gt;0,AB227/C227,0)</f>
        <v>0</v>
      </c>
      <c r="AG227" s="110">
        <f t="shared" ref="AG227:AG290" si="131">IF(AC227&gt;0,AC227/D227,0)</f>
        <v>0</v>
      </c>
      <c r="AH227" s="110">
        <f t="shared" ref="AH227:AH290" si="132">IF(AD227&gt;0,AD227/E227,0)</f>
        <v>0</v>
      </c>
      <c r="AI227" s="110">
        <f t="shared" si="102"/>
        <v>1.3274520832000323</v>
      </c>
      <c r="AJ227" s="110">
        <f t="shared" si="103"/>
        <v>2.3865144201869688</v>
      </c>
      <c r="AK227" s="110">
        <f t="shared" si="104"/>
        <v>2.1097342054508741</v>
      </c>
      <c r="AL227" s="110">
        <f t="shared" si="105"/>
        <v>0.61065034648940697</v>
      </c>
      <c r="AM227" s="110">
        <f t="shared" si="106"/>
        <v>38.190603529862479</v>
      </c>
      <c r="AN227" s="110">
        <f t="shared" si="107"/>
        <v>45.146723892995517</v>
      </c>
      <c r="AO227" s="110">
        <f t="shared" si="108"/>
        <v>50.447617599059946</v>
      </c>
      <c r="AP227" s="110">
        <f t="shared" si="109"/>
        <v>13.92878939676752</v>
      </c>
      <c r="AQ227" s="90">
        <f t="shared" si="110"/>
        <v>0</v>
      </c>
      <c r="AR227" s="90">
        <f t="shared" si="111"/>
        <v>-7336.7999999999993</v>
      </c>
      <c r="AS227" s="90">
        <f t="shared" si="112"/>
        <v>8689.9407828501808</v>
      </c>
      <c r="AT227" s="89">
        <f t="shared" si="113"/>
        <v>0.18443201161953193</v>
      </c>
      <c r="AU227" s="109">
        <f t="shared" si="118"/>
        <v>322.30564928871286</v>
      </c>
      <c r="AV227" s="108">
        <f t="shared" ref="AV227:AV290" si="133">AS227+AU227</f>
        <v>9012.2464321388943</v>
      </c>
      <c r="AW227" s="129">
        <f t="shared" si="114"/>
        <v>0.22836201506636344</v>
      </c>
      <c r="AX227" s="90">
        <f t="shared" si="115"/>
        <v>391.67649026998737</v>
      </c>
      <c r="AY227" s="108">
        <f t="shared" ref="AY227:AY290" si="134">AS227+AX227</f>
        <v>9081.6172731201677</v>
      </c>
      <c r="AZ227" s="89">
        <f t="shared" si="116"/>
        <v>0.23781720547379903</v>
      </c>
      <c r="BA227" s="109"/>
      <c r="BB227" s="109">
        <f t="shared" si="117"/>
        <v>7336.7999999999993</v>
      </c>
      <c r="BC227" s="109" t="e">
        <f>(B227*AM227)+(C227*AN227)+(D227*AO227)+(E227*AP227)+(F227*#REF!)+(G227*#REF!)</f>
        <v>#REF!</v>
      </c>
      <c r="BE227" s="108">
        <f t="shared" si="119"/>
        <v>68.830001999999993</v>
      </c>
      <c r="BF227" s="108">
        <f t="shared" si="120"/>
        <v>0</v>
      </c>
    </row>
    <row r="228" spans="1:58" ht="12.75" customHeight="1" x14ac:dyDescent="0.2">
      <c r="A228" s="107">
        <v>40644</v>
      </c>
      <c r="B228" s="108">
        <v>68.410004000000001</v>
      </c>
      <c r="C228" s="108">
        <v>56.599997999999999</v>
      </c>
      <c r="D228" s="108">
        <v>56.93</v>
      </c>
      <c r="E228" s="108">
        <v>70.879997000000003</v>
      </c>
      <c r="F228" s="108"/>
      <c r="G228" s="108"/>
      <c r="L228" s="156">
        <f>IF(int=Weekly,-$B$4,IF(int=Bi_Weekly,0,IF(int=Monthly,0,IF(int=Quarterly,0,IF(int=Yearly,0,IF(int=None,0,0))))))</f>
        <v>0</v>
      </c>
      <c r="M228" s="110">
        <f t="shared" si="121"/>
        <v>0</v>
      </c>
      <c r="N228" s="126">
        <f t="shared" si="122"/>
        <v>0</v>
      </c>
      <c r="O228" s="110">
        <f t="shared" si="123"/>
        <v>0</v>
      </c>
      <c r="P228" s="110">
        <f t="shared" si="124"/>
        <v>0</v>
      </c>
      <c r="Q228" s="110">
        <f t="shared" ref="Q228:Q291" si="135">Q227+M228</f>
        <v>36.863151446662449</v>
      </c>
      <c r="R228" s="110">
        <f t="shared" ref="R228:R291" si="136">R227+N228</f>
        <v>42.760209472808548</v>
      </c>
      <c r="S228" s="110">
        <f t="shared" ref="S228:S291" si="137">S227+O228</f>
        <v>48.337883393609069</v>
      </c>
      <c r="T228" s="110">
        <f t="shared" ref="T228:T291" si="138">T227+P228</f>
        <v>13.318139050278113</v>
      </c>
      <c r="U228" s="110"/>
      <c r="V228" s="110"/>
      <c r="W228" s="110"/>
      <c r="X228" s="110"/>
      <c r="Y228" s="110"/>
      <c r="Z228" s="110"/>
      <c r="AA228" s="110">
        <f t="shared" si="125"/>
        <v>0</v>
      </c>
      <c r="AB228" s="110">
        <f t="shared" si="126"/>
        <v>0</v>
      </c>
      <c r="AC228" s="110">
        <f t="shared" si="127"/>
        <v>0</v>
      </c>
      <c r="AD228" s="110">
        <f t="shared" si="128"/>
        <v>0</v>
      </c>
      <c r="AE228" s="110">
        <f t="shared" si="129"/>
        <v>0</v>
      </c>
      <c r="AF228" s="110">
        <f t="shared" si="130"/>
        <v>0</v>
      </c>
      <c r="AG228" s="110">
        <f t="shared" si="131"/>
        <v>0</v>
      </c>
      <c r="AH228" s="110">
        <f t="shared" si="132"/>
        <v>0</v>
      </c>
      <c r="AI228" s="110">
        <f t="shared" ref="AI228:AI291" si="139">AE228+AI227+IF(AE228&lt;0,AE228,0)</f>
        <v>1.3274520832000323</v>
      </c>
      <c r="AJ228" s="110">
        <f t="shared" ref="AJ228:AJ291" si="140">AF228+AJ227+IF(AF228&lt;0,AF228,0)</f>
        <v>2.3865144201869688</v>
      </c>
      <c r="AK228" s="110">
        <f t="shared" ref="AK228:AK291" si="141">AG228+AK227+IF(AG228&lt;0,AG228,0)</f>
        <v>2.1097342054508741</v>
      </c>
      <c r="AL228" s="110">
        <f t="shared" ref="AL228:AL291" si="142">AH228+AL227+IF(AH228&lt;0,AH228,0)</f>
        <v>0.61065034648940697</v>
      </c>
      <c r="AM228" s="110">
        <f t="shared" ref="AM228:AM291" si="143">Q228+AI228</f>
        <v>38.190603529862479</v>
      </c>
      <c r="AN228" s="110">
        <f t="shared" ref="AN228:AN291" si="144">R228+AJ228</f>
        <v>45.146723892995517</v>
      </c>
      <c r="AO228" s="110">
        <f t="shared" ref="AO228:AO291" si="145">S228+AK228</f>
        <v>50.447617599059946</v>
      </c>
      <c r="AP228" s="110">
        <f t="shared" ref="AP228:AP291" si="146">T228+AL228</f>
        <v>13.92878939676752</v>
      </c>
      <c r="AQ228" s="90">
        <f t="shared" ref="AQ228:AQ291" si="147">(AA228+AB228+AC228+AD228)</f>
        <v>0</v>
      </c>
      <c r="AR228" s="90">
        <f t="shared" ref="AR228:AR291" si="148">AR227+L228</f>
        <v>-7336.7999999999993</v>
      </c>
      <c r="AS228" s="90">
        <f t="shared" ref="AS228:AS291" si="149">(Q228*B228)+(R228*C228)+(S228*D228)+(T228*E228)</f>
        <v>8637.9014660867888</v>
      </c>
      <c r="AT228" s="89">
        <f t="shared" ref="AT228:AT291" si="150">(AS228/ABS(AR228))-1</f>
        <v>0.17733909416731941</v>
      </c>
      <c r="AU228" s="109">
        <f t="shared" si="118"/>
        <v>322.30564928871286</v>
      </c>
      <c r="AV228" s="108">
        <f t="shared" si="133"/>
        <v>8960.2071153755023</v>
      </c>
      <c r="AW228" s="129">
        <f t="shared" ref="AW228:AW291" si="151">(AV228/ABS(AR228))-1</f>
        <v>0.22126909761415092</v>
      </c>
      <c r="AX228" s="90">
        <f t="shared" ref="AX228:AX291" si="152">(B228*AI228)+(C228*AJ228)+(D228*AK228)+(E228*AL228)</f>
        <v>389.27777677461256</v>
      </c>
      <c r="AY228" s="108">
        <f t="shared" si="134"/>
        <v>9027.1792428614008</v>
      </c>
      <c r="AZ228" s="89">
        <f t="shared" ref="AZ228:AZ291" si="153">(AY228/ABS(AR228))-1</f>
        <v>0.23039734528151268</v>
      </c>
      <c r="BA228" s="109"/>
      <c r="BB228" s="109">
        <f t="shared" ref="BB228:BB291" si="154">ABS(AR228)</f>
        <v>7336.7999999999993</v>
      </c>
      <c r="BC228" s="109" t="e">
        <f>(B228*AM228)+(C228*AN228)+(D228*AO228)+(E228*AP228)+(F228*#REF!)+(G228*#REF!)</f>
        <v>#REF!</v>
      </c>
      <c r="BE228" s="108">
        <f t="shared" si="119"/>
        <v>68.410004000000001</v>
      </c>
      <c r="BF228" s="108">
        <f t="shared" si="120"/>
        <v>0</v>
      </c>
    </row>
    <row r="229" spans="1:58" ht="12.75" customHeight="1" x14ac:dyDescent="0.2">
      <c r="A229" s="107">
        <v>40651</v>
      </c>
      <c r="B229" s="108">
        <v>69.309997999999993</v>
      </c>
      <c r="C229" s="108">
        <v>57.040000999999997</v>
      </c>
      <c r="D229" s="108">
        <v>57.59</v>
      </c>
      <c r="E229" s="108">
        <v>71.459998999999996</v>
      </c>
      <c r="F229" s="108"/>
      <c r="G229" s="108"/>
      <c r="L229" s="156">
        <f>IF(int=Weekly,-$B$4,IF(int=Bi_Weekly,-$B$4,IF(int=Monthly,0,IF(int=Quarterly,0,IF(int=Yearly,0,IF(int=None,0,0))))))</f>
        <v>0</v>
      </c>
      <c r="M229" s="110">
        <f t="shared" si="121"/>
        <v>0</v>
      </c>
      <c r="N229" s="126">
        <f t="shared" si="122"/>
        <v>0</v>
      </c>
      <c r="O229" s="110">
        <f t="shared" si="123"/>
        <v>0</v>
      </c>
      <c r="P229" s="110">
        <f t="shared" si="124"/>
        <v>0</v>
      </c>
      <c r="Q229" s="110">
        <f t="shared" si="135"/>
        <v>36.863151446662449</v>
      </c>
      <c r="R229" s="110">
        <f t="shared" si="136"/>
        <v>42.760209472808548</v>
      </c>
      <c r="S229" s="110">
        <f t="shared" si="137"/>
        <v>48.337883393609069</v>
      </c>
      <c r="T229" s="110">
        <f t="shared" si="138"/>
        <v>13.318139050278113</v>
      </c>
      <c r="U229" s="110"/>
      <c r="V229" s="110"/>
      <c r="W229" s="110"/>
      <c r="X229" s="110"/>
      <c r="Y229" s="110"/>
      <c r="Z229" s="110"/>
      <c r="AA229" s="110">
        <f t="shared" si="125"/>
        <v>0</v>
      </c>
      <c r="AB229" s="110">
        <f t="shared" si="126"/>
        <v>0</v>
      </c>
      <c r="AC229" s="110">
        <f t="shared" si="127"/>
        <v>0</v>
      </c>
      <c r="AD229" s="110">
        <f t="shared" si="128"/>
        <v>0</v>
      </c>
      <c r="AE229" s="110">
        <f t="shared" si="129"/>
        <v>0</v>
      </c>
      <c r="AF229" s="110">
        <f t="shared" si="130"/>
        <v>0</v>
      </c>
      <c r="AG229" s="110">
        <f t="shared" si="131"/>
        <v>0</v>
      </c>
      <c r="AH229" s="110">
        <f t="shared" si="132"/>
        <v>0</v>
      </c>
      <c r="AI229" s="110">
        <f t="shared" si="139"/>
        <v>1.3274520832000323</v>
      </c>
      <c r="AJ229" s="110">
        <f t="shared" si="140"/>
        <v>2.3865144201869688</v>
      </c>
      <c r="AK229" s="110">
        <f t="shared" si="141"/>
        <v>2.1097342054508741</v>
      </c>
      <c r="AL229" s="110">
        <f t="shared" si="142"/>
        <v>0.61065034648940697</v>
      </c>
      <c r="AM229" s="110">
        <f t="shared" si="143"/>
        <v>38.190603529862479</v>
      </c>
      <c r="AN229" s="110">
        <f t="shared" si="144"/>
        <v>45.146723892995517</v>
      </c>
      <c r="AO229" s="110">
        <f t="shared" si="145"/>
        <v>50.447617599059946</v>
      </c>
      <c r="AP229" s="110">
        <f t="shared" si="146"/>
        <v>13.92878939676752</v>
      </c>
      <c r="AQ229" s="90">
        <f t="shared" si="147"/>
        <v>0</v>
      </c>
      <c r="AR229" s="90">
        <f t="shared" si="148"/>
        <v>-7336.7999999999993</v>
      </c>
      <c r="AS229" s="90">
        <f t="shared" si="149"/>
        <v>8729.5202519837621</v>
      </c>
      <c r="AT229" s="89">
        <f t="shared" si="150"/>
        <v>0.18982666175768226</v>
      </c>
      <c r="AU229" s="109">
        <f t="shared" ref="AU229:AU292" si="155">AU228+AQ229</f>
        <v>322.30564928871286</v>
      </c>
      <c r="AV229" s="108">
        <f t="shared" si="133"/>
        <v>9051.8259012724757</v>
      </c>
      <c r="AW229" s="129">
        <f t="shared" si="151"/>
        <v>0.23375666520451377</v>
      </c>
      <c r="AX229" s="90">
        <f t="shared" si="152"/>
        <v>393.26915218706773</v>
      </c>
      <c r="AY229" s="108">
        <f t="shared" si="134"/>
        <v>9122.7894041708296</v>
      </c>
      <c r="AZ229" s="89">
        <f t="shared" si="153"/>
        <v>0.24342893416350875</v>
      </c>
      <c r="BA229" s="109"/>
      <c r="BB229" s="109">
        <f t="shared" si="154"/>
        <v>7336.7999999999993</v>
      </c>
      <c r="BC229" s="109" t="e">
        <f>(B229*AM229)+(C229*AN229)+(D229*AO229)+(E229*AP229)+(F229*#REF!)+(G229*#REF!)</f>
        <v>#REF!</v>
      </c>
      <c r="BE229" s="108">
        <f t="shared" si="119"/>
        <v>69.309997999999993</v>
      </c>
      <c r="BF229" s="108">
        <f t="shared" si="120"/>
        <v>0</v>
      </c>
    </row>
    <row r="230" spans="1:58" ht="12.75" customHeight="1" x14ac:dyDescent="0.2">
      <c r="A230" s="107">
        <v>40658</v>
      </c>
      <c r="B230" s="108">
        <v>70.699996999999996</v>
      </c>
      <c r="C230" s="108">
        <v>58.400002000000001</v>
      </c>
      <c r="D230" s="108">
        <v>58.669998</v>
      </c>
      <c r="E230" s="108">
        <v>73.120002999999997</v>
      </c>
      <c r="F230" s="108"/>
      <c r="G230" s="108"/>
      <c r="L230" s="156">
        <f>IF(int=Weekly,-$B$4,IF(int=Bi_Weekly,0,IF(int=Monthly,0,IF(int=Quarterly,-$B$4,IF(int=Yearly,0,IF(int=None,0,0))))))</f>
        <v>-489.12</v>
      </c>
      <c r="M230" s="110">
        <f t="shared" si="121"/>
        <v>2.218681621726236</v>
      </c>
      <c r="N230" s="126">
        <f t="shared" si="122"/>
        <v>2.4330369029781882</v>
      </c>
      <c r="O230" s="110">
        <f t="shared" si="123"/>
        <v>2.4110023661497313</v>
      </c>
      <c r="P230" s="110">
        <f t="shared" si="124"/>
        <v>0.66625205143933064</v>
      </c>
      <c r="Q230" s="110">
        <f t="shared" si="135"/>
        <v>39.081833068388683</v>
      </c>
      <c r="R230" s="110">
        <f t="shared" si="136"/>
        <v>45.193246375786735</v>
      </c>
      <c r="S230" s="110">
        <f t="shared" si="137"/>
        <v>50.748885759758799</v>
      </c>
      <c r="T230" s="110">
        <f t="shared" si="138"/>
        <v>13.984391101717444</v>
      </c>
      <c r="U230" s="110"/>
      <c r="V230" s="110"/>
      <c r="W230" s="110"/>
      <c r="X230" s="110"/>
      <c r="Y230" s="110"/>
      <c r="Z230" s="110"/>
      <c r="AA230" s="110">
        <f t="shared" si="125"/>
        <v>0</v>
      </c>
      <c r="AB230" s="110">
        <f t="shared" si="126"/>
        <v>0</v>
      </c>
      <c r="AC230" s="110">
        <f t="shared" si="127"/>
        <v>0</v>
      </c>
      <c r="AD230" s="110">
        <f t="shared" si="128"/>
        <v>0</v>
      </c>
      <c r="AE230" s="110">
        <f t="shared" si="129"/>
        <v>0</v>
      </c>
      <c r="AF230" s="110">
        <f t="shared" si="130"/>
        <v>0</v>
      </c>
      <c r="AG230" s="110">
        <f t="shared" si="131"/>
        <v>0</v>
      </c>
      <c r="AH230" s="110">
        <f t="shared" si="132"/>
        <v>0</v>
      </c>
      <c r="AI230" s="110">
        <f t="shared" si="139"/>
        <v>1.3274520832000323</v>
      </c>
      <c r="AJ230" s="110">
        <f t="shared" si="140"/>
        <v>2.3865144201869688</v>
      </c>
      <c r="AK230" s="110">
        <f t="shared" si="141"/>
        <v>2.1097342054508741</v>
      </c>
      <c r="AL230" s="110">
        <f t="shared" si="142"/>
        <v>0.61065034648940697</v>
      </c>
      <c r="AM230" s="110">
        <f t="shared" si="143"/>
        <v>40.409285151588712</v>
      </c>
      <c r="AN230" s="110">
        <f t="shared" si="144"/>
        <v>47.579760795973705</v>
      </c>
      <c r="AO230" s="110">
        <f t="shared" si="145"/>
        <v>52.858619965209677</v>
      </c>
      <c r="AP230" s="110">
        <f t="shared" si="146"/>
        <v>14.595041448206851</v>
      </c>
      <c r="AQ230" s="90">
        <f t="shared" si="147"/>
        <v>0</v>
      </c>
      <c r="AR230" s="90">
        <f t="shared" si="148"/>
        <v>-7825.9199999999992</v>
      </c>
      <c r="AS230" s="90">
        <f t="shared" si="149"/>
        <v>9402.3469047600483</v>
      </c>
      <c r="AT230" s="89">
        <f t="shared" si="150"/>
        <v>0.20143662403398577</v>
      </c>
      <c r="AU230" s="109">
        <f t="shared" si="155"/>
        <v>322.30564928871286</v>
      </c>
      <c r="AV230" s="108">
        <f t="shared" si="133"/>
        <v>9724.6525540487619</v>
      </c>
      <c r="AW230" s="129">
        <f t="shared" si="151"/>
        <v>0.2426210022653903</v>
      </c>
      <c r="AX230" s="90">
        <f t="shared" si="152"/>
        <v>401.65216199342473</v>
      </c>
      <c r="AY230" s="108">
        <f t="shared" si="134"/>
        <v>9803.999066753473</v>
      </c>
      <c r="AZ230" s="89">
        <f t="shared" si="153"/>
        <v>0.25275993963054488</v>
      </c>
      <c r="BA230" s="109"/>
      <c r="BB230" s="109">
        <f t="shared" si="154"/>
        <v>7825.9199999999992</v>
      </c>
      <c r="BC230" s="109" t="e">
        <f>(B230*AM230)+(C230*AN230)+(D230*AO230)+(E230*AP230)+(F230*#REF!)+(G230*#REF!)</f>
        <v>#REF!</v>
      </c>
      <c r="BE230" s="108">
        <f t="shared" si="119"/>
        <v>70.699996999999996</v>
      </c>
      <c r="BF230" s="108">
        <f t="shared" si="120"/>
        <v>0</v>
      </c>
    </row>
    <row r="231" spans="1:58" ht="12.75" customHeight="1" x14ac:dyDescent="0.2">
      <c r="A231" s="107">
        <v>40665</v>
      </c>
      <c r="B231" s="108">
        <v>69.410004000000001</v>
      </c>
      <c r="C231" s="108">
        <v>57.360000999999997</v>
      </c>
      <c r="D231" s="108">
        <v>57.689999</v>
      </c>
      <c r="E231" s="108">
        <v>70.930000000000007</v>
      </c>
      <c r="F231" s="108"/>
      <c r="G231" s="108"/>
      <c r="L231" s="156">
        <f>IF(int=Weekly,-$B$4,IF(int=Bi_Weekly,-$B$4,IF(int=Monthly,-$B$4,IF(int=Quarterly,0,IF(int=Yearly,0,IF(int=None,0,0))))))</f>
        <v>0</v>
      </c>
      <c r="M231" s="110">
        <f t="shared" si="121"/>
        <v>0</v>
      </c>
      <c r="N231" s="126">
        <f t="shared" si="122"/>
        <v>0</v>
      </c>
      <c r="O231" s="110">
        <f t="shared" si="123"/>
        <v>0</v>
      </c>
      <c r="P231" s="110">
        <f t="shared" si="124"/>
        <v>0</v>
      </c>
      <c r="Q231" s="110">
        <f t="shared" si="135"/>
        <v>39.081833068388683</v>
      </c>
      <c r="R231" s="110">
        <f t="shared" si="136"/>
        <v>45.193246375786735</v>
      </c>
      <c r="S231" s="110">
        <f t="shared" si="137"/>
        <v>50.748885759758799</v>
      </c>
      <c r="T231" s="110">
        <f t="shared" si="138"/>
        <v>13.984391101717444</v>
      </c>
      <c r="U231" s="110"/>
      <c r="V231" s="110"/>
      <c r="W231" s="110"/>
      <c r="X231" s="110"/>
      <c r="Y231" s="110"/>
      <c r="Z231" s="110"/>
      <c r="AA231" s="110">
        <f t="shared" si="125"/>
        <v>0</v>
      </c>
      <c r="AB231" s="110">
        <f t="shared" si="126"/>
        <v>0</v>
      </c>
      <c r="AC231" s="110">
        <f t="shared" si="127"/>
        <v>0</v>
      </c>
      <c r="AD231" s="110">
        <f t="shared" si="128"/>
        <v>0</v>
      </c>
      <c r="AE231" s="110">
        <f t="shared" si="129"/>
        <v>0</v>
      </c>
      <c r="AF231" s="110">
        <f t="shared" si="130"/>
        <v>0</v>
      </c>
      <c r="AG231" s="110">
        <f t="shared" si="131"/>
        <v>0</v>
      </c>
      <c r="AH231" s="110">
        <f t="shared" si="132"/>
        <v>0</v>
      </c>
      <c r="AI231" s="110">
        <f t="shared" si="139"/>
        <v>1.3274520832000323</v>
      </c>
      <c r="AJ231" s="110">
        <f t="shared" si="140"/>
        <v>2.3865144201869688</v>
      </c>
      <c r="AK231" s="110">
        <f t="shared" si="141"/>
        <v>2.1097342054508741</v>
      </c>
      <c r="AL231" s="110">
        <f t="shared" si="142"/>
        <v>0.61065034648940697</v>
      </c>
      <c r="AM231" s="110">
        <f t="shared" si="143"/>
        <v>40.409285151588712</v>
      </c>
      <c r="AN231" s="110">
        <f t="shared" si="144"/>
        <v>47.579760795973705</v>
      </c>
      <c r="AO231" s="110">
        <f t="shared" si="145"/>
        <v>52.858619965209677</v>
      </c>
      <c r="AP231" s="110">
        <f t="shared" si="146"/>
        <v>14.595041448206851</v>
      </c>
      <c r="AQ231" s="90">
        <f t="shared" si="147"/>
        <v>0</v>
      </c>
      <c r="AR231" s="90">
        <f t="shared" si="148"/>
        <v>-7825.9199999999992</v>
      </c>
      <c r="AS231" s="90">
        <f t="shared" si="149"/>
        <v>9224.5708764889823</v>
      </c>
      <c r="AT231" s="89">
        <f t="shared" si="150"/>
        <v>0.17872031358472662</v>
      </c>
      <c r="AU231" s="109">
        <f t="shared" si="155"/>
        <v>322.30564928871286</v>
      </c>
      <c r="AV231" s="108">
        <f t="shared" si="133"/>
        <v>9546.8765257776959</v>
      </c>
      <c r="AW231" s="129">
        <f t="shared" si="151"/>
        <v>0.21990469181613115</v>
      </c>
      <c r="AX231" s="90">
        <f t="shared" si="152"/>
        <v>394.05291721238189</v>
      </c>
      <c r="AY231" s="108">
        <f t="shared" si="134"/>
        <v>9618.6237937013648</v>
      </c>
      <c r="AZ231" s="89">
        <f t="shared" si="153"/>
        <v>0.22907259385495449</v>
      </c>
      <c r="BA231" s="109"/>
      <c r="BB231" s="109">
        <f t="shared" si="154"/>
        <v>7825.9199999999992</v>
      </c>
      <c r="BC231" s="109" t="e">
        <f>(B231*AM231)+(C231*AN231)+(D231*AO231)+(E231*AP231)+(F231*#REF!)+(G231*#REF!)</f>
        <v>#REF!</v>
      </c>
      <c r="BE231" s="108">
        <f t="shared" si="119"/>
        <v>69.410004000000001</v>
      </c>
      <c r="BF231" s="108">
        <f t="shared" si="120"/>
        <v>0</v>
      </c>
    </row>
    <row r="232" spans="1:58" ht="12.75" customHeight="1" x14ac:dyDescent="0.2">
      <c r="A232" s="107">
        <v>40672</v>
      </c>
      <c r="B232" s="108">
        <v>69.370002999999997</v>
      </c>
      <c r="C232" s="108">
        <v>57.209999000000003</v>
      </c>
      <c r="D232" s="108">
        <v>57.740001999999997</v>
      </c>
      <c r="E232" s="108">
        <v>71.050003000000004</v>
      </c>
      <c r="F232" s="108"/>
      <c r="G232" s="108"/>
      <c r="L232" s="156">
        <f>IF(int=Weekly,-$B$4,IF(int=Bi_Weekly,0,IF(int=Monthly,0,IF(int=Quarterly,0,IF(int=Yearly,0,IF(int=None,0,0))))))</f>
        <v>0</v>
      </c>
      <c r="M232" s="110">
        <f t="shared" si="121"/>
        <v>0</v>
      </c>
      <c r="N232" s="126">
        <f t="shared" si="122"/>
        <v>0</v>
      </c>
      <c r="O232" s="110">
        <f t="shared" si="123"/>
        <v>0</v>
      </c>
      <c r="P232" s="110">
        <f t="shared" si="124"/>
        <v>0</v>
      </c>
      <c r="Q232" s="110">
        <f t="shared" si="135"/>
        <v>39.081833068388683</v>
      </c>
      <c r="R232" s="110">
        <f t="shared" si="136"/>
        <v>45.193246375786735</v>
      </c>
      <c r="S232" s="110">
        <f t="shared" si="137"/>
        <v>50.748885759758799</v>
      </c>
      <c r="T232" s="110">
        <f t="shared" si="138"/>
        <v>13.984391101717444</v>
      </c>
      <c r="U232" s="110"/>
      <c r="V232" s="110"/>
      <c r="W232" s="110"/>
      <c r="X232" s="110"/>
      <c r="Y232" s="110"/>
      <c r="Z232" s="110"/>
      <c r="AA232" s="110">
        <f t="shared" si="125"/>
        <v>0</v>
      </c>
      <c r="AB232" s="110">
        <f t="shared" si="126"/>
        <v>0</v>
      </c>
      <c r="AC232" s="110">
        <f t="shared" si="127"/>
        <v>0</v>
      </c>
      <c r="AD232" s="110">
        <f t="shared" si="128"/>
        <v>0</v>
      </c>
      <c r="AE232" s="110">
        <f t="shared" si="129"/>
        <v>0</v>
      </c>
      <c r="AF232" s="110">
        <f t="shared" si="130"/>
        <v>0</v>
      </c>
      <c r="AG232" s="110">
        <f t="shared" si="131"/>
        <v>0</v>
      </c>
      <c r="AH232" s="110">
        <f t="shared" si="132"/>
        <v>0</v>
      </c>
      <c r="AI232" s="110">
        <f t="shared" si="139"/>
        <v>1.3274520832000323</v>
      </c>
      <c r="AJ232" s="110">
        <f t="shared" si="140"/>
        <v>2.3865144201869688</v>
      </c>
      <c r="AK232" s="110">
        <f t="shared" si="141"/>
        <v>2.1097342054508741</v>
      </c>
      <c r="AL232" s="110">
        <f t="shared" si="142"/>
        <v>0.61065034648940697</v>
      </c>
      <c r="AM232" s="110">
        <f t="shared" si="143"/>
        <v>40.409285151588712</v>
      </c>
      <c r="AN232" s="110">
        <f t="shared" si="144"/>
        <v>47.579760795973705</v>
      </c>
      <c r="AO232" s="110">
        <f t="shared" si="145"/>
        <v>52.858619965209677</v>
      </c>
      <c r="AP232" s="110">
        <f t="shared" si="146"/>
        <v>14.595041448206851</v>
      </c>
      <c r="AQ232" s="90">
        <f t="shared" si="147"/>
        <v>0</v>
      </c>
      <c r="AR232" s="90">
        <f t="shared" si="148"/>
        <v>-7825.9199999999992</v>
      </c>
      <c r="AS232" s="90">
        <f t="shared" si="149"/>
        <v>9220.4442521615765</v>
      </c>
      <c r="AT232" s="89">
        <f t="shared" si="150"/>
        <v>0.17819301144933464</v>
      </c>
      <c r="AU232" s="109">
        <f t="shared" si="155"/>
        <v>322.30564928871286</v>
      </c>
      <c r="AV232" s="108">
        <f t="shared" si="133"/>
        <v>9542.7499014502901</v>
      </c>
      <c r="AW232" s="129">
        <f t="shared" si="151"/>
        <v>0.21937738968073917</v>
      </c>
      <c r="AX232" s="90">
        <f t="shared" si="152"/>
        <v>393.82060877854985</v>
      </c>
      <c r="AY232" s="108">
        <f t="shared" si="134"/>
        <v>9614.2648609401258</v>
      </c>
      <c r="AZ232" s="89">
        <f t="shared" si="153"/>
        <v>0.2285156072308594</v>
      </c>
      <c r="BA232" s="109"/>
      <c r="BB232" s="109">
        <f t="shared" si="154"/>
        <v>7825.9199999999992</v>
      </c>
      <c r="BC232" s="109" t="e">
        <f>(B232*AM232)+(C232*AN232)+(D232*AO232)+(E232*AP232)+(F232*#REF!)+(G232*#REF!)</f>
        <v>#REF!</v>
      </c>
      <c r="BE232" s="108">
        <f t="shared" si="119"/>
        <v>69.370002999999997</v>
      </c>
      <c r="BF232" s="108">
        <f t="shared" si="120"/>
        <v>0</v>
      </c>
    </row>
    <row r="233" spans="1:58" ht="12.75" customHeight="1" x14ac:dyDescent="0.2">
      <c r="A233" s="107">
        <v>40679</v>
      </c>
      <c r="B233" s="108">
        <v>69.139999000000003</v>
      </c>
      <c r="C233" s="108">
        <v>57.080002</v>
      </c>
      <c r="D233" s="108">
        <v>57.720001000000003</v>
      </c>
      <c r="E233" s="108">
        <v>70.5</v>
      </c>
      <c r="F233" s="108"/>
      <c r="G233" s="108"/>
      <c r="L233" s="156">
        <f>IF(int=Weekly,-$B$4,IF(int=Bi_Weekly,-$B$4,IF(int=Monthly,0,IF(int=Quarterly,0,IF(int=Yearly,0,IF(int=None,0,0))))))</f>
        <v>0</v>
      </c>
      <c r="M233" s="110">
        <f t="shared" si="121"/>
        <v>0</v>
      </c>
      <c r="N233" s="126">
        <f t="shared" si="122"/>
        <v>0</v>
      </c>
      <c r="O233" s="110">
        <f t="shared" si="123"/>
        <v>0</v>
      </c>
      <c r="P233" s="110">
        <f t="shared" si="124"/>
        <v>0</v>
      </c>
      <c r="Q233" s="110">
        <f t="shared" si="135"/>
        <v>39.081833068388683</v>
      </c>
      <c r="R233" s="110">
        <f t="shared" si="136"/>
        <v>45.193246375786735</v>
      </c>
      <c r="S233" s="110">
        <f t="shared" si="137"/>
        <v>50.748885759758799</v>
      </c>
      <c r="T233" s="110">
        <f t="shared" si="138"/>
        <v>13.984391101717444</v>
      </c>
      <c r="U233" s="110"/>
      <c r="V233" s="110"/>
      <c r="W233" s="110"/>
      <c r="X233" s="110"/>
      <c r="Y233" s="110"/>
      <c r="Z233" s="110"/>
      <c r="AA233" s="110">
        <f t="shared" si="125"/>
        <v>0</v>
      </c>
      <c r="AB233" s="110">
        <f t="shared" si="126"/>
        <v>0</v>
      </c>
      <c r="AC233" s="110">
        <f t="shared" si="127"/>
        <v>0</v>
      </c>
      <c r="AD233" s="110">
        <f t="shared" si="128"/>
        <v>0</v>
      </c>
      <c r="AE233" s="110">
        <f t="shared" si="129"/>
        <v>0</v>
      </c>
      <c r="AF233" s="110">
        <f t="shared" si="130"/>
        <v>0</v>
      </c>
      <c r="AG233" s="110">
        <f t="shared" si="131"/>
        <v>0</v>
      </c>
      <c r="AH233" s="110">
        <f t="shared" si="132"/>
        <v>0</v>
      </c>
      <c r="AI233" s="110">
        <f t="shared" si="139"/>
        <v>1.3274520832000323</v>
      </c>
      <c r="AJ233" s="110">
        <f t="shared" si="140"/>
        <v>2.3865144201869688</v>
      </c>
      <c r="AK233" s="110">
        <f t="shared" si="141"/>
        <v>2.1097342054508741</v>
      </c>
      <c r="AL233" s="110">
        <f t="shared" si="142"/>
        <v>0.61065034648940697</v>
      </c>
      <c r="AM233" s="110">
        <f t="shared" si="143"/>
        <v>40.409285151588712</v>
      </c>
      <c r="AN233" s="110">
        <f t="shared" si="144"/>
        <v>47.579760795973705</v>
      </c>
      <c r="AO233" s="110">
        <f t="shared" si="145"/>
        <v>52.858619965209677</v>
      </c>
      <c r="AP233" s="110">
        <f t="shared" si="146"/>
        <v>14.595041448206851</v>
      </c>
      <c r="AQ233" s="90">
        <f t="shared" si="147"/>
        <v>0</v>
      </c>
      <c r="AR233" s="90">
        <f t="shared" si="148"/>
        <v>-7825.9199999999992</v>
      </c>
      <c r="AS233" s="90">
        <f t="shared" si="149"/>
        <v>9196.8738022562047</v>
      </c>
      <c r="AT233" s="89">
        <f t="shared" si="150"/>
        <v>0.17518116748653267</v>
      </c>
      <c r="AU233" s="109">
        <f t="shared" si="155"/>
        <v>322.30564928871286</v>
      </c>
      <c r="AV233" s="108">
        <f t="shared" si="133"/>
        <v>9519.1794515449183</v>
      </c>
      <c r="AW233" s="129">
        <f t="shared" si="151"/>
        <v>0.2163655457179372</v>
      </c>
      <c r="AX233" s="90">
        <f t="shared" si="152"/>
        <v>392.82699345816104</v>
      </c>
      <c r="AY233" s="108">
        <f t="shared" si="134"/>
        <v>9589.7007957143651</v>
      </c>
      <c r="AZ233" s="89">
        <f t="shared" si="153"/>
        <v>0.22537679860187243</v>
      </c>
      <c r="BA233" s="109"/>
      <c r="BB233" s="109">
        <f t="shared" si="154"/>
        <v>7825.9199999999992</v>
      </c>
      <c r="BC233" s="109" t="e">
        <f>(B233*AM233)+(C233*AN233)+(D233*AO233)+(E233*AP233)+(F233*#REF!)+(G233*#REF!)</f>
        <v>#REF!</v>
      </c>
      <c r="BE233" s="108">
        <f t="shared" si="119"/>
        <v>69.139999000000003</v>
      </c>
      <c r="BF233" s="108">
        <f t="shared" si="120"/>
        <v>0</v>
      </c>
    </row>
    <row r="234" spans="1:58" ht="12.75" customHeight="1" x14ac:dyDescent="0.2">
      <c r="A234" s="107">
        <v>40686</v>
      </c>
      <c r="B234" s="108">
        <v>69.199996999999996</v>
      </c>
      <c r="C234" s="108">
        <v>57.029998999999997</v>
      </c>
      <c r="D234" s="108">
        <v>57.740001999999997</v>
      </c>
      <c r="E234" s="108">
        <v>70.75</v>
      </c>
      <c r="F234" s="108"/>
      <c r="G234" s="108"/>
      <c r="L234" s="156">
        <f>IF(int=Weekly,-$B$4,IF(int=Bi_Weekly,0,IF(int=Monthly,0,IF(int=Quarterly,0,IF(int=Yearly,0,IF(int=None,0,0))))))</f>
        <v>0</v>
      </c>
      <c r="M234" s="110">
        <f t="shared" si="121"/>
        <v>0</v>
      </c>
      <c r="N234" s="126">
        <f t="shared" si="122"/>
        <v>0</v>
      </c>
      <c r="O234" s="110">
        <f t="shared" si="123"/>
        <v>0</v>
      </c>
      <c r="P234" s="110">
        <f t="shared" si="124"/>
        <v>0</v>
      </c>
      <c r="Q234" s="110">
        <f t="shared" si="135"/>
        <v>39.081833068388683</v>
      </c>
      <c r="R234" s="110">
        <f t="shared" si="136"/>
        <v>45.193246375786735</v>
      </c>
      <c r="S234" s="110">
        <f t="shared" si="137"/>
        <v>50.748885759758799</v>
      </c>
      <c r="T234" s="110">
        <f t="shared" si="138"/>
        <v>13.984391101717444</v>
      </c>
      <c r="U234" s="110"/>
      <c r="V234" s="110"/>
      <c r="W234" s="110"/>
      <c r="X234" s="110"/>
      <c r="Y234" s="110"/>
      <c r="Z234" s="110"/>
      <c r="AA234" s="110">
        <f t="shared" si="125"/>
        <v>0</v>
      </c>
      <c r="AB234" s="110">
        <f t="shared" si="126"/>
        <v>0</v>
      </c>
      <c r="AC234" s="110">
        <f t="shared" si="127"/>
        <v>0</v>
      </c>
      <c r="AD234" s="110">
        <f t="shared" si="128"/>
        <v>0</v>
      </c>
      <c r="AE234" s="110">
        <f t="shared" si="129"/>
        <v>0</v>
      </c>
      <c r="AF234" s="110">
        <f t="shared" si="130"/>
        <v>0</v>
      </c>
      <c r="AG234" s="110">
        <f t="shared" si="131"/>
        <v>0</v>
      </c>
      <c r="AH234" s="110">
        <f t="shared" si="132"/>
        <v>0</v>
      </c>
      <c r="AI234" s="110">
        <f t="shared" si="139"/>
        <v>1.3274520832000323</v>
      </c>
      <c r="AJ234" s="110">
        <f t="shared" si="140"/>
        <v>2.3865144201869688</v>
      </c>
      <c r="AK234" s="110">
        <f t="shared" si="141"/>
        <v>2.1097342054508741</v>
      </c>
      <c r="AL234" s="110">
        <f t="shared" si="142"/>
        <v>0.61065034648940697</v>
      </c>
      <c r="AM234" s="110">
        <f t="shared" si="143"/>
        <v>40.409285151588712</v>
      </c>
      <c r="AN234" s="110">
        <f t="shared" si="144"/>
        <v>47.579760795973705</v>
      </c>
      <c r="AO234" s="110">
        <f t="shared" si="145"/>
        <v>52.858619965209677</v>
      </c>
      <c r="AP234" s="110">
        <f t="shared" si="146"/>
        <v>14.595041448206851</v>
      </c>
      <c r="AQ234" s="90">
        <f t="shared" si="147"/>
        <v>0</v>
      </c>
      <c r="AR234" s="90">
        <f t="shared" si="148"/>
        <v>-7825.9199999999992</v>
      </c>
      <c r="AS234" s="90">
        <f t="shared" si="149"/>
        <v>9201.469962417621</v>
      </c>
      <c r="AT234" s="89">
        <f t="shared" si="150"/>
        <v>0.17576846714732852</v>
      </c>
      <c r="AU234" s="109">
        <f t="shared" si="155"/>
        <v>322.30564928871286</v>
      </c>
      <c r="AV234" s="108">
        <f t="shared" si="133"/>
        <v>9523.7756117063345</v>
      </c>
      <c r="AW234" s="129">
        <f t="shared" si="151"/>
        <v>0.21695284537873327</v>
      </c>
      <c r="AX234" s="90">
        <f t="shared" si="152"/>
        <v>392.98216442816181</v>
      </c>
      <c r="AY234" s="108">
        <f t="shared" si="134"/>
        <v>9594.4521268457829</v>
      </c>
      <c r="AZ234" s="89">
        <f t="shared" si="153"/>
        <v>0.22598392608738438</v>
      </c>
      <c r="BA234" s="109"/>
      <c r="BB234" s="109">
        <f t="shared" si="154"/>
        <v>7825.9199999999992</v>
      </c>
      <c r="BC234" s="109" t="e">
        <f>(B234*AM234)+(C234*AN234)+(D234*AO234)+(E234*AP234)+(F234*#REF!)+(G234*#REF!)</f>
        <v>#REF!</v>
      </c>
      <c r="BE234" s="108">
        <f t="shared" si="119"/>
        <v>69.199996999999996</v>
      </c>
      <c r="BF234" s="108">
        <f t="shared" si="120"/>
        <v>0</v>
      </c>
    </row>
    <row r="235" spans="1:58" ht="12.75" customHeight="1" x14ac:dyDescent="0.2">
      <c r="A235" s="107">
        <v>40694</v>
      </c>
      <c r="B235" s="108">
        <v>67.529999000000004</v>
      </c>
      <c r="C235" s="108">
        <v>55.66</v>
      </c>
      <c r="D235" s="108">
        <v>56.060001</v>
      </c>
      <c r="E235" s="108">
        <v>68.569999999999993</v>
      </c>
      <c r="F235" s="108"/>
      <c r="G235" s="108"/>
      <c r="L235" s="156">
        <f>IF(int=Weekly,-$B$4,IF(int=Bi_Weekly,-$B$4,IF(int=Monthly,-$B$4,IF(int=Quarterly,0,IF(int=Yearly,0,IF(int=None,0,0))))))</f>
        <v>0</v>
      </c>
      <c r="M235" s="110">
        <f t="shared" si="121"/>
        <v>0</v>
      </c>
      <c r="N235" s="126">
        <f t="shared" si="122"/>
        <v>0</v>
      </c>
      <c r="O235" s="110">
        <f t="shared" si="123"/>
        <v>0</v>
      </c>
      <c r="P235" s="110">
        <f t="shared" si="124"/>
        <v>0</v>
      </c>
      <c r="Q235" s="110">
        <f t="shared" si="135"/>
        <v>39.081833068388683</v>
      </c>
      <c r="R235" s="110">
        <f t="shared" si="136"/>
        <v>45.193246375786735</v>
      </c>
      <c r="S235" s="110">
        <f t="shared" si="137"/>
        <v>50.748885759758799</v>
      </c>
      <c r="T235" s="110">
        <f t="shared" si="138"/>
        <v>13.984391101717444</v>
      </c>
      <c r="U235" s="110"/>
      <c r="V235" s="110"/>
      <c r="W235" s="110"/>
      <c r="X235" s="110"/>
      <c r="Y235" s="110"/>
      <c r="Z235" s="110"/>
      <c r="AA235" s="110">
        <f t="shared" si="125"/>
        <v>0</v>
      </c>
      <c r="AB235" s="110">
        <f t="shared" si="126"/>
        <v>0</v>
      </c>
      <c r="AC235" s="110">
        <f t="shared" si="127"/>
        <v>0</v>
      </c>
      <c r="AD235" s="110">
        <f t="shared" si="128"/>
        <v>0</v>
      </c>
      <c r="AE235" s="110">
        <f t="shared" si="129"/>
        <v>0</v>
      </c>
      <c r="AF235" s="110">
        <f t="shared" si="130"/>
        <v>0</v>
      </c>
      <c r="AG235" s="110">
        <f t="shared" si="131"/>
        <v>0</v>
      </c>
      <c r="AH235" s="110">
        <f t="shared" si="132"/>
        <v>0</v>
      </c>
      <c r="AI235" s="110">
        <f t="shared" si="139"/>
        <v>1.3274520832000323</v>
      </c>
      <c r="AJ235" s="110">
        <f t="shared" si="140"/>
        <v>2.3865144201869688</v>
      </c>
      <c r="AK235" s="110">
        <f t="shared" si="141"/>
        <v>2.1097342054508741</v>
      </c>
      <c r="AL235" s="110">
        <f t="shared" si="142"/>
        <v>0.61065034648940697</v>
      </c>
      <c r="AM235" s="110">
        <f t="shared" si="143"/>
        <v>40.409285151588712</v>
      </c>
      <c r="AN235" s="110">
        <f t="shared" si="144"/>
        <v>47.579760795973705</v>
      </c>
      <c r="AO235" s="110">
        <f t="shared" si="145"/>
        <v>52.858619965209677</v>
      </c>
      <c r="AP235" s="110">
        <f t="shared" si="146"/>
        <v>14.595041448206851</v>
      </c>
      <c r="AQ235" s="90">
        <f t="shared" si="147"/>
        <v>0</v>
      </c>
      <c r="AR235" s="90">
        <f t="shared" si="148"/>
        <v>-7825.9199999999992</v>
      </c>
      <c r="AS235" s="90">
        <f t="shared" si="149"/>
        <v>8958.5445255884733</v>
      </c>
      <c r="AT235" s="89">
        <f t="shared" si="150"/>
        <v>0.14472733245273073</v>
      </c>
      <c r="AU235" s="109">
        <f t="shared" si="155"/>
        <v>322.30564928871286</v>
      </c>
      <c r="AV235" s="108">
        <f t="shared" si="133"/>
        <v>9280.8501748771869</v>
      </c>
      <c r="AW235" s="129">
        <f t="shared" si="151"/>
        <v>0.18591171068413526</v>
      </c>
      <c r="AX235" s="90">
        <f t="shared" si="152"/>
        <v>382.62022640474163</v>
      </c>
      <c r="AY235" s="108">
        <f t="shared" si="134"/>
        <v>9341.1647519932158</v>
      </c>
      <c r="AZ235" s="89">
        <f t="shared" si="153"/>
        <v>0.19361873773220495</v>
      </c>
      <c r="BA235" s="109"/>
      <c r="BB235" s="109">
        <f t="shared" si="154"/>
        <v>7825.9199999999992</v>
      </c>
      <c r="BC235" s="109" t="e">
        <f>(B235*AM235)+(C235*AN235)+(D235*AO235)+(E235*AP235)+(F235*#REF!)+(G235*#REF!)</f>
        <v>#REF!</v>
      </c>
      <c r="BE235" s="108">
        <f t="shared" si="119"/>
        <v>67.529999000000004</v>
      </c>
      <c r="BF235" s="108">
        <f t="shared" si="120"/>
        <v>0</v>
      </c>
    </row>
    <row r="236" spans="1:58" ht="12.75" customHeight="1" x14ac:dyDescent="0.2">
      <c r="A236" s="107">
        <v>40700</v>
      </c>
      <c r="B236" s="108">
        <v>65.889999000000003</v>
      </c>
      <c r="C236" s="108">
        <v>54.549999</v>
      </c>
      <c r="D236" s="108">
        <v>54.529998999999997</v>
      </c>
      <c r="E236" s="108">
        <v>66.639999000000003</v>
      </c>
      <c r="F236" s="108"/>
      <c r="G236" s="108"/>
      <c r="L236" s="156">
        <f>IF(int=Weekly,-$B$4,IF(int=Bi_Weekly,0,IF(int=Monthly,0,IF(int=Quarterly,0,IF(int=Yearly,0,IF(int=None,0,0))))))</f>
        <v>0</v>
      </c>
      <c r="M236" s="110">
        <f t="shared" si="121"/>
        <v>0</v>
      </c>
      <c r="N236" s="126">
        <f t="shared" si="122"/>
        <v>0</v>
      </c>
      <c r="O236" s="110">
        <f t="shared" si="123"/>
        <v>0</v>
      </c>
      <c r="P236" s="110">
        <f t="shared" si="124"/>
        <v>0</v>
      </c>
      <c r="Q236" s="110">
        <f t="shared" si="135"/>
        <v>39.081833068388683</v>
      </c>
      <c r="R236" s="110">
        <f t="shared" si="136"/>
        <v>45.193246375786735</v>
      </c>
      <c r="S236" s="110">
        <f t="shared" si="137"/>
        <v>50.748885759758799</v>
      </c>
      <c r="T236" s="110">
        <f t="shared" si="138"/>
        <v>13.984391101717444</v>
      </c>
      <c r="U236" s="110"/>
      <c r="V236" s="110"/>
      <c r="W236" s="110"/>
      <c r="X236" s="110"/>
      <c r="Y236" s="110"/>
      <c r="Z236" s="110"/>
      <c r="AA236" s="110">
        <f t="shared" si="125"/>
        <v>0</v>
      </c>
      <c r="AB236" s="110">
        <f t="shared" si="126"/>
        <v>0</v>
      </c>
      <c r="AC236" s="110">
        <f t="shared" si="127"/>
        <v>0</v>
      </c>
      <c r="AD236" s="110">
        <f t="shared" si="128"/>
        <v>0</v>
      </c>
      <c r="AE236" s="110">
        <f t="shared" si="129"/>
        <v>0</v>
      </c>
      <c r="AF236" s="110">
        <f t="shared" si="130"/>
        <v>0</v>
      </c>
      <c r="AG236" s="110">
        <f t="shared" si="131"/>
        <v>0</v>
      </c>
      <c r="AH236" s="110">
        <f t="shared" si="132"/>
        <v>0</v>
      </c>
      <c r="AI236" s="110">
        <f t="shared" si="139"/>
        <v>1.3274520832000323</v>
      </c>
      <c r="AJ236" s="110">
        <f t="shared" si="140"/>
        <v>2.3865144201869688</v>
      </c>
      <c r="AK236" s="110">
        <f t="shared" si="141"/>
        <v>2.1097342054508741</v>
      </c>
      <c r="AL236" s="110">
        <f t="shared" si="142"/>
        <v>0.61065034648940697</v>
      </c>
      <c r="AM236" s="110">
        <f t="shared" si="143"/>
        <v>40.409285151588712</v>
      </c>
      <c r="AN236" s="110">
        <f t="shared" si="144"/>
        <v>47.579760795973705</v>
      </c>
      <c r="AO236" s="110">
        <f t="shared" si="145"/>
        <v>52.858619965209677</v>
      </c>
      <c r="AP236" s="110">
        <f t="shared" si="146"/>
        <v>14.595041448206851</v>
      </c>
      <c r="AQ236" s="90">
        <f t="shared" si="147"/>
        <v>0</v>
      </c>
      <c r="AR236" s="90">
        <f t="shared" si="148"/>
        <v>-7825.9199999999992</v>
      </c>
      <c r="AS236" s="90">
        <f t="shared" si="149"/>
        <v>8739.6499851650387</v>
      </c>
      <c r="AT236" s="89">
        <f t="shared" si="150"/>
        <v>0.11675687780670385</v>
      </c>
      <c r="AU236" s="109">
        <f t="shared" si="155"/>
        <v>322.30564928871286</v>
      </c>
      <c r="AV236" s="108">
        <f t="shared" si="133"/>
        <v>9061.9556344537523</v>
      </c>
      <c r="AW236" s="129">
        <f t="shared" si="151"/>
        <v>0.15794125603810838</v>
      </c>
      <c r="AX236" s="90">
        <f t="shared" si="152"/>
        <v>373.38771826218846</v>
      </c>
      <c r="AY236" s="108">
        <f t="shared" si="134"/>
        <v>9113.0377034272278</v>
      </c>
      <c r="AZ236" s="89">
        <f t="shared" si="153"/>
        <v>0.16446854854473703</v>
      </c>
      <c r="BA236" s="109"/>
      <c r="BB236" s="109">
        <f t="shared" si="154"/>
        <v>7825.9199999999992</v>
      </c>
      <c r="BC236" s="109" t="e">
        <f>(B236*AM236)+(C236*AN236)+(D236*AO236)+(E236*AP236)+(F236*#REF!)+(G236*#REF!)</f>
        <v>#REF!</v>
      </c>
      <c r="BE236" s="108">
        <f t="shared" si="119"/>
        <v>65.889999000000003</v>
      </c>
      <c r="BF236" s="108">
        <f t="shared" si="120"/>
        <v>0</v>
      </c>
    </row>
    <row r="237" spans="1:58" ht="12.75" customHeight="1" x14ac:dyDescent="0.2">
      <c r="A237" s="107">
        <v>40707</v>
      </c>
      <c r="B237" s="108">
        <v>65.919998000000007</v>
      </c>
      <c r="C237" s="108">
        <v>54.790000999999997</v>
      </c>
      <c r="D237" s="108">
        <v>54.619999</v>
      </c>
      <c r="E237" s="108">
        <v>67.129997000000003</v>
      </c>
      <c r="F237" s="108"/>
      <c r="G237" s="108"/>
      <c r="L237" s="156">
        <f>IF(int=Weekly,-$B$4,IF(int=Bi_Weekly,-$B$4,IF(int=Monthly,0,IF(int=Quarterly,0,IF(int=Yearly,0,IF(int=None,0,0))))))</f>
        <v>0</v>
      </c>
      <c r="M237" s="110">
        <f t="shared" si="121"/>
        <v>0</v>
      </c>
      <c r="N237" s="126">
        <f t="shared" si="122"/>
        <v>0</v>
      </c>
      <c r="O237" s="110">
        <f t="shared" si="123"/>
        <v>0</v>
      </c>
      <c r="P237" s="110">
        <f t="shared" si="124"/>
        <v>0</v>
      </c>
      <c r="Q237" s="110">
        <f t="shared" si="135"/>
        <v>39.081833068388683</v>
      </c>
      <c r="R237" s="110">
        <f t="shared" si="136"/>
        <v>45.193246375786735</v>
      </c>
      <c r="S237" s="110">
        <f t="shared" si="137"/>
        <v>50.748885759758799</v>
      </c>
      <c r="T237" s="110">
        <f t="shared" si="138"/>
        <v>13.984391101717444</v>
      </c>
      <c r="U237" s="110"/>
      <c r="V237" s="110"/>
      <c r="W237" s="110"/>
      <c r="X237" s="110"/>
      <c r="Y237" s="110"/>
      <c r="Z237" s="110"/>
      <c r="AA237" s="110">
        <f t="shared" si="125"/>
        <v>0</v>
      </c>
      <c r="AB237" s="110">
        <f t="shared" si="126"/>
        <v>0</v>
      </c>
      <c r="AC237" s="110">
        <f t="shared" si="127"/>
        <v>0</v>
      </c>
      <c r="AD237" s="110">
        <f t="shared" si="128"/>
        <v>0</v>
      </c>
      <c r="AE237" s="110">
        <f t="shared" si="129"/>
        <v>0</v>
      </c>
      <c r="AF237" s="110">
        <f t="shared" si="130"/>
        <v>0</v>
      </c>
      <c r="AG237" s="110">
        <f t="shared" si="131"/>
        <v>0</v>
      </c>
      <c r="AH237" s="110">
        <f t="shared" si="132"/>
        <v>0</v>
      </c>
      <c r="AI237" s="110">
        <f t="shared" si="139"/>
        <v>1.3274520832000323</v>
      </c>
      <c r="AJ237" s="110">
        <f t="shared" si="140"/>
        <v>2.3865144201869688</v>
      </c>
      <c r="AK237" s="110">
        <f t="shared" si="141"/>
        <v>2.1097342054508741</v>
      </c>
      <c r="AL237" s="110">
        <f t="shared" si="142"/>
        <v>0.61065034648940697</v>
      </c>
      <c r="AM237" s="110">
        <f t="shared" si="143"/>
        <v>40.409285151588712</v>
      </c>
      <c r="AN237" s="110">
        <f t="shared" si="144"/>
        <v>47.579760795973705</v>
      </c>
      <c r="AO237" s="110">
        <f t="shared" si="145"/>
        <v>52.858619965209677</v>
      </c>
      <c r="AP237" s="110">
        <f t="shared" si="146"/>
        <v>14.595041448206851</v>
      </c>
      <c r="AQ237" s="90">
        <f t="shared" si="147"/>
        <v>0</v>
      </c>
      <c r="AR237" s="90">
        <f t="shared" si="148"/>
        <v>-7825.9199999999992</v>
      </c>
      <c r="AS237" s="90">
        <f t="shared" si="149"/>
        <v>8763.0885939813761</v>
      </c>
      <c r="AT237" s="89">
        <f t="shared" si="150"/>
        <v>0.11975187504873253</v>
      </c>
      <c r="AU237" s="109">
        <f t="shared" si="155"/>
        <v>322.30564928871286</v>
      </c>
      <c r="AV237" s="108">
        <f t="shared" si="133"/>
        <v>9085.3942432700896</v>
      </c>
      <c r="AW237" s="129">
        <f t="shared" si="151"/>
        <v>0.16093625328013705</v>
      </c>
      <c r="AX237" s="90">
        <f t="shared" si="152"/>
        <v>374.48940225807581</v>
      </c>
      <c r="AY237" s="108">
        <f t="shared" si="134"/>
        <v>9137.5779962394517</v>
      </c>
      <c r="AZ237" s="89">
        <f t="shared" si="153"/>
        <v>0.16760431952274657</v>
      </c>
      <c r="BA237" s="109"/>
      <c r="BB237" s="109">
        <f t="shared" si="154"/>
        <v>7825.9199999999992</v>
      </c>
      <c r="BC237" s="109" t="e">
        <f>(B237*AM237)+(C237*AN237)+(D237*AO237)+(E237*AP237)+(F237*#REF!)+(G237*#REF!)</f>
        <v>#REF!</v>
      </c>
      <c r="BE237" s="108">
        <f t="shared" si="119"/>
        <v>65.919998000000007</v>
      </c>
      <c r="BF237" s="108">
        <f t="shared" si="120"/>
        <v>0</v>
      </c>
    </row>
    <row r="238" spans="1:58" ht="12.75" customHeight="1" x14ac:dyDescent="0.2">
      <c r="A238" s="107">
        <v>40714</v>
      </c>
      <c r="B238" s="108">
        <v>65.720000999999996</v>
      </c>
      <c r="C238" s="108">
        <v>54.130001</v>
      </c>
      <c r="D238" s="108">
        <v>54.810001</v>
      </c>
      <c r="E238" s="108">
        <v>67.809997999999993</v>
      </c>
      <c r="F238" s="108"/>
      <c r="G238" s="108"/>
      <c r="L238" s="156">
        <f>IF(int=Weekly,-$B$4,IF(int=Bi_Weekly,0,IF(int=Monthly,0,IF(int=Quarterly,0,IF(int=Yearly,0,IF(int=None,0,0))))))</f>
        <v>0</v>
      </c>
      <c r="M238" s="110">
        <f t="shared" si="121"/>
        <v>0</v>
      </c>
      <c r="N238" s="126">
        <f t="shared" si="122"/>
        <v>0</v>
      </c>
      <c r="O238" s="110">
        <f t="shared" si="123"/>
        <v>0</v>
      </c>
      <c r="P238" s="110">
        <f t="shared" si="124"/>
        <v>0</v>
      </c>
      <c r="Q238" s="110">
        <f t="shared" si="135"/>
        <v>39.081833068388683</v>
      </c>
      <c r="R238" s="110">
        <f t="shared" si="136"/>
        <v>45.193246375786735</v>
      </c>
      <c r="S238" s="110">
        <f t="shared" si="137"/>
        <v>50.748885759758799</v>
      </c>
      <c r="T238" s="110">
        <f t="shared" si="138"/>
        <v>13.984391101717444</v>
      </c>
      <c r="U238" s="110">
        <v>0.28299999999999997</v>
      </c>
      <c r="V238" s="110">
        <v>0.32</v>
      </c>
      <c r="W238" s="110"/>
      <c r="X238" s="110"/>
      <c r="Y238" s="110"/>
      <c r="Z238" s="110"/>
      <c r="AA238" s="110">
        <f t="shared" si="125"/>
        <v>11.060158758353996</v>
      </c>
      <c r="AB238" s="110">
        <f t="shared" si="126"/>
        <v>14.461838840251756</v>
      </c>
      <c r="AC238" s="110">
        <f t="shared" si="127"/>
        <v>0</v>
      </c>
      <c r="AD238" s="110">
        <f t="shared" si="128"/>
        <v>0</v>
      </c>
      <c r="AE238" s="110">
        <f t="shared" si="129"/>
        <v>0.16829212705511062</v>
      </c>
      <c r="AF238" s="110">
        <f t="shared" si="130"/>
        <v>0.26716864166050464</v>
      </c>
      <c r="AG238" s="110">
        <f t="shared" si="131"/>
        <v>0</v>
      </c>
      <c r="AH238" s="110">
        <f t="shared" si="132"/>
        <v>0</v>
      </c>
      <c r="AI238" s="110">
        <f t="shared" si="139"/>
        <v>1.4957442102551428</v>
      </c>
      <c r="AJ238" s="110">
        <f t="shared" si="140"/>
        <v>2.6536830618474734</v>
      </c>
      <c r="AK238" s="110">
        <f t="shared" si="141"/>
        <v>2.1097342054508741</v>
      </c>
      <c r="AL238" s="110">
        <f t="shared" si="142"/>
        <v>0.61065034648940697</v>
      </c>
      <c r="AM238" s="110">
        <f t="shared" si="143"/>
        <v>40.577577278643822</v>
      </c>
      <c r="AN238" s="110">
        <f t="shared" si="144"/>
        <v>47.846929437634209</v>
      </c>
      <c r="AO238" s="110">
        <f t="shared" si="145"/>
        <v>52.858619965209677</v>
      </c>
      <c r="AP238" s="110">
        <f t="shared" si="146"/>
        <v>14.595041448206851</v>
      </c>
      <c r="AQ238" s="90">
        <f t="shared" si="147"/>
        <v>25.521997598605751</v>
      </c>
      <c r="AR238" s="90">
        <f t="shared" si="148"/>
        <v>-7825.9199999999992</v>
      </c>
      <c r="AS238" s="90">
        <f t="shared" si="149"/>
        <v>8744.5965917308622</v>
      </c>
      <c r="AT238" s="89">
        <f t="shared" si="150"/>
        <v>0.11738895768559643</v>
      </c>
      <c r="AU238" s="109">
        <f t="shared" si="155"/>
        <v>347.82764688731862</v>
      </c>
      <c r="AV238" s="108">
        <f t="shared" si="133"/>
        <v>9092.4242386181813</v>
      </c>
      <c r="AW238" s="129">
        <f t="shared" si="151"/>
        <v>0.16183454962715982</v>
      </c>
      <c r="AX238" s="90">
        <f t="shared" si="152"/>
        <v>398.98691046984158</v>
      </c>
      <c r="AY238" s="108">
        <f t="shared" si="134"/>
        <v>9143.5835022007032</v>
      </c>
      <c r="AZ238" s="89">
        <f t="shared" si="153"/>
        <v>0.16837170609982</v>
      </c>
      <c r="BA238" s="109"/>
      <c r="BB238" s="109">
        <f t="shared" si="154"/>
        <v>7825.9199999999992</v>
      </c>
      <c r="BC238" s="109" t="e">
        <f>(B238*AM238)+(C238*AN238)+(D238*AO238)+(E238*AP238)+(F238*#REF!)+(G238*#REF!)</f>
        <v>#REF!</v>
      </c>
      <c r="BE238" s="108">
        <f t="shared" si="119"/>
        <v>65.720000999999996</v>
      </c>
      <c r="BF238" s="108">
        <f t="shared" si="120"/>
        <v>0</v>
      </c>
    </row>
    <row r="239" spans="1:58" ht="12.75" customHeight="1" x14ac:dyDescent="0.2">
      <c r="A239" s="107">
        <v>40721</v>
      </c>
      <c r="B239" s="108">
        <v>69.379997000000003</v>
      </c>
      <c r="C239" s="108">
        <v>56.869999</v>
      </c>
      <c r="D239" s="108">
        <v>57.599997999999999</v>
      </c>
      <c r="E239" s="108">
        <v>71.199996999999996</v>
      </c>
      <c r="F239" s="108"/>
      <c r="G239" s="108"/>
      <c r="L239" s="156">
        <f>IF(int=Weekly,-$B$4,IF(int=Bi_Weekly,-$B$4,IF(int=Monthly,-$B$4,IF(int=Quarterly,0,IF(int=Yearly,0,IF(int=None,0,0))))))</f>
        <v>0</v>
      </c>
      <c r="M239" s="110">
        <f t="shared" si="121"/>
        <v>0</v>
      </c>
      <c r="N239" s="126">
        <f t="shared" si="122"/>
        <v>0</v>
      </c>
      <c r="O239" s="110">
        <f t="shared" si="123"/>
        <v>0</v>
      </c>
      <c r="P239" s="110">
        <f t="shared" si="124"/>
        <v>0</v>
      </c>
      <c r="Q239" s="110">
        <f t="shared" si="135"/>
        <v>39.081833068388683</v>
      </c>
      <c r="R239" s="110">
        <f t="shared" si="136"/>
        <v>45.193246375786735</v>
      </c>
      <c r="S239" s="110">
        <f t="shared" si="137"/>
        <v>50.748885759758799</v>
      </c>
      <c r="T239" s="110">
        <f t="shared" si="138"/>
        <v>13.984391101717444</v>
      </c>
      <c r="U239" s="110"/>
      <c r="V239" s="110"/>
      <c r="W239" s="110"/>
      <c r="X239" s="110"/>
      <c r="Y239" s="110"/>
      <c r="Z239" s="110"/>
      <c r="AA239" s="110">
        <f t="shared" si="125"/>
        <v>0</v>
      </c>
      <c r="AB239" s="110">
        <f t="shared" si="126"/>
        <v>0</v>
      </c>
      <c r="AC239" s="110">
        <f t="shared" si="127"/>
        <v>0</v>
      </c>
      <c r="AD239" s="110">
        <f t="shared" si="128"/>
        <v>0</v>
      </c>
      <c r="AE239" s="110">
        <f t="shared" si="129"/>
        <v>0</v>
      </c>
      <c r="AF239" s="110">
        <f t="shared" si="130"/>
        <v>0</v>
      </c>
      <c r="AG239" s="110">
        <f t="shared" si="131"/>
        <v>0</v>
      </c>
      <c r="AH239" s="110">
        <f t="shared" si="132"/>
        <v>0</v>
      </c>
      <c r="AI239" s="110">
        <f t="shared" si="139"/>
        <v>1.4957442102551428</v>
      </c>
      <c r="AJ239" s="110">
        <f t="shared" si="140"/>
        <v>2.6536830618474734</v>
      </c>
      <c r="AK239" s="110">
        <f t="shared" si="141"/>
        <v>2.1097342054508741</v>
      </c>
      <c r="AL239" s="110">
        <f t="shared" si="142"/>
        <v>0.61065034648940697</v>
      </c>
      <c r="AM239" s="110">
        <f t="shared" si="143"/>
        <v>40.577577278643822</v>
      </c>
      <c r="AN239" s="110">
        <f t="shared" si="144"/>
        <v>47.846929437634209</v>
      </c>
      <c r="AO239" s="110">
        <f t="shared" si="145"/>
        <v>52.858619965209677</v>
      </c>
      <c r="AP239" s="110">
        <f t="shared" si="146"/>
        <v>14.595041448206851</v>
      </c>
      <c r="AQ239" s="90">
        <f t="shared" si="147"/>
        <v>0</v>
      </c>
      <c r="AR239" s="90">
        <f t="shared" si="148"/>
        <v>-7825.9199999999992</v>
      </c>
      <c r="AS239" s="90">
        <f t="shared" si="149"/>
        <v>9200.4616599904966</v>
      </c>
      <c r="AT239" s="89">
        <f t="shared" si="150"/>
        <v>0.17563962575524639</v>
      </c>
      <c r="AU239" s="109">
        <f t="shared" si="155"/>
        <v>347.82764688731862</v>
      </c>
      <c r="AV239" s="108">
        <f t="shared" si="133"/>
        <v>9548.2893068778158</v>
      </c>
      <c r="AW239" s="129">
        <f t="shared" si="151"/>
        <v>0.22008521769680978</v>
      </c>
      <c r="AX239" s="90">
        <f t="shared" si="152"/>
        <v>419.68867074644862</v>
      </c>
      <c r="AY239" s="108">
        <f t="shared" si="134"/>
        <v>9620.1503307369458</v>
      </c>
      <c r="AZ239" s="89">
        <f t="shared" si="153"/>
        <v>0.22926765552637218</v>
      </c>
      <c r="BA239" s="109"/>
      <c r="BB239" s="109">
        <f t="shared" si="154"/>
        <v>7825.9199999999992</v>
      </c>
      <c r="BC239" s="109" t="e">
        <f>(B239*AM239)+(C239*AN239)+(D239*AO239)+(E239*AP239)+(F239*#REF!)+(G239*#REF!)</f>
        <v>#REF!</v>
      </c>
      <c r="BE239" s="108">
        <f t="shared" si="119"/>
        <v>69.379997000000003</v>
      </c>
      <c r="BF239" s="108">
        <f t="shared" si="120"/>
        <v>0</v>
      </c>
    </row>
    <row r="240" spans="1:58" ht="12.75" customHeight="1" x14ac:dyDescent="0.2">
      <c r="A240" s="107">
        <v>40729</v>
      </c>
      <c r="B240" s="108">
        <v>69.760002</v>
      </c>
      <c r="C240" s="108">
        <v>56.73</v>
      </c>
      <c r="D240" s="108">
        <v>57.599997999999999</v>
      </c>
      <c r="E240" s="108">
        <v>72.050003000000004</v>
      </c>
      <c r="F240" s="108"/>
      <c r="G240" s="108"/>
      <c r="L240" s="156">
        <f>IF(int=Weekly,-$B$4,IF(int=Bi_Weekly,0,IF(int=Monthly,0,IF(int=Quarterly,0,IF(int=Yearly,0,IF(int=None,0,0))))))</f>
        <v>0</v>
      </c>
      <c r="M240" s="110">
        <f t="shared" si="121"/>
        <v>0</v>
      </c>
      <c r="N240" s="126">
        <f t="shared" si="122"/>
        <v>0</v>
      </c>
      <c r="O240" s="110">
        <f t="shared" si="123"/>
        <v>0</v>
      </c>
      <c r="P240" s="110">
        <f t="shared" si="124"/>
        <v>0</v>
      </c>
      <c r="Q240" s="110">
        <f t="shared" si="135"/>
        <v>39.081833068388683</v>
      </c>
      <c r="R240" s="110">
        <f t="shared" si="136"/>
        <v>45.193246375786735</v>
      </c>
      <c r="S240" s="110">
        <f t="shared" si="137"/>
        <v>50.748885759758799</v>
      </c>
      <c r="T240" s="110">
        <f t="shared" si="138"/>
        <v>13.984391101717444</v>
      </c>
      <c r="U240" s="110"/>
      <c r="V240" s="110"/>
      <c r="W240" s="110"/>
      <c r="X240" s="110"/>
      <c r="Y240" s="110"/>
      <c r="Z240" s="110"/>
      <c r="AA240" s="110">
        <f t="shared" si="125"/>
        <v>0</v>
      </c>
      <c r="AB240" s="110">
        <f t="shared" si="126"/>
        <v>0</v>
      </c>
      <c r="AC240" s="110">
        <f t="shared" si="127"/>
        <v>0</v>
      </c>
      <c r="AD240" s="110">
        <f t="shared" si="128"/>
        <v>0</v>
      </c>
      <c r="AE240" s="110">
        <f t="shared" si="129"/>
        <v>0</v>
      </c>
      <c r="AF240" s="110">
        <f t="shared" si="130"/>
        <v>0</v>
      </c>
      <c r="AG240" s="110">
        <f t="shared" si="131"/>
        <v>0</v>
      </c>
      <c r="AH240" s="110">
        <f t="shared" si="132"/>
        <v>0</v>
      </c>
      <c r="AI240" s="110">
        <f t="shared" si="139"/>
        <v>1.4957442102551428</v>
      </c>
      <c r="AJ240" s="110">
        <f t="shared" si="140"/>
        <v>2.6536830618474734</v>
      </c>
      <c r="AK240" s="110">
        <f t="shared" si="141"/>
        <v>2.1097342054508741</v>
      </c>
      <c r="AL240" s="110">
        <f t="shared" si="142"/>
        <v>0.61065034648940697</v>
      </c>
      <c r="AM240" s="110">
        <f t="shared" si="143"/>
        <v>40.577577278643822</v>
      </c>
      <c r="AN240" s="110">
        <f t="shared" si="144"/>
        <v>47.846929437634209</v>
      </c>
      <c r="AO240" s="110">
        <f t="shared" si="145"/>
        <v>52.858619965209677</v>
      </c>
      <c r="AP240" s="110">
        <f t="shared" si="146"/>
        <v>14.595041448206851</v>
      </c>
      <c r="AQ240" s="90">
        <f t="shared" si="147"/>
        <v>0</v>
      </c>
      <c r="AR240" s="90">
        <f t="shared" si="148"/>
        <v>-7825.9199999999992</v>
      </c>
      <c r="AS240" s="90">
        <f t="shared" si="149"/>
        <v>9220.872759009093</v>
      </c>
      <c r="AT240" s="89">
        <f t="shared" si="150"/>
        <v>0.1782477662701758</v>
      </c>
      <c r="AU240" s="109">
        <f t="shared" si="155"/>
        <v>347.82764688731862</v>
      </c>
      <c r="AV240" s="108">
        <f t="shared" si="133"/>
        <v>9568.7004058964121</v>
      </c>
      <c r="AW240" s="129">
        <f t="shared" si="151"/>
        <v>0.22269335821173919</v>
      </c>
      <c r="AX240" s="90">
        <f t="shared" si="152"/>
        <v>420.40460450850907</v>
      </c>
      <c r="AY240" s="108">
        <f t="shared" si="134"/>
        <v>9641.2773635176018</v>
      </c>
      <c r="AZ240" s="89">
        <f t="shared" si="153"/>
        <v>0.23196727841807774</v>
      </c>
      <c r="BA240" s="109"/>
      <c r="BB240" s="109">
        <f t="shared" si="154"/>
        <v>7825.9199999999992</v>
      </c>
      <c r="BC240" s="109" t="e">
        <f>(B240*AM240)+(C240*AN240)+(D240*AO240)+(E240*AP240)+(F240*#REF!)+(G240*#REF!)</f>
        <v>#REF!</v>
      </c>
      <c r="BE240" s="108">
        <f t="shared" si="119"/>
        <v>69.760002</v>
      </c>
      <c r="BF240" s="108">
        <f t="shared" si="120"/>
        <v>0</v>
      </c>
    </row>
    <row r="241" spans="1:58" ht="12.75" customHeight="1" x14ac:dyDescent="0.2">
      <c r="A241" s="107">
        <v>40735</v>
      </c>
      <c r="B241" s="108">
        <v>68.279999000000004</v>
      </c>
      <c r="C241" s="108">
        <v>55.48</v>
      </c>
      <c r="D241" s="108">
        <v>55.970001000000003</v>
      </c>
      <c r="E241" s="108">
        <v>70.059997999999993</v>
      </c>
      <c r="F241" s="108"/>
      <c r="G241" s="108"/>
      <c r="L241" s="156">
        <f>IF(int=Weekly,-$B$4,IF(int=Bi_Weekly,-$B$4,IF(int=Monthly,0,IF(int=Quarterly,0,IF(int=Yearly,0,IF(int=None,0,0))))))</f>
        <v>0</v>
      </c>
      <c r="M241" s="110">
        <f t="shared" si="121"/>
        <v>0</v>
      </c>
      <c r="N241" s="126">
        <f t="shared" si="122"/>
        <v>0</v>
      </c>
      <c r="O241" s="110">
        <f t="shared" si="123"/>
        <v>0</v>
      </c>
      <c r="P241" s="110">
        <f t="shared" si="124"/>
        <v>0</v>
      </c>
      <c r="Q241" s="110">
        <f t="shared" si="135"/>
        <v>39.081833068388683</v>
      </c>
      <c r="R241" s="110">
        <f t="shared" si="136"/>
        <v>45.193246375786735</v>
      </c>
      <c r="S241" s="110">
        <f t="shared" si="137"/>
        <v>50.748885759758799</v>
      </c>
      <c r="T241" s="110">
        <f t="shared" si="138"/>
        <v>13.984391101717444</v>
      </c>
      <c r="U241" s="110"/>
      <c r="V241" s="110"/>
      <c r="W241" s="110"/>
      <c r="X241" s="110"/>
      <c r="Y241" s="110"/>
      <c r="Z241" s="110"/>
      <c r="AA241" s="110">
        <f t="shared" si="125"/>
        <v>0</v>
      </c>
      <c r="AB241" s="110">
        <f t="shared" si="126"/>
        <v>0</v>
      </c>
      <c r="AC241" s="110">
        <f t="shared" si="127"/>
        <v>0</v>
      </c>
      <c r="AD241" s="110">
        <f t="shared" si="128"/>
        <v>0</v>
      </c>
      <c r="AE241" s="110">
        <f t="shared" si="129"/>
        <v>0</v>
      </c>
      <c r="AF241" s="110">
        <f t="shared" si="130"/>
        <v>0</v>
      </c>
      <c r="AG241" s="110">
        <f t="shared" si="131"/>
        <v>0</v>
      </c>
      <c r="AH241" s="110">
        <f t="shared" si="132"/>
        <v>0</v>
      </c>
      <c r="AI241" s="110">
        <f t="shared" si="139"/>
        <v>1.4957442102551428</v>
      </c>
      <c r="AJ241" s="110">
        <f t="shared" si="140"/>
        <v>2.6536830618474734</v>
      </c>
      <c r="AK241" s="110">
        <f t="shared" si="141"/>
        <v>2.1097342054508741</v>
      </c>
      <c r="AL241" s="110">
        <f t="shared" si="142"/>
        <v>0.61065034648940697</v>
      </c>
      <c r="AM241" s="110">
        <f t="shared" si="143"/>
        <v>40.577577278643822</v>
      </c>
      <c r="AN241" s="110">
        <f t="shared" si="144"/>
        <v>47.846929437634209</v>
      </c>
      <c r="AO241" s="110">
        <f t="shared" si="145"/>
        <v>52.858619965209677</v>
      </c>
      <c r="AP241" s="110">
        <f t="shared" si="146"/>
        <v>14.595041448206851</v>
      </c>
      <c r="AQ241" s="90">
        <f t="shared" si="147"/>
        <v>0</v>
      </c>
      <c r="AR241" s="90">
        <f t="shared" si="148"/>
        <v>-7825.9199999999992</v>
      </c>
      <c r="AS241" s="90">
        <f t="shared" si="149"/>
        <v>8995.990431096523</v>
      </c>
      <c r="AT241" s="89">
        <f t="shared" si="150"/>
        <v>0.1495121891223683</v>
      </c>
      <c r="AU241" s="109">
        <f t="shared" si="155"/>
        <v>347.82764688731862</v>
      </c>
      <c r="AV241" s="108">
        <f t="shared" si="133"/>
        <v>9343.8180779838422</v>
      </c>
      <c r="AW241" s="129">
        <f t="shared" si="151"/>
        <v>0.19395778106393147</v>
      </c>
      <c r="AX241" s="90">
        <f t="shared" si="152"/>
        <v>410.21973709434155</v>
      </c>
      <c r="AY241" s="108">
        <f t="shared" si="134"/>
        <v>9406.2101681908644</v>
      </c>
      <c r="AZ241" s="89">
        <f t="shared" si="153"/>
        <v>0.20193027378134021</v>
      </c>
      <c r="BA241" s="109"/>
      <c r="BB241" s="109">
        <f t="shared" si="154"/>
        <v>7825.9199999999992</v>
      </c>
      <c r="BC241" s="109" t="e">
        <f>(B241*AM241)+(C241*AN241)+(D241*AO241)+(E241*AP241)+(F241*#REF!)+(G241*#REF!)</f>
        <v>#REF!</v>
      </c>
      <c r="BE241" s="108">
        <f t="shared" si="119"/>
        <v>68.279999000000004</v>
      </c>
      <c r="BF241" s="108">
        <f t="shared" si="120"/>
        <v>0</v>
      </c>
    </row>
    <row r="242" spans="1:58" ht="12.75" customHeight="1" x14ac:dyDescent="0.2">
      <c r="A242" s="107">
        <v>40742</v>
      </c>
      <c r="B242" s="108">
        <v>69.709998999999996</v>
      </c>
      <c r="C242" s="108">
        <v>56.48</v>
      </c>
      <c r="D242" s="108">
        <v>56.880001</v>
      </c>
      <c r="E242" s="108">
        <v>71.169998000000007</v>
      </c>
      <c r="F242" s="108"/>
      <c r="G242" s="108"/>
      <c r="L242" s="156">
        <f>IF(int=Weekly,-$B$4,IF(int=Bi_Weekly,0,IF(int=Monthly,0,IF(int=Quarterly,0,IF(int=Yearly,0,IF(int=None,0,0))))))</f>
        <v>0</v>
      </c>
      <c r="M242" s="110">
        <f t="shared" si="121"/>
        <v>0</v>
      </c>
      <c r="N242" s="126">
        <f t="shared" si="122"/>
        <v>0</v>
      </c>
      <c r="O242" s="110">
        <f t="shared" si="123"/>
        <v>0</v>
      </c>
      <c r="P242" s="110">
        <f t="shared" si="124"/>
        <v>0</v>
      </c>
      <c r="Q242" s="110">
        <f t="shared" si="135"/>
        <v>39.081833068388683</v>
      </c>
      <c r="R242" s="110">
        <f t="shared" si="136"/>
        <v>45.193246375786735</v>
      </c>
      <c r="S242" s="110">
        <f t="shared" si="137"/>
        <v>50.748885759758799</v>
      </c>
      <c r="T242" s="110">
        <f t="shared" si="138"/>
        <v>13.984391101717444</v>
      </c>
      <c r="U242" s="110"/>
      <c r="V242" s="110"/>
      <c r="W242" s="110"/>
      <c r="X242" s="110"/>
      <c r="Y242" s="110"/>
      <c r="Z242" s="110"/>
      <c r="AA242" s="110">
        <f t="shared" si="125"/>
        <v>0</v>
      </c>
      <c r="AB242" s="110">
        <f t="shared" si="126"/>
        <v>0</v>
      </c>
      <c r="AC242" s="110">
        <f t="shared" si="127"/>
        <v>0</v>
      </c>
      <c r="AD242" s="110">
        <f t="shared" si="128"/>
        <v>0</v>
      </c>
      <c r="AE242" s="110">
        <f t="shared" si="129"/>
        <v>0</v>
      </c>
      <c r="AF242" s="110">
        <f t="shared" si="130"/>
        <v>0</v>
      </c>
      <c r="AG242" s="110">
        <f t="shared" si="131"/>
        <v>0</v>
      </c>
      <c r="AH242" s="110">
        <f t="shared" si="132"/>
        <v>0</v>
      </c>
      <c r="AI242" s="110">
        <f t="shared" si="139"/>
        <v>1.4957442102551428</v>
      </c>
      <c r="AJ242" s="110">
        <f t="shared" si="140"/>
        <v>2.6536830618474734</v>
      </c>
      <c r="AK242" s="110">
        <f t="shared" si="141"/>
        <v>2.1097342054508741</v>
      </c>
      <c r="AL242" s="110">
        <f t="shared" si="142"/>
        <v>0.61065034648940697</v>
      </c>
      <c r="AM242" s="110">
        <f t="shared" si="143"/>
        <v>40.577577278643822</v>
      </c>
      <c r="AN242" s="110">
        <f t="shared" si="144"/>
        <v>47.846929437634209</v>
      </c>
      <c r="AO242" s="110">
        <f t="shared" si="145"/>
        <v>52.858619965209677</v>
      </c>
      <c r="AP242" s="110">
        <f t="shared" si="146"/>
        <v>14.595041448206851</v>
      </c>
      <c r="AQ242" s="90">
        <f t="shared" si="147"/>
        <v>0</v>
      </c>
      <c r="AR242" s="90">
        <f t="shared" si="148"/>
        <v>-7825.9199999999992</v>
      </c>
      <c r="AS242" s="90">
        <f t="shared" si="149"/>
        <v>9158.7748589243911</v>
      </c>
      <c r="AT242" s="89">
        <f t="shared" si="150"/>
        <v>0.17031286531479894</v>
      </c>
      <c r="AU242" s="109">
        <f t="shared" si="155"/>
        <v>347.82764688731862</v>
      </c>
      <c r="AV242" s="108">
        <f t="shared" si="133"/>
        <v>9506.6025058117102</v>
      </c>
      <c r="AW242" s="129">
        <f t="shared" si="151"/>
        <v>0.21475845725636233</v>
      </c>
      <c r="AX242" s="90">
        <f t="shared" si="152"/>
        <v>417.61001438841743</v>
      </c>
      <c r="AY242" s="108">
        <f t="shared" si="134"/>
        <v>9576.3848733128088</v>
      </c>
      <c r="AZ242" s="89">
        <f t="shared" si="153"/>
        <v>0.22367528332934783</v>
      </c>
      <c r="BA242" s="109"/>
      <c r="BB242" s="109">
        <f t="shared" si="154"/>
        <v>7825.9199999999992</v>
      </c>
      <c r="BC242" s="109" t="e">
        <f>(B242*AM242)+(C242*AN242)+(D242*AO242)+(E242*AP242)+(F242*#REF!)+(G242*#REF!)</f>
        <v>#REF!</v>
      </c>
      <c r="BE242" s="108">
        <f t="shared" si="119"/>
        <v>69.709998999999996</v>
      </c>
      <c r="BF242" s="108">
        <f t="shared" si="120"/>
        <v>0</v>
      </c>
    </row>
    <row r="243" spans="1:58" ht="12.75" customHeight="1" x14ac:dyDescent="0.2">
      <c r="A243" s="107">
        <v>40749</v>
      </c>
      <c r="B243" s="108">
        <v>66.849997999999999</v>
      </c>
      <c r="C243" s="108">
        <v>54.09</v>
      </c>
      <c r="D243" s="108">
        <v>54.389999000000003</v>
      </c>
      <c r="E243" s="108">
        <v>67.75</v>
      </c>
      <c r="F243" s="108"/>
      <c r="G243" s="108"/>
      <c r="L243" s="156">
        <f>IF(int=Weekly,-$B$4,IF(int=Bi_Weekly,-$B$4,IF(int=Monthly,-$B$4,IF(int=Quarterly,-$B$4,IF(int=Yearly,-$B$4,IF(int=None,0,0))))))</f>
        <v>-489.12</v>
      </c>
      <c r="M243" s="110">
        <f t="shared" si="121"/>
        <v>2.3464590679568906</v>
      </c>
      <c r="N243" s="126">
        <f t="shared" si="122"/>
        <v>2.6269062673322239</v>
      </c>
      <c r="O243" s="110">
        <f t="shared" si="123"/>
        <v>2.6007263577997124</v>
      </c>
      <c r="P243" s="110">
        <f t="shared" si="124"/>
        <v>0.71906054612546133</v>
      </c>
      <c r="Q243" s="110">
        <f t="shared" si="135"/>
        <v>41.428292136345576</v>
      </c>
      <c r="R243" s="110">
        <f t="shared" si="136"/>
        <v>47.820152643118959</v>
      </c>
      <c r="S243" s="110">
        <f t="shared" si="137"/>
        <v>53.349612117558515</v>
      </c>
      <c r="T243" s="110">
        <f t="shared" si="138"/>
        <v>14.703451647842906</v>
      </c>
      <c r="U243" s="110"/>
      <c r="V243" s="110"/>
      <c r="W243" s="110"/>
      <c r="X243" s="110"/>
      <c r="Y243" s="110"/>
      <c r="Z243" s="110"/>
      <c r="AA243" s="110">
        <f t="shared" si="125"/>
        <v>0</v>
      </c>
      <c r="AB243" s="110">
        <f t="shared" si="126"/>
        <v>0</v>
      </c>
      <c r="AC243" s="110">
        <f t="shared" si="127"/>
        <v>0</v>
      </c>
      <c r="AD243" s="110">
        <f t="shared" si="128"/>
        <v>0</v>
      </c>
      <c r="AE243" s="110">
        <f t="shared" si="129"/>
        <v>0</v>
      </c>
      <c r="AF243" s="110">
        <f t="shared" si="130"/>
        <v>0</v>
      </c>
      <c r="AG243" s="110">
        <f t="shared" si="131"/>
        <v>0</v>
      </c>
      <c r="AH243" s="110">
        <f t="shared" si="132"/>
        <v>0</v>
      </c>
      <c r="AI243" s="110">
        <f t="shared" si="139"/>
        <v>1.4957442102551428</v>
      </c>
      <c r="AJ243" s="110">
        <f t="shared" si="140"/>
        <v>2.6536830618474734</v>
      </c>
      <c r="AK243" s="110">
        <f t="shared" si="141"/>
        <v>2.1097342054508741</v>
      </c>
      <c r="AL243" s="110">
        <f t="shared" si="142"/>
        <v>0.61065034648940697</v>
      </c>
      <c r="AM243" s="110">
        <f t="shared" si="143"/>
        <v>42.924036346600715</v>
      </c>
      <c r="AN243" s="110">
        <f t="shared" si="144"/>
        <v>50.473835704966433</v>
      </c>
      <c r="AO243" s="110">
        <f t="shared" si="145"/>
        <v>55.459346323009392</v>
      </c>
      <c r="AP243" s="110">
        <f t="shared" si="146"/>
        <v>15.314101994332313</v>
      </c>
      <c r="AQ243" s="90">
        <f t="shared" si="147"/>
        <v>0</v>
      </c>
      <c r="AR243" s="90">
        <f t="shared" si="148"/>
        <v>-8315.0399999999991</v>
      </c>
      <c r="AS243" s="90">
        <f t="shared" si="149"/>
        <v>9253.9175017901744</v>
      </c>
      <c r="AT243" s="89">
        <f t="shared" si="150"/>
        <v>0.11291316719945721</v>
      </c>
      <c r="AU243" s="109">
        <f t="shared" si="155"/>
        <v>347.82764688731862</v>
      </c>
      <c r="AV243" s="108">
        <f t="shared" si="133"/>
        <v>9601.7451486774935</v>
      </c>
      <c r="AW243" s="129">
        <f t="shared" si="151"/>
        <v>0.15474431255622267</v>
      </c>
      <c r="AX243" s="90">
        <f t="shared" si="152"/>
        <v>399.64821657879389</v>
      </c>
      <c r="AY243" s="108">
        <f t="shared" si="134"/>
        <v>9653.5657183689691</v>
      </c>
      <c r="AZ243" s="89">
        <f t="shared" si="153"/>
        <v>0.1609764617330729</v>
      </c>
      <c r="BA243" s="109"/>
      <c r="BB243" s="109">
        <f t="shared" si="154"/>
        <v>8315.0399999999991</v>
      </c>
      <c r="BC243" s="109" t="e">
        <f>(B243*AM243)+(C243*AN243)+(D243*AO243)+(E243*AP243)+(F243*#REF!)+(G243*#REF!)</f>
        <v>#REF!</v>
      </c>
      <c r="BE243" s="108">
        <f t="shared" si="119"/>
        <v>66.849997999999999</v>
      </c>
      <c r="BF243" s="108">
        <f t="shared" si="120"/>
        <v>0</v>
      </c>
    </row>
    <row r="244" spans="1:58" ht="12.75" customHeight="1" x14ac:dyDescent="0.2">
      <c r="A244" s="107">
        <v>40756</v>
      </c>
      <c r="B244" s="108">
        <v>61.619999</v>
      </c>
      <c r="C244" s="108">
        <v>50.09</v>
      </c>
      <c r="D244" s="108">
        <v>49.110000999999997</v>
      </c>
      <c r="E244" s="108">
        <v>60.77</v>
      </c>
      <c r="F244" s="108"/>
      <c r="G244" s="108"/>
      <c r="L244" s="156">
        <f>IF(int=Weekly,-$B$4,IF(int=Bi_Weekly,0,IF(int=Monthly,0,IF(int=Quarterly,0,IF(int=Yearly,0,IF(int=None,0,0))))))</f>
        <v>0</v>
      </c>
      <c r="M244" s="110">
        <f t="shared" si="121"/>
        <v>0</v>
      </c>
      <c r="N244" s="126">
        <f t="shared" si="122"/>
        <v>0</v>
      </c>
      <c r="O244" s="110">
        <f t="shared" si="123"/>
        <v>0</v>
      </c>
      <c r="P244" s="110">
        <f t="shared" si="124"/>
        <v>0</v>
      </c>
      <c r="Q244" s="110">
        <f t="shared" si="135"/>
        <v>41.428292136345576</v>
      </c>
      <c r="R244" s="110">
        <f t="shared" si="136"/>
        <v>47.820152643118959</v>
      </c>
      <c r="S244" s="110">
        <f t="shared" si="137"/>
        <v>53.349612117558515</v>
      </c>
      <c r="T244" s="110">
        <f t="shared" si="138"/>
        <v>14.703451647842906</v>
      </c>
      <c r="U244" s="110"/>
      <c r="V244" s="110"/>
      <c r="W244" s="110"/>
      <c r="X244" s="110"/>
      <c r="Y244" s="110"/>
      <c r="Z244" s="110"/>
      <c r="AA244" s="110">
        <f t="shared" si="125"/>
        <v>0</v>
      </c>
      <c r="AB244" s="110">
        <f t="shared" si="126"/>
        <v>0</v>
      </c>
      <c r="AC244" s="110">
        <f t="shared" si="127"/>
        <v>0</v>
      </c>
      <c r="AD244" s="110">
        <f t="shared" si="128"/>
        <v>0</v>
      </c>
      <c r="AE244" s="110">
        <f t="shared" si="129"/>
        <v>0</v>
      </c>
      <c r="AF244" s="110">
        <f t="shared" si="130"/>
        <v>0</v>
      </c>
      <c r="AG244" s="110">
        <f t="shared" si="131"/>
        <v>0</v>
      </c>
      <c r="AH244" s="110">
        <f t="shared" si="132"/>
        <v>0</v>
      </c>
      <c r="AI244" s="110">
        <f t="shared" si="139"/>
        <v>1.4957442102551428</v>
      </c>
      <c r="AJ244" s="110">
        <f t="shared" si="140"/>
        <v>2.6536830618474734</v>
      </c>
      <c r="AK244" s="110">
        <f t="shared" si="141"/>
        <v>2.1097342054508741</v>
      </c>
      <c r="AL244" s="110">
        <f t="shared" si="142"/>
        <v>0.61065034648940697</v>
      </c>
      <c r="AM244" s="110">
        <f t="shared" si="143"/>
        <v>42.924036346600715</v>
      </c>
      <c r="AN244" s="110">
        <f t="shared" si="144"/>
        <v>50.473835704966433</v>
      </c>
      <c r="AO244" s="110">
        <f t="shared" si="145"/>
        <v>55.459346323009392</v>
      </c>
      <c r="AP244" s="110">
        <f t="shared" si="146"/>
        <v>15.314101994332313</v>
      </c>
      <c r="AQ244" s="90">
        <f t="shared" si="147"/>
        <v>0</v>
      </c>
      <c r="AR244" s="90">
        <f t="shared" si="148"/>
        <v>-8315.0399999999991</v>
      </c>
      <c r="AS244" s="90">
        <f t="shared" si="149"/>
        <v>8461.6510269894752</v>
      </c>
      <c r="AT244" s="89">
        <f t="shared" si="150"/>
        <v>1.763202906894934E-2</v>
      </c>
      <c r="AU244" s="109">
        <f t="shared" si="155"/>
        <v>347.82764688731862</v>
      </c>
      <c r="AV244" s="108">
        <f t="shared" si="133"/>
        <v>8809.4786738767943</v>
      </c>
      <c r="AW244" s="129">
        <f t="shared" si="151"/>
        <v>5.9463174425714804E-2</v>
      </c>
      <c r="AX244" s="90">
        <f t="shared" si="152"/>
        <v>365.80901180370552</v>
      </c>
      <c r="AY244" s="108">
        <f t="shared" si="134"/>
        <v>8827.4600387931805</v>
      </c>
      <c r="AZ244" s="89">
        <f t="shared" si="153"/>
        <v>6.1625685359683269E-2</v>
      </c>
      <c r="BA244" s="109"/>
      <c r="BB244" s="109">
        <f t="shared" si="154"/>
        <v>8315.0399999999991</v>
      </c>
      <c r="BC244" s="109" t="e">
        <f>(B244*AM244)+(C244*AN244)+(D244*AO244)+(E244*AP244)+(F244*#REF!)+(G244*#REF!)</f>
        <v>#REF!</v>
      </c>
      <c r="BE244" s="108">
        <f t="shared" si="119"/>
        <v>61.619999</v>
      </c>
      <c r="BF244" s="108">
        <f t="shared" si="120"/>
        <v>0</v>
      </c>
    </row>
    <row r="245" spans="1:58" ht="12.75" customHeight="1" x14ac:dyDescent="0.2">
      <c r="A245" s="107">
        <v>40763</v>
      </c>
      <c r="B245" s="108">
        <v>60.700001</v>
      </c>
      <c r="C245" s="108">
        <v>48.98</v>
      </c>
      <c r="D245" s="108">
        <v>48.799999</v>
      </c>
      <c r="E245" s="108">
        <v>59.560001</v>
      </c>
      <c r="F245" s="108"/>
      <c r="G245" s="108"/>
      <c r="L245" s="156">
        <f>IF(int=Weekly,-$B$4,IF(int=Bi_Weekly,-$B$4,IF(int=Monthly,0,IF(int=Quarterly,0,IF(int=Yearly,0,IF(int=None,0,0))))))</f>
        <v>0</v>
      </c>
      <c r="M245" s="110">
        <f t="shared" si="121"/>
        <v>0</v>
      </c>
      <c r="N245" s="126">
        <f t="shared" si="122"/>
        <v>0</v>
      </c>
      <c r="O245" s="110">
        <f t="shared" si="123"/>
        <v>0</v>
      </c>
      <c r="P245" s="110">
        <f t="shared" si="124"/>
        <v>0</v>
      </c>
      <c r="Q245" s="110">
        <f t="shared" si="135"/>
        <v>41.428292136345576</v>
      </c>
      <c r="R245" s="110">
        <f t="shared" si="136"/>
        <v>47.820152643118959</v>
      </c>
      <c r="S245" s="110">
        <f t="shared" si="137"/>
        <v>53.349612117558515</v>
      </c>
      <c r="T245" s="110">
        <f t="shared" si="138"/>
        <v>14.703451647842906</v>
      </c>
      <c r="U245" s="110"/>
      <c r="V245" s="110"/>
      <c r="W245" s="110"/>
      <c r="X245" s="110"/>
      <c r="Y245" s="110"/>
      <c r="Z245" s="110"/>
      <c r="AA245" s="110">
        <f t="shared" si="125"/>
        <v>0</v>
      </c>
      <c r="AB245" s="110">
        <f t="shared" si="126"/>
        <v>0</v>
      </c>
      <c r="AC245" s="110">
        <f t="shared" si="127"/>
        <v>0</v>
      </c>
      <c r="AD245" s="110">
        <f t="shared" si="128"/>
        <v>0</v>
      </c>
      <c r="AE245" s="110">
        <f t="shared" si="129"/>
        <v>0</v>
      </c>
      <c r="AF245" s="110">
        <f t="shared" si="130"/>
        <v>0</v>
      </c>
      <c r="AG245" s="110">
        <f t="shared" si="131"/>
        <v>0</v>
      </c>
      <c r="AH245" s="110">
        <f t="shared" si="132"/>
        <v>0</v>
      </c>
      <c r="AI245" s="110">
        <f t="shared" si="139"/>
        <v>1.4957442102551428</v>
      </c>
      <c r="AJ245" s="110">
        <f t="shared" si="140"/>
        <v>2.6536830618474734</v>
      </c>
      <c r="AK245" s="110">
        <f t="shared" si="141"/>
        <v>2.1097342054508741</v>
      </c>
      <c r="AL245" s="110">
        <f t="shared" si="142"/>
        <v>0.61065034648940697</v>
      </c>
      <c r="AM245" s="110">
        <f t="shared" si="143"/>
        <v>42.924036346600715</v>
      </c>
      <c r="AN245" s="110">
        <f t="shared" si="144"/>
        <v>50.473835704966433</v>
      </c>
      <c r="AO245" s="110">
        <f t="shared" si="145"/>
        <v>55.459346323009392</v>
      </c>
      <c r="AP245" s="110">
        <f t="shared" si="146"/>
        <v>15.314101994332313</v>
      </c>
      <c r="AQ245" s="90">
        <f t="shared" si="147"/>
        <v>0</v>
      </c>
      <c r="AR245" s="90">
        <f t="shared" si="148"/>
        <v>-8315.0399999999991</v>
      </c>
      <c r="AS245" s="90">
        <f t="shared" si="149"/>
        <v>8336.1270634006542</v>
      </c>
      <c r="AT245" s="89">
        <f t="shared" si="150"/>
        <v>2.5360146674766604E-3</v>
      </c>
      <c r="AU245" s="109">
        <f t="shared" si="155"/>
        <v>347.82764688731862</v>
      </c>
      <c r="AV245" s="108">
        <f t="shared" si="133"/>
        <v>8683.9547102879733</v>
      </c>
      <c r="AW245" s="129">
        <f t="shared" si="151"/>
        <v>4.4367160024242125E-2</v>
      </c>
      <c r="AX245" s="90">
        <f t="shared" si="152"/>
        <v>360.09443379134848</v>
      </c>
      <c r="AY245" s="108">
        <f t="shared" si="134"/>
        <v>8696.2214971920021</v>
      </c>
      <c r="AZ245" s="89">
        <f t="shared" si="153"/>
        <v>4.584241292789959E-2</v>
      </c>
      <c r="BA245" s="109"/>
      <c r="BB245" s="109">
        <f t="shared" si="154"/>
        <v>8315.0399999999991</v>
      </c>
      <c r="BC245" s="109" t="e">
        <f>(B245*AM245)+(C245*AN245)+(D245*AO245)+(E245*AP245)+(F245*#REF!)+(G245*#REF!)</f>
        <v>#REF!</v>
      </c>
      <c r="BE245" s="108">
        <f t="shared" si="119"/>
        <v>60.700001</v>
      </c>
      <c r="BF245" s="108">
        <f t="shared" si="120"/>
        <v>0</v>
      </c>
    </row>
    <row r="246" spans="1:58" ht="12.75" customHeight="1" x14ac:dyDescent="0.2">
      <c r="A246" s="107">
        <v>40770</v>
      </c>
      <c r="B246" s="108">
        <v>57.650002000000001</v>
      </c>
      <c r="C246" s="108">
        <v>47.139999000000003</v>
      </c>
      <c r="D246" s="108">
        <v>46.209999000000003</v>
      </c>
      <c r="E246" s="108">
        <v>56.330002</v>
      </c>
      <c r="F246" s="108"/>
      <c r="G246" s="108"/>
      <c r="L246" s="156">
        <f>IF(int=Weekly,-$B$4,IF(int=Bi_Weekly,0,IF(int=Monthly,0,IF(int=Quarterly,0,IF(int=Yearly,0,IF(int=None,0,0))))))</f>
        <v>0</v>
      </c>
      <c r="M246" s="110">
        <f t="shared" si="121"/>
        <v>0</v>
      </c>
      <c r="N246" s="126">
        <f t="shared" si="122"/>
        <v>0</v>
      </c>
      <c r="O246" s="110">
        <f t="shared" si="123"/>
        <v>0</v>
      </c>
      <c r="P246" s="110">
        <f t="shared" si="124"/>
        <v>0</v>
      </c>
      <c r="Q246" s="110">
        <f t="shared" si="135"/>
        <v>41.428292136345576</v>
      </c>
      <c r="R246" s="110">
        <f t="shared" si="136"/>
        <v>47.820152643118959</v>
      </c>
      <c r="S246" s="110">
        <f t="shared" si="137"/>
        <v>53.349612117558515</v>
      </c>
      <c r="T246" s="110">
        <f t="shared" si="138"/>
        <v>14.703451647842906</v>
      </c>
      <c r="U246" s="110"/>
      <c r="V246" s="110"/>
      <c r="W246" s="110"/>
      <c r="X246" s="110"/>
      <c r="Y246" s="110"/>
      <c r="Z246" s="110"/>
      <c r="AA246" s="110">
        <f t="shared" si="125"/>
        <v>0</v>
      </c>
      <c r="AB246" s="110">
        <f t="shared" si="126"/>
        <v>0</v>
      </c>
      <c r="AC246" s="110">
        <f t="shared" si="127"/>
        <v>0</v>
      </c>
      <c r="AD246" s="110">
        <f t="shared" si="128"/>
        <v>0</v>
      </c>
      <c r="AE246" s="110">
        <f t="shared" si="129"/>
        <v>0</v>
      </c>
      <c r="AF246" s="110">
        <f t="shared" si="130"/>
        <v>0</v>
      </c>
      <c r="AG246" s="110">
        <f t="shared" si="131"/>
        <v>0</v>
      </c>
      <c r="AH246" s="110">
        <f t="shared" si="132"/>
        <v>0</v>
      </c>
      <c r="AI246" s="110">
        <f t="shared" si="139"/>
        <v>1.4957442102551428</v>
      </c>
      <c r="AJ246" s="110">
        <f t="shared" si="140"/>
        <v>2.6536830618474734</v>
      </c>
      <c r="AK246" s="110">
        <f t="shared" si="141"/>
        <v>2.1097342054508741</v>
      </c>
      <c r="AL246" s="110">
        <f t="shared" si="142"/>
        <v>0.61065034648940697</v>
      </c>
      <c r="AM246" s="110">
        <f t="shared" si="143"/>
        <v>42.924036346600715</v>
      </c>
      <c r="AN246" s="110">
        <f t="shared" si="144"/>
        <v>50.473835704966433</v>
      </c>
      <c r="AO246" s="110">
        <f t="shared" si="145"/>
        <v>55.459346323009392</v>
      </c>
      <c r="AP246" s="110">
        <f t="shared" si="146"/>
        <v>15.314101994332313</v>
      </c>
      <c r="AQ246" s="90">
        <f t="shared" si="147"/>
        <v>0</v>
      </c>
      <c r="AR246" s="90">
        <f t="shared" si="148"/>
        <v>-8315.0399999999991</v>
      </c>
      <c r="AS246" s="90">
        <f t="shared" si="149"/>
        <v>7936.1140556260434</v>
      </c>
      <c r="AT246" s="89">
        <f t="shared" si="150"/>
        <v>-4.557115111580412E-2</v>
      </c>
      <c r="AU246" s="109">
        <f t="shared" si="155"/>
        <v>347.82764688731862</v>
      </c>
      <c r="AV246" s="108">
        <f t="shared" si="133"/>
        <v>8283.9417025133625</v>
      </c>
      <c r="AW246" s="129">
        <f t="shared" si="151"/>
        <v>-3.740005759038656E-3</v>
      </c>
      <c r="AX246" s="90">
        <f t="shared" si="152"/>
        <v>343.21302435770389</v>
      </c>
      <c r="AY246" s="108">
        <f t="shared" si="134"/>
        <v>8279.3270799837464</v>
      </c>
      <c r="AZ246" s="89">
        <f t="shared" si="153"/>
        <v>-4.2949787392787542E-3</v>
      </c>
      <c r="BA246" s="109"/>
      <c r="BB246" s="109">
        <f t="shared" si="154"/>
        <v>8315.0399999999991</v>
      </c>
      <c r="BC246" s="109" t="e">
        <f>(B246*AM246)+(C246*AN246)+(D246*AO246)+(E246*AP246)+(F246*#REF!)+(G246*#REF!)</f>
        <v>#REF!</v>
      </c>
      <c r="BE246" s="108">
        <f t="shared" si="119"/>
        <v>57.650002000000001</v>
      </c>
      <c r="BF246" s="108">
        <f t="shared" si="120"/>
        <v>0</v>
      </c>
    </row>
    <row r="247" spans="1:58" ht="12.75" customHeight="1" x14ac:dyDescent="0.2">
      <c r="A247" s="107">
        <v>40777</v>
      </c>
      <c r="B247" s="108">
        <v>60.470001000000003</v>
      </c>
      <c r="C247" s="108">
        <v>49.099997999999999</v>
      </c>
      <c r="D247" s="108">
        <v>48.549999</v>
      </c>
      <c r="E247" s="108">
        <v>59.150002000000001</v>
      </c>
      <c r="F247" s="108"/>
      <c r="G247" s="108"/>
      <c r="L247" s="156">
        <f>IF(int=Weekly,-$B$4,IF(int=Bi_Weekly,-$B$4,IF(int=Monthly,-$B$4,IF(int=Quarterly,0,IF(int=Yearly,0,IF(int=None,0,0))))))</f>
        <v>0</v>
      </c>
      <c r="M247" s="110">
        <f t="shared" si="121"/>
        <v>0</v>
      </c>
      <c r="N247" s="126">
        <f t="shared" si="122"/>
        <v>0</v>
      </c>
      <c r="O247" s="110">
        <f t="shared" si="123"/>
        <v>0</v>
      </c>
      <c r="P247" s="110">
        <f t="shared" si="124"/>
        <v>0</v>
      </c>
      <c r="Q247" s="110">
        <f t="shared" si="135"/>
        <v>41.428292136345576</v>
      </c>
      <c r="R247" s="110">
        <f t="shared" si="136"/>
        <v>47.820152643118959</v>
      </c>
      <c r="S247" s="110">
        <f t="shared" si="137"/>
        <v>53.349612117558515</v>
      </c>
      <c r="T247" s="110">
        <f t="shared" si="138"/>
        <v>14.703451647842906</v>
      </c>
      <c r="U247" s="110"/>
      <c r="V247" s="110"/>
      <c r="W247" s="110"/>
      <c r="X247" s="110"/>
      <c r="Y247" s="110"/>
      <c r="Z247" s="110"/>
      <c r="AA247" s="110">
        <f t="shared" si="125"/>
        <v>0</v>
      </c>
      <c r="AB247" s="110">
        <f t="shared" si="126"/>
        <v>0</v>
      </c>
      <c r="AC247" s="110">
        <f t="shared" si="127"/>
        <v>0</v>
      </c>
      <c r="AD247" s="110">
        <f t="shared" si="128"/>
        <v>0</v>
      </c>
      <c r="AE247" s="110">
        <f t="shared" si="129"/>
        <v>0</v>
      </c>
      <c r="AF247" s="110">
        <f t="shared" si="130"/>
        <v>0</v>
      </c>
      <c r="AG247" s="110">
        <f t="shared" si="131"/>
        <v>0</v>
      </c>
      <c r="AH247" s="110">
        <f t="shared" si="132"/>
        <v>0</v>
      </c>
      <c r="AI247" s="110">
        <f t="shared" si="139"/>
        <v>1.4957442102551428</v>
      </c>
      <c r="AJ247" s="110">
        <f t="shared" si="140"/>
        <v>2.6536830618474734</v>
      </c>
      <c r="AK247" s="110">
        <f t="shared" si="141"/>
        <v>2.1097342054508741</v>
      </c>
      <c r="AL247" s="110">
        <f t="shared" si="142"/>
        <v>0.61065034648940697</v>
      </c>
      <c r="AM247" s="110">
        <f t="shared" si="143"/>
        <v>42.924036346600715</v>
      </c>
      <c r="AN247" s="110">
        <f t="shared" si="144"/>
        <v>50.473835704966433</v>
      </c>
      <c r="AO247" s="110">
        <f t="shared" si="145"/>
        <v>55.459346323009392</v>
      </c>
      <c r="AP247" s="110">
        <f t="shared" si="146"/>
        <v>15.314101994332313</v>
      </c>
      <c r="AQ247" s="90">
        <f t="shared" si="147"/>
        <v>0</v>
      </c>
      <c r="AR247" s="90">
        <f t="shared" si="148"/>
        <v>-8315.0399999999991</v>
      </c>
      <c r="AS247" s="90">
        <f t="shared" si="149"/>
        <v>8312.9710753846084</v>
      </c>
      <c r="AT247" s="89">
        <f t="shared" si="150"/>
        <v>-2.4881715727054221E-4</v>
      </c>
      <c r="AU247" s="109">
        <f t="shared" si="155"/>
        <v>347.82764688731862</v>
      </c>
      <c r="AV247" s="108">
        <f t="shared" si="133"/>
        <v>8660.7987222719275</v>
      </c>
      <c r="AW247" s="129">
        <f t="shared" si="151"/>
        <v>4.1582328199494922E-2</v>
      </c>
      <c r="AX247" s="90">
        <f t="shared" si="152"/>
        <v>359.29104970027237</v>
      </c>
      <c r="AY247" s="108">
        <f t="shared" si="134"/>
        <v>8672.2621250848806</v>
      </c>
      <c r="AZ247" s="89">
        <f t="shared" si="153"/>
        <v>4.296096291597884E-2</v>
      </c>
      <c r="BA247" s="109"/>
      <c r="BB247" s="109">
        <f t="shared" si="154"/>
        <v>8315.0399999999991</v>
      </c>
      <c r="BC247" s="109" t="e">
        <f>(B247*AM247)+(C247*AN247)+(D247*AO247)+(E247*AP247)+(F247*#REF!)+(G247*#REF!)</f>
        <v>#REF!</v>
      </c>
      <c r="BE247" s="108">
        <f t="shared" si="119"/>
        <v>60.470001000000003</v>
      </c>
      <c r="BF247" s="108">
        <f t="shared" si="120"/>
        <v>0</v>
      </c>
    </row>
    <row r="248" spans="1:58" ht="12.75" customHeight="1" x14ac:dyDescent="0.2">
      <c r="A248" s="107">
        <v>40784</v>
      </c>
      <c r="B248" s="108">
        <v>60.369999</v>
      </c>
      <c r="C248" s="108">
        <v>48.98</v>
      </c>
      <c r="D248" s="108">
        <v>48.59</v>
      </c>
      <c r="E248" s="108">
        <v>58.689999</v>
      </c>
      <c r="F248" s="108"/>
      <c r="G248" s="108"/>
      <c r="L248" s="156">
        <f>IF(int=Weekly,-$B$4,IF(int=Bi_Weekly,0,IF(int=Monthly,0,IF(int=Quarterly,0,IF(int=Yearly,0,IF(int=None,0,0))))))</f>
        <v>0</v>
      </c>
      <c r="M248" s="110">
        <f t="shared" si="121"/>
        <v>0</v>
      </c>
      <c r="N248" s="126">
        <f t="shared" si="122"/>
        <v>0</v>
      </c>
      <c r="O248" s="110">
        <f t="shared" si="123"/>
        <v>0</v>
      </c>
      <c r="P248" s="110">
        <f t="shared" si="124"/>
        <v>0</v>
      </c>
      <c r="Q248" s="110">
        <f t="shared" si="135"/>
        <v>41.428292136345576</v>
      </c>
      <c r="R248" s="110">
        <f t="shared" si="136"/>
        <v>47.820152643118959</v>
      </c>
      <c r="S248" s="110">
        <f t="shared" si="137"/>
        <v>53.349612117558515</v>
      </c>
      <c r="T248" s="110">
        <f t="shared" si="138"/>
        <v>14.703451647842906</v>
      </c>
      <c r="U248" s="110"/>
      <c r="V248" s="110"/>
      <c r="W248" s="110"/>
      <c r="X248" s="110"/>
      <c r="Y248" s="110"/>
      <c r="Z248" s="110"/>
      <c r="AA248" s="110">
        <f t="shared" si="125"/>
        <v>0</v>
      </c>
      <c r="AB248" s="110">
        <f t="shared" si="126"/>
        <v>0</v>
      </c>
      <c r="AC248" s="110">
        <f t="shared" si="127"/>
        <v>0</v>
      </c>
      <c r="AD248" s="110">
        <f t="shared" si="128"/>
        <v>0</v>
      </c>
      <c r="AE248" s="110">
        <f t="shared" si="129"/>
        <v>0</v>
      </c>
      <c r="AF248" s="110">
        <f t="shared" si="130"/>
        <v>0</v>
      </c>
      <c r="AG248" s="110">
        <f t="shared" si="131"/>
        <v>0</v>
      </c>
      <c r="AH248" s="110">
        <f t="shared" si="132"/>
        <v>0</v>
      </c>
      <c r="AI248" s="110">
        <f t="shared" si="139"/>
        <v>1.4957442102551428</v>
      </c>
      <c r="AJ248" s="110">
        <f t="shared" si="140"/>
        <v>2.6536830618474734</v>
      </c>
      <c r="AK248" s="110">
        <f t="shared" si="141"/>
        <v>2.1097342054508741</v>
      </c>
      <c r="AL248" s="110">
        <f t="shared" si="142"/>
        <v>0.61065034648940697</v>
      </c>
      <c r="AM248" s="110">
        <f t="shared" si="143"/>
        <v>42.924036346600715</v>
      </c>
      <c r="AN248" s="110">
        <f t="shared" si="144"/>
        <v>50.473835704966433</v>
      </c>
      <c r="AO248" s="110">
        <f t="shared" si="145"/>
        <v>55.459346323009392</v>
      </c>
      <c r="AP248" s="110">
        <f t="shared" si="146"/>
        <v>15.314101994332313</v>
      </c>
      <c r="AQ248" s="90">
        <f t="shared" si="147"/>
        <v>0</v>
      </c>
      <c r="AR248" s="90">
        <f t="shared" si="148"/>
        <v>-8315.0399999999991</v>
      </c>
      <c r="AS248" s="90">
        <f t="shared" si="149"/>
        <v>8298.4602466034739</v>
      </c>
      <c r="AT248" s="89">
        <f t="shared" si="150"/>
        <v>-1.9939475211815383E-3</v>
      </c>
      <c r="AU248" s="109">
        <f t="shared" si="155"/>
        <v>347.82764688731862</v>
      </c>
      <c r="AV248" s="108">
        <f t="shared" si="133"/>
        <v>8646.2878934907931</v>
      </c>
      <c r="AW248" s="129">
        <f t="shared" si="151"/>
        <v>3.9837197835584037E-2</v>
      </c>
      <c r="AX248" s="90">
        <f t="shared" si="152"/>
        <v>358.62652611431889</v>
      </c>
      <c r="AY248" s="108">
        <f t="shared" si="134"/>
        <v>8657.086772717792</v>
      </c>
      <c r="AZ248" s="89">
        <f t="shared" si="153"/>
        <v>4.1135914285173936E-2</v>
      </c>
      <c r="BA248" s="109"/>
      <c r="BB248" s="109">
        <f t="shared" si="154"/>
        <v>8315.0399999999991</v>
      </c>
      <c r="BC248" s="109" t="e">
        <f>(B248*AM248)+(C248*AN248)+(D248*AO248)+(E248*AP248)+(F248*#REF!)+(G248*#REF!)</f>
        <v>#REF!</v>
      </c>
      <c r="BE248" s="108">
        <f t="shared" si="119"/>
        <v>60.369999</v>
      </c>
      <c r="BF248" s="108">
        <f t="shared" si="120"/>
        <v>0</v>
      </c>
    </row>
    <row r="249" spans="1:58" ht="12.75" customHeight="1" x14ac:dyDescent="0.2">
      <c r="A249" s="107">
        <v>40792</v>
      </c>
      <c r="B249" s="108">
        <v>59.450001</v>
      </c>
      <c r="C249" s="108">
        <v>48.080002</v>
      </c>
      <c r="D249" s="108">
        <v>47.919998</v>
      </c>
      <c r="E249" s="108">
        <v>58.119999</v>
      </c>
      <c r="F249" s="108"/>
      <c r="G249" s="108"/>
      <c r="L249" s="156">
        <f>IF(int=Weekly,-$B$4,IF(int=Bi_Weekly,-$B$4,IF(int=Monthly,0,IF(int=Quarterly,0,IF(int=Yearly,0,IF(int=None,0,0))))))</f>
        <v>0</v>
      </c>
      <c r="M249" s="110">
        <f t="shared" si="121"/>
        <v>0</v>
      </c>
      <c r="N249" s="126">
        <f t="shared" si="122"/>
        <v>0</v>
      </c>
      <c r="O249" s="110">
        <f t="shared" si="123"/>
        <v>0</v>
      </c>
      <c r="P249" s="110">
        <f t="shared" si="124"/>
        <v>0</v>
      </c>
      <c r="Q249" s="110">
        <f t="shared" si="135"/>
        <v>41.428292136345576</v>
      </c>
      <c r="R249" s="110">
        <f t="shared" si="136"/>
        <v>47.820152643118959</v>
      </c>
      <c r="S249" s="110">
        <f t="shared" si="137"/>
        <v>53.349612117558515</v>
      </c>
      <c r="T249" s="110">
        <f t="shared" si="138"/>
        <v>14.703451647842906</v>
      </c>
      <c r="U249" s="110"/>
      <c r="V249" s="110"/>
      <c r="W249" s="110"/>
      <c r="X249" s="110"/>
      <c r="Y249" s="110"/>
      <c r="Z249" s="110"/>
      <c r="AA249" s="110">
        <f t="shared" si="125"/>
        <v>0</v>
      </c>
      <c r="AB249" s="110">
        <f t="shared" si="126"/>
        <v>0</v>
      </c>
      <c r="AC249" s="110">
        <f t="shared" si="127"/>
        <v>0</v>
      </c>
      <c r="AD249" s="110">
        <f t="shared" si="128"/>
        <v>0</v>
      </c>
      <c r="AE249" s="110">
        <f t="shared" si="129"/>
        <v>0</v>
      </c>
      <c r="AF249" s="110">
        <f t="shared" si="130"/>
        <v>0</v>
      </c>
      <c r="AG249" s="110">
        <f t="shared" si="131"/>
        <v>0</v>
      </c>
      <c r="AH249" s="110">
        <f t="shared" si="132"/>
        <v>0</v>
      </c>
      <c r="AI249" s="110">
        <f t="shared" si="139"/>
        <v>1.4957442102551428</v>
      </c>
      <c r="AJ249" s="110">
        <f t="shared" si="140"/>
        <v>2.6536830618474734</v>
      </c>
      <c r="AK249" s="110">
        <f t="shared" si="141"/>
        <v>2.1097342054508741</v>
      </c>
      <c r="AL249" s="110">
        <f t="shared" si="142"/>
        <v>0.61065034648940697</v>
      </c>
      <c r="AM249" s="110">
        <f t="shared" si="143"/>
        <v>42.924036346600715</v>
      </c>
      <c r="AN249" s="110">
        <f t="shared" si="144"/>
        <v>50.473835704966433</v>
      </c>
      <c r="AO249" s="110">
        <f t="shared" si="145"/>
        <v>55.459346323009392</v>
      </c>
      <c r="AP249" s="110">
        <f t="shared" si="146"/>
        <v>15.314101994332313</v>
      </c>
      <c r="AQ249" s="90">
        <f t="shared" si="147"/>
        <v>0</v>
      </c>
      <c r="AR249" s="90">
        <f t="shared" si="148"/>
        <v>-8315.0399999999991</v>
      </c>
      <c r="AS249" s="90">
        <f t="shared" si="149"/>
        <v>8173.1829446988595</v>
      </c>
      <c r="AT249" s="89">
        <f t="shared" si="150"/>
        <v>-1.7060297400991353E-2</v>
      </c>
      <c r="AU249" s="109">
        <f t="shared" si="155"/>
        <v>347.82764688731862</v>
      </c>
      <c r="AV249" s="108">
        <f t="shared" si="133"/>
        <v>8521.0105915861786</v>
      </c>
      <c r="AW249" s="129">
        <f t="shared" si="151"/>
        <v>2.4770847955774E-2</v>
      </c>
      <c r="AX249" s="90">
        <f t="shared" si="152"/>
        <v>353.10053814945655</v>
      </c>
      <c r="AY249" s="108">
        <f t="shared" si="134"/>
        <v>8526.2834828483155</v>
      </c>
      <c r="AZ249" s="89">
        <f t="shared" si="153"/>
        <v>2.54049869691928E-2</v>
      </c>
      <c r="BA249" s="109"/>
      <c r="BB249" s="109">
        <f t="shared" si="154"/>
        <v>8315.0399999999991</v>
      </c>
      <c r="BC249" s="109" t="e">
        <f>(B249*AM249)+(C249*AN249)+(D249*AO249)+(E249*AP249)+(F249*#REF!)+(G249*#REF!)</f>
        <v>#REF!</v>
      </c>
      <c r="BE249" s="108">
        <f t="shared" si="119"/>
        <v>59.450001</v>
      </c>
      <c r="BF249" s="108">
        <f t="shared" si="120"/>
        <v>0</v>
      </c>
    </row>
    <row r="250" spans="1:58" ht="12.75" customHeight="1" x14ac:dyDescent="0.2">
      <c r="A250" s="107">
        <v>40798</v>
      </c>
      <c r="B250" s="108">
        <v>62.700001</v>
      </c>
      <c r="C250" s="108">
        <v>50.459999000000003</v>
      </c>
      <c r="D250" s="108">
        <v>50.279998999999997</v>
      </c>
      <c r="E250" s="108">
        <v>61.369999</v>
      </c>
      <c r="F250" s="108"/>
      <c r="G250" s="108"/>
      <c r="L250" s="156">
        <f>IF(int=Weekly,-$B$4,IF(int=Bi_Weekly,0,IF(int=Monthly,0,IF(int=Quarterly,0,IF(int=Yearly,0,IF(int=None,0,0))))))</f>
        <v>0</v>
      </c>
      <c r="M250" s="110">
        <f t="shared" si="121"/>
        <v>0</v>
      </c>
      <c r="N250" s="126">
        <f t="shared" si="122"/>
        <v>0</v>
      </c>
      <c r="O250" s="110">
        <f t="shared" si="123"/>
        <v>0</v>
      </c>
      <c r="P250" s="110">
        <f t="shared" si="124"/>
        <v>0</v>
      </c>
      <c r="Q250" s="110">
        <f t="shared" si="135"/>
        <v>41.428292136345576</v>
      </c>
      <c r="R250" s="110">
        <f t="shared" si="136"/>
        <v>47.820152643118959</v>
      </c>
      <c r="S250" s="110">
        <f t="shared" si="137"/>
        <v>53.349612117558515</v>
      </c>
      <c r="T250" s="110">
        <f t="shared" si="138"/>
        <v>14.703451647842906</v>
      </c>
      <c r="U250" s="110"/>
      <c r="V250" s="110"/>
      <c r="W250" s="110"/>
      <c r="X250" s="110"/>
      <c r="Y250" s="110"/>
      <c r="Z250" s="110"/>
      <c r="AA250" s="110">
        <f t="shared" si="125"/>
        <v>0</v>
      </c>
      <c r="AB250" s="110">
        <f t="shared" si="126"/>
        <v>0</v>
      </c>
      <c r="AC250" s="110">
        <f t="shared" si="127"/>
        <v>0</v>
      </c>
      <c r="AD250" s="110">
        <f t="shared" si="128"/>
        <v>0</v>
      </c>
      <c r="AE250" s="110">
        <f t="shared" si="129"/>
        <v>0</v>
      </c>
      <c r="AF250" s="110">
        <f t="shared" si="130"/>
        <v>0</v>
      </c>
      <c r="AG250" s="110">
        <f t="shared" si="131"/>
        <v>0</v>
      </c>
      <c r="AH250" s="110">
        <f t="shared" si="132"/>
        <v>0</v>
      </c>
      <c r="AI250" s="110">
        <f t="shared" si="139"/>
        <v>1.4957442102551428</v>
      </c>
      <c r="AJ250" s="110">
        <f t="shared" si="140"/>
        <v>2.6536830618474734</v>
      </c>
      <c r="AK250" s="110">
        <f t="shared" si="141"/>
        <v>2.1097342054508741</v>
      </c>
      <c r="AL250" s="110">
        <f t="shared" si="142"/>
        <v>0.61065034648940697</v>
      </c>
      <c r="AM250" s="110">
        <f t="shared" si="143"/>
        <v>42.924036346600715</v>
      </c>
      <c r="AN250" s="110">
        <f t="shared" si="144"/>
        <v>50.473835704966433</v>
      </c>
      <c r="AO250" s="110">
        <f t="shared" si="145"/>
        <v>55.459346323009392</v>
      </c>
      <c r="AP250" s="110">
        <f t="shared" si="146"/>
        <v>15.314101994332313</v>
      </c>
      <c r="AQ250" s="90">
        <f t="shared" si="147"/>
        <v>0</v>
      </c>
      <c r="AR250" s="90">
        <f t="shared" si="148"/>
        <v>-8315.0399999999991</v>
      </c>
      <c r="AS250" s="90">
        <f t="shared" si="149"/>
        <v>8595.3280697746868</v>
      </c>
      <c r="AT250" s="89">
        <f t="shared" si="150"/>
        <v>3.370856541576317E-2</v>
      </c>
      <c r="AU250" s="109">
        <f t="shared" si="155"/>
        <v>347.82764688731862</v>
      </c>
      <c r="AV250" s="108">
        <f t="shared" si="133"/>
        <v>8943.1557166620059</v>
      </c>
      <c r="AW250" s="129">
        <f t="shared" si="151"/>
        <v>7.5539710772528634E-2</v>
      </c>
      <c r="AX250" s="90">
        <f t="shared" si="152"/>
        <v>371.24105301962243</v>
      </c>
      <c r="AY250" s="108">
        <f t="shared" si="134"/>
        <v>8966.5691227943098</v>
      </c>
      <c r="AZ250" s="89">
        <f t="shared" si="153"/>
        <v>7.8355500730520999E-2</v>
      </c>
      <c r="BA250" s="109"/>
      <c r="BB250" s="109">
        <f t="shared" si="154"/>
        <v>8315.0399999999991</v>
      </c>
      <c r="BC250" s="109" t="e">
        <f>(B250*AM250)+(C250*AN250)+(D250*AO250)+(E250*AP250)+(F250*#REF!)+(G250*#REF!)</f>
        <v>#REF!</v>
      </c>
      <c r="BE250" s="108">
        <f t="shared" si="119"/>
        <v>62.700001</v>
      </c>
      <c r="BF250" s="108">
        <f t="shared" si="120"/>
        <v>0</v>
      </c>
    </row>
    <row r="251" spans="1:58" ht="12.75" customHeight="1" x14ac:dyDescent="0.2">
      <c r="A251" s="107">
        <v>40805</v>
      </c>
      <c r="B251" s="108">
        <v>58</v>
      </c>
      <c r="C251" s="108">
        <v>46.580002</v>
      </c>
      <c r="D251" s="108">
        <v>46.68</v>
      </c>
      <c r="E251" s="108">
        <v>56.02</v>
      </c>
      <c r="F251" s="108"/>
      <c r="G251" s="108"/>
      <c r="L251" s="156">
        <f>IF(int=Weekly,-$B$4,IF(int=Bi_Weekly,-$B$4,IF(int=Monthly,-$B$4,IF(int=Quarterly,0,IF(int=Yearly,0,IF(int=None,0,0))))))</f>
        <v>0</v>
      </c>
      <c r="M251" s="110">
        <f t="shared" si="121"/>
        <v>0</v>
      </c>
      <c r="N251" s="126">
        <f t="shared" si="122"/>
        <v>0</v>
      </c>
      <c r="O251" s="110">
        <f t="shared" si="123"/>
        <v>0</v>
      </c>
      <c r="P251" s="110">
        <f t="shared" si="124"/>
        <v>0</v>
      </c>
      <c r="Q251" s="110">
        <f t="shared" si="135"/>
        <v>41.428292136345576</v>
      </c>
      <c r="R251" s="110">
        <f t="shared" si="136"/>
        <v>47.820152643118959</v>
      </c>
      <c r="S251" s="110">
        <f t="shared" si="137"/>
        <v>53.349612117558515</v>
      </c>
      <c r="T251" s="110">
        <f t="shared" si="138"/>
        <v>14.703451647842906</v>
      </c>
      <c r="U251" s="110">
        <v>0.30599999999999999</v>
      </c>
      <c r="V251" s="110">
        <v>0.35799999999999998</v>
      </c>
      <c r="W251" s="110"/>
      <c r="X251" s="110"/>
      <c r="Y251" s="110"/>
      <c r="Z251" s="110"/>
      <c r="AA251" s="110">
        <f t="shared" si="125"/>
        <v>12.677057393721746</v>
      </c>
      <c r="AB251" s="110">
        <f t="shared" si="126"/>
        <v>17.119614646236588</v>
      </c>
      <c r="AC251" s="110">
        <f t="shared" si="127"/>
        <v>0</v>
      </c>
      <c r="AD251" s="110">
        <f t="shared" si="128"/>
        <v>0</v>
      </c>
      <c r="AE251" s="110">
        <f t="shared" si="129"/>
        <v>0.21856995506416804</v>
      </c>
      <c r="AF251" s="110">
        <f t="shared" si="130"/>
        <v>0.36753142789123511</v>
      </c>
      <c r="AG251" s="110">
        <f t="shared" si="131"/>
        <v>0</v>
      </c>
      <c r="AH251" s="110">
        <f t="shared" si="132"/>
        <v>0</v>
      </c>
      <c r="AI251" s="110">
        <f t="shared" si="139"/>
        <v>1.7143141653193108</v>
      </c>
      <c r="AJ251" s="110">
        <f t="shared" si="140"/>
        <v>3.0212144897387083</v>
      </c>
      <c r="AK251" s="110">
        <f t="shared" si="141"/>
        <v>2.1097342054508741</v>
      </c>
      <c r="AL251" s="110">
        <f t="shared" si="142"/>
        <v>0.61065034648940697</v>
      </c>
      <c r="AM251" s="110">
        <f t="shared" si="143"/>
        <v>43.142606301664884</v>
      </c>
      <c r="AN251" s="110">
        <f t="shared" si="144"/>
        <v>50.84136713285767</v>
      </c>
      <c r="AO251" s="110">
        <f t="shared" si="145"/>
        <v>55.459346323009392</v>
      </c>
      <c r="AP251" s="110">
        <f t="shared" si="146"/>
        <v>15.314101994332313</v>
      </c>
      <c r="AQ251" s="90">
        <f t="shared" si="147"/>
        <v>29.796672039958334</v>
      </c>
      <c r="AR251" s="90">
        <f t="shared" si="148"/>
        <v>-8315.0399999999991</v>
      </c>
      <c r="AS251" s="90">
        <f t="shared" si="149"/>
        <v>7944.351004624622</v>
      </c>
      <c r="AT251" s="89">
        <f t="shared" si="150"/>
        <v>-4.4580542652275512E-2</v>
      </c>
      <c r="AU251" s="109">
        <f t="shared" si="155"/>
        <v>377.62431892727693</v>
      </c>
      <c r="AV251" s="108">
        <f t="shared" si="133"/>
        <v>8321.9753235518983</v>
      </c>
      <c r="AW251" s="129">
        <f t="shared" si="151"/>
        <v>8.3406977620059664E-4</v>
      </c>
      <c r="AX251" s="90">
        <f t="shared" si="152"/>
        <v>372.84942368376142</v>
      </c>
      <c r="AY251" s="108">
        <f t="shared" si="134"/>
        <v>8317.2004283083843</v>
      </c>
      <c r="AZ251" s="89">
        <f t="shared" si="153"/>
        <v>2.5982175772876204E-4</v>
      </c>
      <c r="BA251" s="109"/>
      <c r="BB251" s="109">
        <f t="shared" si="154"/>
        <v>8315.0399999999991</v>
      </c>
      <c r="BC251" s="109" t="e">
        <f>(B251*AM251)+(C251*AN251)+(D251*AO251)+(E251*AP251)+(F251*#REF!)+(G251*#REF!)</f>
        <v>#REF!</v>
      </c>
      <c r="BE251" s="108">
        <f t="shared" si="119"/>
        <v>58</v>
      </c>
      <c r="BF251" s="108">
        <f t="shared" si="120"/>
        <v>0</v>
      </c>
    </row>
    <row r="252" spans="1:58" ht="12.75" customHeight="1" x14ac:dyDescent="0.2">
      <c r="A252" s="107">
        <v>40812</v>
      </c>
      <c r="B252" s="108">
        <v>57.720001000000003</v>
      </c>
      <c r="C252" s="108">
        <v>47.049999</v>
      </c>
      <c r="D252" s="108">
        <v>46.400002000000001</v>
      </c>
      <c r="E252" s="108">
        <v>55.580002</v>
      </c>
      <c r="F252" s="108"/>
      <c r="G252" s="108"/>
      <c r="L252" s="156">
        <f>IF(int=Weekly,-$B$4,IF(int=Bi_Weekly,0,IF(int=Monthly,0,IF(int=Quarterly,0,IF(int=Yearly,0,IF(int=None,0,0))))))</f>
        <v>0</v>
      </c>
      <c r="M252" s="110">
        <f t="shared" si="121"/>
        <v>0</v>
      </c>
      <c r="N252" s="126">
        <f t="shared" si="122"/>
        <v>0</v>
      </c>
      <c r="O252" s="110">
        <f t="shared" si="123"/>
        <v>0</v>
      </c>
      <c r="P252" s="110">
        <f t="shared" si="124"/>
        <v>0</v>
      </c>
      <c r="Q252" s="110">
        <f t="shared" si="135"/>
        <v>41.428292136345576</v>
      </c>
      <c r="R252" s="110">
        <f t="shared" si="136"/>
        <v>47.820152643118959</v>
      </c>
      <c r="S252" s="110">
        <f t="shared" si="137"/>
        <v>53.349612117558515</v>
      </c>
      <c r="T252" s="110">
        <f t="shared" si="138"/>
        <v>14.703451647842906</v>
      </c>
      <c r="U252" s="110"/>
      <c r="V252" s="110"/>
      <c r="W252" s="110"/>
      <c r="X252" s="110"/>
      <c r="Y252" s="110"/>
      <c r="Z252" s="110"/>
      <c r="AA252" s="110">
        <f t="shared" si="125"/>
        <v>0</v>
      </c>
      <c r="AB252" s="110">
        <f t="shared" si="126"/>
        <v>0</v>
      </c>
      <c r="AC252" s="110">
        <f t="shared" si="127"/>
        <v>0</v>
      </c>
      <c r="AD252" s="110">
        <f t="shared" si="128"/>
        <v>0</v>
      </c>
      <c r="AE252" s="110">
        <f t="shared" si="129"/>
        <v>0</v>
      </c>
      <c r="AF252" s="110">
        <f t="shared" si="130"/>
        <v>0</v>
      </c>
      <c r="AG252" s="110">
        <f t="shared" si="131"/>
        <v>0</v>
      </c>
      <c r="AH252" s="110">
        <f t="shared" si="132"/>
        <v>0</v>
      </c>
      <c r="AI252" s="110">
        <f t="shared" si="139"/>
        <v>1.7143141653193108</v>
      </c>
      <c r="AJ252" s="110">
        <f t="shared" si="140"/>
        <v>3.0212144897387083</v>
      </c>
      <c r="AK252" s="110">
        <f t="shared" si="141"/>
        <v>2.1097342054508741</v>
      </c>
      <c r="AL252" s="110">
        <f t="shared" si="142"/>
        <v>0.61065034648940697</v>
      </c>
      <c r="AM252" s="110">
        <f t="shared" si="143"/>
        <v>43.142606301664884</v>
      </c>
      <c r="AN252" s="110">
        <f t="shared" si="144"/>
        <v>50.84136713285767</v>
      </c>
      <c r="AO252" s="110">
        <f t="shared" si="145"/>
        <v>55.459346323009392</v>
      </c>
      <c r="AP252" s="110">
        <f t="shared" si="146"/>
        <v>15.314101994332313</v>
      </c>
      <c r="AQ252" s="90">
        <f t="shared" si="147"/>
        <v>0</v>
      </c>
      <c r="AR252" s="90">
        <f t="shared" si="148"/>
        <v>-8315.0399999999991</v>
      </c>
      <c r="AS252" s="90">
        <f t="shared" si="149"/>
        <v>7933.8191785247045</v>
      </c>
      <c r="AT252" s="89">
        <f t="shared" si="150"/>
        <v>-4.5847142223644721E-2</v>
      </c>
      <c r="AU252" s="109">
        <f t="shared" si="155"/>
        <v>377.62431892727693</v>
      </c>
      <c r="AV252" s="108">
        <f t="shared" si="133"/>
        <v>8311.4434974519809</v>
      </c>
      <c r="AW252" s="129">
        <f t="shared" si="151"/>
        <v>-4.3252979516850143E-4</v>
      </c>
      <c r="AX252" s="90">
        <f t="shared" si="152"/>
        <v>372.92997288910743</v>
      </c>
      <c r="AY252" s="108">
        <f t="shared" si="134"/>
        <v>8306.7491514138128</v>
      </c>
      <c r="AZ252" s="89">
        <f t="shared" si="153"/>
        <v>-9.9709064372344169E-4</v>
      </c>
      <c r="BA252" s="109"/>
      <c r="BB252" s="109">
        <f t="shared" si="154"/>
        <v>8315.0399999999991</v>
      </c>
      <c r="BC252" s="109" t="e">
        <f>(B252*AM252)+(C252*AN252)+(D252*AO252)+(E252*AP252)+(F252*#REF!)+(G252*#REF!)</f>
        <v>#REF!</v>
      </c>
      <c r="BE252" s="108">
        <f t="shared" si="119"/>
        <v>57.720001000000003</v>
      </c>
      <c r="BF252" s="108">
        <f t="shared" si="120"/>
        <v>0</v>
      </c>
    </row>
    <row r="253" spans="1:58" ht="12.75" customHeight="1" x14ac:dyDescent="0.2">
      <c r="A253" s="107">
        <v>40819</v>
      </c>
      <c r="B253" s="108">
        <v>58.970001000000003</v>
      </c>
      <c r="C253" s="108">
        <v>47.759998000000003</v>
      </c>
      <c r="D253" s="108">
        <v>47.09</v>
      </c>
      <c r="E253" s="108">
        <v>56.400002000000001</v>
      </c>
      <c r="F253" s="108"/>
      <c r="G253" s="108"/>
      <c r="L253" s="156">
        <f>IF(int=Weekly,-$B$4,IF(int=Bi_Weekly,-$B$4,IF(int=Monthly,0,IF(int=Quarterly,0,IF(int=Yearly,0,IF(int=None,0,0))))))</f>
        <v>0</v>
      </c>
      <c r="M253" s="110">
        <f t="shared" si="121"/>
        <v>0</v>
      </c>
      <c r="N253" s="126">
        <f t="shared" si="122"/>
        <v>0</v>
      </c>
      <c r="O253" s="110">
        <f t="shared" si="123"/>
        <v>0</v>
      </c>
      <c r="P253" s="110">
        <f t="shared" si="124"/>
        <v>0</v>
      </c>
      <c r="Q253" s="110">
        <f t="shared" si="135"/>
        <v>41.428292136345576</v>
      </c>
      <c r="R253" s="110">
        <f t="shared" si="136"/>
        <v>47.820152643118959</v>
      </c>
      <c r="S253" s="110">
        <f t="shared" si="137"/>
        <v>53.349612117558515</v>
      </c>
      <c r="T253" s="110">
        <f t="shared" si="138"/>
        <v>14.703451647842906</v>
      </c>
      <c r="U253" s="110"/>
      <c r="V253" s="110"/>
      <c r="W253" s="110"/>
      <c r="X253" s="110"/>
      <c r="Y253" s="110"/>
      <c r="Z253" s="110"/>
      <c r="AA253" s="110">
        <f t="shared" si="125"/>
        <v>0</v>
      </c>
      <c r="AB253" s="110">
        <f t="shared" si="126"/>
        <v>0</v>
      </c>
      <c r="AC253" s="110">
        <f t="shared" si="127"/>
        <v>0</v>
      </c>
      <c r="AD253" s="110">
        <f t="shared" si="128"/>
        <v>0</v>
      </c>
      <c r="AE253" s="110">
        <f t="shared" si="129"/>
        <v>0</v>
      </c>
      <c r="AF253" s="110">
        <f t="shared" si="130"/>
        <v>0</v>
      </c>
      <c r="AG253" s="110">
        <f t="shared" si="131"/>
        <v>0</v>
      </c>
      <c r="AH253" s="110">
        <f t="shared" si="132"/>
        <v>0</v>
      </c>
      <c r="AI253" s="110">
        <f t="shared" si="139"/>
        <v>1.7143141653193108</v>
      </c>
      <c r="AJ253" s="110">
        <f t="shared" si="140"/>
        <v>3.0212144897387083</v>
      </c>
      <c r="AK253" s="110">
        <f t="shared" si="141"/>
        <v>2.1097342054508741</v>
      </c>
      <c r="AL253" s="110">
        <f t="shared" si="142"/>
        <v>0.61065034648940697</v>
      </c>
      <c r="AM253" s="110">
        <f t="shared" si="143"/>
        <v>43.142606301664884</v>
      </c>
      <c r="AN253" s="110">
        <f t="shared" si="144"/>
        <v>50.84136713285767</v>
      </c>
      <c r="AO253" s="110">
        <f t="shared" si="145"/>
        <v>55.459346323009392</v>
      </c>
      <c r="AP253" s="110">
        <f t="shared" si="146"/>
        <v>15.314101994332313</v>
      </c>
      <c r="AQ253" s="90">
        <f t="shared" si="147"/>
        <v>0</v>
      </c>
      <c r="AR253" s="90">
        <f t="shared" si="148"/>
        <v>-8315.0399999999991</v>
      </c>
      <c r="AS253" s="90">
        <f t="shared" si="149"/>
        <v>8068.424760264721</v>
      </c>
      <c r="AT253" s="89">
        <f t="shared" si="150"/>
        <v>-2.9658936064682506E-2</v>
      </c>
      <c r="AU253" s="109">
        <f t="shared" si="155"/>
        <v>377.62431892727693</v>
      </c>
      <c r="AV253" s="108">
        <f t="shared" si="133"/>
        <v>8446.0490791919983</v>
      </c>
      <c r="AW253" s="129">
        <f t="shared" si="151"/>
        <v>1.5755676363793603E-2</v>
      </c>
      <c r="AX253" s="90">
        <f t="shared" si="152"/>
        <v>379.17437052867058</v>
      </c>
      <c r="AY253" s="108">
        <f t="shared" si="134"/>
        <v>8447.5991307933909</v>
      </c>
      <c r="AZ253" s="89">
        <f t="shared" si="153"/>
        <v>1.5942091775071665E-2</v>
      </c>
      <c r="BA253" s="109"/>
      <c r="BB253" s="109">
        <f t="shared" si="154"/>
        <v>8315.0399999999991</v>
      </c>
      <c r="BC253" s="109" t="e">
        <f>(B253*AM253)+(C253*AN253)+(D253*AO253)+(E253*AP253)+(F253*#REF!)+(G253*#REF!)</f>
        <v>#REF!</v>
      </c>
      <c r="BE253" s="108">
        <f t="shared" si="119"/>
        <v>58.970001000000003</v>
      </c>
      <c r="BF253" s="108">
        <f t="shared" si="120"/>
        <v>0</v>
      </c>
    </row>
    <row r="254" spans="1:58" ht="12.75" customHeight="1" x14ac:dyDescent="0.2">
      <c r="A254" s="107">
        <v>40826</v>
      </c>
      <c r="B254" s="108">
        <v>62.669998</v>
      </c>
      <c r="C254" s="108">
        <v>50.290000999999997</v>
      </c>
      <c r="D254" s="108">
        <v>49.959999000000003</v>
      </c>
      <c r="E254" s="108">
        <v>60.66</v>
      </c>
      <c r="F254" s="108"/>
      <c r="G254" s="108"/>
      <c r="L254" s="156">
        <f>IF(int=Weekly,-$B$4,IF(int=Bi_Weekly,0,IF(int=Monthly,0,IF(int=Quarterly,0,IF(int=Yearly,0,IF(int=None,0,0))))))</f>
        <v>0</v>
      </c>
      <c r="M254" s="110">
        <f t="shared" si="121"/>
        <v>0</v>
      </c>
      <c r="N254" s="126">
        <f t="shared" si="122"/>
        <v>0</v>
      </c>
      <c r="O254" s="110">
        <f t="shared" si="123"/>
        <v>0</v>
      </c>
      <c r="P254" s="110">
        <f t="shared" si="124"/>
        <v>0</v>
      </c>
      <c r="Q254" s="110">
        <f t="shared" si="135"/>
        <v>41.428292136345576</v>
      </c>
      <c r="R254" s="110">
        <f t="shared" si="136"/>
        <v>47.820152643118959</v>
      </c>
      <c r="S254" s="110">
        <f t="shared" si="137"/>
        <v>53.349612117558515</v>
      </c>
      <c r="T254" s="110">
        <f t="shared" si="138"/>
        <v>14.703451647842906</v>
      </c>
      <c r="U254" s="110"/>
      <c r="V254" s="110"/>
      <c r="W254" s="110"/>
      <c r="X254" s="110"/>
      <c r="Y254" s="110"/>
      <c r="Z254" s="110"/>
      <c r="AA254" s="110">
        <f t="shared" si="125"/>
        <v>0</v>
      </c>
      <c r="AB254" s="110">
        <f t="shared" si="126"/>
        <v>0</v>
      </c>
      <c r="AC254" s="110">
        <f t="shared" si="127"/>
        <v>0</v>
      </c>
      <c r="AD254" s="110">
        <f t="shared" si="128"/>
        <v>0</v>
      </c>
      <c r="AE254" s="110">
        <f t="shared" si="129"/>
        <v>0</v>
      </c>
      <c r="AF254" s="110">
        <f t="shared" si="130"/>
        <v>0</v>
      </c>
      <c r="AG254" s="110">
        <f t="shared" si="131"/>
        <v>0</v>
      </c>
      <c r="AH254" s="110">
        <f t="shared" si="132"/>
        <v>0</v>
      </c>
      <c r="AI254" s="110">
        <f t="shared" si="139"/>
        <v>1.7143141653193108</v>
      </c>
      <c r="AJ254" s="110">
        <f t="shared" si="140"/>
        <v>3.0212144897387083</v>
      </c>
      <c r="AK254" s="110">
        <f t="shared" si="141"/>
        <v>2.1097342054508741</v>
      </c>
      <c r="AL254" s="110">
        <f t="shared" si="142"/>
        <v>0.61065034648940697</v>
      </c>
      <c r="AM254" s="110">
        <f t="shared" si="143"/>
        <v>43.142606301664884</v>
      </c>
      <c r="AN254" s="110">
        <f t="shared" si="144"/>
        <v>50.84136713285767</v>
      </c>
      <c r="AO254" s="110">
        <f t="shared" si="145"/>
        <v>55.459346323009392</v>
      </c>
      <c r="AP254" s="110">
        <f t="shared" si="146"/>
        <v>15.314101994332313</v>
      </c>
      <c r="AQ254" s="90">
        <f t="shared" si="147"/>
        <v>0</v>
      </c>
      <c r="AR254" s="90">
        <f t="shared" si="148"/>
        <v>-8315.0399999999991</v>
      </c>
      <c r="AS254" s="90">
        <f t="shared" si="149"/>
        <v>8558.4444545725601</v>
      </c>
      <c r="AT254" s="89">
        <f t="shared" si="150"/>
        <v>2.9272794186505635E-2</v>
      </c>
      <c r="AU254" s="109">
        <f t="shared" si="155"/>
        <v>377.62431892727693</v>
      </c>
      <c r="AV254" s="108">
        <f t="shared" si="133"/>
        <v>8936.0687734998373</v>
      </c>
      <c r="AW254" s="129">
        <f t="shared" si="151"/>
        <v>7.4687406614981855E-2</v>
      </c>
      <c r="AX254" s="90">
        <f t="shared" si="152"/>
        <v>401.81731383474585</v>
      </c>
      <c r="AY254" s="108">
        <f t="shared" si="134"/>
        <v>8960.2617684073066</v>
      </c>
      <c r="AZ254" s="89">
        <f t="shared" si="153"/>
        <v>7.7596953040190764E-2</v>
      </c>
      <c r="BA254" s="109"/>
      <c r="BB254" s="109">
        <f t="shared" si="154"/>
        <v>8315.0399999999991</v>
      </c>
      <c r="BC254" s="109" t="e">
        <f>(B254*AM254)+(C254*AN254)+(D254*AO254)+(E254*AP254)+(F254*#REF!)+(G254*#REF!)</f>
        <v>#REF!</v>
      </c>
      <c r="BE254" s="108">
        <f t="shared" si="119"/>
        <v>62.669998</v>
      </c>
      <c r="BF254" s="108">
        <f t="shared" si="120"/>
        <v>0</v>
      </c>
    </row>
    <row r="255" spans="1:58" ht="12.75" customHeight="1" x14ac:dyDescent="0.2">
      <c r="A255" s="107">
        <v>40833</v>
      </c>
      <c r="B255" s="108">
        <v>63.259998000000003</v>
      </c>
      <c r="C255" s="108">
        <v>51.279998999999997</v>
      </c>
      <c r="D255" s="108">
        <v>50.869999</v>
      </c>
      <c r="E255" s="108">
        <v>61.459999000000003</v>
      </c>
      <c r="F255" s="108"/>
      <c r="G255" s="108"/>
      <c r="L255" s="156">
        <f>IF(int=Weekly,-$B$4,IF(int=Bi_Weekly,-$B$4,IF(int=Monthly,-$B$4,IF(int=Quarterly,0,IF(int=Yearly,0,IF(int=None,0,0))))))</f>
        <v>0</v>
      </c>
      <c r="M255" s="110">
        <f t="shared" si="121"/>
        <v>0</v>
      </c>
      <c r="N255" s="126">
        <f t="shared" si="122"/>
        <v>0</v>
      </c>
      <c r="O255" s="110">
        <f t="shared" si="123"/>
        <v>0</v>
      </c>
      <c r="P255" s="110">
        <f t="shared" si="124"/>
        <v>0</v>
      </c>
      <c r="Q255" s="110">
        <f t="shared" si="135"/>
        <v>41.428292136345576</v>
      </c>
      <c r="R255" s="110">
        <f t="shared" si="136"/>
        <v>47.820152643118959</v>
      </c>
      <c r="S255" s="110">
        <f t="shared" si="137"/>
        <v>53.349612117558515</v>
      </c>
      <c r="T255" s="110">
        <f t="shared" si="138"/>
        <v>14.703451647842906</v>
      </c>
      <c r="U255" s="110"/>
      <c r="V255" s="110"/>
      <c r="W255" s="110"/>
      <c r="X255" s="110"/>
      <c r="Y255" s="110"/>
      <c r="Z255" s="110"/>
      <c r="AA255" s="110">
        <f t="shared" si="125"/>
        <v>0</v>
      </c>
      <c r="AB255" s="110">
        <f t="shared" si="126"/>
        <v>0</v>
      </c>
      <c r="AC255" s="110">
        <f t="shared" si="127"/>
        <v>0</v>
      </c>
      <c r="AD255" s="110">
        <f t="shared" si="128"/>
        <v>0</v>
      </c>
      <c r="AE255" s="110">
        <f t="shared" si="129"/>
        <v>0</v>
      </c>
      <c r="AF255" s="110">
        <f t="shared" si="130"/>
        <v>0</v>
      </c>
      <c r="AG255" s="110">
        <f t="shared" si="131"/>
        <v>0</v>
      </c>
      <c r="AH255" s="110">
        <f t="shared" si="132"/>
        <v>0</v>
      </c>
      <c r="AI255" s="110">
        <f t="shared" si="139"/>
        <v>1.7143141653193108</v>
      </c>
      <c r="AJ255" s="110">
        <f t="shared" si="140"/>
        <v>3.0212144897387083</v>
      </c>
      <c r="AK255" s="110">
        <f t="shared" si="141"/>
        <v>2.1097342054508741</v>
      </c>
      <c r="AL255" s="110">
        <f t="shared" si="142"/>
        <v>0.61065034648940697</v>
      </c>
      <c r="AM255" s="110">
        <f t="shared" si="143"/>
        <v>43.142606301664884</v>
      </c>
      <c r="AN255" s="110">
        <f t="shared" si="144"/>
        <v>50.84136713285767</v>
      </c>
      <c r="AO255" s="110">
        <f t="shared" si="145"/>
        <v>55.459346323009392</v>
      </c>
      <c r="AP255" s="110">
        <f t="shared" si="146"/>
        <v>15.314101994332313</v>
      </c>
      <c r="AQ255" s="90">
        <f t="shared" si="147"/>
        <v>0</v>
      </c>
      <c r="AR255" s="90">
        <f t="shared" si="148"/>
        <v>-8315.0399999999991</v>
      </c>
      <c r="AS255" s="90">
        <f t="shared" si="149"/>
        <v>8690.5398960511866</v>
      </c>
      <c r="AT255" s="89">
        <f t="shared" si="150"/>
        <v>4.5159120828184518E-2</v>
      </c>
      <c r="AU255" s="109">
        <f t="shared" si="155"/>
        <v>377.62431892727693</v>
      </c>
      <c r="AV255" s="108">
        <f t="shared" si="133"/>
        <v>9068.1642149784639</v>
      </c>
      <c r="AW255" s="129">
        <f t="shared" si="151"/>
        <v>9.0573733256660738E-2</v>
      </c>
      <c r="AX255" s="90">
        <f t="shared" si="152"/>
        <v>408.22813328819814</v>
      </c>
      <c r="AY255" s="108">
        <f t="shared" si="134"/>
        <v>9098.7680293393842</v>
      </c>
      <c r="AZ255" s="89">
        <f t="shared" si="153"/>
        <v>9.4254270495317538E-2</v>
      </c>
      <c r="BA255" s="109"/>
      <c r="BB255" s="109">
        <f t="shared" si="154"/>
        <v>8315.0399999999991</v>
      </c>
      <c r="BC255" s="109" t="e">
        <f>(B255*AM255)+(C255*AN255)+(D255*AO255)+(E255*AP255)+(F255*#REF!)+(G255*#REF!)</f>
        <v>#REF!</v>
      </c>
      <c r="BE255" s="108">
        <f t="shared" si="119"/>
        <v>63.259998000000003</v>
      </c>
      <c r="BF255" s="108">
        <f t="shared" si="120"/>
        <v>0</v>
      </c>
    </row>
    <row r="256" spans="1:58" ht="12.75" customHeight="1" x14ac:dyDescent="0.2">
      <c r="A256" s="107">
        <v>40840</v>
      </c>
      <c r="B256" s="108">
        <v>65.949996999999996</v>
      </c>
      <c r="C256" s="108">
        <v>53.369999</v>
      </c>
      <c r="D256" s="108">
        <v>53.209999000000003</v>
      </c>
      <c r="E256" s="108">
        <v>65.279999000000004</v>
      </c>
      <c r="F256" s="108"/>
      <c r="G256" s="108"/>
      <c r="L256" s="156">
        <f>IF(int=Weekly,-$B$4,IF(int=Bi_Weekly,0,IF(int=Monthly,0,IF(int=Quarterly,-$B$4,IF(int=Yearly,0,IF(int=None,0,0))))))</f>
        <v>-489.12</v>
      </c>
      <c r="M256" s="110">
        <f t="shared" si="121"/>
        <v>2.3784805327587808</v>
      </c>
      <c r="N256" s="126">
        <f t="shared" si="122"/>
        <v>2.6623451876024955</v>
      </c>
      <c r="O256" s="110">
        <f t="shared" si="123"/>
        <v>2.658400801698944</v>
      </c>
      <c r="P256" s="110">
        <f t="shared" si="124"/>
        <v>0.74626765849061982</v>
      </c>
      <c r="Q256" s="110">
        <f t="shared" si="135"/>
        <v>43.806772669104355</v>
      </c>
      <c r="R256" s="110">
        <f t="shared" si="136"/>
        <v>50.482497830721456</v>
      </c>
      <c r="S256" s="110">
        <f t="shared" si="137"/>
        <v>56.00801291925746</v>
      </c>
      <c r="T256" s="110">
        <f t="shared" si="138"/>
        <v>15.449719306333526</v>
      </c>
      <c r="U256" s="110"/>
      <c r="V256" s="110"/>
      <c r="W256" s="110"/>
      <c r="X256" s="110"/>
      <c r="Y256" s="110"/>
      <c r="Z256" s="110"/>
      <c r="AA256" s="110">
        <f t="shared" si="125"/>
        <v>0</v>
      </c>
      <c r="AB256" s="110">
        <f t="shared" si="126"/>
        <v>0</v>
      </c>
      <c r="AC256" s="110">
        <f t="shared" si="127"/>
        <v>0</v>
      </c>
      <c r="AD256" s="110">
        <f t="shared" si="128"/>
        <v>0</v>
      </c>
      <c r="AE256" s="110">
        <f t="shared" si="129"/>
        <v>0</v>
      </c>
      <c r="AF256" s="110">
        <f t="shared" si="130"/>
        <v>0</v>
      </c>
      <c r="AG256" s="110">
        <f t="shared" si="131"/>
        <v>0</v>
      </c>
      <c r="AH256" s="110">
        <f t="shared" si="132"/>
        <v>0</v>
      </c>
      <c r="AI256" s="110">
        <f t="shared" si="139"/>
        <v>1.7143141653193108</v>
      </c>
      <c r="AJ256" s="110">
        <f t="shared" si="140"/>
        <v>3.0212144897387083</v>
      </c>
      <c r="AK256" s="110">
        <f t="shared" si="141"/>
        <v>2.1097342054508741</v>
      </c>
      <c r="AL256" s="110">
        <f t="shared" si="142"/>
        <v>0.61065034648940697</v>
      </c>
      <c r="AM256" s="110">
        <f t="shared" si="143"/>
        <v>45.521086834423663</v>
      </c>
      <c r="AN256" s="110">
        <f t="shared" si="144"/>
        <v>53.503712320460167</v>
      </c>
      <c r="AO256" s="110">
        <f t="shared" si="145"/>
        <v>58.117747124708337</v>
      </c>
      <c r="AP256" s="110">
        <f t="shared" si="146"/>
        <v>16.060369652822931</v>
      </c>
      <c r="AQ256" s="90">
        <f t="shared" si="147"/>
        <v>0</v>
      </c>
      <c r="AR256" s="90">
        <f t="shared" si="148"/>
        <v>-8804.16</v>
      </c>
      <c r="AS256" s="90">
        <f t="shared" si="149"/>
        <v>9572.0513571436313</v>
      </c>
      <c r="AT256" s="89">
        <f t="shared" si="150"/>
        <v>8.7219150622391162E-2</v>
      </c>
      <c r="AU256" s="109">
        <f t="shared" si="155"/>
        <v>377.62431892727693</v>
      </c>
      <c r="AV256" s="108">
        <f t="shared" si="133"/>
        <v>9949.6756760709086</v>
      </c>
      <c r="AW256" s="129">
        <f t="shared" si="151"/>
        <v>0.13011072902706311</v>
      </c>
      <c r="AX256" s="90">
        <f t="shared" si="152"/>
        <v>426.42343732649135</v>
      </c>
      <c r="AY256" s="108">
        <f t="shared" si="134"/>
        <v>9998.474794470123</v>
      </c>
      <c r="AZ256" s="89">
        <f t="shared" si="153"/>
        <v>0.13565346318900651</v>
      </c>
      <c r="BA256" s="109"/>
      <c r="BB256" s="109">
        <f t="shared" si="154"/>
        <v>8804.16</v>
      </c>
      <c r="BC256" s="109" t="e">
        <f>(B256*AM256)+(C256*AN256)+(D256*AO256)+(E256*AP256)+(F256*#REF!)+(G256*#REF!)</f>
        <v>#REF!</v>
      </c>
      <c r="BE256" s="108">
        <f t="shared" si="119"/>
        <v>65.949996999999996</v>
      </c>
      <c r="BF256" s="108">
        <f t="shared" si="120"/>
        <v>0</v>
      </c>
    </row>
    <row r="257" spans="1:58" ht="12.75" customHeight="1" x14ac:dyDescent="0.2">
      <c r="A257" s="107">
        <v>40847</v>
      </c>
      <c r="B257" s="108">
        <v>64.489998</v>
      </c>
      <c r="C257" s="108">
        <v>51.779998999999997</v>
      </c>
      <c r="D257" s="108">
        <v>52.57</v>
      </c>
      <c r="E257" s="108">
        <v>63.889999000000003</v>
      </c>
      <c r="F257" s="108"/>
      <c r="G257" s="108"/>
      <c r="L257" s="156">
        <f>IF(int=Weekly,-$B$4,IF(int=Bi_Weekly,-$B$4,IF(int=Monthly,0,IF(int=Quarterly,0,IF(int=Yearly,0,IF(int=None,0,0))))))</f>
        <v>0</v>
      </c>
      <c r="M257" s="110">
        <f t="shared" si="121"/>
        <v>0</v>
      </c>
      <c r="N257" s="126">
        <f t="shared" si="122"/>
        <v>0</v>
      </c>
      <c r="O257" s="110">
        <f t="shared" si="123"/>
        <v>0</v>
      </c>
      <c r="P257" s="110">
        <f t="shared" si="124"/>
        <v>0</v>
      </c>
      <c r="Q257" s="110">
        <f t="shared" si="135"/>
        <v>43.806772669104355</v>
      </c>
      <c r="R257" s="110">
        <f t="shared" si="136"/>
        <v>50.482497830721456</v>
      </c>
      <c r="S257" s="110">
        <f t="shared" si="137"/>
        <v>56.00801291925746</v>
      </c>
      <c r="T257" s="110">
        <f t="shared" si="138"/>
        <v>15.449719306333526</v>
      </c>
      <c r="U257" s="110"/>
      <c r="V257" s="110"/>
      <c r="W257" s="110"/>
      <c r="X257" s="110"/>
      <c r="Y257" s="110"/>
      <c r="Z257" s="110"/>
      <c r="AA257" s="110">
        <f t="shared" si="125"/>
        <v>0</v>
      </c>
      <c r="AB257" s="110">
        <f t="shared" si="126"/>
        <v>0</v>
      </c>
      <c r="AC257" s="110">
        <f t="shared" si="127"/>
        <v>0</v>
      </c>
      <c r="AD257" s="110">
        <f t="shared" si="128"/>
        <v>0</v>
      </c>
      <c r="AE257" s="110">
        <f t="shared" si="129"/>
        <v>0</v>
      </c>
      <c r="AF257" s="110">
        <f t="shared" si="130"/>
        <v>0</v>
      </c>
      <c r="AG257" s="110">
        <f t="shared" si="131"/>
        <v>0</v>
      </c>
      <c r="AH257" s="110">
        <f t="shared" si="132"/>
        <v>0</v>
      </c>
      <c r="AI257" s="110">
        <f t="shared" si="139"/>
        <v>1.7143141653193108</v>
      </c>
      <c r="AJ257" s="110">
        <f t="shared" si="140"/>
        <v>3.0212144897387083</v>
      </c>
      <c r="AK257" s="110">
        <f t="shared" si="141"/>
        <v>2.1097342054508741</v>
      </c>
      <c r="AL257" s="110">
        <f t="shared" si="142"/>
        <v>0.61065034648940697</v>
      </c>
      <c r="AM257" s="110">
        <f t="shared" si="143"/>
        <v>45.521086834423663</v>
      </c>
      <c r="AN257" s="110">
        <f t="shared" si="144"/>
        <v>53.503712320460167</v>
      </c>
      <c r="AO257" s="110">
        <f t="shared" si="145"/>
        <v>58.117747124708337</v>
      </c>
      <c r="AP257" s="110">
        <f t="shared" si="146"/>
        <v>16.060369652822931</v>
      </c>
      <c r="AQ257" s="90">
        <f t="shared" si="147"/>
        <v>0</v>
      </c>
      <c r="AR257" s="90">
        <f t="shared" si="148"/>
        <v>-8804.16</v>
      </c>
      <c r="AS257" s="90">
        <f t="shared" si="149"/>
        <v>9370.5061592065467</v>
      </c>
      <c r="AT257" s="89">
        <f t="shared" si="150"/>
        <v>6.4327108912894282E-2</v>
      </c>
      <c r="AU257" s="109">
        <f t="shared" si="155"/>
        <v>377.62431892727693</v>
      </c>
      <c r="AV257" s="108">
        <f t="shared" si="133"/>
        <v>9748.130478133824</v>
      </c>
      <c r="AW257" s="129">
        <f t="shared" si="151"/>
        <v>0.10721868731756623</v>
      </c>
      <c r="AX257" s="90">
        <f t="shared" si="152"/>
        <v>416.91777755738013</v>
      </c>
      <c r="AY257" s="108">
        <f t="shared" si="134"/>
        <v>9787.4239367639275</v>
      </c>
      <c r="AZ257" s="89">
        <f t="shared" si="153"/>
        <v>0.11168174326272218</v>
      </c>
      <c r="BA257" s="109"/>
      <c r="BB257" s="109">
        <f t="shared" si="154"/>
        <v>8804.16</v>
      </c>
      <c r="BC257" s="109" t="e">
        <f>(B257*AM257)+(C257*AN257)+(D257*AO257)+(E257*AP257)+(F257*#REF!)+(G257*#REF!)</f>
        <v>#REF!</v>
      </c>
      <c r="BE257" s="108">
        <f t="shared" si="119"/>
        <v>64.489998</v>
      </c>
      <c r="BF257" s="108">
        <f t="shared" si="120"/>
        <v>0</v>
      </c>
    </row>
    <row r="258" spans="1:58" ht="12.75" customHeight="1" x14ac:dyDescent="0.2">
      <c r="A258" s="107">
        <v>40854</v>
      </c>
      <c r="B258" s="108">
        <v>64.919998000000007</v>
      </c>
      <c r="C258" s="108">
        <v>52.34</v>
      </c>
      <c r="D258" s="108">
        <v>52.560001</v>
      </c>
      <c r="E258" s="108">
        <v>63.950001</v>
      </c>
      <c r="F258" s="108"/>
      <c r="G258" s="108"/>
      <c r="L258" s="156">
        <f>IF(int=Weekly,-$B$4,IF(int=Bi_Weekly,0,IF(int=Monthly,0,IF(int=Quarterly,0,IF(int=Yearly,0,IF(int=None,0,0))))))</f>
        <v>0</v>
      </c>
      <c r="M258" s="110">
        <f t="shared" si="121"/>
        <v>0</v>
      </c>
      <c r="N258" s="126">
        <f t="shared" si="122"/>
        <v>0</v>
      </c>
      <c r="O258" s="110">
        <f t="shared" si="123"/>
        <v>0</v>
      </c>
      <c r="P258" s="110">
        <f t="shared" si="124"/>
        <v>0</v>
      </c>
      <c r="Q258" s="110">
        <f t="shared" si="135"/>
        <v>43.806772669104355</v>
      </c>
      <c r="R258" s="110">
        <f t="shared" si="136"/>
        <v>50.482497830721456</v>
      </c>
      <c r="S258" s="110">
        <f t="shared" si="137"/>
        <v>56.00801291925746</v>
      </c>
      <c r="T258" s="110">
        <f t="shared" si="138"/>
        <v>15.449719306333526</v>
      </c>
      <c r="U258" s="110"/>
      <c r="V258" s="110"/>
      <c r="W258" s="110"/>
      <c r="X258" s="110"/>
      <c r="Y258" s="110"/>
      <c r="Z258" s="110"/>
      <c r="AA258" s="110">
        <f t="shared" si="125"/>
        <v>0</v>
      </c>
      <c r="AB258" s="110">
        <f t="shared" si="126"/>
        <v>0</v>
      </c>
      <c r="AC258" s="110">
        <f t="shared" si="127"/>
        <v>0</v>
      </c>
      <c r="AD258" s="110">
        <f t="shared" si="128"/>
        <v>0</v>
      </c>
      <c r="AE258" s="110">
        <f t="shared" si="129"/>
        <v>0</v>
      </c>
      <c r="AF258" s="110">
        <f t="shared" si="130"/>
        <v>0</v>
      </c>
      <c r="AG258" s="110">
        <f t="shared" si="131"/>
        <v>0</v>
      </c>
      <c r="AH258" s="110">
        <f t="shared" si="132"/>
        <v>0</v>
      </c>
      <c r="AI258" s="110">
        <f t="shared" si="139"/>
        <v>1.7143141653193108</v>
      </c>
      <c r="AJ258" s="110">
        <f t="shared" si="140"/>
        <v>3.0212144897387083</v>
      </c>
      <c r="AK258" s="110">
        <f t="shared" si="141"/>
        <v>2.1097342054508741</v>
      </c>
      <c r="AL258" s="110">
        <f t="shared" si="142"/>
        <v>0.61065034648940697</v>
      </c>
      <c r="AM258" s="110">
        <f t="shared" si="143"/>
        <v>45.521086834423663</v>
      </c>
      <c r="AN258" s="110">
        <f t="shared" si="144"/>
        <v>53.503712320460167</v>
      </c>
      <c r="AO258" s="110">
        <f t="shared" si="145"/>
        <v>58.117747124708337</v>
      </c>
      <c r="AP258" s="110">
        <f t="shared" si="146"/>
        <v>16.060369652822931</v>
      </c>
      <c r="AQ258" s="90">
        <f t="shared" si="147"/>
        <v>0</v>
      </c>
      <c r="AR258" s="90">
        <f t="shared" si="148"/>
        <v>-8804.16</v>
      </c>
      <c r="AS258" s="90">
        <f t="shared" si="149"/>
        <v>9417.9803106586041</v>
      </c>
      <c r="AT258" s="89">
        <f t="shared" si="150"/>
        <v>6.9719349791303786E-2</v>
      </c>
      <c r="AU258" s="109">
        <f t="shared" si="155"/>
        <v>377.62431892727693</v>
      </c>
      <c r="AV258" s="108">
        <f t="shared" si="133"/>
        <v>9795.6046295858814</v>
      </c>
      <c r="AW258" s="129">
        <f t="shared" si="151"/>
        <v>0.11261092819597573</v>
      </c>
      <c r="AX258" s="90">
        <f t="shared" si="152"/>
        <v>419.36236079370542</v>
      </c>
      <c r="AY258" s="108">
        <f t="shared" si="134"/>
        <v>9837.3426714523102</v>
      </c>
      <c r="AZ258" s="89">
        <f t="shared" si="153"/>
        <v>0.11735164643217644</v>
      </c>
      <c r="BA258" s="109"/>
      <c r="BB258" s="109">
        <f t="shared" si="154"/>
        <v>8804.16</v>
      </c>
      <c r="BC258" s="109" t="e">
        <f>(B258*AM258)+(C258*AN258)+(D258*AO258)+(E258*AP258)+(F258*#REF!)+(G258*#REF!)</f>
        <v>#REF!</v>
      </c>
      <c r="BE258" s="108">
        <f t="shared" si="119"/>
        <v>64.919998000000007</v>
      </c>
      <c r="BF258" s="108">
        <f t="shared" si="120"/>
        <v>0</v>
      </c>
    </row>
    <row r="259" spans="1:58" ht="12.75" customHeight="1" x14ac:dyDescent="0.2">
      <c r="A259" s="107">
        <v>40861</v>
      </c>
      <c r="B259" s="108">
        <v>62.459999000000003</v>
      </c>
      <c r="C259" s="108">
        <v>50.369999</v>
      </c>
      <c r="D259" s="108">
        <v>50.880001</v>
      </c>
      <c r="E259" s="108">
        <v>61.919998</v>
      </c>
      <c r="F259" s="108"/>
      <c r="G259" s="108"/>
      <c r="L259" s="156">
        <f>IF(int=Weekly,-$B$4,IF(int=Bi_Weekly,-$B$4,IF(int=Monthly,-$B$4,IF(int=Quarterly,0,IF(int=Yearly,0,IF(int=None,0,0))))))</f>
        <v>0</v>
      </c>
      <c r="M259" s="110">
        <f t="shared" si="121"/>
        <v>0</v>
      </c>
      <c r="N259" s="126">
        <f t="shared" si="122"/>
        <v>0</v>
      </c>
      <c r="O259" s="110">
        <f t="shared" si="123"/>
        <v>0</v>
      </c>
      <c r="P259" s="110">
        <f t="shared" si="124"/>
        <v>0</v>
      </c>
      <c r="Q259" s="110">
        <f t="shared" si="135"/>
        <v>43.806772669104355</v>
      </c>
      <c r="R259" s="110">
        <f t="shared" si="136"/>
        <v>50.482497830721456</v>
      </c>
      <c r="S259" s="110">
        <f t="shared" si="137"/>
        <v>56.00801291925746</v>
      </c>
      <c r="T259" s="110">
        <f t="shared" si="138"/>
        <v>15.449719306333526</v>
      </c>
      <c r="U259" s="110"/>
      <c r="V259" s="110"/>
      <c r="W259" s="110"/>
      <c r="X259" s="110"/>
      <c r="Y259" s="110"/>
      <c r="Z259" s="110"/>
      <c r="AA259" s="110">
        <f t="shared" si="125"/>
        <v>0</v>
      </c>
      <c r="AB259" s="110">
        <f t="shared" si="126"/>
        <v>0</v>
      </c>
      <c r="AC259" s="110">
        <f t="shared" si="127"/>
        <v>0</v>
      </c>
      <c r="AD259" s="110">
        <f t="shared" si="128"/>
        <v>0</v>
      </c>
      <c r="AE259" s="110">
        <f t="shared" si="129"/>
        <v>0</v>
      </c>
      <c r="AF259" s="110">
        <f t="shared" si="130"/>
        <v>0</v>
      </c>
      <c r="AG259" s="110">
        <f t="shared" si="131"/>
        <v>0</v>
      </c>
      <c r="AH259" s="110">
        <f t="shared" si="132"/>
        <v>0</v>
      </c>
      <c r="AI259" s="110">
        <f t="shared" si="139"/>
        <v>1.7143141653193108</v>
      </c>
      <c r="AJ259" s="110">
        <f t="shared" si="140"/>
        <v>3.0212144897387083</v>
      </c>
      <c r="AK259" s="110">
        <f t="shared" si="141"/>
        <v>2.1097342054508741</v>
      </c>
      <c r="AL259" s="110">
        <f t="shared" si="142"/>
        <v>0.61065034648940697</v>
      </c>
      <c r="AM259" s="110">
        <f t="shared" si="143"/>
        <v>45.521086834423663</v>
      </c>
      <c r="AN259" s="110">
        <f t="shared" si="144"/>
        <v>53.503712320460167</v>
      </c>
      <c r="AO259" s="110">
        <f t="shared" si="145"/>
        <v>58.117747124708337</v>
      </c>
      <c r="AP259" s="110">
        <f t="shared" si="146"/>
        <v>16.060369652822931</v>
      </c>
      <c r="AQ259" s="90">
        <f t="shared" si="147"/>
        <v>0</v>
      </c>
      <c r="AR259" s="90">
        <f t="shared" si="148"/>
        <v>-8804.16</v>
      </c>
      <c r="AS259" s="90">
        <f t="shared" si="149"/>
        <v>9085.308684244992</v>
      </c>
      <c r="AT259" s="89">
        <f t="shared" si="150"/>
        <v>3.1933618226496652E-2</v>
      </c>
      <c r="AU259" s="109">
        <f t="shared" si="155"/>
        <v>377.62431892727693</v>
      </c>
      <c r="AV259" s="108">
        <f t="shared" si="133"/>
        <v>9462.9330031722693</v>
      </c>
      <c r="AW259" s="129">
        <f t="shared" si="151"/>
        <v>7.48251966311686E-2</v>
      </c>
      <c r="AX259" s="90">
        <f t="shared" si="152"/>
        <v>404.40937859485234</v>
      </c>
      <c r="AY259" s="108">
        <f t="shared" si="134"/>
        <v>9489.7180628398437</v>
      </c>
      <c r="AZ259" s="89">
        <f t="shared" si="153"/>
        <v>7.7867515224603334E-2</v>
      </c>
      <c r="BA259" s="109"/>
      <c r="BB259" s="109">
        <f t="shared" si="154"/>
        <v>8804.16</v>
      </c>
      <c r="BC259" s="109" t="e">
        <f>(B259*AM259)+(C259*AN259)+(D259*AO259)+(E259*AP259)+(F259*#REF!)+(G259*#REF!)</f>
        <v>#REF!</v>
      </c>
      <c r="BE259" s="108">
        <f t="shared" si="119"/>
        <v>62.459999000000003</v>
      </c>
      <c r="BF259" s="108">
        <f t="shared" si="120"/>
        <v>0</v>
      </c>
    </row>
    <row r="260" spans="1:58" ht="12.75" customHeight="1" x14ac:dyDescent="0.2">
      <c r="A260" s="107">
        <v>40868</v>
      </c>
      <c r="B260" s="108">
        <v>59.459999000000003</v>
      </c>
      <c r="C260" s="108">
        <v>47.880001</v>
      </c>
      <c r="D260" s="108">
        <v>48.360000999999997</v>
      </c>
      <c r="E260" s="108">
        <v>57.919998</v>
      </c>
      <c r="F260" s="108"/>
      <c r="G260" s="108"/>
      <c r="L260" s="156">
        <f>IF(int=Weekly,-$B$4,IF(int=Bi_Weekly,0,IF(int=Monthly,0,IF(int=Quarterly,0,IF(int=Yearly,0,IF(int=None,0,0))))))</f>
        <v>0</v>
      </c>
      <c r="M260" s="110">
        <f t="shared" si="121"/>
        <v>0</v>
      </c>
      <c r="N260" s="126">
        <f t="shared" si="122"/>
        <v>0</v>
      </c>
      <c r="O260" s="110">
        <f t="shared" si="123"/>
        <v>0</v>
      </c>
      <c r="P260" s="110">
        <f t="shared" si="124"/>
        <v>0</v>
      </c>
      <c r="Q260" s="110">
        <f t="shared" si="135"/>
        <v>43.806772669104355</v>
      </c>
      <c r="R260" s="110">
        <f t="shared" si="136"/>
        <v>50.482497830721456</v>
      </c>
      <c r="S260" s="110">
        <f t="shared" si="137"/>
        <v>56.00801291925746</v>
      </c>
      <c r="T260" s="110">
        <f t="shared" si="138"/>
        <v>15.449719306333526</v>
      </c>
      <c r="U260" s="110"/>
      <c r="V260" s="110"/>
      <c r="W260" s="110"/>
      <c r="X260" s="110"/>
      <c r="Y260" s="110"/>
      <c r="Z260" s="110"/>
      <c r="AA260" s="110">
        <f t="shared" si="125"/>
        <v>0</v>
      </c>
      <c r="AB260" s="110">
        <f t="shared" si="126"/>
        <v>0</v>
      </c>
      <c r="AC260" s="110">
        <f t="shared" si="127"/>
        <v>0</v>
      </c>
      <c r="AD260" s="110">
        <f t="shared" si="128"/>
        <v>0</v>
      </c>
      <c r="AE260" s="110">
        <f t="shared" si="129"/>
        <v>0</v>
      </c>
      <c r="AF260" s="110">
        <f t="shared" si="130"/>
        <v>0</v>
      </c>
      <c r="AG260" s="110">
        <f t="shared" si="131"/>
        <v>0</v>
      </c>
      <c r="AH260" s="110">
        <f t="shared" si="132"/>
        <v>0</v>
      </c>
      <c r="AI260" s="110">
        <f t="shared" si="139"/>
        <v>1.7143141653193108</v>
      </c>
      <c r="AJ260" s="110">
        <f t="shared" si="140"/>
        <v>3.0212144897387083</v>
      </c>
      <c r="AK260" s="110">
        <f t="shared" si="141"/>
        <v>2.1097342054508741</v>
      </c>
      <c r="AL260" s="110">
        <f t="shared" si="142"/>
        <v>0.61065034648940697</v>
      </c>
      <c r="AM260" s="110">
        <f t="shared" si="143"/>
        <v>45.521086834423663</v>
      </c>
      <c r="AN260" s="110">
        <f t="shared" si="144"/>
        <v>53.503712320460167</v>
      </c>
      <c r="AO260" s="110">
        <f t="shared" si="145"/>
        <v>58.117747124708337</v>
      </c>
      <c r="AP260" s="110">
        <f t="shared" si="146"/>
        <v>16.060369652822931</v>
      </c>
      <c r="AQ260" s="90">
        <f t="shared" si="147"/>
        <v>0</v>
      </c>
      <c r="AR260" s="90">
        <f t="shared" si="148"/>
        <v>-8804.16</v>
      </c>
      <c r="AS260" s="90">
        <f t="shared" si="149"/>
        <v>8625.2479778223151</v>
      </c>
      <c r="AT260" s="89">
        <f t="shared" si="150"/>
        <v>-2.0321305175926452E-2</v>
      </c>
      <c r="AU260" s="109">
        <f t="shared" si="155"/>
        <v>377.62431892727693</v>
      </c>
      <c r="AV260" s="108">
        <f t="shared" si="133"/>
        <v>9002.8722967495924</v>
      </c>
      <c r="AW260" s="129">
        <f t="shared" si="151"/>
        <v>2.2570273228745608E-2</v>
      </c>
      <c r="AX260" s="90">
        <f t="shared" si="152"/>
        <v>383.9844864781802</v>
      </c>
      <c r="AY260" s="108">
        <f t="shared" si="134"/>
        <v>9009.2324643004958</v>
      </c>
      <c r="AZ260" s="89">
        <f t="shared" si="153"/>
        <v>2.3292678040891523E-2</v>
      </c>
      <c r="BA260" s="109"/>
      <c r="BB260" s="109">
        <f t="shared" si="154"/>
        <v>8804.16</v>
      </c>
      <c r="BC260" s="109" t="e">
        <f>(B260*AM260)+(C260*AN260)+(D260*AO260)+(E260*AP260)+(F260*#REF!)+(G260*#REF!)</f>
        <v>#REF!</v>
      </c>
      <c r="BE260" s="108">
        <f t="shared" si="119"/>
        <v>59.459999000000003</v>
      </c>
      <c r="BF260" s="108">
        <f t="shared" si="120"/>
        <v>0</v>
      </c>
    </row>
    <row r="261" spans="1:58" ht="12.75" customHeight="1" x14ac:dyDescent="0.2">
      <c r="A261" s="107">
        <v>40875</v>
      </c>
      <c r="B261" s="108">
        <v>64.010002</v>
      </c>
      <c r="C261" s="108">
        <v>51.560001</v>
      </c>
      <c r="D261" s="108">
        <v>52.07</v>
      </c>
      <c r="E261" s="108">
        <v>63.220001000000003</v>
      </c>
      <c r="F261" s="108"/>
      <c r="G261" s="108"/>
      <c r="L261" s="156">
        <f>IF(int=Weekly,-$B$4,IF(int=Bi_Weekly,-$B$4,IF(int=Monthly,0,IF(int=Quarterly,0,IF(int=Yearly,0,IF(int=None,0,0))))))</f>
        <v>0</v>
      </c>
      <c r="M261" s="110">
        <f t="shared" si="121"/>
        <v>0</v>
      </c>
      <c r="N261" s="126">
        <f t="shared" si="122"/>
        <v>0</v>
      </c>
      <c r="O261" s="110">
        <f t="shared" si="123"/>
        <v>0</v>
      </c>
      <c r="P261" s="110">
        <f t="shared" si="124"/>
        <v>0</v>
      </c>
      <c r="Q261" s="110">
        <f t="shared" si="135"/>
        <v>43.806772669104355</v>
      </c>
      <c r="R261" s="110">
        <f t="shared" si="136"/>
        <v>50.482497830721456</v>
      </c>
      <c r="S261" s="110">
        <f t="shared" si="137"/>
        <v>56.00801291925746</v>
      </c>
      <c r="T261" s="110">
        <f t="shared" si="138"/>
        <v>15.449719306333526</v>
      </c>
      <c r="U261" s="110"/>
      <c r="V261" s="110"/>
      <c r="W261" s="110"/>
      <c r="X261" s="110"/>
      <c r="Y261" s="110"/>
      <c r="Z261" s="110"/>
      <c r="AA261" s="110">
        <f t="shared" si="125"/>
        <v>0</v>
      </c>
      <c r="AB261" s="110">
        <f t="shared" si="126"/>
        <v>0</v>
      </c>
      <c r="AC261" s="110">
        <f t="shared" si="127"/>
        <v>0</v>
      </c>
      <c r="AD261" s="110">
        <f t="shared" si="128"/>
        <v>0</v>
      </c>
      <c r="AE261" s="110">
        <f t="shared" si="129"/>
        <v>0</v>
      </c>
      <c r="AF261" s="110">
        <f t="shared" si="130"/>
        <v>0</v>
      </c>
      <c r="AG261" s="110">
        <f t="shared" si="131"/>
        <v>0</v>
      </c>
      <c r="AH261" s="110">
        <f t="shared" si="132"/>
        <v>0</v>
      </c>
      <c r="AI261" s="110">
        <f t="shared" si="139"/>
        <v>1.7143141653193108</v>
      </c>
      <c r="AJ261" s="110">
        <f t="shared" si="140"/>
        <v>3.0212144897387083</v>
      </c>
      <c r="AK261" s="110">
        <f t="shared" si="141"/>
        <v>2.1097342054508741</v>
      </c>
      <c r="AL261" s="110">
        <f t="shared" si="142"/>
        <v>0.61065034648940697</v>
      </c>
      <c r="AM261" s="110">
        <f t="shared" si="143"/>
        <v>45.521086834423663</v>
      </c>
      <c r="AN261" s="110">
        <f t="shared" si="144"/>
        <v>53.503712320460167</v>
      </c>
      <c r="AO261" s="110">
        <f t="shared" si="145"/>
        <v>58.117747124708337</v>
      </c>
      <c r="AP261" s="110">
        <f t="shared" si="146"/>
        <v>16.060369652822931</v>
      </c>
      <c r="AQ261" s="90">
        <f t="shared" si="147"/>
        <v>0</v>
      </c>
      <c r="AR261" s="90">
        <f t="shared" si="148"/>
        <v>-8804.16</v>
      </c>
      <c r="AS261" s="90">
        <f t="shared" si="149"/>
        <v>9300.0177474992743</v>
      </c>
      <c r="AT261" s="89">
        <f t="shared" si="150"/>
        <v>5.6320846906380062E-2</v>
      </c>
      <c r="AU261" s="109">
        <f t="shared" si="155"/>
        <v>377.62431892727693</v>
      </c>
      <c r="AV261" s="108">
        <f t="shared" si="133"/>
        <v>9677.6420664265515</v>
      </c>
      <c r="AW261" s="129">
        <f t="shared" si="151"/>
        <v>9.921242531105201E-2</v>
      </c>
      <c r="AX261" s="90">
        <f t="shared" si="152"/>
        <v>413.96625085639732</v>
      </c>
      <c r="AY261" s="108">
        <f t="shared" si="134"/>
        <v>9713.9839983556722</v>
      </c>
      <c r="AZ261" s="89">
        <f t="shared" si="153"/>
        <v>0.10334023897290279</v>
      </c>
      <c r="BA261" s="109"/>
      <c r="BB261" s="109">
        <f t="shared" si="154"/>
        <v>8804.16</v>
      </c>
      <c r="BC261" s="109" t="e">
        <f>(B261*AM261)+(C261*AN261)+(D261*AO261)+(E261*AP261)+(F261*#REF!)+(G261*#REF!)</f>
        <v>#REF!</v>
      </c>
      <c r="BE261" s="108">
        <f t="shared" si="119"/>
        <v>64.010002</v>
      </c>
      <c r="BF261" s="108">
        <f t="shared" si="120"/>
        <v>0</v>
      </c>
    </row>
    <row r="262" spans="1:58" ht="12.75" customHeight="1" x14ac:dyDescent="0.2">
      <c r="A262" s="107">
        <v>40882</v>
      </c>
      <c r="B262" s="108">
        <v>64.569999999999993</v>
      </c>
      <c r="C262" s="108">
        <v>52.119999</v>
      </c>
      <c r="D262" s="108">
        <v>52.380001</v>
      </c>
      <c r="E262" s="108">
        <v>63.84</v>
      </c>
      <c r="F262" s="108"/>
      <c r="G262" s="108"/>
      <c r="L262" s="156">
        <f>IF(int=Weekly,-$B$4,IF(int=Bi_Weekly,0,IF(int=Monthly,0,IF(int=Quarterly,0,IF(int=Yearly,0,IF(int=None,0,0))))))</f>
        <v>0</v>
      </c>
      <c r="M262" s="110">
        <f t="shared" si="121"/>
        <v>0</v>
      </c>
      <c r="N262" s="126">
        <f t="shared" si="122"/>
        <v>0</v>
      </c>
      <c r="O262" s="110">
        <f t="shared" si="123"/>
        <v>0</v>
      </c>
      <c r="P262" s="110">
        <f t="shared" si="124"/>
        <v>0</v>
      </c>
      <c r="Q262" s="110">
        <f t="shared" si="135"/>
        <v>43.806772669104355</v>
      </c>
      <c r="R262" s="110">
        <f t="shared" si="136"/>
        <v>50.482497830721456</v>
      </c>
      <c r="S262" s="110">
        <f t="shared" si="137"/>
        <v>56.00801291925746</v>
      </c>
      <c r="T262" s="110">
        <f t="shared" si="138"/>
        <v>15.449719306333526</v>
      </c>
      <c r="U262" s="110"/>
      <c r="V262" s="110"/>
      <c r="W262" s="110"/>
      <c r="X262" s="110"/>
      <c r="Y262" s="110"/>
      <c r="Z262" s="110"/>
      <c r="AA262" s="110">
        <f t="shared" si="125"/>
        <v>0</v>
      </c>
      <c r="AB262" s="110">
        <f t="shared" si="126"/>
        <v>0</v>
      </c>
      <c r="AC262" s="110">
        <f t="shared" si="127"/>
        <v>0</v>
      </c>
      <c r="AD262" s="110">
        <f t="shared" si="128"/>
        <v>0</v>
      </c>
      <c r="AE262" s="110">
        <f t="shared" si="129"/>
        <v>0</v>
      </c>
      <c r="AF262" s="110">
        <f t="shared" si="130"/>
        <v>0</v>
      </c>
      <c r="AG262" s="110">
        <f t="shared" si="131"/>
        <v>0</v>
      </c>
      <c r="AH262" s="110">
        <f t="shared" si="132"/>
        <v>0</v>
      </c>
      <c r="AI262" s="110">
        <f t="shared" si="139"/>
        <v>1.7143141653193108</v>
      </c>
      <c r="AJ262" s="110">
        <f t="shared" si="140"/>
        <v>3.0212144897387083</v>
      </c>
      <c r="AK262" s="110">
        <f t="shared" si="141"/>
        <v>2.1097342054508741</v>
      </c>
      <c r="AL262" s="110">
        <f t="shared" si="142"/>
        <v>0.61065034648940697</v>
      </c>
      <c r="AM262" s="110">
        <f t="shared" si="143"/>
        <v>45.521086834423663</v>
      </c>
      <c r="AN262" s="110">
        <f t="shared" si="144"/>
        <v>53.503712320460167</v>
      </c>
      <c r="AO262" s="110">
        <f t="shared" si="145"/>
        <v>58.117747124708337</v>
      </c>
      <c r="AP262" s="110">
        <f t="shared" si="146"/>
        <v>16.060369652822931</v>
      </c>
      <c r="AQ262" s="90">
        <f t="shared" si="147"/>
        <v>0</v>
      </c>
      <c r="AR262" s="90">
        <f t="shared" si="148"/>
        <v>-8804.16</v>
      </c>
      <c r="AS262" s="90">
        <f t="shared" si="149"/>
        <v>9379.760900933823</v>
      </c>
      <c r="AT262" s="89">
        <f t="shared" si="150"/>
        <v>6.5378287188536222E-2</v>
      </c>
      <c r="AU262" s="109">
        <f t="shared" si="155"/>
        <v>377.62431892727693</v>
      </c>
      <c r="AV262" s="108">
        <f t="shared" si="133"/>
        <v>9757.3852198611003</v>
      </c>
      <c r="AW262" s="129">
        <f t="shared" si="151"/>
        <v>0.10826986559320817</v>
      </c>
      <c r="AX262" s="90">
        <f t="shared" si="152"/>
        <v>417.65075974976963</v>
      </c>
      <c r="AY262" s="108">
        <f t="shared" si="134"/>
        <v>9797.4116606835923</v>
      </c>
      <c r="AZ262" s="89">
        <f t="shared" si="153"/>
        <v>0.11281617561284585</v>
      </c>
      <c r="BA262" s="109"/>
      <c r="BB262" s="109">
        <f t="shared" si="154"/>
        <v>8804.16</v>
      </c>
      <c r="BC262" s="109" t="e">
        <f>(B262*AM262)+(C262*AN262)+(D262*AO262)+(E262*AP262)+(F262*#REF!)+(G262*#REF!)</f>
        <v>#REF!</v>
      </c>
      <c r="BE262" s="108">
        <f t="shared" si="119"/>
        <v>64.569999999999993</v>
      </c>
      <c r="BF262" s="108">
        <f t="shared" si="120"/>
        <v>0</v>
      </c>
    </row>
    <row r="263" spans="1:58" ht="12.75" customHeight="1" x14ac:dyDescent="0.2">
      <c r="A263" s="107">
        <v>40889</v>
      </c>
      <c r="B263" s="108">
        <v>62.619999</v>
      </c>
      <c r="C263" s="108">
        <v>50.93</v>
      </c>
      <c r="D263" s="108">
        <v>50.970001000000003</v>
      </c>
      <c r="E263" s="108">
        <v>62.150002000000001</v>
      </c>
      <c r="F263" s="108"/>
      <c r="G263" s="108"/>
      <c r="L263" s="156">
        <f>IF(int=Weekly,-$B$4,IF(int=Bi_Weekly,-$B$4,IF(int=Monthly,-$B$4,IF(int=Quarterly,0,IF(int=Yearly,0,IF(int=None,0,0))))))</f>
        <v>0</v>
      </c>
      <c r="M263" s="110">
        <f t="shared" si="121"/>
        <v>0</v>
      </c>
      <c r="N263" s="126">
        <f t="shared" si="122"/>
        <v>0</v>
      </c>
      <c r="O263" s="110">
        <f t="shared" si="123"/>
        <v>0</v>
      </c>
      <c r="P263" s="110">
        <f t="shared" si="124"/>
        <v>0</v>
      </c>
      <c r="Q263" s="110">
        <f t="shared" si="135"/>
        <v>43.806772669104355</v>
      </c>
      <c r="R263" s="110">
        <f t="shared" si="136"/>
        <v>50.482497830721456</v>
      </c>
      <c r="S263" s="110">
        <f t="shared" si="137"/>
        <v>56.00801291925746</v>
      </c>
      <c r="T263" s="110">
        <f t="shared" si="138"/>
        <v>15.449719306333526</v>
      </c>
      <c r="U263" s="110"/>
      <c r="V263" s="110"/>
      <c r="W263" s="110"/>
      <c r="X263" s="110"/>
      <c r="Y263" s="110"/>
      <c r="Z263" s="110"/>
      <c r="AA263" s="110">
        <f t="shared" si="125"/>
        <v>0</v>
      </c>
      <c r="AB263" s="110">
        <f t="shared" si="126"/>
        <v>0</v>
      </c>
      <c r="AC263" s="110">
        <f t="shared" si="127"/>
        <v>0</v>
      </c>
      <c r="AD263" s="110">
        <f t="shared" si="128"/>
        <v>0</v>
      </c>
      <c r="AE263" s="110">
        <f t="shared" si="129"/>
        <v>0</v>
      </c>
      <c r="AF263" s="110">
        <f t="shared" si="130"/>
        <v>0</v>
      </c>
      <c r="AG263" s="110">
        <f t="shared" si="131"/>
        <v>0</v>
      </c>
      <c r="AH263" s="110">
        <f t="shared" si="132"/>
        <v>0</v>
      </c>
      <c r="AI263" s="110">
        <f t="shared" si="139"/>
        <v>1.7143141653193108</v>
      </c>
      <c r="AJ263" s="110">
        <f t="shared" si="140"/>
        <v>3.0212144897387083</v>
      </c>
      <c r="AK263" s="110">
        <f t="shared" si="141"/>
        <v>2.1097342054508741</v>
      </c>
      <c r="AL263" s="110">
        <f t="shared" si="142"/>
        <v>0.61065034648940697</v>
      </c>
      <c r="AM263" s="110">
        <f t="shared" si="143"/>
        <v>45.521086834423663</v>
      </c>
      <c r="AN263" s="110">
        <f t="shared" si="144"/>
        <v>53.503712320460167</v>
      </c>
      <c r="AO263" s="110">
        <f t="shared" si="145"/>
        <v>58.117747124708337</v>
      </c>
      <c r="AP263" s="110">
        <f t="shared" si="146"/>
        <v>16.060369652822931</v>
      </c>
      <c r="AQ263" s="90">
        <f t="shared" si="147"/>
        <v>0</v>
      </c>
      <c r="AR263" s="90">
        <f t="shared" si="148"/>
        <v>-8804.16</v>
      </c>
      <c r="AS263" s="90">
        <f t="shared" si="149"/>
        <v>9129.182235541819</v>
      </c>
      <c r="AT263" s="89">
        <f t="shared" si="150"/>
        <v>3.6916893325634526E-2</v>
      </c>
      <c r="AU263" s="109">
        <f t="shared" si="155"/>
        <v>377.62431892727693</v>
      </c>
      <c r="AV263" s="108">
        <f t="shared" si="133"/>
        <v>9506.8065544690962</v>
      </c>
      <c r="AW263" s="129">
        <f t="shared" si="151"/>
        <v>7.9808471730306696E-2</v>
      </c>
      <c r="AX263" s="90">
        <f t="shared" si="152"/>
        <v>406.70588009755608</v>
      </c>
      <c r="AY263" s="108">
        <f t="shared" si="134"/>
        <v>9535.8881156393745</v>
      </c>
      <c r="AZ263" s="89">
        <f t="shared" si="153"/>
        <v>8.31116330961017E-2</v>
      </c>
      <c r="BA263" s="109"/>
      <c r="BB263" s="109">
        <f t="shared" si="154"/>
        <v>8804.16</v>
      </c>
      <c r="BC263" s="109" t="e">
        <f>(B263*AM263)+(C263*AN263)+(D263*AO263)+(E263*AP263)+(F263*#REF!)+(G263*#REF!)</f>
        <v>#REF!</v>
      </c>
      <c r="BE263" s="108">
        <f t="shared" si="119"/>
        <v>62.619999</v>
      </c>
      <c r="BF263" s="108">
        <f t="shared" si="120"/>
        <v>0</v>
      </c>
    </row>
    <row r="264" spans="1:58" ht="12.75" customHeight="1" x14ac:dyDescent="0.2">
      <c r="A264" s="107">
        <v>40896</v>
      </c>
      <c r="B264" s="108">
        <v>64.739998</v>
      </c>
      <c r="C264" s="108">
        <v>52.84</v>
      </c>
      <c r="D264" s="108">
        <v>51.990001999999997</v>
      </c>
      <c r="E264" s="108">
        <v>63.330002</v>
      </c>
      <c r="F264" s="108"/>
      <c r="G264" s="108"/>
      <c r="L264" s="156">
        <f>IF(int=Weekly,-$B$4,IF(int=Bi_Weekly,0,IF(int=Monthly,0,IF(int=Quarterly,0,IF(int=Yearly,0,IF(int=None,0,0))))))</f>
        <v>0</v>
      </c>
      <c r="M264" s="110">
        <f t="shared" si="121"/>
        <v>0</v>
      </c>
      <c r="N264" s="126">
        <f t="shared" si="122"/>
        <v>0</v>
      </c>
      <c r="O264" s="110">
        <f t="shared" si="123"/>
        <v>0</v>
      </c>
      <c r="P264" s="110">
        <f t="shared" si="124"/>
        <v>0</v>
      </c>
      <c r="Q264" s="110">
        <f t="shared" si="135"/>
        <v>43.806772669104355</v>
      </c>
      <c r="R264" s="110">
        <f t="shared" si="136"/>
        <v>50.482497830721456</v>
      </c>
      <c r="S264" s="110">
        <f t="shared" si="137"/>
        <v>56.00801291925746</v>
      </c>
      <c r="T264" s="110">
        <f t="shared" si="138"/>
        <v>15.449719306333526</v>
      </c>
      <c r="U264" s="110">
        <v>0.36099999999999999</v>
      </c>
      <c r="V264" s="110">
        <v>0.40799999999999997</v>
      </c>
      <c r="W264" s="110">
        <v>1.129</v>
      </c>
      <c r="X264" s="110">
        <v>1.3720000000000001</v>
      </c>
      <c r="Y264" s="110">
        <v>1.046</v>
      </c>
      <c r="Z264" s="110">
        <v>0.90600000000000003</v>
      </c>
      <c r="AA264" s="110">
        <f t="shared" si="125"/>
        <v>15.814244933546671</v>
      </c>
      <c r="AB264" s="110">
        <f t="shared" si="126"/>
        <v>20.596859114934354</v>
      </c>
      <c r="AC264" s="110">
        <f t="shared" si="127"/>
        <v>63.23304658584167</v>
      </c>
      <c r="AD264" s="110">
        <f t="shared" si="128"/>
        <v>21.197014888289598</v>
      </c>
      <c r="AE264" s="110">
        <f t="shared" si="129"/>
        <v>0.24427317612130095</v>
      </c>
      <c r="AF264" s="110">
        <f t="shared" si="130"/>
        <v>0.38979672814031702</v>
      </c>
      <c r="AG264" s="110">
        <f t="shared" si="131"/>
        <v>1.2162539748669692</v>
      </c>
      <c r="AH264" s="110">
        <f t="shared" si="132"/>
        <v>0.33470731436720302</v>
      </c>
      <c r="AI264" s="110">
        <f t="shared" si="139"/>
        <v>1.9585873414406119</v>
      </c>
      <c r="AJ264" s="110">
        <f t="shared" si="140"/>
        <v>3.4110112178790253</v>
      </c>
      <c r="AK264" s="110">
        <f t="shared" si="141"/>
        <v>3.325988180317843</v>
      </c>
      <c r="AL264" s="110">
        <f t="shared" si="142"/>
        <v>0.94535766085660999</v>
      </c>
      <c r="AM264" s="110">
        <f t="shared" si="143"/>
        <v>45.765360010544967</v>
      </c>
      <c r="AN264" s="110">
        <f t="shared" si="144"/>
        <v>53.893509048600478</v>
      </c>
      <c r="AO264" s="110">
        <f t="shared" si="145"/>
        <v>59.334001099575303</v>
      </c>
      <c r="AP264" s="110">
        <f t="shared" si="146"/>
        <v>16.395076967190136</v>
      </c>
      <c r="AQ264" s="90">
        <f t="shared" si="147"/>
        <v>120.8411655226123</v>
      </c>
      <c r="AR264" s="90">
        <f t="shared" si="148"/>
        <v>-8804.16</v>
      </c>
      <c r="AS264" s="90">
        <f t="shared" si="149"/>
        <v>9393.8330186173553</v>
      </c>
      <c r="AT264" s="89">
        <f t="shared" si="150"/>
        <v>6.6976635887734393E-2</v>
      </c>
      <c r="AU264" s="109">
        <f t="shared" si="155"/>
        <v>498.46548444988923</v>
      </c>
      <c r="AV264" s="108">
        <f t="shared" si="133"/>
        <v>9892.2985030672444</v>
      </c>
      <c r="AW264" s="129">
        <f t="shared" si="151"/>
        <v>0.12359367651965036</v>
      </c>
      <c r="AX264" s="90">
        <f t="shared" si="152"/>
        <v>539.82440801988366</v>
      </c>
      <c r="AY264" s="108">
        <f t="shared" si="134"/>
        <v>9933.657426637239</v>
      </c>
      <c r="AZ264" s="89">
        <f t="shared" si="153"/>
        <v>0.12829133348749222</v>
      </c>
      <c r="BA264" s="109"/>
      <c r="BB264" s="109">
        <f t="shared" si="154"/>
        <v>8804.16</v>
      </c>
      <c r="BC264" s="109" t="e">
        <f>(B264*AM264)+(C264*AN264)+(D264*AO264)+(E264*AP264)+(F264*#REF!)+(G264*#REF!)</f>
        <v>#REF!</v>
      </c>
      <c r="BE264" s="108">
        <f t="shared" si="119"/>
        <v>64.739998</v>
      </c>
      <c r="BF264" s="108">
        <f t="shared" si="120"/>
        <v>0</v>
      </c>
    </row>
    <row r="265" spans="1:58" ht="12.75" customHeight="1" x14ac:dyDescent="0.2">
      <c r="A265" s="107">
        <v>40904</v>
      </c>
      <c r="B265" s="108">
        <v>64.300003000000004</v>
      </c>
      <c r="C265" s="108">
        <v>52.490001999999997</v>
      </c>
      <c r="D265" s="108">
        <v>51.669998</v>
      </c>
      <c r="E265" s="108">
        <v>62.669998</v>
      </c>
      <c r="F265" s="108"/>
      <c r="G265" s="108"/>
      <c r="L265" s="156">
        <f>IF(int=Weekly,-$B$4,IF(int=Bi_Weekly,-$B$4,IF(int=Monthly,0,IF(int=Quarterly,0,IF(int=Yearly,0,IF(int=None,0,0))))))</f>
        <v>0</v>
      </c>
      <c r="M265" s="110">
        <f t="shared" si="121"/>
        <v>0</v>
      </c>
      <c r="N265" s="126">
        <f t="shared" si="122"/>
        <v>0</v>
      </c>
      <c r="O265" s="110">
        <f t="shared" si="123"/>
        <v>0</v>
      </c>
      <c r="P265" s="110">
        <f t="shared" si="124"/>
        <v>0</v>
      </c>
      <c r="Q265" s="110">
        <f t="shared" si="135"/>
        <v>43.806772669104355</v>
      </c>
      <c r="R265" s="110">
        <f t="shared" si="136"/>
        <v>50.482497830721456</v>
      </c>
      <c r="S265" s="110">
        <f t="shared" si="137"/>
        <v>56.00801291925746</v>
      </c>
      <c r="T265" s="110">
        <f t="shared" si="138"/>
        <v>15.449719306333526</v>
      </c>
      <c r="U265" s="110"/>
      <c r="V265" s="110"/>
      <c r="W265" s="110"/>
      <c r="X265" s="110"/>
      <c r="Y265" s="110"/>
      <c r="Z265" s="110"/>
      <c r="AA265" s="110">
        <f t="shared" si="125"/>
        <v>0</v>
      </c>
      <c r="AB265" s="110">
        <f t="shared" si="126"/>
        <v>0</v>
      </c>
      <c r="AC265" s="110">
        <f t="shared" si="127"/>
        <v>0</v>
      </c>
      <c r="AD265" s="110">
        <f t="shared" si="128"/>
        <v>0</v>
      </c>
      <c r="AE265" s="110">
        <f t="shared" si="129"/>
        <v>0</v>
      </c>
      <c r="AF265" s="110">
        <f t="shared" si="130"/>
        <v>0</v>
      </c>
      <c r="AG265" s="110">
        <f t="shared" si="131"/>
        <v>0</v>
      </c>
      <c r="AH265" s="110">
        <f t="shared" si="132"/>
        <v>0</v>
      </c>
      <c r="AI265" s="110">
        <f t="shared" si="139"/>
        <v>1.9585873414406119</v>
      </c>
      <c r="AJ265" s="110">
        <f t="shared" si="140"/>
        <v>3.4110112178790253</v>
      </c>
      <c r="AK265" s="110">
        <f t="shared" si="141"/>
        <v>3.325988180317843</v>
      </c>
      <c r="AL265" s="110">
        <f t="shared" si="142"/>
        <v>0.94535766085660999</v>
      </c>
      <c r="AM265" s="110">
        <f t="shared" si="143"/>
        <v>45.765360010544967</v>
      </c>
      <c r="AN265" s="110">
        <f t="shared" si="144"/>
        <v>53.893509048600478</v>
      </c>
      <c r="AO265" s="110">
        <f t="shared" si="145"/>
        <v>59.334001099575303</v>
      </c>
      <c r="AP265" s="110">
        <f t="shared" si="146"/>
        <v>16.395076967190136</v>
      </c>
      <c r="AQ265" s="90">
        <f t="shared" si="147"/>
        <v>0</v>
      </c>
      <c r="AR265" s="90">
        <f t="shared" si="148"/>
        <v>-8804.16</v>
      </c>
      <c r="AS265" s="90">
        <f t="shared" si="149"/>
        <v>9328.7698196937836</v>
      </c>
      <c r="AT265" s="89">
        <f t="shared" si="150"/>
        <v>5.958658403456818E-2</v>
      </c>
      <c r="AU265" s="109">
        <f t="shared" si="155"/>
        <v>498.46548444988923</v>
      </c>
      <c r="AV265" s="108">
        <f t="shared" si="133"/>
        <v>9827.2353041436727</v>
      </c>
      <c r="AW265" s="129">
        <f t="shared" si="151"/>
        <v>0.11620362466648415</v>
      </c>
      <c r="AX265" s="90">
        <f t="shared" si="152"/>
        <v>536.08052291910076</v>
      </c>
      <c r="AY265" s="108">
        <f t="shared" si="134"/>
        <v>9864.8503426128846</v>
      </c>
      <c r="AZ265" s="89">
        <f t="shared" si="153"/>
        <v>0.1204760411683663</v>
      </c>
      <c r="BA265" s="109"/>
      <c r="BB265" s="109">
        <f t="shared" si="154"/>
        <v>8804.16</v>
      </c>
      <c r="BC265" s="109" t="e">
        <f>(B265*AM265)+(C265*AN265)+(D265*AO265)+(E265*AP265)+(F265*#REF!)+(G265*#REF!)</f>
        <v>#REF!</v>
      </c>
      <c r="BE265" s="108">
        <f t="shared" si="119"/>
        <v>64.300003000000004</v>
      </c>
      <c r="BF265" s="108">
        <f t="shared" si="120"/>
        <v>0</v>
      </c>
    </row>
    <row r="266" spans="1:58" ht="12.75" customHeight="1" x14ac:dyDescent="0.2">
      <c r="A266" s="107">
        <v>40911</v>
      </c>
      <c r="B266" s="108">
        <v>65.379997000000003</v>
      </c>
      <c r="C266" s="108">
        <v>53.32</v>
      </c>
      <c r="D266" s="108">
        <v>52.400002000000001</v>
      </c>
      <c r="E266" s="108">
        <v>63.849997999999999</v>
      </c>
      <c r="F266" s="108"/>
      <c r="G266" s="108"/>
      <c r="L266" s="156">
        <f>IF(int=Weekly,-$B$4,IF(int=Bi_Weekly,0,IF(int=Monthly,0,IF(int=Quarterly,0,IF(int=Yearly,0,IF(int=None,0,0))))))</f>
        <v>0</v>
      </c>
      <c r="M266" s="110">
        <f t="shared" si="121"/>
        <v>0</v>
      </c>
      <c r="N266" s="126">
        <f t="shared" si="122"/>
        <v>0</v>
      </c>
      <c r="O266" s="110">
        <f t="shared" si="123"/>
        <v>0</v>
      </c>
      <c r="P266" s="110">
        <f t="shared" si="124"/>
        <v>0</v>
      </c>
      <c r="Q266" s="110">
        <f t="shared" si="135"/>
        <v>43.806772669104355</v>
      </c>
      <c r="R266" s="110">
        <f t="shared" si="136"/>
        <v>50.482497830721456</v>
      </c>
      <c r="S266" s="110">
        <f t="shared" si="137"/>
        <v>56.00801291925746</v>
      </c>
      <c r="T266" s="110">
        <f t="shared" si="138"/>
        <v>15.449719306333526</v>
      </c>
      <c r="U266" s="110"/>
      <c r="V266" s="110"/>
      <c r="W266" s="110"/>
      <c r="X266" s="110"/>
      <c r="Y266" s="110"/>
      <c r="Z266" s="110"/>
      <c r="AA266" s="110">
        <f t="shared" si="125"/>
        <v>0</v>
      </c>
      <c r="AB266" s="110">
        <f t="shared" si="126"/>
        <v>0</v>
      </c>
      <c r="AC266" s="110">
        <f t="shared" si="127"/>
        <v>0</v>
      </c>
      <c r="AD266" s="110">
        <f t="shared" si="128"/>
        <v>0</v>
      </c>
      <c r="AE266" s="110">
        <f t="shared" si="129"/>
        <v>0</v>
      </c>
      <c r="AF266" s="110">
        <f t="shared" si="130"/>
        <v>0</v>
      </c>
      <c r="AG266" s="110">
        <f t="shared" si="131"/>
        <v>0</v>
      </c>
      <c r="AH266" s="110">
        <f t="shared" si="132"/>
        <v>0</v>
      </c>
      <c r="AI266" s="110">
        <f t="shared" si="139"/>
        <v>1.9585873414406119</v>
      </c>
      <c r="AJ266" s="110">
        <f t="shared" si="140"/>
        <v>3.4110112178790253</v>
      </c>
      <c r="AK266" s="110">
        <f t="shared" si="141"/>
        <v>3.325988180317843</v>
      </c>
      <c r="AL266" s="110">
        <f t="shared" si="142"/>
        <v>0.94535766085660999</v>
      </c>
      <c r="AM266" s="110">
        <f t="shared" si="143"/>
        <v>45.765360010544967</v>
      </c>
      <c r="AN266" s="110">
        <f t="shared" si="144"/>
        <v>53.893509048600478</v>
      </c>
      <c r="AO266" s="110">
        <f t="shared" si="145"/>
        <v>59.334001099575303</v>
      </c>
      <c r="AP266" s="110">
        <f t="shared" si="146"/>
        <v>16.395076967190136</v>
      </c>
      <c r="AQ266" s="90">
        <f t="shared" si="147"/>
        <v>0</v>
      </c>
      <c r="AR266" s="90">
        <f t="shared" si="148"/>
        <v>-8804.16</v>
      </c>
      <c r="AS266" s="90">
        <f t="shared" si="149"/>
        <v>9477.0979858148658</v>
      </c>
      <c r="AT266" s="89">
        <f t="shared" si="150"/>
        <v>7.6434093180367757E-2</v>
      </c>
      <c r="AU266" s="109">
        <f t="shared" si="155"/>
        <v>498.46548444988923</v>
      </c>
      <c r="AV266" s="108">
        <f t="shared" si="133"/>
        <v>9975.5634702647549</v>
      </c>
      <c r="AW266" s="129">
        <f t="shared" si="151"/>
        <v>0.13305113381228373</v>
      </c>
      <c r="AX266" s="90">
        <f t="shared" si="152"/>
        <v>544.57042470054535</v>
      </c>
      <c r="AY266" s="108">
        <f t="shared" si="134"/>
        <v>10021.668410515411</v>
      </c>
      <c r="AZ266" s="89">
        <f t="shared" si="153"/>
        <v>0.13828785602662963</v>
      </c>
      <c r="BA266" s="109"/>
      <c r="BB266" s="109">
        <f t="shared" si="154"/>
        <v>8804.16</v>
      </c>
      <c r="BC266" s="109" t="e">
        <f>(B266*AM266)+(C266*AN266)+(D266*AO266)+(E266*AP266)+(F266*#REF!)+(G266*#REF!)</f>
        <v>#REF!</v>
      </c>
      <c r="BE266" s="108">
        <f t="shared" si="119"/>
        <v>65.379997000000003</v>
      </c>
      <c r="BF266" s="108">
        <f t="shared" si="120"/>
        <v>0</v>
      </c>
    </row>
    <row r="267" spans="1:58" ht="12.75" customHeight="1" x14ac:dyDescent="0.2">
      <c r="A267" s="107">
        <v>40917</v>
      </c>
      <c r="B267" s="108">
        <v>66.150002000000001</v>
      </c>
      <c r="C267" s="108">
        <v>53.959999000000003</v>
      </c>
      <c r="D267" s="108">
        <v>53.169998</v>
      </c>
      <c r="E267" s="108">
        <v>64.930000000000007</v>
      </c>
      <c r="F267" s="108"/>
      <c r="G267" s="108"/>
      <c r="L267" s="156">
        <f>IF(int=Weekly,-$B$4,IF(int=Bi_Weekly,-$B$4,IF(int=Monthly,-$B$4,IF(int=Quarterly,0,IF(int=Yearly,0,IF(int=None,0,0))))))</f>
        <v>0</v>
      </c>
      <c r="M267" s="110">
        <f t="shared" si="121"/>
        <v>0</v>
      </c>
      <c r="N267" s="126">
        <f t="shared" si="122"/>
        <v>0</v>
      </c>
      <c r="O267" s="110">
        <f t="shared" si="123"/>
        <v>0</v>
      </c>
      <c r="P267" s="110">
        <f t="shared" si="124"/>
        <v>0</v>
      </c>
      <c r="Q267" s="110">
        <f t="shared" si="135"/>
        <v>43.806772669104355</v>
      </c>
      <c r="R267" s="110">
        <f t="shared" si="136"/>
        <v>50.482497830721456</v>
      </c>
      <c r="S267" s="110">
        <f t="shared" si="137"/>
        <v>56.00801291925746</v>
      </c>
      <c r="T267" s="110">
        <f t="shared" si="138"/>
        <v>15.449719306333526</v>
      </c>
      <c r="U267" s="110"/>
      <c r="V267" s="110"/>
      <c r="W267" s="110"/>
      <c r="X267" s="110"/>
      <c r="Y267" s="110"/>
      <c r="Z267" s="110"/>
      <c r="AA267" s="110">
        <f t="shared" si="125"/>
        <v>0</v>
      </c>
      <c r="AB267" s="110">
        <f t="shared" si="126"/>
        <v>0</v>
      </c>
      <c r="AC267" s="110">
        <f t="shared" si="127"/>
        <v>0</v>
      </c>
      <c r="AD267" s="110">
        <f t="shared" si="128"/>
        <v>0</v>
      </c>
      <c r="AE267" s="110">
        <f t="shared" si="129"/>
        <v>0</v>
      </c>
      <c r="AF267" s="110">
        <f t="shared" si="130"/>
        <v>0</v>
      </c>
      <c r="AG267" s="110">
        <f t="shared" si="131"/>
        <v>0</v>
      </c>
      <c r="AH267" s="110">
        <f t="shared" si="132"/>
        <v>0</v>
      </c>
      <c r="AI267" s="110">
        <f t="shared" si="139"/>
        <v>1.9585873414406119</v>
      </c>
      <c r="AJ267" s="110">
        <f t="shared" si="140"/>
        <v>3.4110112178790253</v>
      </c>
      <c r="AK267" s="110">
        <f t="shared" si="141"/>
        <v>3.325988180317843</v>
      </c>
      <c r="AL267" s="110">
        <f t="shared" si="142"/>
        <v>0.94535766085660999</v>
      </c>
      <c r="AM267" s="110">
        <f t="shared" si="143"/>
        <v>45.765360010544967</v>
      </c>
      <c r="AN267" s="110">
        <f t="shared" si="144"/>
        <v>53.893509048600478</v>
      </c>
      <c r="AO267" s="110">
        <f t="shared" si="145"/>
        <v>59.334001099575303</v>
      </c>
      <c r="AP267" s="110">
        <f t="shared" si="146"/>
        <v>16.395076967190136</v>
      </c>
      <c r="AQ267" s="90">
        <f t="shared" si="147"/>
        <v>0</v>
      </c>
      <c r="AR267" s="90">
        <f t="shared" si="148"/>
        <v>-8804.16</v>
      </c>
      <c r="AS267" s="90">
        <f t="shared" si="149"/>
        <v>9602.9498415991602</v>
      </c>
      <c r="AT267" s="89">
        <f t="shared" si="150"/>
        <v>9.072868298612935E-2</v>
      </c>
      <c r="AU267" s="109">
        <f t="shared" si="155"/>
        <v>498.46548444988923</v>
      </c>
      <c r="AV267" s="108">
        <f t="shared" si="133"/>
        <v>10101.415326049049</v>
      </c>
      <c r="AW267" s="129">
        <f t="shared" si="151"/>
        <v>0.14734572361804532</v>
      </c>
      <c r="AX267" s="90">
        <f t="shared" si="152"/>
        <v>551.84357627415523</v>
      </c>
      <c r="AY267" s="108">
        <f t="shared" si="134"/>
        <v>10154.793417873316</v>
      </c>
      <c r="AZ267" s="89">
        <f t="shared" si="153"/>
        <v>0.15340854980751328</v>
      </c>
      <c r="BA267" s="109"/>
      <c r="BB267" s="109">
        <f t="shared" si="154"/>
        <v>8804.16</v>
      </c>
      <c r="BC267" s="109" t="e">
        <f>(B267*AM267)+(C267*AN267)+(D267*AO267)+(E267*AP267)+(F267*#REF!)+(G267*#REF!)</f>
        <v>#REF!</v>
      </c>
      <c r="BE267" s="108">
        <f t="shared" si="119"/>
        <v>66.150002000000001</v>
      </c>
      <c r="BF267" s="108">
        <f t="shared" si="120"/>
        <v>0</v>
      </c>
    </row>
    <row r="268" spans="1:58" ht="12.75" customHeight="1" x14ac:dyDescent="0.2">
      <c r="A268" s="107">
        <v>40925</v>
      </c>
      <c r="B268" s="108">
        <v>67.529999000000004</v>
      </c>
      <c r="C268" s="108">
        <v>54.990001999999997</v>
      </c>
      <c r="D268" s="108">
        <v>54.240001999999997</v>
      </c>
      <c r="E268" s="108">
        <v>66.620002999999997</v>
      </c>
      <c r="F268" s="108"/>
      <c r="G268" s="108"/>
      <c r="L268" s="156">
        <f>IF(int=Weekly,-$B$4,IF(int=Bi_Weekly,0,IF(int=Monthly,0,IF(int=Quarterly,0,IF(int=Yearly,0,IF(int=None,0,0))))))</f>
        <v>0</v>
      </c>
      <c r="M268" s="110">
        <f t="shared" si="121"/>
        <v>0</v>
      </c>
      <c r="N268" s="126">
        <f t="shared" si="122"/>
        <v>0</v>
      </c>
      <c r="O268" s="110">
        <f t="shared" si="123"/>
        <v>0</v>
      </c>
      <c r="P268" s="110">
        <f t="shared" si="124"/>
        <v>0</v>
      </c>
      <c r="Q268" s="110">
        <f t="shared" si="135"/>
        <v>43.806772669104355</v>
      </c>
      <c r="R268" s="110">
        <f t="shared" si="136"/>
        <v>50.482497830721456</v>
      </c>
      <c r="S268" s="110">
        <f t="shared" si="137"/>
        <v>56.00801291925746</v>
      </c>
      <c r="T268" s="110">
        <f t="shared" si="138"/>
        <v>15.449719306333526</v>
      </c>
      <c r="U268" s="110"/>
      <c r="V268" s="110"/>
      <c r="W268" s="110"/>
      <c r="X268" s="110"/>
      <c r="Y268" s="110"/>
      <c r="Z268" s="110"/>
      <c r="AA268" s="110">
        <f t="shared" si="125"/>
        <v>0</v>
      </c>
      <c r="AB268" s="110">
        <f t="shared" si="126"/>
        <v>0</v>
      </c>
      <c r="AC268" s="110">
        <f t="shared" si="127"/>
        <v>0</v>
      </c>
      <c r="AD268" s="110">
        <f t="shared" si="128"/>
        <v>0</v>
      </c>
      <c r="AE268" s="110">
        <f t="shared" si="129"/>
        <v>0</v>
      </c>
      <c r="AF268" s="110">
        <f t="shared" si="130"/>
        <v>0</v>
      </c>
      <c r="AG268" s="110">
        <f t="shared" si="131"/>
        <v>0</v>
      </c>
      <c r="AH268" s="110">
        <f t="shared" si="132"/>
        <v>0</v>
      </c>
      <c r="AI268" s="110">
        <f t="shared" si="139"/>
        <v>1.9585873414406119</v>
      </c>
      <c r="AJ268" s="110">
        <f t="shared" si="140"/>
        <v>3.4110112178790253</v>
      </c>
      <c r="AK268" s="110">
        <f t="shared" si="141"/>
        <v>3.325988180317843</v>
      </c>
      <c r="AL268" s="110">
        <f t="shared" si="142"/>
        <v>0.94535766085660999</v>
      </c>
      <c r="AM268" s="110">
        <f t="shared" si="143"/>
        <v>45.765360010544967</v>
      </c>
      <c r="AN268" s="110">
        <f t="shared" si="144"/>
        <v>53.893509048600478</v>
      </c>
      <c r="AO268" s="110">
        <f t="shared" si="145"/>
        <v>59.334001099575303</v>
      </c>
      <c r="AP268" s="110">
        <f t="shared" si="146"/>
        <v>16.395076967190136</v>
      </c>
      <c r="AQ268" s="90">
        <f t="shared" si="147"/>
        <v>0</v>
      </c>
      <c r="AR268" s="90">
        <f t="shared" si="148"/>
        <v>-8804.16</v>
      </c>
      <c r="AS268" s="90">
        <f t="shared" si="149"/>
        <v>9801.4390505078609</v>
      </c>
      <c r="AT268" s="89">
        <f t="shared" si="150"/>
        <v>0.11327361730225949</v>
      </c>
      <c r="AU268" s="109">
        <f t="shared" si="155"/>
        <v>498.46548444988923</v>
      </c>
      <c r="AV268" s="108">
        <f t="shared" si="133"/>
        <v>10299.90453495775</v>
      </c>
      <c r="AW268" s="129">
        <f t="shared" si="151"/>
        <v>0.16989065793417546</v>
      </c>
      <c r="AX268" s="90">
        <f t="shared" si="152"/>
        <v>563.21625065684373</v>
      </c>
      <c r="AY268" s="108">
        <f t="shared" si="134"/>
        <v>10364.655301164705</v>
      </c>
      <c r="AZ268" s="89">
        <f t="shared" si="153"/>
        <v>0.17724522284518973</v>
      </c>
      <c r="BA268" s="109"/>
      <c r="BB268" s="109">
        <f t="shared" si="154"/>
        <v>8804.16</v>
      </c>
      <c r="BC268" s="109" t="e">
        <f>(B268*AM268)+(C268*AN268)+(D268*AO268)+(E268*AP268)+(F268*#REF!)+(G268*#REF!)</f>
        <v>#REF!</v>
      </c>
      <c r="BE268" s="108">
        <f t="shared" si="119"/>
        <v>67.529999000000004</v>
      </c>
      <c r="BF268" s="108">
        <f t="shared" si="120"/>
        <v>0</v>
      </c>
    </row>
    <row r="269" spans="1:58" ht="12.75" customHeight="1" x14ac:dyDescent="0.2">
      <c r="A269" s="107">
        <v>40931</v>
      </c>
      <c r="B269" s="108">
        <v>67.860000999999997</v>
      </c>
      <c r="C269" s="108">
        <v>54.66</v>
      </c>
      <c r="D269" s="108">
        <v>54.759998000000003</v>
      </c>
      <c r="E269" s="108">
        <v>67.669998000000007</v>
      </c>
      <c r="F269" s="108"/>
      <c r="G269" s="108"/>
      <c r="L269" s="156">
        <f>IF(int=Weekly,-$B$4,IF(int=Bi_Weekly,-$B$4,IF(int=Monthly,0,IF(int=Quarterly,-$B$4,IF(int=Yearly,0,IF(int=None,0,0))))))</f>
        <v>-489.12</v>
      </c>
      <c r="M269" s="110">
        <f t="shared" si="121"/>
        <v>2.3115352444512931</v>
      </c>
      <c r="N269" s="126">
        <f t="shared" si="122"/>
        <v>2.5995126234906696</v>
      </c>
      <c r="O269" s="110">
        <f t="shared" si="123"/>
        <v>2.5831539292605528</v>
      </c>
      <c r="P269" s="110">
        <f t="shared" si="124"/>
        <v>0.71991064636945912</v>
      </c>
      <c r="Q269" s="110">
        <f t="shared" si="135"/>
        <v>46.118307913555647</v>
      </c>
      <c r="R269" s="110">
        <f t="shared" si="136"/>
        <v>53.082010454212124</v>
      </c>
      <c r="S269" s="110">
        <f t="shared" si="137"/>
        <v>58.591166848518014</v>
      </c>
      <c r="T269" s="110">
        <f t="shared" si="138"/>
        <v>16.169629952702984</v>
      </c>
      <c r="U269" s="110"/>
      <c r="V269" s="110"/>
      <c r="W269" s="110"/>
      <c r="X269" s="110"/>
      <c r="Y269" s="110"/>
      <c r="Z269" s="110"/>
      <c r="AA269" s="110">
        <f t="shared" si="125"/>
        <v>0</v>
      </c>
      <c r="AB269" s="110">
        <f t="shared" si="126"/>
        <v>0</v>
      </c>
      <c r="AC269" s="110">
        <f t="shared" si="127"/>
        <v>0</v>
      </c>
      <c r="AD269" s="110">
        <f t="shared" si="128"/>
        <v>0</v>
      </c>
      <c r="AE269" s="110">
        <f t="shared" si="129"/>
        <v>0</v>
      </c>
      <c r="AF269" s="110">
        <f t="shared" si="130"/>
        <v>0</v>
      </c>
      <c r="AG269" s="110">
        <f t="shared" si="131"/>
        <v>0</v>
      </c>
      <c r="AH269" s="110">
        <f t="shared" si="132"/>
        <v>0</v>
      </c>
      <c r="AI269" s="110">
        <f t="shared" si="139"/>
        <v>1.9585873414406119</v>
      </c>
      <c r="AJ269" s="110">
        <f t="shared" si="140"/>
        <v>3.4110112178790253</v>
      </c>
      <c r="AK269" s="110">
        <f t="shared" si="141"/>
        <v>3.325988180317843</v>
      </c>
      <c r="AL269" s="110">
        <f t="shared" si="142"/>
        <v>0.94535766085660999</v>
      </c>
      <c r="AM269" s="110">
        <f t="shared" si="143"/>
        <v>48.076895254996259</v>
      </c>
      <c r="AN269" s="110">
        <f t="shared" si="144"/>
        <v>56.493021672091146</v>
      </c>
      <c r="AO269" s="110">
        <f t="shared" si="145"/>
        <v>61.917155028835857</v>
      </c>
      <c r="AP269" s="110">
        <f t="shared" si="146"/>
        <v>17.114987613559595</v>
      </c>
      <c r="AQ269" s="90">
        <f t="shared" si="147"/>
        <v>0</v>
      </c>
      <c r="AR269" s="90">
        <f t="shared" si="148"/>
        <v>-9293.2800000000007</v>
      </c>
      <c r="AS269" s="90">
        <f t="shared" si="149"/>
        <v>10333.702118562092</v>
      </c>
      <c r="AT269" s="89">
        <f t="shared" si="150"/>
        <v>0.11195424205039473</v>
      </c>
      <c r="AU269" s="109">
        <f t="shared" si="155"/>
        <v>498.46548444988923</v>
      </c>
      <c r="AV269" s="108">
        <f t="shared" si="133"/>
        <v>10832.167603011982</v>
      </c>
      <c r="AW269" s="129">
        <f t="shared" si="151"/>
        <v>0.16559143843852553</v>
      </c>
      <c r="AX269" s="90">
        <f t="shared" si="152"/>
        <v>565.45906923969494</v>
      </c>
      <c r="AY269" s="108">
        <f t="shared" si="134"/>
        <v>10899.161187801787</v>
      </c>
      <c r="AZ269" s="89">
        <f t="shared" si="153"/>
        <v>0.17280025866021309</v>
      </c>
      <c r="BA269" s="109"/>
      <c r="BB269" s="109">
        <f t="shared" si="154"/>
        <v>9293.2800000000007</v>
      </c>
      <c r="BC269" s="109" t="e">
        <f>(B269*AM269)+(C269*AN269)+(D269*AO269)+(E269*AP269)+(F269*#REF!)+(G269*#REF!)</f>
        <v>#REF!</v>
      </c>
      <c r="BE269" s="108">
        <f t="shared" si="119"/>
        <v>67.860000999999997</v>
      </c>
      <c r="BF269" s="108">
        <f t="shared" si="120"/>
        <v>0</v>
      </c>
    </row>
    <row r="270" spans="1:58" ht="12.75" customHeight="1" x14ac:dyDescent="0.2">
      <c r="A270" s="107">
        <v>40938</v>
      </c>
      <c r="B270" s="108">
        <v>69.480002999999996</v>
      </c>
      <c r="C270" s="108">
        <v>55.779998999999997</v>
      </c>
      <c r="D270" s="108">
        <v>56.459999000000003</v>
      </c>
      <c r="E270" s="108">
        <v>69.959998999999996</v>
      </c>
      <c r="F270" s="108"/>
      <c r="G270" s="108"/>
      <c r="L270" s="156">
        <f>IF(int=Weekly,-$B$4,IF(int=Bi_Weekly,0,IF(int=Monthly,0,IF(int=Quarterly,0,IF(int=Yearly,0,IF(int=None,0,0))))))</f>
        <v>0</v>
      </c>
      <c r="M270" s="110">
        <f t="shared" si="121"/>
        <v>0</v>
      </c>
      <c r="N270" s="126">
        <f t="shared" si="122"/>
        <v>0</v>
      </c>
      <c r="O270" s="110">
        <f t="shared" si="123"/>
        <v>0</v>
      </c>
      <c r="P270" s="110">
        <f t="shared" si="124"/>
        <v>0</v>
      </c>
      <c r="Q270" s="110">
        <f t="shared" si="135"/>
        <v>46.118307913555647</v>
      </c>
      <c r="R270" s="110">
        <f t="shared" si="136"/>
        <v>53.082010454212124</v>
      </c>
      <c r="S270" s="110">
        <f t="shared" si="137"/>
        <v>58.591166848518014</v>
      </c>
      <c r="T270" s="110">
        <f t="shared" si="138"/>
        <v>16.169629952702984</v>
      </c>
      <c r="U270" s="110"/>
      <c r="V270" s="110"/>
      <c r="W270" s="110"/>
      <c r="X270" s="110"/>
      <c r="Y270" s="110"/>
      <c r="Z270" s="110"/>
      <c r="AA270" s="110">
        <f t="shared" si="125"/>
        <v>0</v>
      </c>
      <c r="AB270" s="110">
        <f t="shared" si="126"/>
        <v>0</v>
      </c>
      <c r="AC270" s="110">
        <f t="shared" si="127"/>
        <v>0</v>
      </c>
      <c r="AD270" s="110">
        <f t="shared" si="128"/>
        <v>0</v>
      </c>
      <c r="AE270" s="110">
        <f t="shared" si="129"/>
        <v>0</v>
      </c>
      <c r="AF270" s="110">
        <f t="shared" si="130"/>
        <v>0</v>
      </c>
      <c r="AG270" s="110">
        <f t="shared" si="131"/>
        <v>0</v>
      </c>
      <c r="AH270" s="110">
        <f t="shared" si="132"/>
        <v>0</v>
      </c>
      <c r="AI270" s="110">
        <f t="shared" si="139"/>
        <v>1.9585873414406119</v>
      </c>
      <c r="AJ270" s="110">
        <f t="shared" si="140"/>
        <v>3.4110112178790253</v>
      </c>
      <c r="AK270" s="110">
        <f t="shared" si="141"/>
        <v>3.325988180317843</v>
      </c>
      <c r="AL270" s="110">
        <f t="shared" si="142"/>
        <v>0.94535766085660999</v>
      </c>
      <c r="AM270" s="110">
        <f t="shared" si="143"/>
        <v>48.076895254996259</v>
      </c>
      <c r="AN270" s="110">
        <f t="shared" si="144"/>
        <v>56.493021672091146</v>
      </c>
      <c r="AO270" s="110">
        <f t="shared" si="145"/>
        <v>61.917155028835857</v>
      </c>
      <c r="AP270" s="110">
        <f t="shared" si="146"/>
        <v>17.114987613559595</v>
      </c>
      <c r="AQ270" s="90">
        <f t="shared" si="147"/>
        <v>0</v>
      </c>
      <c r="AR270" s="90">
        <f t="shared" si="148"/>
        <v>-9293.2800000000007</v>
      </c>
      <c r="AS270" s="90">
        <f t="shared" si="149"/>
        <v>10604.499179240342</v>
      </c>
      <c r="AT270" s="89">
        <f t="shared" si="150"/>
        <v>0.14109326085519225</v>
      </c>
      <c r="AU270" s="109">
        <f t="shared" si="155"/>
        <v>498.46548444988923</v>
      </c>
      <c r="AV270" s="108">
        <f t="shared" si="133"/>
        <v>11102.964663690231</v>
      </c>
      <c r="AW270" s="129">
        <f t="shared" si="151"/>
        <v>0.19473045724332305</v>
      </c>
      <c r="AX270" s="90">
        <f t="shared" si="152"/>
        <v>580.27136702426458</v>
      </c>
      <c r="AY270" s="108">
        <f t="shared" si="134"/>
        <v>11184.770546264606</v>
      </c>
      <c r="AZ270" s="89">
        <f t="shared" si="153"/>
        <v>0.20353314935788069</v>
      </c>
      <c r="BA270" s="109"/>
      <c r="BB270" s="109">
        <f t="shared" si="154"/>
        <v>9293.2800000000007</v>
      </c>
      <c r="BC270" s="109" t="e">
        <f>(B270*AM270)+(C270*AN270)+(D270*AO270)+(E270*AP270)+(F270*#REF!)+(G270*#REF!)</f>
        <v>#REF!</v>
      </c>
      <c r="BE270" s="108">
        <f t="shared" si="119"/>
        <v>69.480002999999996</v>
      </c>
      <c r="BF270" s="108">
        <f t="shared" si="120"/>
        <v>0</v>
      </c>
    </row>
    <row r="271" spans="1:58" ht="12.75" customHeight="1" x14ac:dyDescent="0.2">
      <c r="A271" s="107">
        <v>40945</v>
      </c>
      <c r="B271" s="108">
        <v>69.309997999999993</v>
      </c>
      <c r="C271" s="108">
        <v>55.580002</v>
      </c>
      <c r="D271" s="108">
        <v>56.060001</v>
      </c>
      <c r="E271" s="108">
        <v>68.879997000000003</v>
      </c>
      <c r="F271" s="108"/>
      <c r="G271" s="108"/>
      <c r="L271" s="156">
        <f>IF(int=Weekly,-$B$4,IF(int=Bi_Weekly,-$B$4,IF(int=Monthly,-$B$4,IF(int=Quarterly,0,IF(int=Yearly,0,IF(int=None,0,0))))))</f>
        <v>0</v>
      </c>
      <c r="M271" s="110">
        <f t="shared" si="121"/>
        <v>0</v>
      </c>
      <c r="N271" s="126">
        <f t="shared" si="122"/>
        <v>0</v>
      </c>
      <c r="O271" s="110">
        <f t="shared" si="123"/>
        <v>0</v>
      </c>
      <c r="P271" s="110">
        <f t="shared" si="124"/>
        <v>0</v>
      </c>
      <c r="Q271" s="110">
        <f t="shared" si="135"/>
        <v>46.118307913555647</v>
      </c>
      <c r="R271" s="110">
        <f t="shared" si="136"/>
        <v>53.082010454212124</v>
      </c>
      <c r="S271" s="110">
        <f t="shared" si="137"/>
        <v>58.591166848518014</v>
      </c>
      <c r="T271" s="110">
        <f t="shared" si="138"/>
        <v>16.169629952702984</v>
      </c>
      <c r="U271" s="110"/>
      <c r="V271" s="110"/>
      <c r="W271" s="110"/>
      <c r="X271" s="110"/>
      <c r="Y271" s="110"/>
      <c r="Z271" s="110"/>
      <c r="AA271" s="110">
        <f t="shared" si="125"/>
        <v>0</v>
      </c>
      <c r="AB271" s="110">
        <f t="shared" si="126"/>
        <v>0</v>
      </c>
      <c r="AC271" s="110">
        <f t="shared" si="127"/>
        <v>0</v>
      </c>
      <c r="AD271" s="110">
        <f t="shared" si="128"/>
        <v>0</v>
      </c>
      <c r="AE271" s="110">
        <f t="shared" si="129"/>
        <v>0</v>
      </c>
      <c r="AF271" s="110">
        <f t="shared" si="130"/>
        <v>0</v>
      </c>
      <c r="AG271" s="110">
        <f t="shared" si="131"/>
        <v>0</v>
      </c>
      <c r="AH271" s="110">
        <f t="shared" si="132"/>
        <v>0</v>
      </c>
      <c r="AI271" s="110">
        <f t="shared" si="139"/>
        <v>1.9585873414406119</v>
      </c>
      <c r="AJ271" s="110">
        <f t="shared" si="140"/>
        <v>3.4110112178790253</v>
      </c>
      <c r="AK271" s="110">
        <f t="shared" si="141"/>
        <v>3.325988180317843</v>
      </c>
      <c r="AL271" s="110">
        <f t="shared" si="142"/>
        <v>0.94535766085660999</v>
      </c>
      <c r="AM271" s="110">
        <f t="shared" si="143"/>
        <v>48.076895254996259</v>
      </c>
      <c r="AN271" s="110">
        <f t="shared" si="144"/>
        <v>56.493021672091146</v>
      </c>
      <c r="AO271" s="110">
        <f t="shared" si="145"/>
        <v>61.917155028835857</v>
      </c>
      <c r="AP271" s="110">
        <f t="shared" si="146"/>
        <v>17.114987613559595</v>
      </c>
      <c r="AQ271" s="90">
        <f t="shared" si="147"/>
        <v>0</v>
      </c>
      <c r="AR271" s="90">
        <f t="shared" si="148"/>
        <v>-9293.2800000000007</v>
      </c>
      <c r="AS271" s="90">
        <f t="shared" si="149"/>
        <v>10545.143011213435</v>
      </c>
      <c r="AT271" s="89">
        <f t="shared" si="150"/>
        <v>0.1347062620746855</v>
      </c>
      <c r="AU271" s="109">
        <f t="shared" si="155"/>
        <v>498.46548444988923</v>
      </c>
      <c r="AV271" s="108">
        <f t="shared" si="133"/>
        <v>11043.608495663324</v>
      </c>
      <c r="AW271" s="129">
        <f t="shared" si="151"/>
        <v>0.18834345846281653</v>
      </c>
      <c r="AX271" s="90">
        <f t="shared" si="152"/>
        <v>576.9048285881496</v>
      </c>
      <c r="AY271" s="108">
        <f t="shared" si="134"/>
        <v>11122.047839801584</v>
      </c>
      <c r="AZ271" s="89">
        <f t="shared" si="153"/>
        <v>0.19678389543859476</v>
      </c>
      <c r="BA271" s="109"/>
      <c r="BB271" s="109">
        <f t="shared" si="154"/>
        <v>9293.2800000000007</v>
      </c>
      <c r="BC271" s="109" t="e">
        <f>(B271*AM271)+(C271*AN271)+(D271*AO271)+(E271*AP271)+(F271*#REF!)+(G271*#REF!)</f>
        <v>#REF!</v>
      </c>
      <c r="BE271" s="108">
        <f t="shared" si="119"/>
        <v>69.309997999999993</v>
      </c>
      <c r="BF271" s="108">
        <f t="shared" si="120"/>
        <v>0</v>
      </c>
    </row>
    <row r="272" spans="1:58" ht="12.75" customHeight="1" x14ac:dyDescent="0.2">
      <c r="A272" s="107">
        <v>40952</v>
      </c>
      <c r="B272" s="108">
        <v>70.370002999999997</v>
      </c>
      <c r="C272" s="108">
        <v>56.490001999999997</v>
      </c>
      <c r="D272" s="108">
        <v>56.93</v>
      </c>
      <c r="E272" s="108">
        <v>70.230002999999996</v>
      </c>
      <c r="F272" s="108"/>
      <c r="G272" s="108"/>
      <c r="L272" s="156">
        <f>IF(int=Weekly,-$B$4,IF(int=Bi_Weekly,0,IF(int=Monthly,0,IF(int=Quarterly,0,IF(int=Yearly,0,IF(int=None,0,0))))))</f>
        <v>0</v>
      </c>
      <c r="M272" s="110">
        <f t="shared" si="121"/>
        <v>0</v>
      </c>
      <c r="N272" s="126">
        <f t="shared" si="122"/>
        <v>0</v>
      </c>
      <c r="O272" s="110">
        <f t="shared" si="123"/>
        <v>0</v>
      </c>
      <c r="P272" s="110">
        <f t="shared" si="124"/>
        <v>0</v>
      </c>
      <c r="Q272" s="110">
        <f t="shared" si="135"/>
        <v>46.118307913555647</v>
      </c>
      <c r="R272" s="110">
        <f t="shared" si="136"/>
        <v>53.082010454212124</v>
      </c>
      <c r="S272" s="110">
        <f t="shared" si="137"/>
        <v>58.591166848518014</v>
      </c>
      <c r="T272" s="110">
        <f t="shared" si="138"/>
        <v>16.169629952702984</v>
      </c>
      <c r="U272" s="110"/>
      <c r="V272" s="110"/>
      <c r="W272" s="110"/>
      <c r="X272" s="110"/>
      <c r="Y272" s="110"/>
      <c r="Z272" s="110"/>
      <c r="AA272" s="110">
        <f t="shared" si="125"/>
        <v>0</v>
      </c>
      <c r="AB272" s="110">
        <f t="shared" si="126"/>
        <v>0</v>
      </c>
      <c r="AC272" s="110">
        <f t="shared" si="127"/>
        <v>0</v>
      </c>
      <c r="AD272" s="110">
        <f t="shared" si="128"/>
        <v>0</v>
      </c>
      <c r="AE272" s="110">
        <f t="shared" si="129"/>
        <v>0</v>
      </c>
      <c r="AF272" s="110">
        <f t="shared" si="130"/>
        <v>0</v>
      </c>
      <c r="AG272" s="110">
        <f t="shared" si="131"/>
        <v>0</v>
      </c>
      <c r="AH272" s="110">
        <f t="shared" si="132"/>
        <v>0</v>
      </c>
      <c r="AI272" s="110">
        <f t="shared" si="139"/>
        <v>1.9585873414406119</v>
      </c>
      <c r="AJ272" s="110">
        <f t="shared" si="140"/>
        <v>3.4110112178790253</v>
      </c>
      <c r="AK272" s="110">
        <f t="shared" si="141"/>
        <v>3.325988180317843</v>
      </c>
      <c r="AL272" s="110">
        <f t="shared" si="142"/>
        <v>0.94535766085660999</v>
      </c>
      <c r="AM272" s="110">
        <f t="shared" si="143"/>
        <v>48.076895254996259</v>
      </c>
      <c r="AN272" s="110">
        <f t="shared" si="144"/>
        <v>56.493021672091146</v>
      </c>
      <c r="AO272" s="110">
        <f t="shared" si="145"/>
        <v>61.917155028835857</v>
      </c>
      <c r="AP272" s="110">
        <f t="shared" si="146"/>
        <v>17.114987613559595</v>
      </c>
      <c r="AQ272" s="90">
        <f t="shared" si="147"/>
        <v>0</v>
      </c>
      <c r="AR272" s="90">
        <f t="shared" si="148"/>
        <v>-9293.2800000000007</v>
      </c>
      <c r="AS272" s="90">
        <f t="shared" si="149"/>
        <v>10715.13663172765</v>
      </c>
      <c r="AT272" s="89">
        <f t="shared" si="150"/>
        <v>0.15299836351940854</v>
      </c>
      <c r="AU272" s="109">
        <f t="shared" si="155"/>
        <v>498.46548444988923</v>
      </c>
      <c r="AV272" s="108">
        <f t="shared" si="133"/>
        <v>11213.602116177539</v>
      </c>
      <c r="AW272" s="129">
        <f t="shared" si="151"/>
        <v>0.20663555990753935</v>
      </c>
      <c r="AX272" s="90">
        <f t="shared" si="152"/>
        <v>586.25480607647398</v>
      </c>
      <c r="AY272" s="108">
        <f t="shared" si="134"/>
        <v>11301.391437804125</v>
      </c>
      <c r="AZ272" s="89">
        <f t="shared" si="153"/>
        <v>0.21608209779583998</v>
      </c>
      <c r="BA272" s="109"/>
      <c r="BB272" s="109">
        <f t="shared" si="154"/>
        <v>9293.2800000000007</v>
      </c>
      <c r="BC272" s="109" t="e">
        <f>(B272*AM272)+(C272*AN272)+(D272*AO272)+(E272*AP272)+(F272*#REF!)+(G272*#REF!)</f>
        <v>#REF!</v>
      </c>
      <c r="BE272" s="108">
        <f t="shared" si="119"/>
        <v>70.370002999999997</v>
      </c>
      <c r="BF272" s="108">
        <f t="shared" si="120"/>
        <v>0</v>
      </c>
    </row>
    <row r="273" spans="1:58" ht="12.75" customHeight="1" x14ac:dyDescent="0.2">
      <c r="A273" s="107">
        <v>40960</v>
      </c>
      <c r="B273" s="108">
        <v>70.610000999999997</v>
      </c>
      <c r="C273" s="108">
        <v>56.439999</v>
      </c>
      <c r="D273" s="108">
        <v>56.610000999999997</v>
      </c>
      <c r="E273" s="108">
        <v>69.800003000000004</v>
      </c>
      <c r="F273" s="108"/>
      <c r="G273" s="108"/>
      <c r="L273" s="156">
        <f>IF(int=Weekly,-$B$4,IF(int=Bi_Weekly,-$B$4,IF(int=Monthly,0,IF(int=Quarterly,0,IF(int=Yearly,0,IF(int=None,0,0))))))</f>
        <v>0</v>
      </c>
      <c r="M273" s="110">
        <f t="shared" si="121"/>
        <v>0</v>
      </c>
      <c r="N273" s="126">
        <f t="shared" si="122"/>
        <v>0</v>
      </c>
      <c r="O273" s="110">
        <f t="shared" si="123"/>
        <v>0</v>
      </c>
      <c r="P273" s="110">
        <f t="shared" si="124"/>
        <v>0</v>
      </c>
      <c r="Q273" s="110">
        <f t="shared" si="135"/>
        <v>46.118307913555647</v>
      </c>
      <c r="R273" s="110">
        <f t="shared" si="136"/>
        <v>53.082010454212124</v>
      </c>
      <c r="S273" s="110">
        <f t="shared" si="137"/>
        <v>58.591166848518014</v>
      </c>
      <c r="T273" s="110">
        <f t="shared" si="138"/>
        <v>16.169629952702984</v>
      </c>
      <c r="U273" s="110"/>
      <c r="V273" s="110"/>
      <c r="W273" s="110"/>
      <c r="X273" s="110"/>
      <c r="Y273" s="110"/>
      <c r="Z273" s="110"/>
      <c r="AA273" s="110">
        <f t="shared" si="125"/>
        <v>0</v>
      </c>
      <c r="AB273" s="110">
        <f t="shared" si="126"/>
        <v>0</v>
      </c>
      <c r="AC273" s="110">
        <f t="shared" si="127"/>
        <v>0</v>
      </c>
      <c r="AD273" s="110">
        <f t="shared" si="128"/>
        <v>0</v>
      </c>
      <c r="AE273" s="110">
        <f t="shared" si="129"/>
        <v>0</v>
      </c>
      <c r="AF273" s="110">
        <f t="shared" si="130"/>
        <v>0</v>
      </c>
      <c r="AG273" s="110">
        <f t="shared" si="131"/>
        <v>0</v>
      </c>
      <c r="AH273" s="110">
        <f t="shared" si="132"/>
        <v>0</v>
      </c>
      <c r="AI273" s="110">
        <f t="shared" si="139"/>
        <v>1.9585873414406119</v>
      </c>
      <c r="AJ273" s="110">
        <f t="shared" si="140"/>
        <v>3.4110112178790253</v>
      </c>
      <c r="AK273" s="110">
        <f t="shared" si="141"/>
        <v>3.325988180317843</v>
      </c>
      <c r="AL273" s="110">
        <f t="shared" si="142"/>
        <v>0.94535766085660999</v>
      </c>
      <c r="AM273" s="110">
        <f t="shared" si="143"/>
        <v>48.076895254996259</v>
      </c>
      <c r="AN273" s="110">
        <f t="shared" si="144"/>
        <v>56.493021672091146</v>
      </c>
      <c r="AO273" s="110">
        <f t="shared" si="145"/>
        <v>61.917155028835857</v>
      </c>
      <c r="AP273" s="110">
        <f t="shared" si="146"/>
        <v>17.114987613559595</v>
      </c>
      <c r="AQ273" s="90">
        <f t="shared" si="147"/>
        <v>0</v>
      </c>
      <c r="AR273" s="90">
        <f t="shared" si="148"/>
        <v>-9293.2800000000007</v>
      </c>
      <c r="AS273" s="90">
        <f t="shared" si="149"/>
        <v>10697.848617941523</v>
      </c>
      <c r="AT273" s="89">
        <f t="shared" si="150"/>
        <v>0.15113809311045423</v>
      </c>
      <c r="AU273" s="109">
        <f t="shared" si="155"/>
        <v>498.46548444988923</v>
      </c>
      <c r="AV273" s="108">
        <f t="shared" si="133"/>
        <v>11196.314102391412</v>
      </c>
      <c r="AW273" s="129">
        <f t="shared" si="151"/>
        <v>0.20477528949858526</v>
      </c>
      <c r="AX273" s="90">
        <f t="shared" si="152"/>
        <v>585.08348564143557</v>
      </c>
      <c r="AY273" s="108">
        <f t="shared" si="134"/>
        <v>11282.932103582958</v>
      </c>
      <c r="AZ273" s="89">
        <f t="shared" si="153"/>
        <v>0.21409578787930172</v>
      </c>
      <c r="BA273" s="109"/>
      <c r="BB273" s="109">
        <f t="shared" si="154"/>
        <v>9293.2800000000007</v>
      </c>
      <c r="BC273" s="109" t="e">
        <f>(B273*AM273)+(C273*AN273)+(D273*AO273)+(E273*AP273)+(F273*#REF!)+(G273*#REF!)</f>
        <v>#REF!</v>
      </c>
      <c r="BE273" s="108">
        <f t="shared" ref="BE273:BE336" si="156">B273</f>
        <v>70.610000999999997</v>
      </c>
      <c r="BF273" s="108">
        <f t="shared" ref="BF273:BF336" si="157">G273</f>
        <v>0</v>
      </c>
    </row>
    <row r="274" spans="1:58" ht="12.75" customHeight="1" x14ac:dyDescent="0.2">
      <c r="A274" s="107">
        <v>40966</v>
      </c>
      <c r="B274" s="108">
        <v>70.599997999999999</v>
      </c>
      <c r="C274" s="108">
        <v>56.59</v>
      </c>
      <c r="D274" s="108">
        <v>56.389999000000003</v>
      </c>
      <c r="E274" s="108">
        <v>68.269997000000004</v>
      </c>
      <c r="F274" s="108"/>
      <c r="G274" s="108"/>
      <c r="L274" s="156">
        <f>IF(int=Weekly,-$B$4,IF(int=Bi_Weekly,0,IF(int=Monthly,0,IF(int=Quarterly,0,IF(int=Yearly,0,IF(int=None,0,0))))))</f>
        <v>0</v>
      </c>
      <c r="M274" s="110">
        <f t="shared" si="121"/>
        <v>0</v>
      </c>
      <c r="N274" s="126">
        <f t="shared" si="122"/>
        <v>0</v>
      </c>
      <c r="O274" s="110">
        <f t="shared" si="123"/>
        <v>0</v>
      </c>
      <c r="P274" s="110">
        <f t="shared" si="124"/>
        <v>0</v>
      </c>
      <c r="Q274" s="110">
        <f t="shared" si="135"/>
        <v>46.118307913555647</v>
      </c>
      <c r="R274" s="110">
        <f t="shared" si="136"/>
        <v>53.082010454212124</v>
      </c>
      <c r="S274" s="110">
        <f t="shared" si="137"/>
        <v>58.591166848518014</v>
      </c>
      <c r="T274" s="110">
        <f t="shared" si="138"/>
        <v>16.169629952702984</v>
      </c>
      <c r="U274" s="110"/>
      <c r="V274" s="110"/>
      <c r="W274" s="110"/>
      <c r="X274" s="110"/>
      <c r="Y274" s="110"/>
      <c r="Z274" s="110"/>
      <c r="AA274" s="110">
        <f t="shared" si="125"/>
        <v>0</v>
      </c>
      <c r="AB274" s="110">
        <f t="shared" si="126"/>
        <v>0</v>
      </c>
      <c r="AC274" s="110">
        <f t="shared" si="127"/>
        <v>0</v>
      </c>
      <c r="AD274" s="110">
        <f t="shared" si="128"/>
        <v>0</v>
      </c>
      <c r="AE274" s="110">
        <f t="shared" si="129"/>
        <v>0</v>
      </c>
      <c r="AF274" s="110">
        <f t="shared" si="130"/>
        <v>0</v>
      </c>
      <c r="AG274" s="110">
        <f t="shared" si="131"/>
        <v>0</v>
      </c>
      <c r="AH274" s="110">
        <f t="shared" si="132"/>
        <v>0</v>
      </c>
      <c r="AI274" s="110">
        <f t="shared" si="139"/>
        <v>1.9585873414406119</v>
      </c>
      <c r="AJ274" s="110">
        <f t="shared" si="140"/>
        <v>3.4110112178790253</v>
      </c>
      <c r="AK274" s="110">
        <f t="shared" si="141"/>
        <v>3.325988180317843</v>
      </c>
      <c r="AL274" s="110">
        <f t="shared" si="142"/>
        <v>0.94535766085660999</v>
      </c>
      <c r="AM274" s="110">
        <f t="shared" si="143"/>
        <v>48.076895254996259</v>
      </c>
      <c r="AN274" s="110">
        <f t="shared" si="144"/>
        <v>56.493021672091146</v>
      </c>
      <c r="AO274" s="110">
        <f t="shared" si="145"/>
        <v>61.917155028835857</v>
      </c>
      <c r="AP274" s="110">
        <f t="shared" si="146"/>
        <v>17.114987613559595</v>
      </c>
      <c r="AQ274" s="90">
        <f t="shared" si="147"/>
        <v>0</v>
      </c>
      <c r="AR274" s="90">
        <f t="shared" si="148"/>
        <v>-9293.2800000000007</v>
      </c>
      <c r="AS274" s="90">
        <f t="shared" si="149"/>
        <v>10667.719846423184</v>
      </c>
      <c r="AT274" s="89">
        <f t="shared" si="150"/>
        <v>0.14789609765585277</v>
      </c>
      <c r="AU274" s="109">
        <f t="shared" si="155"/>
        <v>498.46548444988923</v>
      </c>
      <c r="AV274" s="108">
        <f t="shared" si="133"/>
        <v>11166.185330873073</v>
      </c>
      <c r="AW274" s="129">
        <f t="shared" si="151"/>
        <v>0.20153329404398357</v>
      </c>
      <c r="AX274" s="90">
        <f t="shared" si="152"/>
        <v>583.39742204104937</v>
      </c>
      <c r="AY274" s="108">
        <f t="shared" si="134"/>
        <v>11251.117268464233</v>
      </c>
      <c r="AZ274" s="89">
        <f t="shared" si="153"/>
        <v>0.21067236416682089</v>
      </c>
      <c r="BA274" s="109"/>
      <c r="BB274" s="109">
        <f t="shared" si="154"/>
        <v>9293.2800000000007</v>
      </c>
      <c r="BC274" s="109" t="e">
        <f>(B274*AM274)+(C274*AN274)+(D274*AO274)+(E274*AP274)+(F274*#REF!)+(G274*#REF!)</f>
        <v>#REF!</v>
      </c>
      <c r="BE274" s="108">
        <f t="shared" si="156"/>
        <v>70.599997999999999</v>
      </c>
      <c r="BF274" s="108">
        <f t="shared" si="157"/>
        <v>0</v>
      </c>
    </row>
    <row r="275" spans="1:58" ht="12.75" customHeight="1" x14ac:dyDescent="0.2">
      <c r="A275" s="107">
        <v>40973</v>
      </c>
      <c r="B275" s="108">
        <v>70.819999999999993</v>
      </c>
      <c r="C275" s="108">
        <v>56.59</v>
      </c>
      <c r="D275" s="108">
        <v>56.619999</v>
      </c>
      <c r="E275" s="108">
        <v>69.160004000000001</v>
      </c>
      <c r="F275" s="108"/>
      <c r="G275" s="108"/>
      <c r="L275" s="156">
        <f>IF(int=Weekly,-$B$4,IF(int=Bi_Weekly,-$B$4,IF(int=Monthly,-$B$4,IF(int=Quarterly,0,IF(int=Yearly,0,IF(int=None,0,0))))))</f>
        <v>0</v>
      </c>
      <c r="M275" s="110">
        <f t="shared" si="121"/>
        <v>0</v>
      </c>
      <c r="N275" s="126">
        <f t="shared" si="122"/>
        <v>0</v>
      </c>
      <c r="O275" s="110">
        <f t="shared" si="123"/>
        <v>0</v>
      </c>
      <c r="P275" s="110">
        <f t="shared" si="124"/>
        <v>0</v>
      </c>
      <c r="Q275" s="110">
        <f t="shared" si="135"/>
        <v>46.118307913555647</v>
      </c>
      <c r="R275" s="110">
        <f t="shared" si="136"/>
        <v>53.082010454212124</v>
      </c>
      <c r="S275" s="110">
        <f t="shared" si="137"/>
        <v>58.591166848518014</v>
      </c>
      <c r="T275" s="110">
        <f t="shared" si="138"/>
        <v>16.169629952702984</v>
      </c>
      <c r="U275" s="110"/>
      <c r="V275" s="110"/>
      <c r="W275" s="110"/>
      <c r="X275" s="110"/>
      <c r="Y275" s="110"/>
      <c r="Z275" s="110"/>
      <c r="AA275" s="110">
        <f t="shared" si="125"/>
        <v>0</v>
      </c>
      <c r="AB275" s="110">
        <f t="shared" si="126"/>
        <v>0</v>
      </c>
      <c r="AC275" s="110">
        <f t="shared" si="127"/>
        <v>0</v>
      </c>
      <c r="AD275" s="110">
        <f t="shared" si="128"/>
        <v>0</v>
      </c>
      <c r="AE275" s="110">
        <f t="shared" si="129"/>
        <v>0</v>
      </c>
      <c r="AF275" s="110">
        <f t="shared" si="130"/>
        <v>0</v>
      </c>
      <c r="AG275" s="110">
        <f t="shared" si="131"/>
        <v>0</v>
      </c>
      <c r="AH275" s="110">
        <f t="shared" si="132"/>
        <v>0</v>
      </c>
      <c r="AI275" s="110">
        <f t="shared" si="139"/>
        <v>1.9585873414406119</v>
      </c>
      <c r="AJ275" s="110">
        <f t="shared" si="140"/>
        <v>3.4110112178790253</v>
      </c>
      <c r="AK275" s="110">
        <f t="shared" si="141"/>
        <v>3.325988180317843</v>
      </c>
      <c r="AL275" s="110">
        <f t="shared" si="142"/>
        <v>0.94535766085660999</v>
      </c>
      <c r="AM275" s="110">
        <f t="shared" si="143"/>
        <v>48.076895254996259</v>
      </c>
      <c r="AN275" s="110">
        <f t="shared" si="144"/>
        <v>56.493021672091146</v>
      </c>
      <c r="AO275" s="110">
        <f t="shared" si="145"/>
        <v>61.917155028835857</v>
      </c>
      <c r="AP275" s="110">
        <f t="shared" si="146"/>
        <v>17.114987613559595</v>
      </c>
      <c r="AQ275" s="90">
        <f t="shared" si="147"/>
        <v>0</v>
      </c>
      <c r="AR275" s="90">
        <f t="shared" si="148"/>
        <v>-9293.2800000000007</v>
      </c>
      <c r="AS275" s="90">
        <f t="shared" si="149"/>
        <v>10705.733018621257</v>
      </c>
      <c r="AT275" s="89">
        <f t="shared" si="150"/>
        <v>0.15198649116579466</v>
      </c>
      <c r="AU275" s="109">
        <f t="shared" si="155"/>
        <v>498.46548444988923</v>
      </c>
      <c r="AV275" s="108">
        <f t="shared" si="133"/>
        <v>11204.198503071146</v>
      </c>
      <c r="AW275" s="129">
        <f t="shared" si="151"/>
        <v>0.20562368755392546</v>
      </c>
      <c r="AX275" s="90">
        <f t="shared" si="152"/>
        <v>585.43466739048017</v>
      </c>
      <c r="AY275" s="108">
        <f t="shared" si="134"/>
        <v>11291.167686011737</v>
      </c>
      <c r="AZ275" s="89">
        <f t="shared" si="153"/>
        <v>0.2149819747184778</v>
      </c>
      <c r="BA275" s="109"/>
      <c r="BB275" s="109">
        <f t="shared" si="154"/>
        <v>9293.2800000000007</v>
      </c>
      <c r="BC275" s="109" t="e">
        <f>(B275*AM275)+(C275*AN275)+(D275*AO275)+(E275*AP275)+(F275*#REF!)+(G275*#REF!)</f>
        <v>#REF!</v>
      </c>
      <c r="BE275" s="108">
        <f t="shared" si="156"/>
        <v>70.819999999999993</v>
      </c>
      <c r="BF275" s="108">
        <f t="shared" si="157"/>
        <v>0</v>
      </c>
    </row>
    <row r="276" spans="1:58" ht="12.75" customHeight="1" x14ac:dyDescent="0.2">
      <c r="A276" s="107">
        <v>40980</v>
      </c>
      <c r="B276" s="108">
        <v>72.459998999999996</v>
      </c>
      <c r="C276" s="108">
        <v>58.080002</v>
      </c>
      <c r="D276" s="108">
        <v>57.759998000000003</v>
      </c>
      <c r="E276" s="108">
        <v>70.599997999999999</v>
      </c>
      <c r="F276" s="108"/>
      <c r="G276" s="108"/>
      <c r="L276" s="156">
        <f>IF(int=Weekly,-$B$4,IF(int=Bi_Weekly,0,IF(int=Monthly,0,IF(int=Quarterly,0,IF(int=Yearly,0,IF(int=None,0,0))))))</f>
        <v>0</v>
      </c>
      <c r="M276" s="110">
        <f t="shared" si="121"/>
        <v>0</v>
      </c>
      <c r="N276" s="126">
        <f t="shared" si="122"/>
        <v>0</v>
      </c>
      <c r="O276" s="110">
        <f t="shared" si="123"/>
        <v>0</v>
      </c>
      <c r="P276" s="110">
        <f t="shared" si="124"/>
        <v>0</v>
      </c>
      <c r="Q276" s="110">
        <f t="shared" si="135"/>
        <v>46.118307913555647</v>
      </c>
      <c r="R276" s="110">
        <f t="shared" si="136"/>
        <v>53.082010454212124</v>
      </c>
      <c r="S276" s="110">
        <f t="shared" si="137"/>
        <v>58.591166848518014</v>
      </c>
      <c r="T276" s="110">
        <f t="shared" si="138"/>
        <v>16.169629952702984</v>
      </c>
      <c r="U276" s="110"/>
      <c r="V276" s="110"/>
      <c r="W276" s="110"/>
      <c r="X276" s="110"/>
      <c r="Y276" s="110"/>
      <c r="Z276" s="110"/>
      <c r="AA276" s="110">
        <f t="shared" si="125"/>
        <v>0</v>
      </c>
      <c r="AB276" s="110">
        <f t="shared" si="126"/>
        <v>0</v>
      </c>
      <c r="AC276" s="110">
        <f t="shared" si="127"/>
        <v>0</v>
      </c>
      <c r="AD276" s="110">
        <f t="shared" si="128"/>
        <v>0</v>
      </c>
      <c r="AE276" s="110">
        <f t="shared" si="129"/>
        <v>0</v>
      </c>
      <c r="AF276" s="110">
        <f t="shared" si="130"/>
        <v>0</v>
      </c>
      <c r="AG276" s="110">
        <f t="shared" si="131"/>
        <v>0</v>
      </c>
      <c r="AH276" s="110">
        <f t="shared" si="132"/>
        <v>0</v>
      </c>
      <c r="AI276" s="110">
        <f t="shared" si="139"/>
        <v>1.9585873414406119</v>
      </c>
      <c r="AJ276" s="110">
        <f t="shared" si="140"/>
        <v>3.4110112178790253</v>
      </c>
      <c r="AK276" s="110">
        <f t="shared" si="141"/>
        <v>3.325988180317843</v>
      </c>
      <c r="AL276" s="110">
        <f t="shared" si="142"/>
        <v>0.94535766085660999</v>
      </c>
      <c r="AM276" s="110">
        <f t="shared" si="143"/>
        <v>48.076895254996259</v>
      </c>
      <c r="AN276" s="110">
        <f t="shared" si="144"/>
        <v>56.493021672091146</v>
      </c>
      <c r="AO276" s="110">
        <f t="shared" si="145"/>
        <v>61.917155028835857</v>
      </c>
      <c r="AP276" s="110">
        <f t="shared" si="146"/>
        <v>17.114987613559595</v>
      </c>
      <c r="AQ276" s="90">
        <f t="shared" si="147"/>
        <v>0</v>
      </c>
      <c r="AR276" s="90">
        <f t="shared" si="148"/>
        <v>-9293.2800000000007</v>
      </c>
      <c r="AS276" s="90">
        <f t="shared" si="149"/>
        <v>10950.537340952233</v>
      </c>
      <c r="AT276" s="89">
        <f t="shared" si="150"/>
        <v>0.17832857085466403</v>
      </c>
      <c r="AU276" s="109">
        <f t="shared" si="155"/>
        <v>498.46548444988923</v>
      </c>
      <c r="AV276" s="108">
        <f t="shared" si="133"/>
        <v>11449.002825402122</v>
      </c>
      <c r="AW276" s="129">
        <f t="shared" si="151"/>
        <v>0.23196576724279483</v>
      </c>
      <c r="AX276" s="90">
        <f t="shared" si="152"/>
        <v>598.88209476757925</v>
      </c>
      <c r="AY276" s="108">
        <f t="shared" si="134"/>
        <v>11549.419435719812</v>
      </c>
      <c r="AZ276" s="89">
        <f t="shared" si="153"/>
        <v>0.24277105991854442</v>
      </c>
      <c r="BA276" s="109"/>
      <c r="BB276" s="109">
        <f t="shared" si="154"/>
        <v>9293.2800000000007</v>
      </c>
      <c r="BC276" s="109" t="e">
        <f>(B276*AM276)+(C276*AN276)+(D276*AO276)+(E276*AP276)+(F276*#REF!)+(G276*#REF!)</f>
        <v>#REF!</v>
      </c>
      <c r="BE276" s="108">
        <f t="shared" si="156"/>
        <v>72.459998999999996</v>
      </c>
      <c r="BF276" s="108">
        <f t="shared" si="157"/>
        <v>0</v>
      </c>
    </row>
    <row r="277" spans="1:58" ht="12.75" customHeight="1" x14ac:dyDescent="0.2">
      <c r="A277" s="107">
        <v>40987</v>
      </c>
      <c r="B277" s="108">
        <v>72.110000999999997</v>
      </c>
      <c r="C277" s="108">
        <v>57.66</v>
      </c>
      <c r="D277" s="108">
        <v>57.200001</v>
      </c>
      <c r="E277" s="108">
        <v>70.120002999999997</v>
      </c>
      <c r="F277" s="108"/>
      <c r="G277" s="108"/>
      <c r="L277" s="156">
        <f>IF(int=Weekly,-$B$4,IF(int=Bi_Weekly,-$B$4,IF(int=Monthly,0,IF(int=Quarterly,0,IF(int=Yearly,0,IF(int=None,0,0))))))</f>
        <v>0</v>
      </c>
      <c r="M277" s="110">
        <f t="shared" si="121"/>
        <v>0</v>
      </c>
      <c r="N277" s="126">
        <f t="shared" si="122"/>
        <v>0</v>
      </c>
      <c r="O277" s="110">
        <f t="shared" si="123"/>
        <v>0</v>
      </c>
      <c r="P277" s="110">
        <f t="shared" si="124"/>
        <v>0</v>
      </c>
      <c r="Q277" s="110">
        <f t="shared" si="135"/>
        <v>46.118307913555647</v>
      </c>
      <c r="R277" s="110">
        <f t="shared" si="136"/>
        <v>53.082010454212124</v>
      </c>
      <c r="S277" s="110">
        <f t="shared" si="137"/>
        <v>58.591166848518014</v>
      </c>
      <c r="T277" s="110">
        <f t="shared" si="138"/>
        <v>16.169629952702984</v>
      </c>
      <c r="U277" s="110"/>
      <c r="V277" s="110"/>
      <c r="W277" s="110"/>
      <c r="X277" s="110"/>
      <c r="Y277" s="110"/>
      <c r="Z277" s="110"/>
      <c r="AA277" s="110">
        <f t="shared" si="125"/>
        <v>0</v>
      </c>
      <c r="AB277" s="110">
        <f t="shared" si="126"/>
        <v>0</v>
      </c>
      <c r="AC277" s="110">
        <f t="shared" si="127"/>
        <v>0</v>
      </c>
      <c r="AD277" s="110">
        <f t="shared" si="128"/>
        <v>0</v>
      </c>
      <c r="AE277" s="110">
        <f t="shared" si="129"/>
        <v>0</v>
      </c>
      <c r="AF277" s="110">
        <f t="shared" si="130"/>
        <v>0</v>
      </c>
      <c r="AG277" s="110">
        <f t="shared" si="131"/>
        <v>0</v>
      </c>
      <c r="AH277" s="110">
        <f t="shared" si="132"/>
        <v>0</v>
      </c>
      <c r="AI277" s="110">
        <f t="shared" si="139"/>
        <v>1.9585873414406119</v>
      </c>
      <c r="AJ277" s="110">
        <f t="shared" si="140"/>
        <v>3.4110112178790253</v>
      </c>
      <c r="AK277" s="110">
        <f t="shared" si="141"/>
        <v>3.325988180317843</v>
      </c>
      <c r="AL277" s="110">
        <f t="shared" si="142"/>
        <v>0.94535766085660999</v>
      </c>
      <c r="AM277" s="110">
        <f t="shared" si="143"/>
        <v>48.076895254996259</v>
      </c>
      <c r="AN277" s="110">
        <f t="shared" si="144"/>
        <v>56.493021672091146</v>
      </c>
      <c r="AO277" s="110">
        <f t="shared" si="145"/>
        <v>61.917155028835857</v>
      </c>
      <c r="AP277" s="110">
        <f t="shared" si="146"/>
        <v>17.114987613559595</v>
      </c>
      <c r="AQ277" s="90">
        <f t="shared" si="147"/>
        <v>0</v>
      </c>
      <c r="AR277" s="90">
        <f t="shared" si="148"/>
        <v>-9293.2800000000007</v>
      </c>
      <c r="AS277" s="90">
        <f t="shared" si="149"/>
        <v>10871.529255673497</v>
      </c>
      <c r="AT277" s="89">
        <f t="shared" si="150"/>
        <v>0.16982693469619936</v>
      </c>
      <c r="AU277" s="109">
        <f t="shared" si="155"/>
        <v>498.46548444988923</v>
      </c>
      <c r="AV277" s="108">
        <f t="shared" si="133"/>
        <v>11369.994740123386</v>
      </c>
      <c r="AW277" s="129">
        <f t="shared" si="151"/>
        <v>0.22346413108433039</v>
      </c>
      <c r="AX277" s="90">
        <f t="shared" si="152"/>
        <v>594.44765122828164</v>
      </c>
      <c r="AY277" s="108">
        <f t="shared" si="134"/>
        <v>11465.976906901778</v>
      </c>
      <c r="AZ277" s="89">
        <f t="shared" si="153"/>
        <v>0.23379225708272844</v>
      </c>
      <c r="BA277" s="109"/>
      <c r="BB277" s="109">
        <f t="shared" si="154"/>
        <v>9293.2800000000007</v>
      </c>
      <c r="BC277" s="109" t="e">
        <f>(B277*AM277)+(C277*AN277)+(D277*AO277)+(E277*AP277)+(F277*#REF!)+(G277*#REF!)</f>
        <v>#REF!</v>
      </c>
      <c r="BE277" s="108">
        <f t="shared" si="156"/>
        <v>72.110000999999997</v>
      </c>
      <c r="BF277" s="108">
        <f t="shared" si="157"/>
        <v>0</v>
      </c>
    </row>
    <row r="278" spans="1:58" ht="12.75" customHeight="1" x14ac:dyDescent="0.2">
      <c r="A278" s="107">
        <v>40994</v>
      </c>
      <c r="B278" s="108">
        <v>72.260002</v>
      </c>
      <c r="C278" s="108">
        <v>57.68</v>
      </c>
      <c r="D278" s="108">
        <v>57.459999000000003</v>
      </c>
      <c r="E278" s="108">
        <v>70.379997000000003</v>
      </c>
      <c r="F278" s="108"/>
      <c r="G278" s="108"/>
      <c r="L278" s="156">
        <f>IF(int=Weekly,-$B$4,IF(int=Bi_Weekly,0,IF(int=Monthly,0,IF(int=Quarterly,0,IF(int=Yearly,0,IF(int=None,0,0))))))</f>
        <v>0</v>
      </c>
      <c r="M278" s="110">
        <f t="shared" si="121"/>
        <v>0</v>
      </c>
      <c r="N278" s="126">
        <f t="shared" si="122"/>
        <v>0</v>
      </c>
      <c r="O278" s="110">
        <f t="shared" si="123"/>
        <v>0</v>
      </c>
      <c r="P278" s="110">
        <f t="shared" si="124"/>
        <v>0</v>
      </c>
      <c r="Q278" s="110">
        <f t="shared" si="135"/>
        <v>46.118307913555647</v>
      </c>
      <c r="R278" s="110">
        <f t="shared" si="136"/>
        <v>53.082010454212124</v>
      </c>
      <c r="S278" s="110">
        <f t="shared" si="137"/>
        <v>58.591166848518014</v>
      </c>
      <c r="T278" s="110">
        <f t="shared" si="138"/>
        <v>16.169629952702984</v>
      </c>
      <c r="U278" s="110">
        <v>0.308</v>
      </c>
      <c r="V278" s="110">
        <v>0.34200000000000003</v>
      </c>
      <c r="W278" s="110">
        <v>6.0000000000000001E-3</v>
      </c>
      <c r="X278" s="110">
        <v>2.9000000000000001E-2</v>
      </c>
      <c r="Y278" s="110">
        <v>1.0999999999999999E-2</v>
      </c>
      <c r="Z278" s="110"/>
      <c r="AA278" s="110">
        <f t="shared" si="125"/>
        <v>14.20443883737514</v>
      </c>
      <c r="AB278" s="110">
        <f t="shared" si="126"/>
        <v>18.154047575340549</v>
      </c>
      <c r="AC278" s="110">
        <f t="shared" si="127"/>
        <v>0.35154700109110809</v>
      </c>
      <c r="AD278" s="110">
        <f t="shared" si="128"/>
        <v>0.46891926862838657</v>
      </c>
      <c r="AE278" s="110">
        <f t="shared" si="129"/>
        <v>0.19657401666519661</v>
      </c>
      <c r="AF278" s="110">
        <f t="shared" si="130"/>
        <v>0.31473730193031463</v>
      </c>
      <c r="AG278" s="110">
        <f t="shared" si="131"/>
        <v>6.1181170763874894E-3</v>
      </c>
      <c r="AH278" s="110">
        <f t="shared" si="132"/>
        <v>6.6626781559593782E-3</v>
      </c>
      <c r="AI278" s="110">
        <f t="shared" si="139"/>
        <v>2.1551613581058087</v>
      </c>
      <c r="AJ278" s="110">
        <f t="shared" si="140"/>
        <v>3.7257485198093399</v>
      </c>
      <c r="AK278" s="110">
        <f t="shared" si="141"/>
        <v>3.3321062973942306</v>
      </c>
      <c r="AL278" s="110">
        <f t="shared" si="142"/>
        <v>0.95202033901256933</v>
      </c>
      <c r="AM278" s="110">
        <f t="shared" si="143"/>
        <v>48.273469271661455</v>
      </c>
      <c r="AN278" s="110">
        <f t="shared" si="144"/>
        <v>56.807758974021468</v>
      </c>
      <c r="AO278" s="110">
        <f t="shared" si="145"/>
        <v>61.923273145912248</v>
      </c>
      <c r="AP278" s="110">
        <f t="shared" si="146"/>
        <v>17.121650291715554</v>
      </c>
      <c r="AQ278" s="90">
        <f t="shared" si="147"/>
        <v>33.178952682435181</v>
      </c>
      <c r="AR278" s="90">
        <f t="shared" si="148"/>
        <v>-9293.2800000000007</v>
      </c>
      <c r="AS278" s="90">
        <f t="shared" si="149"/>
        <v>10898.946281156128</v>
      </c>
      <c r="AT278" s="89">
        <f t="shared" si="150"/>
        <v>0.17277713370910242</v>
      </c>
      <c r="AU278" s="109">
        <f t="shared" si="155"/>
        <v>531.64443713232436</v>
      </c>
      <c r="AV278" s="108">
        <f t="shared" si="133"/>
        <v>11430.590718288453</v>
      </c>
      <c r="AW278" s="129">
        <f t="shared" si="151"/>
        <v>0.22998453918190909</v>
      </c>
      <c r="AX278" s="90">
        <f t="shared" si="152"/>
        <v>629.09915178946096</v>
      </c>
      <c r="AY278" s="108">
        <f t="shared" si="134"/>
        <v>11528.04543294559</v>
      </c>
      <c r="AZ278" s="89">
        <f t="shared" si="153"/>
        <v>0.24047111815694655</v>
      </c>
      <c r="BA278" s="109"/>
      <c r="BB278" s="109">
        <f t="shared" si="154"/>
        <v>9293.2800000000007</v>
      </c>
      <c r="BC278" s="109" t="e">
        <f>(B278*AM278)+(C278*AN278)+(D278*AO278)+(E278*AP278)+(F278*#REF!)+(G278*#REF!)</f>
        <v>#REF!</v>
      </c>
      <c r="BE278" s="108">
        <f t="shared" si="156"/>
        <v>72.260002</v>
      </c>
      <c r="BF278" s="108">
        <f t="shared" si="157"/>
        <v>0</v>
      </c>
    </row>
    <row r="279" spans="1:58" ht="12.75" customHeight="1" x14ac:dyDescent="0.2">
      <c r="A279" s="107">
        <v>41001</v>
      </c>
      <c r="B279" s="108">
        <v>71.769997000000004</v>
      </c>
      <c r="C279" s="108">
        <v>56.939999</v>
      </c>
      <c r="D279" s="108">
        <v>56.700001</v>
      </c>
      <c r="E279" s="108">
        <v>69.360000999999997</v>
      </c>
      <c r="F279" s="108"/>
      <c r="G279" s="108"/>
      <c r="L279" s="156">
        <f>IF(int=Weekly,-$B$4,IF(int=Bi_Weekly,-$B$4,IF(int=Monthly,-$B$4,IF(int=Quarterly,0,IF(int=Yearly,0,IF(int=None,0,0))))))</f>
        <v>0</v>
      </c>
      <c r="M279" s="110">
        <f t="shared" si="121"/>
        <v>0</v>
      </c>
      <c r="N279" s="126">
        <f t="shared" si="122"/>
        <v>0</v>
      </c>
      <c r="O279" s="110">
        <f t="shared" si="123"/>
        <v>0</v>
      </c>
      <c r="P279" s="110">
        <f t="shared" si="124"/>
        <v>0</v>
      </c>
      <c r="Q279" s="110">
        <f t="shared" si="135"/>
        <v>46.118307913555647</v>
      </c>
      <c r="R279" s="110">
        <f t="shared" si="136"/>
        <v>53.082010454212124</v>
      </c>
      <c r="S279" s="110">
        <f t="shared" si="137"/>
        <v>58.591166848518014</v>
      </c>
      <c r="T279" s="110">
        <f t="shared" si="138"/>
        <v>16.169629952702984</v>
      </c>
      <c r="U279" s="110"/>
      <c r="V279" s="110"/>
      <c r="W279" s="110"/>
      <c r="X279" s="110"/>
      <c r="Y279" s="110"/>
      <c r="Z279" s="110"/>
      <c r="AA279" s="110">
        <f t="shared" si="125"/>
        <v>0</v>
      </c>
      <c r="AB279" s="110">
        <f t="shared" si="126"/>
        <v>0</v>
      </c>
      <c r="AC279" s="110">
        <f t="shared" si="127"/>
        <v>0</v>
      </c>
      <c r="AD279" s="110">
        <f t="shared" si="128"/>
        <v>0</v>
      </c>
      <c r="AE279" s="110">
        <f t="shared" si="129"/>
        <v>0</v>
      </c>
      <c r="AF279" s="110">
        <f t="shared" si="130"/>
        <v>0</v>
      </c>
      <c r="AG279" s="110">
        <f t="shared" si="131"/>
        <v>0</v>
      </c>
      <c r="AH279" s="110">
        <f t="shared" si="132"/>
        <v>0</v>
      </c>
      <c r="AI279" s="110">
        <f t="shared" si="139"/>
        <v>2.1551613581058087</v>
      </c>
      <c r="AJ279" s="110">
        <f t="shared" si="140"/>
        <v>3.7257485198093399</v>
      </c>
      <c r="AK279" s="110">
        <f t="shared" si="141"/>
        <v>3.3321062973942306</v>
      </c>
      <c r="AL279" s="110">
        <f t="shared" si="142"/>
        <v>0.95202033901256933</v>
      </c>
      <c r="AM279" s="110">
        <f t="shared" si="143"/>
        <v>48.273469271661455</v>
      </c>
      <c r="AN279" s="110">
        <f t="shared" si="144"/>
        <v>56.807758974021468</v>
      </c>
      <c r="AO279" s="110">
        <f t="shared" si="145"/>
        <v>61.923273145912248</v>
      </c>
      <c r="AP279" s="110">
        <f t="shared" si="146"/>
        <v>17.121650291715554</v>
      </c>
      <c r="AQ279" s="90">
        <f t="shared" si="147"/>
        <v>0</v>
      </c>
      <c r="AR279" s="90">
        <f t="shared" si="148"/>
        <v>-9293.2800000000007</v>
      </c>
      <c r="AS279" s="90">
        <f t="shared" si="149"/>
        <v>10776.045211373041</v>
      </c>
      <c r="AT279" s="89">
        <f t="shared" si="150"/>
        <v>0.15955240898509881</v>
      </c>
      <c r="AU279" s="109">
        <f t="shared" si="155"/>
        <v>531.64443713232436</v>
      </c>
      <c r="AV279" s="108">
        <f t="shared" si="133"/>
        <v>11307.689648505366</v>
      </c>
      <c r="AW279" s="129">
        <f t="shared" si="151"/>
        <v>0.21675981445790571</v>
      </c>
      <c r="AX279" s="90">
        <f t="shared" si="152"/>
        <v>621.78260325825647</v>
      </c>
      <c r="AY279" s="108">
        <f t="shared" si="134"/>
        <v>11397.827814631297</v>
      </c>
      <c r="AZ279" s="89">
        <f t="shared" si="153"/>
        <v>0.2264590989006352</v>
      </c>
      <c r="BA279" s="109"/>
      <c r="BB279" s="109">
        <f t="shared" si="154"/>
        <v>9293.2800000000007</v>
      </c>
      <c r="BC279" s="109" t="e">
        <f>(B279*AM279)+(C279*AN279)+(D279*AO279)+(E279*AP279)+(F279*#REF!)+(G279*#REF!)</f>
        <v>#REF!</v>
      </c>
      <c r="BE279" s="108">
        <f t="shared" si="156"/>
        <v>71.769997000000004</v>
      </c>
      <c r="BF279" s="108">
        <f t="shared" si="157"/>
        <v>0</v>
      </c>
    </row>
    <row r="280" spans="1:58" ht="12.75" customHeight="1" x14ac:dyDescent="0.2">
      <c r="A280" s="107">
        <v>41008</v>
      </c>
      <c r="B280" s="108">
        <v>70.370002999999997</v>
      </c>
      <c r="C280" s="108">
        <v>55.75</v>
      </c>
      <c r="D280" s="108">
        <v>55.700001</v>
      </c>
      <c r="E280" s="108">
        <v>67.709998999999996</v>
      </c>
      <c r="F280" s="108"/>
      <c r="G280" s="108"/>
      <c r="L280" s="156">
        <f>IF(int=Weekly,-$B$4,IF(int=Bi_Weekly,0,IF(int=Monthly,0,IF(int=Quarterly,0,IF(int=Yearly,0,IF(int=None,0,0))))))</f>
        <v>0</v>
      </c>
      <c r="M280" s="110">
        <f t="shared" si="121"/>
        <v>0</v>
      </c>
      <c r="N280" s="126">
        <f t="shared" si="122"/>
        <v>0</v>
      </c>
      <c r="O280" s="110">
        <f t="shared" si="123"/>
        <v>0</v>
      </c>
      <c r="P280" s="110">
        <f t="shared" si="124"/>
        <v>0</v>
      </c>
      <c r="Q280" s="110">
        <f t="shared" si="135"/>
        <v>46.118307913555647</v>
      </c>
      <c r="R280" s="110">
        <f t="shared" si="136"/>
        <v>53.082010454212124</v>
      </c>
      <c r="S280" s="110">
        <f t="shared" si="137"/>
        <v>58.591166848518014</v>
      </c>
      <c r="T280" s="110">
        <f t="shared" si="138"/>
        <v>16.169629952702984</v>
      </c>
      <c r="U280" s="110"/>
      <c r="V280" s="110"/>
      <c r="W280" s="110"/>
      <c r="X280" s="110"/>
      <c r="Y280" s="110"/>
      <c r="Z280" s="110"/>
      <c r="AA280" s="110">
        <f t="shared" si="125"/>
        <v>0</v>
      </c>
      <c r="AB280" s="110">
        <f t="shared" si="126"/>
        <v>0</v>
      </c>
      <c r="AC280" s="110">
        <f t="shared" si="127"/>
        <v>0</v>
      </c>
      <c r="AD280" s="110">
        <f t="shared" si="128"/>
        <v>0</v>
      </c>
      <c r="AE280" s="110">
        <f t="shared" si="129"/>
        <v>0</v>
      </c>
      <c r="AF280" s="110">
        <f t="shared" si="130"/>
        <v>0</v>
      </c>
      <c r="AG280" s="110">
        <f t="shared" si="131"/>
        <v>0</v>
      </c>
      <c r="AH280" s="110">
        <f t="shared" si="132"/>
        <v>0</v>
      </c>
      <c r="AI280" s="110">
        <f t="shared" si="139"/>
        <v>2.1551613581058087</v>
      </c>
      <c r="AJ280" s="110">
        <f t="shared" si="140"/>
        <v>3.7257485198093399</v>
      </c>
      <c r="AK280" s="110">
        <f t="shared" si="141"/>
        <v>3.3321062973942306</v>
      </c>
      <c r="AL280" s="110">
        <f t="shared" si="142"/>
        <v>0.95202033901256933</v>
      </c>
      <c r="AM280" s="110">
        <f t="shared" si="143"/>
        <v>48.273469271661455</v>
      </c>
      <c r="AN280" s="110">
        <f t="shared" si="144"/>
        <v>56.807758974021468</v>
      </c>
      <c r="AO280" s="110">
        <f t="shared" si="145"/>
        <v>61.923273145912248</v>
      </c>
      <c r="AP280" s="110">
        <f t="shared" si="146"/>
        <v>17.121650291715554</v>
      </c>
      <c r="AQ280" s="90">
        <f t="shared" si="147"/>
        <v>0</v>
      </c>
      <c r="AR280" s="90">
        <f t="shared" si="148"/>
        <v>-9293.2800000000007</v>
      </c>
      <c r="AS280" s="90">
        <f t="shared" si="149"/>
        <v>10563.041229035669</v>
      </c>
      <c r="AT280" s="89">
        <f t="shared" si="150"/>
        <v>0.13663219326606635</v>
      </c>
      <c r="AU280" s="109">
        <f t="shared" si="155"/>
        <v>531.64443713232436</v>
      </c>
      <c r="AV280" s="108">
        <f t="shared" si="133"/>
        <v>11094.685666167994</v>
      </c>
      <c r="AW280" s="129">
        <f t="shared" si="151"/>
        <v>0.19383959873887302</v>
      </c>
      <c r="AX280" s="90">
        <f t="shared" si="152"/>
        <v>609.42881151424626</v>
      </c>
      <c r="AY280" s="108">
        <f t="shared" si="134"/>
        <v>11172.470040549915</v>
      </c>
      <c r="AZ280" s="89">
        <f t="shared" si="153"/>
        <v>0.20220955793325013</v>
      </c>
      <c r="BA280" s="109"/>
      <c r="BB280" s="109">
        <f t="shared" si="154"/>
        <v>9293.2800000000007</v>
      </c>
      <c r="BC280" s="109" t="e">
        <f>(B280*AM280)+(C280*AN280)+(D280*AO280)+(E280*AP280)+(F280*#REF!)+(G280*#REF!)</f>
        <v>#REF!</v>
      </c>
      <c r="BE280" s="108">
        <f t="shared" si="156"/>
        <v>70.370002999999997</v>
      </c>
      <c r="BF280" s="108">
        <f t="shared" si="157"/>
        <v>0</v>
      </c>
    </row>
    <row r="281" spans="1:58" ht="12.75" customHeight="1" x14ac:dyDescent="0.2">
      <c r="A281" s="107">
        <v>41015</v>
      </c>
      <c r="B281" s="108">
        <v>70.819999999999993</v>
      </c>
      <c r="C281" s="108">
        <v>56.380001</v>
      </c>
      <c r="D281" s="108">
        <v>56.200001</v>
      </c>
      <c r="E281" s="108">
        <v>68.690002000000007</v>
      </c>
      <c r="F281" s="108"/>
      <c r="G281" s="108"/>
      <c r="L281" s="156">
        <f>IF(int=Weekly,-$B$4,IF(int=Bi_Weekly,-$B$4,IF(int=Monthly,0,IF(int=Quarterly,0,IF(int=Yearly,0,IF(int=None,0,0))))))</f>
        <v>0</v>
      </c>
      <c r="M281" s="110">
        <f t="shared" si="121"/>
        <v>0</v>
      </c>
      <c r="N281" s="126">
        <f t="shared" si="122"/>
        <v>0</v>
      </c>
      <c r="O281" s="110">
        <f t="shared" si="123"/>
        <v>0</v>
      </c>
      <c r="P281" s="110">
        <f t="shared" si="124"/>
        <v>0</v>
      </c>
      <c r="Q281" s="110">
        <f t="shared" si="135"/>
        <v>46.118307913555647</v>
      </c>
      <c r="R281" s="110">
        <f t="shared" si="136"/>
        <v>53.082010454212124</v>
      </c>
      <c r="S281" s="110">
        <f t="shared" si="137"/>
        <v>58.591166848518014</v>
      </c>
      <c r="T281" s="110">
        <f t="shared" si="138"/>
        <v>16.169629952702984</v>
      </c>
      <c r="U281" s="110"/>
      <c r="V281" s="110"/>
      <c r="W281" s="110"/>
      <c r="X281" s="110"/>
      <c r="Y281" s="110"/>
      <c r="Z281" s="110"/>
      <c r="AA281" s="110">
        <f t="shared" si="125"/>
        <v>0</v>
      </c>
      <c r="AB281" s="110">
        <f t="shared" si="126"/>
        <v>0</v>
      </c>
      <c r="AC281" s="110">
        <f t="shared" si="127"/>
        <v>0</v>
      </c>
      <c r="AD281" s="110">
        <f t="shared" si="128"/>
        <v>0</v>
      </c>
      <c r="AE281" s="110">
        <f t="shared" si="129"/>
        <v>0</v>
      </c>
      <c r="AF281" s="110">
        <f t="shared" si="130"/>
        <v>0</v>
      </c>
      <c r="AG281" s="110">
        <f t="shared" si="131"/>
        <v>0</v>
      </c>
      <c r="AH281" s="110">
        <f t="shared" si="132"/>
        <v>0</v>
      </c>
      <c r="AI281" s="110">
        <f t="shared" si="139"/>
        <v>2.1551613581058087</v>
      </c>
      <c r="AJ281" s="110">
        <f t="shared" si="140"/>
        <v>3.7257485198093399</v>
      </c>
      <c r="AK281" s="110">
        <f t="shared" si="141"/>
        <v>3.3321062973942306</v>
      </c>
      <c r="AL281" s="110">
        <f t="shared" si="142"/>
        <v>0.95202033901256933</v>
      </c>
      <c r="AM281" s="110">
        <f t="shared" si="143"/>
        <v>48.273469271661455</v>
      </c>
      <c r="AN281" s="110">
        <f t="shared" si="144"/>
        <v>56.807758974021468</v>
      </c>
      <c r="AO281" s="110">
        <f t="shared" si="145"/>
        <v>61.923273145912248</v>
      </c>
      <c r="AP281" s="110">
        <f t="shared" si="146"/>
        <v>17.121650291715554</v>
      </c>
      <c r="AQ281" s="90">
        <f t="shared" si="147"/>
        <v>0</v>
      </c>
      <c r="AR281" s="90">
        <f t="shared" si="148"/>
        <v>-9293.2800000000007</v>
      </c>
      <c r="AS281" s="90">
        <f t="shared" si="149"/>
        <v>10662.377918196808</v>
      </c>
      <c r="AT281" s="89">
        <f t="shared" si="150"/>
        <v>0.14732128142020984</v>
      </c>
      <c r="AU281" s="109">
        <f t="shared" si="155"/>
        <v>531.64443713232436</v>
      </c>
      <c r="AV281" s="108">
        <f t="shared" si="133"/>
        <v>11194.022355329133</v>
      </c>
      <c r="AW281" s="129">
        <f t="shared" si="151"/>
        <v>0.20452868689301651</v>
      </c>
      <c r="AX281" s="90">
        <f t="shared" si="152"/>
        <v>615.34488889012857</v>
      </c>
      <c r="AY281" s="108">
        <f t="shared" si="134"/>
        <v>11277.722807086937</v>
      </c>
      <c r="AZ281" s="89">
        <f t="shared" si="153"/>
        <v>0.21353524343255947</v>
      </c>
      <c r="BA281" s="109"/>
      <c r="BB281" s="109">
        <f t="shared" si="154"/>
        <v>9293.2800000000007</v>
      </c>
      <c r="BC281" s="109" t="e">
        <f>(B281*AM281)+(C281*AN281)+(D281*AO281)+(E281*AP281)+(F281*#REF!)+(G281*#REF!)</f>
        <v>#REF!</v>
      </c>
      <c r="BE281" s="108">
        <f t="shared" si="156"/>
        <v>70.819999999999993</v>
      </c>
      <c r="BF281" s="108">
        <f t="shared" si="157"/>
        <v>0</v>
      </c>
    </row>
    <row r="282" spans="1:58" ht="12.75" customHeight="1" x14ac:dyDescent="0.2">
      <c r="A282" s="107">
        <v>41022</v>
      </c>
      <c r="B282" s="108">
        <v>72.169998000000007</v>
      </c>
      <c r="C282" s="108">
        <v>57.349997999999999</v>
      </c>
      <c r="D282" s="108">
        <v>57.330002</v>
      </c>
      <c r="E282" s="108">
        <v>70.349997999999999</v>
      </c>
      <c r="F282" s="108"/>
      <c r="G282" s="108"/>
      <c r="L282" s="156">
        <f>IF(int=Weekly,-$B$4,IF(int=Bi_Weekly,0,IF(int=Monthly,0,IF(int=Quarterly,-$B$4,IF(int=Yearly,0,IF(int=None,0,0))))))</f>
        <v>-489.12</v>
      </c>
      <c r="M282" s="110">
        <f t="shared" si="121"/>
        <v>2.1734902084935626</v>
      </c>
      <c r="N282" s="126">
        <f t="shared" si="122"/>
        <v>2.4775826496105546</v>
      </c>
      <c r="O282" s="110">
        <f t="shared" si="123"/>
        <v>2.4673556439087516</v>
      </c>
      <c r="P282" s="110">
        <f t="shared" si="124"/>
        <v>0.69248547810904004</v>
      </c>
      <c r="Q282" s="110">
        <f t="shared" si="135"/>
        <v>48.291798122049208</v>
      </c>
      <c r="R282" s="110">
        <f t="shared" si="136"/>
        <v>55.559593103822678</v>
      </c>
      <c r="S282" s="110">
        <f t="shared" si="137"/>
        <v>61.058522492426768</v>
      </c>
      <c r="T282" s="110">
        <f t="shared" si="138"/>
        <v>16.862115430812025</v>
      </c>
      <c r="U282" s="110"/>
      <c r="V282" s="110"/>
      <c r="W282" s="110"/>
      <c r="X282" s="110"/>
      <c r="Y282" s="110"/>
      <c r="Z282" s="110"/>
      <c r="AA282" s="110">
        <f t="shared" si="125"/>
        <v>0</v>
      </c>
      <c r="AB282" s="110">
        <f t="shared" si="126"/>
        <v>0</v>
      </c>
      <c r="AC282" s="110">
        <f t="shared" si="127"/>
        <v>0</v>
      </c>
      <c r="AD282" s="110">
        <f t="shared" si="128"/>
        <v>0</v>
      </c>
      <c r="AE282" s="110">
        <f t="shared" si="129"/>
        <v>0</v>
      </c>
      <c r="AF282" s="110">
        <f t="shared" si="130"/>
        <v>0</v>
      </c>
      <c r="AG282" s="110">
        <f t="shared" si="131"/>
        <v>0</v>
      </c>
      <c r="AH282" s="110">
        <f t="shared" si="132"/>
        <v>0</v>
      </c>
      <c r="AI282" s="110">
        <f t="shared" si="139"/>
        <v>2.1551613581058087</v>
      </c>
      <c r="AJ282" s="110">
        <f t="shared" si="140"/>
        <v>3.7257485198093399</v>
      </c>
      <c r="AK282" s="110">
        <f t="shared" si="141"/>
        <v>3.3321062973942306</v>
      </c>
      <c r="AL282" s="110">
        <f t="shared" si="142"/>
        <v>0.95202033901256933</v>
      </c>
      <c r="AM282" s="110">
        <f t="shared" si="143"/>
        <v>50.446959480155016</v>
      </c>
      <c r="AN282" s="110">
        <f t="shared" si="144"/>
        <v>59.285341623632021</v>
      </c>
      <c r="AO282" s="110">
        <f t="shared" si="145"/>
        <v>64.390628789820994</v>
      </c>
      <c r="AP282" s="110">
        <f t="shared" si="146"/>
        <v>17.814135769824595</v>
      </c>
      <c r="AQ282" s="90">
        <f t="shared" si="147"/>
        <v>0</v>
      </c>
      <c r="AR282" s="90">
        <f t="shared" si="148"/>
        <v>-9782.4000000000015</v>
      </c>
      <c r="AS282" s="90">
        <f t="shared" si="149"/>
        <v>11358.296530711006</v>
      </c>
      <c r="AT282" s="89">
        <f t="shared" si="150"/>
        <v>0.16109508205665324</v>
      </c>
      <c r="AU282" s="109">
        <f t="shared" si="155"/>
        <v>531.64443713232436</v>
      </c>
      <c r="AV282" s="108">
        <f t="shared" si="133"/>
        <v>11889.940967843331</v>
      </c>
      <c r="AW282" s="129">
        <f t="shared" si="151"/>
        <v>0.21544211725581963</v>
      </c>
      <c r="AX282" s="90">
        <f t="shared" si="152"/>
        <v>627.2139507030596</v>
      </c>
      <c r="AY282" s="108">
        <f t="shared" si="134"/>
        <v>11985.510481414065</v>
      </c>
      <c r="AZ282" s="89">
        <f t="shared" si="153"/>
        <v>0.22521165372649476</v>
      </c>
      <c r="BA282" s="109"/>
      <c r="BB282" s="109">
        <f t="shared" si="154"/>
        <v>9782.4000000000015</v>
      </c>
      <c r="BC282" s="109" t="e">
        <f>(B282*AM282)+(C282*AN282)+(D282*AO282)+(E282*AP282)+(F282*#REF!)+(G282*#REF!)</f>
        <v>#REF!</v>
      </c>
      <c r="BE282" s="108">
        <f t="shared" si="156"/>
        <v>72.169998000000007</v>
      </c>
      <c r="BF282" s="108">
        <f t="shared" si="157"/>
        <v>0</v>
      </c>
    </row>
    <row r="283" spans="1:58" ht="12.75" customHeight="1" x14ac:dyDescent="0.2">
      <c r="A283" s="107">
        <v>41029</v>
      </c>
      <c r="B283" s="108">
        <v>70.279999000000004</v>
      </c>
      <c r="C283" s="108">
        <v>56.16</v>
      </c>
      <c r="D283" s="108">
        <v>55.98</v>
      </c>
      <c r="E283" s="108">
        <v>67.900002000000001</v>
      </c>
      <c r="F283" s="108"/>
      <c r="G283" s="108"/>
      <c r="L283" s="156">
        <f>IF(int=Weekly,-$B$4,IF(int=Bi_Weekly,-$B$4,IF(int=Monthly,-$B$4,IF(int=Quarterly,0,IF(int=Yearly,0,IF(int=None,0,0))))))</f>
        <v>0</v>
      </c>
      <c r="M283" s="110">
        <f t="shared" si="121"/>
        <v>0</v>
      </c>
      <c r="N283" s="126">
        <f t="shared" si="122"/>
        <v>0</v>
      </c>
      <c r="O283" s="110">
        <f t="shared" si="123"/>
        <v>0</v>
      </c>
      <c r="P283" s="110">
        <f t="shared" si="124"/>
        <v>0</v>
      </c>
      <c r="Q283" s="110">
        <f t="shared" si="135"/>
        <v>48.291798122049208</v>
      </c>
      <c r="R283" s="110">
        <f t="shared" si="136"/>
        <v>55.559593103822678</v>
      </c>
      <c r="S283" s="110">
        <f t="shared" si="137"/>
        <v>61.058522492426768</v>
      </c>
      <c r="T283" s="110">
        <f t="shared" si="138"/>
        <v>16.862115430812025</v>
      </c>
      <c r="U283" s="110"/>
      <c r="V283" s="110"/>
      <c r="W283" s="110"/>
      <c r="X283" s="110"/>
      <c r="Y283" s="110"/>
      <c r="Z283" s="110"/>
      <c r="AA283" s="110">
        <f t="shared" si="125"/>
        <v>0</v>
      </c>
      <c r="AB283" s="110">
        <f t="shared" si="126"/>
        <v>0</v>
      </c>
      <c r="AC283" s="110">
        <f t="shared" si="127"/>
        <v>0</v>
      </c>
      <c r="AD283" s="110">
        <f t="shared" si="128"/>
        <v>0</v>
      </c>
      <c r="AE283" s="110">
        <f t="shared" si="129"/>
        <v>0</v>
      </c>
      <c r="AF283" s="110">
        <f t="shared" si="130"/>
        <v>0</v>
      </c>
      <c r="AG283" s="110">
        <f t="shared" si="131"/>
        <v>0</v>
      </c>
      <c r="AH283" s="110">
        <f t="shared" si="132"/>
        <v>0</v>
      </c>
      <c r="AI283" s="110">
        <f t="shared" si="139"/>
        <v>2.1551613581058087</v>
      </c>
      <c r="AJ283" s="110">
        <f t="shared" si="140"/>
        <v>3.7257485198093399</v>
      </c>
      <c r="AK283" s="110">
        <f t="shared" si="141"/>
        <v>3.3321062973942306</v>
      </c>
      <c r="AL283" s="110">
        <f t="shared" si="142"/>
        <v>0.95202033901256933</v>
      </c>
      <c r="AM283" s="110">
        <f t="shared" si="143"/>
        <v>50.446959480155016</v>
      </c>
      <c r="AN283" s="110">
        <f t="shared" si="144"/>
        <v>59.285341623632021</v>
      </c>
      <c r="AO283" s="110">
        <f t="shared" si="145"/>
        <v>64.390628789820994</v>
      </c>
      <c r="AP283" s="110">
        <f t="shared" si="146"/>
        <v>17.814135769824595</v>
      </c>
      <c r="AQ283" s="90">
        <f t="shared" si="147"/>
        <v>0</v>
      </c>
      <c r="AR283" s="90">
        <f t="shared" si="148"/>
        <v>-9782.4000000000015</v>
      </c>
      <c r="AS283" s="90">
        <f t="shared" si="149"/>
        <v>11077.168033038919</v>
      </c>
      <c r="AT283" s="89">
        <f t="shared" si="150"/>
        <v>0.13235688921317035</v>
      </c>
      <c r="AU283" s="109">
        <f t="shared" si="155"/>
        <v>531.64443713232436</v>
      </c>
      <c r="AV283" s="108">
        <f t="shared" si="133"/>
        <v>11608.812470171244</v>
      </c>
      <c r="AW283" s="129">
        <f t="shared" si="151"/>
        <v>0.18670392441233674</v>
      </c>
      <c r="AX283" s="90">
        <f t="shared" si="152"/>
        <v>611.87626841613053</v>
      </c>
      <c r="AY283" s="108">
        <f t="shared" si="134"/>
        <v>11689.044301455049</v>
      </c>
      <c r="AZ283" s="89">
        <f t="shared" si="153"/>
        <v>0.19490557546768139</v>
      </c>
      <c r="BA283" s="109"/>
      <c r="BB283" s="109">
        <f t="shared" si="154"/>
        <v>9782.4000000000015</v>
      </c>
      <c r="BC283" s="109" t="e">
        <f>(B283*AM283)+(C283*AN283)+(D283*AO283)+(E283*AP283)+(F283*#REF!)+(G283*#REF!)</f>
        <v>#REF!</v>
      </c>
      <c r="BE283" s="108">
        <f t="shared" si="156"/>
        <v>70.279999000000004</v>
      </c>
      <c r="BF283" s="108">
        <f t="shared" si="157"/>
        <v>0</v>
      </c>
    </row>
    <row r="284" spans="1:58" ht="12.75" customHeight="1" x14ac:dyDescent="0.2">
      <c r="A284" s="107">
        <v>41036</v>
      </c>
      <c r="B284" s="108">
        <v>69.639999000000003</v>
      </c>
      <c r="C284" s="108">
        <v>55.68</v>
      </c>
      <c r="D284" s="108">
        <v>55.650002000000001</v>
      </c>
      <c r="E284" s="108">
        <v>67.699996999999996</v>
      </c>
      <c r="F284" s="108"/>
      <c r="G284" s="108"/>
      <c r="L284" s="156">
        <f>IF(int=Weekly,-$B$4,IF(int=Bi_Weekly,0,IF(int=Monthly,0,IF(int=Quarterly,0,IF(int=Yearly,0,IF(int=None,0,0))))))</f>
        <v>0</v>
      </c>
      <c r="M284" s="110">
        <f t="shared" si="121"/>
        <v>0</v>
      </c>
      <c r="N284" s="126">
        <f t="shared" si="122"/>
        <v>0</v>
      </c>
      <c r="O284" s="110">
        <f t="shared" si="123"/>
        <v>0</v>
      </c>
      <c r="P284" s="110">
        <f t="shared" si="124"/>
        <v>0</v>
      </c>
      <c r="Q284" s="110">
        <f t="shared" si="135"/>
        <v>48.291798122049208</v>
      </c>
      <c r="R284" s="110">
        <f t="shared" si="136"/>
        <v>55.559593103822678</v>
      </c>
      <c r="S284" s="110">
        <f t="shared" si="137"/>
        <v>61.058522492426768</v>
      </c>
      <c r="T284" s="110">
        <f t="shared" si="138"/>
        <v>16.862115430812025</v>
      </c>
      <c r="U284" s="110"/>
      <c r="V284" s="110"/>
      <c r="W284" s="110"/>
      <c r="X284" s="110"/>
      <c r="Y284" s="110"/>
      <c r="Z284" s="110"/>
      <c r="AA284" s="110">
        <f t="shared" si="125"/>
        <v>0</v>
      </c>
      <c r="AB284" s="110">
        <f t="shared" si="126"/>
        <v>0</v>
      </c>
      <c r="AC284" s="110">
        <f t="shared" si="127"/>
        <v>0</v>
      </c>
      <c r="AD284" s="110">
        <f t="shared" si="128"/>
        <v>0</v>
      </c>
      <c r="AE284" s="110">
        <f t="shared" si="129"/>
        <v>0</v>
      </c>
      <c r="AF284" s="110">
        <f t="shared" si="130"/>
        <v>0</v>
      </c>
      <c r="AG284" s="110">
        <f t="shared" si="131"/>
        <v>0</v>
      </c>
      <c r="AH284" s="110">
        <f t="shared" si="132"/>
        <v>0</v>
      </c>
      <c r="AI284" s="110">
        <f t="shared" si="139"/>
        <v>2.1551613581058087</v>
      </c>
      <c r="AJ284" s="110">
        <f t="shared" si="140"/>
        <v>3.7257485198093399</v>
      </c>
      <c r="AK284" s="110">
        <f t="shared" si="141"/>
        <v>3.3321062973942306</v>
      </c>
      <c r="AL284" s="110">
        <f t="shared" si="142"/>
        <v>0.95202033901256933</v>
      </c>
      <c r="AM284" s="110">
        <f t="shared" si="143"/>
        <v>50.446959480155016</v>
      </c>
      <c r="AN284" s="110">
        <f t="shared" si="144"/>
        <v>59.285341623632021</v>
      </c>
      <c r="AO284" s="110">
        <f t="shared" si="145"/>
        <v>64.390628789820994</v>
      </c>
      <c r="AP284" s="110">
        <f t="shared" si="146"/>
        <v>17.814135769824595</v>
      </c>
      <c r="AQ284" s="90">
        <f t="shared" si="147"/>
        <v>0</v>
      </c>
      <c r="AR284" s="90">
        <f t="shared" si="148"/>
        <v>-9782.4000000000015</v>
      </c>
      <c r="AS284" s="90">
        <f t="shared" si="149"/>
        <v>10996.070979848777</v>
      </c>
      <c r="AT284" s="89">
        <f t="shared" si="150"/>
        <v>0.12406679136497956</v>
      </c>
      <c r="AU284" s="109">
        <f t="shared" si="155"/>
        <v>531.64443713232436</v>
      </c>
      <c r="AV284" s="108">
        <f t="shared" si="133"/>
        <v>11527.715416981102</v>
      </c>
      <c r="AW284" s="129">
        <f t="shared" si="151"/>
        <v>0.17841382656414573</v>
      </c>
      <c r="AX284" s="90">
        <f t="shared" si="152"/>
        <v>607.41860861560269</v>
      </c>
      <c r="AY284" s="108">
        <f t="shared" si="134"/>
        <v>11603.489588464379</v>
      </c>
      <c r="AZ284" s="89">
        <f t="shared" si="153"/>
        <v>0.18615979600756227</v>
      </c>
      <c r="BA284" s="109"/>
      <c r="BB284" s="109">
        <f t="shared" si="154"/>
        <v>9782.4000000000015</v>
      </c>
      <c r="BC284" s="109" t="e">
        <f>(B284*AM284)+(C284*AN284)+(D284*AO284)+(E284*AP284)+(F284*#REF!)+(G284*#REF!)</f>
        <v>#REF!</v>
      </c>
      <c r="BE284" s="108">
        <f t="shared" si="156"/>
        <v>69.639999000000003</v>
      </c>
      <c r="BF284" s="108">
        <f t="shared" si="157"/>
        <v>0</v>
      </c>
    </row>
    <row r="285" spans="1:58" ht="12.75" customHeight="1" x14ac:dyDescent="0.2">
      <c r="A285" s="107">
        <v>41043</v>
      </c>
      <c r="B285" s="108">
        <v>66.419998000000007</v>
      </c>
      <c r="C285" s="108">
        <v>53.299999</v>
      </c>
      <c r="D285" s="108">
        <v>51.970001000000003</v>
      </c>
      <c r="E285" s="108">
        <v>63.869999</v>
      </c>
      <c r="F285" s="108"/>
      <c r="G285" s="108"/>
      <c r="L285" s="156">
        <f>IF(int=Weekly,-$B$4,IF(int=Bi_Weekly,-$B$4,IF(int=Monthly,0,IF(int=Quarterly,0,IF(int=Yearly,0,IF(int=None,0,0))))))</f>
        <v>0</v>
      </c>
      <c r="M285" s="110">
        <f t="shared" si="121"/>
        <v>0</v>
      </c>
      <c r="N285" s="126">
        <f t="shared" si="122"/>
        <v>0</v>
      </c>
      <c r="O285" s="110">
        <f t="shared" si="123"/>
        <v>0</v>
      </c>
      <c r="P285" s="110">
        <f t="shared" si="124"/>
        <v>0</v>
      </c>
      <c r="Q285" s="110">
        <f t="shared" si="135"/>
        <v>48.291798122049208</v>
      </c>
      <c r="R285" s="110">
        <f t="shared" si="136"/>
        <v>55.559593103822678</v>
      </c>
      <c r="S285" s="110">
        <f t="shared" si="137"/>
        <v>61.058522492426768</v>
      </c>
      <c r="T285" s="110">
        <f t="shared" si="138"/>
        <v>16.862115430812025</v>
      </c>
      <c r="U285" s="110"/>
      <c r="V285" s="110"/>
      <c r="W285" s="110"/>
      <c r="X285" s="110"/>
      <c r="Y285" s="110"/>
      <c r="Z285" s="110"/>
      <c r="AA285" s="110">
        <f t="shared" si="125"/>
        <v>0</v>
      </c>
      <c r="AB285" s="110">
        <f t="shared" si="126"/>
        <v>0</v>
      </c>
      <c r="AC285" s="110">
        <f t="shared" si="127"/>
        <v>0</v>
      </c>
      <c r="AD285" s="110">
        <f t="shared" si="128"/>
        <v>0</v>
      </c>
      <c r="AE285" s="110">
        <f t="shared" si="129"/>
        <v>0</v>
      </c>
      <c r="AF285" s="110">
        <f t="shared" si="130"/>
        <v>0</v>
      </c>
      <c r="AG285" s="110">
        <f t="shared" si="131"/>
        <v>0</v>
      </c>
      <c r="AH285" s="110">
        <f t="shared" si="132"/>
        <v>0</v>
      </c>
      <c r="AI285" s="110">
        <f t="shared" si="139"/>
        <v>2.1551613581058087</v>
      </c>
      <c r="AJ285" s="110">
        <f t="shared" si="140"/>
        <v>3.7257485198093399</v>
      </c>
      <c r="AK285" s="110">
        <f t="shared" si="141"/>
        <v>3.3321062973942306</v>
      </c>
      <c r="AL285" s="110">
        <f t="shared" si="142"/>
        <v>0.95202033901256933</v>
      </c>
      <c r="AM285" s="110">
        <f t="shared" si="143"/>
        <v>50.446959480155016</v>
      </c>
      <c r="AN285" s="110">
        <f t="shared" si="144"/>
        <v>59.285341623632021</v>
      </c>
      <c r="AO285" s="110">
        <f t="shared" si="145"/>
        <v>64.390628789820994</v>
      </c>
      <c r="AP285" s="110">
        <f t="shared" si="146"/>
        <v>17.814135769824595</v>
      </c>
      <c r="AQ285" s="90">
        <f t="shared" si="147"/>
        <v>0</v>
      </c>
      <c r="AR285" s="90">
        <f t="shared" si="148"/>
        <v>-9782.4000000000015</v>
      </c>
      <c r="AS285" s="90">
        <f t="shared" si="149"/>
        <v>10419.062162250859</v>
      </c>
      <c r="AT285" s="89">
        <f t="shared" si="150"/>
        <v>6.5082409454822576E-2</v>
      </c>
      <c r="AU285" s="109">
        <f t="shared" si="155"/>
        <v>531.64443713232436</v>
      </c>
      <c r="AV285" s="108">
        <f t="shared" si="133"/>
        <v>10950.706599383184</v>
      </c>
      <c r="AW285" s="129">
        <f t="shared" si="151"/>
        <v>0.11942944465398897</v>
      </c>
      <c r="AX285" s="90">
        <f t="shared" si="152"/>
        <v>575.70331118355136</v>
      </c>
      <c r="AY285" s="108">
        <f t="shared" si="134"/>
        <v>10994.765473434411</v>
      </c>
      <c r="AZ285" s="89">
        <f t="shared" si="153"/>
        <v>0.12393333675114593</v>
      </c>
      <c r="BA285" s="109"/>
      <c r="BB285" s="109">
        <f t="shared" si="154"/>
        <v>9782.4000000000015</v>
      </c>
      <c r="BC285" s="109" t="e">
        <f>(B285*AM285)+(C285*AN285)+(D285*AO285)+(E285*AP285)+(F285*#REF!)+(G285*#REF!)</f>
        <v>#REF!</v>
      </c>
      <c r="BE285" s="108">
        <f t="shared" si="156"/>
        <v>66.419998000000007</v>
      </c>
      <c r="BF285" s="108">
        <f t="shared" si="157"/>
        <v>0</v>
      </c>
    </row>
    <row r="286" spans="1:58" ht="12.75" customHeight="1" x14ac:dyDescent="0.2">
      <c r="A286" s="107">
        <v>41050</v>
      </c>
      <c r="B286" s="108">
        <v>67.760002</v>
      </c>
      <c r="C286" s="108">
        <v>54.040000999999997</v>
      </c>
      <c r="D286" s="108">
        <v>53.639999000000003</v>
      </c>
      <c r="E286" s="108">
        <v>65.599997999999999</v>
      </c>
      <c r="F286" s="108"/>
      <c r="G286" s="108"/>
      <c r="L286" s="156">
        <f>IF(int=Weekly,-$B$4,IF(int=Bi_Weekly,0,IF(int=Monthly,0,IF(int=Quarterly,0,IF(int=Yearly,0,IF(int=None,0,0))))))</f>
        <v>0</v>
      </c>
      <c r="M286" s="110">
        <f t="shared" si="121"/>
        <v>0</v>
      </c>
      <c r="N286" s="126">
        <f t="shared" si="122"/>
        <v>0</v>
      </c>
      <c r="O286" s="110">
        <f t="shared" si="123"/>
        <v>0</v>
      </c>
      <c r="P286" s="110">
        <f t="shared" si="124"/>
        <v>0</v>
      </c>
      <c r="Q286" s="110">
        <f t="shared" si="135"/>
        <v>48.291798122049208</v>
      </c>
      <c r="R286" s="110">
        <f t="shared" si="136"/>
        <v>55.559593103822678</v>
      </c>
      <c r="S286" s="110">
        <f t="shared" si="137"/>
        <v>61.058522492426768</v>
      </c>
      <c r="T286" s="110">
        <f t="shared" si="138"/>
        <v>16.862115430812025</v>
      </c>
      <c r="U286" s="110"/>
      <c r="V286" s="110"/>
      <c r="W286" s="110"/>
      <c r="X286" s="110"/>
      <c r="Y286" s="110"/>
      <c r="Z286" s="110"/>
      <c r="AA286" s="110">
        <f t="shared" si="125"/>
        <v>0</v>
      </c>
      <c r="AB286" s="110">
        <f t="shared" si="126"/>
        <v>0</v>
      </c>
      <c r="AC286" s="110">
        <f t="shared" si="127"/>
        <v>0</v>
      </c>
      <c r="AD286" s="110">
        <f t="shared" si="128"/>
        <v>0</v>
      </c>
      <c r="AE286" s="110">
        <f t="shared" si="129"/>
        <v>0</v>
      </c>
      <c r="AF286" s="110">
        <f t="shared" si="130"/>
        <v>0</v>
      </c>
      <c r="AG286" s="110">
        <f t="shared" si="131"/>
        <v>0</v>
      </c>
      <c r="AH286" s="110">
        <f t="shared" si="132"/>
        <v>0</v>
      </c>
      <c r="AI286" s="110">
        <f t="shared" si="139"/>
        <v>2.1551613581058087</v>
      </c>
      <c r="AJ286" s="110">
        <f t="shared" si="140"/>
        <v>3.7257485198093399</v>
      </c>
      <c r="AK286" s="110">
        <f t="shared" si="141"/>
        <v>3.3321062973942306</v>
      </c>
      <c r="AL286" s="110">
        <f t="shared" si="142"/>
        <v>0.95202033901256933</v>
      </c>
      <c r="AM286" s="110">
        <f t="shared" si="143"/>
        <v>50.446959480155016</v>
      </c>
      <c r="AN286" s="110">
        <f t="shared" si="144"/>
        <v>59.285341623632021</v>
      </c>
      <c r="AO286" s="110">
        <f t="shared" si="145"/>
        <v>64.390628789820994</v>
      </c>
      <c r="AP286" s="110">
        <f t="shared" si="146"/>
        <v>17.814135769824595</v>
      </c>
      <c r="AQ286" s="90">
        <f t="shared" si="147"/>
        <v>0</v>
      </c>
      <c r="AR286" s="90">
        <f t="shared" si="148"/>
        <v>-9782.4000000000015</v>
      </c>
      <c r="AS286" s="90">
        <f t="shared" si="149"/>
        <v>10656.026628196109</v>
      </c>
      <c r="AT286" s="89">
        <f t="shared" si="150"/>
        <v>8.930596052053752E-2</v>
      </c>
      <c r="AU286" s="109">
        <f t="shared" si="155"/>
        <v>531.64443713232436</v>
      </c>
      <c r="AV286" s="108">
        <f t="shared" si="133"/>
        <v>11187.671065328434</v>
      </c>
      <c r="AW286" s="129">
        <f t="shared" si="151"/>
        <v>0.14365299571970391</v>
      </c>
      <c r="AX286" s="90">
        <f t="shared" si="152"/>
        <v>588.55990246712167</v>
      </c>
      <c r="AY286" s="108">
        <f t="shared" si="134"/>
        <v>11244.586530663229</v>
      </c>
      <c r="AZ286" s="89">
        <f t="shared" si="153"/>
        <v>0.14947114518556059</v>
      </c>
      <c r="BA286" s="109"/>
      <c r="BB286" s="109">
        <f t="shared" si="154"/>
        <v>9782.4000000000015</v>
      </c>
      <c r="BC286" s="109" t="e">
        <f>(B286*AM286)+(C286*AN286)+(D286*AO286)+(E286*AP286)+(F286*#REF!)+(G286*#REF!)</f>
        <v>#REF!</v>
      </c>
      <c r="BE286" s="108">
        <f t="shared" si="156"/>
        <v>67.760002</v>
      </c>
      <c r="BF286" s="108">
        <f t="shared" si="157"/>
        <v>0</v>
      </c>
    </row>
    <row r="287" spans="1:58" ht="12.75" customHeight="1" x14ac:dyDescent="0.2">
      <c r="A287" s="107">
        <v>41058</v>
      </c>
      <c r="B287" s="108">
        <v>65.599997999999999</v>
      </c>
      <c r="C287" s="108">
        <v>52.5</v>
      </c>
      <c r="D287" s="108">
        <v>51.689999</v>
      </c>
      <c r="E287" s="108">
        <v>63.439999</v>
      </c>
      <c r="F287" s="108"/>
      <c r="G287" s="108"/>
      <c r="L287" s="156">
        <f>IF(int=Weekly,-$B$4,IF(int=Bi_Weekly,-$B$4,IF(int=Monthly,-$B$4,IF(int=Quarterly,0,IF(int=Yearly,0,IF(int=None,0,0))))))</f>
        <v>0</v>
      </c>
      <c r="M287" s="110">
        <f t="shared" si="121"/>
        <v>0</v>
      </c>
      <c r="N287" s="126">
        <f t="shared" si="122"/>
        <v>0</v>
      </c>
      <c r="O287" s="110">
        <f t="shared" si="123"/>
        <v>0</v>
      </c>
      <c r="P287" s="110">
        <f t="shared" si="124"/>
        <v>0</v>
      </c>
      <c r="Q287" s="110">
        <f t="shared" si="135"/>
        <v>48.291798122049208</v>
      </c>
      <c r="R287" s="110">
        <f t="shared" si="136"/>
        <v>55.559593103822678</v>
      </c>
      <c r="S287" s="110">
        <f t="shared" si="137"/>
        <v>61.058522492426768</v>
      </c>
      <c r="T287" s="110">
        <f t="shared" si="138"/>
        <v>16.862115430812025</v>
      </c>
      <c r="U287" s="110"/>
      <c r="V287" s="110"/>
      <c r="W287" s="110"/>
      <c r="X287" s="110"/>
      <c r="Y287" s="110"/>
      <c r="Z287" s="110"/>
      <c r="AA287" s="110">
        <f t="shared" si="125"/>
        <v>0</v>
      </c>
      <c r="AB287" s="110">
        <f t="shared" si="126"/>
        <v>0</v>
      </c>
      <c r="AC287" s="110">
        <f t="shared" si="127"/>
        <v>0</v>
      </c>
      <c r="AD287" s="110">
        <f t="shared" si="128"/>
        <v>0</v>
      </c>
      <c r="AE287" s="110">
        <f t="shared" si="129"/>
        <v>0</v>
      </c>
      <c r="AF287" s="110">
        <f t="shared" si="130"/>
        <v>0</v>
      </c>
      <c r="AG287" s="110">
        <f t="shared" si="131"/>
        <v>0</v>
      </c>
      <c r="AH287" s="110">
        <f t="shared" si="132"/>
        <v>0</v>
      </c>
      <c r="AI287" s="110">
        <f t="shared" si="139"/>
        <v>2.1551613581058087</v>
      </c>
      <c r="AJ287" s="110">
        <f t="shared" si="140"/>
        <v>3.7257485198093399</v>
      </c>
      <c r="AK287" s="110">
        <f t="shared" si="141"/>
        <v>3.3321062973942306</v>
      </c>
      <c r="AL287" s="110">
        <f t="shared" si="142"/>
        <v>0.95202033901256933</v>
      </c>
      <c r="AM287" s="110">
        <f t="shared" si="143"/>
        <v>50.446959480155016</v>
      </c>
      <c r="AN287" s="110">
        <f t="shared" si="144"/>
        <v>59.285341623632021</v>
      </c>
      <c r="AO287" s="110">
        <f t="shared" si="145"/>
        <v>64.390628789820994</v>
      </c>
      <c r="AP287" s="110">
        <f t="shared" si="146"/>
        <v>17.814135769824595</v>
      </c>
      <c r="AQ287" s="90">
        <f t="shared" si="147"/>
        <v>0</v>
      </c>
      <c r="AR287" s="90">
        <f t="shared" si="148"/>
        <v>-9782.4000000000015</v>
      </c>
      <c r="AS287" s="90">
        <f t="shared" si="149"/>
        <v>10310.668050817138</v>
      </c>
      <c r="AT287" s="89">
        <f t="shared" si="150"/>
        <v>5.4001886123766774E-2</v>
      </c>
      <c r="AU287" s="109">
        <f t="shared" si="155"/>
        <v>531.64443713232436</v>
      </c>
      <c r="AV287" s="108">
        <f t="shared" si="133"/>
        <v>10842.312487949463</v>
      </c>
      <c r="AW287" s="129">
        <f t="shared" si="151"/>
        <v>0.10834892132293317</v>
      </c>
      <c r="AX287" s="90">
        <f t="shared" si="152"/>
        <v>569.61311860654723</v>
      </c>
      <c r="AY287" s="108">
        <f t="shared" si="134"/>
        <v>10880.281169423684</v>
      </c>
      <c r="AZ287" s="89">
        <f t="shared" si="153"/>
        <v>0.11223024711969276</v>
      </c>
      <c r="BA287" s="109"/>
      <c r="BB287" s="109">
        <f t="shared" si="154"/>
        <v>9782.4000000000015</v>
      </c>
      <c r="BC287" s="109" t="e">
        <f>(B287*AM287)+(C287*AN287)+(D287*AO287)+(E287*AP287)+(F287*#REF!)+(G287*#REF!)</f>
        <v>#REF!</v>
      </c>
      <c r="BE287" s="108">
        <f t="shared" si="156"/>
        <v>65.599997999999999</v>
      </c>
      <c r="BF287" s="108">
        <f t="shared" si="157"/>
        <v>0</v>
      </c>
    </row>
    <row r="288" spans="1:58" ht="12.75" customHeight="1" x14ac:dyDescent="0.2">
      <c r="A288" s="107">
        <v>41064</v>
      </c>
      <c r="B288" s="108">
        <v>68.089995999999999</v>
      </c>
      <c r="C288" s="108">
        <v>54.450001</v>
      </c>
      <c r="D288" s="108">
        <v>53.400002000000001</v>
      </c>
      <c r="E288" s="108">
        <v>65.730002999999996</v>
      </c>
      <c r="F288" s="108"/>
      <c r="G288" s="108"/>
      <c r="L288" s="156">
        <f>IF(int=Weekly,-$B$4,IF(int=Bi_Weekly,0,IF(int=Monthly,0,IF(int=Quarterly,0,IF(int=Yearly,0,IF(int=None,0,0))))))</f>
        <v>0</v>
      </c>
      <c r="M288" s="110">
        <f t="shared" si="121"/>
        <v>0</v>
      </c>
      <c r="N288" s="126">
        <f t="shared" si="122"/>
        <v>0</v>
      </c>
      <c r="O288" s="110">
        <f t="shared" si="123"/>
        <v>0</v>
      </c>
      <c r="P288" s="110">
        <f t="shared" si="124"/>
        <v>0</v>
      </c>
      <c r="Q288" s="110">
        <f t="shared" si="135"/>
        <v>48.291798122049208</v>
      </c>
      <c r="R288" s="110">
        <f t="shared" si="136"/>
        <v>55.559593103822678</v>
      </c>
      <c r="S288" s="110">
        <f t="shared" si="137"/>
        <v>61.058522492426768</v>
      </c>
      <c r="T288" s="110">
        <f t="shared" si="138"/>
        <v>16.862115430812025</v>
      </c>
      <c r="U288" s="110"/>
      <c r="V288" s="110"/>
      <c r="W288" s="110"/>
      <c r="X288" s="110"/>
      <c r="Y288" s="110"/>
      <c r="Z288" s="110"/>
      <c r="AA288" s="110">
        <f t="shared" si="125"/>
        <v>0</v>
      </c>
      <c r="AB288" s="110">
        <f t="shared" si="126"/>
        <v>0</v>
      </c>
      <c r="AC288" s="110">
        <f t="shared" si="127"/>
        <v>0</v>
      </c>
      <c r="AD288" s="110">
        <f t="shared" si="128"/>
        <v>0</v>
      </c>
      <c r="AE288" s="110">
        <f t="shared" si="129"/>
        <v>0</v>
      </c>
      <c r="AF288" s="110">
        <f t="shared" si="130"/>
        <v>0</v>
      </c>
      <c r="AG288" s="110">
        <f t="shared" si="131"/>
        <v>0</v>
      </c>
      <c r="AH288" s="110">
        <f t="shared" si="132"/>
        <v>0</v>
      </c>
      <c r="AI288" s="110">
        <f t="shared" si="139"/>
        <v>2.1551613581058087</v>
      </c>
      <c r="AJ288" s="110">
        <f t="shared" si="140"/>
        <v>3.7257485198093399</v>
      </c>
      <c r="AK288" s="110">
        <f t="shared" si="141"/>
        <v>3.3321062973942306</v>
      </c>
      <c r="AL288" s="110">
        <f t="shared" si="142"/>
        <v>0.95202033901256933</v>
      </c>
      <c r="AM288" s="110">
        <f t="shared" si="143"/>
        <v>50.446959480155016</v>
      </c>
      <c r="AN288" s="110">
        <f t="shared" si="144"/>
        <v>59.285341623632021</v>
      </c>
      <c r="AO288" s="110">
        <f t="shared" si="145"/>
        <v>64.390628789820994</v>
      </c>
      <c r="AP288" s="110">
        <f t="shared" si="146"/>
        <v>17.814135769824595</v>
      </c>
      <c r="AQ288" s="90">
        <f t="shared" si="147"/>
        <v>0</v>
      </c>
      <c r="AR288" s="90">
        <f t="shared" si="148"/>
        <v>-9782.4000000000015</v>
      </c>
      <c r="AS288" s="90">
        <f t="shared" si="149"/>
        <v>10682.280362092131</v>
      </c>
      <c r="AT288" s="89">
        <f t="shared" si="150"/>
        <v>9.1989732794828472E-2</v>
      </c>
      <c r="AU288" s="109">
        <f t="shared" si="155"/>
        <v>531.64443713232436</v>
      </c>
      <c r="AV288" s="108">
        <f t="shared" si="133"/>
        <v>11213.924799224456</v>
      </c>
      <c r="AW288" s="129">
        <f t="shared" si="151"/>
        <v>0.14633676799399487</v>
      </c>
      <c r="AX288" s="90">
        <f t="shared" si="152"/>
        <v>590.12272156656786</v>
      </c>
      <c r="AY288" s="108">
        <f t="shared" si="134"/>
        <v>11272.403083658699</v>
      </c>
      <c r="AZ288" s="89">
        <f t="shared" si="153"/>
        <v>0.15231467570930413</v>
      </c>
      <c r="BA288" s="109"/>
      <c r="BB288" s="109">
        <f t="shared" si="154"/>
        <v>9782.4000000000015</v>
      </c>
      <c r="BC288" s="109" t="e">
        <f>(B288*AM288)+(C288*AN288)+(D288*AO288)+(E288*AP288)+(F288*#REF!)+(G288*#REF!)</f>
        <v>#REF!</v>
      </c>
      <c r="BE288" s="108">
        <f t="shared" si="156"/>
        <v>68.089995999999999</v>
      </c>
      <c r="BF288" s="108">
        <f t="shared" si="157"/>
        <v>0</v>
      </c>
    </row>
    <row r="289" spans="1:58" ht="12.75" customHeight="1" x14ac:dyDescent="0.2">
      <c r="A289" s="107">
        <v>41071</v>
      </c>
      <c r="B289" s="108">
        <v>68.769997000000004</v>
      </c>
      <c r="C289" s="108">
        <v>55.380001</v>
      </c>
      <c r="D289" s="108">
        <v>53.450001</v>
      </c>
      <c r="E289" s="108">
        <v>65.849997999999999</v>
      </c>
      <c r="F289" s="108"/>
      <c r="G289" s="108"/>
      <c r="L289" s="156">
        <f>IF(int=Weekly,-$B$4,IF(int=Bi_Weekly,-$B$4,IF(int=Monthly,0,IF(int=Quarterly,0,IF(int=Yearly,0,IF(int=None,0,0))))))</f>
        <v>0</v>
      </c>
      <c r="M289" s="110">
        <f t="shared" si="121"/>
        <v>0</v>
      </c>
      <c r="N289" s="126">
        <f t="shared" si="122"/>
        <v>0</v>
      </c>
      <c r="O289" s="110">
        <f t="shared" si="123"/>
        <v>0</v>
      </c>
      <c r="P289" s="110">
        <f t="shared" si="124"/>
        <v>0</v>
      </c>
      <c r="Q289" s="110">
        <f t="shared" si="135"/>
        <v>48.291798122049208</v>
      </c>
      <c r="R289" s="110">
        <f t="shared" si="136"/>
        <v>55.559593103822678</v>
      </c>
      <c r="S289" s="110">
        <f t="shared" si="137"/>
        <v>61.058522492426768</v>
      </c>
      <c r="T289" s="110">
        <f t="shared" si="138"/>
        <v>16.862115430812025</v>
      </c>
      <c r="U289" s="110"/>
      <c r="V289" s="110"/>
      <c r="W289" s="110"/>
      <c r="X289" s="110"/>
      <c r="Y289" s="110"/>
      <c r="Z289" s="110"/>
      <c r="AA289" s="110">
        <f t="shared" si="125"/>
        <v>0</v>
      </c>
      <c r="AB289" s="110">
        <f t="shared" si="126"/>
        <v>0</v>
      </c>
      <c r="AC289" s="110">
        <f t="shared" si="127"/>
        <v>0</v>
      </c>
      <c r="AD289" s="110">
        <f t="shared" si="128"/>
        <v>0</v>
      </c>
      <c r="AE289" s="110">
        <f t="shared" si="129"/>
        <v>0</v>
      </c>
      <c r="AF289" s="110">
        <f t="shared" si="130"/>
        <v>0</v>
      </c>
      <c r="AG289" s="110">
        <f t="shared" si="131"/>
        <v>0</v>
      </c>
      <c r="AH289" s="110">
        <f t="shared" si="132"/>
        <v>0</v>
      </c>
      <c r="AI289" s="110">
        <f t="shared" si="139"/>
        <v>2.1551613581058087</v>
      </c>
      <c r="AJ289" s="110">
        <f t="shared" si="140"/>
        <v>3.7257485198093399</v>
      </c>
      <c r="AK289" s="110">
        <f t="shared" si="141"/>
        <v>3.3321062973942306</v>
      </c>
      <c r="AL289" s="110">
        <f t="shared" si="142"/>
        <v>0.95202033901256933</v>
      </c>
      <c r="AM289" s="110">
        <f t="shared" si="143"/>
        <v>50.446959480155016</v>
      </c>
      <c r="AN289" s="110">
        <f t="shared" si="144"/>
        <v>59.285341623632021</v>
      </c>
      <c r="AO289" s="110">
        <f t="shared" si="145"/>
        <v>64.390628789820994</v>
      </c>
      <c r="AP289" s="110">
        <f t="shared" si="146"/>
        <v>17.814135769824595</v>
      </c>
      <c r="AQ289" s="90">
        <f t="shared" si="147"/>
        <v>0</v>
      </c>
      <c r="AR289" s="90">
        <f t="shared" si="148"/>
        <v>-9782.4000000000015</v>
      </c>
      <c r="AS289" s="90">
        <f t="shared" si="149"/>
        <v>10771.865489300697</v>
      </c>
      <c r="AT289" s="89">
        <f t="shared" si="150"/>
        <v>0.10114751894225305</v>
      </c>
      <c r="AU289" s="109">
        <f t="shared" si="155"/>
        <v>531.64443713232436</v>
      </c>
      <c r="AV289" s="108">
        <f t="shared" si="133"/>
        <v>11303.509926433022</v>
      </c>
      <c r="AW289" s="129">
        <f t="shared" si="151"/>
        <v>0.15549455414141922</v>
      </c>
      <c r="AX289" s="90">
        <f t="shared" si="152"/>
        <v>595.33401923200711</v>
      </c>
      <c r="AY289" s="108">
        <f t="shared" si="134"/>
        <v>11367.199508532703</v>
      </c>
      <c r="AZ289" s="89">
        <f t="shared" si="153"/>
        <v>0.16200518364948291</v>
      </c>
      <c r="BA289" s="109"/>
      <c r="BB289" s="109">
        <f t="shared" si="154"/>
        <v>9782.4000000000015</v>
      </c>
      <c r="BC289" s="109" t="e">
        <f>(B289*AM289)+(C289*AN289)+(D289*AO289)+(E289*AP289)+(F289*#REF!)+(G289*#REF!)</f>
        <v>#REF!</v>
      </c>
      <c r="BE289" s="108">
        <f t="shared" si="156"/>
        <v>68.769997000000004</v>
      </c>
      <c r="BF289" s="108">
        <f t="shared" si="157"/>
        <v>0</v>
      </c>
    </row>
    <row r="290" spans="1:58" ht="12.75" customHeight="1" x14ac:dyDescent="0.2">
      <c r="A290" s="107">
        <v>41078</v>
      </c>
      <c r="B290" s="108">
        <v>68.550003000000004</v>
      </c>
      <c r="C290" s="108">
        <v>55.02</v>
      </c>
      <c r="D290" s="108">
        <v>53.360000999999997</v>
      </c>
      <c r="E290" s="108">
        <v>65.970000999999996</v>
      </c>
      <c r="F290" s="108"/>
      <c r="G290" s="108"/>
      <c r="L290" s="156">
        <f>IF(int=Weekly,-$B$4,IF(int=Bi_Weekly,0,IF(int=Monthly,0,IF(int=Quarterly,0,IF(int=Yearly,0,IF(int=None,0,0))))))</f>
        <v>0</v>
      </c>
      <c r="M290" s="110">
        <f t="shared" si="121"/>
        <v>0</v>
      </c>
      <c r="N290" s="126">
        <f t="shared" si="122"/>
        <v>0</v>
      </c>
      <c r="O290" s="110">
        <f t="shared" si="123"/>
        <v>0</v>
      </c>
      <c r="P290" s="110">
        <f t="shared" si="124"/>
        <v>0</v>
      </c>
      <c r="Q290" s="110">
        <f t="shared" si="135"/>
        <v>48.291798122049208</v>
      </c>
      <c r="R290" s="110">
        <f t="shared" si="136"/>
        <v>55.559593103822678</v>
      </c>
      <c r="S290" s="110">
        <f t="shared" si="137"/>
        <v>61.058522492426768</v>
      </c>
      <c r="T290" s="110">
        <f t="shared" si="138"/>
        <v>16.862115430812025</v>
      </c>
      <c r="U290" s="110"/>
      <c r="V290" s="110"/>
      <c r="W290" s="110"/>
      <c r="X290" s="110"/>
      <c r="Y290" s="110"/>
      <c r="Z290" s="110"/>
      <c r="AA290" s="110">
        <f t="shared" si="125"/>
        <v>0</v>
      </c>
      <c r="AB290" s="110">
        <f t="shared" si="126"/>
        <v>0</v>
      </c>
      <c r="AC290" s="110">
        <f t="shared" si="127"/>
        <v>0</v>
      </c>
      <c r="AD290" s="110">
        <f t="shared" si="128"/>
        <v>0</v>
      </c>
      <c r="AE290" s="110">
        <f t="shared" si="129"/>
        <v>0</v>
      </c>
      <c r="AF290" s="110">
        <f t="shared" si="130"/>
        <v>0</v>
      </c>
      <c r="AG290" s="110">
        <f t="shared" si="131"/>
        <v>0</v>
      </c>
      <c r="AH290" s="110">
        <f t="shared" si="132"/>
        <v>0</v>
      </c>
      <c r="AI290" s="110">
        <f t="shared" si="139"/>
        <v>2.1551613581058087</v>
      </c>
      <c r="AJ290" s="110">
        <f t="shared" si="140"/>
        <v>3.7257485198093399</v>
      </c>
      <c r="AK290" s="110">
        <f t="shared" si="141"/>
        <v>3.3321062973942306</v>
      </c>
      <c r="AL290" s="110">
        <f t="shared" si="142"/>
        <v>0.95202033901256933</v>
      </c>
      <c r="AM290" s="110">
        <f t="shared" si="143"/>
        <v>50.446959480155016</v>
      </c>
      <c r="AN290" s="110">
        <f t="shared" si="144"/>
        <v>59.285341623632021</v>
      </c>
      <c r="AO290" s="110">
        <f t="shared" si="145"/>
        <v>64.390628789820994</v>
      </c>
      <c r="AP290" s="110">
        <f t="shared" si="146"/>
        <v>17.814135769824595</v>
      </c>
      <c r="AQ290" s="90">
        <f t="shared" si="147"/>
        <v>0</v>
      </c>
      <c r="AR290" s="90">
        <f t="shared" si="148"/>
        <v>-9782.4000000000015</v>
      </c>
      <c r="AS290" s="90">
        <f t="shared" si="149"/>
        <v>10737.768311801392</v>
      </c>
      <c r="AT290" s="89">
        <f t="shared" si="150"/>
        <v>9.7661955328077976E-2</v>
      </c>
      <c r="AU290" s="109">
        <f t="shared" si="155"/>
        <v>531.64443713232436</v>
      </c>
      <c r="AV290" s="108">
        <f t="shared" si="133"/>
        <v>11269.412748933717</v>
      </c>
      <c r="AW290" s="129">
        <f t="shared" si="151"/>
        <v>0.15200899052724437</v>
      </c>
      <c r="AX290" s="90">
        <f t="shared" si="152"/>
        <v>593.33297920128905</v>
      </c>
      <c r="AY290" s="108">
        <f t="shared" si="134"/>
        <v>11331.10129100268</v>
      </c>
      <c r="AZ290" s="89">
        <f t="shared" si="153"/>
        <v>0.15831506491276981</v>
      </c>
      <c r="BA290" s="109"/>
      <c r="BB290" s="109">
        <f t="shared" si="154"/>
        <v>9782.4000000000015</v>
      </c>
      <c r="BC290" s="109" t="e">
        <f>(B290*AM290)+(C290*AN290)+(D290*AO290)+(E290*AP290)+(F290*#REF!)+(G290*#REF!)</f>
        <v>#REF!</v>
      </c>
      <c r="BE290" s="108">
        <f t="shared" si="156"/>
        <v>68.550003000000004</v>
      </c>
      <c r="BF290" s="108">
        <f t="shared" si="157"/>
        <v>0</v>
      </c>
    </row>
    <row r="291" spans="1:58" ht="12.75" customHeight="1" x14ac:dyDescent="0.2">
      <c r="A291" s="107">
        <v>41085</v>
      </c>
      <c r="B291" s="108">
        <v>69.699996999999996</v>
      </c>
      <c r="C291" s="108">
        <v>55.939999</v>
      </c>
      <c r="D291" s="108">
        <v>54.959999000000003</v>
      </c>
      <c r="E291" s="108">
        <v>68.199996999999996</v>
      </c>
      <c r="F291" s="108"/>
      <c r="G291" s="108"/>
      <c r="L291" s="156">
        <f>IF(int=Weekly,-$B$4,IF(int=Bi_Weekly,-$B$4,IF(int=Monthly,-$B$4,IF(int=Quarterly,0,IF(int=Yearly,0,IF(int=None,0,0))))))</f>
        <v>0</v>
      </c>
      <c r="M291" s="110">
        <f t="shared" ref="M291:M354" si="158">(ABS((L291*$B$29)/B291))</f>
        <v>0</v>
      </c>
      <c r="N291" s="126">
        <f t="shared" ref="N291:N354" si="159">(ABS((L291*$C$29)/C291))</f>
        <v>0</v>
      </c>
      <c r="O291" s="110">
        <f t="shared" ref="O291:O354" si="160">(ABS((L291*$D$29)/D291))</f>
        <v>0</v>
      </c>
      <c r="P291" s="110">
        <f t="shared" ref="P291:P354" si="161">(ABS((L291*$E$29)/E291))</f>
        <v>0</v>
      </c>
      <c r="Q291" s="110">
        <f t="shared" si="135"/>
        <v>48.291798122049208</v>
      </c>
      <c r="R291" s="110">
        <f t="shared" si="136"/>
        <v>55.559593103822678</v>
      </c>
      <c r="S291" s="110">
        <f t="shared" si="137"/>
        <v>61.058522492426768</v>
      </c>
      <c r="T291" s="110">
        <f t="shared" si="138"/>
        <v>16.862115430812025</v>
      </c>
      <c r="U291" s="110">
        <v>0.34599999999999997</v>
      </c>
      <c r="V291" s="110">
        <v>0.38800000000000001</v>
      </c>
      <c r="W291" s="110"/>
      <c r="X291" s="110"/>
      <c r="Y291" s="110"/>
      <c r="Z291" s="110"/>
      <c r="AA291" s="110">
        <f t="shared" ref="AA291:AA354" si="162">(Q291*U291)</f>
        <v>16.708962150229024</v>
      </c>
      <c r="AB291" s="110">
        <f t="shared" ref="AB291:AB354" si="163">(R291*V291)</f>
        <v>21.5571221242832</v>
      </c>
      <c r="AC291" s="110">
        <f t="shared" ref="AC291:AC354" si="164">(S291*W291)</f>
        <v>0</v>
      </c>
      <c r="AD291" s="110">
        <f t="shared" ref="AD291:AD354" si="165">(T291*X291)</f>
        <v>0</v>
      </c>
      <c r="AE291" s="110">
        <f t="shared" ref="AE291:AE354" si="166">IF(AA291&gt;0,AA291/B291,0)</f>
        <v>0.2397268704362932</v>
      </c>
      <c r="AF291" s="110">
        <f t="shared" ref="AF291:AF354" si="167">IF(AB291&gt;0,AB291/C291,0)</f>
        <v>0.3853615035689078</v>
      </c>
      <c r="AG291" s="110">
        <f t="shared" ref="AG291:AG354" si="168">IF(AC291&gt;0,AC291/D291,0)</f>
        <v>0</v>
      </c>
      <c r="AH291" s="110">
        <f t="shared" ref="AH291:AH354" si="169">IF(AD291&gt;0,AD291/E291,0)</f>
        <v>0</v>
      </c>
      <c r="AI291" s="110">
        <f t="shared" si="139"/>
        <v>2.394888228542102</v>
      </c>
      <c r="AJ291" s="110">
        <f t="shared" si="140"/>
        <v>4.1111100233782478</v>
      </c>
      <c r="AK291" s="110">
        <f t="shared" si="141"/>
        <v>3.3321062973942306</v>
      </c>
      <c r="AL291" s="110">
        <f t="shared" si="142"/>
        <v>0.95202033901256933</v>
      </c>
      <c r="AM291" s="110">
        <f t="shared" si="143"/>
        <v>50.686686350591309</v>
      </c>
      <c r="AN291" s="110">
        <f t="shared" si="144"/>
        <v>59.670703127200923</v>
      </c>
      <c r="AO291" s="110">
        <f t="shared" si="145"/>
        <v>64.390628789820994</v>
      </c>
      <c r="AP291" s="110">
        <f t="shared" si="146"/>
        <v>17.814135769824595</v>
      </c>
      <c r="AQ291" s="90">
        <f t="shared" si="147"/>
        <v>38.266084274512224</v>
      </c>
      <c r="AR291" s="90">
        <f t="shared" si="148"/>
        <v>-9782.4000000000015</v>
      </c>
      <c r="AS291" s="90">
        <f t="shared" si="149"/>
        <v>10979.71432381997</v>
      </c>
      <c r="AT291" s="89">
        <f t="shared" si="150"/>
        <v>0.12239474196720312</v>
      </c>
      <c r="AU291" s="109">
        <f t="shared" si="155"/>
        <v>569.91052140683655</v>
      </c>
      <c r="AV291" s="108">
        <f t="shared" ref="AV291:AV354" si="170">AS291+AU291</f>
        <v>11549.624845226806</v>
      </c>
      <c r="AW291" s="129">
        <f t="shared" si="151"/>
        <v>0.18065350478684206</v>
      </c>
      <c r="AX291" s="90">
        <f t="shared" si="152"/>
        <v>644.95953597866571</v>
      </c>
      <c r="AY291" s="108">
        <f t="shared" ref="AY291:AY354" si="171">AS291+AX291</f>
        <v>11624.673859798635</v>
      </c>
      <c r="AZ291" s="89">
        <f t="shared" si="153"/>
        <v>0.18832534549789748</v>
      </c>
      <c r="BA291" s="109"/>
      <c r="BB291" s="109">
        <f t="shared" si="154"/>
        <v>9782.4000000000015</v>
      </c>
      <c r="BC291" s="109" t="e">
        <f>(B291*AM291)+(C291*AN291)+(D291*AO291)+(E291*AP291)+(F291*#REF!)+(G291*#REF!)</f>
        <v>#REF!</v>
      </c>
      <c r="BE291" s="108">
        <f t="shared" si="156"/>
        <v>69.699996999999996</v>
      </c>
      <c r="BF291" s="108">
        <f t="shared" si="157"/>
        <v>0</v>
      </c>
    </row>
    <row r="292" spans="1:58" ht="12.75" customHeight="1" x14ac:dyDescent="0.2">
      <c r="A292" s="107">
        <v>41092</v>
      </c>
      <c r="B292" s="108">
        <v>69.510002</v>
      </c>
      <c r="C292" s="108">
        <v>55.5</v>
      </c>
      <c r="D292" s="108">
        <v>55.09</v>
      </c>
      <c r="E292" s="108">
        <v>69.059997999999993</v>
      </c>
      <c r="F292" s="108"/>
      <c r="G292" s="108"/>
      <c r="L292" s="156">
        <f>IF(int=Weekly,-$B$4,IF(int=Bi_Weekly,0,IF(int=Monthly,0,IF(int=Quarterly,0,IF(int=Yearly,0,IF(int=None,0,0))))))</f>
        <v>0</v>
      </c>
      <c r="M292" s="110">
        <f t="shared" si="158"/>
        <v>0</v>
      </c>
      <c r="N292" s="126">
        <f t="shared" si="159"/>
        <v>0</v>
      </c>
      <c r="O292" s="110">
        <f t="shared" si="160"/>
        <v>0</v>
      </c>
      <c r="P292" s="110">
        <f t="shared" si="161"/>
        <v>0</v>
      </c>
      <c r="Q292" s="110">
        <f t="shared" ref="Q292:Q355" si="172">Q291+M292</f>
        <v>48.291798122049208</v>
      </c>
      <c r="R292" s="110">
        <f t="shared" ref="R292:R355" si="173">R291+N292</f>
        <v>55.559593103822678</v>
      </c>
      <c r="S292" s="110">
        <f t="shared" ref="S292:S355" si="174">S291+O292</f>
        <v>61.058522492426768</v>
      </c>
      <c r="T292" s="110">
        <f t="shared" ref="T292:T355" si="175">T291+P292</f>
        <v>16.862115430812025</v>
      </c>
      <c r="U292" s="110"/>
      <c r="V292" s="110"/>
      <c r="W292" s="110"/>
      <c r="X292" s="110"/>
      <c r="Y292" s="110"/>
      <c r="Z292" s="110"/>
      <c r="AA292" s="110">
        <f t="shared" si="162"/>
        <v>0</v>
      </c>
      <c r="AB292" s="110">
        <f t="shared" si="163"/>
        <v>0</v>
      </c>
      <c r="AC292" s="110">
        <f t="shared" si="164"/>
        <v>0</v>
      </c>
      <c r="AD292" s="110">
        <f t="shared" si="165"/>
        <v>0</v>
      </c>
      <c r="AE292" s="110">
        <f t="shared" si="166"/>
        <v>0</v>
      </c>
      <c r="AF292" s="110">
        <f t="shared" si="167"/>
        <v>0</v>
      </c>
      <c r="AG292" s="110">
        <f t="shared" si="168"/>
        <v>0</v>
      </c>
      <c r="AH292" s="110">
        <f t="shared" si="169"/>
        <v>0</v>
      </c>
      <c r="AI292" s="110">
        <f t="shared" ref="AI292:AI355" si="176">AE292+AI291+IF(AE292&lt;0,AE292,0)</f>
        <v>2.394888228542102</v>
      </c>
      <c r="AJ292" s="110">
        <f t="shared" ref="AJ292:AJ355" si="177">AF292+AJ291+IF(AF292&lt;0,AF292,0)</f>
        <v>4.1111100233782478</v>
      </c>
      <c r="AK292" s="110">
        <f t="shared" ref="AK292:AK355" si="178">AG292+AK291+IF(AG292&lt;0,AG292,0)</f>
        <v>3.3321062973942306</v>
      </c>
      <c r="AL292" s="110">
        <f t="shared" ref="AL292:AL355" si="179">AH292+AL291+IF(AH292&lt;0,AH292,0)</f>
        <v>0.95202033901256933</v>
      </c>
      <c r="AM292" s="110">
        <f t="shared" ref="AM292:AM355" si="180">Q292+AI292</f>
        <v>50.686686350591309</v>
      </c>
      <c r="AN292" s="110">
        <f t="shared" ref="AN292:AN355" si="181">R292+AJ292</f>
        <v>59.670703127200923</v>
      </c>
      <c r="AO292" s="110">
        <f t="shared" ref="AO292:AO355" si="182">S292+AK292</f>
        <v>64.390628789820994</v>
      </c>
      <c r="AP292" s="110">
        <f t="shared" ref="AP292:AP355" si="183">T292+AL292</f>
        <v>17.814135769824595</v>
      </c>
      <c r="AQ292" s="90">
        <f t="shared" ref="AQ292:AQ355" si="184">(AA292+AB292+AC292+AD292)</f>
        <v>0</v>
      </c>
      <c r="AR292" s="90">
        <f t="shared" ref="AR292:AR355" si="185">AR291+L292</f>
        <v>-9782.4000000000015</v>
      </c>
      <c r="AS292" s="90">
        <f t="shared" ref="AS292:AS355" si="186">(Q292*B292)+(R292*C292)+(S292*D292)+(T292*E292)</f>
        <v>10968.532063344835</v>
      </c>
      <c r="AT292" s="89">
        <f t="shared" ref="AT292:AT355" si="187">(AS292/ABS(AR292))-1</f>
        <v>0.12125164206583605</v>
      </c>
      <c r="AU292" s="109">
        <f t="shared" si="155"/>
        <v>569.91052140683655</v>
      </c>
      <c r="AV292" s="108">
        <f t="shared" si="170"/>
        <v>11538.442584751672</v>
      </c>
      <c r="AW292" s="129">
        <f t="shared" ref="AW292:AW355" si="188">(AV292/ABS(AR292))-1</f>
        <v>0.17951040488547498</v>
      </c>
      <c r="AX292" s="90">
        <f t="shared" ref="AX292:AX355" si="189">(B292*AI292)+(C292*AJ292)+(D292*AK292)+(E292*AL292)</f>
        <v>643.94755048484637</v>
      </c>
      <c r="AY292" s="108">
        <f t="shared" si="171"/>
        <v>11612.479613829682</v>
      </c>
      <c r="AZ292" s="89">
        <f t="shared" ref="AZ292:AZ355" si="190">(AY292/ABS(AR292))-1</f>
        <v>0.18707879598357047</v>
      </c>
      <c r="BA292" s="109"/>
      <c r="BB292" s="109">
        <f t="shared" ref="BB292:BB355" si="191">ABS(AR292)</f>
        <v>9782.4000000000015</v>
      </c>
      <c r="BC292" s="109" t="e">
        <f>(B292*AM292)+(C292*AN292)+(D292*AO292)+(E292*AP292)+(F292*#REF!)+(G292*#REF!)</f>
        <v>#REF!</v>
      </c>
      <c r="BE292" s="108">
        <f t="shared" si="156"/>
        <v>69.510002</v>
      </c>
      <c r="BF292" s="108">
        <f t="shared" si="157"/>
        <v>0</v>
      </c>
    </row>
    <row r="293" spans="1:58" ht="12.75" customHeight="1" x14ac:dyDescent="0.2">
      <c r="A293" s="107">
        <v>41099</v>
      </c>
      <c r="B293" s="108">
        <v>69.470000999999996</v>
      </c>
      <c r="C293" s="108">
        <v>55.779998999999997</v>
      </c>
      <c r="D293" s="108">
        <v>54.830002</v>
      </c>
      <c r="E293" s="108">
        <v>68.730002999999996</v>
      </c>
      <c r="F293" s="108"/>
      <c r="G293" s="108"/>
      <c r="L293" s="156">
        <f>IF(int=Weekly,-$B$4,IF(int=Bi_Weekly,-$B$4,IF(int=Monthly,0,IF(int=Quarterly,0,IF(int=Yearly,0,IF(int=None,0,0))))))</f>
        <v>0</v>
      </c>
      <c r="M293" s="110">
        <f t="shared" si="158"/>
        <v>0</v>
      </c>
      <c r="N293" s="126">
        <f t="shared" si="159"/>
        <v>0</v>
      </c>
      <c r="O293" s="110">
        <f t="shared" si="160"/>
        <v>0</v>
      </c>
      <c r="P293" s="110">
        <f t="shared" si="161"/>
        <v>0</v>
      </c>
      <c r="Q293" s="110">
        <f t="shared" si="172"/>
        <v>48.291798122049208</v>
      </c>
      <c r="R293" s="110">
        <f t="shared" si="173"/>
        <v>55.559593103822678</v>
      </c>
      <c r="S293" s="110">
        <f t="shared" si="174"/>
        <v>61.058522492426768</v>
      </c>
      <c r="T293" s="110">
        <f t="shared" si="175"/>
        <v>16.862115430812025</v>
      </c>
      <c r="U293" s="110"/>
      <c r="V293" s="110"/>
      <c r="W293" s="110"/>
      <c r="X293" s="110"/>
      <c r="Y293" s="110"/>
      <c r="Z293" s="110"/>
      <c r="AA293" s="110">
        <f t="shared" si="162"/>
        <v>0</v>
      </c>
      <c r="AB293" s="110">
        <f t="shared" si="163"/>
        <v>0</v>
      </c>
      <c r="AC293" s="110">
        <f t="shared" si="164"/>
        <v>0</v>
      </c>
      <c r="AD293" s="110">
        <f t="shared" si="165"/>
        <v>0</v>
      </c>
      <c r="AE293" s="110">
        <f t="shared" si="166"/>
        <v>0</v>
      </c>
      <c r="AF293" s="110">
        <f t="shared" si="167"/>
        <v>0</v>
      </c>
      <c r="AG293" s="110">
        <f t="shared" si="168"/>
        <v>0</v>
      </c>
      <c r="AH293" s="110">
        <f t="shared" si="169"/>
        <v>0</v>
      </c>
      <c r="AI293" s="110">
        <f t="shared" si="176"/>
        <v>2.394888228542102</v>
      </c>
      <c r="AJ293" s="110">
        <f t="shared" si="177"/>
        <v>4.1111100233782478</v>
      </c>
      <c r="AK293" s="110">
        <f t="shared" si="178"/>
        <v>3.3321062973942306</v>
      </c>
      <c r="AL293" s="110">
        <f t="shared" si="179"/>
        <v>0.95202033901256933</v>
      </c>
      <c r="AM293" s="110">
        <f t="shared" si="180"/>
        <v>50.686686350591309</v>
      </c>
      <c r="AN293" s="110">
        <f t="shared" si="181"/>
        <v>59.670703127200923</v>
      </c>
      <c r="AO293" s="110">
        <f t="shared" si="182"/>
        <v>64.390628789820994</v>
      </c>
      <c r="AP293" s="110">
        <f t="shared" si="183"/>
        <v>17.814135769824595</v>
      </c>
      <c r="AQ293" s="90">
        <f t="shared" si="184"/>
        <v>0</v>
      </c>
      <c r="AR293" s="90">
        <f t="shared" si="185"/>
        <v>-9782.4000000000015</v>
      </c>
      <c r="AS293" s="90">
        <f t="shared" si="186"/>
        <v>10960.717466125054</v>
      </c>
      <c r="AT293" s="89">
        <f t="shared" si="187"/>
        <v>0.1204527995302842</v>
      </c>
      <c r="AU293" s="109">
        <f t="shared" ref="AU293:AU356" si="192">AU292+AQ293</f>
        <v>569.91052140683655</v>
      </c>
      <c r="AV293" s="108">
        <f t="shared" si="170"/>
        <v>11530.627987531891</v>
      </c>
      <c r="AW293" s="129">
        <f t="shared" si="188"/>
        <v>0.17871156234992314</v>
      </c>
      <c r="AX293" s="90">
        <f t="shared" si="189"/>
        <v>643.82235633136986</v>
      </c>
      <c r="AY293" s="108">
        <f t="shared" si="171"/>
        <v>11604.539822456423</v>
      </c>
      <c r="AZ293" s="89">
        <f t="shared" si="190"/>
        <v>0.18626715555041917</v>
      </c>
      <c r="BA293" s="109"/>
      <c r="BB293" s="109">
        <f t="shared" si="191"/>
        <v>9782.4000000000015</v>
      </c>
      <c r="BC293" s="109" t="e">
        <f>(B293*AM293)+(C293*AN293)+(D293*AO293)+(E293*AP293)+(F293*#REF!)+(G293*#REF!)</f>
        <v>#REF!</v>
      </c>
      <c r="BE293" s="108">
        <f t="shared" si="156"/>
        <v>69.470000999999996</v>
      </c>
      <c r="BF293" s="108">
        <f t="shared" si="157"/>
        <v>0</v>
      </c>
    </row>
    <row r="294" spans="1:58" ht="12.75" customHeight="1" x14ac:dyDescent="0.2">
      <c r="A294" s="107">
        <v>41106</v>
      </c>
      <c r="B294" s="108">
        <v>69.739998</v>
      </c>
      <c r="C294" s="108">
        <v>55.889999000000003</v>
      </c>
      <c r="D294" s="108">
        <v>54.919998</v>
      </c>
      <c r="E294" s="108">
        <v>68.080001999999993</v>
      </c>
      <c r="F294" s="108"/>
      <c r="G294" s="108"/>
      <c r="L294" s="156">
        <f>IF(int=Weekly,-$B$4,IF(int=Bi_Weekly,0,IF(int=Monthly,0,IF(int=Quarterly,0,IF(int=Yearly,0,IF(int=None,0,0))))))</f>
        <v>0</v>
      </c>
      <c r="M294" s="110">
        <f t="shared" si="158"/>
        <v>0</v>
      </c>
      <c r="N294" s="126">
        <f t="shared" si="159"/>
        <v>0</v>
      </c>
      <c r="O294" s="110">
        <f t="shared" si="160"/>
        <v>0</v>
      </c>
      <c r="P294" s="110">
        <f t="shared" si="161"/>
        <v>0</v>
      </c>
      <c r="Q294" s="110">
        <f t="shared" si="172"/>
        <v>48.291798122049208</v>
      </c>
      <c r="R294" s="110">
        <f t="shared" si="173"/>
        <v>55.559593103822678</v>
      </c>
      <c r="S294" s="110">
        <f t="shared" si="174"/>
        <v>61.058522492426768</v>
      </c>
      <c r="T294" s="110">
        <f t="shared" si="175"/>
        <v>16.862115430812025</v>
      </c>
      <c r="U294" s="110"/>
      <c r="V294" s="110"/>
      <c r="W294" s="110"/>
      <c r="X294" s="110"/>
      <c r="Y294" s="110"/>
      <c r="Z294" s="110"/>
      <c r="AA294" s="110">
        <f t="shared" si="162"/>
        <v>0</v>
      </c>
      <c r="AB294" s="110">
        <f t="shared" si="163"/>
        <v>0</v>
      </c>
      <c r="AC294" s="110">
        <f t="shared" si="164"/>
        <v>0</v>
      </c>
      <c r="AD294" s="110">
        <f t="shared" si="165"/>
        <v>0</v>
      </c>
      <c r="AE294" s="110">
        <f t="shared" si="166"/>
        <v>0</v>
      </c>
      <c r="AF294" s="110">
        <f t="shared" si="167"/>
        <v>0</v>
      </c>
      <c r="AG294" s="110">
        <f t="shared" si="168"/>
        <v>0</v>
      </c>
      <c r="AH294" s="110">
        <f t="shared" si="169"/>
        <v>0</v>
      </c>
      <c r="AI294" s="110">
        <f t="shared" si="176"/>
        <v>2.394888228542102</v>
      </c>
      <c r="AJ294" s="110">
        <f t="shared" si="177"/>
        <v>4.1111100233782478</v>
      </c>
      <c r="AK294" s="110">
        <f t="shared" si="178"/>
        <v>3.3321062973942306</v>
      </c>
      <c r="AL294" s="110">
        <f t="shared" si="179"/>
        <v>0.95202033901256933</v>
      </c>
      <c r="AM294" s="110">
        <f t="shared" si="180"/>
        <v>50.686686350591309</v>
      </c>
      <c r="AN294" s="110">
        <f t="shared" si="181"/>
        <v>59.670703127200923</v>
      </c>
      <c r="AO294" s="110">
        <f t="shared" si="182"/>
        <v>64.390628789820994</v>
      </c>
      <c r="AP294" s="110">
        <f t="shared" si="183"/>
        <v>17.814135769824595</v>
      </c>
      <c r="AQ294" s="90">
        <f t="shared" si="184"/>
        <v>0</v>
      </c>
      <c r="AR294" s="90">
        <f t="shared" si="185"/>
        <v>-9782.4000000000015</v>
      </c>
      <c r="AS294" s="90">
        <f t="shared" si="186"/>
        <v>10974.40229288212</v>
      </c>
      <c r="AT294" s="89">
        <f t="shared" si="187"/>
        <v>0.12185172277581358</v>
      </c>
      <c r="AU294" s="109">
        <f t="shared" si="192"/>
        <v>569.91052140683655</v>
      </c>
      <c r="AV294" s="108">
        <f t="shared" si="170"/>
        <v>11544.312814288956</v>
      </c>
      <c r="AW294" s="129">
        <f t="shared" si="188"/>
        <v>0.18011048559545251</v>
      </c>
      <c r="AX294" s="90">
        <f t="shared" si="189"/>
        <v>644.60225313694502</v>
      </c>
      <c r="AY294" s="108">
        <f t="shared" si="171"/>
        <v>11619.004546019065</v>
      </c>
      <c r="AZ294" s="89">
        <f t="shared" si="190"/>
        <v>0.18774580328130752</v>
      </c>
      <c r="BA294" s="109"/>
      <c r="BB294" s="109">
        <f t="shared" si="191"/>
        <v>9782.4000000000015</v>
      </c>
      <c r="BC294" s="109" t="e">
        <f>(B294*AM294)+(C294*AN294)+(D294*AO294)+(E294*AP294)+(F294*#REF!)+(G294*#REF!)</f>
        <v>#REF!</v>
      </c>
      <c r="BE294" s="108">
        <f t="shared" si="156"/>
        <v>69.739998</v>
      </c>
      <c r="BF294" s="108">
        <f t="shared" si="157"/>
        <v>0</v>
      </c>
    </row>
    <row r="295" spans="1:58" ht="12.75" customHeight="1" x14ac:dyDescent="0.2">
      <c r="A295" s="107">
        <v>41113</v>
      </c>
      <c r="B295" s="108">
        <v>70.769997000000004</v>
      </c>
      <c r="C295" s="108">
        <v>56.799999</v>
      </c>
      <c r="D295" s="108">
        <v>55.580002</v>
      </c>
      <c r="E295" s="108">
        <v>68.279999000000004</v>
      </c>
      <c r="F295" s="108"/>
      <c r="G295" s="108"/>
      <c r="L295" s="156">
        <f>IF(int=Weekly,-$B$4,IF(int=Bi_Weekly,-$B$4,IF(int=Monthly,-$B$4,IF(int=Quarterly,-$B$4,IF(int=Yearly,-$B$4,IF(int=None,0,0))))))</f>
        <v>-489.12</v>
      </c>
      <c r="M295" s="110">
        <f t="shared" si="158"/>
        <v>2.2164870799697787</v>
      </c>
      <c r="N295" s="126">
        <f t="shared" si="159"/>
        <v>2.501573283478403</v>
      </c>
      <c r="O295" s="110">
        <f t="shared" si="160"/>
        <v>2.545043161387436</v>
      </c>
      <c r="P295" s="110">
        <f t="shared" si="161"/>
        <v>0.71347909656530617</v>
      </c>
      <c r="Q295" s="110">
        <f t="shared" si="172"/>
        <v>50.508285202018989</v>
      </c>
      <c r="R295" s="110">
        <f t="shared" si="173"/>
        <v>58.061166387301078</v>
      </c>
      <c r="S295" s="110">
        <f t="shared" si="174"/>
        <v>63.603565653814201</v>
      </c>
      <c r="T295" s="110">
        <f t="shared" si="175"/>
        <v>17.57559452737733</v>
      </c>
      <c r="U295" s="110"/>
      <c r="V295" s="110"/>
      <c r="W295" s="110"/>
      <c r="X295" s="110"/>
      <c r="Y295" s="110"/>
      <c r="Z295" s="110"/>
      <c r="AA295" s="110">
        <f t="shared" si="162"/>
        <v>0</v>
      </c>
      <c r="AB295" s="110">
        <f t="shared" si="163"/>
        <v>0</v>
      </c>
      <c r="AC295" s="110">
        <f t="shared" si="164"/>
        <v>0</v>
      </c>
      <c r="AD295" s="110">
        <f t="shared" si="165"/>
        <v>0</v>
      </c>
      <c r="AE295" s="110">
        <f t="shared" si="166"/>
        <v>0</v>
      </c>
      <c r="AF295" s="110">
        <f t="shared" si="167"/>
        <v>0</v>
      </c>
      <c r="AG295" s="110">
        <f t="shared" si="168"/>
        <v>0</v>
      </c>
      <c r="AH295" s="110">
        <f t="shared" si="169"/>
        <v>0</v>
      </c>
      <c r="AI295" s="110">
        <f t="shared" si="176"/>
        <v>2.394888228542102</v>
      </c>
      <c r="AJ295" s="110">
        <f t="shared" si="177"/>
        <v>4.1111100233782478</v>
      </c>
      <c r="AK295" s="110">
        <f t="shared" si="178"/>
        <v>3.3321062973942306</v>
      </c>
      <c r="AL295" s="110">
        <f t="shared" si="179"/>
        <v>0.95202033901256933</v>
      </c>
      <c r="AM295" s="110">
        <f t="shared" si="180"/>
        <v>52.90317343056109</v>
      </c>
      <c r="AN295" s="110">
        <f t="shared" si="181"/>
        <v>62.172276410679324</v>
      </c>
      <c r="AO295" s="110">
        <f t="shared" si="182"/>
        <v>66.935671951208434</v>
      </c>
      <c r="AP295" s="110">
        <f t="shared" si="183"/>
        <v>18.5276148663899</v>
      </c>
      <c r="AQ295" s="90">
        <f t="shared" si="184"/>
        <v>0</v>
      </c>
      <c r="AR295" s="90">
        <f t="shared" si="185"/>
        <v>-10271.520000000002</v>
      </c>
      <c r="AS295" s="90">
        <f t="shared" si="186"/>
        <v>11607.493267959417</v>
      </c>
      <c r="AT295" s="89">
        <f t="shared" si="187"/>
        <v>0.13006578071788932</v>
      </c>
      <c r="AU295" s="109">
        <f t="shared" si="192"/>
        <v>569.91052140683655</v>
      </c>
      <c r="AV295" s="108">
        <f t="shared" si="170"/>
        <v>12177.403789366253</v>
      </c>
      <c r="AW295" s="129">
        <f t="shared" si="188"/>
        <v>0.18555031673659306</v>
      </c>
      <c r="AX295" s="90">
        <f t="shared" si="189"/>
        <v>653.19970043517617</v>
      </c>
      <c r="AY295" s="108">
        <f t="shared" si="171"/>
        <v>12260.692968394593</v>
      </c>
      <c r="AZ295" s="89">
        <f t="shared" si="190"/>
        <v>0.19365906588261428</v>
      </c>
      <c r="BA295" s="109"/>
      <c r="BB295" s="109">
        <f t="shared" si="191"/>
        <v>10271.520000000002</v>
      </c>
      <c r="BC295" s="109" t="e">
        <f>(B295*AM295)+(C295*AN295)+(D295*AO295)+(E295*AP295)+(F295*#REF!)+(G295*#REF!)</f>
        <v>#REF!</v>
      </c>
      <c r="BE295" s="108">
        <f t="shared" si="156"/>
        <v>70.769997000000004</v>
      </c>
      <c r="BF295" s="108">
        <f t="shared" si="157"/>
        <v>0</v>
      </c>
    </row>
    <row r="296" spans="1:58" ht="12.75" customHeight="1" x14ac:dyDescent="0.2">
      <c r="A296" s="107">
        <v>41120</v>
      </c>
      <c r="B296" s="108">
        <v>70.959998999999996</v>
      </c>
      <c r="C296" s="108">
        <v>56.990001999999997</v>
      </c>
      <c r="D296" s="108">
        <v>55.790000999999997</v>
      </c>
      <c r="E296" s="108">
        <v>68.180000000000007</v>
      </c>
      <c r="F296" s="108"/>
      <c r="G296" s="108"/>
      <c r="L296" s="156">
        <f>IF(int=Weekly,-$B$4,IF(int=Bi_Weekly,0,IF(int=Monthly,0,IF(int=Quarterly,0,IF(int=Yearly,0,IF(int=None,0,0))))))</f>
        <v>0</v>
      </c>
      <c r="M296" s="110">
        <f t="shared" si="158"/>
        <v>0</v>
      </c>
      <c r="N296" s="126">
        <f t="shared" si="159"/>
        <v>0</v>
      </c>
      <c r="O296" s="110">
        <f t="shared" si="160"/>
        <v>0</v>
      </c>
      <c r="P296" s="110">
        <f t="shared" si="161"/>
        <v>0</v>
      </c>
      <c r="Q296" s="110">
        <f t="shared" si="172"/>
        <v>50.508285202018989</v>
      </c>
      <c r="R296" s="110">
        <f t="shared" si="173"/>
        <v>58.061166387301078</v>
      </c>
      <c r="S296" s="110">
        <f t="shared" si="174"/>
        <v>63.603565653814201</v>
      </c>
      <c r="T296" s="110">
        <f t="shared" si="175"/>
        <v>17.57559452737733</v>
      </c>
      <c r="U296" s="110"/>
      <c r="V296" s="110"/>
      <c r="W296" s="110"/>
      <c r="X296" s="110"/>
      <c r="Y296" s="110"/>
      <c r="Z296" s="110"/>
      <c r="AA296" s="110">
        <f t="shared" si="162"/>
        <v>0</v>
      </c>
      <c r="AB296" s="110">
        <f t="shared" si="163"/>
        <v>0</v>
      </c>
      <c r="AC296" s="110">
        <f t="shared" si="164"/>
        <v>0</v>
      </c>
      <c r="AD296" s="110">
        <f t="shared" si="165"/>
        <v>0</v>
      </c>
      <c r="AE296" s="110">
        <f t="shared" si="166"/>
        <v>0</v>
      </c>
      <c r="AF296" s="110">
        <f t="shared" si="167"/>
        <v>0</v>
      </c>
      <c r="AG296" s="110">
        <f t="shared" si="168"/>
        <v>0</v>
      </c>
      <c r="AH296" s="110">
        <f t="shared" si="169"/>
        <v>0</v>
      </c>
      <c r="AI296" s="110">
        <f t="shared" si="176"/>
        <v>2.394888228542102</v>
      </c>
      <c r="AJ296" s="110">
        <f t="shared" si="177"/>
        <v>4.1111100233782478</v>
      </c>
      <c r="AK296" s="110">
        <f t="shared" si="178"/>
        <v>3.3321062973942306</v>
      </c>
      <c r="AL296" s="110">
        <f t="shared" si="179"/>
        <v>0.95202033901256933</v>
      </c>
      <c r="AM296" s="110">
        <f t="shared" si="180"/>
        <v>52.90317343056109</v>
      </c>
      <c r="AN296" s="110">
        <f t="shared" si="181"/>
        <v>62.172276410679324</v>
      </c>
      <c r="AO296" s="110">
        <f t="shared" si="182"/>
        <v>66.935671951208434</v>
      </c>
      <c r="AP296" s="110">
        <f t="shared" si="183"/>
        <v>18.5276148663899</v>
      </c>
      <c r="AQ296" s="90">
        <f t="shared" si="184"/>
        <v>0</v>
      </c>
      <c r="AR296" s="90">
        <f t="shared" si="185"/>
        <v>-10271.520000000002</v>
      </c>
      <c r="AS296" s="90">
        <f t="shared" si="186"/>
        <v>11639.72088226805</v>
      </c>
      <c r="AT296" s="89">
        <f t="shared" si="187"/>
        <v>0.13320335084467017</v>
      </c>
      <c r="AU296" s="109">
        <f t="shared" si="192"/>
        <v>569.91052140683655</v>
      </c>
      <c r="AV296" s="108">
        <f t="shared" si="170"/>
        <v>12209.631403674886</v>
      </c>
      <c r="AW296" s="129">
        <f t="shared" si="188"/>
        <v>0.18868788686337412</v>
      </c>
      <c r="AX296" s="90">
        <f t="shared" si="189"/>
        <v>655.04039513461316</v>
      </c>
      <c r="AY296" s="108">
        <f t="shared" si="171"/>
        <v>12294.761277402662</v>
      </c>
      <c r="AZ296" s="89">
        <f t="shared" si="190"/>
        <v>0.19697583973965482</v>
      </c>
      <c r="BA296" s="109"/>
      <c r="BB296" s="109">
        <f t="shared" si="191"/>
        <v>10271.520000000002</v>
      </c>
      <c r="BC296" s="109" t="e">
        <f>(B296*AM296)+(C296*AN296)+(D296*AO296)+(E296*AP296)+(F296*#REF!)+(G296*#REF!)</f>
        <v>#REF!</v>
      </c>
      <c r="BE296" s="108">
        <f t="shared" si="156"/>
        <v>70.959998999999996</v>
      </c>
      <c r="BF296" s="108">
        <f t="shared" si="157"/>
        <v>0</v>
      </c>
    </row>
    <row r="297" spans="1:58" ht="12.75" customHeight="1" x14ac:dyDescent="0.2">
      <c r="A297" s="107">
        <v>41127</v>
      </c>
      <c r="B297" s="108">
        <v>71.860000999999997</v>
      </c>
      <c r="C297" s="108">
        <v>57.650002000000001</v>
      </c>
      <c r="D297" s="108">
        <v>56.66</v>
      </c>
      <c r="E297" s="108">
        <v>69.199996999999996</v>
      </c>
      <c r="F297" s="108"/>
      <c r="G297" s="108"/>
      <c r="L297" s="156">
        <f>IF(int=Weekly,-$B$4,IF(int=Bi_Weekly,-$B$4,IF(int=Monthly,0,IF(int=Quarterly,0,IF(int=Yearly,0,IF(int=None,0,0))))))</f>
        <v>0</v>
      </c>
      <c r="M297" s="110">
        <f t="shared" si="158"/>
        <v>0</v>
      </c>
      <c r="N297" s="126">
        <f t="shared" si="159"/>
        <v>0</v>
      </c>
      <c r="O297" s="110">
        <f t="shared" si="160"/>
        <v>0</v>
      </c>
      <c r="P297" s="110">
        <f t="shared" si="161"/>
        <v>0</v>
      </c>
      <c r="Q297" s="110">
        <f t="shared" si="172"/>
        <v>50.508285202018989</v>
      </c>
      <c r="R297" s="110">
        <f t="shared" si="173"/>
        <v>58.061166387301078</v>
      </c>
      <c r="S297" s="110">
        <f t="shared" si="174"/>
        <v>63.603565653814201</v>
      </c>
      <c r="T297" s="110">
        <f t="shared" si="175"/>
        <v>17.57559452737733</v>
      </c>
      <c r="U297" s="110"/>
      <c r="V297" s="110"/>
      <c r="W297" s="110"/>
      <c r="X297" s="110"/>
      <c r="Y297" s="110"/>
      <c r="Z297" s="110"/>
      <c r="AA297" s="110">
        <f t="shared" si="162"/>
        <v>0</v>
      </c>
      <c r="AB297" s="110">
        <f t="shared" si="163"/>
        <v>0</v>
      </c>
      <c r="AC297" s="110">
        <f t="shared" si="164"/>
        <v>0</v>
      </c>
      <c r="AD297" s="110">
        <f t="shared" si="165"/>
        <v>0</v>
      </c>
      <c r="AE297" s="110">
        <f t="shared" si="166"/>
        <v>0</v>
      </c>
      <c r="AF297" s="110">
        <f t="shared" si="167"/>
        <v>0</v>
      </c>
      <c r="AG297" s="110">
        <f t="shared" si="168"/>
        <v>0</v>
      </c>
      <c r="AH297" s="110">
        <f t="shared" si="169"/>
        <v>0</v>
      </c>
      <c r="AI297" s="110">
        <f t="shared" si="176"/>
        <v>2.394888228542102</v>
      </c>
      <c r="AJ297" s="110">
        <f t="shared" si="177"/>
        <v>4.1111100233782478</v>
      </c>
      <c r="AK297" s="110">
        <f t="shared" si="178"/>
        <v>3.3321062973942306</v>
      </c>
      <c r="AL297" s="110">
        <f t="shared" si="179"/>
        <v>0.95202033901256933</v>
      </c>
      <c r="AM297" s="110">
        <f t="shared" si="180"/>
        <v>52.90317343056109</v>
      </c>
      <c r="AN297" s="110">
        <f t="shared" si="181"/>
        <v>62.172276410679324</v>
      </c>
      <c r="AO297" s="110">
        <f t="shared" si="182"/>
        <v>66.935671951208434</v>
      </c>
      <c r="AP297" s="110">
        <f t="shared" si="183"/>
        <v>18.5276148663899</v>
      </c>
      <c r="AQ297" s="90">
        <f t="shared" si="184"/>
        <v>0</v>
      </c>
      <c r="AR297" s="90">
        <f t="shared" si="185"/>
        <v>-10271.520000000002</v>
      </c>
      <c r="AS297" s="90">
        <f t="shared" si="186"/>
        <v>11796.760901988449</v>
      </c>
      <c r="AT297" s="89">
        <f t="shared" si="187"/>
        <v>0.14849222919182825</v>
      </c>
      <c r="AU297" s="109">
        <f t="shared" si="192"/>
        <v>569.91052140683655</v>
      </c>
      <c r="AV297" s="108">
        <f t="shared" si="170"/>
        <v>12366.671423395286</v>
      </c>
      <c r="AW297" s="129">
        <f t="shared" si="188"/>
        <v>0.20397676521053199</v>
      </c>
      <c r="AX297" s="90">
        <f t="shared" si="189"/>
        <v>663.77911898186562</v>
      </c>
      <c r="AY297" s="108">
        <f t="shared" si="171"/>
        <v>12460.540020970315</v>
      </c>
      <c r="AZ297" s="89">
        <f t="shared" si="190"/>
        <v>0.21311549030428911</v>
      </c>
      <c r="BA297" s="109"/>
      <c r="BB297" s="109">
        <f t="shared" si="191"/>
        <v>10271.520000000002</v>
      </c>
      <c r="BC297" s="109" t="e">
        <f>(B297*AM297)+(C297*AN297)+(D297*AO297)+(E297*AP297)+(F297*#REF!)+(G297*#REF!)</f>
        <v>#REF!</v>
      </c>
      <c r="BE297" s="108">
        <f t="shared" si="156"/>
        <v>71.860000999999997</v>
      </c>
      <c r="BF297" s="108">
        <f t="shared" si="157"/>
        <v>0</v>
      </c>
    </row>
    <row r="298" spans="1:58" ht="12.75" customHeight="1" x14ac:dyDescent="0.2">
      <c r="A298" s="107">
        <v>41134</v>
      </c>
      <c r="B298" s="108">
        <v>72.629997000000003</v>
      </c>
      <c r="C298" s="108">
        <v>57.860000999999997</v>
      </c>
      <c r="D298" s="108">
        <v>57.380001</v>
      </c>
      <c r="E298" s="108">
        <v>70.330001999999993</v>
      </c>
      <c r="F298" s="108"/>
      <c r="G298" s="108"/>
      <c r="L298" s="156">
        <f>IF(int=Weekly,-$B$4,IF(int=Bi_Weekly,0,IF(int=Monthly,0,IF(int=Quarterly,0,IF(int=Yearly,0,IF(int=None,0,0))))))</f>
        <v>0</v>
      </c>
      <c r="M298" s="110">
        <f t="shared" si="158"/>
        <v>0</v>
      </c>
      <c r="N298" s="126">
        <f t="shared" si="159"/>
        <v>0</v>
      </c>
      <c r="O298" s="110">
        <f t="shared" si="160"/>
        <v>0</v>
      </c>
      <c r="P298" s="110">
        <f t="shared" si="161"/>
        <v>0</v>
      </c>
      <c r="Q298" s="110">
        <f t="shared" si="172"/>
        <v>50.508285202018989</v>
      </c>
      <c r="R298" s="110">
        <f t="shared" si="173"/>
        <v>58.061166387301078</v>
      </c>
      <c r="S298" s="110">
        <f t="shared" si="174"/>
        <v>63.603565653814201</v>
      </c>
      <c r="T298" s="110">
        <f t="shared" si="175"/>
        <v>17.57559452737733</v>
      </c>
      <c r="U298" s="110"/>
      <c r="V298" s="110"/>
      <c r="W298" s="110"/>
      <c r="X298" s="110"/>
      <c r="Y298" s="110"/>
      <c r="Z298" s="110"/>
      <c r="AA298" s="110">
        <f t="shared" si="162"/>
        <v>0</v>
      </c>
      <c r="AB298" s="110">
        <f t="shared" si="163"/>
        <v>0</v>
      </c>
      <c r="AC298" s="110">
        <f t="shared" si="164"/>
        <v>0</v>
      </c>
      <c r="AD298" s="110">
        <f t="shared" si="165"/>
        <v>0</v>
      </c>
      <c r="AE298" s="110">
        <f t="shared" si="166"/>
        <v>0</v>
      </c>
      <c r="AF298" s="110">
        <f t="shared" si="167"/>
        <v>0</v>
      </c>
      <c r="AG298" s="110">
        <f t="shared" si="168"/>
        <v>0</v>
      </c>
      <c r="AH298" s="110">
        <f t="shared" si="169"/>
        <v>0</v>
      </c>
      <c r="AI298" s="110">
        <f t="shared" si="176"/>
        <v>2.394888228542102</v>
      </c>
      <c r="AJ298" s="110">
        <f t="shared" si="177"/>
        <v>4.1111100233782478</v>
      </c>
      <c r="AK298" s="110">
        <f t="shared" si="178"/>
        <v>3.3321062973942306</v>
      </c>
      <c r="AL298" s="110">
        <f t="shared" si="179"/>
        <v>0.95202033901256933</v>
      </c>
      <c r="AM298" s="110">
        <f t="shared" si="180"/>
        <v>52.90317343056109</v>
      </c>
      <c r="AN298" s="110">
        <f t="shared" si="181"/>
        <v>62.172276410679324</v>
      </c>
      <c r="AO298" s="110">
        <f t="shared" si="182"/>
        <v>66.935671951208434</v>
      </c>
      <c r="AP298" s="110">
        <f t="shared" si="183"/>
        <v>18.5276148663899</v>
      </c>
      <c r="AQ298" s="90">
        <f t="shared" si="184"/>
        <v>0</v>
      </c>
      <c r="AR298" s="90">
        <f t="shared" si="185"/>
        <v>-10271.520000000002</v>
      </c>
      <c r="AS298" s="90">
        <f t="shared" si="186"/>
        <v>11913.500007009252</v>
      </c>
      <c r="AT298" s="89">
        <f t="shared" si="187"/>
        <v>0.15985754854288836</v>
      </c>
      <c r="AU298" s="109">
        <f t="shared" si="192"/>
        <v>569.91052140683655</v>
      </c>
      <c r="AV298" s="108">
        <f t="shared" si="170"/>
        <v>12483.410528416089</v>
      </c>
      <c r="AW298" s="129">
        <f t="shared" si="188"/>
        <v>0.21534208456159232</v>
      </c>
      <c r="AX298" s="90">
        <f t="shared" si="189"/>
        <v>669.96140994150551</v>
      </c>
      <c r="AY298" s="108">
        <f t="shared" si="171"/>
        <v>12583.461416950757</v>
      </c>
      <c r="AZ298" s="89">
        <f t="shared" si="190"/>
        <v>0.2250826963244732</v>
      </c>
      <c r="BA298" s="109"/>
      <c r="BB298" s="109">
        <f t="shared" si="191"/>
        <v>10271.520000000002</v>
      </c>
      <c r="BC298" s="109" t="e">
        <f>(B298*AM298)+(C298*AN298)+(D298*AO298)+(E298*AP298)+(F298*#REF!)+(G298*#REF!)</f>
        <v>#REF!</v>
      </c>
      <c r="BE298" s="108">
        <f t="shared" si="156"/>
        <v>72.629997000000003</v>
      </c>
      <c r="BF298" s="108">
        <f t="shared" si="157"/>
        <v>0</v>
      </c>
    </row>
    <row r="299" spans="1:58" ht="12.75" customHeight="1" x14ac:dyDescent="0.2">
      <c r="A299" s="107">
        <v>41141</v>
      </c>
      <c r="B299" s="108">
        <v>72.25</v>
      </c>
      <c r="C299" s="108">
        <v>57.57</v>
      </c>
      <c r="D299" s="108">
        <v>56.98</v>
      </c>
      <c r="E299" s="108">
        <v>69.639999000000003</v>
      </c>
      <c r="F299" s="108"/>
      <c r="G299" s="108"/>
      <c r="L299" s="156">
        <f>IF(int=Weekly,-$B$4,IF(int=Bi_Weekly,-$B$4,IF(int=Monthly,-$B$4,IF(int=Quarterly,0,IF(int=Yearly,0,IF(int=None,0,0))))))</f>
        <v>0</v>
      </c>
      <c r="M299" s="110">
        <f t="shared" si="158"/>
        <v>0</v>
      </c>
      <c r="N299" s="126">
        <f t="shared" si="159"/>
        <v>0</v>
      </c>
      <c r="O299" s="110">
        <f t="shared" si="160"/>
        <v>0</v>
      </c>
      <c r="P299" s="110">
        <f t="shared" si="161"/>
        <v>0</v>
      </c>
      <c r="Q299" s="110">
        <f t="shared" si="172"/>
        <v>50.508285202018989</v>
      </c>
      <c r="R299" s="110">
        <f t="shared" si="173"/>
        <v>58.061166387301078</v>
      </c>
      <c r="S299" s="110">
        <f t="shared" si="174"/>
        <v>63.603565653814201</v>
      </c>
      <c r="T299" s="110">
        <f t="shared" si="175"/>
        <v>17.57559452737733</v>
      </c>
      <c r="U299" s="110"/>
      <c r="V299" s="110"/>
      <c r="W299" s="110"/>
      <c r="X299" s="110"/>
      <c r="Y299" s="110"/>
      <c r="Z299" s="110"/>
      <c r="AA299" s="110">
        <f t="shared" si="162"/>
        <v>0</v>
      </c>
      <c r="AB299" s="110">
        <f t="shared" si="163"/>
        <v>0</v>
      </c>
      <c r="AC299" s="110">
        <f t="shared" si="164"/>
        <v>0</v>
      </c>
      <c r="AD299" s="110">
        <f t="shared" si="165"/>
        <v>0</v>
      </c>
      <c r="AE299" s="110">
        <f t="shared" si="166"/>
        <v>0</v>
      </c>
      <c r="AF299" s="110">
        <f t="shared" si="167"/>
        <v>0</v>
      </c>
      <c r="AG299" s="110">
        <f t="shared" si="168"/>
        <v>0</v>
      </c>
      <c r="AH299" s="110">
        <f t="shared" si="169"/>
        <v>0</v>
      </c>
      <c r="AI299" s="110">
        <f t="shared" si="176"/>
        <v>2.394888228542102</v>
      </c>
      <c r="AJ299" s="110">
        <f t="shared" si="177"/>
        <v>4.1111100233782478</v>
      </c>
      <c r="AK299" s="110">
        <f t="shared" si="178"/>
        <v>3.3321062973942306</v>
      </c>
      <c r="AL299" s="110">
        <f t="shared" si="179"/>
        <v>0.95202033901256933</v>
      </c>
      <c r="AM299" s="110">
        <f t="shared" si="180"/>
        <v>52.90317343056109</v>
      </c>
      <c r="AN299" s="110">
        <f t="shared" si="181"/>
        <v>62.172276410679324</v>
      </c>
      <c r="AO299" s="110">
        <f t="shared" si="182"/>
        <v>66.935671951208434</v>
      </c>
      <c r="AP299" s="110">
        <f t="shared" si="183"/>
        <v>18.5276148663899</v>
      </c>
      <c r="AQ299" s="90">
        <f t="shared" si="184"/>
        <v>0</v>
      </c>
      <c r="AR299" s="90">
        <f t="shared" si="185"/>
        <v>-10271.520000000002</v>
      </c>
      <c r="AS299" s="90">
        <f t="shared" si="186"/>
        <v>11839.90051102809</v>
      </c>
      <c r="AT299" s="89">
        <f t="shared" si="187"/>
        <v>0.15269215374434242</v>
      </c>
      <c r="AU299" s="109">
        <f t="shared" si="192"/>
        <v>569.91052140683655</v>
      </c>
      <c r="AV299" s="108">
        <f t="shared" si="170"/>
        <v>12409.811032434927</v>
      </c>
      <c r="AW299" s="129">
        <f t="shared" si="188"/>
        <v>0.20817668976304615</v>
      </c>
      <c r="AX299" s="90">
        <f t="shared" si="189"/>
        <v>665.86939084039091</v>
      </c>
      <c r="AY299" s="108">
        <f t="shared" si="171"/>
        <v>12505.769901868482</v>
      </c>
      <c r="AZ299" s="89">
        <f t="shared" si="190"/>
        <v>0.21751891656429412</v>
      </c>
      <c r="BA299" s="109"/>
      <c r="BB299" s="109">
        <f t="shared" si="191"/>
        <v>10271.520000000002</v>
      </c>
      <c r="BC299" s="109" t="e">
        <f>(B299*AM299)+(C299*AN299)+(D299*AO299)+(E299*AP299)+(F299*#REF!)+(G299*#REF!)</f>
        <v>#REF!</v>
      </c>
      <c r="BE299" s="108">
        <f t="shared" si="156"/>
        <v>72.25</v>
      </c>
      <c r="BF299" s="108">
        <f t="shared" si="157"/>
        <v>0</v>
      </c>
    </row>
    <row r="300" spans="1:58" ht="12.75" customHeight="1" x14ac:dyDescent="0.2">
      <c r="A300" s="107">
        <v>41148</v>
      </c>
      <c r="B300" s="108">
        <v>72.209998999999996</v>
      </c>
      <c r="C300" s="108">
        <v>57.439999</v>
      </c>
      <c r="D300" s="108">
        <v>56.779998999999997</v>
      </c>
      <c r="E300" s="108">
        <v>69.940002000000007</v>
      </c>
      <c r="F300" s="108"/>
      <c r="G300" s="108"/>
      <c r="L300" s="156">
        <f>IF(int=Weekly,-$B$4,IF(int=Bi_Weekly,0,IF(int=Monthly,0,IF(int=Quarterly,0,IF(int=Yearly,0,IF(int=None,0,0))))))</f>
        <v>0</v>
      </c>
      <c r="M300" s="110">
        <f t="shared" si="158"/>
        <v>0</v>
      </c>
      <c r="N300" s="126">
        <f t="shared" si="159"/>
        <v>0</v>
      </c>
      <c r="O300" s="110">
        <f t="shared" si="160"/>
        <v>0</v>
      </c>
      <c r="P300" s="110">
        <f t="shared" si="161"/>
        <v>0</v>
      </c>
      <c r="Q300" s="110">
        <f t="shared" si="172"/>
        <v>50.508285202018989</v>
      </c>
      <c r="R300" s="110">
        <f t="shared" si="173"/>
        <v>58.061166387301078</v>
      </c>
      <c r="S300" s="110">
        <f t="shared" si="174"/>
        <v>63.603565653814201</v>
      </c>
      <c r="T300" s="110">
        <f t="shared" si="175"/>
        <v>17.57559452737733</v>
      </c>
      <c r="U300" s="110"/>
      <c r="V300" s="110"/>
      <c r="W300" s="110"/>
      <c r="X300" s="110"/>
      <c r="Y300" s="110"/>
      <c r="Z300" s="110"/>
      <c r="AA300" s="110">
        <f t="shared" si="162"/>
        <v>0</v>
      </c>
      <c r="AB300" s="110">
        <f t="shared" si="163"/>
        <v>0</v>
      </c>
      <c r="AC300" s="110">
        <f t="shared" si="164"/>
        <v>0</v>
      </c>
      <c r="AD300" s="110">
        <f t="shared" si="165"/>
        <v>0</v>
      </c>
      <c r="AE300" s="110">
        <f t="shared" si="166"/>
        <v>0</v>
      </c>
      <c r="AF300" s="110">
        <f t="shared" si="167"/>
        <v>0</v>
      </c>
      <c r="AG300" s="110">
        <f t="shared" si="168"/>
        <v>0</v>
      </c>
      <c r="AH300" s="110">
        <f t="shared" si="169"/>
        <v>0</v>
      </c>
      <c r="AI300" s="110">
        <f t="shared" si="176"/>
        <v>2.394888228542102</v>
      </c>
      <c r="AJ300" s="110">
        <f t="shared" si="177"/>
        <v>4.1111100233782478</v>
      </c>
      <c r="AK300" s="110">
        <f t="shared" si="178"/>
        <v>3.3321062973942306</v>
      </c>
      <c r="AL300" s="110">
        <f t="shared" si="179"/>
        <v>0.95202033901256933</v>
      </c>
      <c r="AM300" s="110">
        <f t="shared" si="180"/>
        <v>52.90317343056109</v>
      </c>
      <c r="AN300" s="110">
        <f t="shared" si="181"/>
        <v>62.172276410679324</v>
      </c>
      <c r="AO300" s="110">
        <f t="shared" si="182"/>
        <v>66.935671951208434</v>
      </c>
      <c r="AP300" s="110">
        <f t="shared" si="183"/>
        <v>18.5276148663899</v>
      </c>
      <c r="AQ300" s="90">
        <f t="shared" si="184"/>
        <v>0</v>
      </c>
      <c r="AR300" s="90">
        <f t="shared" si="185"/>
        <v>-10271.520000000002</v>
      </c>
      <c r="AS300" s="90">
        <f t="shared" si="186"/>
        <v>11822.884073770876</v>
      </c>
      <c r="AT300" s="89">
        <f t="shared" si="187"/>
        <v>0.15103549170627839</v>
      </c>
      <c r="AU300" s="109">
        <f t="shared" si="192"/>
        <v>569.91052140683655</v>
      </c>
      <c r="AV300" s="108">
        <f t="shared" si="170"/>
        <v>12392.794595177713</v>
      </c>
      <c r="AW300" s="129">
        <f t="shared" si="188"/>
        <v>0.20652002772498235</v>
      </c>
      <c r="AX300" s="90">
        <f t="shared" si="189"/>
        <v>664.85832886839137</v>
      </c>
      <c r="AY300" s="108">
        <f t="shared" si="171"/>
        <v>12487.742402639267</v>
      </c>
      <c r="AZ300" s="89">
        <f t="shared" si="190"/>
        <v>0.2157638209962367</v>
      </c>
      <c r="BA300" s="109"/>
      <c r="BB300" s="109">
        <f t="shared" si="191"/>
        <v>10271.520000000002</v>
      </c>
      <c r="BC300" s="109" t="e">
        <f>(B300*AM300)+(C300*AN300)+(D300*AO300)+(E300*AP300)+(F300*#REF!)+(G300*#REF!)</f>
        <v>#REF!</v>
      </c>
      <c r="BE300" s="108">
        <f t="shared" si="156"/>
        <v>72.209998999999996</v>
      </c>
      <c r="BF300" s="108">
        <f t="shared" si="157"/>
        <v>0</v>
      </c>
    </row>
    <row r="301" spans="1:58" ht="12.75" customHeight="1" x14ac:dyDescent="0.2">
      <c r="A301" s="107">
        <v>41156</v>
      </c>
      <c r="B301" s="108">
        <v>73.959998999999996</v>
      </c>
      <c r="C301" s="108">
        <v>58.869999</v>
      </c>
      <c r="D301" s="108">
        <v>58.32</v>
      </c>
      <c r="E301" s="108">
        <v>72.370002999999997</v>
      </c>
      <c r="F301" s="108"/>
      <c r="G301" s="108"/>
      <c r="L301" s="156">
        <f>IF(int=Weekly,-$B$4,IF(int=Bi_Weekly,-$B$4,IF(int=Monthly,0,IF(int=Quarterly,0,IF(int=Yearly,0,IF(int=None,0,0))))))</f>
        <v>0</v>
      </c>
      <c r="M301" s="110">
        <f t="shared" si="158"/>
        <v>0</v>
      </c>
      <c r="N301" s="126">
        <f t="shared" si="159"/>
        <v>0</v>
      </c>
      <c r="O301" s="110">
        <f t="shared" si="160"/>
        <v>0</v>
      </c>
      <c r="P301" s="110">
        <f t="shared" si="161"/>
        <v>0</v>
      </c>
      <c r="Q301" s="110">
        <f t="shared" si="172"/>
        <v>50.508285202018989</v>
      </c>
      <c r="R301" s="110">
        <f t="shared" si="173"/>
        <v>58.061166387301078</v>
      </c>
      <c r="S301" s="110">
        <f t="shared" si="174"/>
        <v>63.603565653814201</v>
      </c>
      <c r="T301" s="110">
        <f t="shared" si="175"/>
        <v>17.57559452737733</v>
      </c>
      <c r="U301" s="110"/>
      <c r="V301" s="110"/>
      <c r="W301" s="110"/>
      <c r="X301" s="110"/>
      <c r="Y301" s="110"/>
      <c r="Z301" s="110"/>
      <c r="AA301" s="110">
        <f t="shared" si="162"/>
        <v>0</v>
      </c>
      <c r="AB301" s="110">
        <f t="shared" si="163"/>
        <v>0</v>
      </c>
      <c r="AC301" s="110">
        <f t="shared" si="164"/>
        <v>0</v>
      </c>
      <c r="AD301" s="110">
        <f t="shared" si="165"/>
        <v>0</v>
      </c>
      <c r="AE301" s="110">
        <f t="shared" si="166"/>
        <v>0</v>
      </c>
      <c r="AF301" s="110">
        <f t="shared" si="167"/>
        <v>0</v>
      </c>
      <c r="AG301" s="110">
        <f t="shared" si="168"/>
        <v>0</v>
      </c>
      <c r="AH301" s="110">
        <f t="shared" si="169"/>
        <v>0</v>
      </c>
      <c r="AI301" s="110">
        <f t="shared" si="176"/>
        <v>2.394888228542102</v>
      </c>
      <c r="AJ301" s="110">
        <f t="shared" si="177"/>
        <v>4.1111100233782478</v>
      </c>
      <c r="AK301" s="110">
        <f t="shared" si="178"/>
        <v>3.3321062973942306</v>
      </c>
      <c r="AL301" s="110">
        <f t="shared" si="179"/>
        <v>0.95202033901256933</v>
      </c>
      <c r="AM301" s="110">
        <f t="shared" si="180"/>
        <v>52.90317343056109</v>
      </c>
      <c r="AN301" s="110">
        <f t="shared" si="181"/>
        <v>62.172276410679324</v>
      </c>
      <c r="AO301" s="110">
        <f t="shared" si="182"/>
        <v>66.935671951208434</v>
      </c>
      <c r="AP301" s="110">
        <f t="shared" si="183"/>
        <v>18.5276148663899</v>
      </c>
      <c r="AQ301" s="90">
        <f t="shared" si="184"/>
        <v>0</v>
      </c>
      <c r="AR301" s="90">
        <f t="shared" si="185"/>
        <v>-10271.520000000002</v>
      </c>
      <c r="AS301" s="90">
        <f t="shared" si="186"/>
        <v>12134.959307795812</v>
      </c>
      <c r="AT301" s="89">
        <f t="shared" si="187"/>
        <v>0.18141806741317845</v>
      </c>
      <c r="AU301" s="109">
        <f t="shared" si="192"/>
        <v>569.91052140683655</v>
      </c>
      <c r="AV301" s="108">
        <f t="shared" si="170"/>
        <v>12704.869829202649</v>
      </c>
      <c r="AW301" s="129">
        <f t="shared" si="188"/>
        <v>0.23690260343188219</v>
      </c>
      <c r="AX301" s="90">
        <f t="shared" si="189"/>
        <v>682.37312800768518</v>
      </c>
      <c r="AY301" s="108">
        <f t="shared" si="171"/>
        <v>12817.332435803497</v>
      </c>
      <c r="AZ301" s="89">
        <f t="shared" si="190"/>
        <v>0.24785157754679865</v>
      </c>
      <c r="BA301" s="109"/>
      <c r="BB301" s="109">
        <f t="shared" si="191"/>
        <v>10271.520000000002</v>
      </c>
      <c r="BC301" s="109" t="e">
        <f>(B301*AM301)+(C301*AN301)+(D301*AO301)+(E301*AP301)+(F301*#REF!)+(G301*#REF!)</f>
        <v>#REF!</v>
      </c>
      <c r="BE301" s="108">
        <f t="shared" si="156"/>
        <v>73.959998999999996</v>
      </c>
      <c r="BF301" s="108">
        <f t="shared" si="157"/>
        <v>0</v>
      </c>
    </row>
    <row r="302" spans="1:58" ht="12.75" customHeight="1" x14ac:dyDescent="0.2">
      <c r="A302" s="107">
        <v>41162</v>
      </c>
      <c r="B302" s="108">
        <v>75.5</v>
      </c>
      <c r="C302" s="108">
        <v>60.07</v>
      </c>
      <c r="D302" s="108">
        <v>59.73</v>
      </c>
      <c r="E302" s="108">
        <v>74.550003000000004</v>
      </c>
      <c r="F302" s="108"/>
      <c r="G302" s="108"/>
      <c r="L302" s="156">
        <f>IF(int=Weekly,-$B$4,IF(int=Bi_Weekly,0,IF(int=Monthly,0,IF(int=Quarterly,0,IF(int=Yearly,0,IF(int=None,0,0))))))</f>
        <v>0</v>
      </c>
      <c r="M302" s="110">
        <f t="shared" si="158"/>
        <v>0</v>
      </c>
      <c r="N302" s="126">
        <f t="shared" si="159"/>
        <v>0</v>
      </c>
      <c r="O302" s="110">
        <f t="shared" si="160"/>
        <v>0</v>
      </c>
      <c r="P302" s="110">
        <f t="shared" si="161"/>
        <v>0</v>
      </c>
      <c r="Q302" s="110">
        <f t="shared" si="172"/>
        <v>50.508285202018989</v>
      </c>
      <c r="R302" s="110">
        <f t="shared" si="173"/>
        <v>58.061166387301078</v>
      </c>
      <c r="S302" s="110">
        <f t="shared" si="174"/>
        <v>63.603565653814201</v>
      </c>
      <c r="T302" s="110">
        <f t="shared" si="175"/>
        <v>17.57559452737733</v>
      </c>
      <c r="U302" s="110"/>
      <c r="V302" s="110"/>
      <c r="W302" s="110"/>
      <c r="X302" s="110"/>
      <c r="Y302" s="110"/>
      <c r="Z302" s="110"/>
      <c r="AA302" s="110">
        <f t="shared" si="162"/>
        <v>0</v>
      </c>
      <c r="AB302" s="110">
        <f t="shared" si="163"/>
        <v>0</v>
      </c>
      <c r="AC302" s="110">
        <f t="shared" si="164"/>
        <v>0</v>
      </c>
      <c r="AD302" s="110">
        <f t="shared" si="165"/>
        <v>0</v>
      </c>
      <c r="AE302" s="110">
        <f t="shared" si="166"/>
        <v>0</v>
      </c>
      <c r="AF302" s="110">
        <f t="shared" si="167"/>
        <v>0</v>
      </c>
      <c r="AG302" s="110">
        <f t="shared" si="168"/>
        <v>0</v>
      </c>
      <c r="AH302" s="110">
        <f t="shared" si="169"/>
        <v>0</v>
      </c>
      <c r="AI302" s="110">
        <f t="shared" si="176"/>
        <v>2.394888228542102</v>
      </c>
      <c r="AJ302" s="110">
        <f t="shared" si="177"/>
        <v>4.1111100233782478</v>
      </c>
      <c r="AK302" s="110">
        <f t="shared" si="178"/>
        <v>3.3321062973942306</v>
      </c>
      <c r="AL302" s="110">
        <f t="shared" si="179"/>
        <v>0.95202033901256933</v>
      </c>
      <c r="AM302" s="110">
        <f t="shared" si="180"/>
        <v>52.90317343056109</v>
      </c>
      <c r="AN302" s="110">
        <f t="shared" si="181"/>
        <v>62.172276410679324</v>
      </c>
      <c r="AO302" s="110">
        <f t="shared" si="182"/>
        <v>66.935671951208434</v>
      </c>
      <c r="AP302" s="110">
        <f t="shared" si="183"/>
        <v>18.5276148663899</v>
      </c>
      <c r="AQ302" s="90">
        <f t="shared" si="184"/>
        <v>0</v>
      </c>
      <c r="AR302" s="90">
        <f t="shared" si="185"/>
        <v>-10271.520000000002</v>
      </c>
      <c r="AS302" s="90">
        <f t="shared" si="186"/>
        <v>12410.411398882694</v>
      </c>
      <c r="AT302" s="89">
        <f t="shared" si="187"/>
        <v>0.20823513938372229</v>
      </c>
      <c r="AU302" s="109">
        <f t="shared" si="192"/>
        <v>569.91052140683655</v>
      </c>
      <c r="AV302" s="108">
        <f t="shared" si="170"/>
        <v>12980.321920289531</v>
      </c>
      <c r="AW302" s="129">
        <f t="shared" si="188"/>
        <v>0.26371967540242602</v>
      </c>
      <c r="AX302" s="90">
        <f t="shared" si="189"/>
        <v>697.76826863206543</v>
      </c>
      <c r="AY302" s="108">
        <f t="shared" si="171"/>
        <v>13108.17966751476</v>
      </c>
      <c r="AZ302" s="89">
        <f t="shared" si="190"/>
        <v>0.27616746766931843</v>
      </c>
      <c r="BA302" s="109"/>
      <c r="BB302" s="109">
        <f t="shared" si="191"/>
        <v>10271.520000000002</v>
      </c>
      <c r="BC302" s="109" t="e">
        <f>(B302*AM302)+(C302*AN302)+(D302*AO302)+(E302*AP302)+(F302*#REF!)+(G302*#REF!)</f>
        <v>#REF!</v>
      </c>
      <c r="BE302" s="108">
        <f t="shared" si="156"/>
        <v>75.5</v>
      </c>
      <c r="BF302" s="108">
        <f t="shared" si="157"/>
        <v>0</v>
      </c>
    </row>
    <row r="303" spans="1:58" ht="12.75" customHeight="1" x14ac:dyDescent="0.2">
      <c r="A303" s="107">
        <v>41169</v>
      </c>
      <c r="B303" s="108">
        <v>75.040001000000004</v>
      </c>
      <c r="C303" s="108">
        <v>59.77</v>
      </c>
      <c r="D303" s="108">
        <v>58.830002</v>
      </c>
      <c r="E303" s="108">
        <v>73.309997999999993</v>
      </c>
      <c r="F303" s="108"/>
      <c r="G303" s="108"/>
      <c r="L303" s="156">
        <f>IF(int=Weekly,-$B$4,IF(int=Bi_Weekly,-$B$4,IF(int=Monthly,-$B$4,IF(int=Quarterly,0,IF(int=Yearly,0,IF(int=None,0,0))))))</f>
        <v>0</v>
      </c>
      <c r="M303" s="110">
        <f t="shared" si="158"/>
        <v>0</v>
      </c>
      <c r="N303" s="126">
        <f t="shared" si="159"/>
        <v>0</v>
      </c>
      <c r="O303" s="110">
        <f t="shared" si="160"/>
        <v>0</v>
      </c>
      <c r="P303" s="110">
        <f t="shared" si="161"/>
        <v>0</v>
      </c>
      <c r="Q303" s="110">
        <f t="shared" si="172"/>
        <v>50.508285202018989</v>
      </c>
      <c r="R303" s="110">
        <f t="shared" si="173"/>
        <v>58.061166387301078</v>
      </c>
      <c r="S303" s="110">
        <f t="shared" si="174"/>
        <v>63.603565653814201</v>
      </c>
      <c r="T303" s="110">
        <f t="shared" si="175"/>
        <v>17.57559452737733</v>
      </c>
      <c r="U303" s="110"/>
      <c r="V303" s="110"/>
      <c r="W303" s="110"/>
      <c r="X303" s="110"/>
      <c r="Y303" s="110"/>
      <c r="Z303" s="110"/>
      <c r="AA303" s="110">
        <f t="shared" si="162"/>
        <v>0</v>
      </c>
      <c r="AB303" s="110">
        <f t="shared" si="163"/>
        <v>0</v>
      </c>
      <c r="AC303" s="110">
        <f t="shared" si="164"/>
        <v>0</v>
      </c>
      <c r="AD303" s="110">
        <f t="shared" si="165"/>
        <v>0</v>
      </c>
      <c r="AE303" s="110">
        <f t="shared" si="166"/>
        <v>0</v>
      </c>
      <c r="AF303" s="110">
        <f t="shared" si="167"/>
        <v>0</v>
      </c>
      <c r="AG303" s="110">
        <f t="shared" si="168"/>
        <v>0</v>
      </c>
      <c r="AH303" s="110">
        <f t="shared" si="169"/>
        <v>0</v>
      </c>
      <c r="AI303" s="110">
        <f t="shared" si="176"/>
        <v>2.394888228542102</v>
      </c>
      <c r="AJ303" s="110">
        <f t="shared" si="177"/>
        <v>4.1111100233782478</v>
      </c>
      <c r="AK303" s="110">
        <f t="shared" si="178"/>
        <v>3.3321062973942306</v>
      </c>
      <c r="AL303" s="110">
        <f t="shared" si="179"/>
        <v>0.95202033901256933</v>
      </c>
      <c r="AM303" s="110">
        <f t="shared" si="180"/>
        <v>52.90317343056109</v>
      </c>
      <c r="AN303" s="110">
        <f t="shared" si="181"/>
        <v>62.172276410679324</v>
      </c>
      <c r="AO303" s="110">
        <f t="shared" si="182"/>
        <v>66.935671951208434</v>
      </c>
      <c r="AP303" s="110">
        <f t="shared" si="183"/>
        <v>18.5276148663899</v>
      </c>
      <c r="AQ303" s="90">
        <f t="shared" si="184"/>
        <v>0</v>
      </c>
      <c r="AR303" s="90">
        <f t="shared" si="185"/>
        <v>-10271.520000000002</v>
      </c>
      <c r="AS303" s="90">
        <f t="shared" si="186"/>
        <v>12290.72238130864</v>
      </c>
      <c r="AT303" s="89">
        <f t="shared" si="187"/>
        <v>0.19658262665200832</v>
      </c>
      <c r="AU303" s="109">
        <f t="shared" si="192"/>
        <v>569.91052140683655</v>
      </c>
      <c r="AV303" s="108">
        <f t="shared" si="170"/>
        <v>12860.632902715477</v>
      </c>
      <c r="AW303" s="129">
        <f t="shared" si="188"/>
        <v>0.25206716267071227</v>
      </c>
      <c r="AX303" s="90">
        <f t="shared" si="189"/>
        <v>691.25389045089139</v>
      </c>
      <c r="AY303" s="108">
        <f t="shared" si="171"/>
        <v>12981.976271759531</v>
      </c>
      <c r="AZ303" s="89">
        <f t="shared" si="190"/>
        <v>0.26388073739422491</v>
      </c>
      <c r="BA303" s="109"/>
      <c r="BB303" s="109">
        <f t="shared" si="191"/>
        <v>10271.520000000002</v>
      </c>
      <c r="BC303" s="109" t="e">
        <f>(B303*AM303)+(C303*AN303)+(D303*AO303)+(E303*AP303)+(F303*#REF!)+(G303*#REF!)</f>
        <v>#REF!</v>
      </c>
      <c r="BE303" s="108">
        <f t="shared" si="156"/>
        <v>75.040001000000004</v>
      </c>
      <c r="BF303" s="108">
        <f t="shared" si="157"/>
        <v>0</v>
      </c>
    </row>
    <row r="304" spans="1:58" ht="12.75" customHeight="1" x14ac:dyDescent="0.2">
      <c r="A304" s="107">
        <v>41176</v>
      </c>
      <c r="B304" s="108">
        <v>73.650002000000001</v>
      </c>
      <c r="C304" s="108">
        <v>58.720001000000003</v>
      </c>
      <c r="D304" s="108">
        <v>57.93</v>
      </c>
      <c r="E304" s="108">
        <v>71.900002000000001</v>
      </c>
      <c r="F304" s="108"/>
      <c r="G304" s="108"/>
      <c r="L304" s="156">
        <f>IF(int=Weekly,-$B$4,IF(int=Bi_Weekly,0,IF(int=Monthly,0,IF(int=Quarterly,0,IF(int=Yearly,0,IF(int=None,0,0))))))</f>
        <v>0</v>
      </c>
      <c r="M304" s="110">
        <f t="shared" si="158"/>
        <v>0</v>
      </c>
      <c r="N304" s="126">
        <f t="shared" si="159"/>
        <v>0</v>
      </c>
      <c r="O304" s="110">
        <f t="shared" si="160"/>
        <v>0</v>
      </c>
      <c r="P304" s="110">
        <f t="shared" si="161"/>
        <v>0</v>
      </c>
      <c r="Q304" s="110">
        <f t="shared" si="172"/>
        <v>50.508285202018989</v>
      </c>
      <c r="R304" s="110">
        <f t="shared" si="173"/>
        <v>58.061166387301078</v>
      </c>
      <c r="S304" s="110">
        <f t="shared" si="174"/>
        <v>63.603565653814201</v>
      </c>
      <c r="T304" s="110">
        <f t="shared" si="175"/>
        <v>17.57559452737733</v>
      </c>
      <c r="U304" s="110">
        <v>0.36399999999999999</v>
      </c>
      <c r="V304" s="110">
        <v>0.38800000000000001</v>
      </c>
      <c r="W304" s="110"/>
      <c r="X304" s="110"/>
      <c r="Y304" s="110">
        <v>0.68899999999999995</v>
      </c>
      <c r="Z304" s="110">
        <v>0.52500000000000002</v>
      </c>
      <c r="AA304" s="110">
        <f t="shared" si="162"/>
        <v>18.38501581353491</v>
      </c>
      <c r="AB304" s="110">
        <f t="shared" si="163"/>
        <v>22.52773255827282</v>
      </c>
      <c r="AC304" s="110">
        <f t="shared" si="164"/>
        <v>0</v>
      </c>
      <c r="AD304" s="110">
        <f t="shared" si="165"/>
        <v>0</v>
      </c>
      <c r="AE304" s="110">
        <f t="shared" si="166"/>
        <v>0.24962682028895139</v>
      </c>
      <c r="AF304" s="110">
        <f t="shared" si="167"/>
        <v>0.38364666509921924</v>
      </c>
      <c r="AG304" s="110">
        <f t="shared" si="168"/>
        <v>0</v>
      </c>
      <c r="AH304" s="110">
        <f t="shared" si="169"/>
        <v>0</v>
      </c>
      <c r="AI304" s="110">
        <f t="shared" si="176"/>
        <v>2.6445150488310536</v>
      </c>
      <c r="AJ304" s="110">
        <f t="shared" si="177"/>
        <v>4.4947566884774668</v>
      </c>
      <c r="AK304" s="110">
        <f t="shared" si="178"/>
        <v>3.3321062973942306</v>
      </c>
      <c r="AL304" s="110">
        <f t="shared" si="179"/>
        <v>0.95202033901256933</v>
      </c>
      <c r="AM304" s="110">
        <f t="shared" si="180"/>
        <v>53.152800250850042</v>
      </c>
      <c r="AN304" s="110">
        <f t="shared" si="181"/>
        <v>62.555923075778544</v>
      </c>
      <c r="AO304" s="110">
        <f t="shared" si="182"/>
        <v>66.935671951208434</v>
      </c>
      <c r="AP304" s="110">
        <f t="shared" si="183"/>
        <v>18.5276148663899</v>
      </c>
      <c r="AQ304" s="90">
        <f t="shared" si="184"/>
        <v>40.91274837180773</v>
      </c>
      <c r="AR304" s="90">
        <f t="shared" si="185"/>
        <v>-10271.520000000002</v>
      </c>
      <c r="AS304" s="90">
        <f t="shared" si="186"/>
        <v>12077.52689446383</v>
      </c>
      <c r="AT304" s="89">
        <f t="shared" si="187"/>
        <v>0.17582664439769657</v>
      </c>
      <c r="AU304" s="109">
        <f t="shared" si="192"/>
        <v>610.82326977864432</v>
      </c>
      <c r="AV304" s="108">
        <f t="shared" si="170"/>
        <v>12688.350164242474</v>
      </c>
      <c r="AW304" s="129">
        <f t="shared" si="188"/>
        <v>0.23529430544286245</v>
      </c>
      <c r="AX304" s="90">
        <f t="shared" si="189"/>
        <v>720.17983796468297</v>
      </c>
      <c r="AY304" s="108">
        <f t="shared" si="171"/>
        <v>12797.706732428513</v>
      </c>
      <c r="AZ304" s="89">
        <f t="shared" si="190"/>
        <v>0.24594088629808541</v>
      </c>
      <c r="BA304" s="109"/>
      <c r="BB304" s="109">
        <f t="shared" si="191"/>
        <v>10271.520000000002</v>
      </c>
      <c r="BC304" s="109" t="e">
        <f>(B304*AM304)+(C304*AN304)+(D304*AO304)+(E304*AP304)+(F304*#REF!)+(G304*#REF!)</f>
        <v>#REF!</v>
      </c>
      <c r="BE304" s="108">
        <f t="shared" si="156"/>
        <v>73.650002000000001</v>
      </c>
      <c r="BF304" s="108">
        <f t="shared" si="157"/>
        <v>0</v>
      </c>
    </row>
    <row r="305" spans="1:58" ht="12.75" customHeight="1" x14ac:dyDescent="0.2">
      <c r="A305" s="107">
        <v>41183</v>
      </c>
      <c r="B305" s="108">
        <v>74.699996999999996</v>
      </c>
      <c r="C305" s="108">
        <v>59.830002</v>
      </c>
      <c r="D305" s="108">
        <v>58.860000999999997</v>
      </c>
      <c r="E305" s="108">
        <v>72.760002</v>
      </c>
      <c r="F305" s="108"/>
      <c r="G305" s="108"/>
      <c r="L305" s="156">
        <f>IF(int=Weekly,-$B$4,IF(int=Bi_Weekly,-$B$4,IF(int=Monthly,0,IF(int=Quarterly,0,IF(int=Yearly,0,IF(int=None,0,0))))))</f>
        <v>0</v>
      </c>
      <c r="M305" s="110">
        <f t="shared" si="158"/>
        <v>0</v>
      </c>
      <c r="N305" s="126">
        <f t="shared" si="159"/>
        <v>0</v>
      </c>
      <c r="O305" s="110">
        <f t="shared" si="160"/>
        <v>0</v>
      </c>
      <c r="P305" s="110">
        <f t="shared" si="161"/>
        <v>0</v>
      </c>
      <c r="Q305" s="110">
        <f t="shared" si="172"/>
        <v>50.508285202018989</v>
      </c>
      <c r="R305" s="110">
        <f t="shared" si="173"/>
        <v>58.061166387301078</v>
      </c>
      <c r="S305" s="110">
        <f t="shared" si="174"/>
        <v>63.603565653814201</v>
      </c>
      <c r="T305" s="110">
        <f t="shared" si="175"/>
        <v>17.57559452737733</v>
      </c>
      <c r="U305" s="110"/>
      <c r="V305" s="110"/>
      <c r="W305" s="110"/>
      <c r="X305" s="110"/>
      <c r="Y305" s="110"/>
      <c r="Z305" s="110"/>
      <c r="AA305" s="110">
        <f t="shared" si="162"/>
        <v>0</v>
      </c>
      <c r="AB305" s="110">
        <f t="shared" si="163"/>
        <v>0</v>
      </c>
      <c r="AC305" s="110">
        <f t="shared" si="164"/>
        <v>0</v>
      </c>
      <c r="AD305" s="110">
        <f t="shared" si="165"/>
        <v>0</v>
      </c>
      <c r="AE305" s="110">
        <f t="shared" si="166"/>
        <v>0</v>
      </c>
      <c r="AF305" s="110">
        <f t="shared" si="167"/>
        <v>0</v>
      </c>
      <c r="AG305" s="110">
        <f t="shared" si="168"/>
        <v>0</v>
      </c>
      <c r="AH305" s="110">
        <f t="shared" si="169"/>
        <v>0</v>
      </c>
      <c r="AI305" s="110">
        <f t="shared" si="176"/>
        <v>2.6445150488310536</v>
      </c>
      <c r="AJ305" s="110">
        <f t="shared" si="177"/>
        <v>4.4947566884774668</v>
      </c>
      <c r="AK305" s="110">
        <f t="shared" si="178"/>
        <v>3.3321062973942306</v>
      </c>
      <c r="AL305" s="110">
        <f t="shared" si="179"/>
        <v>0.95202033901256933</v>
      </c>
      <c r="AM305" s="110">
        <f t="shared" si="180"/>
        <v>53.152800250850042</v>
      </c>
      <c r="AN305" s="110">
        <f t="shared" si="181"/>
        <v>62.555923075778544</v>
      </c>
      <c r="AO305" s="110">
        <f t="shared" si="182"/>
        <v>66.935671951208434</v>
      </c>
      <c r="AP305" s="110">
        <f t="shared" si="183"/>
        <v>18.5276148663899</v>
      </c>
      <c r="AQ305" s="90">
        <f t="shared" si="184"/>
        <v>0</v>
      </c>
      <c r="AR305" s="90">
        <f t="shared" si="185"/>
        <v>-10271.520000000002</v>
      </c>
      <c r="AS305" s="90">
        <f t="shared" si="186"/>
        <v>12269.274685090752</v>
      </c>
      <c r="AT305" s="89">
        <f t="shared" si="187"/>
        <v>0.19449455242172031</v>
      </c>
      <c r="AU305" s="109">
        <f t="shared" si="192"/>
        <v>610.82326977864432</v>
      </c>
      <c r="AV305" s="108">
        <f t="shared" si="170"/>
        <v>12880.097954869396</v>
      </c>
      <c r="AW305" s="129">
        <f t="shared" si="188"/>
        <v>0.25396221346688641</v>
      </c>
      <c r="AX305" s="90">
        <f t="shared" si="189"/>
        <v>731.86334964258072</v>
      </c>
      <c r="AY305" s="108">
        <f t="shared" si="171"/>
        <v>13001.138034733332</v>
      </c>
      <c r="AZ305" s="89">
        <f t="shared" si="190"/>
        <v>0.26574626099480203</v>
      </c>
      <c r="BA305" s="109"/>
      <c r="BB305" s="109">
        <f t="shared" si="191"/>
        <v>10271.520000000002</v>
      </c>
      <c r="BC305" s="109" t="e">
        <f>(B305*AM305)+(C305*AN305)+(D305*AO305)+(E305*AP305)+(F305*#REF!)+(G305*#REF!)</f>
        <v>#REF!</v>
      </c>
      <c r="BE305" s="108">
        <f t="shared" si="156"/>
        <v>74.699996999999996</v>
      </c>
      <c r="BF305" s="108">
        <f t="shared" si="157"/>
        <v>0</v>
      </c>
    </row>
    <row r="306" spans="1:58" ht="12.75" customHeight="1" x14ac:dyDescent="0.2">
      <c r="A306" s="107">
        <v>41190</v>
      </c>
      <c r="B306" s="108">
        <v>73.019997000000004</v>
      </c>
      <c r="C306" s="108">
        <v>58.599997999999999</v>
      </c>
      <c r="D306" s="108">
        <v>57.759998000000003</v>
      </c>
      <c r="E306" s="108">
        <v>71.319999999999993</v>
      </c>
      <c r="F306" s="108"/>
      <c r="G306" s="108"/>
      <c r="L306" s="156">
        <f>IF(int=Weekly,-$B$4,IF(int=Bi_Weekly,0,IF(int=Monthly,0,IF(int=Quarterly,0,IF(int=Yearly,0,IF(int=None,0,0))))))</f>
        <v>0</v>
      </c>
      <c r="M306" s="110">
        <f t="shared" si="158"/>
        <v>0</v>
      </c>
      <c r="N306" s="126">
        <f t="shared" si="159"/>
        <v>0</v>
      </c>
      <c r="O306" s="110">
        <f t="shared" si="160"/>
        <v>0</v>
      </c>
      <c r="P306" s="110">
        <f t="shared" si="161"/>
        <v>0</v>
      </c>
      <c r="Q306" s="110">
        <f t="shared" si="172"/>
        <v>50.508285202018989</v>
      </c>
      <c r="R306" s="110">
        <f t="shared" si="173"/>
        <v>58.061166387301078</v>
      </c>
      <c r="S306" s="110">
        <f t="shared" si="174"/>
        <v>63.603565653814201</v>
      </c>
      <c r="T306" s="110">
        <f t="shared" si="175"/>
        <v>17.57559452737733</v>
      </c>
      <c r="U306" s="110"/>
      <c r="V306" s="110"/>
      <c r="W306" s="110"/>
      <c r="X306" s="110"/>
      <c r="Y306" s="110"/>
      <c r="Z306" s="110"/>
      <c r="AA306" s="110">
        <f t="shared" si="162"/>
        <v>0</v>
      </c>
      <c r="AB306" s="110">
        <f t="shared" si="163"/>
        <v>0</v>
      </c>
      <c r="AC306" s="110">
        <f t="shared" si="164"/>
        <v>0</v>
      </c>
      <c r="AD306" s="110">
        <f t="shared" si="165"/>
        <v>0</v>
      </c>
      <c r="AE306" s="110">
        <f t="shared" si="166"/>
        <v>0</v>
      </c>
      <c r="AF306" s="110">
        <f t="shared" si="167"/>
        <v>0</v>
      </c>
      <c r="AG306" s="110">
        <f t="shared" si="168"/>
        <v>0</v>
      </c>
      <c r="AH306" s="110">
        <f t="shared" si="169"/>
        <v>0</v>
      </c>
      <c r="AI306" s="110">
        <f t="shared" si="176"/>
        <v>2.6445150488310536</v>
      </c>
      <c r="AJ306" s="110">
        <f t="shared" si="177"/>
        <v>4.4947566884774668</v>
      </c>
      <c r="AK306" s="110">
        <f t="shared" si="178"/>
        <v>3.3321062973942306</v>
      </c>
      <c r="AL306" s="110">
        <f t="shared" si="179"/>
        <v>0.95202033901256933</v>
      </c>
      <c r="AM306" s="110">
        <f t="shared" si="180"/>
        <v>53.152800250850042</v>
      </c>
      <c r="AN306" s="110">
        <f t="shared" si="181"/>
        <v>62.555923075778544</v>
      </c>
      <c r="AO306" s="110">
        <f t="shared" si="182"/>
        <v>66.935671951208434</v>
      </c>
      <c r="AP306" s="110">
        <f t="shared" si="183"/>
        <v>18.5276148663899</v>
      </c>
      <c r="AQ306" s="90">
        <f t="shared" si="184"/>
        <v>0</v>
      </c>
      <c r="AR306" s="90">
        <f t="shared" si="185"/>
        <v>-10271.520000000002</v>
      </c>
      <c r="AS306" s="90">
        <f t="shared" si="186"/>
        <v>12017.732294749809</v>
      </c>
      <c r="AT306" s="89">
        <f t="shared" si="187"/>
        <v>0.17000524700821362</v>
      </c>
      <c r="AU306" s="109">
        <f t="shared" si="192"/>
        <v>610.82326977864432</v>
      </c>
      <c r="AV306" s="108">
        <f t="shared" si="170"/>
        <v>12628.555564528453</v>
      </c>
      <c r="AW306" s="129">
        <f t="shared" si="188"/>
        <v>0.22947290805337972</v>
      </c>
      <c r="AX306" s="90">
        <f t="shared" si="189"/>
        <v>716.85575753901924</v>
      </c>
      <c r="AY306" s="108">
        <f t="shared" si="171"/>
        <v>12734.588052288827</v>
      </c>
      <c r="AZ306" s="89">
        <f t="shared" si="190"/>
        <v>0.23979586782567952</v>
      </c>
      <c r="BA306" s="109"/>
      <c r="BB306" s="109">
        <f t="shared" si="191"/>
        <v>10271.520000000002</v>
      </c>
      <c r="BC306" s="109" t="e">
        <f>(B306*AM306)+(C306*AN306)+(D306*AO306)+(E306*AP306)+(F306*#REF!)+(G306*#REF!)</f>
        <v>#REF!</v>
      </c>
      <c r="BE306" s="108">
        <f t="shared" si="156"/>
        <v>73.019997000000004</v>
      </c>
      <c r="BF306" s="108">
        <f t="shared" si="157"/>
        <v>0</v>
      </c>
    </row>
    <row r="307" spans="1:58" ht="12.75" customHeight="1" x14ac:dyDescent="0.2">
      <c r="A307" s="107">
        <v>41197</v>
      </c>
      <c r="B307" s="108">
        <v>73.290001000000004</v>
      </c>
      <c r="C307" s="108">
        <v>59.360000999999997</v>
      </c>
      <c r="D307" s="108">
        <v>58.560001</v>
      </c>
      <c r="E307" s="108">
        <v>71.730002999999996</v>
      </c>
      <c r="F307" s="108"/>
      <c r="G307" s="108"/>
      <c r="L307" s="156">
        <f>IF(int=Weekly,-$B$4,IF(int=Bi_Weekly,-$B$4,IF(int=Monthly,-$B$4,IF(int=Quarterly,0,IF(int=Yearly,0,IF(int=None,0,0))))))</f>
        <v>0</v>
      </c>
      <c r="M307" s="110">
        <f t="shared" si="158"/>
        <v>0</v>
      </c>
      <c r="N307" s="126">
        <f t="shared" si="159"/>
        <v>0</v>
      </c>
      <c r="O307" s="110">
        <f t="shared" si="160"/>
        <v>0</v>
      </c>
      <c r="P307" s="110">
        <f t="shared" si="161"/>
        <v>0</v>
      </c>
      <c r="Q307" s="110">
        <f t="shared" si="172"/>
        <v>50.508285202018989</v>
      </c>
      <c r="R307" s="110">
        <f t="shared" si="173"/>
        <v>58.061166387301078</v>
      </c>
      <c r="S307" s="110">
        <f t="shared" si="174"/>
        <v>63.603565653814201</v>
      </c>
      <c r="T307" s="110">
        <f t="shared" si="175"/>
        <v>17.57559452737733</v>
      </c>
      <c r="U307" s="110"/>
      <c r="V307" s="110"/>
      <c r="W307" s="110"/>
      <c r="X307" s="110"/>
      <c r="Y307" s="110"/>
      <c r="Z307" s="110"/>
      <c r="AA307" s="110">
        <f t="shared" si="162"/>
        <v>0</v>
      </c>
      <c r="AB307" s="110">
        <f t="shared" si="163"/>
        <v>0</v>
      </c>
      <c r="AC307" s="110">
        <f t="shared" si="164"/>
        <v>0</v>
      </c>
      <c r="AD307" s="110">
        <f t="shared" si="165"/>
        <v>0</v>
      </c>
      <c r="AE307" s="110">
        <f t="shared" si="166"/>
        <v>0</v>
      </c>
      <c r="AF307" s="110">
        <f t="shared" si="167"/>
        <v>0</v>
      </c>
      <c r="AG307" s="110">
        <f t="shared" si="168"/>
        <v>0</v>
      </c>
      <c r="AH307" s="110">
        <f t="shared" si="169"/>
        <v>0</v>
      </c>
      <c r="AI307" s="110">
        <f t="shared" si="176"/>
        <v>2.6445150488310536</v>
      </c>
      <c r="AJ307" s="110">
        <f t="shared" si="177"/>
        <v>4.4947566884774668</v>
      </c>
      <c r="AK307" s="110">
        <f t="shared" si="178"/>
        <v>3.3321062973942306</v>
      </c>
      <c r="AL307" s="110">
        <f t="shared" si="179"/>
        <v>0.95202033901256933</v>
      </c>
      <c r="AM307" s="110">
        <f t="shared" si="180"/>
        <v>53.152800250850042</v>
      </c>
      <c r="AN307" s="110">
        <f t="shared" si="181"/>
        <v>62.555923075778544</v>
      </c>
      <c r="AO307" s="110">
        <f t="shared" si="182"/>
        <v>66.935671951208434</v>
      </c>
      <c r="AP307" s="110">
        <f t="shared" si="183"/>
        <v>18.5276148663899</v>
      </c>
      <c r="AQ307" s="90">
        <f t="shared" si="184"/>
        <v>0</v>
      </c>
      <c r="AR307" s="90">
        <f t="shared" si="185"/>
        <v>-10271.520000000002</v>
      </c>
      <c r="AS307" s="90">
        <f t="shared" si="186"/>
        <v>12133.585484242099</v>
      </c>
      <c r="AT307" s="89">
        <f t="shared" si="187"/>
        <v>0.18128431665830336</v>
      </c>
      <c r="AU307" s="109">
        <f t="shared" si="192"/>
        <v>610.82326977864432</v>
      </c>
      <c r="AV307" s="108">
        <f t="shared" si="170"/>
        <v>12744.408754020744</v>
      </c>
      <c r="AW307" s="129">
        <f t="shared" si="188"/>
        <v>0.24075197770346946</v>
      </c>
      <c r="AX307" s="90">
        <f t="shared" si="189"/>
        <v>724.04184197706718</v>
      </c>
      <c r="AY307" s="108">
        <f t="shared" si="171"/>
        <v>12857.627326219166</v>
      </c>
      <c r="AZ307" s="89">
        <f t="shared" si="190"/>
        <v>0.25177455003925053</v>
      </c>
      <c r="BA307" s="109"/>
      <c r="BB307" s="109">
        <f t="shared" si="191"/>
        <v>10271.520000000002</v>
      </c>
      <c r="BC307" s="109" t="e">
        <f>(B307*AM307)+(C307*AN307)+(D307*AO307)+(E307*AP307)+(F307*#REF!)+(G307*#REF!)</f>
        <v>#REF!</v>
      </c>
      <c r="BE307" s="108">
        <f t="shared" si="156"/>
        <v>73.290001000000004</v>
      </c>
      <c r="BF307" s="108">
        <f t="shared" si="157"/>
        <v>0</v>
      </c>
    </row>
    <row r="308" spans="1:58" ht="12.75" customHeight="1" x14ac:dyDescent="0.2">
      <c r="A308" s="107">
        <v>41204</v>
      </c>
      <c r="B308" s="108">
        <v>72.279999000000004</v>
      </c>
      <c r="C308" s="108">
        <v>58.369999</v>
      </c>
      <c r="D308" s="108">
        <v>57.619999</v>
      </c>
      <c r="E308" s="108">
        <v>71.040001000000004</v>
      </c>
      <c r="F308" s="108"/>
      <c r="G308" s="108"/>
      <c r="L308" s="156">
        <f>IF(int=Weekly,-$B$4,IF(int=Bi_Weekly,0,IF(int=Monthly,0,IF(int=Quarterly,-$B$4,IF(int=Yearly,0,IF(int=None,0,0))))))</f>
        <v>-489.12</v>
      </c>
      <c r="M308" s="110">
        <f t="shared" si="158"/>
        <v>2.1701824317955509</v>
      </c>
      <c r="N308" s="126">
        <f t="shared" si="159"/>
        <v>2.4342875181478072</v>
      </c>
      <c r="O308" s="110">
        <f t="shared" si="160"/>
        <v>2.4549376337198479</v>
      </c>
      <c r="P308" s="110">
        <f t="shared" si="161"/>
        <v>0.68575944980631409</v>
      </c>
      <c r="Q308" s="110">
        <f t="shared" si="172"/>
        <v>52.678467633814542</v>
      </c>
      <c r="R308" s="110">
        <f t="shared" si="173"/>
        <v>60.495453905448883</v>
      </c>
      <c r="S308" s="110">
        <f t="shared" si="174"/>
        <v>66.058503287534052</v>
      </c>
      <c r="T308" s="110">
        <f t="shared" si="175"/>
        <v>18.261353977183646</v>
      </c>
      <c r="U308" s="110"/>
      <c r="V308" s="110"/>
      <c r="W308" s="110"/>
      <c r="X308" s="110"/>
      <c r="Y308" s="110"/>
      <c r="Z308" s="110"/>
      <c r="AA308" s="110">
        <f t="shared" si="162"/>
        <v>0</v>
      </c>
      <c r="AB308" s="110">
        <f t="shared" si="163"/>
        <v>0</v>
      </c>
      <c r="AC308" s="110">
        <f t="shared" si="164"/>
        <v>0</v>
      </c>
      <c r="AD308" s="110">
        <f t="shared" si="165"/>
        <v>0</v>
      </c>
      <c r="AE308" s="110">
        <f t="shared" si="166"/>
        <v>0</v>
      </c>
      <c r="AF308" s="110">
        <f t="shared" si="167"/>
        <v>0</v>
      </c>
      <c r="AG308" s="110">
        <f t="shared" si="168"/>
        <v>0</v>
      </c>
      <c r="AH308" s="110">
        <f t="shared" si="169"/>
        <v>0</v>
      </c>
      <c r="AI308" s="110">
        <f t="shared" si="176"/>
        <v>2.6445150488310536</v>
      </c>
      <c r="AJ308" s="110">
        <f t="shared" si="177"/>
        <v>4.4947566884774668</v>
      </c>
      <c r="AK308" s="110">
        <f t="shared" si="178"/>
        <v>3.3321062973942306</v>
      </c>
      <c r="AL308" s="110">
        <f t="shared" si="179"/>
        <v>0.95202033901256933</v>
      </c>
      <c r="AM308" s="110">
        <f t="shared" si="180"/>
        <v>55.322982682645595</v>
      </c>
      <c r="AN308" s="110">
        <f t="shared" si="181"/>
        <v>64.990210593926349</v>
      </c>
      <c r="AO308" s="110">
        <f t="shared" si="182"/>
        <v>69.390609584928285</v>
      </c>
      <c r="AP308" s="110">
        <f t="shared" si="183"/>
        <v>19.213374316196216</v>
      </c>
      <c r="AQ308" s="90">
        <f t="shared" si="184"/>
        <v>0</v>
      </c>
      <c r="AR308" s="90">
        <f t="shared" si="185"/>
        <v>-10760.640000000003</v>
      </c>
      <c r="AS308" s="90">
        <f t="shared" si="186"/>
        <v>12442.296670028934</v>
      </c>
      <c r="AT308" s="89">
        <f t="shared" si="187"/>
        <v>0.15627849923693482</v>
      </c>
      <c r="AU308" s="109">
        <f t="shared" si="192"/>
        <v>610.82326977864432</v>
      </c>
      <c r="AV308" s="108">
        <f t="shared" si="170"/>
        <v>13053.119939807579</v>
      </c>
      <c r="AW308" s="129">
        <f t="shared" si="188"/>
        <v>0.21304308478004796</v>
      </c>
      <c r="AX308" s="90">
        <f t="shared" si="189"/>
        <v>713.1319758558891</v>
      </c>
      <c r="AY308" s="108">
        <f t="shared" si="171"/>
        <v>13155.428645884824</v>
      </c>
      <c r="AZ308" s="89">
        <f t="shared" si="190"/>
        <v>0.22255076332679291</v>
      </c>
      <c r="BA308" s="109"/>
      <c r="BB308" s="109">
        <f t="shared" si="191"/>
        <v>10760.640000000003</v>
      </c>
      <c r="BC308" s="109" t="e">
        <f>(B308*AM308)+(C308*AN308)+(D308*AO308)+(E308*AP308)+(F308*#REF!)+(G308*#REF!)</f>
        <v>#REF!</v>
      </c>
      <c r="BE308" s="108">
        <f t="shared" si="156"/>
        <v>72.279999000000004</v>
      </c>
      <c r="BF308" s="108">
        <f t="shared" si="157"/>
        <v>0</v>
      </c>
    </row>
    <row r="309" spans="1:58" ht="12.75" customHeight="1" x14ac:dyDescent="0.2">
      <c r="A309" s="107">
        <v>41213</v>
      </c>
      <c r="B309" s="108">
        <v>72.470000999999996</v>
      </c>
      <c r="C309" s="108">
        <v>58.540000999999997</v>
      </c>
      <c r="D309" s="108">
        <v>58.23</v>
      </c>
      <c r="E309" s="108">
        <v>71.680000000000007</v>
      </c>
      <c r="F309" s="108"/>
      <c r="G309" s="108"/>
      <c r="L309" s="156">
        <f>IF(int=Weekly,-$B$4,IF(int=Bi_Weekly,-$B$4,IF(int=Monthly,0,IF(int=Quarterly,0,IF(int=Yearly,0,IF(int=None,0,0))))))</f>
        <v>0</v>
      </c>
      <c r="M309" s="110">
        <f t="shared" si="158"/>
        <v>0</v>
      </c>
      <c r="N309" s="126">
        <f t="shared" si="159"/>
        <v>0</v>
      </c>
      <c r="O309" s="110">
        <f t="shared" si="160"/>
        <v>0</v>
      </c>
      <c r="P309" s="110">
        <f t="shared" si="161"/>
        <v>0</v>
      </c>
      <c r="Q309" s="110">
        <f t="shared" si="172"/>
        <v>52.678467633814542</v>
      </c>
      <c r="R309" s="110">
        <f t="shared" si="173"/>
        <v>60.495453905448883</v>
      </c>
      <c r="S309" s="110">
        <f t="shared" si="174"/>
        <v>66.058503287534052</v>
      </c>
      <c r="T309" s="110">
        <f t="shared" si="175"/>
        <v>18.261353977183646</v>
      </c>
      <c r="U309" s="110"/>
      <c r="V309" s="110"/>
      <c r="W309" s="110"/>
      <c r="X309" s="110"/>
      <c r="Y309" s="110"/>
      <c r="Z309" s="110"/>
      <c r="AA309" s="110">
        <f t="shared" si="162"/>
        <v>0</v>
      </c>
      <c r="AB309" s="110">
        <f t="shared" si="163"/>
        <v>0</v>
      </c>
      <c r="AC309" s="110">
        <f t="shared" si="164"/>
        <v>0</v>
      </c>
      <c r="AD309" s="110">
        <f t="shared" si="165"/>
        <v>0</v>
      </c>
      <c r="AE309" s="110">
        <f t="shared" si="166"/>
        <v>0</v>
      </c>
      <c r="AF309" s="110">
        <f t="shared" si="167"/>
        <v>0</v>
      </c>
      <c r="AG309" s="110">
        <f t="shared" si="168"/>
        <v>0</v>
      </c>
      <c r="AH309" s="110">
        <f t="shared" si="169"/>
        <v>0</v>
      </c>
      <c r="AI309" s="110">
        <f t="shared" si="176"/>
        <v>2.6445150488310536</v>
      </c>
      <c r="AJ309" s="110">
        <f t="shared" si="177"/>
        <v>4.4947566884774668</v>
      </c>
      <c r="AK309" s="110">
        <f t="shared" si="178"/>
        <v>3.3321062973942306</v>
      </c>
      <c r="AL309" s="110">
        <f t="shared" si="179"/>
        <v>0.95202033901256933</v>
      </c>
      <c r="AM309" s="110">
        <f t="shared" si="180"/>
        <v>55.322982682645595</v>
      </c>
      <c r="AN309" s="110">
        <f t="shared" si="181"/>
        <v>64.990210593926349</v>
      </c>
      <c r="AO309" s="110">
        <f t="shared" si="182"/>
        <v>69.390609584928285</v>
      </c>
      <c r="AP309" s="110">
        <f t="shared" si="183"/>
        <v>19.213374316196216</v>
      </c>
      <c r="AQ309" s="90">
        <f t="shared" si="184"/>
        <v>0</v>
      </c>
      <c r="AR309" s="90">
        <f t="shared" si="185"/>
        <v>-10760.640000000003</v>
      </c>
      <c r="AS309" s="90">
        <f t="shared" si="186"/>
        <v>12514.573033739071</v>
      </c>
      <c r="AT309" s="89">
        <f t="shared" si="187"/>
        <v>0.16299523390235771</v>
      </c>
      <c r="AU309" s="109">
        <f t="shared" si="192"/>
        <v>610.82326977864432</v>
      </c>
      <c r="AV309" s="108">
        <f t="shared" si="170"/>
        <v>13125.396303517715</v>
      </c>
      <c r="AW309" s="129">
        <f t="shared" si="188"/>
        <v>0.21975981944547085</v>
      </c>
      <c r="AX309" s="90">
        <f t="shared" si="189"/>
        <v>717.04043686921614</v>
      </c>
      <c r="AY309" s="108">
        <f t="shared" si="171"/>
        <v>13231.613470608287</v>
      </c>
      <c r="AZ309" s="89">
        <f t="shared" si="190"/>
        <v>0.22963071625928233</v>
      </c>
      <c r="BA309" s="109"/>
      <c r="BB309" s="109">
        <f t="shared" si="191"/>
        <v>10760.640000000003</v>
      </c>
      <c r="BC309" s="109" t="e">
        <f>(B309*AM309)+(C309*AN309)+(D309*AO309)+(E309*AP309)+(F309*#REF!)+(G309*#REF!)</f>
        <v>#REF!</v>
      </c>
      <c r="BE309" s="108">
        <f t="shared" si="156"/>
        <v>72.470000999999996</v>
      </c>
      <c r="BF309" s="108">
        <f t="shared" si="157"/>
        <v>0</v>
      </c>
    </row>
    <row r="310" spans="1:58" ht="12.75" customHeight="1" x14ac:dyDescent="0.2">
      <c r="A310" s="107">
        <v>41218</v>
      </c>
      <c r="B310" s="108">
        <v>70.769997000000004</v>
      </c>
      <c r="C310" s="108">
        <v>57.040000999999997</v>
      </c>
      <c r="D310" s="108">
        <v>57.09</v>
      </c>
      <c r="E310" s="108">
        <v>69.910004000000001</v>
      </c>
      <c r="F310" s="108"/>
      <c r="G310" s="108"/>
      <c r="L310" s="156">
        <f>IF(int=Weekly,-$B$4,IF(int=Bi_Weekly,0,IF(int=Monthly,0,IF(int=Quarterly,0,IF(int=Yearly,0,IF(int=None,0,0))))))</f>
        <v>0</v>
      </c>
      <c r="M310" s="110">
        <f t="shared" si="158"/>
        <v>0</v>
      </c>
      <c r="N310" s="126">
        <f t="shared" si="159"/>
        <v>0</v>
      </c>
      <c r="O310" s="110">
        <f t="shared" si="160"/>
        <v>0</v>
      </c>
      <c r="P310" s="110">
        <f t="shared" si="161"/>
        <v>0</v>
      </c>
      <c r="Q310" s="110">
        <f t="shared" si="172"/>
        <v>52.678467633814542</v>
      </c>
      <c r="R310" s="110">
        <f t="shared" si="173"/>
        <v>60.495453905448883</v>
      </c>
      <c r="S310" s="110">
        <f t="shared" si="174"/>
        <v>66.058503287534052</v>
      </c>
      <c r="T310" s="110">
        <f t="shared" si="175"/>
        <v>18.261353977183646</v>
      </c>
      <c r="U310" s="110"/>
      <c r="V310" s="110"/>
      <c r="W310" s="110"/>
      <c r="X310" s="110"/>
      <c r="Y310" s="110"/>
      <c r="Z310" s="110"/>
      <c r="AA310" s="110">
        <f t="shared" si="162"/>
        <v>0</v>
      </c>
      <c r="AB310" s="110">
        <f t="shared" si="163"/>
        <v>0</v>
      </c>
      <c r="AC310" s="110">
        <f t="shared" si="164"/>
        <v>0</v>
      </c>
      <c r="AD310" s="110">
        <f t="shared" si="165"/>
        <v>0</v>
      </c>
      <c r="AE310" s="110">
        <f t="shared" si="166"/>
        <v>0</v>
      </c>
      <c r="AF310" s="110">
        <f t="shared" si="167"/>
        <v>0</v>
      </c>
      <c r="AG310" s="110">
        <f t="shared" si="168"/>
        <v>0</v>
      </c>
      <c r="AH310" s="110">
        <f t="shared" si="169"/>
        <v>0</v>
      </c>
      <c r="AI310" s="110">
        <f t="shared" si="176"/>
        <v>2.6445150488310536</v>
      </c>
      <c r="AJ310" s="110">
        <f t="shared" si="177"/>
        <v>4.4947566884774668</v>
      </c>
      <c r="AK310" s="110">
        <f t="shared" si="178"/>
        <v>3.3321062973942306</v>
      </c>
      <c r="AL310" s="110">
        <f t="shared" si="179"/>
        <v>0.95202033901256933</v>
      </c>
      <c r="AM310" s="110">
        <f t="shared" si="180"/>
        <v>55.322982682645595</v>
      </c>
      <c r="AN310" s="110">
        <f t="shared" si="181"/>
        <v>64.990210593926349</v>
      </c>
      <c r="AO310" s="110">
        <f t="shared" si="182"/>
        <v>69.390609584928285</v>
      </c>
      <c r="AP310" s="110">
        <f t="shared" si="183"/>
        <v>19.213374316196216</v>
      </c>
      <c r="AQ310" s="90">
        <f t="shared" si="184"/>
        <v>0</v>
      </c>
      <c r="AR310" s="90">
        <f t="shared" si="185"/>
        <v>-10760.640000000003</v>
      </c>
      <c r="AS310" s="90">
        <f t="shared" si="186"/>
        <v>12226.647029947553</v>
      </c>
      <c r="AT310" s="89">
        <f t="shared" si="187"/>
        <v>0.13623790313099859</v>
      </c>
      <c r="AU310" s="109">
        <f t="shared" si="192"/>
        <v>610.82326977864432</v>
      </c>
      <c r="AV310" s="108">
        <f t="shared" si="170"/>
        <v>12837.470299726197</v>
      </c>
      <c r="AW310" s="129">
        <f t="shared" si="188"/>
        <v>0.19300248867411174</v>
      </c>
      <c r="AX310" s="90">
        <f t="shared" si="189"/>
        <v>700.31894230442663</v>
      </c>
      <c r="AY310" s="108">
        <f t="shared" si="171"/>
        <v>12926.965972251979</v>
      </c>
      <c r="AZ310" s="89">
        <f t="shared" si="190"/>
        <v>0.2013194356703667</v>
      </c>
      <c r="BA310" s="109"/>
      <c r="BB310" s="109">
        <f t="shared" si="191"/>
        <v>10760.640000000003</v>
      </c>
      <c r="BC310" s="109" t="e">
        <f>(B310*AM310)+(C310*AN310)+(D310*AO310)+(E310*AP310)+(F310*#REF!)+(G310*#REF!)</f>
        <v>#REF!</v>
      </c>
      <c r="BE310" s="108">
        <f t="shared" si="156"/>
        <v>70.769997000000004</v>
      </c>
      <c r="BF310" s="108">
        <f t="shared" si="157"/>
        <v>0</v>
      </c>
    </row>
    <row r="311" spans="1:58" ht="12.75" customHeight="1" x14ac:dyDescent="0.2">
      <c r="A311" s="107">
        <v>41225</v>
      </c>
      <c r="B311" s="108">
        <v>69.75</v>
      </c>
      <c r="C311" s="108">
        <v>56.080002</v>
      </c>
      <c r="D311" s="108">
        <v>56.18</v>
      </c>
      <c r="E311" s="108">
        <v>68.269997000000004</v>
      </c>
      <c r="F311" s="108"/>
      <c r="G311" s="108"/>
      <c r="L311" s="156">
        <f>IF(int=Weekly,-$B$4,IF(int=Bi_Weekly,-$B$4,IF(int=Monthly,-$B$4,IF(int=Quarterly,0,IF(int=Yearly,0,IF(int=None,0,0))))))</f>
        <v>0</v>
      </c>
      <c r="M311" s="110">
        <f t="shared" si="158"/>
        <v>0</v>
      </c>
      <c r="N311" s="126">
        <f t="shared" si="159"/>
        <v>0</v>
      </c>
      <c r="O311" s="110">
        <f t="shared" si="160"/>
        <v>0</v>
      </c>
      <c r="P311" s="110">
        <f t="shared" si="161"/>
        <v>0</v>
      </c>
      <c r="Q311" s="110">
        <f t="shared" si="172"/>
        <v>52.678467633814542</v>
      </c>
      <c r="R311" s="110">
        <f t="shared" si="173"/>
        <v>60.495453905448883</v>
      </c>
      <c r="S311" s="110">
        <f t="shared" si="174"/>
        <v>66.058503287534052</v>
      </c>
      <c r="T311" s="110">
        <f t="shared" si="175"/>
        <v>18.261353977183646</v>
      </c>
      <c r="U311" s="110"/>
      <c r="V311" s="110"/>
      <c r="W311" s="110"/>
      <c r="X311" s="110"/>
      <c r="Y311" s="110"/>
      <c r="Z311" s="110"/>
      <c r="AA311" s="110">
        <f t="shared" si="162"/>
        <v>0</v>
      </c>
      <c r="AB311" s="110">
        <f t="shared" si="163"/>
        <v>0</v>
      </c>
      <c r="AC311" s="110">
        <f t="shared" si="164"/>
        <v>0</v>
      </c>
      <c r="AD311" s="110">
        <f t="shared" si="165"/>
        <v>0</v>
      </c>
      <c r="AE311" s="110">
        <f t="shared" si="166"/>
        <v>0</v>
      </c>
      <c r="AF311" s="110">
        <f t="shared" si="167"/>
        <v>0</v>
      </c>
      <c r="AG311" s="110">
        <f t="shared" si="168"/>
        <v>0</v>
      </c>
      <c r="AH311" s="110">
        <f t="shared" si="169"/>
        <v>0</v>
      </c>
      <c r="AI311" s="110">
        <f t="shared" si="176"/>
        <v>2.6445150488310536</v>
      </c>
      <c r="AJ311" s="110">
        <f t="shared" si="177"/>
        <v>4.4947566884774668</v>
      </c>
      <c r="AK311" s="110">
        <f t="shared" si="178"/>
        <v>3.3321062973942306</v>
      </c>
      <c r="AL311" s="110">
        <f t="shared" si="179"/>
        <v>0.95202033901256933</v>
      </c>
      <c r="AM311" s="110">
        <f t="shared" si="180"/>
        <v>55.322982682645595</v>
      </c>
      <c r="AN311" s="110">
        <f t="shared" si="181"/>
        <v>64.990210593926349</v>
      </c>
      <c r="AO311" s="110">
        <f t="shared" si="182"/>
        <v>69.390609584928285</v>
      </c>
      <c r="AP311" s="110">
        <f t="shared" si="183"/>
        <v>19.213374316196216</v>
      </c>
      <c r="AQ311" s="90">
        <f t="shared" si="184"/>
        <v>0</v>
      </c>
      <c r="AR311" s="90">
        <f t="shared" si="185"/>
        <v>-10760.640000000003</v>
      </c>
      <c r="AS311" s="90">
        <f t="shared" si="186"/>
        <v>12024.777589398975</v>
      </c>
      <c r="AT311" s="89">
        <f t="shared" si="187"/>
        <v>0.11747791854378287</v>
      </c>
      <c r="AU311" s="109">
        <f t="shared" si="192"/>
        <v>610.82326977864432</v>
      </c>
      <c r="AV311" s="108">
        <f t="shared" si="170"/>
        <v>12635.600859177619</v>
      </c>
      <c r="AW311" s="129">
        <f t="shared" si="188"/>
        <v>0.17424250408689579</v>
      </c>
      <c r="AX311" s="90">
        <f t="shared" si="189"/>
        <v>688.71304621123056</v>
      </c>
      <c r="AY311" s="108">
        <f t="shared" si="171"/>
        <v>12713.490635610206</v>
      </c>
      <c r="AZ311" s="89">
        <f t="shared" si="190"/>
        <v>0.18148090035631737</v>
      </c>
      <c r="BA311" s="109"/>
      <c r="BB311" s="109">
        <f t="shared" si="191"/>
        <v>10760.640000000003</v>
      </c>
      <c r="BC311" s="109" t="e">
        <f>(B311*AM311)+(C311*AN311)+(D311*AO311)+(E311*AP311)+(F311*#REF!)+(G311*#REF!)</f>
        <v>#REF!</v>
      </c>
      <c r="BE311" s="108">
        <f t="shared" si="156"/>
        <v>69.75</v>
      </c>
      <c r="BF311" s="108">
        <f t="shared" si="157"/>
        <v>0</v>
      </c>
    </row>
    <row r="312" spans="1:58" ht="12.75" customHeight="1" x14ac:dyDescent="0.2">
      <c r="A312" s="107">
        <v>41232</v>
      </c>
      <c r="B312" s="108">
        <v>72.379997000000003</v>
      </c>
      <c r="C312" s="108">
        <v>57.93</v>
      </c>
      <c r="D312" s="108">
        <v>58.009998000000003</v>
      </c>
      <c r="E312" s="108">
        <v>70.879997000000003</v>
      </c>
      <c r="F312" s="108"/>
      <c r="G312" s="108"/>
      <c r="L312" s="156">
        <f>IF(int=Weekly,-$B$4,IF(int=Bi_Weekly,0,IF(int=Monthly,0,IF(int=Quarterly,0,IF(int=Yearly,0,IF(int=None,0,0))))))</f>
        <v>0</v>
      </c>
      <c r="M312" s="110">
        <f t="shared" si="158"/>
        <v>0</v>
      </c>
      <c r="N312" s="126">
        <f t="shared" si="159"/>
        <v>0</v>
      </c>
      <c r="O312" s="110">
        <f t="shared" si="160"/>
        <v>0</v>
      </c>
      <c r="P312" s="110">
        <f t="shared" si="161"/>
        <v>0</v>
      </c>
      <c r="Q312" s="110">
        <f t="shared" si="172"/>
        <v>52.678467633814542</v>
      </c>
      <c r="R312" s="110">
        <f t="shared" si="173"/>
        <v>60.495453905448883</v>
      </c>
      <c r="S312" s="110">
        <f t="shared" si="174"/>
        <v>66.058503287534052</v>
      </c>
      <c r="T312" s="110">
        <f t="shared" si="175"/>
        <v>18.261353977183646</v>
      </c>
      <c r="U312" s="110"/>
      <c r="V312" s="110"/>
      <c r="W312" s="110"/>
      <c r="X312" s="110"/>
      <c r="Y312" s="110"/>
      <c r="Z312" s="110"/>
      <c r="AA312" s="110">
        <f t="shared" si="162"/>
        <v>0</v>
      </c>
      <c r="AB312" s="110">
        <f t="shared" si="163"/>
        <v>0</v>
      </c>
      <c r="AC312" s="110">
        <f t="shared" si="164"/>
        <v>0</v>
      </c>
      <c r="AD312" s="110">
        <f t="shared" si="165"/>
        <v>0</v>
      </c>
      <c r="AE312" s="110">
        <f t="shared" si="166"/>
        <v>0</v>
      </c>
      <c r="AF312" s="110">
        <f t="shared" si="167"/>
        <v>0</v>
      </c>
      <c r="AG312" s="110">
        <f t="shared" si="168"/>
        <v>0</v>
      </c>
      <c r="AH312" s="110">
        <f t="shared" si="169"/>
        <v>0</v>
      </c>
      <c r="AI312" s="110">
        <f t="shared" si="176"/>
        <v>2.6445150488310536</v>
      </c>
      <c r="AJ312" s="110">
        <f t="shared" si="177"/>
        <v>4.4947566884774668</v>
      </c>
      <c r="AK312" s="110">
        <f t="shared" si="178"/>
        <v>3.3321062973942306</v>
      </c>
      <c r="AL312" s="110">
        <f t="shared" si="179"/>
        <v>0.95202033901256933</v>
      </c>
      <c r="AM312" s="110">
        <f t="shared" si="180"/>
        <v>55.322982682645595</v>
      </c>
      <c r="AN312" s="110">
        <f t="shared" si="181"/>
        <v>64.990210593926349</v>
      </c>
      <c r="AO312" s="110">
        <f t="shared" si="182"/>
        <v>69.390609584928285</v>
      </c>
      <c r="AP312" s="110">
        <f t="shared" si="183"/>
        <v>19.213374316196216</v>
      </c>
      <c r="AQ312" s="90">
        <f t="shared" si="184"/>
        <v>0</v>
      </c>
      <c r="AR312" s="90">
        <f t="shared" si="185"/>
        <v>-10760.640000000003</v>
      </c>
      <c r="AS312" s="90">
        <f t="shared" si="186"/>
        <v>12443.787332754306</v>
      </c>
      <c r="AT312" s="89">
        <f t="shared" si="187"/>
        <v>0.15641702842528904</v>
      </c>
      <c r="AU312" s="109">
        <f t="shared" si="192"/>
        <v>610.82326977864432</v>
      </c>
      <c r="AV312" s="108">
        <f t="shared" si="170"/>
        <v>13054.61060253295</v>
      </c>
      <c r="AW312" s="129">
        <f t="shared" si="188"/>
        <v>0.21318161396840218</v>
      </c>
      <c r="AX312" s="90">
        <f t="shared" si="189"/>
        <v>712.56592468512281</v>
      </c>
      <c r="AY312" s="108">
        <f t="shared" si="171"/>
        <v>13156.353257439428</v>
      </c>
      <c r="AZ312" s="89">
        <f t="shared" si="190"/>
        <v>0.22263668865787034</v>
      </c>
      <c r="BA312" s="109"/>
      <c r="BB312" s="109">
        <f t="shared" si="191"/>
        <v>10760.640000000003</v>
      </c>
      <c r="BC312" s="109" t="e">
        <f>(B312*AM312)+(C312*AN312)+(D312*AO312)+(E312*AP312)+(F312*#REF!)+(G312*#REF!)</f>
        <v>#REF!</v>
      </c>
      <c r="BE312" s="108">
        <f t="shared" si="156"/>
        <v>72.379997000000003</v>
      </c>
      <c r="BF312" s="108">
        <f t="shared" si="157"/>
        <v>0</v>
      </c>
    </row>
    <row r="313" spans="1:58" ht="12.75" customHeight="1" x14ac:dyDescent="0.2">
      <c r="A313" s="107">
        <v>41239</v>
      </c>
      <c r="B313" s="108">
        <v>72.879997000000003</v>
      </c>
      <c r="C313" s="108">
        <v>58.060001</v>
      </c>
      <c r="D313" s="108">
        <v>58.560001</v>
      </c>
      <c r="E313" s="108">
        <v>72.120002999999997</v>
      </c>
      <c r="F313" s="108"/>
      <c r="G313" s="108"/>
      <c r="L313" s="156">
        <f>IF(int=Weekly,-$B$4,IF(int=Bi_Weekly,-$B$4,IF(int=Monthly,0,IF(int=Quarterly,0,IF(int=Yearly,0,IF(int=None,0,0))))))</f>
        <v>0</v>
      </c>
      <c r="M313" s="110">
        <f t="shared" si="158"/>
        <v>0</v>
      </c>
      <c r="N313" s="126">
        <f t="shared" si="159"/>
        <v>0</v>
      </c>
      <c r="O313" s="110">
        <f t="shared" si="160"/>
        <v>0</v>
      </c>
      <c r="P313" s="110">
        <f t="shared" si="161"/>
        <v>0</v>
      </c>
      <c r="Q313" s="110">
        <f t="shared" si="172"/>
        <v>52.678467633814542</v>
      </c>
      <c r="R313" s="110">
        <f t="shared" si="173"/>
        <v>60.495453905448883</v>
      </c>
      <c r="S313" s="110">
        <f t="shared" si="174"/>
        <v>66.058503287534052</v>
      </c>
      <c r="T313" s="110">
        <f t="shared" si="175"/>
        <v>18.261353977183646</v>
      </c>
      <c r="U313" s="110"/>
      <c r="V313" s="110"/>
      <c r="W313" s="110"/>
      <c r="X313" s="110"/>
      <c r="Y313" s="110"/>
      <c r="Z313" s="110"/>
      <c r="AA313" s="110">
        <f t="shared" si="162"/>
        <v>0</v>
      </c>
      <c r="AB313" s="110">
        <f t="shared" si="163"/>
        <v>0</v>
      </c>
      <c r="AC313" s="110">
        <f t="shared" si="164"/>
        <v>0</v>
      </c>
      <c r="AD313" s="110">
        <f t="shared" si="165"/>
        <v>0</v>
      </c>
      <c r="AE313" s="110">
        <f t="shared" si="166"/>
        <v>0</v>
      </c>
      <c r="AF313" s="110">
        <f t="shared" si="167"/>
        <v>0</v>
      </c>
      <c r="AG313" s="110">
        <f t="shared" si="168"/>
        <v>0</v>
      </c>
      <c r="AH313" s="110">
        <f t="shared" si="169"/>
        <v>0</v>
      </c>
      <c r="AI313" s="110">
        <f t="shared" si="176"/>
        <v>2.6445150488310536</v>
      </c>
      <c r="AJ313" s="110">
        <f t="shared" si="177"/>
        <v>4.4947566884774668</v>
      </c>
      <c r="AK313" s="110">
        <f t="shared" si="178"/>
        <v>3.3321062973942306</v>
      </c>
      <c r="AL313" s="110">
        <f t="shared" si="179"/>
        <v>0.95202033901256933</v>
      </c>
      <c r="AM313" s="110">
        <f t="shared" si="180"/>
        <v>55.322982682645595</v>
      </c>
      <c r="AN313" s="110">
        <f t="shared" si="181"/>
        <v>64.990210593926349</v>
      </c>
      <c r="AO313" s="110">
        <f t="shared" si="182"/>
        <v>69.390609584928285</v>
      </c>
      <c r="AP313" s="110">
        <f t="shared" si="183"/>
        <v>19.213374316196216</v>
      </c>
      <c r="AQ313" s="90">
        <f t="shared" si="184"/>
        <v>0</v>
      </c>
      <c r="AR313" s="90">
        <f t="shared" si="185"/>
        <v>-10760.640000000003</v>
      </c>
      <c r="AS313" s="90">
        <f t="shared" si="186"/>
        <v>12536.967599557862</v>
      </c>
      <c r="AT313" s="89">
        <f t="shared" si="187"/>
        <v>0.16507638946734193</v>
      </c>
      <c r="AU313" s="109">
        <f t="shared" si="192"/>
        <v>610.82326977864432</v>
      </c>
      <c r="AV313" s="108">
        <f t="shared" si="170"/>
        <v>13147.790869336506</v>
      </c>
      <c r="AW313" s="129">
        <f t="shared" si="188"/>
        <v>0.22184097501045508</v>
      </c>
      <c r="AX313" s="90">
        <f t="shared" si="189"/>
        <v>717.48568446618037</v>
      </c>
      <c r="AY313" s="108">
        <f t="shared" si="171"/>
        <v>13254.453284024043</v>
      </c>
      <c r="AZ313" s="89">
        <f t="shared" si="190"/>
        <v>0.23175324925134921</v>
      </c>
      <c r="BA313" s="109"/>
      <c r="BB313" s="109">
        <f t="shared" si="191"/>
        <v>10760.640000000003</v>
      </c>
      <c r="BC313" s="109" t="e">
        <f>(B313*AM313)+(C313*AN313)+(D313*AO313)+(E313*AP313)+(F313*#REF!)+(G313*#REF!)</f>
        <v>#REF!</v>
      </c>
      <c r="BE313" s="108">
        <f t="shared" si="156"/>
        <v>72.879997000000003</v>
      </c>
      <c r="BF313" s="108">
        <f t="shared" si="157"/>
        <v>0</v>
      </c>
    </row>
    <row r="314" spans="1:58" ht="12.75" customHeight="1" x14ac:dyDescent="0.2">
      <c r="A314" s="107">
        <v>41246</v>
      </c>
      <c r="B314" s="108">
        <v>73.040001000000004</v>
      </c>
      <c r="C314" s="108">
        <v>58.740001999999997</v>
      </c>
      <c r="D314" s="108">
        <v>59.060001</v>
      </c>
      <c r="E314" s="108">
        <v>72.419998000000007</v>
      </c>
      <c r="F314" s="108"/>
      <c r="G314" s="108"/>
      <c r="L314" s="156">
        <f>IF(int=Weekly,-$B$4,IF(int=Bi_Weekly,0,IF(int=Monthly,0,IF(int=Quarterly,0,IF(int=Yearly,0,IF(int=None,0,0))))))</f>
        <v>0</v>
      </c>
      <c r="M314" s="110">
        <f t="shared" si="158"/>
        <v>0</v>
      </c>
      <c r="N314" s="126">
        <f t="shared" si="159"/>
        <v>0</v>
      </c>
      <c r="O314" s="110">
        <f t="shared" si="160"/>
        <v>0</v>
      </c>
      <c r="P314" s="110">
        <f t="shared" si="161"/>
        <v>0</v>
      </c>
      <c r="Q314" s="110">
        <f t="shared" si="172"/>
        <v>52.678467633814542</v>
      </c>
      <c r="R314" s="110">
        <f t="shared" si="173"/>
        <v>60.495453905448883</v>
      </c>
      <c r="S314" s="110">
        <f t="shared" si="174"/>
        <v>66.058503287534052</v>
      </c>
      <c r="T314" s="110">
        <f t="shared" si="175"/>
        <v>18.261353977183646</v>
      </c>
      <c r="U314" s="110"/>
      <c r="V314" s="110"/>
      <c r="W314" s="110"/>
      <c r="X314" s="110"/>
      <c r="Y314" s="110"/>
      <c r="Z314" s="110"/>
      <c r="AA314" s="110">
        <f t="shared" si="162"/>
        <v>0</v>
      </c>
      <c r="AB314" s="110">
        <f t="shared" si="163"/>
        <v>0</v>
      </c>
      <c r="AC314" s="110">
        <f t="shared" si="164"/>
        <v>0</v>
      </c>
      <c r="AD314" s="110">
        <f t="shared" si="165"/>
        <v>0</v>
      </c>
      <c r="AE314" s="110">
        <f t="shared" si="166"/>
        <v>0</v>
      </c>
      <c r="AF314" s="110">
        <f t="shared" si="167"/>
        <v>0</v>
      </c>
      <c r="AG314" s="110">
        <f t="shared" si="168"/>
        <v>0</v>
      </c>
      <c r="AH314" s="110">
        <f t="shared" si="169"/>
        <v>0</v>
      </c>
      <c r="AI314" s="110">
        <f t="shared" si="176"/>
        <v>2.6445150488310536</v>
      </c>
      <c r="AJ314" s="110">
        <f t="shared" si="177"/>
        <v>4.4947566884774668</v>
      </c>
      <c r="AK314" s="110">
        <f t="shared" si="178"/>
        <v>3.3321062973942306</v>
      </c>
      <c r="AL314" s="110">
        <f t="shared" si="179"/>
        <v>0.95202033901256933</v>
      </c>
      <c r="AM314" s="110">
        <f t="shared" si="180"/>
        <v>55.322982682645595</v>
      </c>
      <c r="AN314" s="110">
        <f t="shared" si="181"/>
        <v>64.990210593926349</v>
      </c>
      <c r="AO314" s="110">
        <f t="shared" si="182"/>
        <v>69.390609584928285</v>
      </c>
      <c r="AP314" s="110">
        <f t="shared" si="183"/>
        <v>19.213374316196216</v>
      </c>
      <c r="AQ314" s="90">
        <f t="shared" si="184"/>
        <v>0</v>
      </c>
      <c r="AR314" s="90">
        <f t="shared" si="185"/>
        <v>-10760.640000000003</v>
      </c>
      <c r="AS314" s="90">
        <f t="shared" si="186"/>
        <v>12625.040900774453</v>
      </c>
      <c r="AT314" s="89">
        <f t="shared" si="187"/>
        <v>0.17326115368365169</v>
      </c>
      <c r="AU314" s="109">
        <f t="shared" si="192"/>
        <v>610.82326977864432</v>
      </c>
      <c r="AV314" s="108">
        <f t="shared" si="170"/>
        <v>13235.864170553097</v>
      </c>
      <c r="AW314" s="129">
        <f t="shared" si="188"/>
        <v>0.23002573922676461</v>
      </c>
      <c r="AX314" s="90">
        <f t="shared" si="189"/>
        <v>722.91691098527406</v>
      </c>
      <c r="AY314" s="108">
        <f t="shared" si="171"/>
        <v>13347.957811759727</v>
      </c>
      <c r="AZ314" s="89">
        <f t="shared" si="190"/>
        <v>0.24044274427540757</v>
      </c>
      <c r="BA314" s="109"/>
      <c r="BB314" s="109">
        <f t="shared" si="191"/>
        <v>10760.640000000003</v>
      </c>
      <c r="BC314" s="109" t="e">
        <f>(B314*AM314)+(C314*AN314)+(D314*AO314)+(E314*AP314)+(F314*#REF!)+(G314*#REF!)</f>
        <v>#REF!</v>
      </c>
      <c r="BE314" s="108">
        <f t="shared" si="156"/>
        <v>73.040001000000004</v>
      </c>
      <c r="BF314" s="108">
        <f t="shared" si="157"/>
        <v>0</v>
      </c>
    </row>
    <row r="315" spans="1:58" ht="12.75" customHeight="1" x14ac:dyDescent="0.2">
      <c r="A315" s="107">
        <v>41253</v>
      </c>
      <c r="B315" s="108">
        <v>72.889999000000003</v>
      </c>
      <c r="C315" s="108">
        <v>58.779998999999997</v>
      </c>
      <c r="D315" s="108">
        <v>58.919998</v>
      </c>
      <c r="E315" s="108">
        <v>72.510002</v>
      </c>
      <c r="F315" s="108"/>
      <c r="G315" s="108"/>
      <c r="L315" s="156">
        <f>IF(int=Weekly,-$B$4,IF(int=Bi_Weekly,-$B$4,IF(int=Monthly,-$B$4,IF(int=Quarterly,0,IF(int=Yearly,0,IF(int=None,0,0))))))</f>
        <v>0</v>
      </c>
      <c r="M315" s="110">
        <f t="shared" si="158"/>
        <v>0</v>
      </c>
      <c r="N315" s="126">
        <f t="shared" si="159"/>
        <v>0</v>
      </c>
      <c r="O315" s="110">
        <f t="shared" si="160"/>
        <v>0</v>
      </c>
      <c r="P315" s="110">
        <f t="shared" si="161"/>
        <v>0</v>
      </c>
      <c r="Q315" s="110">
        <f t="shared" si="172"/>
        <v>52.678467633814542</v>
      </c>
      <c r="R315" s="110">
        <f t="shared" si="173"/>
        <v>60.495453905448883</v>
      </c>
      <c r="S315" s="110">
        <f t="shared" si="174"/>
        <v>66.058503287534052</v>
      </c>
      <c r="T315" s="110">
        <f t="shared" si="175"/>
        <v>18.261353977183646</v>
      </c>
      <c r="U315" s="110"/>
      <c r="V315" s="110"/>
      <c r="W315" s="110"/>
      <c r="X315" s="110"/>
      <c r="Y315" s="110"/>
      <c r="Z315" s="110"/>
      <c r="AA315" s="110">
        <f t="shared" si="162"/>
        <v>0</v>
      </c>
      <c r="AB315" s="110">
        <f t="shared" si="163"/>
        <v>0</v>
      </c>
      <c r="AC315" s="110">
        <f t="shared" si="164"/>
        <v>0</v>
      </c>
      <c r="AD315" s="110">
        <f t="shared" si="165"/>
        <v>0</v>
      </c>
      <c r="AE315" s="110">
        <f t="shared" si="166"/>
        <v>0</v>
      </c>
      <c r="AF315" s="110">
        <f t="shared" si="167"/>
        <v>0</v>
      </c>
      <c r="AG315" s="110">
        <f t="shared" si="168"/>
        <v>0</v>
      </c>
      <c r="AH315" s="110">
        <f t="shared" si="169"/>
        <v>0</v>
      </c>
      <c r="AI315" s="110">
        <f t="shared" si="176"/>
        <v>2.6445150488310536</v>
      </c>
      <c r="AJ315" s="110">
        <f t="shared" si="177"/>
        <v>4.4947566884774668</v>
      </c>
      <c r="AK315" s="110">
        <f t="shared" si="178"/>
        <v>3.3321062973942306</v>
      </c>
      <c r="AL315" s="110">
        <f t="shared" si="179"/>
        <v>0.95202033901256933</v>
      </c>
      <c r="AM315" s="110">
        <f t="shared" si="180"/>
        <v>55.322982682645595</v>
      </c>
      <c r="AN315" s="110">
        <f t="shared" si="181"/>
        <v>64.990210593926349</v>
      </c>
      <c r="AO315" s="110">
        <f t="shared" si="182"/>
        <v>69.390609584928285</v>
      </c>
      <c r="AP315" s="110">
        <f t="shared" si="183"/>
        <v>19.213374316196216</v>
      </c>
      <c r="AQ315" s="90">
        <f t="shared" si="184"/>
        <v>0</v>
      </c>
      <c r="AR315" s="90">
        <f t="shared" si="185"/>
        <v>-10760.640000000003</v>
      </c>
      <c r="AS315" s="90">
        <f t="shared" si="186"/>
        <v>12611.953868209897</v>
      </c>
      <c r="AT315" s="89">
        <f t="shared" si="187"/>
        <v>0.1720449590553994</v>
      </c>
      <c r="AU315" s="109">
        <f t="shared" si="192"/>
        <v>610.82326977864432</v>
      </c>
      <c r="AV315" s="108">
        <f t="shared" si="170"/>
        <v>13222.777137988542</v>
      </c>
      <c r="AW315" s="129">
        <f t="shared" si="188"/>
        <v>0.22880954459851255</v>
      </c>
      <c r="AX315" s="90">
        <f t="shared" si="189"/>
        <v>722.31918598282687</v>
      </c>
      <c r="AY315" s="108">
        <f t="shared" si="171"/>
        <v>13334.273054192725</v>
      </c>
      <c r="AZ315" s="89">
        <f t="shared" si="190"/>
        <v>0.23917100230030197</v>
      </c>
      <c r="BA315" s="109"/>
      <c r="BB315" s="109">
        <f t="shared" si="191"/>
        <v>10760.640000000003</v>
      </c>
      <c r="BC315" s="109" t="e">
        <f>(B315*AM315)+(C315*AN315)+(D315*AO315)+(E315*AP315)+(F315*#REF!)+(G315*#REF!)</f>
        <v>#REF!</v>
      </c>
      <c r="BE315" s="108">
        <f t="shared" si="156"/>
        <v>72.889999000000003</v>
      </c>
      <c r="BF315" s="108">
        <f t="shared" si="157"/>
        <v>0</v>
      </c>
    </row>
    <row r="316" spans="1:58" ht="12.75" customHeight="1" x14ac:dyDescent="0.2">
      <c r="A316" s="107">
        <v>41260</v>
      </c>
      <c r="B316" s="108">
        <v>73.430000000000007</v>
      </c>
      <c r="C316" s="108">
        <v>59.549999</v>
      </c>
      <c r="D316" s="108">
        <v>60.040000999999997</v>
      </c>
      <c r="E316" s="108">
        <v>74.610000999999997</v>
      </c>
      <c r="F316" s="108"/>
      <c r="G316" s="108"/>
      <c r="L316" s="156">
        <f>IF(int=Weekly,-$B$4,IF(int=Bi_Weekly,0,IF(int=Monthly,0,IF(int=Quarterly,0,IF(int=Yearly,0,IF(int=None,0,0))))))</f>
        <v>0</v>
      </c>
      <c r="M316" s="110">
        <f t="shared" si="158"/>
        <v>0</v>
      </c>
      <c r="N316" s="126">
        <f t="shared" si="159"/>
        <v>0</v>
      </c>
      <c r="O316" s="110">
        <f t="shared" si="160"/>
        <v>0</v>
      </c>
      <c r="P316" s="110">
        <f t="shared" si="161"/>
        <v>0</v>
      </c>
      <c r="Q316" s="110">
        <f t="shared" si="172"/>
        <v>52.678467633814542</v>
      </c>
      <c r="R316" s="110">
        <f t="shared" si="173"/>
        <v>60.495453905448883</v>
      </c>
      <c r="S316" s="110">
        <f t="shared" si="174"/>
        <v>66.058503287534052</v>
      </c>
      <c r="T316" s="110">
        <f t="shared" si="175"/>
        <v>18.261353977183646</v>
      </c>
      <c r="U316" s="110">
        <v>0.54500000000000004</v>
      </c>
      <c r="V316" s="110">
        <v>0.49</v>
      </c>
      <c r="W316" s="110">
        <v>1.1299999999999999</v>
      </c>
      <c r="X316" s="110">
        <v>1.8740000000000001</v>
      </c>
      <c r="Y316" s="110">
        <v>0.34599999999999997</v>
      </c>
      <c r="Z316" s="110">
        <v>0.45</v>
      </c>
      <c r="AA316" s="110">
        <f t="shared" si="162"/>
        <v>28.709764860428926</v>
      </c>
      <c r="AB316" s="110">
        <f t="shared" si="163"/>
        <v>29.642772413669952</v>
      </c>
      <c r="AC316" s="110">
        <f t="shared" si="164"/>
        <v>74.646108714913467</v>
      </c>
      <c r="AD316" s="110">
        <f t="shared" si="165"/>
        <v>34.221777353242153</v>
      </c>
      <c r="AE316" s="110">
        <f t="shared" si="166"/>
        <v>0.39098140896675643</v>
      </c>
      <c r="AF316" s="110">
        <f t="shared" si="167"/>
        <v>0.49777956190511358</v>
      </c>
      <c r="AG316" s="110">
        <f t="shared" si="168"/>
        <v>1.2432729425656317</v>
      </c>
      <c r="AH316" s="110">
        <f t="shared" si="169"/>
        <v>0.45867547104364942</v>
      </c>
      <c r="AI316" s="110">
        <f t="shared" si="176"/>
        <v>3.0354964577978101</v>
      </c>
      <c r="AJ316" s="110">
        <f t="shared" si="177"/>
        <v>4.9925362503825808</v>
      </c>
      <c r="AK316" s="110">
        <f t="shared" si="178"/>
        <v>4.5753792399598625</v>
      </c>
      <c r="AL316" s="110">
        <f t="shared" si="179"/>
        <v>1.4106958100562188</v>
      </c>
      <c r="AM316" s="110">
        <f t="shared" si="180"/>
        <v>55.713964091612354</v>
      </c>
      <c r="AN316" s="110">
        <f t="shared" si="181"/>
        <v>65.487990155831469</v>
      </c>
      <c r="AO316" s="110">
        <f t="shared" si="182"/>
        <v>70.63388252749391</v>
      </c>
      <c r="AP316" s="110">
        <f t="shared" si="183"/>
        <v>19.672049787239864</v>
      </c>
      <c r="AQ316" s="90">
        <f t="shared" si="184"/>
        <v>167.22042334225449</v>
      </c>
      <c r="AR316" s="90">
        <f t="shared" si="185"/>
        <v>-10760.640000000003</v>
      </c>
      <c r="AS316" s="90">
        <f t="shared" si="186"/>
        <v>12799.316339866102</v>
      </c>
      <c r="AT316" s="89">
        <f t="shared" si="187"/>
        <v>0.18945679252034253</v>
      </c>
      <c r="AU316" s="109">
        <f t="shared" si="192"/>
        <v>778.04369312089875</v>
      </c>
      <c r="AV316" s="108">
        <f t="shared" si="170"/>
        <v>13577.360032987001</v>
      </c>
      <c r="AW316" s="129">
        <f t="shared" si="188"/>
        <v>0.26176138528814241</v>
      </c>
      <c r="AX316" s="90">
        <f t="shared" si="189"/>
        <v>900.15982355539938</v>
      </c>
      <c r="AY316" s="108">
        <f t="shared" si="171"/>
        <v>13699.476163421501</v>
      </c>
      <c r="AZ316" s="89">
        <f t="shared" si="190"/>
        <v>0.27310979304404737</v>
      </c>
      <c r="BA316" s="109"/>
      <c r="BB316" s="109">
        <f t="shared" si="191"/>
        <v>10760.640000000003</v>
      </c>
      <c r="BC316" s="109" t="e">
        <f>(B316*AM316)+(C316*AN316)+(D316*AO316)+(E316*AP316)+(F316*#REF!)+(G316*#REF!)</f>
        <v>#REF!</v>
      </c>
      <c r="BE316" s="108">
        <f t="shared" si="156"/>
        <v>73.430000000000007</v>
      </c>
      <c r="BF316" s="108">
        <f t="shared" si="157"/>
        <v>0</v>
      </c>
    </row>
    <row r="317" spans="1:58" ht="12.75" customHeight="1" x14ac:dyDescent="0.2">
      <c r="A317" s="107">
        <v>41267</v>
      </c>
      <c r="B317" s="108">
        <v>71.980002999999996</v>
      </c>
      <c r="C317" s="108">
        <v>57.880001</v>
      </c>
      <c r="D317" s="108">
        <v>57.84</v>
      </c>
      <c r="E317" s="108">
        <v>71.370002999999997</v>
      </c>
      <c r="F317" s="108"/>
      <c r="G317" s="108"/>
      <c r="L317" s="156">
        <f>IF(int=Weekly,-$B$4,IF(int=Bi_Weekly,-$B$4,IF(int=Monthly,0,IF(int=Quarterly,0,IF(int=Yearly,0,IF(int=None,0,0))))))</f>
        <v>0</v>
      </c>
      <c r="M317" s="110">
        <f t="shared" si="158"/>
        <v>0</v>
      </c>
      <c r="N317" s="126">
        <f t="shared" si="159"/>
        <v>0</v>
      </c>
      <c r="O317" s="110">
        <f t="shared" si="160"/>
        <v>0</v>
      </c>
      <c r="P317" s="110">
        <f t="shared" si="161"/>
        <v>0</v>
      </c>
      <c r="Q317" s="110">
        <f t="shared" si="172"/>
        <v>52.678467633814542</v>
      </c>
      <c r="R317" s="110">
        <f t="shared" si="173"/>
        <v>60.495453905448883</v>
      </c>
      <c r="S317" s="110">
        <f t="shared" si="174"/>
        <v>66.058503287534052</v>
      </c>
      <c r="T317" s="110">
        <f t="shared" si="175"/>
        <v>18.261353977183646</v>
      </c>
      <c r="U317" s="110"/>
      <c r="V317" s="110"/>
      <c r="W317" s="110"/>
      <c r="X317" s="110"/>
      <c r="Y317" s="110"/>
      <c r="Z317" s="110"/>
      <c r="AA317" s="110">
        <f t="shared" si="162"/>
        <v>0</v>
      </c>
      <c r="AB317" s="110">
        <f t="shared" si="163"/>
        <v>0</v>
      </c>
      <c r="AC317" s="110">
        <f t="shared" si="164"/>
        <v>0</v>
      </c>
      <c r="AD317" s="110">
        <f t="shared" si="165"/>
        <v>0</v>
      </c>
      <c r="AE317" s="110">
        <f t="shared" si="166"/>
        <v>0</v>
      </c>
      <c r="AF317" s="110">
        <f t="shared" si="167"/>
        <v>0</v>
      </c>
      <c r="AG317" s="110">
        <f t="shared" si="168"/>
        <v>0</v>
      </c>
      <c r="AH317" s="110">
        <f t="shared" si="169"/>
        <v>0</v>
      </c>
      <c r="AI317" s="110">
        <f t="shared" si="176"/>
        <v>3.0354964577978101</v>
      </c>
      <c r="AJ317" s="110">
        <f t="shared" si="177"/>
        <v>4.9925362503825808</v>
      </c>
      <c r="AK317" s="110">
        <f t="shared" si="178"/>
        <v>4.5753792399598625</v>
      </c>
      <c r="AL317" s="110">
        <f t="shared" si="179"/>
        <v>1.4106958100562188</v>
      </c>
      <c r="AM317" s="110">
        <f t="shared" si="180"/>
        <v>55.713964091612354</v>
      </c>
      <c r="AN317" s="110">
        <f t="shared" si="181"/>
        <v>65.487990155831469</v>
      </c>
      <c r="AO317" s="110">
        <f t="shared" si="182"/>
        <v>70.63388252749391</v>
      </c>
      <c r="AP317" s="110">
        <f t="shared" si="183"/>
        <v>19.672049787239864</v>
      </c>
      <c r="AQ317" s="90">
        <f t="shared" si="184"/>
        <v>0</v>
      </c>
      <c r="AR317" s="90">
        <f t="shared" si="185"/>
        <v>-10760.640000000003</v>
      </c>
      <c r="AS317" s="90">
        <f t="shared" si="186"/>
        <v>12417.409909146838</v>
      </c>
      <c r="AT317" s="89">
        <f t="shared" si="187"/>
        <v>0.15396574080601466</v>
      </c>
      <c r="AU317" s="109">
        <f t="shared" si="192"/>
        <v>778.04369312089875</v>
      </c>
      <c r="AV317" s="108">
        <f t="shared" si="170"/>
        <v>13195.453602267737</v>
      </c>
      <c r="AW317" s="129">
        <f t="shared" si="188"/>
        <v>0.22627033357381454</v>
      </c>
      <c r="AX317" s="90">
        <f t="shared" si="189"/>
        <v>872.78434673853405</v>
      </c>
      <c r="AY317" s="108">
        <f t="shared" si="171"/>
        <v>13290.194255885372</v>
      </c>
      <c r="AZ317" s="89">
        <f t="shared" si="190"/>
        <v>0.23507470335271585</v>
      </c>
      <c r="BA317" s="109"/>
      <c r="BB317" s="109">
        <f t="shared" si="191"/>
        <v>10760.640000000003</v>
      </c>
      <c r="BC317" s="109" t="e">
        <f>(B317*AM317)+(C317*AN317)+(D317*AO317)+(E317*AP317)+(F317*#REF!)+(G317*#REF!)</f>
        <v>#REF!</v>
      </c>
      <c r="BE317" s="108">
        <f t="shared" si="156"/>
        <v>71.980002999999996</v>
      </c>
      <c r="BF317" s="108">
        <f t="shared" si="157"/>
        <v>0</v>
      </c>
    </row>
    <row r="318" spans="1:58" ht="12.75" customHeight="1" x14ac:dyDescent="0.2">
      <c r="A318" s="107">
        <v>41274</v>
      </c>
      <c r="B318" s="108">
        <v>75.410004000000001</v>
      </c>
      <c r="C318" s="108">
        <v>60.599997999999999</v>
      </c>
      <c r="D318" s="108">
        <v>60.669998</v>
      </c>
      <c r="E318" s="108">
        <v>75.379997000000003</v>
      </c>
      <c r="F318" s="108"/>
      <c r="G318" s="108"/>
      <c r="L318" s="156">
        <f>IF(int=Weekly,-$B$4,IF(int=Bi_Weekly,0,IF(int=Monthly,0,IF(int=Quarterly,0,IF(int=Yearly,0,IF(int=None,0,0))))))</f>
        <v>0</v>
      </c>
      <c r="M318" s="110">
        <f t="shared" si="158"/>
        <v>0</v>
      </c>
      <c r="N318" s="126">
        <f t="shared" si="159"/>
        <v>0</v>
      </c>
      <c r="O318" s="110">
        <f t="shared" si="160"/>
        <v>0</v>
      </c>
      <c r="P318" s="110">
        <f t="shared" si="161"/>
        <v>0</v>
      </c>
      <c r="Q318" s="110">
        <f t="shared" si="172"/>
        <v>52.678467633814542</v>
      </c>
      <c r="R318" s="110">
        <f t="shared" si="173"/>
        <v>60.495453905448883</v>
      </c>
      <c r="S318" s="110">
        <f t="shared" si="174"/>
        <v>66.058503287534052</v>
      </c>
      <c r="T318" s="110">
        <f t="shared" si="175"/>
        <v>18.261353977183646</v>
      </c>
      <c r="U318" s="110"/>
      <c r="V318" s="110"/>
      <c r="W318" s="110"/>
      <c r="X318" s="110"/>
      <c r="Y318" s="110"/>
      <c r="Z318" s="110"/>
      <c r="AA318" s="110">
        <f t="shared" si="162"/>
        <v>0</v>
      </c>
      <c r="AB318" s="110">
        <f t="shared" si="163"/>
        <v>0</v>
      </c>
      <c r="AC318" s="110">
        <f t="shared" si="164"/>
        <v>0</v>
      </c>
      <c r="AD318" s="110">
        <f t="shared" si="165"/>
        <v>0</v>
      </c>
      <c r="AE318" s="110">
        <f t="shared" si="166"/>
        <v>0</v>
      </c>
      <c r="AF318" s="110">
        <f t="shared" si="167"/>
        <v>0</v>
      </c>
      <c r="AG318" s="110">
        <f t="shared" si="168"/>
        <v>0</v>
      </c>
      <c r="AH318" s="110">
        <f t="shared" si="169"/>
        <v>0</v>
      </c>
      <c r="AI318" s="110">
        <f t="shared" si="176"/>
        <v>3.0354964577978101</v>
      </c>
      <c r="AJ318" s="110">
        <f t="shared" si="177"/>
        <v>4.9925362503825808</v>
      </c>
      <c r="AK318" s="110">
        <f t="shared" si="178"/>
        <v>4.5753792399598625</v>
      </c>
      <c r="AL318" s="110">
        <f t="shared" si="179"/>
        <v>1.4106958100562188</v>
      </c>
      <c r="AM318" s="110">
        <f t="shared" si="180"/>
        <v>55.713964091612354</v>
      </c>
      <c r="AN318" s="110">
        <f t="shared" si="181"/>
        <v>65.487990155831469</v>
      </c>
      <c r="AO318" s="110">
        <f t="shared" si="182"/>
        <v>70.63388252749391</v>
      </c>
      <c r="AP318" s="110">
        <f t="shared" si="183"/>
        <v>19.672049787239864</v>
      </c>
      <c r="AQ318" s="90">
        <f t="shared" si="184"/>
        <v>0</v>
      </c>
      <c r="AR318" s="90">
        <f t="shared" si="185"/>
        <v>-10760.640000000003</v>
      </c>
      <c r="AS318" s="90">
        <f t="shared" si="186"/>
        <v>13022.817911012846</v>
      </c>
      <c r="AT318" s="89">
        <f t="shared" si="187"/>
        <v>0.21022707859503176</v>
      </c>
      <c r="AU318" s="109">
        <f t="shared" si="192"/>
        <v>778.04369312089875</v>
      </c>
      <c r="AV318" s="108">
        <f t="shared" si="170"/>
        <v>13800.861604133745</v>
      </c>
      <c r="AW318" s="129">
        <f t="shared" si="188"/>
        <v>0.28253167136283164</v>
      </c>
      <c r="AX318" s="90">
        <f t="shared" si="189"/>
        <v>915.38098208018732</v>
      </c>
      <c r="AY318" s="108">
        <f t="shared" si="171"/>
        <v>13938.198893093033</v>
      </c>
      <c r="AZ318" s="89">
        <f t="shared" si="190"/>
        <v>0.29529460079447212</v>
      </c>
      <c r="BA318" s="109"/>
      <c r="BB318" s="109">
        <f t="shared" si="191"/>
        <v>10760.640000000003</v>
      </c>
      <c r="BC318" s="109" t="e">
        <f>(B318*AM318)+(C318*AN318)+(D318*AO318)+(E318*AP318)+(F318*#REF!)+(G318*#REF!)</f>
        <v>#REF!</v>
      </c>
      <c r="BE318" s="108">
        <f t="shared" si="156"/>
        <v>75.410004000000001</v>
      </c>
      <c r="BF318" s="108">
        <f t="shared" si="157"/>
        <v>0</v>
      </c>
    </row>
    <row r="319" spans="1:58" ht="12.75" customHeight="1" x14ac:dyDescent="0.2">
      <c r="A319" s="107">
        <v>41281</v>
      </c>
      <c r="B319" s="108">
        <v>75.769997000000004</v>
      </c>
      <c r="C319" s="108">
        <v>60.860000999999997</v>
      </c>
      <c r="D319" s="108">
        <v>60.869999</v>
      </c>
      <c r="E319" s="108">
        <v>75.089995999999999</v>
      </c>
      <c r="F319" s="108"/>
      <c r="G319" s="108"/>
      <c r="L319" s="156">
        <f>IF(int=Weekly,-$B$4,IF(int=Bi_Weekly,-$B$4,IF(int=Monthly,-$B$4,IF(int=Quarterly,0,IF(int=Yearly,0,IF(int=None,0,0))))))</f>
        <v>0</v>
      </c>
      <c r="M319" s="110">
        <f t="shared" si="158"/>
        <v>0</v>
      </c>
      <c r="N319" s="126">
        <f t="shared" si="159"/>
        <v>0</v>
      </c>
      <c r="O319" s="110">
        <f t="shared" si="160"/>
        <v>0</v>
      </c>
      <c r="P319" s="110">
        <f t="shared" si="161"/>
        <v>0</v>
      </c>
      <c r="Q319" s="110">
        <f t="shared" si="172"/>
        <v>52.678467633814542</v>
      </c>
      <c r="R319" s="110">
        <f t="shared" si="173"/>
        <v>60.495453905448883</v>
      </c>
      <c r="S319" s="110">
        <f t="shared" si="174"/>
        <v>66.058503287534052</v>
      </c>
      <c r="T319" s="110">
        <f t="shared" si="175"/>
        <v>18.261353977183646</v>
      </c>
      <c r="U319" s="110"/>
      <c r="V319" s="110"/>
      <c r="W319" s="110"/>
      <c r="X319" s="110"/>
      <c r="Y319" s="110"/>
      <c r="Z319" s="110"/>
      <c r="AA319" s="110">
        <f t="shared" si="162"/>
        <v>0</v>
      </c>
      <c r="AB319" s="110">
        <f t="shared" si="163"/>
        <v>0</v>
      </c>
      <c r="AC319" s="110">
        <f t="shared" si="164"/>
        <v>0</v>
      </c>
      <c r="AD319" s="110">
        <f t="shared" si="165"/>
        <v>0</v>
      </c>
      <c r="AE319" s="110">
        <f t="shared" si="166"/>
        <v>0</v>
      </c>
      <c r="AF319" s="110">
        <f t="shared" si="167"/>
        <v>0</v>
      </c>
      <c r="AG319" s="110">
        <f t="shared" si="168"/>
        <v>0</v>
      </c>
      <c r="AH319" s="110">
        <f t="shared" si="169"/>
        <v>0</v>
      </c>
      <c r="AI319" s="110">
        <f t="shared" si="176"/>
        <v>3.0354964577978101</v>
      </c>
      <c r="AJ319" s="110">
        <f t="shared" si="177"/>
        <v>4.9925362503825808</v>
      </c>
      <c r="AK319" s="110">
        <f t="shared" si="178"/>
        <v>4.5753792399598625</v>
      </c>
      <c r="AL319" s="110">
        <f t="shared" si="179"/>
        <v>1.4106958100562188</v>
      </c>
      <c r="AM319" s="110">
        <f t="shared" si="180"/>
        <v>55.713964091612354</v>
      </c>
      <c r="AN319" s="110">
        <f t="shared" si="181"/>
        <v>65.487990155831469</v>
      </c>
      <c r="AO319" s="110">
        <f t="shared" si="182"/>
        <v>70.63388252749391</v>
      </c>
      <c r="AP319" s="110">
        <f t="shared" si="183"/>
        <v>19.672049787239864</v>
      </c>
      <c r="AQ319" s="90">
        <f t="shared" si="184"/>
        <v>0</v>
      </c>
      <c r="AR319" s="90">
        <f t="shared" si="185"/>
        <v>-10760.640000000003</v>
      </c>
      <c r="AS319" s="90">
        <f t="shared" si="186"/>
        <v>13065.426745914796</v>
      </c>
      <c r="AT319" s="89">
        <f t="shared" si="187"/>
        <v>0.21418677196846958</v>
      </c>
      <c r="AU319" s="109">
        <f t="shared" si="192"/>
        <v>778.04369312089875</v>
      </c>
      <c r="AV319" s="108">
        <f t="shared" si="170"/>
        <v>13843.470439035695</v>
      </c>
      <c r="AW319" s="129">
        <f t="shared" si="188"/>
        <v>0.28649136473626946</v>
      </c>
      <c r="AX319" s="90">
        <f t="shared" si="189"/>
        <v>918.27779118698663</v>
      </c>
      <c r="AY319" s="108">
        <f t="shared" si="171"/>
        <v>13983.704537101783</v>
      </c>
      <c r="AZ319" s="89">
        <f t="shared" si="190"/>
        <v>0.2995234983329782</v>
      </c>
      <c r="BA319" s="109"/>
      <c r="BB319" s="109">
        <f t="shared" si="191"/>
        <v>10760.640000000003</v>
      </c>
      <c r="BC319" s="109" t="e">
        <f>(B319*AM319)+(C319*AN319)+(D319*AO319)+(E319*AP319)+(F319*#REF!)+(G319*#REF!)</f>
        <v>#REF!</v>
      </c>
      <c r="BE319" s="108">
        <f t="shared" si="156"/>
        <v>75.769997000000004</v>
      </c>
      <c r="BF319" s="108">
        <f t="shared" si="157"/>
        <v>0</v>
      </c>
    </row>
    <row r="320" spans="1:58" ht="12.75" customHeight="1" x14ac:dyDescent="0.2">
      <c r="A320" s="107">
        <v>41288</v>
      </c>
      <c r="B320" s="108">
        <v>76.5</v>
      </c>
      <c r="C320" s="108">
        <v>61.57</v>
      </c>
      <c r="D320" s="108">
        <v>61.970001000000003</v>
      </c>
      <c r="E320" s="108">
        <v>76.239998</v>
      </c>
      <c r="F320" s="108"/>
      <c r="G320" s="108"/>
      <c r="L320" s="156">
        <f>IF(int=Weekly,-$B$4,IF(int=Bi_Weekly,0,IF(int=Monthly,0,IF(int=Quarterly,0,IF(int=Yearly,0,IF(int=None,0,0))))))</f>
        <v>0</v>
      </c>
      <c r="M320" s="110">
        <f t="shared" si="158"/>
        <v>0</v>
      </c>
      <c r="N320" s="126">
        <f t="shared" si="159"/>
        <v>0</v>
      </c>
      <c r="O320" s="110">
        <f t="shared" si="160"/>
        <v>0</v>
      </c>
      <c r="P320" s="110">
        <f t="shared" si="161"/>
        <v>0</v>
      </c>
      <c r="Q320" s="110">
        <f t="shared" si="172"/>
        <v>52.678467633814542</v>
      </c>
      <c r="R320" s="110">
        <f t="shared" si="173"/>
        <v>60.495453905448883</v>
      </c>
      <c r="S320" s="110">
        <f t="shared" si="174"/>
        <v>66.058503287534052</v>
      </c>
      <c r="T320" s="110">
        <f t="shared" si="175"/>
        <v>18.261353977183646</v>
      </c>
      <c r="U320" s="110"/>
      <c r="V320" s="110"/>
      <c r="W320" s="110"/>
      <c r="X320" s="110"/>
      <c r="Y320" s="110"/>
      <c r="Z320" s="110"/>
      <c r="AA320" s="110">
        <f t="shared" si="162"/>
        <v>0</v>
      </c>
      <c r="AB320" s="110">
        <f t="shared" si="163"/>
        <v>0</v>
      </c>
      <c r="AC320" s="110">
        <f t="shared" si="164"/>
        <v>0</v>
      </c>
      <c r="AD320" s="110">
        <f t="shared" si="165"/>
        <v>0</v>
      </c>
      <c r="AE320" s="110">
        <f t="shared" si="166"/>
        <v>0</v>
      </c>
      <c r="AF320" s="110">
        <f t="shared" si="167"/>
        <v>0</v>
      </c>
      <c r="AG320" s="110">
        <f t="shared" si="168"/>
        <v>0</v>
      </c>
      <c r="AH320" s="110">
        <f t="shared" si="169"/>
        <v>0</v>
      </c>
      <c r="AI320" s="110">
        <f t="shared" si="176"/>
        <v>3.0354964577978101</v>
      </c>
      <c r="AJ320" s="110">
        <f t="shared" si="177"/>
        <v>4.9925362503825808</v>
      </c>
      <c r="AK320" s="110">
        <f t="shared" si="178"/>
        <v>4.5753792399598625</v>
      </c>
      <c r="AL320" s="110">
        <f t="shared" si="179"/>
        <v>1.4106958100562188</v>
      </c>
      <c r="AM320" s="110">
        <f t="shared" si="180"/>
        <v>55.713964091612354</v>
      </c>
      <c r="AN320" s="110">
        <f t="shared" si="181"/>
        <v>65.487990155831469</v>
      </c>
      <c r="AO320" s="110">
        <f t="shared" si="182"/>
        <v>70.63388252749391</v>
      </c>
      <c r="AP320" s="110">
        <f t="shared" si="183"/>
        <v>19.672049787239864</v>
      </c>
      <c r="AQ320" s="90">
        <f t="shared" si="184"/>
        <v>0</v>
      </c>
      <c r="AR320" s="90">
        <f t="shared" si="185"/>
        <v>-10760.640000000003</v>
      </c>
      <c r="AS320" s="90">
        <f t="shared" si="186"/>
        <v>13240.498976430063</v>
      </c>
      <c r="AT320" s="89">
        <f t="shared" si="187"/>
        <v>0.23045645764843536</v>
      </c>
      <c r="AU320" s="109">
        <f t="shared" si="192"/>
        <v>778.04369312089875</v>
      </c>
      <c r="AV320" s="108">
        <f t="shared" si="170"/>
        <v>14018.542669550961</v>
      </c>
      <c r="AW320" s="129">
        <f t="shared" si="188"/>
        <v>0.30276105041623524</v>
      </c>
      <c r="AX320" s="90">
        <f t="shared" si="189"/>
        <v>930.69363777057424</v>
      </c>
      <c r="AY320" s="108">
        <f t="shared" si="171"/>
        <v>14171.192614200638</v>
      </c>
      <c r="AZ320" s="89">
        <f t="shared" si="190"/>
        <v>0.31694700447191182</v>
      </c>
      <c r="BA320" s="109"/>
      <c r="BB320" s="109">
        <f t="shared" si="191"/>
        <v>10760.640000000003</v>
      </c>
      <c r="BC320" s="109" t="e">
        <f>(B320*AM320)+(C320*AN320)+(D320*AO320)+(E320*AP320)+(F320*#REF!)+(G320*#REF!)</f>
        <v>#REF!</v>
      </c>
      <c r="BE320" s="108">
        <f t="shared" si="156"/>
        <v>76.5</v>
      </c>
      <c r="BF320" s="108">
        <f t="shared" si="157"/>
        <v>0</v>
      </c>
    </row>
    <row r="321" spans="1:58" ht="12.75" customHeight="1" x14ac:dyDescent="0.2">
      <c r="A321" s="107">
        <v>41296</v>
      </c>
      <c r="B321" s="108">
        <v>77.510002</v>
      </c>
      <c r="C321" s="108">
        <v>62.560001</v>
      </c>
      <c r="D321" s="108">
        <v>62.98</v>
      </c>
      <c r="E321" s="108">
        <v>77.209998999999996</v>
      </c>
      <c r="F321" s="108"/>
      <c r="G321" s="108"/>
      <c r="L321" s="156">
        <f>IF(int=Weekly,-$B$4,IF(int=Bi_Weekly,-$B$4,IF(int=Monthly,0,IF(int=Quarterly,-$B$4,IF(int=Yearly,0,IF(int=None,0,0))))))</f>
        <v>-489.12</v>
      </c>
      <c r="M321" s="110">
        <f t="shared" si="158"/>
        <v>2.0237489350084132</v>
      </c>
      <c r="N321" s="126">
        <f t="shared" si="159"/>
        <v>2.2712493243086747</v>
      </c>
      <c r="O321" s="110">
        <f t="shared" si="160"/>
        <v>2.2460067322959674</v>
      </c>
      <c r="P321" s="110">
        <f t="shared" si="161"/>
        <v>0.63095910673434941</v>
      </c>
      <c r="Q321" s="110">
        <f t="shared" si="172"/>
        <v>54.702216568822955</v>
      </c>
      <c r="R321" s="110">
        <f t="shared" si="173"/>
        <v>62.76670322975756</v>
      </c>
      <c r="S321" s="110">
        <f t="shared" si="174"/>
        <v>68.304510019830019</v>
      </c>
      <c r="T321" s="110">
        <f t="shared" si="175"/>
        <v>18.892313083917994</v>
      </c>
      <c r="U321" s="110"/>
      <c r="V321" s="110"/>
      <c r="W321" s="110"/>
      <c r="X321" s="110"/>
      <c r="Y321" s="110"/>
      <c r="Z321" s="110"/>
      <c r="AA321" s="110">
        <f t="shared" si="162"/>
        <v>0</v>
      </c>
      <c r="AB321" s="110">
        <f t="shared" si="163"/>
        <v>0</v>
      </c>
      <c r="AC321" s="110">
        <f t="shared" si="164"/>
        <v>0</v>
      </c>
      <c r="AD321" s="110">
        <f t="shared" si="165"/>
        <v>0</v>
      </c>
      <c r="AE321" s="110">
        <f t="shared" si="166"/>
        <v>0</v>
      </c>
      <c r="AF321" s="110">
        <f t="shared" si="167"/>
        <v>0</v>
      </c>
      <c r="AG321" s="110">
        <f t="shared" si="168"/>
        <v>0</v>
      </c>
      <c r="AH321" s="110">
        <f t="shared" si="169"/>
        <v>0</v>
      </c>
      <c r="AI321" s="110">
        <f t="shared" si="176"/>
        <v>3.0354964577978101</v>
      </c>
      <c r="AJ321" s="110">
        <f t="shared" si="177"/>
        <v>4.9925362503825808</v>
      </c>
      <c r="AK321" s="110">
        <f t="shared" si="178"/>
        <v>4.5753792399598625</v>
      </c>
      <c r="AL321" s="110">
        <f t="shared" si="179"/>
        <v>1.4106958100562188</v>
      </c>
      <c r="AM321" s="110">
        <f t="shared" si="180"/>
        <v>57.737713026620767</v>
      </c>
      <c r="AN321" s="110">
        <f t="shared" si="181"/>
        <v>67.759239480140138</v>
      </c>
      <c r="AO321" s="110">
        <f t="shared" si="182"/>
        <v>72.879889259789877</v>
      </c>
      <c r="AP321" s="110">
        <f t="shared" si="183"/>
        <v>20.303008893974212</v>
      </c>
      <c r="AQ321" s="90">
        <f t="shared" si="184"/>
        <v>0</v>
      </c>
      <c r="AR321" s="90">
        <f t="shared" si="185"/>
        <v>-11249.760000000004</v>
      </c>
      <c r="AS321" s="90">
        <f t="shared" si="186"/>
        <v>13927.147447840125</v>
      </c>
      <c r="AT321" s="89">
        <f t="shared" si="187"/>
        <v>0.23799507259178143</v>
      </c>
      <c r="AU321" s="109">
        <f t="shared" si="192"/>
        <v>778.04369312089875</v>
      </c>
      <c r="AV321" s="108">
        <f t="shared" si="170"/>
        <v>14705.191140961024</v>
      </c>
      <c r="AW321" s="129">
        <f t="shared" si="188"/>
        <v>0.30715598741315531</v>
      </c>
      <c r="AX321" s="90">
        <f t="shared" si="189"/>
        <v>944.6916159477887</v>
      </c>
      <c r="AY321" s="108">
        <f t="shared" si="171"/>
        <v>14871.839063787913</v>
      </c>
      <c r="AZ321" s="89">
        <f t="shared" si="190"/>
        <v>0.32196945212945938</v>
      </c>
      <c r="BA321" s="109"/>
      <c r="BB321" s="109">
        <f t="shared" si="191"/>
        <v>11249.760000000004</v>
      </c>
      <c r="BC321" s="109" t="e">
        <f>(B321*AM321)+(C321*AN321)+(D321*AO321)+(E321*AP321)+(F321*#REF!)+(G321*#REF!)</f>
        <v>#REF!</v>
      </c>
      <c r="BE321" s="108">
        <f t="shared" si="156"/>
        <v>77.510002</v>
      </c>
      <c r="BF321" s="108">
        <f t="shared" si="157"/>
        <v>0</v>
      </c>
    </row>
    <row r="322" spans="1:58" ht="12.75" customHeight="1" x14ac:dyDescent="0.2">
      <c r="A322" s="107">
        <v>41302</v>
      </c>
      <c r="B322" s="108">
        <v>78</v>
      </c>
      <c r="C322" s="108">
        <v>63.139999000000003</v>
      </c>
      <c r="D322" s="108">
        <v>63.57</v>
      </c>
      <c r="E322" s="108">
        <v>78.029999000000004</v>
      </c>
      <c r="F322" s="108"/>
      <c r="G322" s="108"/>
      <c r="L322" s="156">
        <f>IF(int=Weekly,-$B$4,IF(int=Bi_Weekly,0,IF(int=Monthly,0,IF(int=Quarterly,0,IF(int=Yearly,0,IF(int=None,0,0))))))</f>
        <v>0</v>
      </c>
      <c r="M322" s="110">
        <f t="shared" si="158"/>
        <v>0</v>
      </c>
      <c r="N322" s="126">
        <f t="shared" si="159"/>
        <v>0</v>
      </c>
      <c r="O322" s="110">
        <f t="shared" si="160"/>
        <v>0</v>
      </c>
      <c r="P322" s="110">
        <f t="shared" si="161"/>
        <v>0</v>
      </c>
      <c r="Q322" s="110">
        <f t="shared" si="172"/>
        <v>54.702216568822955</v>
      </c>
      <c r="R322" s="110">
        <f t="shared" si="173"/>
        <v>62.76670322975756</v>
      </c>
      <c r="S322" s="110">
        <f t="shared" si="174"/>
        <v>68.304510019830019</v>
      </c>
      <c r="T322" s="110">
        <f t="shared" si="175"/>
        <v>18.892313083917994</v>
      </c>
      <c r="U322" s="110"/>
      <c r="V322" s="110"/>
      <c r="W322" s="110"/>
      <c r="X322" s="110"/>
      <c r="Y322" s="110"/>
      <c r="Z322" s="110"/>
      <c r="AA322" s="110">
        <f t="shared" si="162"/>
        <v>0</v>
      </c>
      <c r="AB322" s="110">
        <f t="shared" si="163"/>
        <v>0</v>
      </c>
      <c r="AC322" s="110">
        <f t="shared" si="164"/>
        <v>0</v>
      </c>
      <c r="AD322" s="110">
        <f t="shared" si="165"/>
        <v>0</v>
      </c>
      <c r="AE322" s="110">
        <f t="shared" si="166"/>
        <v>0</v>
      </c>
      <c r="AF322" s="110">
        <f t="shared" si="167"/>
        <v>0</v>
      </c>
      <c r="AG322" s="110">
        <f t="shared" si="168"/>
        <v>0</v>
      </c>
      <c r="AH322" s="110">
        <f t="shared" si="169"/>
        <v>0</v>
      </c>
      <c r="AI322" s="110">
        <f t="shared" si="176"/>
        <v>3.0354964577978101</v>
      </c>
      <c r="AJ322" s="110">
        <f t="shared" si="177"/>
        <v>4.9925362503825808</v>
      </c>
      <c r="AK322" s="110">
        <f t="shared" si="178"/>
        <v>4.5753792399598625</v>
      </c>
      <c r="AL322" s="110">
        <f t="shared" si="179"/>
        <v>1.4106958100562188</v>
      </c>
      <c r="AM322" s="110">
        <f t="shared" si="180"/>
        <v>57.737713026620767</v>
      </c>
      <c r="AN322" s="110">
        <f t="shared" si="181"/>
        <v>67.759239480140138</v>
      </c>
      <c r="AO322" s="110">
        <f t="shared" si="182"/>
        <v>72.879889259789877</v>
      </c>
      <c r="AP322" s="110">
        <f t="shared" si="183"/>
        <v>20.303008893974212</v>
      </c>
      <c r="AQ322" s="90">
        <f t="shared" si="184"/>
        <v>0</v>
      </c>
      <c r="AR322" s="90">
        <f t="shared" si="185"/>
        <v>-11249.760000000004</v>
      </c>
      <c r="AS322" s="90">
        <f t="shared" si="186"/>
        <v>14046.147344534782</v>
      </c>
      <c r="AT322" s="89">
        <f t="shared" si="187"/>
        <v>0.24857306685073977</v>
      </c>
      <c r="AU322" s="109">
        <f t="shared" si="192"/>
        <v>778.04369312089875</v>
      </c>
      <c r="AV322" s="108">
        <f t="shared" si="170"/>
        <v>14824.191037655681</v>
      </c>
      <c r="AW322" s="129">
        <f t="shared" si="188"/>
        <v>0.31773398167211342</v>
      </c>
      <c r="AX322" s="90">
        <f t="shared" si="189"/>
        <v>952.93090849708858</v>
      </c>
      <c r="AY322" s="108">
        <f t="shared" si="171"/>
        <v>14999.07825303187</v>
      </c>
      <c r="AZ322" s="89">
        <f t="shared" si="190"/>
        <v>0.33327984357282858</v>
      </c>
      <c r="BA322" s="109"/>
      <c r="BB322" s="109">
        <f t="shared" si="191"/>
        <v>11249.760000000004</v>
      </c>
      <c r="BC322" s="109" t="e">
        <f>(B322*AM322)+(C322*AN322)+(D322*AO322)+(E322*AP322)+(F322*#REF!)+(G322*#REF!)</f>
        <v>#REF!</v>
      </c>
      <c r="BE322" s="108">
        <f t="shared" si="156"/>
        <v>78</v>
      </c>
      <c r="BF322" s="108">
        <f t="shared" si="157"/>
        <v>0</v>
      </c>
    </row>
    <row r="323" spans="1:58" ht="12.75" customHeight="1" x14ac:dyDescent="0.2">
      <c r="A323" s="107">
        <v>41309</v>
      </c>
      <c r="B323" s="108">
        <v>78.379997000000003</v>
      </c>
      <c r="C323" s="108">
        <v>63.259998000000003</v>
      </c>
      <c r="D323" s="108">
        <v>64.169998000000007</v>
      </c>
      <c r="E323" s="108">
        <v>78.569999999999993</v>
      </c>
      <c r="F323" s="108"/>
      <c r="G323" s="108"/>
      <c r="L323" s="156">
        <f>IF(int=Weekly,-$B$4,IF(int=Bi_Weekly,-$B$4,IF(int=Monthly,-$B$4,IF(int=Quarterly,0,IF(int=Yearly,0,IF(int=None,0,0))))))</f>
        <v>0</v>
      </c>
      <c r="M323" s="110">
        <f t="shared" si="158"/>
        <v>0</v>
      </c>
      <c r="N323" s="126">
        <f t="shared" si="159"/>
        <v>0</v>
      </c>
      <c r="O323" s="110">
        <f t="shared" si="160"/>
        <v>0</v>
      </c>
      <c r="P323" s="110">
        <f t="shared" si="161"/>
        <v>0</v>
      </c>
      <c r="Q323" s="110">
        <f t="shared" si="172"/>
        <v>54.702216568822955</v>
      </c>
      <c r="R323" s="110">
        <f t="shared" si="173"/>
        <v>62.76670322975756</v>
      </c>
      <c r="S323" s="110">
        <f t="shared" si="174"/>
        <v>68.304510019830019</v>
      </c>
      <c r="T323" s="110">
        <f t="shared" si="175"/>
        <v>18.892313083917994</v>
      </c>
      <c r="U323" s="110"/>
      <c r="V323" s="110"/>
      <c r="W323" s="110"/>
      <c r="X323" s="110"/>
      <c r="Y323" s="110"/>
      <c r="Z323" s="110"/>
      <c r="AA323" s="110">
        <f t="shared" si="162"/>
        <v>0</v>
      </c>
      <c r="AB323" s="110">
        <f t="shared" si="163"/>
        <v>0</v>
      </c>
      <c r="AC323" s="110">
        <f t="shared" si="164"/>
        <v>0</v>
      </c>
      <c r="AD323" s="110">
        <f t="shared" si="165"/>
        <v>0</v>
      </c>
      <c r="AE323" s="110">
        <f t="shared" si="166"/>
        <v>0</v>
      </c>
      <c r="AF323" s="110">
        <f t="shared" si="167"/>
        <v>0</v>
      </c>
      <c r="AG323" s="110">
        <f t="shared" si="168"/>
        <v>0</v>
      </c>
      <c r="AH323" s="110">
        <f t="shared" si="169"/>
        <v>0</v>
      </c>
      <c r="AI323" s="110">
        <f t="shared" si="176"/>
        <v>3.0354964577978101</v>
      </c>
      <c r="AJ323" s="110">
        <f t="shared" si="177"/>
        <v>4.9925362503825808</v>
      </c>
      <c r="AK323" s="110">
        <f t="shared" si="178"/>
        <v>4.5753792399598625</v>
      </c>
      <c r="AL323" s="110">
        <f t="shared" si="179"/>
        <v>1.4106958100562188</v>
      </c>
      <c r="AM323" s="110">
        <f t="shared" si="180"/>
        <v>57.737713026620767</v>
      </c>
      <c r="AN323" s="110">
        <f t="shared" si="181"/>
        <v>67.759239480140138</v>
      </c>
      <c r="AO323" s="110">
        <f t="shared" si="182"/>
        <v>72.879889259789877</v>
      </c>
      <c r="AP323" s="110">
        <f t="shared" si="183"/>
        <v>20.303008893974212</v>
      </c>
      <c r="AQ323" s="90">
        <f t="shared" si="184"/>
        <v>0</v>
      </c>
      <c r="AR323" s="90">
        <f t="shared" si="185"/>
        <v>-11249.760000000004</v>
      </c>
      <c r="AS323" s="90">
        <f t="shared" si="186"/>
        <v>14125.65040170566</v>
      </c>
      <c r="AT323" s="89">
        <f t="shared" si="187"/>
        <v>0.25564015603049794</v>
      </c>
      <c r="AU323" s="109">
        <f t="shared" si="192"/>
        <v>778.04369312089875</v>
      </c>
      <c r="AV323" s="108">
        <f t="shared" si="170"/>
        <v>14903.694094826558</v>
      </c>
      <c r="AW323" s="129">
        <f t="shared" si="188"/>
        <v>0.32480107085187182</v>
      </c>
      <c r="AX323" s="90">
        <f t="shared" si="189"/>
        <v>958.19048294341565</v>
      </c>
      <c r="AY323" s="108">
        <f t="shared" si="171"/>
        <v>15083.840884649075</v>
      </c>
      <c r="AZ323" s="89">
        <f t="shared" si="190"/>
        <v>0.34081446045507358</v>
      </c>
      <c r="BA323" s="109"/>
      <c r="BB323" s="109">
        <f t="shared" si="191"/>
        <v>11249.760000000004</v>
      </c>
      <c r="BC323" s="109" t="e">
        <f>(B323*AM323)+(C323*AN323)+(D323*AO323)+(E323*AP323)+(F323*#REF!)+(G323*#REF!)</f>
        <v>#REF!</v>
      </c>
      <c r="BE323" s="108">
        <f t="shared" si="156"/>
        <v>78.379997000000003</v>
      </c>
      <c r="BF323" s="108">
        <f t="shared" si="157"/>
        <v>0</v>
      </c>
    </row>
    <row r="324" spans="1:58" ht="12.75" customHeight="1" x14ac:dyDescent="0.2">
      <c r="A324" s="113">
        <v>41316</v>
      </c>
      <c r="B324" s="108">
        <v>78.589995999999999</v>
      </c>
      <c r="C324" s="108">
        <v>63.580002</v>
      </c>
      <c r="D324" s="108">
        <v>64.559997999999993</v>
      </c>
      <c r="E324" s="108">
        <v>79.680000000000007</v>
      </c>
      <c r="F324" s="108"/>
      <c r="G324" s="108"/>
      <c r="L324" s="156">
        <f>IF(int=Weekly,-$B$4,IF(int=Bi_Weekly,0,IF(int=Monthly,0,IF(int=Quarterly,0,IF(int=Yearly,0,IF(int=None,0,0))))))</f>
        <v>0</v>
      </c>
      <c r="M324" s="110">
        <f t="shared" si="158"/>
        <v>0</v>
      </c>
      <c r="N324" s="126">
        <f t="shared" si="159"/>
        <v>0</v>
      </c>
      <c r="O324" s="110">
        <f t="shared" si="160"/>
        <v>0</v>
      </c>
      <c r="P324" s="110">
        <f t="shared" si="161"/>
        <v>0</v>
      </c>
      <c r="Q324" s="110">
        <f t="shared" si="172"/>
        <v>54.702216568822955</v>
      </c>
      <c r="R324" s="110">
        <f t="shared" si="173"/>
        <v>62.76670322975756</v>
      </c>
      <c r="S324" s="110">
        <f t="shared" si="174"/>
        <v>68.304510019830019</v>
      </c>
      <c r="T324" s="110">
        <f t="shared" si="175"/>
        <v>18.892313083917994</v>
      </c>
      <c r="U324" s="110"/>
      <c r="V324" s="110"/>
      <c r="W324" s="110"/>
      <c r="X324" s="110"/>
      <c r="Y324" s="110"/>
      <c r="Z324" s="110"/>
      <c r="AA324" s="110">
        <f t="shared" si="162"/>
        <v>0</v>
      </c>
      <c r="AB324" s="110">
        <f t="shared" si="163"/>
        <v>0</v>
      </c>
      <c r="AC324" s="110">
        <f t="shared" si="164"/>
        <v>0</v>
      </c>
      <c r="AD324" s="110">
        <f t="shared" si="165"/>
        <v>0</v>
      </c>
      <c r="AE324" s="110">
        <f t="shared" si="166"/>
        <v>0</v>
      </c>
      <c r="AF324" s="110">
        <f t="shared" si="167"/>
        <v>0</v>
      </c>
      <c r="AG324" s="110">
        <f t="shared" si="168"/>
        <v>0</v>
      </c>
      <c r="AH324" s="110">
        <f t="shared" si="169"/>
        <v>0</v>
      </c>
      <c r="AI324" s="110">
        <f t="shared" si="176"/>
        <v>3.0354964577978101</v>
      </c>
      <c r="AJ324" s="110">
        <f t="shared" si="177"/>
        <v>4.9925362503825808</v>
      </c>
      <c r="AK324" s="110">
        <f t="shared" si="178"/>
        <v>4.5753792399598625</v>
      </c>
      <c r="AL324" s="110">
        <f t="shared" si="179"/>
        <v>1.4106958100562188</v>
      </c>
      <c r="AM324" s="110">
        <f t="shared" si="180"/>
        <v>57.737713026620767</v>
      </c>
      <c r="AN324" s="110">
        <f t="shared" si="181"/>
        <v>67.759239480140138</v>
      </c>
      <c r="AO324" s="110">
        <f t="shared" si="182"/>
        <v>72.879889259789877</v>
      </c>
      <c r="AP324" s="110">
        <f t="shared" si="183"/>
        <v>20.303008893974212</v>
      </c>
      <c r="AQ324" s="90">
        <f t="shared" si="184"/>
        <v>0</v>
      </c>
      <c r="AR324" s="90">
        <f t="shared" si="185"/>
        <v>-11249.760000000004</v>
      </c>
      <c r="AS324" s="90">
        <f t="shared" si="186"/>
        <v>14204.832635014114</v>
      </c>
      <c r="AT324" s="89">
        <f t="shared" si="187"/>
        <v>0.26267872692520644</v>
      </c>
      <c r="AU324" s="109">
        <f t="shared" si="192"/>
        <v>778.04369312089875</v>
      </c>
      <c r="AV324" s="108">
        <f t="shared" si="170"/>
        <v>14982.876328135013</v>
      </c>
      <c r="AW324" s="129">
        <f t="shared" si="188"/>
        <v>0.33183964174658009</v>
      </c>
      <c r="AX324" s="90">
        <f t="shared" si="189"/>
        <v>963.77583598707088</v>
      </c>
      <c r="AY324" s="108">
        <f t="shared" si="171"/>
        <v>15168.608471001186</v>
      </c>
      <c r="AZ324" s="89">
        <f t="shared" si="190"/>
        <v>0.34834951776759504</v>
      </c>
      <c r="BA324" s="109"/>
      <c r="BB324" s="109">
        <f t="shared" si="191"/>
        <v>11249.760000000004</v>
      </c>
      <c r="BC324" s="109" t="e">
        <f>(B324*AM324)+(C324*AN324)+(D324*AO324)+(E324*AP324)+(F324*#REF!)+(G324*#REF!)</f>
        <v>#REF!</v>
      </c>
      <c r="BE324" s="108">
        <f t="shared" si="156"/>
        <v>78.589995999999999</v>
      </c>
      <c r="BF324" s="108">
        <f t="shared" si="157"/>
        <v>0</v>
      </c>
    </row>
    <row r="325" spans="1:58" ht="12.75" customHeight="1" x14ac:dyDescent="0.2">
      <c r="A325" s="107">
        <v>41324</v>
      </c>
      <c r="B325" s="108">
        <v>78.309997999999993</v>
      </c>
      <c r="C325" s="108">
        <v>63.549999</v>
      </c>
      <c r="D325" s="108">
        <v>64</v>
      </c>
      <c r="E325" s="108">
        <v>78.989998</v>
      </c>
      <c r="F325" s="108"/>
      <c r="G325" s="108"/>
      <c r="L325" s="156">
        <f>IF(int=Weekly,-$B$4,IF(int=Bi_Weekly,-$B$4,IF(int=Monthly,0,IF(int=Quarterly,0,IF(int=Yearly,0,IF(int=None,0,0))))))</f>
        <v>0</v>
      </c>
      <c r="M325" s="110">
        <f t="shared" si="158"/>
        <v>0</v>
      </c>
      <c r="N325" s="126">
        <f t="shared" si="159"/>
        <v>0</v>
      </c>
      <c r="O325" s="110">
        <f t="shared" si="160"/>
        <v>0</v>
      </c>
      <c r="P325" s="110">
        <f t="shared" si="161"/>
        <v>0</v>
      </c>
      <c r="Q325" s="110">
        <f t="shared" si="172"/>
        <v>54.702216568822955</v>
      </c>
      <c r="R325" s="110">
        <f t="shared" si="173"/>
        <v>62.76670322975756</v>
      </c>
      <c r="S325" s="110">
        <f t="shared" si="174"/>
        <v>68.304510019830019</v>
      </c>
      <c r="T325" s="110">
        <f t="shared" si="175"/>
        <v>18.892313083917994</v>
      </c>
      <c r="U325" s="110"/>
      <c r="V325" s="110"/>
      <c r="W325" s="110"/>
      <c r="X325" s="110"/>
      <c r="Y325" s="110"/>
      <c r="Z325" s="110"/>
      <c r="AA325" s="110">
        <f t="shared" si="162"/>
        <v>0</v>
      </c>
      <c r="AB325" s="110">
        <f t="shared" si="163"/>
        <v>0</v>
      </c>
      <c r="AC325" s="110">
        <f t="shared" si="164"/>
        <v>0</v>
      </c>
      <c r="AD325" s="110">
        <f t="shared" si="165"/>
        <v>0</v>
      </c>
      <c r="AE325" s="110">
        <f t="shared" si="166"/>
        <v>0</v>
      </c>
      <c r="AF325" s="110">
        <f t="shared" si="167"/>
        <v>0</v>
      </c>
      <c r="AG325" s="110">
        <f t="shared" si="168"/>
        <v>0</v>
      </c>
      <c r="AH325" s="110">
        <f t="shared" si="169"/>
        <v>0</v>
      </c>
      <c r="AI325" s="110">
        <f t="shared" si="176"/>
        <v>3.0354964577978101</v>
      </c>
      <c r="AJ325" s="110">
        <f t="shared" si="177"/>
        <v>4.9925362503825808</v>
      </c>
      <c r="AK325" s="110">
        <f t="shared" si="178"/>
        <v>4.5753792399598625</v>
      </c>
      <c r="AL325" s="110">
        <f t="shared" si="179"/>
        <v>1.4106958100562188</v>
      </c>
      <c r="AM325" s="110">
        <f t="shared" si="180"/>
        <v>57.737713026620767</v>
      </c>
      <c r="AN325" s="110">
        <f t="shared" si="181"/>
        <v>67.759239480140138</v>
      </c>
      <c r="AO325" s="110">
        <f t="shared" si="182"/>
        <v>72.879889259789877</v>
      </c>
      <c r="AP325" s="110">
        <f t="shared" si="183"/>
        <v>20.303008893974212</v>
      </c>
      <c r="AQ325" s="90">
        <f t="shared" si="184"/>
        <v>0</v>
      </c>
      <c r="AR325" s="90">
        <f t="shared" si="185"/>
        <v>-11249.760000000004</v>
      </c>
      <c r="AS325" s="90">
        <f t="shared" si="186"/>
        <v>14136.346811567659</v>
      </c>
      <c r="AT325" s="89">
        <f t="shared" si="187"/>
        <v>0.25659096830222627</v>
      </c>
      <c r="AU325" s="109">
        <f t="shared" si="192"/>
        <v>778.04369312089875</v>
      </c>
      <c r="AV325" s="108">
        <f t="shared" si="170"/>
        <v>14914.390504688557</v>
      </c>
      <c r="AW325" s="129">
        <f t="shared" si="188"/>
        <v>0.32575188312360015</v>
      </c>
      <c r="AX325" s="90">
        <f t="shared" si="189"/>
        <v>959.24052583081061</v>
      </c>
      <c r="AY325" s="108">
        <f t="shared" si="171"/>
        <v>15095.587337398469</v>
      </c>
      <c r="AZ325" s="89">
        <f t="shared" si="190"/>
        <v>0.34185861186358313</v>
      </c>
      <c r="BA325" s="109"/>
      <c r="BB325" s="109">
        <f t="shared" si="191"/>
        <v>11249.760000000004</v>
      </c>
      <c r="BC325" s="109" t="e">
        <f>(B325*AM325)+(C325*AN325)+(D325*AO325)+(E325*AP325)+(F325*#REF!)+(G325*#REF!)</f>
        <v>#REF!</v>
      </c>
      <c r="BE325" s="108">
        <f t="shared" si="156"/>
        <v>78.309997999999993</v>
      </c>
      <c r="BF325" s="108">
        <f t="shared" si="157"/>
        <v>0</v>
      </c>
    </row>
    <row r="326" spans="1:58" ht="12.75" customHeight="1" x14ac:dyDescent="0.2">
      <c r="A326" s="107">
        <v>41330</v>
      </c>
      <c r="B326" s="108">
        <v>78.419998000000007</v>
      </c>
      <c r="C326" s="108">
        <v>63.619999</v>
      </c>
      <c r="D326" s="108">
        <v>64.110000999999997</v>
      </c>
      <c r="E326" s="108">
        <v>78.699996999999996</v>
      </c>
      <c r="F326" s="108"/>
      <c r="G326" s="108"/>
      <c r="L326" s="156">
        <f>IF(int=Weekly,-$B$4,IF(int=Bi_Weekly,0,IF(int=Monthly,0,IF(int=Quarterly,0,IF(int=Yearly,0,IF(int=None,0,0))))))</f>
        <v>0</v>
      </c>
      <c r="M326" s="110">
        <f t="shared" si="158"/>
        <v>0</v>
      </c>
      <c r="N326" s="126">
        <f t="shared" si="159"/>
        <v>0</v>
      </c>
      <c r="O326" s="110">
        <f t="shared" si="160"/>
        <v>0</v>
      </c>
      <c r="P326" s="110">
        <f t="shared" si="161"/>
        <v>0</v>
      </c>
      <c r="Q326" s="110">
        <f t="shared" si="172"/>
        <v>54.702216568822955</v>
      </c>
      <c r="R326" s="110">
        <f t="shared" si="173"/>
        <v>62.76670322975756</v>
      </c>
      <c r="S326" s="110">
        <f t="shared" si="174"/>
        <v>68.304510019830019</v>
      </c>
      <c r="T326" s="110">
        <f t="shared" si="175"/>
        <v>18.892313083917994</v>
      </c>
      <c r="U326" s="110"/>
      <c r="V326" s="110"/>
      <c r="W326" s="110"/>
      <c r="X326" s="110"/>
      <c r="Y326" s="110"/>
      <c r="Z326" s="110"/>
      <c r="AA326" s="110">
        <f t="shared" si="162"/>
        <v>0</v>
      </c>
      <c r="AB326" s="110">
        <f t="shared" si="163"/>
        <v>0</v>
      </c>
      <c r="AC326" s="110">
        <f t="shared" si="164"/>
        <v>0</v>
      </c>
      <c r="AD326" s="110">
        <f t="shared" si="165"/>
        <v>0</v>
      </c>
      <c r="AE326" s="110">
        <f t="shared" si="166"/>
        <v>0</v>
      </c>
      <c r="AF326" s="110">
        <f t="shared" si="167"/>
        <v>0</v>
      </c>
      <c r="AG326" s="110">
        <f t="shared" si="168"/>
        <v>0</v>
      </c>
      <c r="AH326" s="110">
        <f t="shared" si="169"/>
        <v>0</v>
      </c>
      <c r="AI326" s="110">
        <f t="shared" si="176"/>
        <v>3.0354964577978101</v>
      </c>
      <c r="AJ326" s="110">
        <f t="shared" si="177"/>
        <v>4.9925362503825808</v>
      </c>
      <c r="AK326" s="110">
        <f t="shared" si="178"/>
        <v>4.5753792399598625</v>
      </c>
      <c r="AL326" s="110">
        <f t="shared" si="179"/>
        <v>1.4106958100562188</v>
      </c>
      <c r="AM326" s="110">
        <f t="shared" si="180"/>
        <v>57.737713026620767</v>
      </c>
      <c r="AN326" s="110">
        <f t="shared" si="181"/>
        <v>67.759239480140138</v>
      </c>
      <c r="AO326" s="110">
        <f t="shared" si="182"/>
        <v>72.879889259789877</v>
      </c>
      <c r="AP326" s="110">
        <f t="shared" si="183"/>
        <v>20.303008893974212</v>
      </c>
      <c r="AQ326" s="90">
        <f t="shared" si="184"/>
        <v>0</v>
      </c>
      <c r="AR326" s="90">
        <f t="shared" si="185"/>
        <v>-11249.760000000004</v>
      </c>
      <c r="AS326" s="90">
        <f t="shared" si="186"/>
        <v>14148.792499336356</v>
      </c>
      <c r="AT326" s="89">
        <f t="shared" si="187"/>
        <v>0.257697275260659</v>
      </c>
      <c r="AU326" s="109">
        <f t="shared" si="192"/>
        <v>778.04369312089875</v>
      </c>
      <c r="AV326" s="108">
        <f t="shared" si="170"/>
        <v>14926.836192457255</v>
      </c>
      <c r="AW326" s="129">
        <f t="shared" si="188"/>
        <v>0.32685819008203287</v>
      </c>
      <c r="AX326" s="90">
        <f t="shared" si="189"/>
        <v>960.0181010748579</v>
      </c>
      <c r="AY326" s="108">
        <f t="shared" si="171"/>
        <v>15108.810600411214</v>
      </c>
      <c r="AZ326" s="89">
        <f t="shared" si="190"/>
        <v>0.34303403809603128</v>
      </c>
      <c r="BA326" s="109"/>
      <c r="BB326" s="109">
        <f t="shared" si="191"/>
        <v>11249.760000000004</v>
      </c>
      <c r="BC326" s="109" t="e">
        <f>(B326*AM326)+(C326*AN326)+(D326*AO326)+(E326*AP326)+(F326*#REF!)+(G326*#REF!)</f>
        <v>#REF!</v>
      </c>
      <c r="BE326" s="108">
        <f t="shared" si="156"/>
        <v>78.419998000000007</v>
      </c>
      <c r="BF326" s="108">
        <f t="shared" si="157"/>
        <v>0</v>
      </c>
    </row>
    <row r="327" spans="1:58" ht="12.75" customHeight="1" x14ac:dyDescent="0.2">
      <c r="A327" s="107">
        <v>41337</v>
      </c>
      <c r="B327" s="108">
        <v>80.269997000000004</v>
      </c>
      <c r="C327" s="108">
        <v>65.040001000000004</v>
      </c>
      <c r="D327" s="108">
        <v>65.800003000000004</v>
      </c>
      <c r="E327" s="108">
        <v>80.900002000000001</v>
      </c>
      <c r="F327" s="108"/>
      <c r="G327" s="108"/>
      <c r="L327" s="156">
        <f>IF(int=Weekly,-$B$4,IF(int=Bi_Weekly,-$B$4,IF(int=Monthly,-$B$4,IF(int=Quarterly,0,IF(int=Yearly,0,IF(int=None,0,0))))))</f>
        <v>0</v>
      </c>
      <c r="M327" s="110">
        <f t="shared" si="158"/>
        <v>0</v>
      </c>
      <c r="N327" s="126">
        <f t="shared" si="159"/>
        <v>0</v>
      </c>
      <c r="O327" s="110">
        <f t="shared" si="160"/>
        <v>0</v>
      </c>
      <c r="P327" s="110">
        <f t="shared" si="161"/>
        <v>0</v>
      </c>
      <c r="Q327" s="110">
        <f t="shared" si="172"/>
        <v>54.702216568822955</v>
      </c>
      <c r="R327" s="110">
        <f t="shared" si="173"/>
        <v>62.76670322975756</v>
      </c>
      <c r="S327" s="110">
        <f t="shared" si="174"/>
        <v>68.304510019830019</v>
      </c>
      <c r="T327" s="110">
        <f t="shared" si="175"/>
        <v>18.892313083917994</v>
      </c>
      <c r="U327" s="110"/>
      <c r="V327" s="110"/>
      <c r="W327" s="110"/>
      <c r="X327" s="110"/>
      <c r="Y327" s="110"/>
      <c r="Z327" s="110"/>
      <c r="AA327" s="110">
        <f t="shared" si="162"/>
        <v>0</v>
      </c>
      <c r="AB327" s="110">
        <f t="shared" si="163"/>
        <v>0</v>
      </c>
      <c r="AC327" s="110">
        <f t="shared" si="164"/>
        <v>0</v>
      </c>
      <c r="AD327" s="110">
        <f t="shared" si="165"/>
        <v>0</v>
      </c>
      <c r="AE327" s="110">
        <f t="shared" si="166"/>
        <v>0</v>
      </c>
      <c r="AF327" s="110">
        <f t="shared" si="167"/>
        <v>0</v>
      </c>
      <c r="AG327" s="110">
        <f t="shared" si="168"/>
        <v>0</v>
      </c>
      <c r="AH327" s="110">
        <f t="shared" si="169"/>
        <v>0</v>
      </c>
      <c r="AI327" s="110">
        <f t="shared" si="176"/>
        <v>3.0354964577978101</v>
      </c>
      <c r="AJ327" s="110">
        <f t="shared" si="177"/>
        <v>4.9925362503825808</v>
      </c>
      <c r="AK327" s="110">
        <f t="shared" si="178"/>
        <v>4.5753792399598625</v>
      </c>
      <c r="AL327" s="110">
        <f t="shared" si="179"/>
        <v>1.4106958100562188</v>
      </c>
      <c r="AM327" s="110">
        <f t="shared" si="180"/>
        <v>57.737713026620767</v>
      </c>
      <c r="AN327" s="110">
        <f t="shared" si="181"/>
        <v>67.759239480140138</v>
      </c>
      <c r="AO327" s="110">
        <f t="shared" si="182"/>
        <v>72.879889259789877</v>
      </c>
      <c r="AP327" s="110">
        <f t="shared" si="183"/>
        <v>20.303008893974212</v>
      </c>
      <c r="AQ327" s="90">
        <f t="shared" si="184"/>
        <v>0</v>
      </c>
      <c r="AR327" s="90">
        <f t="shared" si="185"/>
        <v>-11249.760000000004</v>
      </c>
      <c r="AS327" s="90">
        <f t="shared" si="186"/>
        <v>14496.118331194841</v>
      </c>
      <c r="AT327" s="89">
        <f t="shared" si="187"/>
        <v>0.28857134118370853</v>
      </c>
      <c r="AU327" s="109">
        <f t="shared" si="192"/>
        <v>778.04369312089875</v>
      </c>
      <c r="AV327" s="108">
        <f t="shared" si="170"/>
        <v>15274.162024315739</v>
      </c>
      <c r="AW327" s="129">
        <f t="shared" si="188"/>
        <v>0.35773225600508218</v>
      </c>
      <c r="AX327" s="90">
        <f t="shared" si="189"/>
        <v>983.55911584879652</v>
      </c>
      <c r="AY327" s="108">
        <f t="shared" si="171"/>
        <v>15479.677447043638</v>
      </c>
      <c r="AZ327" s="89">
        <f t="shared" si="190"/>
        <v>0.3760006833073446</v>
      </c>
      <c r="BA327" s="109"/>
      <c r="BB327" s="109">
        <f t="shared" si="191"/>
        <v>11249.760000000004</v>
      </c>
      <c r="BC327" s="109" t="e">
        <f>(B327*AM327)+(C327*AN327)+(D327*AO327)+(E327*AP327)+(F327*#REF!)+(G327*#REF!)</f>
        <v>#REF!</v>
      </c>
      <c r="BE327" s="108">
        <f t="shared" si="156"/>
        <v>80.269997000000004</v>
      </c>
      <c r="BF327" s="108">
        <f t="shared" si="157"/>
        <v>0</v>
      </c>
    </row>
    <row r="328" spans="1:58" ht="12.75" customHeight="1" x14ac:dyDescent="0.2">
      <c r="A328" s="107">
        <v>41344</v>
      </c>
      <c r="B328" s="108">
        <v>80.870002999999997</v>
      </c>
      <c r="C328" s="108">
        <v>65.699996999999996</v>
      </c>
      <c r="D328" s="108">
        <v>66.790001000000004</v>
      </c>
      <c r="E328" s="108">
        <v>82.010002</v>
      </c>
      <c r="F328" s="108"/>
      <c r="G328" s="108"/>
      <c r="L328" s="156">
        <f>IF(int=Weekly,-$B$4,IF(int=Bi_Weekly,0,IF(int=Monthly,0,IF(int=Quarterly,0,IF(int=Yearly,0,IF(int=None,0,0))))))</f>
        <v>0</v>
      </c>
      <c r="M328" s="110">
        <f t="shared" si="158"/>
        <v>0</v>
      </c>
      <c r="N328" s="126">
        <f t="shared" si="159"/>
        <v>0</v>
      </c>
      <c r="O328" s="110">
        <f t="shared" si="160"/>
        <v>0</v>
      </c>
      <c r="P328" s="110">
        <f t="shared" si="161"/>
        <v>0</v>
      </c>
      <c r="Q328" s="110">
        <f t="shared" si="172"/>
        <v>54.702216568822955</v>
      </c>
      <c r="R328" s="110">
        <f t="shared" si="173"/>
        <v>62.76670322975756</v>
      </c>
      <c r="S328" s="110">
        <f t="shared" si="174"/>
        <v>68.304510019830019</v>
      </c>
      <c r="T328" s="110">
        <f t="shared" si="175"/>
        <v>18.892313083917994</v>
      </c>
      <c r="U328" s="110"/>
      <c r="V328" s="110"/>
      <c r="W328" s="110"/>
      <c r="X328" s="110"/>
      <c r="Y328" s="110"/>
      <c r="Z328" s="110"/>
      <c r="AA328" s="110">
        <f t="shared" si="162"/>
        <v>0</v>
      </c>
      <c r="AB328" s="110">
        <f t="shared" si="163"/>
        <v>0</v>
      </c>
      <c r="AC328" s="110">
        <f t="shared" si="164"/>
        <v>0</v>
      </c>
      <c r="AD328" s="110">
        <f t="shared" si="165"/>
        <v>0</v>
      </c>
      <c r="AE328" s="110">
        <f t="shared" si="166"/>
        <v>0</v>
      </c>
      <c r="AF328" s="110">
        <f t="shared" si="167"/>
        <v>0</v>
      </c>
      <c r="AG328" s="110">
        <f t="shared" si="168"/>
        <v>0</v>
      </c>
      <c r="AH328" s="110">
        <f t="shared" si="169"/>
        <v>0</v>
      </c>
      <c r="AI328" s="110">
        <f t="shared" si="176"/>
        <v>3.0354964577978101</v>
      </c>
      <c r="AJ328" s="110">
        <f t="shared" si="177"/>
        <v>4.9925362503825808</v>
      </c>
      <c r="AK328" s="110">
        <f t="shared" si="178"/>
        <v>4.5753792399598625</v>
      </c>
      <c r="AL328" s="110">
        <f t="shared" si="179"/>
        <v>1.4106958100562188</v>
      </c>
      <c r="AM328" s="110">
        <f t="shared" si="180"/>
        <v>57.737713026620767</v>
      </c>
      <c r="AN328" s="110">
        <f t="shared" si="181"/>
        <v>67.759239480140138</v>
      </c>
      <c r="AO328" s="110">
        <f t="shared" si="182"/>
        <v>72.879889259789877</v>
      </c>
      <c r="AP328" s="110">
        <f t="shared" si="183"/>
        <v>20.303008893974212</v>
      </c>
      <c r="AQ328" s="90">
        <f t="shared" si="184"/>
        <v>0</v>
      </c>
      <c r="AR328" s="90">
        <f t="shared" si="185"/>
        <v>-11249.760000000004</v>
      </c>
      <c r="AS328" s="90">
        <f t="shared" si="186"/>
        <v>14658.957558248023</v>
      </c>
      <c r="AT328" s="89">
        <f t="shared" si="187"/>
        <v>0.30304624794200219</v>
      </c>
      <c r="AU328" s="109">
        <f t="shared" si="192"/>
        <v>778.04369312089875</v>
      </c>
      <c r="AV328" s="108">
        <f t="shared" si="170"/>
        <v>15437.001251368922</v>
      </c>
      <c r="AW328" s="129">
        <f t="shared" si="188"/>
        <v>0.37220716276337606</v>
      </c>
      <c r="AX328" s="90">
        <f t="shared" si="189"/>
        <v>994.7709745375256</v>
      </c>
      <c r="AY328" s="108">
        <f t="shared" si="171"/>
        <v>15653.728532785548</v>
      </c>
      <c r="AZ328" s="89">
        <f t="shared" si="190"/>
        <v>0.39147222098831813</v>
      </c>
      <c r="BA328" s="109"/>
      <c r="BB328" s="109">
        <f t="shared" si="191"/>
        <v>11249.760000000004</v>
      </c>
      <c r="BC328" s="109" t="e">
        <f>(B328*AM328)+(C328*AN328)+(D328*AO328)+(E328*AP328)+(F328*#REF!)+(G328*#REF!)</f>
        <v>#REF!</v>
      </c>
      <c r="BE328" s="108">
        <f t="shared" si="156"/>
        <v>80.870002999999997</v>
      </c>
      <c r="BF328" s="108">
        <f t="shared" si="157"/>
        <v>0</v>
      </c>
    </row>
    <row r="329" spans="1:58" ht="12.75" customHeight="1" x14ac:dyDescent="0.2">
      <c r="A329" s="107">
        <v>41351</v>
      </c>
      <c r="B329" s="108">
        <v>80.290001000000004</v>
      </c>
      <c r="C329" s="108">
        <v>65.069999999999993</v>
      </c>
      <c r="D329" s="108">
        <v>66.400002000000001</v>
      </c>
      <c r="E329" s="108">
        <v>81.650002000000001</v>
      </c>
      <c r="F329" s="108"/>
      <c r="G329" s="108"/>
      <c r="L329" s="156">
        <f>IF(int=Weekly,-$B$4,IF(int=Bi_Weekly,-$B$4,IF(int=Monthly,0,IF(int=Quarterly,0,IF(int=Yearly,0,IF(int=None,0,0))))))</f>
        <v>0</v>
      </c>
      <c r="M329" s="110">
        <f t="shared" si="158"/>
        <v>0</v>
      </c>
      <c r="N329" s="126">
        <f t="shared" si="159"/>
        <v>0</v>
      </c>
      <c r="O329" s="110">
        <f t="shared" si="160"/>
        <v>0</v>
      </c>
      <c r="P329" s="110">
        <f t="shared" si="161"/>
        <v>0</v>
      </c>
      <c r="Q329" s="110">
        <f t="shared" si="172"/>
        <v>54.702216568822955</v>
      </c>
      <c r="R329" s="110">
        <f t="shared" si="173"/>
        <v>62.76670322975756</v>
      </c>
      <c r="S329" s="110">
        <f t="shared" si="174"/>
        <v>68.304510019830019</v>
      </c>
      <c r="T329" s="110">
        <f t="shared" si="175"/>
        <v>18.892313083917994</v>
      </c>
      <c r="U329" s="110"/>
      <c r="V329" s="110"/>
      <c r="W329" s="110"/>
      <c r="X329" s="110"/>
      <c r="Y329" s="110"/>
      <c r="Z329" s="110"/>
      <c r="AA329" s="110">
        <f t="shared" si="162"/>
        <v>0</v>
      </c>
      <c r="AB329" s="110">
        <f t="shared" si="163"/>
        <v>0</v>
      </c>
      <c r="AC329" s="110">
        <f t="shared" si="164"/>
        <v>0</v>
      </c>
      <c r="AD329" s="110">
        <f t="shared" si="165"/>
        <v>0</v>
      </c>
      <c r="AE329" s="110">
        <f t="shared" si="166"/>
        <v>0</v>
      </c>
      <c r="AF329" s="110">
        <f t="shared" si="167"/>
        <v>0</v>
      </c>
      <c r="AG329" s="110">
        <f t="shared" si="168"/>
        <v>0</v>
      </c>
      <c r="AH329" s="110">
        <f t="shared" si="169"/>
        <v>0</v>
      </c>
      <c r="AI329" s="110">
        <f t="shared" si="176"/>
        <v>3.0354964577978101</v>
      </c>
      <c r="AJ329" s="110">
        <f t="shared" si="177"/>
        <v>4.9925362503825808</v>
      </c>
      <c r="AK329" s="110">
        <f t="shared" si="178"/>
        <v>4.5753792399598625</v>
      </c>
      <c r="AL329" s="110">
        <f t="shared" si="179"/>
        <v>1.4106958100562188</v>
      </c>
      <c r="AM329" s="110">
        <f t="shared" si="180"/>
        <v>57.737713026620767</v>
      </c>
      <c r="AN329" s="110">
        <f t="shared" si="181"/>
        <v>67.759239480140138</v>
      </c>
      <c r="AO329" s="110">
        <f t="shared" si="182"/>
        <v>72.879889259789877</v>
      </c>
      <c r="AP329" s="110">
        <f t="shared" si="183"/>
        <v>20.303008893974212</v>
      </c>
      <c r="AQ329" s="90">
        <f t="shared" si="184"/>
        <v>0</v>
      </c>
      <c r="AR329" s="90">
        <f t="shared" si="185"/>
        <v>-11249.760000000004</v>
      </c>
      <c r="AS329" s="90">
        <f t="shared" si="186"/>
        <v>14554.247405185601</v>
      </c>
      <c r="AT329" s="89">
        <f t="shared" si="187"/>
        <v>0.29373848021518634</v>
      </c>
      <c r="AU329" s="109">
        <f t="shared" si="192"/>
        <v>778.04369312089875</v>
      </c>
      <c r="AV329" s="108">
        <f t="shared" si="170"/>
        <v>15332.291098306499</v>
      </c>
      <c r="AW329" s="129">
        <f t="shared" si="188"/>
        <v>0.36289939503656021</v>
      </c>
      <c r="AX329" s="90">
        <f t="shared" si="189"/>
        <v>987.57285384105228</v>
      </c>
      <c r="AY329" s="108">
        <f t="shared" si="171"/>
        <v>15541.820259026654</v>
      </c>
      <c r="AZ329" s="89">
        <f t="shared" si="190"/>
        <v>0.38152460666064414</v>
      </c>
      <c r="BA329" s="109"/>
      <c r="BB329" s="109">
        <f t="shared" si="191"/>
        <v>11249.760000000004</v>
      </c>
      <c r="BC329" s="109" t="e">
        <f>(B329*AM329)+(C329*AN329)+(D329*AO329)+(E329*AP329)+(F329*#REF!)+(G329*#REF!)</f>
        <v>#REF!</v>
      </c>
      <c r="BE329" s="108">
        <f t="shared" si="156"/>
        <v>80.290001000000004</v>
      </c>
      <c r="BF329" s="108">
        <f t="shared" si="157"/>
        <v>0</v>
      </c>
    </row>
    <row r="330" spans="1:58" ht="12.75" customHeight="1" x14ac:dyDescent="0.2">
      <c r="A330" s="107">
        <v>41358</v>
      </c>
      <c r="B330" s="108">
        <v>80.959998999999996</v>
      </c>
      <c r="C330" s="108">
        <v>65.529999000000004</v>
      </c>
      <c r="D330" s="108">
        <v>67.190002000000007</v>
      </c>
      <c r="E330" s="108">
        <v>82.150002000000001</v>
      </c>
      <c r="F330" s="108"/>
      <c r="G330" s="108"/>
      <c r="L330" s="156">
        <f>IF(int=Weekly,-$B$4,IF(int=Bi_Weekly,0,IF(int=Monthly,0,IF(int=Quarterly,0,IF(int=Yearly,0,IF(int=None,0,0))))))</f>
        <v>0</v>
      </c>
      <c r="M330" s="110">
        <f t="shared" si="158"/>
        <v>0</v>
      </c>
      <c r="N330" s="126">
        <f t="shared" si="159"/>
        <v>0</v>
      </c>
      <c r="O330" s="110">
        <f t="shared" si="160"/>
        <v>0</v>
      </c>
      <c r="P330" s="110">
        <f t="shared" si="161"/>
        <v>0</v>
      </c>
      <c r="Q330" s="110">
        <f t="shared" si="172"/>
        <v>54.702216568822955</v>
      </c>
      <c r="R330" s="110">
        <f t="shared" si="173"/>
        <v>62.76670322975756</v>
      </c>
      <c r="S330" s="110">
        <f t="shared" si="174"/>
        <v>68.304510019830019</v>
      </c>
      <c r="T330" s="110">
        <f t="shared" si="175"/>
        <v>18.892313083917994</v>
      </c>
      <c r="U330" s="110">
        <v>0.36399999999999999</v>
      </c>
      <c r="V330" s="110">
        <v>0.38800000000000001</v>
      </c>
      <c r="W330" s="110">
        <v>1.7999999999999999E-2</v>
      </c>
      <c r="X330" s="110">
        <v>2.1000000000000001E-2</v>
      </c>
      <c r="Y330" s="110">
        <v>0.161</v>
      </c>
      <c r="Z330" s="110">
        <v>5.8000000000000003E-2</v>
      </c>
      <c r="AA330" s="110">
        <f t="shared" si="162"/>
        <v>19.911606831051554</v>
      </c>
      <c r="AB330" s="110">
        <f t="shared" si="163"/>
        <v>24.353480853145935</v>
      </c>
      <c r="AC330" s="110">
        <f t="shared" si="164"/>
        <v>1.2294811803569403</v>
      </c>
      <c r="AD330" s="110">
        <f t="shared" si="165"/>
        <v>0.39673857476227792</v>
      </c>
      <c r="AE330" s="110">
        <f t="shared" si="166"/>
        <v>0.24594376330280779</v>
      </c>
      <c r="AF330" s="110">
        <f t="shared" si="167"/>
        <v>0.37163865748183417</v>
      </c>
      <c r="AG330" s="110">
        <f t="shared" si="168"/>
        <v>1.8298573355555788E-2</v>
      </c>
      <c r="AH330" s="110">
        <f t="shared" si="169"/>
        <v>4.8294408411855899E-3</v>
      </c>
      <c r="AI330" s="110">
        <f t="shared" si="176"/>
        <v>3.2814402211006177</v>
      </c>
      <c r="AJ330" s="110">
        <f t="shared" si="177"/>
        <v>5.364174907864415</v>
      </c>
      <c r="AK330" s="110">
        <f t="shared" si="178"/>
        <v>4.5936778133154181</v>
      </c>
      <c r="AL330" s="110">
        <f t="shared" si="179"/>
        <v>1.4155252508974043</v>
      </c>
      <c r="AM330" s="110">
        <f t="shared" si="180"/>
        <v>57.983656789923572</v>
      </c>
      <c r="AN330" s="110">
        <f t="shared" si="181"/>
        <v>68.130878137621977</v>
      </c>
      <c r="AO330" s="110">
        <f t="shared" si="182"/>
        <v>72.898187833145442</v>
      </c>
      <c r="AP330" s="110">
        <f t="shared" si="183"/>
        <v>20.307838334815397</v>
      </c>
      <c r="AQ330" s="90">
        <f t="shared" si="184"/>
        <v>45.891307439316712</v>
      </c>
      <c r="AR330" s="90">
        <f t="shared" si="185"/>
        <v>-11249.760000000004</v>
      </c>
      <c r="AS330" s="90">
        <f t="shared" si="186"/>
        <v>14683.177121058889</v>
      </c>
      <c r="AT330" s="89">
        <f t="shared" si="187"/>
        <v>0.30519914389808167</v>
      </c>
      <c r="AU330" s="109">
        <f t="shared" si="192"/>
        <v>823.93500056021549</v>
      </c>
      <c r="AV330" s="108">
        <f t="shared" si="170"/>
        <v>15507.112121619104</v>
      </c>
      <c r="AW330" s="129">
        <f t="shared" si="188"/>
        <v>0.37843937307276776</v>
      </c>
      <c r="AX330" s="90">
        <f t="shared" si="189"/>
        <v>1042.114397023337</v>
      </c>
      <c r="AY330" s="108">
        <f t="shared" si="171"/>
        <v>15725.291518082226</v>
      </c>
      <c r="AZ330" s="89">
        <f t="shared" si="190"/>
        <v>0.39783351094443087</v>
      </c>
      <c r="BA330" s="109"/>
      <c r="BB330" s="109">
        <f t="shared" si="191"/>
        <v>11249.760000000004</v>
      </c>
      <c r="BC330" s="109" t="e">
        <f>(B330*AM330)+(C330*AN330)+(D330*AO330)+(E330*AP330)+(F330*#REF!)+(G330*#REF!)</f>
        <v>#REF!</v>
      </c>
      <c r="BE330" s="108">
        <f t="shared" si="156"/>
        <v>80.959998999999996</v>
      </c>
      <c r="BF330" s="108">
        <f t="shared" si="157"/>
        <v>0</v>
      </c>
    </row>
    <row r="331" spans="1:58" ht="12.75" customHeight="1" x14ac:dyDescent="0.2">
      <c r="A331" s="107">
        <v>41365</v>
      </c>
      <c r="B331" s="108">
        <v>79.959998999999996</v>
      </c>
      <c r="C331" s="108">
        <v>65.080001999999993</v>
      </c>
      <c r="D331" s="108">
        <v>66.129997000000003</v>
      </c>
      <c r="E331" s="108">
        <v>80.290001000000004</v>
      </c>
      <c r="F331" s="108"/>
      <c r="G331" s="108"/>
      <c r="L331" s="156">
        <f>IF(int=Weekly,-$B$4,IF(int=Bi_Weekly,-$B$4,IF(int=Monthly,-$B$4,IF(int=Quarterly,0,IF(int=Yearly,0,IF(int=None,0,0))))))</f>
        <v>0</v>
      </c>
      <c r="M331" s="110">
        <f t="shared" si="158"/>
        <v>0</v>
      </c>
      <c r="N331" s="126">
        <f t="shared" si="159"/>
        <v>0</v>
      </c>
      <c r="O331" s="110">
        <f t="shared" si="160"/>
        <v>0</v>
      </c>
      <c r="P331" s="110">
        <f t="shared" si="161"/>
        <v>0</v>
      </c>
      <c r="Q331" s="110">
        <f t="shared" si="172"/>
        <v>54.702216568822955</v>
      </c>
      <c r="R331" s="110">
        <f t="shared" si="173"/>
        <v>62.76670322975756</v>
      </c>
      <c r="S331" s="110">
        <f t="shared" si="174"/>
        <v>68.304510019830019</v>
      </c>
      <c r="T331" s="110">
        <f t="shared" si="175"/>
        <v>18.892313083917994</v>
      </c>
      <c r="U331" s="110"/>
      <c r="V331" s="110"/>
      <c r="W331" s="110"/>
      <c r="X331" s="110"/>
      <c r="Y331" s="110"/>
      <c r="Z331" s="110"/>
      <c r="AA331" s="110">
        <f t="shared" si="162"/>
        <v>0</v>
      </c>
      <c r="AB331" s="110">
        <f t="shared" si="163"/>
        <v>0</v>
      </c>
      <c r="AC331" s="110">
        <f t="shared" si="164"/>
        <v>0</v>
      </c>
      <c r="AD331" s="110">
        <f t="shared" si="165"/>
        <v>0</v>
      </c>
      <c r="AE331" s="110">
        <f t="shared" si="166"/>
        <v>0</v>
      </c>
      <c r="AF331" s="110">
        <f t="shared" si="167"/>
        <v>0</v>
      </c>
      <c r="AG331" s="110">
        <f t="shared" si="168"/>
        <v>0</v>
      </c>
      <c r="AH331" s="110">
        <f t="shared" si="169"/>
        <v>0</v>
      </c>
      <c r="AI331" s="110">
        <f t="shared" si="176"/>
        <v>3.2814402211006177</v>
      </c>
      <c r="AJ331" s="110">
        <f t="shared" si="177"/>
        <v>5.364174907864415</v>
      </c>
      <c r="AK331" s="110">
        <f t="shared" si="178"/>
        <v>4.5936778133154181</v>
      </c>
      <c r="AL331" s="110">
        <f t="shared" si="179"/>
        <v>1.4155252508974043</v>
      </c>
      <c r="AM331" s="110">
        <f t="shared" si="180"/>
        <v>57.983656789923572</v>
      </c>
      <c r="AN331" s="110">
        <f t="shared" si="181"/>
        <v>68.130878137621977</v>
      </c>
      <c r="AO331" s="110">
        <f t="shared" si="182"/>
        <v>72.898187833145442</v>
      </c>
      <c r="AP331" s="110">
        <f t="shared" si="183"/>
        <v>20.307838334815397</v>
      </c>
      <c r="AQ331" s="90">
        <f t="shared" si="184"/>
        <v>0</v>
      </c>
      <c r="AR331" s="90">
        <f t="shared" si="185"/>
        <v>-11249.760000000004</v>
      </c>
      <c r="AS331" s="90">
        <f t="shared" si="186"/>
        <v>14492.687232964812</v>
      </c>
      <c r="AT331" s="89">
        <f t="shared" si="187"/>
        <v>0.2882663481678549</v>
      </c>
      <c r="AU331" s="109">
        <f t="shared" si="192"/>
        <v>823.93500056021549</v>
      </c>
      <c r="AV331" s="108">
        <f t="shared" si="170"/>
        <v>15316.622233525028</v>
      </c>
      <c r="AW331" s="129">
        <f t="shared" si="188"/>
        <v>0.36150657734254077</v>
      </c>
      <c r="AX331" s="90">
        <f t="shared" si="189"/>
        <v>1028.9168943535242</v>
      </c>
      <c r="AY331" s="108">
        <f t="shared" si="171"/>
        <v>15521.604127318336</v>
      </c>
      <c r="AZ331" s="89">
        <f t="shared" si="190"/>
        <v>0.37972757883886699</v>
      </c>
      <c r="BA331" s="109"/>
      <c r="BB331" s="109">
        <f t="shared" si="191"/>
        <v>11249.760000000004</v>
      </c>
      <c r="BC331" s="109" t="e">
        <f>(B331*AM331)+(C331*AN331)+(D331*AO331)+(E331*AP331)+(F331*#REF!)+(G331*#REF!)</f>
        <v>#REF!</v>
      </c>
      <c r="BE331" s="108">
        <f t="shared" si="156"/>
        <v>79.959998999999996</v>
      </c>
      <c r="BF331" s="108">
        <f t="shared" si="157"/>
        <v>0</v>
      </c>
    </row>
    <row r="332" spans="1:58" ht="12.75" customHeight="1" x14ac:dyDescent="0.2">
      <c r="A332" s="107">
        <v>41372</v>
      </c>
      <c r="B332" s="108">
        <v>81.739998</v>
      </c>
      <c r="C332" s="108">
        <v>66.449996999999996</v>
      </c>
      <c r="D332" s="108">
        <v>67.669998000000007</v>
      </c>
      <c r="E332" s="108">
        <v>81.830001999999993</v>
      </c>
      <c r="F332" s="108"/>
      <c r="G332" s="108"/>
      <c r="L332" s="156">
        <f>IF(int=Weekly,-$B$4,IF(int=Bi_Weekly,0,IF(int=Monthly,0,IF(int=Quarterly,0,IF(int=Yearly,0,IF(int=None,0,0))))))</f>
        <v>0</v>
      </c>
      <c r="M332" s="110">
        <f t="shared" si="158"/>
        <v>0</v>
      </c>
      <c r="N332" s="126">
        <f t="shared" si="159"/>
        <v>0</v>
      </c>
      <c r="O332" s="110">
        <f t="shared" si="160"/>
        <v>0</v>
      </c>
      <c r="P332" s="110">
        <f t="shared" si="161"/>
        <v>0</v>
      </c>
      <c r="Q332" s="110">
        <f t="shared" si="172"/>
        <v>54.702216568822955</v>
      </c>
      <c r="R332" s="110">
        <f t="shared" si="173"/>
        <v>62.76670322975756</v>
      </c>
      <c r="S332" s="110">
        <f t="shared" si="174"/>
        <v>68.304510019830019</v>
      </c>
      <c r="T332" s="110">
        <f t="shared" si="175"/>
        <v>18.892313083917994</v>
      </c>
      <c r="U332" s="110"/>
      <c r="V332" s="110"/>
      <c r="W332" s="110"/>
      <c r="X332" s="110"/>
      <c r="Y332" s="110"/>
      <c r="Z332" s="110"/>
      <c r="AA332" s="110">
        <f t="shared" si="162"/>
        <v>0</v>
      </c>
      <c r="AB332" s="110">
        <f t="shared" si="163"/>
        <v>0</v>
      </c>
      <c r="AC332" s="110">
        <f t="shared" si="164"/>
        <v>0</v>
      </c>
      <c r="AD332" s="110">
        <f t="shared" si="165"/>
        <v>0</v>
      </c>
      <c r="AE332" s="110">
        <f t="shared" si="166"/>
        <v>0</v>
      </c>
      <c r="AF332" s="110">
        <f t="shared" si="167"/>
        <v>0</v>
      </c>
      <c r="AG332" s="110">
        <f t="shared" si="168"/>
        <v>0</v>
      </c>
      <c r="AH332" s="110">
        <f t="shared" si="169"/>
        <v>0</v>
      </c>
      <c r="AI332" s="110">
        <f t="shared" si="176"/>
        <v>3.2814402211006177</v>
      </c>
      <c r="AJ332" s="110">
        <f t="shared" si="177"/>
        <v>5.364174907864415</v>
      </c>
      <c r="AK332" s="110">
        <f t="shared" si="178"/>
        <v>4.5936778133154181</v>
      </c>
      <c r="AL332" s="110">
        <f t="shared" si="179"/>
        <v>1.4155252508974043</v>
      </c>
      <c r="AM332" s="110">
        <f t="shared" si="180"/>
        <v>57.983656789923572</v>
      </c>
      <c r="AN332" s="110">
        <f t="shared" si="181"/>
        <v>68.130878137621977</v>
      </c>
      <c r="AO332" s="110">
        <f t="shared" si="182"/>
        <v>72.898187833145442</v>
      </c>
      <c r="AP332" s="110">
        <f t="shared" si="183"/>
        <v>20.307838334815397</v>
      </c>
      <c r="AQ332" s="90">
        <f t="shared" si="184"/>
        <v>0</v>
      </c>
      <c r="AR332" s="90">
        <f t="shared" si="185"/>
        <v>-11249.760000000004</v>
      </c>
      <c r="AS332" s="90">
        <f t="shared" si="186"/>
        <v>14810.330388122949</v>
      </c>
      <c r="AT332" s="89">
        <f t="shared" si="187"/>
        <v>0.31650189765141157</v>
      </c>
      <c r="AU332" s="109">
        <f t="shared" si="192"/>
        <v>823.93500056021549</v>
      </c>
      <c r="AV332" s="108">
        <f t="shared" si="170"/>
        <v>15634.265388683165</v>
      </c>
      <c r="AW332" s="129">
        <f t="shared" si="188"/>
        <v>0.38974212682609766</v>
      </c>
      <c r="AX332" s="90">
        <f t="shared" si="189"/>
        <v>1051.3609261966335</v>
      </c>
      <c r="AY332" s="108">
        <f t="shared" si="171"/>
        <v>15861.691314319583</v>
      </c>
      <c r="AZ332" s="89">
        <f t="shared" si="190"/>
        <v>0.409958195936587</v>
      </c>
      <c r="BA332" s="109"/>
      <c r="BB332" s="109">
        <f t="shared" si="191"/>
        <v>11249.760000000004</v>
      </c>
      <c r="BC332" s="109" t="e">
        <f>(B332*AM332)+(C332*AN332)+(D332*AO332)+(E332*AP332)+(F332*#REF!)+(G332*#REF!)</f>
        <v>#REF!</v>
      </c>
      <c r="BE332" s="108">
        <f t="shared" si="156"/>
        <v>81.739998</v>
      </c>
      <c r="BF332" s="108">
        <f t="shared" si="157"/>
        <v>0</v>
      </c>
    </row>
    <row r="333" spans="1:58" ht="12.75" customHeight="1" x14ac:dyDescent="0.2">
      <c r="A333" s="107">
        <v>41379</v>
      </c>
      <c r="B333" s="108">
        <v>79.980002999999996</v>
      </c>
      <c r="C333" s="108">
        <v>65.400002000000001</v>
      </c>
      <c r="D333" s="108">
        <v>66.360000999999997</v>
      </c>
      <c r="E333" s="108">
        <v>79.400002000000001</v>
      </c>
      <c r="F333" s="108"/>
      <c r="G333" s="108"/>
      <c r="L333" s="156">
        <f>IF(int=Weekly,-$B$4,IF(int=Bi_Weekly,-$B$4,IF(int=Monthly,0,IF(int=Quarterly,0,IF(int=Yearly,0,IF(int=None,0,0))))))</f>
        <v>0</v>
      </c>
      <c r="M333" s="110">
        <f t="shared" si="158"/>
        <v>0</v>
      </c>
      <c r="N333" s="126">
        <f t="shared" si="159"/>
        <v>0</v>
      </c>
      <c r="O333" s="110">
        <f t="shared" si="160"/>
        <v>0</v>
      </c>
      <c r="P333" s="110">
        <f t="shared" si="161"/>
        <v>0</v>
      </c>
      <c r="Q333" s="110">
        <f t="shared" si="172"/>
        <v>54.702216568822955</v>
      </c>
      <c r="R333" s="110">
        <f t="shared" si="173"/>
        <v>62.76670322975756</v>
      </c>
      <c r="S333" s="110">
        <f t="shared" si="174"/>
        <v>68.304510019830019</v>
      </c>
      <c r="T333" s="110">
        <f t="shared" si="175"/>
        <v>18.892313083917994</v>
      </c>
      <c r="U333" s="110"/>
      <c r="V333" s="110"/>
      <c r="W333" s="110"/>
      <c r="X333" s="110"/>
      <c r="Y333" s="110"/>
      <c r="Z333" s="110"/>
      <c r="AA333" s="110">
        <f t="shared" si="162"/>
        <v>0</v>
      </c>
      <c r="AB333" s="110">
        <f t="shared" si="163"/>
        <v>0</v>
      </c>
      <c r="AC333" s="110">
        <f t="shared" si="164"/>
        <v>0</v>
      </c>
      <c r="AD333" s="110">
        <f t="shared" si="165"/>
        <v>0</v>
      </c>
      <c r="AE333" s="110">
        <f t="shared" si="166"/>
        <v>0</v>
      </c>
      <c r="AF333" s="110">
        <f t="shared" si="167"/>
        <v>0</v>
      </c>
      <c r="AG333" s="110">
        <f t="shared" si="168"/>
        <v>0</v>
      </c>
      <c r="AH333" s="110">
        <f t="shared" si="169"/>
        <v>0</v>
      </c>
      <c r="AI333" s="110">
        <f t="shared" si="176"/>
        <v>3.2814402211006177</v>
      </c>
      <c r="AJ333" s="110">
        <f t="shared" si="177"/>
        <v>5.364174907864415</v>
      </c>
      <c r="AK333" s="110">
        <f t="shared" si="178"/>
        <v>4.5936778133154181</v>
      </c>
      <c r="AL333" s="110">
        <f t="shared" si="179"/>
        <v>1.4155252508974043</v>
      </c>
      <c r="AM333" s="110">
        <f t="shared" si="180"/>
        <v>57.983656789923572</v>
      </c>
      <c r="AN333" s="110">
        <f t="shared" si="181"/>
        <v>68.130878137621977</v>
      </c>
      <c r="AO333" s="110">
        <f t="shared" si="182"/>
        <v>72.898187833145442</v>
      </c>
      <c r="AP333" s="110">
        <f t="shared" si="183"/>
        <v>20.307838334815397</v>
      </c>
      <c r="AQ333" s="90">
        <f t="shared" si="184"/>
        <v>0</v>
      </c>
      <c r="AR333" s="90">
        <f t="shared" si="185"/>
        <v>-11249.760000000004</v>
      </c>
      <c r="AS333" s="90">
        <f t="shared" si="186"/>
        <v>14512.763011908806</v>
      </c>
      <c r="AT333" s="89">
        <f t="shared" si="187"/>
        <v>0.2900508999222029</v>
      </c>
      <c r="AU333" s="109">
        <f t="shared" si="192"/>
        <v>823.93500056021549</v>
      </c>
      <c r="AV333" s="108">
        <f t="shared" si="170"/>
        <v>15336.698012469022</v>
      </c>
      <c r="AW333" s="129">
        <f t="shared" si="188"/>
        <v>0.36329112909688877</v>
      </c>
      <c r="AX333" s="90">
        <f t="shared" si="189"/>
        <v>1030.4958204682239</v>
      </c>
      <c r="AY333" s="108">
        <f t="shared" si="171"/>
        <v>15543.258832377031</v>
      </c>
      <c r="AZ333" s="89">
        <f t="shared" si="190"/>
        <v>0.38165248257536377</v>
      </c>
      <c r="BA333" s="109"/>
      <c r="BB333" s="109">
        <f t="shared" si="191"/>
        <v>11249.760000000004</v>
      </c>
      <c r="BC333" s="109" t="e">
        <f>(B333*AM333)+(C333*AN333)+(D333*AO333)+(E333*AP333)+(F333*#REF!)+(G333*#REF!)</f>
        <v>#REF!</v>
      </c>
      <c r="BE333" s="108">
        <f t="shared" si="156"/>
        <v>79.980002999999996</v>
      </c>
      <c r="BF333" s="108">
        <f t="shared" si="157"/>
        <v>0</v>
      </c>
    </row>
    <row r="334" spans="1:58" ht="12.75" customHeight="1" x14ac:dyDescent="0.2">
      <c r="A334" s="107">
        <v>41386</v>
      </c>
      <c r="B334" s="108">
        <v>81.489998</v>
      </c>
      <c r="C334" s="108">
        <v>66.569999999999993</v>
      </c>
      <c r="D334" s="108">
        <v>67.569999999999993</v>
      </c>
      <c r="E334" s="108">
        <v>81.139999000000003</v>
      </c>
      <c r="F334" s="108"/>
      <c r="G334" s="108"/>
      <c r="L334" s="156">
        <f>IF(int=Weekly,-$B$4,IF(int=Bi_Weekly,0,IF(int=Monthly,0,IF(int=Quarterly,-$B$4,IF(int=Yearly,0,IF(int=None,0,0))))))</f>
        <v>-489.12</v>
      </c>
      <c r="M334" s="110">
        <f t="shared" si="158"/>
        <v>1.9249084286393037</v>
      </c>
      <c r="N334" s="126">
        <f t="shared" si="159"/>
        <v>2.1344353312302839</v>
      </c>
      <c r="O334" s="110">
        <f t="shared" si="160"/>
        <v>2.0934364954861628</v>
      </c>
      <c r="P334" s="110">
        <f t="shared" si="161"/>
        <v>0.60039872566426833</v>
      </c>
      <c r="Q334" s="110">
        <f t="shared" si="172"/>
        <v>56.627124997462261</v>
      </c>
      <c r="R334" s="110">
        <f t="shared" si="173"/>
        <v>64.901138560987846</v>
      </c>
      <c r="S334" s="110">
        <f t="shared" si="174"/>
        <v>70.397946515316178</v>
      </c>
      <c r="T334" s="110">
        <f t="shared" si="175"/>
        <v>19.492711809582261</v>
      </c>
      <c r="U334" s="110"/>
      <c r="V334" s="110"/>
      <c r="W334" s="110"/>
      <c r="X334" s="110"/>
      <c r="Y334" s="110"/>
      <c r="Z334" s="110"/>
      <c r="AA334" s="110">
        <f t="shared" si="162"/>
        <v>0</v>
      </c>
      <c r="AB334" s="110">
        <f t="shared" si="163"/>
        <v>0</v>
      </c>
      <c r="AC334" s="110">
        <f t="shared" si="164"/>
        <v>0</v>
      </c>
      <c r="AD334" s="110">
        <f t="shared" si="165"/>
        <v>0</v>
      </c>
      <c r="AE334" s="110">
        <f t="shared" si="166"/>
        <v>0</v>
      </c>
      <c r="AF334" s="110">
        <f t="shared" si="167"/>
        <v>0</v>
      </c>
      <c r="AG334" s="110">
        <f t="shared" si="168"/>
        <v>0</v>
      </c>
      <c r="AH334" s="110">
        <f t="shared" si="169"/>
        <v>0</v>
      </c>
      <c r="AI334" s="110">
        <f t="shared" si="176"/>
        <v>3.2814402211006177</v>
      </c>
      <c r="AJ334" s="110">
        <f t="shared" si="177"/>
        <v>5.364174907864415</v>
      </c>
      <c r="AK334" s="110">
        <f t="shared" si="178"/>
        <v>4.5936778133154181</v>
      </c>
      <c r="AL334" s="110">
        <f t="shared" si="179"/>
        <v>1.4155252508974043</v>
      </c>
      <c r="AM334" s="110">
        <f t="shared" si="180"/>
        <v>59.908565218562877</v>
      </c>
      <c r="AN334" s="110">
        <f t="shared" si="181"/>
        <v>70.265313468852256</v>
      </c>
      <c r="AO334" s="110">
        <f t="shared" si="182"/>
        <v>74.991624328631602</v>
      </c>
      <c r="AP334" s="110">
        <f t="shared" si="183"/>
        <v>20.908237060479664</v>
      </c>
      <c r="AQ334" s="90">
        <f t="shared" si="184"/>
        <v>0</v>
      </c>
      <c r="AR334" s="90">
        <f t="shared" si="185"/>
        <v>-11738.880000000005</v>
      </c>
      <c r="AS334" s="90">
        <f t="shared" si="186"/>
        <v>15273.440959570617</v>
      </c>
      <c r="AT334" s="89">
        <f t="shared" si="187"/>
        <v>0.30109865332728591</v>
      </c>
      <c r="AU334" s="109">
        <f t="shared" si="192"/>
        <v>823.93500056021549</v>
      </c>
      <c r="AV334" s="108">
        <f t="shared" si="170"/>
        <v>16097.375960130832</v>
      </c>
      <c r="AW334" s="129">
        <f t="shared" si="188"/>
        <v>0.37128720628635992</v>
      </c>
      <c r="AX334" s="90">
        <f t="shared" si="189"/>
        <v>1049.7482079591559</v>
      </c>
      <c r="AY334" s="108">
        <f t="shared" si="171"/>
        <v>16323.189167529772</v>
      </c>
      <c r="AZ334" s="89">
        <f t="shared" si="190"/>
        <v>0.39052355655137161</v>
      </c>
      <c r="BA334" s="109"/>
      <c r="BB334" s="109">
        <f t="shared" si="191"/>
        <v>11738.880000000005</v>
      </c>
      <c r="BC334" s="109" t="e">
        <f>(B334*AM334)+(C334*AN334)+(D334*AO334)+(E334*AP334)+(F334*#REF!)+(G334*#REF!)</f>
        <v>#REF!</v>
      </c>
      <c r="BE334" s="108">
        <f t="shared" si="156"/>
        <v>81.489998</v>
      </c>
      <c r="BF334" s="108">
        <f t="shared" si="157"/>
        <v>0</v>
      </c>
    </row>
    <row r="335" spans="1:58" ht="12.75" customHeight="1" x14ac:dyDescent="0.2">
      <c r="A335" s="107">
        <v>41393</v>
      </c>
      <c r="B335" s="108">
        <v>83.040001000000004</v>
      </c>
      <c r="C335" s="108">
        <v>67.430000000000007</v>
      </c>
      <c r="D335" s="108">
        <v>69.029999000000004</v>
      </c>
      <c r="E335" s="108">
        <v>82.760002</v>
      </c>
      <c r="F335" s="108"/>
      <c r="G335" s="108"/>
      <c r="L335" s="156">
        <f>IF(int=Weekly,-$B$4,IF(int=Bi_Weekly,-$B$4,IF(int=Monthly,-$B$4,IF(int=Quarterly,0,IF(int=Yearly,0,IF(int=None,0,0))))))</f>
        <v>0</v>
      </c>
      <c r="M335" s="110">
        <f t="shared" si="158"/>
        <v>0</v>
      </c>
      <c r="N335" s="126">
        <f t="shared" si="159"/>
        <v>0</v>
      </c>
      <c r="O335" s="110">
        <f t="shared" si="160"/>
        <v>0</v>
      </c>
      <c r="P335" s="110">
        <f t="shared" si="161"/>
        <v>0</v>
      </c>
      <c r="Q335" s="110">
        <f t="shared" si="172"/>
        <v>56.627124997462261</v>
      </c>
      <c r="R335" s="110">
        <f t="shared" si="173"/>
        <v>64.901138560987846</v>
      </c>
      <c r="S335" s="110">
        <f t="shared" si="174"/>
        <v>70.397946515316178</v>
      </c>
      <c r="T335" s="110">
        <f t="shared" si="175"/>
        <v>19.492711809582261</v>
      </c>
      <c r="U335" s="110"/>
      <c r="V335" s="110"/>
      <c r="W335" s="110"/>
      <c r="X335" s="110"/>
      <c r="Y335" s="110"/>
      <c r="Z335" s="110"/>
      <c r="AA335" s="110">
        <f t="shared" si="162"/>
        <v>0</v>
      </c>
      <c r="AB335" s="110">
        <f t="shared" si="163"/>
        <v>0</v>
      </c>
      <c r="AC335" s="110">
        <f t="shared" si="164"/>
        <v>0</v>
      </c>
      <c r="AD335" s="110">
        <f t="shared" si="165"/>
        <v>0</v>
      </c>
      <c r="AE335" s="110">
        <f t="shared" si="166"/>
        <v>0</v>
      </c>
      <c r="AF335" s="110">
        <f t="shared" si="167"/>
        <v>0</v>
      </c>
      <c r="AG335" s="110">
        <f t="shared" si="168"/>
        <v>0</v>
      </c>
      <c r="AH335" s="110">
        <f t="shared" si="169"/>
        <v>0</v>
      </c>
      <c r="AI335" s="110">
        <f t="shared" si="176"/>
        <v>3.2814402211006177</v>
      </c>
      <c r="AJ335" s="110">
        <f t="shared" si="177"/>
        <v>5.364174907864415</v>
      </c>
      <c r="AK335" s="110">
        <f t="shared" si="178"/>
        <v>4.5936778133154181</v>
      </c>
      <c r="AL335" s="110">
        <f t="shared" si="179"/>
        <v>1.4155252508974043</v>
      </c>
      <c r="AM335" s="110">
        <f t="shared" si="180"/>
        <v>59.908565218562877</v>
      </c>
      <c r="AN335" s="110">
        <f t="shared" si="181"/>
        <v>70.265313468852256</v>
      </c>
      <c r="AO335" s="110">
        <f t="shared" si="182"/>
        <v>74.991624328631602</v>
      </c>
      <c r="AP335" s="110">
        <f t="shared" si="183"/>
        <v>20.908237060479664</v>
      </c>
      <c r="AQ335" s="90">
        <f t="shared" si="184"/>
        <v>0</v>
      </c>
      <c r="AR335" s="90">
        <f t="shared" si="185"/>
        <v>-11738.880000000005</v>
      </c>
      <c r="AS335" s="90">
        <f t="shared" si="186"/>
        <v>15551.387335484584</v>
      </c>
      <c r="AT335" s="89">
        <f t="shared" si="187"/>
        <v>0.32477607194933222</v>
      </c>
      <c r="AU335" s="109">
        <f t="shared" si="192"/>
        <v>823.93500056021549</v>
      </c>
      <c r="AV335" s="108">
        <f t="shared" si="170"/>
        <v>16375.322336044799</v>
      </c>
      <c r="AW335" s="129">
        <f t="shared" si="188"/>
        <v>0.39496462490840623</v>
      </c>
      <c r="AX335" s="90">
        <f t="shared" si="189"/>
        <v>1068.4475607337383</v>
      </c>
      <c r="AY335" s="108">
        <f t="shared" si="171"/>
        <v>16619.834896218323</v>
      </c>
      <c r="AZ335" s="89">
        <f t="shared" si="190"/>
        <v>0.41579391698512258</v>
      </c>
      <c r="BA335" s="109"/>
      <c r="BB335" s="109">
        <f t="shared" si="191"/>
        <v>11738.880000000005</v>
      </c>
      <c r="BC335" s="109" t="e">
        <f>(B335*AM335)+(C335*AN335)+(D335*AO335)+(E335*AP335)+(F335*#REF!)+(G335*#REF!)</f>
        <v>#REF!</v>
      </c>
      <c r="BE335" s="108">
        <f t="shared" si="156"/>
        <v>83.040001000000004</v>
      </c>
      <c r="BF335" s="108">
        <f t="shared" si="157"/>
        <v>0</v>
      </c>
    </row>
    <row r="336" spans="1:58" ht="12.75" customHeight="1" x14ac:dyDescent="0.2">
      <c r="A336" s="107">
        <v>41400</v>
      </c>
      <c r="B336" s="108">
        <v>84.300003000000004</v>
      </c>
      <c r="C336" s="108">
        <v>68.129997000000003</v>
      </c>
      <c r="D336" s="108">
        <v>69.959998999999996</v>
      </c>
      <c r="E336" s="108">
        <v>84.519997000000004</v>
      </c>
      <c r="F336" s="108"/>
      <c r="G336" s="108"/>
      <c r="L336" s="156">
        <f>IF(int=Weekly,-$B$4,IF(int=Bi_Weekly,0,IF(int=Monthly,0,IF(int=Quarterly,0,IF(int=Yearly,0,IF(int=None,0,0))))))</f>
        <v>0</v>
      </c>
      <c r="M336" s="110">
        <f t="shared" si="158"/>
        <v>0</v>
      </c>
      <c r="N336" s="126">
        <f t="shared" si="159"/>
        <v>0</v>
      </c>
      <c r="O336" s="110">
        <f t="shared" si="160"/>
        <v>0</v>
      </c>
      <c r="P336" s="110">
        <f t="shared" si="161"/>
        <v>0</v>
      </c>
      <c r="Q336" s="110">
        <f t="shared" si="172"/>
        <v>56.627124997462261</v>
      </c>
      <c r="R336" s="110">
        <f t="shared" si="173"/>
        <v>64.901138560987846</v>
      </c>
      <c r="S336" s="110">
        <f t="shared" si="174"/>
        <v>70.397946515316178</v>
      </c>
      <c r="T336" s="110">
        <f t="shared" si="175"/>
        <v>19.492711809582261</v>
      </c>
      <c r="U336" s="110"/>
      <c r="V336" s="110"/>
      <c r="W336" s="110"/>
      <c r="X336" s="110"/>
      <c r="Y336" s="110"/>
      <c r="Z336" s="110"/>
      <c r="AA336" s="110">
        <f t="shared" si="162"/>
        <v>0</v>
      </c>
      <c r="AB336" s="110">
        <f t="shared" si="163"/>
        <v>0</v>
      </c>
      <c r="AC336" s="110">
        <f t="shared" si="164"/>
        <v>0</v>
      </c>
      <c r="AD336" s="110">
        <f t="shared" si="165"/>
        <v>0</v>
      </c>
      <c r="AE336" s="110">
        <f t="shared" si="166"/>
        <v>0</v>
      </c>
      <c r="AF336" s="110">
        <f t="shared" si="167"/>
        <v>0</v>
      </c>
      <c r="AG336" s="110">
        <f t="shared" si="168"/>
        <v>0</v>
      </c>
      <c r="AH336" s="110">
        <f t="shared" si="169"/>
        <v>0</v>
      </c>
      <c r="AI336" s="110">
        <f t="shared" si="176"/>
        <v>3.2814402211006177</v>
      </c>
      <c r="AJ336" s="110">
        <f t="shared" si="177"/>
        <v>5.364174907864415</v>
      </c>
      <c r="AK336" s="110">
        <f t="shared" si="178"/>
        <v>4.5936778133154181</v>
      </c>
      <c r="AL336" s="110">
        <f t="shared" si="179"/>
        <v>1.4155252508974043</v>
      </c>
      <c r="AM336" s="110">
        <f t="shared" si="180"/>
        <v>59.908565218562877</v>
      </c>
      <c r="AN336" s="110">
        <f t="shared" si="181"/>
        <v>70.265313468852256</v>
      </c>
      <c r="AO336" s="110">
        <f t="shared" si="182"/>
        <v>74.991624328631602</v>
      </c>
      <c r="AP336" s="110">
        <f t="shared" si="183"/>
        <v>20.908237060479664</v>
      </c>
      <c r="AQ336" s="90">
        <f t="shared" si="184"/>
        <v>0</v>
      </c>
      <c r="AR336" s="90">
        <f t="shared" si="185"/>
        <v>-11738.880000000005</v>
      </c>
      <c r="AS336" s="90">
        <f t="shared" si="186"/>
        <v>15767.945394105462</v>
      </c>
      <c r="AT336" s="89">
        <f t="shared" si="187"/>
        <v>0.34322400383217611</v>
      </c>
      <c r="AU336" s="109">
        <f t="shared" si="192"/>
        <v>823.93500056021549</v>
      </c>
      <c r="AV336" s="108">
        <f t="shared" si="170"/>
        <v>16591.880394665677</v>
      </c>
      <c r="AW336" s="129">
        <f t="shared" si="188"/>
        <v>0.41341255679125011</v>
      </c>
      <c r="AX336" s="90">
        <f t="shared" si="189"/>
        <v>1083.1005260485222</v>
      </c>
      <c r="AY336" s="108">
        <f t="shared" si="171"/>
        <v>16851.045920153985</v>
      </c>
      <c r="AZ336" s="89">
        <f t="shared" si="190"/>
        <v>0.43549009106098535</v>
      </c>
      <c r="BA336" s="109"/>
      <c r="BB336" s="109">
        <f t="shared" si="191"/>
        <v>11738.880000000005</v>
      </c>
      <c r="BC336" s="109" t="e">
        <f>(B336*AM336)+(C336*AN336)+(D336*AO336)+(E336*AP336)+(F336*#REF!)+(G336*#REF!)</f>
        <v>#REF!</v>
      </c>
      <c r="BE336" s="108">
        <f t="shared" si="156"/>
        <v>84.300003000000004</v>
      </c>
      <c r="BF336" s="108">
        <f t="shared" si="157"/>
        <v>0</v>
      </c>
    </row>
    <row r="337" spans="1:58" ht="12.75" customHeight="1" x14ac:dyDescent="0.2">
      <c r="A337" s="107">
        <v>41407</v>
      </c>
      <c r="B337" s="108">
        <v>86.080001999999993</v>
      </c>
      <c r="C337" s="108">
        <v>69.879997000000003</v>
      </c>
      <c r="D337" s="108">
        <v>71.459998999999996</v>
      </c>
      <c r="E337" s="108">
        <v>86.300003000000004</v>
      </c>
      <c r="F337" s="108"/>
      <c r="G337" s="108"/>
      <c r="L337" s="156">
        <f>IF(int=Weekly,-$B$4,IF(int=Bi_Weekly,-$B$4,IF(int=Monthly,0,IF(int=Quarterly,0,IF(int=Yearly,0,IF(int=None,0,0))))))</f>
        <v>0</v>
      </c>
      <c r="M337" s="110">
        <f t="shared" si="158"/>
        <v>0</v>
      </c>
      <c r="N337" s="126">
        <f t="shared" si="159"/>
        <v>0</v>
      </c>
      <c r="O337" s="110">
        <f t="shared" si="160"/>
        <v>0</v>
      </c>
      <c r="P337" s="110">
        <f t="shared" si="161"/>
        <v>0</v>
      </c>
      <c r="Q337" s="110">
        <f t="shared" si="172"/>
        <v>56.627124997462261</v>
      </c>
      <c r="R337" s="110">
        <f t="shared" si="173"/>
        <v>64.901138560987846</v>
      </c>
      <c r="S337" s="110">
        <f t="shared" si="174"/>
        <v>70.397946515316178</v>
      </c>
      <c r="T337" s="110">
        <f t="shared" si="175"/>
        <v>19.492711809582261</v>
      </c>
      <c r="U337" s="110"/>
      <c r="V337" s="110"/>
      <c r="W337" s="110"/>
      <c r="X337" s="110"/>
      <c r="Y337" s="110"/>
      <c r="Z337" s="110"/>
      <c r="AA337" s="110">
        <f t="shared" si="162"/>
        <v>0</v>
      </c>
      <c r="AB337" s="110">
        <f t="shared" si="163"/>
        <v>0</v>
      </c>
      <c r="AC337" s="110">
        <f t="shared" si="164"/>
        <v>0</v>
      </c>
      <c r="AD337" s="110">
        <f t="shared" si="165"/>
        <v>0</v>
      </c>
      <c r="AE337" s="110">
        <f t="shared" si="166"/>
        <v>0</v>
      </c>
      <c r="AF337" s="110">
        <f t="shared" si="167"/>
        <v>0</v>
      </c>
      <c r="AG337" s="110">
        <f t="shared" si="168"/>
        <v>0</v>
      </c>
      <c r="AH337" s="110">
        <f t="shared" si="169"/>
        <v>0</v>
      </c>
      <c r="AI337" s="110">
        <f t="shared" si="176"/>
        <v>3.2814402211006177</v>
      </c>
      <c r="AJ337" s="110">
        <f t="shared" si="177"/>
        <v>5.364174907864415</v>
      </c>
      <c r="AK337" s="110">
        <f t="shared" si="178"/>
        <v>4.5936778133154181</v>
      </c>
      <c r="AL337" s="110">
        <f t="shared" si="179"/>
        <v>1.4155252508974043</v>
      </c>
      <c r="AM337" s="110">
        <f t="shared" si="180"/>
        <v>59.908565218562877</v>
      </c>
      <c r="AN337" s="110">
        <f t="shared" si="181"/>
        <v>70.265313468852256</v>
      </c>
      <c r="AO337" s="110">
        <f t="shared" si="182"/>
        <v>74.991624328631602</v>
      </c>
      <c r="AP337" s="110">
        <f t="shared" si="183"/>
        <v>20.908237060479664</v>
      </c>
      <c r="AQ337" s="90">
        <f t="shared" si="184"/>
        <v>0</v>
      </c>
      <c r="AR337" s="90">
        <f t="shared" si="185"/>
        <v>-11738.880000000005</v>
      </c>
      <c r="AS337" s="90">
        <f t="shared" si="186"/>
        <v>16122.612676205848</v>
      </c>
      <c r="AT337" s="89">
        <f t="shared" si="187"/>
        <v>0.37343704648193365</v>
      </c>
      <c r="AU337" s="109">
        <f t="shared" si="192"/>
        <v>823.93500056021549</v>
      </c>
      <c r="AV337" s="108">
        <f t="shared" si="170"/>
        <v>16946.547676766066</v>
      </c>
      <c r="AW337" s="129">
        <f t="shared" si="188"/>
        <v>0.44362559944100788</v>
      </c>
      <c r="AX337" s="90">
        <f t="shared" si="189"/>
        <v>1107.738952609126</v>
      </c>
      <c r="AY337" s="108">
        <f t="shared" si="171"/>
        <v>17230.351628814973</v>
      </c>
      <c r="AZ337" s="89">
        <f t="shared" si="190"/>
        <v>0.46780200741595168</v>
      </c>
      <c r="BA337" s="109"/>
      <c r="BB337" s="109">
        <f t="shared" si="191"/>
        <v>11738.880000000005</v>
      </c>
      <c r="BC337" s="109" t="e">
        <f>(B337*AM337)+(C337*AN337)+(D337*AO337)+(E337*AP337)+(F337*#REF!)+(G337*#REF!)</f>
        <v>#REF!</v>
      </c>
      <c r="BE337" s="108">
        <f t="shared" ref="BE337:BE400" si="193">B337</f>
        <v>86.080001999999993</v>
      </c>
      <c r="BF337" s="108">
        <f t="shared" ref="BF337:BF400" si="194">G337</f>
        <v>0</v>
      </c>
    </row>
    <row r="338" spans="1:58" ht="12.75" customHeight="1" x14ac:dyDescent="0.2">
      <c r="A338" s="107">
        <v>41414</v>
      </c>
      <c r="B338" s="108">
        <v>85.089995999999999</v>
      </c>
      <c r="C338" s="108">
        <v>69.379997000000003</v>
      </c>
      <c r="D338" s="108">
        <v>70.220000999999996</v>
      </c>
      <c r="E338" s="108">
        <v>84.860000999999997</v>
      </c>
      <c r="F338" s="108"/>
      <c r="G338" s="108"/>
      <c r="L338" s="156">
        <f>IF(int=Weekly,-$B$4,IF(int=Bi_Weekly,0,IF(int=Monthly,0,IF(int=Quarterly,0,IF(int=Yearly,0,IF(int=None,0,0))))))</f>
        <v>0</v>
      </c>
      <c r="M338" s="110">
        <f t="shared" si="158"/>
        <v>0</v>
      </c>
      <c r="N338" s="126">
        <f t="shared" si="159"/>
        <v>0</v>
      </c>
      <c r="O338" s="110">
        <f t="shared" si="160"/>
        <v>0</v>
      </c>
      <c r="P338" s="110">
        <f t="shared" si="161"/>
        <v>0</v>
      </c>
      <c r="Q338" s="110">
        <f t="shared" si="172"/>
        <v>56.627124997462261</v>
      </c>
      <c r="R338" s="110">
        <f t="shared" si="173"/>
        <v>64.901138560987846</v>
      </c>
      <c r="S338" s="110">
        <f t="shared" si="174"/>
        <v>70.397946515316178</v>
      </c>
      <c r="T338" s="110">
        <f t="shared" si="175"/>
        <v>19.492711809582261</v>
      </c>
      <c r="U338" s="110"/>
      <c r="V338" s="110"/>
      <c r="W338" s="110"/>
      <c r="X338" s="110"/>
      <c r="Y338" s="110"/>
      <c r="Z338" s="110"/>
      <c r="AA338" s="110">
        <f t="shared" si="162"/>
        <v>0</v>
      </c>
      <c r="AB338" s="110">
        <f t="shared" si="163"/>
        <v>0</v>
      </c>
      <c r="AC338" s="110">
        <f t="shared" si="164"/>
        <v>0</v>
      </c>
      <c r="AD338" s="110">
        <f t="shared" si="165"/>
        <v>0</v>
      </c>
      <c r="AE338" s="110">
        <f t="shared" si="166"/>
        <v>0</v>
      </c>
      <c r="AF338" s="110">
        <f t="shared" si="167"/>
        <v>0</v>
      </c>
      <c r="AG338" s="110">
        <f t="shared" si="168"/>
        <v>0</v>
      </c>
      <c r="AH338" s="110">
        <f t="shared" si="169"/>
        <v>0</v>
      </c>
      <c r="AI338" s="110">
        <f t="shared" si="176"/>
        <v>3.2814402211006177</v>
      </c>
      <c r="AJ338" s="110">
        <f t="shared" si="177"/>
        <v>5.364174907864415</v>
      </c>
      <c r="AK338" s="110">
        <f t="shared" si="178"/>
        <v>4.5936778133154181</v>
      </c>
      <c r="AL338" s="110">
        <f t="shared" si="179"/>
        <v>1.4155252508974043</v>
      </c>
      <c r="AM338" s="110">
        <f t="shared" si="180"/>
        <v>59.908565218562877</v>
      </c>
      <c r="AN338" s="110">
        <f t="shared" si="181"/>
        <v>70.265313468852256</v>
      </c>
      <c r="AO338" s="110">
        <f t="shared" si="182"/>
        <v>74.991624328631602</v>
      </c>
      <c r="AP338" s="110">
        <f t="shared" si="183"/>
        <v>20.908237060479664</v>
      </c>
      <c r="AQ338" s="90">
        <f t="shared" si="184"/>
        <v>0</v>
      </c>
      <c r="AR338" s="90">
        <f t="shared" si="185"/>
        <v>-11738.880000000005</v>
      </c>
      <c r="AS338" s="90">
        <f t="shared" si="186"/>
        <v>15918.738056540797</v>
      </c>
      <c r="AT338" s="89">
        <f t="shared" si="187"/>
        <v>0.3560695787452286</v>
      </c>
      <c r="AU338" s="109">
        <f t="shared" si="192"/>
        <v>823.93500056021549</v>
      </c>
      <c r="AV338" s="108">
        <f t="shared" si="170"/>
        <v>16742.673057101012</v>
      </c>
      <c r="AW338" s="129">
        <f t="shared" si="188"/>
        <v>0.42625813170430282</v>
      </c>
      <c r="AX338" s="90">
        <f t="shared" si="189"/>
        <v>1094.0737091541646</v>
      </c>
      <c r="AY338" s="108">
        <f t="shared" si="171"/>
        <v>17012.811765694962</v>
      </c>
      <c r="AZ338" s="89">
        <f t="shared" si="190"/>
        <v>0.44927043855077775</v>
      </c>
      <c r="BA338" s="109"/>
      <c r="BB338" s="109">
        <f t="shared" si="191"/>
        <v>11738.880000000005</v>
      </c>
      <c r="BC338" s="109" t="e">
        <f>(B338*AM338)+(C338*AN338)+(D338*AO338)+(E338*AP338)+(F338*#REF!)+(G338*#REF!)</f>
        <v>#REF!</v>
      </c>
      <c r="BE338" s="108">
        <f t="shared" si="193"/>
        <v>85.089995999999999</v>
      </c>
      <c r="BF338" s="108">
        <f t="shared" si="194"/>
        <v>0</v>
      </c>
    </row>
    <row r="339" spans="1:58" ht="12.75" customHeight="1" x14ac:dyDescent="0.2">
      <c r="A339" s="107">
        <v>41422</v>
      </c>
      <c r="B339" s="108">
        <v>84.269997000000004</v>
      </c>
      <c r="C339" s="108">
        <v>68.709998999999996</v>
      </c>
      <c r="D339" s="108">
        <v>69.610000999999997</v>
      </c>
      <c r="E339" s="108">
        <v>84.779999000000004</v>
      </c>
      <c r="F339" s="108"/>
      <c r="G339" s="108"/>
      <c r="L339" s="156">
        <f>IF(int=Weekly,-$B$4,IF(int=Bi_Weekly,-$B$4,IF(int=Monthly,-$B$4,IF(int=Quarterly,0,IF(int=Yearly,0,IF(int=None,0,0))))))</f>
        <v>0</v>
      </c>
      <c r="M339" s="110">
        <f t="shared" si="158"/>
        <v>0</v>
      </c>
      <c r="N339" s="126">
        <f t="shared" si="159"/>
        <v>0</v>
      </c>
      <c r="O339" s="110">
        <f t="shared" si="160"/>
        <v>0</v>
      </c>
      <c r="P339" s="110">
        <f t="shared" si="161"/>
        <v>0</v>
      </c>
      <c r="Q339" s="110">
        <f t="shared" si="172"/>
        <v>56.627124997462261</v>
      </c>
      <c r="R339" s="110">
        <f t="shared" si="173"/>
        <v>64.901138560987846</v>
      </c>
      <c r="S339" s="110">
        <f t="shared" si="174"/>
        <v>70.397946515316178</v>
      </c>
      <c r="T339" s="110">
        <f t="shared" si="175"/>
        <v>19.492711809582261</v>
      </c>
      <c r="U339" s="110"/>
      <c r="V339" s="110"/>
      <c r="W339" s="110"/>
      <c r="X339" s="110"/>
      <c r="Y339" s="110"/>
      <c r="Z339" s="110"/>
      <c r="AA339" s="110">
        <f t="shared" si="162"/>
        <v>0</v>
      </c>
      <c r="AB339" s="110">
        <f t="shared" si="163"/>
        <v>0</v>
      </c>
      <c r="AC339" s="110">
        <f t="shared" si="164"/>
        <v>0</v>
      </c>
      <c r="AD339" s="110">
        <f t="shared" si="165"/>
        <v>0</v>
      </c>
      <c r="AE339" s="110">
        <f t="shared" si="166"/>
        <v>0</v>
      </c>
      <c r="AF339" s="110">
        <f t="shared" si="167"/>
        <v>0</v>
      </c>
      <c r="AG339" s="110">
        <f t="shared" si="168"/>
        <v>0</v>
      </c>
      <c r="AH339" s="110">
        <f t="shared" si="169"/>
        <v>0</v>
      </c>
      <c r="AI339" s="110">
        <f t="shared" si="176"/>
        <v>3.2814402211006177</v>
      </c>
      <c r="AJ339" s="110">
        <f t="shared" si="177"/>
        <v>5.364174907864415</v>
      </c>
      <c r="AK339" s="110">
        <f t="shared" si="178"/>
        <v>4.5936778133154181</v>
      </c>
      <c r="AL339" s="110">
        <f t="shared" si="179"/>
        <v>1.4155252508974043</v>
      </c>
      <c r="AM339" s="110">
        <f t="shared" si="180"/>
        <v>59.908565218562877</v>
      </c>
      <c r="AN339" s="110">
        <f t="shared" si="181"/>
        <v>70.265313468852256</v>
      </c>
      <c r="AO339" s="110">
        <f t="shared" si="182"/>
        <v>74.991624328631602</v>
      </c>
      <c r="AP339" s="110">
        <f t="shared" si="183"/>
        <v>20.908237060479664</v>
      </c>
      <c r="AQ339" s="90">
        <f t="shared" si="184"/>
        <v>0</v>
      </c>
      <c r="AR339" s="90">
        <f t="shared" si="185"/>
        <v>-11738.880000000005</v>
      </c>
      <c r="AS339" s="90">
        <f t="shared" si="186"/>
        <v>15784.318034331884</v>
      </c>
      <c r="AT339" s="89">
        <f t="shared" si="187"/>
        <v>0.34461873997620529</v>
      </c>
      <c r="AU339" s="109">
        <f t="shared" si="192"/>
        <v>823.93500056021549</v>
      </c>
      <c r="AV339" s="108">
        <f t="shared" si="170"/>
        <v>16608.253034892099</v>
      </c>
      <c r="AW339" s="129">
        <f t="shared" si="188"/>
        <v>0.41480729293527929</v>
      </c>
      <c r="AX339" s="90">
        <f t="shared" si="189"/>
        <v>1084.8735566771381</v>
      </c>
      <c r="AY339" s="108">
        <f t="shared" si="171"/>
        <v>16869.191591009021</v>
      </c>
      <c r="AZ339" s="89">
        <f t="shared" si="190"/>
        <v>0.43703586636962077</v>
      </c>
      <c r="BA339" s="109"/>
      <c r="BB339" s="109">
        <f t="shared" si="191"/>
        <v>11738.880000000005</v>
      </c>
      <c r="BC339" s="109" t="e">
        <f>(B339*AM339)+(C339*AN339)+(D339*AO339)+(E339*AP339)+(F339*#REF!)+(G339*#REF!)</f>
        <v>#REF!</v>
      </c>
      <c r="BE339" s="108">
        <f t="shared" si="193"/>
        <v>84.269997000000004</v>
      </c>
      <c r="BF339" s="108">
        <f t="shared" si="194"/>
        <v>0</v>
      </c>
    </row>
    <row r="340" spans="1:58" ht="12.75" customHeight="1" x14ac:dyDescent="0.2">
      <c r="A340" s="107">
        <v>41428</v>
      </c>
      <c r="B340" s="108">
        <v>84.830001999999993</v>
      </c>
      <c r="C340" s="108">
        <v>69.379997000000003</v>
      </c>
      <c r="D340" s="108">
        <v>69.699996999999996</v>
      </c>
      <c r="E340" s="108">
        <v>84.690002000000007</v>
      </c>
      <c r="F340" s="108"/>
      <c r="G340" s="108"/>
      <c r="L340" s="156">
        <f>IF(int=Weekly,-$B$4,IF(int=Bi_Weekly,0,IF(int=Monthly,0,IF(int=Quarterly,0,IF(int=Yearly,0,IF(int=None,0,0))))))</f>
        <v>0</v>
      </c>
      <c r="M340" s="110">
        <f t="shared" si="158"/>
        <v>0</v>
      </c>
      <c r="N340" s="126">
        <f t="shared" si="159"/>
        <v>0</v>
      </c>
      <c r="O340" s="110">
        <f t="shared" si="160"/>
        <v>0</v>
      </c>
      <c r="P340" s="110">
        <f t="shared" si="161"/>
        <v>0</v>
      </c>
      <c r="Q340" s="110">
        <f t="shared" si="172"/>
        <v>56.627124997462261</v>
      </c>
      <c r="R340" s="110">
        <f t="shared" si="173"/>
        <v>64.901138560987846</v>
      </c>
      <c r="S340" s="110">
        <f t="shared" si="174"/>
        <v>70.397946515316178</v>
      </c>
      <c r="T340" s="110">
        <f t="shared" si="175"/>
        <v>19.492711809582261</v>
      </c>
      <c r="U340" s="110"/>
      <c r="V340" s="110"/>
      <c r="W340" s="110"/>
      <c r="X340" s="110"/>
      <c r="Y340" s="110"/>
      <c r="Z340" s="110"/>
      <c r="AA340" s="110">
        <f t="shared" si="162"/>
        <v>0</v>
      </c>
      <c r="AB340" s="110">
        <f t="shared" si="163"/>
        <v>0</v>
      </c>
      <c r="AC340" s="110">
        <f t="shared" si="164"/>
        <v>0</v>
      </c>
      <c r="AD340" s="110">
        <f t="shared" si="165"/>
        <v>0</v>
      </c>
      <c r="AE340" s="110">
        <f t="shared" si="166"/>
        <v>0</v>
      </c>
      <c r="AF340" s="110">
        <f t="shared" si="167"/>
        <v>0</v>
      </c>
      <c r="AG340" s="110">
        <f t="shared" si="168"/>
        <v>0</v>
      </c>
      <c r="AH340" s="110">
        <f t="shared" si="169"/>
        <v>0</v>
      </c>
      <c r="AI340" s="110">
        <f t="shared" si="176"/>
        <v>3.2814402211006177</v>
      </c>
      <c r="AJ340" s="110">
        <f t="shared" si="177"/>
        <v>5.364174907864415</v>
      </c>
      <c r="AK340" s="110">
        <f t="shared" si="178"/>
        <v>4.5936778133154181</v>
      </c>
      <c r="AL340" s="110">
        <f t="shared" si="179"/>
        <v>1.4155252508974043</v>
      </c>
      <c r="AM340" s="110">
        <f t="shared" si="180"/>
        <v>59.908565218562877</v>
      </c>
      <c r="AN340" s="110">
        <f t="shared" si="181"/>
        <v>70.265313468852256</v>
      </c>
      <c r="AO340" s="110">
        <f t="shared" si="182"/>
        <v>74.991624328631602</v>
      </c>
      <c r="AP340" s="110">
        <f t="shared" si="183"/>
        <v>20.908237060479664</v>
      </c>
      <c r="AQ340" s="90">
        <f t="shared" si="184"/>
        <v>0</v>
      </c>
      <c r="AR340" s="90">
        <f t="shared" si="185"/>
        <v>-11738.880000000005</v>
      </c>
      <c r="AS340" s="90">
        <f t="shared" si="186"/>
        <v>15864.094388509537</v>
      </c>
      <c r="AT340" s="89">
        <f t="shared" si="187"/>
        <v>0.35141464845960857</v>
      </c>
      <c r="AU340" s="109">
        <f t="shared" si="192"/>
        <v>823.93500056021549</v>
      </c>
      <c r="AV340" s="108">
        <f t="shared" si="170"/>
        <v>16688.02938906975</v>
      </c>
      <c r="AW340" s="129">
        <f t="shared" si="188"/>
        <v>0.42160320141868257</v>
      </c>
      <c r="AX340" s="90">
        <f t="shared" si="189"/>
        <v>1090.591185670557</v>
      </c>
      <c r="AY340" s="108">
        <f t="shared" si="171"/>
        <v>16954.685574180094</v>
      </c>
      <c r="AZ340" s="89">
        <f t="shared" si="190"/>
        <v>0.44431884252842568</v>
      </c>
      <c r="BA340" s="109"/>
      <c r="BB340" s="109">
        <f t="shared" si="191"/>
        <v>11738.880000000005</v>
      </c>
      <c r="BC340" s="109" t="e">
        <f>(B340*AM340)+(C340*AN340)+(D340*AO340)+(E340*AP340)+(F340*#REF!)+(G340*#REF!)</f>
        <v>#REF!</v>
      </c>
      <c r="BE340" s="108">
        <f t="shared" si="193"/>
        <v>84.830001999999993</v>
      </c>
      <c r="BF340" s="108">
        <f t="shared" si="194"/>
        <v>0</v>
      </c>
    </row>
    <row r="341" spans="1:58" ht="12.75" customHeight="1" x14ac:dyDescent="0.2">
      <c r="A341" s="107">
        <v>41435</v>
      </c>
      <c r="B341" s="108">
        <v>84.099997999999999</v>
      </c>
      <c r="C341" s="108">
        <v>68.839995999999999</v>
      </c>
      <c r="D341" s="108">
        <v>69.419998000000007</v>
      </c>
      <c r="E341" s="108">
        <v>84.139999000000003</v>
      </c>
      <c r="F341" s="108"/>
      <c r="G341" s="108"/>
      <c r="L341" s="156">
        <f>IF(int=Weekly,-$B$4,IF(int=Bi_Weekly,-$B$4,IF(int=Monthly,0,IF(int=Quarterly,0,IF(int=Yearly,0,IF(int=None,0,0))))))</f>
        <v>0</v>
      </c>
      <c r="M341" s="110">
        <f t="shared" si="158"/>
        <v>0</v>
      </c>
      <c r="N341" s="126">
        <f t="shared" si="159"/>
        <v>0</v>
      </c>
      <c r="O341" s="110">
        <f t="shared" si="160"/>
        <v>0</v>
      </c>
      <c r="P341" s="110">
        <f t="shared" si="161"/>
        <v>0</v>
      </c>
      <c r="Q341" s="110">
        <f t="shared" si="172"/>
        <v>56.627124997462261</v>
      </c>
      <c r="R341" s="110">
        <f t="shared" si="173"/>
        <v>64.901138560987846</v>
      </c>
      <c r="S341" s="110">
        <f t="shared" si="174"/>
        <v>70.397946515316178</v>
      </c>
      <c r="T341" s="110">
        <f t="shared" si="175"/>
        <v>19.492711809582261</v>
      </c>
      <c r="U341" s="110"/>
      <c r="V341" s="110"/>
      <c r="W341" s="110"/>
      <c r="X341" s="110"/>
      <c r="Y341" s="110"/>
      <c r="Z341" s="110"/>
      <c r="AA341" s="110">
        <f t="shared" si="162"/>
        <v>0</v>
      </c>
      <c r="AB341" s="110">
        <f t="shared" si="163"/>
        <v>0</v>
      </c>
      <c r="AC341" s="110">
        <f t="shared" si="164"/>
        <v>0</v>
      </c>
      <c r="AD341" s="110">
        <f t="shared" si="165"/>
        <v>0</v>
      </c>
      <c r="AE341" s="110">
        <f t="shared" si="166"/>
        <v>0</v>
      </c>
      <c r="AF341" s="110">
        <f t="shared" si="167"/>
        <v>0</v>
      </c>
      <c r="AG341" s="110">
        <f t="shared" si="168"/>
        <v>0</v>
      </c>
      <c r="AH341" s="110">
        <f t="shared" si="169"/>
        <v>0</v>
      </c>
      <c r="AI341" s="110">
        <f t="shared" si="176"/>
        <v>3.2814402211006177</v>
      </c>
      <c r="AJ341" s="110">
        <f t="shared" si="177"/>
        <v>5.364174907864415</v>
      </c>
      <c r="AK341" s="110">
        <f t="shared" si="178"/>
        <v>4.5936778133154181</v>
      </c>
      <c r="AL341" s="110">
        <f t="shared" si="179"/>
        <v>1.4155252508974043</v>
      </c>
      <c r="AM341" s="110">
        <f t="shared" si="180"/>
        <v>59.908565218562877</v>
      </c>
      <c r="AN341" s="110">
        <f t="shared" si="181"/>
        <v>70.265313468852256</v>
      </c>
      <c r="AO341" s="110">
        <f t="shared" si="182"/>
        <v>74.991624328631602</v>
      </c>
      <c r="AP341" s="110">
        <f t="shared" si="183"/>
        <v>20.908237060479664</v>
      </c>
      <c r="AQ341" s="90">
        <f t="shared" si="184"/>
        <v>0</v>
      </c>
      <c r="AR341" s="90">
        <f t="shared" si="185"/>
        <v>-11738.880000000005</v>
      </c>
      <c r="AS341" s="90">
        <f t="shared" si="186"/>
        <v>15757.277276429071</v>
      </c>
      <c r="AT341" s="89">
        <f t="shared" si="187"/>
        <v>0.34231521886492278</v>
      </c>
      <c r="AU341" s="109">
        <f t="shared" si="192"/>
        <v>823.93500056021549</v>
      </c>
      <c r="AV341" s="108">
        <f t="shared" si="170"/>
        <v>16581.212276989289</v>
      </c>
      <c r="AW341" s="129">
        <f t="shared" si="188"/>
        <v>0.412503771823997</v>
      </c>
      <c r="AX341" s="90">
        <f t="shared" si="189"/>
        <v>1083.2342930403513</v>
      </c>
      <c r="AY341" s="108">
        <f t="shared" si="171"/>
        <v>16840.511569469421</v>
      </c>
      <c r="AZ341" s="89">
        <f t="shared" si="190"/>
        <v>0.43459270130280014</v>
      </c>
      <c r="BA341" s="109"/>
      <c r="BB341" s="109">
        <f t="shared" si="191"/>
        <v>11738.880000000005</v>
      </c>
      <c r="BC341" s="109" t="e">
        <f>(B341*AM341)+(C341*AN341)+(D341*AO341)+(E341*AP341)+(F341*#REF!)+(G341*#REF!)</f>
        <v>#REF!</v>
      </c>
      <c r="BE341" s="108">
        <f t="shared" si="193"/>
        <v>84.099997999999999</v>
      </c>
      <c r="BF341" s="108">
        <f t="shared" si="194"/>
        <v>0</v>
      </c>
    </row>
    <row r="342" spans="1:58" ht="12.75" customHeight="1" x14ac:dyDescent="0.2">
      <c r="A342" s="107">
        <v>41442</v>
      </c>
      <c r="B342" s="108">
        <v>82.360000999999997</v>
      </c>
      <c r="C342" s="108">
        <v>67.510002</v>
      </c>
      <c r="D342" s="108">
        <v>67.540001000000004</v>
      </c>
      <c r="E342" s="108">
        <v>82.169998000000007</v>
      </c>
      <c r="F342" s="108"/>
      <c r="G342" s="108"/>
      <c r="L342" s="156">
        <f>IF(int=Weekly,-$B$4,IF(int=Bi_Weekly,0,IF(int=Monthly,0,IF(int=Quarterly,0,IF(int=Yearly,0,IF(int=None,0,0))))))</f>
        <v>0</v>
      </c>
      <c r="M342" s="110">
        <f t="shared" si="158"/>
        <v>0</v>
      </c>
      <c r="N342" s="126">
        <f t="shared" si="159"/>
        <v>0</v>
      </c>
      <c r="O342" s="110">
        <f t="shared" si="160"/>
        <v>0</v>
      </c>
      <c r="P342" s="110">
        <f t="shared" si="161"/>
        <v>0</v>
      </c>
      <c r="Q342" s="110">
        <f t="shared" si="172"/>
        <v>56.627124997462261</v>
      </c>
      <c r="R342" s="110">
        <f t="shared" si="173"/>
        <v>64.901138560987846</v>
      </c>
      <c r="S342" s="110">
        <f t="shared" si="174"/>
        <v>70.397946515316178</v>
      </c>
      <c r="T342" s="110">
        <f t="shared" si="175"/>
        <v>19.492711809582261</v>
      </c>
      <c r="U342" s="110"/>
      <c r="V342" s="110"/>
      <c r="W342" s="110"/>
      <c r="X342" s="110"/>
      <c r="Y342" s="110"/>
      <c r="Z342" s="110"/>
      <c r="AA342" s="110">
        <f t="shared" si="162"/>
        <v>0</v>
      </c>
      <c r="AB342" s="110">
        <f t="shared" si="163"/>
        <v>0</v>
      </c>
      <c r="AC342" s="110">
        <f t="shared" si="164"/>
        <v>0</v>
      </c>
      <c r="AD342" s="110">
        <f t="shared" si="165"/>
        <v>0</v>
      </c>
      <c r="AE342" s="110">
        <f t="shared" si="166"/>
        <v>0</v>
      </c>
      <c r="AF342" s="110">
        <f t="shared" si="167"/>
        <v>0</v>
      </c>
      <c r="AG342" s="110">
        <f t="shared" si="168"/>
        <v>0</v>
      </c>
      <c r="AH342" s="110">
        <f t="shared" si="169"/>
        <v>0</v>
      </c>
      <c r="AI342" s="110">
        <f t="shared" si="176"/>
        <v>3.2814402211006177</v>
      </c>
      <c r="AJ342" s="110">
        <f t="shared" si="177"/>
        <v>5.364174907864415</v>
      </c>
      <c r="AK342" s="110">
        <f t="shared" si="178"/>
        <v>4.5936778133154181</v>
      </c>
      <c r="AL342" s="110">
        <f t="shared" si="179"/>
        <v>1.4155252508974043</v>
      </c>
      <c r="AM342" s="110">
        <f t="shared" si="180"/>
        <v>59.908565218562877</v>
      </c>
      <c r="AN342" s="110">
        <f t="shared" si="181"/>
        <v>70.265313468852256</v>
      </c>
      <c r="AO342" s="110">
        <f t="shared" si="182"/>
        <v>74.991624328631602</v>
      </c>
      <c r="AP342" s="110">
        <f t="shared" si="183"/>
        <v>20.908237060479664</v>
      </c>
      <c r="AQ342" s="90">
        <f t="shared" si="184"/>
        <v>0</v>
      </c>
      <c r="AR342" s="90">
        <f t="shared" si="185"/>
        <v>-11738.880000000005</v>
      </c>
      <c r="AS342" s="90">
        <f t="shared" si="186"/>
        <v>15401.679533923034</v>
      </c>
      <c r="AT342" s="89">
        <f t="shared" si="187"/>
        <v>0.3120229130822556</v>
      </c>
      <c r="AU342" s="109">
        <f t="shared" si="192"/>
        <v>823.93500056021549</v>
      </c>
      <c r="AV342" s="108">
        <f t="shared" si="170"/>
        <v>16225.614534483249</v>
      </c>
      <c r="AW342" s="129">
        <f t="shared" si="188"/>
        <v>0.38221146604132961</v>
      </c>
      <c r="AX342" s="90">
        <f t="shared" si="189"/>
        <v>1058.9655897897539</v>
      </c>
      <c r="AY342" s="108">
        <f t="shared" si="171"/>
        <v>16460.645123712788</v>
      </c>
      <c r="AZ342" s="89">
        <f t="shared" si="190"/>
        <v>0.40223301743546069</v>
      </c>
      <c r="BA342" s="109"/>
      <c r="BB342" s="109">
        <f t="shared" si="191"/>
        <v>11738.880000000005</v>
      </c>
      <c r="BC342" s="109" t="e">
        <f>(B342*AM342)+(C342*AN342)+(D342*AO342)+(E342*AP342)+(F342*#REF!)+(G342*#REF!)</f>
        <v>#REF!</v>
      </c>
      <c r="BE342" s="108">
        <f t="shared" si="193"/>
        <v>82.360000999999997</v>
      </c>
      <c r="BF342" s="108">
        <f t="shared" si="194"/>
        <v>0</v>
      </c>
    </row>
    <row r="343" spans="1:58" ht="12.75" customHeight="1" x14ac:dyDescent="0.2">
      <c r="A343" s="107">
        <v>41449</v>
      </c>
      <c r="B343" s="108">
        <v>82.669998000000007</v>
      </c>
      <c r="C343" s="108">
        <v>67.610000999999997</v>
      </c>
      <c r="D343" s="108">
        <v>68.669998000000007</v>
      </c>
      <c r="E343" s="108">
        <v>83.699996999999996</v>
      </c>
      <c r="F343" s="108"/>
      <c r="G343" s="108"/>
      <c r="L343" s="156">
        <f>IF(int=Weekly,-$B$4,IF(int=Bi_Weekly,-$B$4,IF(int=Monthly,-$B$4,IF(int=Quarterly,0,IF(int=Yearly,0,IF(int=None,0,0))))))</f>
        <v>0</v>
      </c>
      <c r="M343" s="110">
        <f t="shared" si="158"/>
        <v>0</v>
      </c>
      <c r="N343" s="126">
        <f t="shared" si="159"/>
        <v>0</v>
      </c>
      <c r="O343" s="110">
        <f t="shared" si="160"/>
        <v>0</v>
      </c>
      <c r="P343" s="110">
        <f t="shared" si="161"/>
        <v>0</v>
      </c>
      <c r="Q343" s="110">
        <f t="shared" si="172"/>
        <v>56.627124997462261</v>
      </c>
      <c r="R343" s="110">
        <f t="shared" si="173"/>
        <v>64.901138560987846</v>
      </c>
      <c r="S343" s="110">
        <f t="shared" si="174"/>
        <v>70.397946515316178</v>
      </c>
      <c r="T343" s="110">
        <f t="shared" si="175"/>
        <v>19.492711809582261</v>
      </c>
      <c r="U343" s="110">
        <v>0.38600000000000001</v>
      </c>
      <c r="V343" s="110">
        <v>0.39100000000000001</v>
      </c>
      <c r="W343" s="110"/>
      <c r="X343" s="110"/>
      <c r="Y343" s="110">
        <v>0.54500000000000004</v>
      </c>
      <c r="Z343" s="110">
        <v>0.50600000000000001</v>
      </c>
      <c r="AA343" s="110">
        <f t="shared" si="162"/>
        <v>21.858070249020432</v>
      </c>
      <c r="AB343" s="110">
        <f t="shared" si="163"/>
        <v>25.376345177346249</v>
      </c>
      <c r="AC343" s="110">
        <f t="shared" si="164"/>
        <v>0</v>
      </c>
      <c r="AD343" s="110">
        <f t="shared" si="165"/>
        <v>0</v>
      </c>
      <c r="AE343" s="110">
        <f t="shared" si="166"/>
        <v>0.26440148515572032</v>
      </c>
      <c r="AF343" s="110">
        <f t="shared" si="167"/>
        <v>0.37533419319645106</v>
      </c>
      <c r="AG343" s="110">
        <f t="shared" si="168"/>
        <v>0</v>
      </c>
      <c r="AH343" s="110">
        <f t="shared" si="169"/>
        <v>0</v>
      </c>
      <c r="AI343" s="110">
        <f t="shared" si="176"/>
        <v>3.5458417062563381</v>
      </c>
      <c r="AJ343" s="110">
        <f t="shared" si="177"/>
        <v>5.7395091010608663</v>
      </c>
      <c r="AK343" s="110">
        <f t="shared" si="178"/>
        <v>4.5936778133154181</v>
      </c>
      <c r="AL343" s="110">
        <f t="shared" si="179"/>
        <v>1.4155252508974043</v>
      </c>
      <c r="AM343" s="110">
        <f t="shared" si="180"/>
        <v>60.1729667037186</v>
      </c>
      <c r="AN343" s="110">
        <f t="shared" si="181"/>
        <v>70.640647662048707</v>
      </c>
      <c r="AO343" s="110">
        <f t="shared" si="182"/>
        <v>74.991624328631602</v>
      </c>
      <c r="AP343" s="110">
        <f t="shared" si="183"/>
        <v>20.908237060479664</v>
      </c>
      <c r="AQ343" s="90">
        <f t="shared" si="184"/>
        <v>47.234415426366681</v>
      </c>
      <c r="AR343" s="90">
        <f t="shared" si="185"/>
        <v>-11738.880000000005</v>
      </c>
      <c r="AS343" s="90">
        <f t="shared" si="186"/>
        <v>15535.09711969025</v>
      </c>
      <c r="AT343" s="89">
        <f t="shared" si="187"/>
        <v>0.323388357295606</v>
      </c>
      <c r="AU343" s="109">
        <f t="shared" si="192"/>
        <v>871.16941598658218</v>
      </c>
      <c r="AV343" s="108">
        <f t="shared" si="170"/>
        <v>16406.266535676834</v>
      </c>
      <c r="AW343" s="129">
        <f t="shared" si="188"/>
        <v>0.39760066852006548</v>
      </c>
      <c r="AX343" s="90">
        <f t="shared" si="189"/>
        <v>1115.1102483333134</v>
      </c>
      <c r="AY343" s="108">
        <f t="shared" si="171"/>
        <v>16650.207368023563</v>
      </c>
      <c r="AZ343" s="89">
        <f t="shared" si="190"/>
        <v>0.41838125681696692</v>
      </c>
      <c r="BA343" s="109"/>
      <c r="BB343" s="109">
        <f t="shared" si="191"/>
        <v>11738.880000000005</v>
      </c>
      <c r="BC343" s="109" t="e">
        <f>(B343*AM343)+(C343*AN343)+(D343*AO343)+(E343*AP343)+(F343*#REF!)+(G343*#REF!)</f>
        <v>#REF!</v>
      </c>
      <c r="BE343" s="108">
        <f t="shared" si="193"/>
        <v>82.669998000000007</v>
      </c>
      <c r="BF343" s="108">
        <f t="shared" si="194"/>
        <v>0</v>
      </c>
    </row>
    <row r="344" spans="1:58" ht="12.75" customHeight="1" x14ac:dyDescent="0.2">
      <c r="A344" s="107">
        <v>41456</v>
      </c>
      <c r="B344" s="108">
        <v>84.279999000000004</v>
      </c>
      <c r="C344" s="108">
        <v>68.660004000000001</v>
      </c>
      <c r="D344" s="108">
        <v>69.709998999999996</v>
      </c>
      <c r="E344" s="108">
        <v>85.68</v>
      </c>
      <c r="F344" s="108"/>
      <c r="G344" s="108"/>
      <c r="L344" s="156">
        <f>IF(int=Weekly,-$B$4,IF(int=Bi_Weekly,0,IF(int=Monthly,0,IF(int=Quarterly,0,IF(int=Yearly,0,IF(int=None,0,0))))))</f>
        <v>0</v>
      </c>
      <c r="M344" s="110">
        <f t="shared" si="158"/>
        <v>0</v>
      </c>
      <c r="N344" s="126">
        <f t="shared" si="159"/>
        <v>0</v>
      </c>
      <c r="O344" s="110">
        <f t="shared" si="160"/>
        <v>0</v>
      </c>
      <c r="P344" s="110">
        <f t="shared" si="161"/>
        <v>0</v>
      </c>
      <c r="Q344" s="110">
        <f t="shared" si="172"/>
        <v>56.627124997462261</v>
      </c>
      <c r="R344" s="110">
        <f t="shared" si="173"/>
        <v>64.901138560987846</v>
      </c>
      <c r="S344" s="110">
        <f t="shared" si="174"/>
        <v>70.397946515316178</v>
      </c>
      <c r="T344" s="110">
        <f t="shared" si="175"/>
        <v>19.492711809582261</v>
      </c>
      <c r="U344" s="110"/>
      <c r="V344" s="110"/>
      <c r="W344" s="110"/>
      <c r="X344" s="110"/>
      <c r="Y344" s="110"/>
      <c r="Z344" s="110"/>
      <c r="AA344" s="110">
        <f t="shared" si="162"/>
        <v>0</v>
      </c>
      <c r="AB344" s="110">
        <f t="shared" si="163"/>
        <v>0</v>
      </c>
      <c r="AC344" s="110">
        <f t="shared" si="164"/>
        <v>0</v>
      </c>
      <c r="AD344" s="110">
        <f t="shared" si="165"/>
        <v>0</v>
      </c>
      <c r="AE344" s="110">
        <f t="shared" si="166"/>
        <v>0</v>
      </c>
      <c r="AF344" s="110">
        <f t="shared" si="167"/>
        <v>0</v>
      </c>
      <c r="AG344" s="110">
        <f t="shared" si="168"/>
        <v>0</v>
      </c>
      <c r="AH344" s="110">
        <f t="shared" si="169"/>
        <v>0</v>
      </c>
      <c r="AI344" s="110">
        <f t="shared" si="176"/>
        <v>3.5458417062563381</v>
      </c>
      <c r="AJ344" s="110">
        <f t="shared" si="177"/>
        <v>5.7395091010608663</v>
      </c>
      <c r="AK344" s="110">
        <f t="shared" si="178"/>
        <v>4.5936778133154181</v>
      </c>
      <c r="AL344" s="110">
        <f t="shared" si="179"/>
        <v>1.4155252508974043</v>
      </c>
      <c r="AM344" s="110">
        <f t="shared" si="180"/>
        <v>60.1729667037186</v>
      </c>
      <c r="AN344" s="110">
        <f t="shared" si="181"/>
        <v>70.640647662048707</v>
      </c>
      <c r="AO344" s="110">
        <f t="shared" si="182"/>
        <v>74.991624328631602</v>
      </c>
      <c r="AP344" s="110">
        <f t="shared" si="183"/>
        <v>20.908237060479664</v>
      </c>
      <c r="AQ344" s="90">
        <f t="shared" si="184"/>
        <v>0</v>
      </c>
      <c r="AR344" s="90">
        <f t="shared" si="185"/>
        <v>-11738.880000000005</v>
      </c>
      <c r="AS344" s="90">
        <f t="shared" si="186"/>
        <v>15806.222800390728</v>
      </c>
      <c r="AT344" s="89">
        <f t="shared" si="187"/>
        <v>0.34648474133739526</v>
      </c>
      <c r="AU344" s="109">
        <f t="shared" si="192"/>
        <v>871.16941598658218</v>
      </c>
      <c r="AV344" s="108">
        <f t="shared" si="170"/>
        <v>16677.39221637731</v>
      </c>
      <c r="AW344" s="129">
        <f t="shared" si="188"/>
        <v>0.42069705256185452</v>
      </c>
      <c r="AX344" s="90">
        <f t="shared" si="189"/>
        <v>1134.4257325637477</v>
      </c>
      <c r="AY344" s="108">
        <f t="shared" si="171"/>
        <v>16940.648532954474</v>
      </c>
      <c r="AZ344" s="89">
        <f t="shared" si="190"/>
        <v>0.44312306906233534</v>
      </c>
      <c r="BA344" s="109"/>
      <c r="BB344" s="109">
        <f t="shared" si="191"/>
        <v>11738.880000000005</v>
      </c>
      <c r="BC344" s="109" t="e">
        <f>(B344*AM344)+(C344*AN344)+(D344*AO344)+(E344*AP344)+(F344*#REF!)+(G344*#REF!)</f>
        <v>#REF!</v>
      </c>
      <c r="BE344" s="108">
        <f t="shared" si="193"/>
        <v>84.279999000000004</v>
      </c>
      <c r="BF344" s="108">
        <f t="shared" si="194"/>
        <v>0</v>
      </c>
    </row>
    <row r="345" spans="1:58" ht="12.75" customHeight="1" x14ac:dyDescent="0.2">
      <c r="A345" s="107">
        <v>41463</v>
      </c>
      <c r="B345" s="108">
        <v>86.690002000000007</v>
      </c>
      <c r="C345" s="108">
        <v>70.639999000000003</v>
      </c>
      <c r="D345" s="108">
        <v>71.870002999999997</v>
      </c>
      <c r="E345" s="108">
        <v>88.209998999999996</v>
      </c>
      <c r="F345" s="108"/>
      <c r="G345" s="108"/>
      <c r="L345" s="156">
        <f>IF(int=Weekly,-$B$4,IF(int=Bi_Weekly,-$B$4,IF(int=Monthly,0,IF(int=Quarterly,0,IF(int=Yearly,0,IF(int=None,0,0))))))</f>
        <v>0</v>
      </c>
      <c r="M345" s="110">
        <f t="shared" si="158"/>
        <v>0</v>
      </c>
      <c r="N345" s="126">
        <f t="shared" si="159"/>
        <v>0</v>
      </c>
      <c r="O345" s="110">
        <f t="shared" si="160"/>
        <v>0</v>
      </c>
      <c r="P345" s="110">
        <f t="shared" si="161"/>
        <v>0</v>
      </c>
      <c r="Q345" s="110">
        <f t="shared" si="172"/>
        <v>56.627124997462261</v>
      </c>
      <c r="R345" s="110">
        <f t="shared" si="173"/>
        <v>64.901138560987846</v>
      </c>
      <c r="S345" s="110">
        <f t="shared" si="174"/>
        <v>70.397946515316178</v>
      </c>
      <c r="T345" s="110">
        <f t="shared" si="175"/>
        <v>19.492711809582261</v>
      </c>
      <c r="U345" s="110"/>
      <c r="V345" s="110"/>
      <c r="W345" s="110"/>
      <c r="X345" s="110"/>
      <c r="Y345" s="110"/>
      <c r="Z345" s="110"/>
      <c r="AA345" s="110">
        <f t="shared" si="162"/>
        <v>0</v>
      </c>
      <c r="AB345" s="110">
        <f t="shared" si="163"/>
        <v>0</v>
      </c>
      <c r="AC345" s="110">
        <f t="shared" si="164"/>
        <v>0</v>
      </c>
      <c r="AD345" s="110">
        <f t="shared" si="165"/>
        <v>0</v>
      </c>
      <c r="AE345" s="110">
        <f t="shared" si="166"/>
        <v>0</v>
      </c>
      <c r="AF345" s="110">
        <f t="shared" si="167"/>
        <v>0</v>
      </c>
      <c r="AG345" s="110">
        <f t="shared" si="168"/>
        <v>0</v>
      </c>
      <c r="AH345" s="110">
        <f t="shared" si="169"/>
        <v>0</v>
      </c>
      <c r="AI345" s="110">
        <f t="shared" si="176"/>
        <v>3.5458417062563381</v>
      </c>
      <c r="AJ345" s="110">
        <f t="shared" si="177"/>
        <v>5.7395091010608663</v>
      </c>
      <c r="AK345" s="110">
        <f t="shared" si="178"/>
        <v>4.5936778133154181</v>
      </c>
      <c r="AL345" s="110">
        <f t="shared" si="179"/>
        <v>1.4155252508974043</v>
      </c>
      <c r="AM345" s="110">
        <f t="shared" si="180"/>
        <v>60.1729667037186</v>
      </c>
      <c r="AN345" s="110">
        <f t="shared" si="181"/>
        <v>70.640647662048707</v>
      </c>
      <c r="AO345" s="110">
        <f t="shared" si="182"/>
        <v>74.991624328631602</v>
      </c>
      <c r="AP345" s="110">
        <f t="shared" si="183"/>
        <v>20.908237060479664</v>
      </c>
      <c r="AQ345" s="90">
        <f t="shared" si="184"/>
        <v>0</v>
      </c>
      <c r="AR345" s="90">
        <f t="shared" si="185"/>
        <v>-11738.880000000005</v>
      </c>
      <c r="AS345" s="90">
        <f t="shared" si="186"/>
        <v>16272.574658811451</v>
      </c>
      <c r="AT345" s="89">
        <f t="shared" si="187"/>
        <v>0.38621185827024762</v>
      </c>
      <c r="AU345" s="109">
        <f t="shared" si="192"/>
        <v>871.16941598658218</v>
      </c>
      <c r="AV345" s="108">
        <f t="shared" si="170"/>
        <v>17143.744074798033</v>
      </c>
      <c r="AW345" s="129">
        <f t="shared" si="188"/>
        <v>0.46042416949470688</v>
      </c>
      <c r="AX345" s="90">
        <f t="shared" si="189"/>
        <v>1167.8390609566231</v>
      </c>
      <c r="AY345" s="108">
        <f t="shared" si="171"/>
        <v>17440.413719768076</v>
      </c>
      <c r="AZ345" s="89">
        <f t="shared" si="190"/>
        <v>0.48569656728478949</v>
      </c>
      <c r="BA345" s="109"/>
      <c r="BB345" s="109">
        <f t="shared" si="191"/>
        <v>11738.880000000005</v>
      </c>
      <c r="BC345" s="109" t="e">
        <f>(B345*AM345)+(C345*AN345)+(D345*AO345)+(E345*AP345)+(F345*#REF!)+(G345*#REF!)</f>
        <v>#REF!</v>
      </c>
      <c r="BE345" s="108">
        <f t="shared" si="193"/>
        <v>86.690002000000007</v>
      </c>
      <c r="BF345" s="108">
        <f t="shared" si="194"/>
        <v>0</v>
      </c>
    </row>
    <row r="346" spans="1:58" ht="12.75" customHeight="1" x14ac:dyDescent="0.2">
      <c r="A346" s="107">
        <v>41470</v>
      </c>
      <c r="B346" s="108">
        <v>87.529999000000004</v>
      </c>
      <c r="C346" s="108">
        <v>71.529999000000004</v>
      </c>
      <c r="D346" s="108">
        <v>72.529999000000004</v>
      </c>
      <c r="E346" s="108">
        <v>89.389999000000003</v>
      </c>
      <c r="F346" s="108"/>
      <c r="G346" s="108"/>
      <c r="L346" s="156">
        <f>IF(int=Weekly,-$B$4,IF(int=Bi_Weekly,0,IF(int=Monthly,0,IF(int=Quarterly,0,IF(int=Yearly,0,IF(int=None,0,0))))))</f>
        <v>0</v>
      </c>
      <c r="M346" s="110">
        <f t="shared" si="158"/>
        <v>0</v>
      </c>
      <c r="N346" s="126">
        <f t="shared" si="159"/>
        <v>0</v>
      </c>
      <c r="O346" s="110">
        <f t="shared" si="160"/>
        <v>0</v>
      </c>
      <c r="P346" s="110">
        <f t="shared" si="161"/>
        <v>0</v>
      </c>
      <c r="Q346" s="110">
        <f t="shared" si="172"/>
        <v>56.627124997462261</v>
      </c>
      <c r="R346" s="110">
        <f t="shared" si="173"/>
        <v>64.901138560987846</v>
      </c>
      <c r="S346" s="110">
        <f t="shared" si="174"/>
        <v>70.397946515316178</v>
      </c>
      <c r="T346" s="110">
        <f t="shared" si="175"/>
        <v>19.492711809582261</v>
      </c>
      <c r="U346" s="110"/>
      <c r="V346" s="110"/>
      <c r="W346" s="110"/>
      <c r="X346" s="110"/>
      <c r="Y346" s="110"/>
      <c r="Z346" s="110"/>
      <c r="AA346" s="110">
        <f t="shared" si="162"/>
        <v>0</v>
      </c>
      <c r="AB346" s="110">
        <f t="shared" si="163"/>
        <v>0</v>
      </c>
      <c r="AC346" s="110">
        <f t="shared" si="164"/>
        <v>0</v>
      </c>
      <c r="AD346" s="110">
        <f t="shared" si="165"/>
        <v>0</v>
      </c>
      <c r="AE346" s="110">
        <f t="shared" si="166"/>
        <v>0</v>
      </c>
      <c r="AF346" s="110">
        <f t="shared" si="167"/>
        <v>0</v>
      </c>
      <c r="AG346" s="110">
        <f t="shared" si="168"/>
        <v>0</v>
      </c>
      <c r="AH346" s="110">
        <f t="shared" si="169"/>
        <v>0</v>
      </c>
      <c r="AI346" s="110">
        <f t="shared" si="176"/>
        <v>3.5458417062563381</v>
      </c>
      <c r="AJ346" s="110">
        <f t="shared" si="177"/>
        <v>5.7395091010608663</v>
      </c>
      <c r="AK346" s="110">
        <f t="shared" si="178"/>
        <v>4.5936778133154181</v>
      </c>
      <c r="AL346" s="110">
        <f t="shared" si="179"/>
        <v>1.4155252508974043</v>
      </c>
      <c r="AM346" s="110">
        <f t="shared" si="180"/>
        <v>60.1729667037186</v>
      </c>
      <c r="AN346" s="110">
        <f t="shared" si="181"/>
        <v>70.640647662048707</v>
      </c>
      <c r="AO346" s="110">
        <f t="shared" si="182"/>
        <v>74.991624328631602</v>
      </c>
      <c r="AP346" s="110">
        <f t="shared" si="183"/>
        <v>20.908237060479664</v>
      </c>
      <c r="AQ346" s="90">
        <f t="shared" si="184"/>
        <v>0</v>
      </c>
      <c r="AR346" s="90">
        <f t="shared" si="185"/>
        <v>-11738.880000000005</v>
      </c>
      <c r="AS346" s="90">
        <f t="shared" si="186"/>
        <v>16447.367050290854</v>
      </c>
      <c r="AT346" s="89">
        <f t="shared" si="187"/>
        <v>0.40110189816156616</v>
      </c>
      <c r="AU346" s="109">
        <f t="shared" si="192"/>
        <v>871.16941598658218</v>
      </c>
      <c r="AV346" s="108">
        <f t="shared" si="170"/>
        <v>17318.536466277437</v>
      </c>
      <c r="AW346" s="129">
        <f t="shared" si="188"/>
        <v>0.47531420938602587</v>
      </c>
      <c r="AX346" s="90">
        <f t="shared" si="189"/>
        <v>1180.6278492304334</v>
      </c>
      <c r="AY346" s="108">
        <f t="shared" si="171"/>
        <v>17627.994899521287</v>
      </c>
      <c r="AZ346" s="89">
        <f t="shared" si="190"/>
        <v>0.50167604571486213</v>
      </c>
      <c r="BA346" s="109"/>
      <c r="BB346" s="109">
        <f t="shared" si="191"/>
        <v>11738.880000000005</v>
      </c>
      <c r="BC346" s="109" t="e">
        <f>(B346*AM346)+(C346*AN346)+(D346*AO346)+(E346*AP346)+(F346*#REF!)+(G346*#REF!)</f>
        <v>#REF!</v>
      </c>
      <c r="BE346" s="108">
        <f t="shared" si="193"/>
        <v>87.529999000000004</v>
      </c>
      <c r="BF346" s="108">
        <f t="shared" si="194"/>
        <v>0</v>
      </c>
    </row>
    <row r="347" spans="1:58" ht="12.75" customHeight="1" x14ac:dyDescent="0.2">
      <c r="A347" s="107">
        <v>41477</v>
      </c>
      <c r="B347" s="108">
        <v>87.540001000000004</v>
      </c>
      <c r="C347" s="108">
        <v>71.480002999999996</v>
      </c>
      <c r="D347" s="108">
        <v>72.379997000000003</v>
      </c>
      <c r="E347" s="108">
        <v>89.349997999999999</v>
      </c>
      <c r="F347" s="108"/>
      <c r="G347" s="108"/>
      <c r="L347" s="156">
        <f>IF(int=Weekly,-$B$4,IF(int=Bi_Weekly,-$B$4,IF(int=Monthly,-$B$4,IF(int=Quarterly,-$B$4,IF(int=Yearly,-$B$4,IF(int=None,0,0))))))</f>
        <v>-489.12</v>
      </c>
      <c r="M347" s="110">
        <f t="shared" si="158"/>
        <v>1.7918755107165236</v>
      </c>
      <c r="N347" s="126">
        <f t="shared" si="159"/>
        <v>1.9878197263086295</v>
      </c>
      <c r="O347" s="110">
        <f t="shared" si="160"/>
        <v>1.9543176272858922</v>
      </c>
      <c r="P347" s="110">
        <f t="shared" si="161"/>
        <v>0.54523058858938089</v>
      </c>
      <c r="Q347" s="110">
        <f t="shared" si="172"/>
        <v>58.419000508178783</v>
      </c>
      <c r="R347" s="110">
        <f t="shared" si="173"/>
        <v>66.888958287296475</v>
      </c>
      <c r="S347" s="110">
        <f t="shared" si="174"/>
        <v>72.352264142602067</v>
      </c>
      <c r="T347" s="110">
        <f t="shared" si="175"/>
        <v>20.037942398171641</v>
      </c>
      <c r="U347" s="110"/>
      <c r="V347" s="110"/>
      <c r="W347" s="110"/>
      <c r="X347" s="110"/>
      <c r="Y347" s="110"/>
      <c r="Z347" s="110"/>
      <c r="AA347" s="110">
        <f t="shared" si="162"/>
        <v>0</v>
      </c>
      <c r="AB347" s="110">
        <f t="shared" si="163"/>
        <v>0</v>
      </c>
      <c r="AC347" s="110">
        <f t="shared" si="164"/>
        <v>0</v>
      </c>
      <c r="AD347" s="110">
        <f t="shared" si="165"/>
        <v>0</v>
      </c>
      <c r="AE347" s="110">
        <f t="shared" si="166"/>
        <v>0</v>
      </c>
      <c r="AF347" s="110">
        <f t="shared" si="167"/>
        <v>0</v>
      </c>
      <c r="AG347" s="110">
        <f t="shared" si="168"/>
        <v>0</v>
      </c>
      <c r="AH347" s="110">
        <f t="shared" si="169"/>
        <v>0</v>
      </c>
      <c r="AI347" s="110">
        <f t="shared" si="176"/>
        <v>3.5458417062563381</v>
      </c>
      <c r="AJ347" s="110">
        <f t="shared" si="177"/>
        <v>5.7395091010608663</v>
      </c>
      <c r="AK347" s="110">
        <f t="shared" si="178"/>
        <v>4.5936778133154181</v>
      </c>
      <c r="AL347" s="110">
        <f t="shared" si="179"/>
        <v>1.4155252508974043</v>
      </c>
      <c r="AM347" s="110">
        <f t="shared" si="180"/>
        <v>61.964842214435123</v>
      </c>
      <c r="AN347" s="110">
        <f t="shared" si="181"/>
        <v>72.628467388357336</v>
      </c>
      <c r="AO347" s="110">
        <f t="shared" si="182"/>
        <v>76.94594195591749</v>
      </c>
      <c r="AP347" s="110">
        <f t="shared" si="183"/>
        <v>21.453467649069044</v>
      </c>
      <c r="AQ347" s="90">
        <f t="shared" si="184"/>
        <v>0</v>
      </c>
      <c r="AR347" s="90">
        <f t="shared" si="185"/>
        <v>-12228.000000000005</v>
      </c>
      <c r="AS347" s="90">
        <f t="shared" si="186"/>
        <v>16922.469076733294</v>
      </c>
      <c r="AT347" s="89">
        <f t="shared" si="187"/>
        <v>0.38391143905244407</v>
      </c>
      <c r="AU347" s="109">
        <f t="shared" si="192"/>
        <v>871.16941598658218</v>
      </c>
      <c r="AV347" s="108">
        <f t="shared" si="170"/>
        <v>17793.638492719878</v>
      </c>
      <c r="AW347" s="129">
        <f t="shared" si="188"/>
        <v>0.45515525782792521</v>
      </c>
      <c r="AX347" s="90">
        <f t="shared" si="189"/>
        <v>1179.6306789572486</v>
      </c>
      <c r="AY347" s="108">
        <f t="shared" si="171"/>
        <v>18102.099755690542</v>
      </c>
      <c r="AZ347" s="89">
        <f t="shared" si="190"/>
        <v>0.48038107259490803</v>
      </c>
      <c r="BA347" s="109"/>
      <c r="BB347" s="109">
        <f t="shared" si="191"/>
        <v>12228.000000000005</v>
      </c>
      <c r="BC347" s="109" t="e">
        <f>(B347*AM347)+(C347*AN347)+(D347*AO347)+(E347*AP347)+(F347*#REF!)+(G347*#REF!)</f>
        <v>#REF!</v>
      </c>
      <c r="BE347" s="108">
        <f t="shared" si="193"/>
        <v>87.540001000000004</v>
      </c>
      <c r="BF347" s="108">
        <f t="shared" si="194"/>
        <v>0</v>
      </c>
    </row>
    <row r="348" spans="1:58" ht="12.75" customHeight="1" x14ac:dyDescent="0.2">
      <c r="A348" s="107">
        <v>41484</v>
      </c>
      <c r="B348" s="108">
        <v>88.57</v>
      </c>
      <c r="C348" s="108">
        <v>72.129997000000003</v>
      </c>
      <c r="D348" s="108">
        <v>73.809997999999993</v>
      </c>
      <c r="E348" s="108">
        <v>90.589995999999999</v>
      </c>
      <c r="F348" s="108"/>
      <c r="G348" s="108"/>
      <c r="L348" s="156">
        <f>IF(int=Weekly,-$B$4,IF(int=Bi_Weekly,0,IF(int=Monthly,0,IF(int=Quarterly,0,IF(int=Yearly,0,IF(int=None,0,0))))))</f>
        <v>0</v>
      </c>
      <c r="M348" s="110">
        <f t="shared" si="158"/>
        <v>0</v>
      </c>
      <c r="N348" s="126">
        <f t="shared" si="159"/>
        <v>0</v>
      </c>
      <c r="O348" s="110">
        <f t="shared" si="160"/>
        <v>0</v>
      </c>
      <c r="P348" s="110">
        <f t="shared" si="161"/>
        <v>0</v>
      </c>
      <c r="Q348" s="110">
        <f t="shared" si="172"/>
        <v>58.419000508178783</v>
      </c>
      <c r="R348" s="110">
        <f t="shared" si="173"/>
        <v>66.888958287296475</v>
      </c>
      <c r="S348" s="110">
        <f t="shared" si="174"/>
        <v>72.352264142602067</v>
      </c>
      <c r="T348" s="110">
        <f t="shared" si="175"/>
        <v>20.037942398171641</v>
      </c>
      <c r="U348" s="110"/>
      <c r="V348" s="110"/>
      <c r="W348" s="110"/>
      <c r="X348" s="110"/>
      <c r="Y348" s="110"/>
      <c r="Z348" s="110"/>
      <c r="AA348" s="110">
        <f t="shared" si="162"/>
        <v>0</v>
      </c>
      <c r="AB348" s="110">
        <f t="shared" si="163"/>
        <v>0</v>
      </c>
      <c r="AC348" s="110">
        <f t="shared" si="164"/>
        <v>0</v>
      </c>
      <c r="AD348" s="110">
        <f t="shared" si="165"/>
        <v>0</v>
      </c>
      <c r="AE348" s="110">
        <f t="shared" si="166"/>
        <v>0</v>
      </c>
      <c r="AF348" s="110">
        <f t="shared" si="167"/>
        <v>0</v>
      </c>
      <c r="AG348" s="110">
        <f t="shared" si="168"/>
        <v>0</v>
      </c>
      <c r="AH348" s="110">
        <f t="shared" si="169"/>
        <v>0</v>
      </c>
      <c r="AI348" s="110">
        <f t="shared" si="176"/>
        <v>3.5458417062563381</v>
      </c>
      <c r="AJ348" s="110">
        <f t="shared" si="177"/>
        <v>5.7395091010608663</v>
      </c>
      <c r="AK348" s="110">
        <f t="shared" si="178"/>
        <v>4.5936778133154181</v>
      </c>
      <c r="AL348" s="110">
        <f t="shared" si="179"/>
        <v>1.4155252508974043</v>
      </c>
      <c r="AM348" s="110">
        <f t="shared" si="180"/>
        <v>61.964842214435123</v>
      </c>
      <c r="AN348" s="110">
        <f t="shared" si="181"/>
        <v>72.628467388357336</v>
      </c>
      <c r="AO348" s="110">
        <f t="shared" si="182"/>
        <v>76.94594195591749</v>
      </c>
      <c r="AP348" s="110">
        <f t="shared" si="183"/>
        <v>21.453467649069044</v>
      </c>
      <c r="AQ348" s="90">
        <f t="shared" si="184"/>
        <v>0</v>
      </c>
      <c r="AR348" s="90">
        <f t="shared" si="185"/>
        <v>-12228.000000000005</v>
      </c>
      <c r="AS348" s="90">
        <f t="shared" si="186"/>
        <v>17154.428828964741</v>
      </c>
      <c r="AT348" s="89">
        <f t="shared" si="187"/>
        <v>0.4028809968077145</v>
      </c>
      <c r="AU348" s="109">
        <f t="shared" si="192"/>
        <v>871.16941598658218</v>
      </c>
      <c r="AV348" s="108">
        <f t="shared" si="170"/>
        <v>18025.598244951325</v>
      </c>
      <c r="AW348" s="129">
        <f t="shared" si="188"/>
        <v>0.47412481558319564</v>
      </c>
      <c r="AX348" s="90">
        <f t="shared" si="189"/>
        <v>1195.3377511942672</v>
      </c>
      <c r="AY348" s="108">
        <f t="shared" si="171"/>
        <v>18349.766580159008</v>
      </c>
      <c r="AZ348" s="89">
        <f t="shared" si="190"/>
        <v>0.50063514721614322</v>
      </c>
      <c r="BA348" s="109"/>
      <c r="BB348" s="109">
        <f t="shared" si="191"/>
        <v>12228.000000000005</v>
      </c>
      <c r="BC348" s="109" t="e">
        <f>(B348*AM348)+(C348*AN348)+(D348*AO348)+(E348*AP348)+(F348*#REF!)+(G348*#REF!)</f>
        <v>#REF!</v>
      </c>
      <c r="BE348" s="108">
        <f t="shared" si="193"/>
        <v>88.57</v>
      </c>
      <c r="BF348" s="108">
        <f t="shared" si="194"/>
        <v>0</v>
      </c>
    </row>
    <row r="349" spans="1:58" ht="12.75" customHeight="1" x14ac:dyDescent="0.2">
      <c r="A349" s="107">
        <v>41491</v>
      </c>
      <c r="B349" s="108">
        <v>87.790001000000004</v>
      </c>
      <c r="C349" s="108">
        <v>71.449996999999996</v>
      </c>
      <c r="D349" s="108">
        <v>73.300003000000004</v>
      </c>
      <c r="E349" s="108">
        <v>89.580001999999993</v>
      </c>
      <c r="F349" s="108"/>
      <c r="G349" s="108"/>
      <c r="L349" s="156">
        <f>IF(int=Weekly,-$B$4,IF(int=Bi_Weekly,-$B$4,IF(int=Monthly,0,IF(int=Quarterly,0,IF(int=Yearly,0,IF(int=None,0,0))))))</f>
        <v>0</v>
      </c>
      <c r="M349" s="110">
        <f t="shared" si="158"/>
        <v>0</v>
      </c>
      <c r="N349" s="126">
        <f t="shared" si="159"/>
        <v>0</v>
      </c>
      <c r="O349" s="110">
        <f t="shared" si="160"/>
        <v>0</v>
      </c>
      <c r="P349" s="110">
        <f t="shared" si="161"/>
        <v>0</v>
      </c>
      <c r="Q349" s="110">
        <f t="shared" si="172"/>
        <v>58.419000508178783</v>
      </c>
      <c r="R349" s="110">
        <f t="shared" si="173"/>
        <v>66.888958287296475</v>
      </c>
      <c r="S349" s="110">
        <f t="shared" si="174"/>
        <v>72.352264142602067</v>
      </c>
      <c r="T349" s="110">
        <f t="shared" si="175"/>
        <v>20.037942398171641</v>
      </c>
      <c r="U349" s="110"/>
      <c r="V349" s="110"/>
      <c r="W349" s="110"/>
      <c r="X349" s="110"/>
      <c r="Y349" s="110"/>
      <c r="Z349" s="110"/>
      <c r="AA349" s="110">
        <f t="shared" si="162"/>
        <v>0</v>
      </c>
      <c r="AB349" s="110">
        <f t="shared" si="163"/>
        <v>0</v>
      </c>
      <c r="AC349" s="110">
        <f t="shared" si="164"/>
        <v>0</v>
      </c>
      <c r="AD349" s="110">
        <f t="shared" si="165"/>
        <v>0</v>
      </c>
      <c r="AE349" s="110">
        <f t="shared" si="166"/>
        <v>0</v>
      </c>
      <c r="AF349" s="110">
        <f t="shared" si="167"/>
        <v>0</v>
      </c>
      <c r="AG349" s="110">
        <f t="shared" si="168"/>
        <v>0</v>
      </c>
      <c r="AH349" s="110">
        <f t="shared" si="169"/>
        <v>0</v>
      </c>
      <c r="AI349" s="110">
        <f t="shared" si="176"/>
        <v>3.5458417062563381</v>
      </c>
      <c r="AJ349" s="110">
        <f t="shared" si="177"/>
        <v>5.7395091010608663</v>
      </c>
      <c r="AK349" s="110">
        <f t="shared" si="178"/>
        <v>4.5936778133154181</v>
      </c>
      <c r="AL349" s="110">
        <f t="shared" si="179"/>
        <v>1.4155252508974043</v>
      </c>
      <c r="AM349" s="110">
        <f t="shared" si="180"/>
        <v>61.964842214435123</v>
      </c>
      <c r="AN349" s="110">
        <f t="shared" si="181"/>
        <v>72.628467388357336</v>
      </c>
      <c r="AO349" s="110">
        <f t="shared" si="182"/>
        <v>76.94594195591749</v>
      </c>
      <c r="AP349" s="110">
        <f t="shared" si="183"/>
        <v>21.453467649069044</v>
      </c>
      <c r="AQ349" s="90">
        <f t="shared" si="184"/>
        <v>0</v>
      </c>
      <c r="AR349" s="90">
        <f t="shared" si="185"/>
        <v>-12228.000000000005</v>
      </c>
      <c r="AS349" s="90">
        <f t="shared" si="186"/>
        <v>17006.240080806099</v>
      </c>
      <c r="AT349" s="89">
        <f t="shared" si="187"/>
        <v>0.39076219175712223</v>
      </c>
      <c r="AU349" s="109">
        <f t="shared" si="192"/>
        <v>871.16941598658218</v>
      </c>
      <c r="AV349" s="108">
        <f t="shared" si="170"/>
        <v>17877.409496792683</v>
      </c>
      <c r="AW349" s="129">
        <f t="shared" si="188"/>
        <v>0.46200601053260337</v>
      </c>
      <c r="AX349" s="90">
        <f t="shared" si="189"/>
        <v>1184.8967072938506</v>
      </c>
      <c r="AY349" s="108">
        <f t="shared" si="171"/>
        <v>18191.13678809995</v>
      </c>
      <c r="AZ349" s="89">
        <f t="shared" si="190"/>
        <v>0.48766247858193834</v>
      </c>
      <c r="BA349" s="109"/>
      <c r="BB349" s="109">
        <f t="shared" si="191"/>
        <v>12228.000000000005</v>
      </c>
      <c r="BC349" s="109" t="e">
        <f>(B349*AM349)+(C349*AN349)+(D349*AO349)+(E349*AP349)+(F349*#REF!)+(G349*#REF!)</f>
        <v>#REF!</v>
      </c>
      <c r="BE349" s="108">
        <f t="shared" si="193"/>
        <v>87.790001000000004</v>
      </c>
      <c r="BF349" s="108">
        <f t="shared" si="194"/>
        <v>0</v>
      </c>
    </row>
    <row r="350" spans="1:58" ht="12.75" customHeight="1" x14ac:dyDescent="0.2">
      <c r="A350" s="107">
        <v>41498</v>
      </c>
      <c r="B350" s="108">
        <v>85.879997000000003</v>
      </c>
      <c r="C350" s="108">
        <v>69.879997000000003</v>
      </c>
      <c r="D350" s="108">
        <v>71.639999000000003</v>
      </c>
      <c r="E350" s="108">
        <v>87.519997000000004</v>
      </c>
      <c r="F350" s="108"/>
      <c r="G350" s="108"/>
      <c r="L350" s="156">
        <f>IF(int=Weekly,-$B$4,IF(int=Bi_Weekly,0,IF(int=Monthly,0,IF(int=Quarterly,0,IF(int=Yearly,0,IF(int=None,0,0))))))</f>
        <v>0</v>
      </c>
      <c r="M350" s="110">
        <f t="shared" si="158"/>
        <v>0</v>
      </c>
      <c r="N350" s="126">
        <f t="shared" si="159"/>
        <v>0</v>
      </c>
      <c r="O350" s="110">
        <f t="shared" si="160"/>
        <v>0</v>
      </c>
      <c r="P350" s="110">
        <f t="shared" si="161"/>
        <v>0</v>
      </c>
      <c r="Q350" s="110">
        <f t="shared" si="172"/>
        <v>58.419000508178783</v>
      </c>
      <c r="R350" s="110">
        <f t="shared" si="173"/>
        <v>66.888958287296475</v>
      </c>
      <c r="S350" s="110">
        <f t="shared" si="174"/>
        <v>72.352264142602067</v>
      </c>
      <c r="T350" s="110">
        <f t="shared" si="175"/>
        <v>20.037942398171641</v>
      </c>
      <c r="U350" s="110"/>
      <c r="V350" s="110"/>
      <c r="W350" s="110"/>
      <c r="X350" s="110"/>
      <c r="Y350" s="110"/>
      <c r="Z350" s="110"/>
      <c r="AA350" s="110">
        <f t="shared" si="162"/>
        <v>0</v>
      </c>
      <c r="AB350" s="110">
        <f t="shared" si="163"/>
        <v>0</v>
      </c>
      <c r="AC350" s="110">
        <f t="shared" si="164"/>
        <v>0</v>
      </c>
      <c r="AD350" s="110">
        <f t="shared" si="165"/>
        <v>0</v>
      </c>
      <c r="AE350" s="110">
        <f t="shared" si="166"/>
        <v>0</v>
      </c>
      <c r="AF350" s="110">
        <f t="shared" si="167"/>
        <v>0</v>
      </c>
      <c r="AG350" s="110">
        <f t="shared" si="168"/>
        <v>0</v>
      </c>
      <c r="AH350" s="110">
        <f t="shared" si="169"/>
        <v>0</v>
      </c>
      <c r="AI350" s="110">
        <f t="shared" si="176"/>
        <v>3.5458417062563381</v>
      </c>
      <c r="AJ350" s="110">
        <f t="shared" si="177"/>
        <v>5.7395091010608663</v>
      </c>
      <c r="AK350" s="110">
        <f t="shared" si="178"/>
        <v>4.5936778133154181</v>
      </c>
      <c r="AL350" s="110">
        <f t="shared" si="179"/>
        <v>1.4155252508974043</v>
      </c>
      <c r="AM350" s="110">
        <f t="shared" si="180"/>
        <v>61.964842214435123</v>
      </c>
      <c r="AN350" s="110">
        <f t="shared" si="181"/>
        <v>72.628467388357336</v>
      </c>
      <c r="AO350" s="110">
        <f t="shared" si="182"/>
        <v>76.94594195591749</v>
      </c>
      <c r="AP350" s="110">
        <f t="shared" si="183"/>
        <v>21.453467649069044</v>
      </c>
      <c r="AQ350" s="90">
        <f t="shared" si="184"/>
        <v>0</v>
      </c>
      <c r="AR350" s="90">
        <f t="shared" si="185"/>
        <v>-12228.000000000005</v>
      </c>
      <c r="AS350" s="90">
        <f t="shared" si="186"/>
        <v>16628.260582232699</v>
      </c>
      <c r="AT350" s="89">
        <f t="shared" si="187"/>
        <v>0.35985120888392963</v>
      </c>
      <c r="AU350" s="109">
        <f t="shared" si="192"/>
        <v>871.16941598658218</v>
      </c>
      <c r="AV350" s="108">
        <f t="shared" si="170"/>
        <v>17499.429998219282</v>
      </c>
      <c r="AW350" s="129">
        <f t="shared" si="188"/>
        <v>0.43109502765941077</v>
      </c>
      <c r="AX350" s="90">
        <f t="shared" si="189"/>
        <v>1158.5715935235792</v>
      </c>
      <c r="AY350" s="108">
        <f t="shared" si="171"/>
        <v>17786.832175756277</v>
      </c>
      <c r="AZ350" s="89">
        <f t="shared" si="190"/>
        <v>0.45459864047728726</v>
      </c>
      <c r="BA350" s="109"/>
      <c r="BB350" s="109">
        <f t="shared" si="191"/>
        <v>12228.000000000005</v>
      </c>
      <c r="BC350" s="109" t="e">
        <f>(B350*AM350)+(C350*AN350)+(D350*AO350)+(E350*AP350)+(F350*#REF!)+(G350*#REF!)</f>
        <v>#REF!</v>
      </c>
      <c r="BE350" s="108">
        <f t="shared" si="193"/>
        <v>85.879997000000003</v>
      </c>
      <c r="BF350" s="108">
        <f t="shared" si="194"/>
        <v>0</v>
      </c>
    </row>
    <row r="351" spans="1:58" ht="12.75" customHeight="1" x14ac:dyDescent="0.2">
      <c r="A351" s="107">
        <v>41505</v>
      </c>
      <c r="B351" s="108">
        <v>86.480002999999996</v>
      </c>
      <c r="C351" s="108">
        <v>70.099997999999999</v>
      </c>
      <c r="D351" s="108">
        <v>72.089995999999999</v>
      </c>
      <c r="E351" s="108">
        <v>88.269997000000004</v>
      </c>
      <c r="F351" s="108"/>
      <c r="G351" s="108"/>
      <c r="L351" s="156">
        <f>IF(int=Weekly,-$B$4,IF(int=Bi_Weekly,-$B$4,IF(int=Monthly,-$B$4,IF(int=Quarterly,0,IF(int=Yearly,0,IF(int=None,0,0))))))</f>
        <v>0</v>
      </c>
      <c r="M351" s="110">
        <f t="shared" si="158"/>
        <v>0</v>
      </c>
      <c r="N351" s="126">
        <f t="shared" si="159"/>
        <v>0</v>
      </c>
      <c r="O351" s="110">
        <f t="shared" si="160"/>
        <v>0</v>
      </c>
      <c r="P351" s="110">
        <f t="shared" si="161"/>
        <v>0</v>
      </c>
      <c r="Q351" s="110">
        <f t="shared" si="172"/>
        <v>58.419000508178783</v>
      </c>
      <c r="R351" s="110">
        <f t="shared" si="173"/>
        <v>66.888958287296475</v>
      </c>
      <c r="S351" s="110">
        <f t="shared" si="174"/>
        <v>72.352264142602067</v>
      </c>
      <c r="T351" s="110">
        <f t="shared" si="175"/>
        <v>20.037942398171641</v>
      </c>
      <c r="U351" s="110"/>
      <c r="V351" s="110"/>
      <c r="W351" s="110"/>
      <c r="X351" s="110"/>
      <c r="Y351" s="110"/>
      <c r="Z351" s="110"/>
      <c r="AA351" s="110">
        <f t="shared" si="162"/>
        <v>0</v>
      </c>
      <c r="AB351" s="110">
        <f t="shared" si="163"/>
        <v>0</v>
      </c>
      <c r="AC351" s="110">
        <f t="shared" si="164"/>
        <v>0</v>
      </c>
      <c r="AD351" s="110">
        <f t="shared" si="165"/>
        <v>0</v>
      </c>
      <c r="AE351" s="110">
        <f t="shared" si="166"/>
        <v>0</v>
      </c>
      <c r="AF351" s="110">
        <f t="shared" si="167"/>
        <v>0</v>
      </c>
      <c r="AG351" s="110">
        <f t="shared" si="168"/>
        <v>0</v>
      </c>
      <c r="AH351" s="110">
        <f t="shared" si="169"/>
        <v>0</v>
      </c>
      <c r="AI351" s="110">
        <f t="shared" si="176"/>
        <v>3.5458417062563381</v>
      </c>
      <c r="AJ351" s="110">
        <f t="shared" si="177"/>
        <v>5.7395091010608663</v>
      </c>
      <c r="AK351" s="110">
        <f t="shared" si="178"/>
        <v>4.5936778133154181</v>
      </c>
      <c r="AL351" s="110">
        <f t="shared" si="179"/>
        <v>1.4155252508974043</v>
      </c>
      <c r="AM351" s="110">
        <f t="shared" si="180"/>
        <v>61.964842214435123</v>
      </c>
      <c r="AN351" s="110">
        <f t="shared" si="181"/>
        <v>72.628467388357336</v>
      </c>
      <c r="AO351" s="110">
        <f t="shared" si="182"/>
        <v>76.94594195591749</v>
      </c>
      <c r="AP351" s="110">
        <f t="shared" si="183"/>
        <v>21.453467649069044</v>
      </c>
      <c r="AQ351" s="90">
        <f t="shared" si="184"/>
        <v>0</v>
      </c>
      <c r="AR351" s="90">
        <f t="shared" si="185"/>
        <v>-12228.000000000005</v>
      </c>
      <c r="AS351" s="90">
        <f t="shared" si="186"/>
        <v>16725.61472936978</v>
      </c>
      <c r="AT351" s="89">
        <f t="shared" si="187"/>
        <v>0.36781278454119826</v>
      </c>
      <c r="AU351" s="109">
        <f t="shared" si="192"/>
        <v>871.16941598658218</v>
      </c>
      <c r="AV351" s="108">
        <f t="shared" si="170"/>
        <v>17596.784145356363</v>
      </c>
      <c r="AW351" s="129">
        <f t="shared" si="188"/>
        <v>0.43905660331667939</v>
      </c>
      <c r="AX351" s="90">
        <f t="shared" si="189"/>
        <v>1165.0906027372569</v>
      </c>
      <c r="AY351" s="108">
        <f t="shared" si="171"/>
        <v>17890.705332107038</v>
      </c>
      <c r="AZ351" s="89">
        <f t="shared" si="190"/>
        <v>0.46309333759462135</v>
      </c>
      <c r="BA351" s="109"/>
      <c r="BB351" s="109">
        <f t="shared" si="191"/>
        <v>12228.000000000005</v>
      </c>
      <c r="BC351" s="109" t="e">
        <f>(B351*AM351)+(C351*AN351)+(D351*AO351)+(E351*AP351)+(F351*#REF!)+(G351*#REF!)</f>
        <v>#REF!</v>
      </c>
      <c r="BE351" s="108">
        <f t="shared" si="193"/>
        <v>86.480002999999996</v>
      </c>
      <c r="BF351" s="108">
        <f t="shared" si="194"/>
        <v>0</v>
      </c>
    </row>
    <row r="352" spans="1:58" ht="12.75" customHeight="1" x14ac:dyDescent="0.2">
      <c r="A352" s="107">
        <v>41512</v>
      </c>
      <c r="B352" s="108">
        <v>84.769997000000004</v>
      </c>
      <c r="C352" s="108">
        <v>68.629997000000003</v>
      </c>
      <c r="D352" s="108">
        <v>70.419998000000007</v>
      </c>
      <c r="E352" s="108">
        <v>85.699996999999996</v>
      </c>
      <c r="F352" s="108"/>
      <c r="G352" s="108"/>
      <c r="L352" s="156">
        <f>IF(int=Weekly,-$B$4,IF(int=Bi_Weekly,0,IF(int=Monthly,0,IF(int=Quarterly,0,IF(int=Yearly,0,IF(int=None,0,0))))))</f>
        <v>0</v>
      </c>
      <c r="M352" s="110">
        <f t="shared" si="158"/>
        <v>0</v>
      </c>
      <c r="N352" s="126">
        <f t="shared" si="159"/>
        <v>0</v>
      </c>
      <c r="O352" s="110">
        <f t="shared" si="160"/>
        <v>0</v>
      </c>
      <c r="P352" s="110">
        <f t="shared" si="161"/>
        <v>0</v>
      </c>
      <c r="Q352" s="110">
        <f t="shared" si="172"/>
        <v>58.419000508178783</v>
      </c>
      <c r="R352" s="110">
        <f t="shared" si="173"/>
        <v>66.888958287296475</v>
      </c>
      <c r="S352" s="110">
        <f t="shared" si="174"/>
        <v>72.352264142602067</v>
      </c>
      <c r="T352" s="110">
        <f t="shared" si="175"/>
        <v>20.037942398171641</v>
      </c>
      <c r="U352" s="110"/>
      <c r="V352" s="110"/>
      <c r="W352" s="110"/>
      <c r="X352" s="110"/>
      <c r="Y352" s="110"/>
      <c r="Z352" s="110"/>
      <c r="AA352" s="110">
        <f t="shared" si="162"/>
        <v>0</v>
      </c>
      <c r="AB352" s="110">
        <f t="shared" si="163"/>
        <v>0</v>
      </c>
      <c r="AC352" s="110">
        <f t="shared" si="164"/>
        <v>0</v>
      </c>
      <c r="AD352" s="110">
        <f t="shared" si="165"/>
        <v>0</v>
      </c>
      <c r="AE352" s="110">
        <f t="shared" si="166"/>
        <v>0</v>
      </c>
      <c r="AF352" s="110">
        <f t="shared" si="167"/>
        <v>0</v>
      </c>
      <c r="AG352" s="110">
        <f t="shared" si="168"/>
        <v>0</v>
      </c>
      <c r="AH352" s="110">
        <f t="shared" si="169"/>
        <v>0</v>
      </c>
      <c r="AI352" s="110">
        <f t="shared" si="176"/>
        <v>3.5458417062563381</v>
      </c>
      <c r="AJ352" s="110">
        <f t="shared" si="177"/>
        <v>5.7395091010608663</v>
      </c>
      <c r="AK352" s="110">
        <f t="shared" si="178"/>
        <v>4.5936778133154181</v>
      </c>
      <c r="AL352" s="110">
        <f t="shared" si="179"/>
        <v>1.4155252508974043</v>
      </c>
      <c r="AM352" s="110">
        <f t="shared" si="180"/>
        <v>61.964842214435123</v>
      </c>
      <c r="AN352" s="110">
        <f t="shared" si="181"/>
        <v>72.628467388357336</v>
      </c>
      <c r="AO352" s="110">
        <f t="shared" si="182"/>
        <v>76.94594195591749</v>
      </c>
      <c r="AP352" s="110">
        <f t="shared" si="183"/>
        <v>21.453467649069044</v>
      </c>
      <c r="AQ352" s="90">
        <f t="shared" si="184"/>
        <v>0</v>
      </c>
      <c r="AR352" s="90">
        <f t="shared" si="185"/>
        <v>-12228.000000000005</v>
      </c>
      <c r="AS352" s="90">
        <f t="shared" si="186"/>
        <v>16355.065404038589</v>
      </c>
      <c r="AT352" s="89">
        <f t="shared" si="187"/>
        <v>0.33750943768715902</v>
      </c>
      <c r="AU352" s="109">
        <f t="shared" si="192"/>
        <v>871.16941598658218</v>
      </c>
      <c r="AV352" s="108">
        <f t="shared" si="170"/>
        <v>17226.234820025173</v>
      </c>
      <c r="AW352" s="129">
        <f t="shared" si="188"/>
        <v>0.40875325646264016</v>
      </c>
      <c r="AX352" s="90">
        <f t="shared" si="189"/>
        <v>1139.2807753707525</v>
      </c>
      <c r="AY352" s="108">
        <f t="shared" si="171"/>
        <v>17494.346179409342</v>
      </c>
      <c r="AZ352" s="89">
        <f t="shared" si="190"/>
        <v>0.43067927538512718</v>
      </c>
      <c r="BA352" s="109"/>
      <c r="BB352" s="109">
        <f t="shared" si="191"/>
        <v>12228.000000000005</v>
      </c>
      <c r="BC352" s="109" t="e">
        <f>(B352*AM352)+(C352*AN352)+(D352*AO352)+(E352*AP352)+(F352*#REF!)+(G352*#REF!)</f>
        <v>#REF!</v>
      </c>
      <c r="BE352" s="108">
        <f t="shared" si="193"/>
        <v>84.769997000000004</v>
      </c>
      <c r="BF352" s="108">
        <f t="shared" si="194"/>
        <v>0</v>
      </c>
    </row>
    <row r="353" spans="1:58" ht="12.75" customHeight="1" x14ac:dyDescent="0.2">
      <c r="A353" s="107">
        <v>41520</v>
      </c>
      <c r="B353" s="108">
        <v>86.129997000000003</v>
      </c>
      <c r="C353" s="108">
        <v>69.290001000000004</v>
      </c>
      <c r="D353" s="108">
        <v>71.5</v>
      </c>
      <c r="E353" s="108">
        <v>86.870002999999997</v>
      </c>
      <c r="F353" s="108"/>
      <c r="G353" s="108"/>
      <c r="L353" s="156">
        <f>IF(int=Weekly,-$B$4,IF(int=Bi_Weekly,-$B$4,IF(int=Monthly,0,IF(int=Quarterly,0,IF(int=Yearly,0,IF(int=None,0,0))))))</f>
        <v>0</v>
      </c>
      <c r="M353" s="110">
        <f t="shared" si="158"/>
        <v>0</v>
      </c>
      <c r="N353" s="126">
        <f t="shared" si="159"/>
        <v>0</v>
      </c>
      <c r="O353" s="110">
        <f t="shared" si="160"/>
        <v>0</v>
      </c>
      <c r="P353" s="110">
        <f t="shared" si="161"/>
        <v>0</v>
      </c>
      <c r="Q353" s="110">
        <f t="shared" si="172"/>
        <v>58.419000508178783</v>
      </c>
      <c r="R353" s="110">
        <f t="shared" si="173"/>
        <v>66.888958287296475</v>
      </c>
      <c r="S353" s="110">
        <f t="shared" si="174"/>
        <v>72.352264142602067</v>
      </c>
      <c r="T353" s="110">
        <f t="shared" si="175"/>
        <v>20.037942398171641</v>
      </c>
      <c r="U353" s="110"/>
      <c r="V353" s="110"/>
      <c r="W353" s="110"/>
      <c r="X353" s="110"/>
      <c r="Y353" s="110"/>
      <c r="Z353" s="110"/>
      <c r="AA353" s="110">
        <f t="shared" si="162"/>
        <v>0</v>
      </c>
      <c r="AB353" s="110">
        <f t="shared" si="163"/>
        <v>0</v>
      </c>
      <c r="AC353" s="110">
        <f t="shared" si="164"/>
        <v>0</v>
      </c>
      <c r="AD353" s="110">
        <f t="shared" si="165"/>
        <v>0</v>
      </c>
      <c r="AE353" s="110">
        <f t="shared" si="166"/>
        <v>0</v>
      </c>
      <c r="AF353" s="110">
        <f t="shared" si="167"/>
        <v>0</v>
      </c>
      <c r="AG353" s="110">
        <f t="shared" si="168"/>
        <v>0</v>
      </c>
      <c r="AH353" s="110">
        <f t="shared" si="169"/>
        <v>0</v>
      </c>
      <c r="AI353" s="110">
        <f t="shared" si="176"/>
        <v>3.5458417062563381</v>
      </c>
      <c r="AJ353" s="110">
        <f t="shared" si="177"/>
        <v>5.7395091010608663</v>
      </c>
      <c r="AK353" s="110">
        <f t="shared" si="178"/>
        <v>4.5936778133154181</v>
      </c>
      <c r="AL353" s="110">
        <f t="shared" si="179"/>
        <v>1.4155252508974043</v>
      </c>
      <c r="AM353" s="110">
        <f t="shared" si="180"/>
        <v>61.964842214435123</v>
      </c>
      <c r="AN353" s="110">
        <f t="shared" si="181"/>
        <v>72.628467388357336</v>
      </c>
      <c r="AO353" s="110">
        <f t="shared" si="182"/>
        <v>76.94594195591749</v>
      </c>
      <c r="AP353" s="110">
        <f t="shared" si="183"/>
        <v>21.453467649069044</v>
      </c>
      <c r="AQ353" s="90">
        <f t="shared" si="184"/>
        <v>0</v>
      </c>
      <c r="AR353" s="90">
        <f t="shared" si="185"/>
        <v>-12228.000000000005</v>
      </c>
      <c r="AS353" s="90">
        <f t="shared" si="186"/>
        <v>16580.247327567213</v>
      </c>
      <c r="AT353" s="89">
        <f t="shared" si="187"/>
        <v>0.35592470784815222</v>
      </c>
      <c r="AU353" s="109">
        <f t="shared" si="192"/>
        <v>871.16941598658218</v>
      </c>
      <c r="AV353" s="108">
        <f t="shared" si="170"/>
        <v>17451.416743553797</v>
      </c>
      <c r="AW353" s="129">
        <f t="shared" si="188"/>
        <v>0.42716852662363336</v>
      </c>
      <c r="AX353" s="90">
        <f t="shared" si="189"/>
        <v>1154.5085733184355</v>
      </c>
      <c r="AY353" s="108">
        <f t="shared" si="171"/>
        <v>17734.755900885648</v>
      </c>
      <c r="AZ353" s="89">
        <f t="shared" si="190"/>
        <v>0.45033986758960087</v>
      </c>
      <c r="BA353" s="109"/>
      <c r="BB353" s="109">
        <f t="shared" si="191"/>
        <v>12228.000000000005</v>
      </c>
      <c r="BC353" s="109" t="e">
        <f>(B353*AM353)+(C353*AN353)+(D353*AO353)+(E353*AP353)+(F353*#REF!)+(G353*#REF!)</f>
        <v>#REF!</v>
      </c>
      <c r="BE353" s="108">
        <f t="shared" si="193"/>
        <v>86.129997000000003</v>
      </c>
      <c r="BF353" s="108">
        <f t="shared" si="194"/>
        <v>0</v>
      </c>
    </row>
    <row r="354" spans="1:58" ht="12.75" customHeight="1" x14ac:dyDescent="0.2">
      <c r="A354" s="107">
        <v>41526</v>
      </c>
      <c r="B354" s="108">
        <v>87.919998000000007</v>
      </c>
      <c r="C354" s="108">
        <v>70.800003000000004</v>
      </c>
      <c r="D354" s="108">
        <v>73.110000999999997</v>
      </c>
      <c r="E354" s="108">
        <v>88.809997999999993</v>
      </c>
      <c r="F354" s="108"/>
      <c r="G354" s="108"/>
      <c r="L354" s="156">
        <f>IF(int=Weekly,-$B$4,IF(int=Bi_Weekly,0,IF(int=Monthly,0,IF(int=Quarterly,0,IF(int=Yearly,0,IF(int=None,0,0))))))</f>
        <v>0</v>
      </c>
      <c r="M354" s="110">
        <f t="shared" si="158"/>
        <v>0</v>
      </c>
      <c r="N354" s="126">
        <f t="shared" si="159"/>
        <v>0</v>
      </c>
      <c r="O354" s="110">
        <f t="shared" si="160"/>
        <v>0</v>
      </c>
      <c r="P354" s="110">
        <f t="shared" si="161"/>
        <v>0</v>
      </c>
      <c r="Q354" s="110">
        <f t="shared" si="172"/>
        <v>58.419000508178783</v>
      </c>
      <c r="R354" s="110">
        <f t="shared" si="173"/>
        <v>66.888958287296475</v>
      </c>
      <c r="S354" s="110">
        <f t="shared" si="174"/>
        <v>72.352264142602067</v>
      </c>
      <c r="T354" s="110">
        <f t="shared" si="175"/>
        <v>20.037942398171641</v>
      </c>
      <c r="U354" s="110"/>
      <c r="V354" s="110"/>
      <c r="W354" s="110"/>
      <c r="X354" s="110"/>
      <c r="Y354" s="110"/>
      <c r="Z354" s="110"/>
      <c r="AA354" s="110">
        <f t="shared" si="162"/>
        <v>0</v>
      </c>
      <c r="AB354" s="110">
        <f t="shared" si="163"/>
        <v>0</v>
      </c>
      <c r="AC354" s="110">
        <f t="shared" si="164"/>
        <v>0</v>
      </c>
      <c r="AD354" s="110">
        <f t="shared" si="165"/>
        <v>0</v>
      </c>
      <c r="AE354" s="110">
        <f t="shared" si="166"/>
        <v>0</v>
      </c>
      <c r="AF354" s="110">
        <f t="shared" si="167"/>
        <v>0</v>
      </c>
      <c r="AG354" s="110">
        <f t="shared" si="168"/>
        <v>0</v>
      </c>
      <c r="AH354" s="110">
        <f t="shared" si="169"/>
        <v>0</v>
      </c>
      <c r="AI354" s="110">
        <f t="shared" si="176"/>
        <v>3.5458417062563381</v>
      </c>
      <c r="AJ354" s="110">
        <f t="shared" si="177"/>
        <v>5.7395091010608663</v>
      </c>
      <c r="AK354" s="110">
        <f t="shared" si="178"/>
        <v>4.5936778133154181</v>
      </c>
      <c r="AL354" s="110">
        <f t="shared" si="179"/>
        <v>1.4155252508974043</v>
      </c>
      <c r="AM354" s="110">
        <f t="shared" si="180"/>
        <v>61.964842214435123</v>
      </c>
      <c r="AN354" s="110">
        <f t="shared" si="181"/>
        <v>72.628467388357336</v>
      </c>
      <c r="AO354" s="110">
        <f t="shared" si="182"/>
        <v>76.94594195591749</v>
      </c>
      <c r="AP354" s="110">
        <f t="shared" si="183"/>
        <v>21.453467649069044</v>
      </c>
      <c r="AQ354" s="90">
        <f t="shared" si="184"/>
        <v>0</v>
      </c>
      <c r="AR354" s="90">
        <f t="shared" si="185"/>
        <v>-12228.000000000005</v>
      </c>
      <c r="AS354" s="90">
        <f t="shared" si="186"/>
        <v>16941.180583372181</v>
      </c>
      <c r="AT354" s="89">
        <f t="shared" si="187"/>
        <v>0.38544165712889877</v>
      </c>
      <c r="AU354" s="109">
        <f t="shared" si="192"/>
        <v>871.16941598658218</v>
      </c>
      <c r="AV354" s="108">
        <f t="shared" si="170"/>
        <v>17812.349999358765</v>
      </c>
      <c r="AW354" s="129">
        <f t="shared" si="188"/>
        <v>0.45668547590437991</v>
      </c>
      <c r="AX354" s="90">
        <f t="shared" si="189"/>
        <v>1179.6642415223264</v>
      </c>
      <c r="AY354" s="108">
        <f t="shared" si="171"/>
        <v>18120.844824894506</v>
      </c>
      <c r="AZ354" s="89">
        <f t="shared" si="190"/>
        <v>0.48191403540190536</v>
      </c>
      <c r="BA354" s="109"/>
      <c r="BB354" s="109">
        <f t="shared" si="191"/>
        <v>12228.000000000005</v>
      </c>
      <c r="BC354" s="109" t="e">
        <f>(B354*AM354)+(C354*AN354)+(D354*AO354)+(E354*AP354)+(F354*#REF!)+(G354*#REF!)</f>
        <v>#REF!</v>
      </c>
      <c r="BE354" s="108">
        <f t="shared" si="193"/>
        <v>87.919998000000007</v>
      </c>
      <c r="BF354" s="108">
        <f t="shared" si="194"/>
        <v>0</v>
      </c>
    </row>
    <row r="355" spans="1:58" ht="12.75" customHeight="1" x14ac:dyDescent="0.2">
      <c r="A355" s="107">
        <v>41533</v>
      </c>
      <c r="B355" s="108">
        <v>89.199996999999996</v>
      </c>
      <c r="C355" s="108">
        <v>71.540001000000004</v>
      </c>
      <c r="D355" s="108">
        <v>73.910004000000001</v>
      </c>
      <c r="E355" s="108">
        <v>90.169998000000007</v>
      </c>
      <c r="F355" s="108"/>
      <c r="G355" s="108"/>
      <c r="L355" s="156">
        <f>IF(int=Weekly,-$B$4,IF(int=Bi_Weekly,-$B$4,IF(int=Monthly,-$B$4,IF(int=Quarterly,0,IF(int=Yearly,0,IF(int=None,0,0))))))</f>
        <v>0</v>
      </c>
      <c r="M355" s="110">
        <f t="shared" ref="M355:M418" si="195">(ABS((L355*$B$29)/B355))</f>
        <v>0</v>
      </c>
      <c r="N355" s="126">
        <f t="shared" ref="N355:N418" si="196">(ABS((L355*$C$29)/C355))</f>
        <v>0</v>
      </c>
      <c r="O355" s="110">
        <f t="shared" ref="O355:O418" si="197">(ABS((L355*$D$29)/D355))</f>
        <v>0</v>
      </c>
      <c r="P355" s="110">
        <f t="shared" ref="P355:P418" si="198">(ABS((L355*$E$29)/E355))</f>
        <v>0</v>
      </c>
      <c r="Q355" s="110">
        <f t="shared" si="172"/>
        <v>58.419000508178783</v>
      </c>
      <c r="R355" s="110">
        <f t="shared" si="173"/>
        <v>66.888958287296475</v>
      </c>
      <c r="S355" s="110">
        <f t="shared" si="174"/>
        <v>72.352264142602067</v>
      </c>
      <c r="T355" s="110">
        <f t="shared" si="175"/>
        <v>20.037942398171641</v>
      </c>
      <c r="U355" s="110"/>
      <c r="V355" s="110"/>
      <c r="W355" s="110"/>
      <c r="X355" s="110"/>
      <c r="Y355" s="110"/>
      <c r="Z355" s="110"/>
      <c r="AA355" s="110">
        <f t="shared" ref="AA355:AA418" si="199">(Q355*U355)</f>
        <v>0</v>
      </c>
      <c r="AB355" s="110">
        <f t="shared" ref="AB355:AB418" si="200">(R355*V355)</f>
        <v>0</v>
      </c>
      <c r="AC355" s="110">
        <f t="shared" ref="AC355:AC418" si="201">(S355*W355)</f>
        <v>0</v>
      </c>
      <c r="AD355" s="110">
        <f t="shared" ref="AD355:AD418" si="202">(T355*X355)</f>
        <v>0</v>
      </c>
      <c r="AE355" s="110">
        <f t="shared" ref="AE355:AE418" si="203">IF(AA355&gt;0,AA355/B355,0)</f>
        <v>0</v>
      </c>
      <c r="AF355" s="110">
        <f t="shared" ref="AF355:AF418" si="204">IF(AB355&gt;0,AB355/C355,0)</f>
        <v>0</v>
      </c>
      <c r="AG355" s="110">
        <f t="shared" ref="AG355:AG418" si="205">IF(AC355&gt;0,AC355/D355,0)</f>
        <v>0</v>
      </c>
      <c r="AH355" s="110">
        <f t="shared" ref="AH355:AH418" si="206">IF(AD355&gt;0,AD355/E355,0)</f>
        <v>0</v>
      </c>
      <c r="AI355" s="110">
        <f t="shared" si="176"/>
        <v>3.5458417062563381</v>
      </c>
      <c r="AJ355" s="110">
        <f t="shared" si="177"/>
        <v>5.7395091010608663</v>
      </c>
      <c r="AK355" s="110">
        <f t="shared" si="178"/>
        <v>4.5936778133154181</v>
      </c>
      <c r="AL355" s="110">
        <f t="shared" si="179"/>
        <v>1.4155252508974043</v>
      </c>
      <c r="AM355" s="110">
        <f t="shared" si="180"/>
        <v>61.964842214435123</v>
      </c>
      <c r="AN355" s="110">
        <f t="shared" si="181"/>
        <v>72.628467388357336</v>
      </c>
      <c r="AO355" s="110">
        <f t="shared" si="182"/>
        <v>76.94594195591749</v>
      </c>
      <c r="AP355" s="110">
        <f t="shared" si="183"/>
        <v>21.453467649069044</v>
      </c>
      <c r="AQ355" s="90">
        <f t="shared" si="184"/>
        <v>0</v>
      </c>
      <c r="AR355" s="90">
        <f t="shared" si="185"/>
        <v>-12228.000000000005</v>
      </c>
      <c r="AS355" s="90">
        <f t="shared" si="186"/>
        <v>17150.588170990719</v>
      </c>
      <c r="AT355" s="89">
        <f t="shared" si="187"/>
        <v>0.40256690963286812</v>
      </c>
      <c r="AU355" s="109">
        <f t="shared" si="192"/>
        <v>871.16941598658218</v>
      </c>
      <c r="AV355" s="108">
        <f t="shared" ref="AV355:AV418" si="207">AS355+AU355</f>
        <v>18021.757586977303</v>
      </c>
      <c r="AW355" s="129">
        <f t="shared" si="188"/>
        <v>0.47381072840834926</v>
      </c>
      <c r="AX355" s="90">
        <f t="shared" si="189"/>
        <v>1194.0502109891659</v>
      </c>
      <c r="AY355" s="108">
        <f t="shared" ref="AY355:AY418" si="208">AS355+AX355</f>
        <v>18344.638381979887</v>
      </c>
      <c r="AZ355" s="89">
        <f t="shared" si="190"/>
        <v>0.50021576561824332</v>
      </c>
      <c r="BA355" s="109"/>
      <c r="BB355" s="109">
        <f t="shared" si="191"/>
        <v>12228.000000000005</v>
      </c>
      <c r="BC355" s="109" t="e">
        <f>(B355*AM355)+(C355*AN355)+(D355*AO355)+(E355*AP355)+(F355*#REF!)+(G355*#REF!)</f>
        <v>#REF!</v>
      </c>
      <c r="BE355" s="108">
        <f t="shared" si="193"/>
        <v>89.199996999999996</v>
      </c>
      <c r="BF355" s="108">
        <f t="shared" si="194"/>
        <v>0</v>
      </c>
    </row>
    <row r="356" spans="1:58" ht="12.75" customHeight="1" x14ac:dyDescent="0.2">
      <c r="A356" s="107">
        <v>41540</v>
      </c>
      <c r="B356" s="108">
        <v>88.059997999999993</v>
      </c>
      <c r="C356" s="108">
        <v>70.209998999999996</v>
      </c>
      <c r="D356" s="108">
        <v>73.410004000000001</v>
      </c>
      <c r="E356" s="108">
        <v>90.269997000000004</v>
      </c>
      <c r="F356" s="108"/>
      <c r="G356" s="108"/>
      <c r="L356" s="156">
        <f>IF(int=Weekly,-$B$4,IF(int=Bi_Weekly,0,IF(int=Monthly,0,IF(int=Quarterly,0,IF(int=Yearly,0,IF(int=None,0,0))))))</f>
        <v>0</v>
      </c>
      <c r="M356" s="110">
        <f t="shared" si="195"/>
        <v>0</v>
      </c>
      <c r="N356" s="126">
        <f t="shared" si="196"/>
        <v>0</v>
      </c>
      <c r="O356" s="110">
        <f t="shared" si="197"/>
        <v>0</v>
      </c>
      <c r="P356" s="110">
        <f t="shared" si="198"/>
        <v>0</v>
      </c>
      <c r="Q356" s="110">
        <f t="shared" ref="Q356:Q419" si="209">Q355+M356</f>
        <v>58.419000508178783</v>
      </c>
      <c r="R356" s="110">
        <f t="shared" ref="R356:R419" si="210">R355+N356</f>
        <v>66.888958287296475</v>
      </c>
      <c r="S356" s="110">
        <f t="shared" ref="S356:S419" si="211">S355+O356</f>
        <v>72.352264142602067</v>
      </c>
      <c r="T356" s="110">
        <f t="shared" ref="T356:T419" si="212">T355+P356</f>
        <v>20.037942398171641</v>
      </c>
      <c r="U356" s="110">
        <v>0.42899999999999999</v>
      </c>
      <c r="V356" s="110">
        <v>0.41699999999999998</v>
      </c>
      <c r="W356" s="110"/>
      <c r="X356" s="110"/>
      <c r="Y356" s="110">
        <v>0.16400000000000001</v>
      </c>
      <c r="Z356" s="110">
        <v>0.34499999999999997</v>
      </c>
      <c r="AA356" s="110">
        <f t="shared" si="199"/>
        <v>25.061751218008698</v>
      </c>
      <c r="AB356" s="110">
        <f t="shared" si="200"/>
        <v>27.892695605802629</v>
      </c>
      <c r="AC356" s="110">
        <f t="shared" si="201"/>
        <v>0</v>
      </c>
      <c r="AD356" s="110">
        <f t="shared" si="202"/>
        <v>0</v>
      </c>
      <c r="AE356" s="110">
        <f t="shared" si="203"/>
        <v>0.28459858945271271</v>
      </c>
      <c r="AF356" s="110">
        <f t="shared" si="204"/>
        <v>0.39727525997832064</v>
      </c>
      <c r="AG356" s="110">
        <f t="shared" si="205"/>
        <v>0</v>
      </c>
      <c r="AH356" s="110">
        <f t="shared" si="206"/>
        <v>0</v>
      </c>
      <c r="AI356" s="110">
        <f t="shared" ref="AI356:AI419" si="213">AE356+AI355+IF(AE356&lt;0,AE356,0)</f>
        <v>3.8304402957090509</v>
      </c>
      <c r="AJ356" s="110">
        <f t="shared" ref="AJ356:AJ419" si="214">AF356+AJ355+IF(AF356&lt;0,AF356,0)</f>
        <v>6.1367843610391866</v>
      </c>
      <c r="AK356" s="110">
        <f t="shared" ref="AK356:AK419" si="215">AG356+AK355+IF(AG356&lt;0,AG356,0)</f>
        <v>4.5936778133154181</v>
      </c>
      <c r="AL356" s="110">
        <f t="shared" ref="AL356:AL419" si="216">AH356+AL355+IF(AH356&lt;0,AH356,0)</f>
        <v>1.4155252508974043</v>
      </c>
      <c r="AM356" s="110">
        <f t="shared" ref="AM356:AM419" si="217">Q356+AI356</f>
        <v>62.249440803887836</v>
      </c>
      <c r="AN356" s="110">
        <f t="shared" ref="AN356:AN419" si="218">R356+AJ356</f>
        <v>73.025742648335665</v>
      </c>
      <c r="AO356" s="110">
        <f t="shared" ref="AO356:AO419" si="219">S356+AK356</f>
        <v>76.94594195591749</v>
      </c>
      <c r="AP356" s="110">
        <f t="shared" ref="AP356:AP419" si="220">T356+AL356</f>
        <v>21.453467649069044</v>
      </c>
      <c r="AQ356" s="90">
        <f t="shared" ref="AQ356:AQ419" si="221">(AA356+AB356+AC356+AD356)</f>
        <v>52.954446823811324</v>
      </c>
      <c r="AR356" s="90">
        <f t="shared" ref="AR356:AR419" si="222">AR355+L356</f>
        <v>-12228.000000000005</v>
      </c>
      <c r="AS356" s="90">
        <f t="shared" ref="AS356:AS419" si="223">(Q356*B356)+(R356*C356)+(S356*D356)+(T356*E356)</f>
        <v>16960.855762660951</v>
      </c>
      <c r="AT356" s="89">
        <f t="shared" ref="AT356:AT419" si="224">(AS356/ABS(AR356))-1</f>
        <v>0.3870506838944181</v>
      </c>
      <c r="AU356" s="109">
        <f t="shared" si="192"/>
        <v>924.12386281039346</v>
      </c>
      <c r="AV356" s="108">
        <f t="shared" si="207"/>
        <v>17884.979625471344</v>
      </c>
      <c r="AW356" s="129">
        <f t="shared" ref="AW356:AW419" si="225">(AV356/ABS(AR356))-1</f>
        <v>0.46262509204050839</v>
      </c>
      <c r="AX356" s="90">
        <f t="shared" ref="AX356:AX419" si="226">(B356*AI356)+(C356*AJ356)+(D356*AK356)+(E356*AL356)</f>
        <v>1233.1735554331642</v>
      </c>
      <c r="AY356" s="108">
        <f t="shared" si="208"/>
        <v>18194.029318094115</v>
      </c>
      <c r="AZ356" s="89">
        <f t="shared" ref="AZ356:AZ419" si="227">(AY356/ABS(AR356))-1</f>
        <v>0.48789902830341081</v>
      </c>
      <c r="BA356" s="109"/>
      <c r="BB356" s="109">
        <f t="shared" ref="BB356:BB419" si="228">ABS(AR356)</f>
        <v>12228.000000000005</v>
      </c>
      <c r="BC356" s="109" t="e">
        <f>(B356*AM356)+(C356*AN356)+(D356*AO356)+(E356*AP356)+(F356*#REF!)+(G356*#REF!)</f>
        <v>#REF!</v>
      </c>
      <c r="BE356" s="108">
        <f t="shared" si="193"/>
        <v>88.059997999999993</v>
      </c>
      <c r="BF356" s="108">
        <f t="shared" si="194"/>
        <v>0</v>
      </c>
    </row>
    <row r="357" spans="1:58" ht="12.75" customHeight="1" x14ac:dyDescent="0.2">
      <c r="A357" s="107">
        <v>41547</v>
      </c>
      <c r="B357" s="108">
        <v>88.150002000000001</v>
      </c>
      <c r="C357" s="108">
        <v>70.129997000000003</v>
      </c>
      <c r="D357" s="108">
        <v>74.040001000000004</v>
      </c>
      <c r="E357" s="108">
        <v>90.849997999999999</v>
      </c>
      <c r="F357" s="108"/>
      <c r="G357" s="108"/>
      <c r="L357" s="156">
        <f>IF(int=Weekly,-$B$4,IF(int=Bi_Weekly,-$B$4,IF(int=Monthly,0,IF(int=Quarterly,0,IF(int=Yearly,0,IF(int=None,0,0))))))</f>
        <v>0</v>
      </c>
      <c r="M357" s="110">
        <f t="shared" si="195"/>
        <v>0</v>
      </c>
      <c r="N357" s="126">
        <f t="shared" si="196"/>
        <v>0</v>
      </c>
      <c r="O357" s="110">
        <f t="shared" si="197"/>
        <v>0</v>
      </c>
      <c r="P357" s="110">
        <f t="shared" si="198"/>
        <v>0</v>
      </c>
      <c r="Q357" s="110">
        <f t="shared" si="209"/>
        <v>58.419000508178783</v>
      </c>
      <c r="R357" s="110">
        <f t="shared" si="210"/>
        <v>66.888958287296475</v>
      </c>
      <c r="S357" s="110">
        <f t="shared" si="211"/>
        <v>72.352264142602067</v>
      </c>
      <c r="T357" s="110">
        <f t="shared" si="212"/>
        <v>20.037942398171641</v>
      </c>
      <c r="U357" s="110"/>
      <c r="V357" s="110"/>
      <c r="W357" s="110"/>
      <c r="X357" s="110"/>
      <c r="Y357" s="110"/>
      <c r="Z357" s="110"/>
      <c r="AA357" s="110">
        <f t="shared" si="199"/>
        <v>0</v>
      </c>
      <c r="AB357" s="110">
        <f t="shared" si="200"/>
        <v>0</v>
      </c>
      <c r="AC357" s="110">
        <f t="shared" si="201"/>
        <v>0</v>
      </c>
      <c r="AD357" s="110">
        <f t="shared" si="202"/>
        <v>0</v>
      </c>
      <c r="AE357" s="110">
        <f t="shared" si="203"/>
        <v>0</v>
      </c>
      <c r="AF357" s="110">
        <f t="shared" si="204"/>
        <v>0</v>
      </c>
      <c r="AG357" s="110">
        <f t="shared" si="205"/>
        <v>0</v>
      </c>
      <c r="AH357" s="110">
        <f t="shared" si="206"/>
        <v>0</v>
      </c>
      <c r="AI357" s="110">
        <f t="shared" si="213"/>
        <v>3.8304402957090509</v>
      </c>
      <c r="AJ357" s="110">
        <f t="shared" si="214"/>
        <v>6.1367843610391866</v>
      </c>
      <c r="AK357" s="110">
        <f t="shared" si="215"/>
        <v>4.5936778133154181</v>
      </c>
      <c r="AL357" s="110">
        <f t="shared" si="216"/>
        <v>1.4155252508974043</v>
      </c>
      <c r="AM357" s="110">
        <f t="shared" si="217"/>
        <v>62.249440803887836</v>
      </c>
      <c r="AN357" s="110">
        <f t="shared" si="218"/>
        <v>73.025742648335665</v>
      </c>
      <c r="AO357" s="110">
        <f t="shared" si="219"/>
        <v>76.94594195591749</v>
      </c>
      <c r="AP357" s="110">
        <f t="shared" si="220"/>
        <v>21.453467649069044</v>
      </c>
      <c r="AQ357" s="90">
        <f t="shared" si="221"/>
        <v>0</v>
      </c>
      <c r="AR357" s="90">
        <f t="shared" si="222"/>
        <v>-12228.000000000005</v>
      </c>
      <c r="AS357" s="90">
        <f t="shared" si="223"/>
        <v>17017.966191923719</v>
      </c>
      <c r="AT357" s="89">
        <f t="shared" si="224"/>
        <v>0.39172114752401965</v>
      </c>
      <c r="AU357" s="109">
        <f t="shared" ref="AU357:AU420" si="229">AU356+AQ357</f>
        <v>924.12386281039346</v>
      </c>
      <c r="AV357" s="108">
        <f t="shared" si="207"/>
        <v>17942.090054734112</v>
      </c>
      <c r="AW357" s="129">
        <f t="shared" si="225"/>
        <v>0.46729555567010994</v>
      </c>
      <c r="AX357" s="90">
        <f t="shared" si="226"/>
        <v>1236.7423646614886</v>
      </c>
      <c r="AY357" s="108">
        <f t="shared" si="208"/>
        <v>18254.708556585207</v>
      </c>
      <c r="AZ357" s="89">
        <f t="shared" si="227"/>
        <v>0.49286134744726851</v>
      </c>
      <c r="BA357" s="109"/>
      <c r="BB357" s="109">
        <f t="shared" si="228"/>
        <v>12228.000000000005</v>
      </c>
      <c r="BC357" s="109" t="e">
        <f>(B357*AM357)+(C357*AN357)+(D357*AO357)+(E357*AP357)+(F357*#REF!)+(G357*#REF!)</f>
        <v>#REF!</v>
      </c>
      <c r="BE357" s="108">
        <f t="shared" si="193"/>
        <v>88.150002000000001</v>
      </c>
      <c r="BF357" s="108">
        <f t="shared" si="194"/>
        <v>0</v>
      </c>
    </row>
    <row r="358" spans="1:58" ht="12.75" customHeight="1" x14ac:dyDescent="0.2">
      <c r="A358" s="107">
        <v>41554</v>
      </c>
      <c r="B358" s="108">
        <v>88.699996999999996</v>
      </c>
      <c r="C358" s="108">
        <v>71.010002</v>
      </c>
      <c r="D358" s="108">
        <v>74.440002000000007</v>
      </c>
      <c r="E358" s="108">
        <v>91.370002999999997</v>
      </c>
      <c r="F358" s="108"/>
      <c r="G358" s="108"/>
      <c r="L358" s="156">
        <f>IF(int=Weekly,-$B$4,IF(int=Bi_Weekly,0,IF(int=Monthly,0,IF(int=Quarterly,0,IF(int=Yearly,0,IF(int=None,0,0))))))</f>
        <v>0</v>
      </c>
      <c r="M358" s="110">
        <f t="shared" si="195"/>
        <v>0</v>
      </c>
      <c r="N358" s="126">
        <f t="shared" si="196"/>
        <v>0</v>
      </c>
      <c r="O358" s="110">
        <f t="shared" si="197"/>
        <v>0</v>
      </c>
      <c r="P358" s="110">
        <f t="shared" si="198"/>
        <v>0</v>
      </c>
      <c r="Q358" s="110">
        <f t="shared" si="209"/>
        <v>58.419000508178783</v>
      </c>
      <c r="R358" s="110">
        <f t="shared" si="210"/>
        <v>66.888958287296475</v>
      </c>
      <c r="S358" s="110">
        <f t="shared" si="211"/>
        <v>72.352264142602067</v>
      </c>
      <c r="T358" s="110">
        <f t="shared" si="212"/>
        <v>20.037942398171641</v>
      </c>
      <c r="U358" s="110"/>
      <c r="V358" s="110"/>
      <c r="W358" s="110"/>
      <c r="X358" s="110"/>
      <c r="Y358" s="110"/>
      <c r="Z358" s="110"/>
      <c r="AA358" s="110">
        <f t="shared" si="199"/>
        <v>0</v>
      </c>
      <c r="AB358" s="110">
        <f t="shared" si="200"/>
        <v>0</v>
      </c>
      <c r="AC358" s="110">
        <f t="shared" si="201"/>
        <v>0</v>
      </c>
      <c r="AD358" s="110">
        <f t="shared" si="202"/>
        <v>0</v>
      </c>
      <c r="AE358" s="110">
        <f t="shared" si="203"/>
        <v>0</v>
      </c>
      <c r="AF358" s="110">
        <f t="shared" si="204"/>
        <v>0</v>
      </c>
      <c r="AG358" s="110">
        <f t="shared" si="205"/>
        <v>0</v>
      </c>
      <c r="AH358" s="110">
        <f t="shared" si="206"/>
        <v>0</v>
      </c>
      <c r="AI358" s="110">
        <f t="shared" si="213"/>
        <v>3.8304402957090509</v>
      </c>
      <c r="AJ358" s="110">
        <f t="shared" si="214"/>
        <v>6.1367843610391866</v>
      </c>
      <c r="AK358" s="110">
        <f t="shared" si="215"/>
        <v>4.5936778133154181</v>
      </c>
      <c r="AL358" s="110">
        <f t="shared" si="216"/>
        <v>1.4155252508974043</v>
      </c>
      <c r="AM358" s="110">
        <f t="shared" si="217"/>
        <v>62.249440803887836</v>
      </c>
      <c r="AN358" s="110">
        <f t="shared" si="218"/>
        <v>73.025742648335665</v>
      </c>
      <c r="AO358" s="110">
        <f t="shared" si="219"/>
        <v>76.94594195591749</v>
      </c>
      <c r="AP358" s="110">
        <f t="shared" si="220"/>
        <v>21.453467649069044</v>
      </c>
      <c r="AQ358" s="90">
        <f t="shared" si="221"/>
        <v>0</v>
      </c>
      <c r="AR358" s="90">
        <f t="shared" si="222"/>
        <v>-12228.000000000005</v>
      </c>
      <c r="AS358" s="90">
        <f t="shared" si="223"/>
        <v>17148.319776091892</v>
      </c>
      <c r="AT358" s="89">
        <f t="shared" si="224"/>
        <v>0.40238140138141021</v>
      </c>
      <c r="AU358" s="109">
        <f t="shared" si="229"/>
        <v>924.12386281039346</v>
      </c>
      <c r="AV358" s="108">
        <f t="shared" si="207"/>
        <v>18072.443638902285</v>
      </c>
      <c r="AW358" s="129">
        <f t="shared" si="225"/>
        <v>0.4779558095275005</v>
      </c>
      <c r="AX358" s="90">
        <f t="shared" si="226"/>
        <v>1246.8230445206602</v>
      </c>
      <c r="AY358" s="108">
        <f t="shared" si="208"/>
        <v>18395.142820612553</v>
      </c>
      <c r="AZ358" s="89">
        <f t="shared" si="227"/>
        <v>0.50434599448908601</v>
      </c>
      <c r="BA358" s="109"/>
      <c r="BB358" s="109">
        <f t="shared" si="228"/>
        <v>12228.000000000005</v>
      </c>
      <c r="BC358" s="109" t="e">
        <f>(B358*AM358)+(C358*AN358)+(D358*AO358)+(E358*AP358)+(F358*#REF!)+(G358*#REF!)</f>
        <v>#REF!</v>
      </c>
      <c r="BE358" s="108">
        <f t="shared" si="193"/>
        <v>88.699996999999996</v>
      </c>
      <c r="BF358" s="108">
        <f t="shared" si="194"/>
        <v>0</v>
      </c>
    </row>
    <row r="359" spans="1:58" ht="12.75" customHeight="1" x14ac:dyDescent="0.2">
      <c r="A359" s="107">
        <v>41561</v>
      </c>
      <c r="B359" s="108">
        <v>90.949996999999996</v>
      </c>
      <c r="C359" s="108">
        <v>72.589995999999999</v>
      </c>
      <c r="D359" s="108">
        <v>76.279999000000004</v>
      </c>
      <c r="E359" s="108">
        <v>93.699996999999996</v>
      </c>
      <c r="F359" s="108"/>
      <c r="G359" s="108"/>
      <c r="L359" s="156">
        <f>IF(int=Weekly,-$B$4,IF(int=Bi_Weekly,-$B$4,IF(int=Monthly,-$B$4,IF(int=Quarterly,0,IF(int=Yearly,0,IF(int=None,0,0))))))</f>
        <v>0</v>
      </c>
      <c r="M359" s="110">
        <f t="shared" si="195"/>
        <v>0</v>
      </c>
      <c r="N359" s="126">
        <f t="shared" si="196"/>
        <v>0</v>
      </c>
      <c r="O359" s="110">
        <f t="shared" si="197"/>
        <v>0</v>
      </c>
      <c r="P359" s="110">
        <f t="shared" si="198"/>
        <v>0</v>
      </c>
      <c r="Q359" s="110">
        <f t="shared" si="209"/>
        <v>58.419000508178783</v>
      </c>
      <c r="R359" s="110">
        <f t="shared" si="210"/>
        <v>66.888958287296475</v>
      </c>
      <c r="S359" s="110">
        <f t="shared" si="211"/>
        <v>72.352264142602067</v>
      </c>
      <c r="T359" s="110">
        <f t="shared" si="212"/>
        <v>20.037942398171641</v>
      </c>
      <c r="U359" s="110"/>
      <c r="V359" s="110"/>
      <c r="W359" s="110"/>
      <c r="X359" s="110"/>
      <c r="Y359" s="110"/>
      <c r="Z359" s="110"/>
      <c r="AA359" s="110">
        <f t="shared" si="199"/>
        <v>0</v>
      </c>
      <c r="AB359" s="110">
        <f t="shared" si="200"/>
        <v>0</v>
      </c>
      <c r="AC359" s="110">
        <f t="shared" si="201"/>
        <v>0</v>
      </c>
      <c r="AD359" s="110">
        <f t="shared" si="202"/>
        <v>0</v>
      </c>
      <c r="AE359" s="110">
        <f t="shared" si="203"/>
        <v>0</v>
      </c>
      <c r="AF359" s="110">
        <f t="shared" si="204"/>
        <v>0</v>
      </c>
      <c r="AG359" s="110">
        <f t="shared" si="205"/>
        <v>0</v>
      </c>
      <c r="AH359" s="110">
        <f t="shared" si="206"/>
        <v>0</v>
      </c>
      <c r="AI359" s="110">
        <f t="shared" si="213"/>
        <v>3.8304402957090509</v>
      </c>
      <c r="AJ359" s="110">
        <f t="shared" si="214"/>
        <v>6.1367843610391866</v>
      </c>
      <c r="AK359" s="110">
        <f t="shared" si="215"/>
        <v>4.5936778133154181</v>
      </c>
      <c r="AL359" s="110">
        <f t="shared" si="216"/>
        <v>1.4155252508974043</v>
      </c>
      <c r="AM359" s="110">
        <f t="shared" si="217"/>
        <v>62.249440803887836</v>
      </c>
      <c r="AN359" s="110">
        <f t="shared" si="218"/>
        <v>73.025742648335665</v>
      </c>
      <c r="AO359" s="110">
        <f t="shared" si="219"/>
        <v>76.94594195591749</v>
      </c>
      <c r="AP359" s="110">
        <f t="shared" si="220"/>
        <v>21.453467649069044</v>
      </c>
      <c r="AQ359" s="90">
        <f t="shared" si="221"/>
        <v>0</v>
      </c>
      <c r="AR359" s="90">
        <f t="shared" si="222"/>
        <v>-12228.000000000005</v>
      </c>
      <c r="AS359" s="90">
        <f t="shared" si="223"/>
        <v>17565.262914521154</v>
      </c>
      <c r="AT359" s="89">
        <f t="shared" si="224"/>
        <v>0.43647881211327655</v>
      </c>
      <c r="AU359" s="109">
        <f t="shared" si="229"/>
        <v>924.12386281039346</v>
      </c>
      <c r="AV359" s="108">
        <f t="shared" si="207"/>
        <v>18489.386777331547</v>
      </c>
      <c r="AW359" s="129">
        <f t="shared" si="225"/>
        <v>0.51205322025936684</v>
      </c>
      <c r="AX359" s="90">
        <f t="shared" si="226"/>
        <v>1276.8881363926475</v>
      </c>
      <c r="AY359" s="108">
        <f t="shared" si="208"/>
        <v>18842.151050913802</v>
      </c>
      <c r="AZ359" s="89">
        <f t="shared" si="227"/>
        <v>0.5409021140753838</v>
      </c>
      <c r="BA359" s="109"/>
      <c r="BB359" s="109">
        <f t="shared" si="228"/>
        <v>12228.000000000005</v>
      </c>
      <c r="BC359" s="109" t="e">
        <f>(B359*AM359)+(C359*AN359)+(D359*AO359)+(E359*AP359)+(F359*#REF!)+(G359*#REF!)</f>
        <v>#REF!</v>
      </c>
      <c r="BE359" s="108">
        <f t="shared" si="193"/>
        <v>90.949996999999996</v>
      </c>
      <c r="BF359" s="108">
        <f t="shared" si="194"/>
        <v>0</v>
      </c>
    </row>
    <row r="360" spans="1:58" ht="12.75" customHeight="1" x14ac:dyDescent="0.2">
      <c r="A360" s="107">
        <v>41568</v>
      </c>
      <c r="B360" s="108">
        <v>91.669998000000007</v>
      </c>
      <c r="C360" s="108">
        <v>73.069999999999993</v>
      </c>
      <c r="D360" s="108">
        <v>76.879997000000003</v>
      </c>
      <c r="E360" s="108">
        <v>94.470000999999996</v>
      </c>
      <c r="F360" s="108"/>
      <c r="G360" s="108"/>
      <c r="L360" s="156">
        <f>IF(int=Weekly,-$B$4,IF(int=Bi_Weekly,0,IF(int=Monthly,0,IF(int=Quarterly,-$B$4,IF(int=Yearly,0,IF(int=None,0,0))))))</f>
        <v>-489.12</v>
      </c>
      <c r="M360" s="110">
        <f t="shared" si="195"/>
        <v>1.7111463665571367</v>
      </c>
      <c r="N360" s="126">
        <f t="shared" si="196"/>
        <v>1.9445649377309431</v>
      </c>
      <c r="O360" s="110">
        <f t="shared" si="197"/>
        <v>1.8399259823072054</v>
      </c>
      <c r="P360" s="110">
        <f t="shared" si="198"/>
        <v>0.51568065506848049</v>
      </c>
      <c r="Q360" s="110">
        <f t="shared" si="209"/>
        <v>60.130146874735921</v>
      </c>
      <c r="R360" s="110">
        <f t="shared" si="210"/>
        <v>68.83352322502742</v>
      </c>
      <c r="S360" s="110">
        <f t="shared" si="211"/>
        <v>74.192190124909274</v>
      </c>
      <c r="T360" s="110">
        <f t="shared" si="212"/>
        <v>20.55362305324012</v>
      </c>
      <c r="U360" s="110"/>
      <c r="V360" s="110"/>
      <c r="W360" s="110"/>
      <c r="X360" s="110"/>
      <c r="Y360" s="110"/>
      <c r="Z360" s="110"/>
      <c r="AA360" s="110">
        <f t="shared" si="199"/>
        <v>0</v>
      </c>
      <c r="AB360" s="110">
        <f t="shared" si="200"/>
        <v>0</v>
      </c>
      <c r="AC360" s="110">
        <f t="shared" si="201"/>
        <v>0</v>
      </c>
      <c r="AD360" s="110">
        <f t="shared" si="202"/>
        <v>0</v>
      </c>
      <c r="AE360" s="110">
        <f t="shared" si="203"/>
        <v>0</v>
      </c>
      <c r="AF360" s="110">
        <f t="shared" si="204"/>
        <v>0</v>
      </c>
      <c r="AG360" s="110">
        <f t="shared" si="205"/>
        <v>0</v>
      </c>
      <c r="AH360" s="110">
        <f t="shared" si="206"/>
        <v>0</v>
      </c>
      <c r="AI360" s="110">
        <f t="shared" si="213"/>
        <v>3.8304402957090509</v>
      </c>
      <c r="AJ360" s="110">
        <f t="shared" si="214"/>
        <v>6.1367843610391866</v>
      </c>
      <c r="AK360" s="110">
        <f t="shared" si="215"/>
        <v>4.5936778133154181</v>
      </c>
      <c r="AL360" s="110">
        <f t="shared" si="216"/>
        <v>1.4155252508974043</v>
      </c>
      <c r="AM360" s="110">
        <f t="shared" si="217"/>
        <v>63.960587170444974</v>
      </c>
      <c r="AN360" s="110">
        <f t="shared" si="218"/>
        <v>74.97030758606661</v>
      </c>
      <c r="AO360" s="110">
        <f t="shared" si="219"/>
        <v>78.785867938224698</v>
      </c>
      <c r="AP360" s="110">
        <f t="shared" si="220"/>
        <v>21.969148304137523</v>
      </c>
      <c r="AQ360" s="90">
        <f t="shared" si="221"/>
        <v>0</v>
      </c>
      <c r="AR360" s="90">
        <f t="shared" si="222"/>
        <v>-12717.120000000006</v>
      </c>
      <c r="AS360" s="90">
        <f t="shared" si="223"/>
        <v>18187.392130419172</v>
      </c>
      <c r="AT360" s="89">
        <f t="shared" si="224"/>
        <v>0.43015023294733101</v>
      </c>
      <c r="AU360" s="109">
        <f t="shared" si="229"/>
        <v>924.12386281039346</v>
      </c>
      <c r="AV360" s="108">
        <f t="shared" si="207"/>
        <v>19111.515993229565</v>
      </c>
      <c r="AW360" s="129">
        <f t="shared" si="225"/>
        <v>0.50281793308780243</v>
      </c>
      <c r="AX360" s="90">
        <f t="shared" si="226"/>
        <v>1286.4378958823604</v>
      </c>
      <c r="AY360" s="108">
        <f t="shared" si="208"/>
        <v>19473.830026301534</v>
      </c>
      <c r="AZ360" s="89">
        <f t="shared" si="227"/>
        <v>0.5313081913437574</v>
      </c>
      <c r="BA360" s="109"/>
      <c r="BB360" s="109">
        <f t="shared" si="228"/>
        <v>12717.120000000006</v>
      </c>
      <c r="BC360" s="109" t="e">
        <f>(B360*AM360)+(C360*AN360)+(D360*AO360)+(E360*AP360)+(F360*#REF!)+(G360*#REF!)</f>
        <v>#REF!</v>
      </c>
      <c r="BE360" s="108">
        <f t="shared" si="193"/>
        <v>91.669998000000007</v>
      </c>
      <c r="BF360" s="108">
        <f t="shared" si="194"/>
        <v>0</v>
      </c>
    </row>
    <row r="361" spans="1:58" ht="12.75" customHeight="1" x14ac:dyDescent="0.2">
      <c r="A361" s="107">
        <v>41575</v>
      </c>
      <c r="B361" s="108">
        <v>91.510002</v>
      </c>
      <c r="C361" s="108">
        <v>73.220000999999996</v>
      </c>
      <c r="D361" s="108">
        <v>76.730002999999996</v>
      </c>
      <c r="E361" s="108">
        <v>93.720000999999996</v>
      </c>
      <c r="F361" s="108"/>
      <c r="G361" s="108"/>
      <c r="L361" s="156">
        <f>IF(int=Weekly,-$B$4,IF(int=Bi_Weekly,-$B$4,IF(int=Monthly,0,IF(int=Quarterly,0,IF(int=Yearly,0,IF(int=None,0,0))))))</f>
        <v>0</v>
      </c>
      <c r="M361" s="110">
        <f t="shared" si="195"/>
        <v>0</v>
      </c>
      <c r="N361" s="126">
        <f t="shared" si="196"/>
        <v>0</v>
      </c>
      <c r="O361" s="110">
        <f t="shared" si="197"/>
        <v>0</v>
      </c>
      <c r="P361" s="110">
        <f t="shared" si="198"/>
        <v>0</v>
      </c>
      <c r="Q361" s="110">
        <f t="shared" si="209"/>
        <v>60.130146874735921</v>
      </c>
      <c r="R361" s="110">
        <f t="shared" si="210"/>
        <v>68.83352322502742</v>
      </c>
      <c r="S361" s="110">
        <f t="shared" si="211"/>
        <v>74.192190124909274</v>
      </c>
      <c r="T361" s="110">
        <f t="shared" si="212"/>
        <v>20.55362305324012</v>
      </c>
      <c r="U361" s="110"/>
      <c r="V361" s="110"/>
      <c r="W361" s="110"/>
      <c r="X361" s="110"/>
      <c r="Y361" s="110"/>
      <c r="Z361" s="110"/>
      <c r="AA361" s="110">
        <f t="shared" si="199"/>
        <v>0</v>
      </c>
      <c r="AB361" s="110">
        <f t="shared" si="200"/>
        <v>0</v>
      </c>
      <c r="AC361" s="110">
        <f t="shared" si="201"/>
        <v>0</v>
      </c>
      <c r="AD361" s="110">
        <f t="shared" si="202"/>
        <v>0</v>
      </c>
      <c r="AE361" s="110">
        <f t="shared" si="203"/>
        <v>0</v>
      </c>
      <c r="AF361" s="110">
        <f t="shared" si="204"/>
        <v>0</v>
      </c>
      <c r="AG361" s="110">
        <f t="shared" si="205"/>
        <v>0</v>
      </c>
      <c r="AH361" s="110">
        <f t="shared" si="206"/>
        <v>0</v>
      </c>
      <c r="AI361" s="110">
        <f t="shared" si="213"/>
        <v>3.8304402957090509</v>
      </c>
      <c r="AJ361" s="110">
        <f t="shared" si="214"/>
        <v>6.1367843610391866</v>
      </c>
      <c r="AK361" s="110">
        <f t="shared" si="215"/>
        <v>4.5936778133154181</v>
      </c>
      <c r="AL361" s="110">
        <f t="shared" si="216"/>
        <v>1.4155252508974043</v>
      </c>
      <c r="AM361" s="110">
        <f t="shared" si="217"/>
        <v>63.960587170444974</v>
      </c>
      <c r="AN361" s="110">
        <f t="shared" si="218"/>
        <v>74.97030758606661</v>
      </c>
      <c r="AO361" s="110">
        <f t="shared" si="219"/>
        <v>78.785867938224698</v>
      </c>
      <c r="AP361" s="110">
        <f t="shared" si="220"/>
        <v>21.969148304137523</v>
      </c>
      <c r="AQ361" s="90">
        <f t="shared" si="221"/>
        <v>0</v>
      </c>
      <c r="AR361" s="90">
        <f t="shared" si="222"/>
        <v>-12717.120000000006</v>
      </c>
      <c r="AS361" s="90">
        <f t="shared" si="223"/>
        <v>18161.553044101554</v>
      </c>
      <c r="AT361" s="89">
        <f t="shared" si="224"/>
        <v>0.42811839819877018</v>
      </c>
      <c r="AU361" s="109">
        <f t="shared" si="229"/>
        <v>924.12386281039346</v>
      </c>
      <c r="AV361" s="108">
        <f t="shared" si="207"/>
        <v>19085.676906911947</v>
      </c>
      <c r="AW361" s="129">
        <f t="shared" si="225"/>
        <v>0.50078609833924181</v>
      </c>
      <c r="AX361" s="90">
        <f t="shared" si="226"/>
        <v>1284.9948964996449</v>
      </c>
      <c r="AY361" s="108">
        <f t="shared" si="208"/>
        <v>19446.547940601198</v>
      </c>
      <c r="AZ361" s="89">
        <f t="shared" si="227"/>
        <v>0.52916288755639562</v>
      </c>
      <c r="BA361" s="109"/>
      <c r="BB361" s="109">
        <f t="shared" si="228"/>
        <v>12717.120000000006</v>
      </c>
      <c r="BC361" s="109" t="e">
        <f>(B361*AM361)+(C361*AN361)+(D361*AO361)+(E361*AP361)+(F361*#REF!)+(G361*#REF!)</f>
        <v>#REF!</v>
      </c>
      <c r="BE361" s="108">
        <f t="shared" si="193"/>
        <v>91.510002</v>
      </c>
      <c r="BF361" s="108">
        <f t="shared" si="194"/>
        <v>0</v>
      </c>
    </row>
    <row r="362" spans="1:58" ht="12.75" customHeight="1" x14ac:dyDescent="0.2">
      <c r="A362" s="107">
        <v>41582</v>
      </c>
      <c r="B362" s="108">
        <v>91.889999000000003</v>
      </c>
      <c r="C362" s="108">
        <v>74.069999999999993</v>
      </c>
      <c r="D362" s="108">
        <v>77.059997999999993</v>
      </c>
      <c r="E362" s="108">
        <v>93.849997999999999</v>
      </c>
      <c r="F362" s="108"/>
      <c r="G362" s="108"/>
      <c r="L362" s="156">
        <f>IF(int=Weekly,-$B$4,IF(int=Bi_Weekly,0,IF(int=Monthly,0,IF(int=Quarterly,0,IF(int=Yearly,0,IF(int=None,0,0))))))</f>
        <v>0</v>
      </c>
      <c r="M362" s="110">
        <f t="shared" si="195"/>
        <v>0</v>
      </c>
      <c r="N362" s="126">
        <f t="shared" si="196"/>
        <v>0</v>
      </c>
      <c r="O362" s="110">
        <f t="shared" si="197"/>
        <v>0</v>
      </c>
      <c r="P362" s="110">
        <f t="shared" si="198"/>
        <v>0</v>
      </c>
      <c r="Q362" s="110">
        <f t="shared" si="209"/>
        <v>60.130146874735921</v>
      </c>
      <c r="R362" s="110">
        <f t="shared" si="210"/>
        <v>68.83352322502742</v>
      </c>
      <c r="S362" s="110">
        <f t="shared" si="211"/>
        <v>74.192190124909274</v>
      </c>
      <c r="T362" s="110">
        <f t="shared" si="212"/>
        <v>20.55362305324012</v>
      </c>
      <c r="U362" s="110"/>
      <c r="V362" s="110"/>
      <c r="W362" s="110"/>
      <c r="X362" s="110"/>
      <c r="Y362" s="110"/>
      <c r="Z362" s="110"/>
      <c r="AA362" s="110">
        <f t="shared" si="199"/>
        <v>0</v>
      </c>
      <c r="AB362" s="110">
        <f t="shared" si="200"/>
        <v>0</v>
      </c>
      <c r="AC362" s="110">
        <f t="shared" si="201"/>
        <v>0</v>
      </c>
      <c r="AD362" s="110">
        <f t="shared" si="202"/>
        <v>0</v>
      </c>
      <c r="AE362" s="110">
        <f t="shared" si="203"/>
        <v>0</v>
      </c>
      <c r="AF362" s="110">
        <f t="shared" si="204"/>
        <v>0</v>
      </c>
      <c r="AG362" s="110">
        <f t="shared" si="205"/>
        <v>0</v>
      </c>
      <c r="AH362" s="110">
        <f t="shared" si="206"/>
        <v>0</v>
      </c>
      <c r="AI362" s="110">
        <f t="shared" si="213"/>
        <v>3.8304402957090509</v>
      </c>
      <c r="AJ362" s="110">
        <f t="shared" si="214"/>
        <v>6.1367843610391866</v>
      </c>
      <c r="AK362" s="110">
        <f t="shared" si="215"/>
        <v>4.5936778133154181</v>
      </c>
      <c r="AL362" s="110">
        <f t="shared" si="216"/>
        <v>1.4155252508974043</v>
      </c>
      <c r="AM362" s="110">
        <f t="shared" si="217"/>
        <v>63.960587170444974</v>
      </c>
      <c r="AN362" s="110">
        <f t="shared" si="218"/>
        <v>74.97030758606661</v>
      </c>
      <c r="AO362" s="110">
        <f t="shared" si="219"/>
        <v>78.785867938224698</v>
      </c>
      <c r="AP362" s="110">
        <f t="shared" si="220"/>
        <v>21.969148304137523</v>
      </c>
      <c r="AQ362" s="90">
        <f t="shared" si="221"/>
        <v>0</v>
      </c>
      <c r="AR362" s="90">
        <f t="shared" si="222"/>
        <v>-12717.120000000006</v>
      </c>
      <c r="AS362" s="90">
        <f t="shared" si="223"/>
        <v>18270.065706547583</v>
      </c>
      <c r="AT362" s="89">
        <f t="shared" si="224"/>
        <v>0.43665119984301271</v>
      </c>
      <c r="AU362" s="109">
        <f t="shared" si="229"/>
        <v>924.12386281039346</v>
      </c>
      <c r="AV362" s="108">
        <f t="shared" si="207"/>
        <v>19194.189569357975</v>
      </c>
      <c r="AW362" s="129">
        <f t="shared" si="225"/>
        <v>0.50931889998348412</v>
      </c>
      <c r="AX362" s="90">
        <f t="shared" si="226"/>
        <v>1293.3666176368383</v>
      </c>
      <c r="AY362" s="108">
        <f t="shared" si="208"/>
        <v>19563.432324184421</v>
      </c>
      <c r="AZ362" s="89">
        <f t="shared" si="227"/>
        <v>0.53835399242787774</v>
      </c>
      <c r="BA362" s="109"/>
      <c r="BB362" s="109">
        <f t="shared" si="228"/>
        <v>12717.120000000006</v>
      </c>
      <c r="BC362" s="109" t="e">
        <f>(B362*AM362)+(C362*AN362)+(D362*AO362)+(E362*AP362)+(F362*#REF!)+(G362*#REF!)</f>
        <v>#REF!</v>
      </c>
      <c r="BE362" s="108">
        <f t="shared" si="193"/>
        <v>91.889999000000003</v>
      </c>
      <c r="BF362" s="108">
        <f t="shared" si="194"/>
        <v>0</v>
      </c>
    </row>
    <row r="363" spans="1:58" ht="12.75" customHeight="1" x14ac:dyDescent="0.2">
      <c r="A363" s="107">
        <v>41589</v>
      </c>
      <c r="B363" s="108">
        <v>93.440002000000007</v>
      </c>
      <c r="C363" s="108">
        <v>75.099997999999999</v>
      </c>
      <c r="D363" s="108">
        <v>78.730002999999996</v>
      </c>
      <c r="E363" s="108">
        <v>95.550003000000004</v>
      </c>
      <c r="F363" s="108"/>
      <c r="G363" s="108"/>
      <c r="L363" s="156">
        <f>IF(int=Weekly,-$B$4,IF(int=Bi_Weekly,-$B$4,IF(int=Monthly,-$B$4,IF(int=Quarterly,0,IF(int=Yearly,0,IF(int=None,0,0))))))</f>
        <v>0</v>
      </c>
      <c r="M363" s="110">
        <f t="shared" si="195"/>
        <v>0</v>
      </c>
      <c r="N363" s="126">
        <f t="shared" si="196"/>
        <v>0</v>
      </c>
      <c r="O363" s="110">
        <f t="shared" si="197"/>
        <v>0</v>
      </c>
      <c r="P363" s="110">
        <f t="shared" si="198"/>
        <v>0</v>
      </c>
      <c r="Q363" s="110">
        <f t="shared" si="209"/>
        <v>60.130146874735921</v>
      </c>
      <c r="R363" s="110">
        <f t="shared" si="210"/>
        <v>68.83352322502742</v>
      </c>
      <c r="S363" s="110">
        <f t="shared" si="211"/>
        <v>74.192190124909274</v>
      </c>
      <c r="T363" s="110">
        <f t="shared" si="212"/>
        <v>20.55362305324012</v>
      </c>
      <c r="U363" s="110"/>
      <c r="V363" s="110"/>
      <c r="W363" s="110"/>
      <c r="X363" s="110"/>
      <c r="Y363" s="110"/>
      <c r="Z363" s="110"/>
      <c r="AA363" s="110">
        <f t="shared" si="199"/>
        <v>0</v>
      </c>
      <c r="AB363" s="110">
        <f t="shared" si="200"/>
        <v>0</v>
      </c>
      <c r="AC363" s="110">
        <f t="shared" si="201"/>
        <v>0</v>
      </c>
      <c r="AD363" s="110">
        <f t="shared" si="202"/>
        <v>0</v>
      </c>
      <c r="AE363" s="110">
        <f t="shared" si="203"/>
        <v>0</v>
      </c>
      <c r="AF363" s="110">
        <f t="shared" si="204"/>
        <v>0</v>
      </c>
      <c r="AG363" s="110">
        <f t="shared" si="205"/>
        <v>0</v>
      </c>
      <c r="AH363" s="110">
        <f t="shared" si="206"/>
        <v>0</v>
      </c>
      <c r="AI363" s="110">
        <f t="shared" si="213"/>
        <v>3.8304402957090509</v>
      </c>
      <c r="AJ363" s="110">
        <f t="shared" si="214"/>
        <v>6.1367843610391866</v>
      </c>
      <c r="AK363" s="110">
        <f t="shared" si="215"/>
        <v>4.5936778133154181</v>
      </c>
      <c r="AL363" s="110">
        <f t="shared" si="216"/>
        <v>1.4155252508974043</v>
      </c>
      <c r="AM363" s="110">
        <f t="shared" si="217"/>
        <v>63.960587170444974</v>
      </c>
      <c r="AN363" s="110">
        <f t="shared" si="218"/>
        <v>74.97030758606661</v>
      </c>
      <c r="AO363" s="110">
        <f t="shared" si="219"/>
        <v>78.785867938224698</v>
      </c>
      <c r="AP363" s="110">
        <f t="shared" si="220"/>
        <v>21.969148304137523</v>
      </c>
      <c r="AQ363" s="90">
        <f t="shared" si="221"/>
        <v>0</v>
      </c>
      <c r="AR363" s="90">
        <f t="shared" si="222"/>
        <v>-12717.120000000006</v>
      </c>
      <c r="AS363" s="90">
        <f t="shared" si="223"/>
        <v>18593.00859627677</v>
      </c>
      <c r="AT363" s="89">
        <f t="shared" si="224"/>
        <v>0.46204554146510857</v>
      </c>
      <c r="AU363" s="109">
        <f t="shared" si="229"/>
        <v>924.12386281039346</v>
      </c>
      <c r="AV363" s="108">
        <f t="shared" si="207"/>
        <v>19517.132459087163</v>
      </c>
      <c r="AW363" s="129">
        <f t="shared" si="225"/>
        <v>0.53471324160557998</v>
      </c>
      <c r="AX363" s="90">
        <f t="shared" si="226"/>
        <v>1315.7025521255875</v>
      </c>
      <c r="AY363" s="108">
        <f t="shared" si="208"/>
        <v>19908.711148402359</v>
      </c>
      <c r="AZ363" s="89">
        <f t="shared" si="227"/>
        <v>0.56550470141056697</v>
      </c>
      <c r="BA363" s="109"/>
      <c r="BB363" s="109">
        <f t="shared" si="228"/>
        <v>12717.120000000006</v>
      </c>
      <c r="BC363" s="109" t="e">
        <f>(B363*AM363)+(C363*AN363)+(D363*AO363)+(E363*AP363)+(F363*#REF!)+(G363*#REF!)</f>
        <v>#REF!</v>
      </c>
      <c r="BE363" s="108">
        <f t="shared" si="193"/>
        <v>93.440002000000007</v>
      </c>
      <c r="BF363" s="108">
        <f t="shared" si="194"/>
        <v>0</v>
      </c>
    </row>
    <row r="364" spans="1:58" ht="12.75" customHeight="1" x14ac:dyDescent="0.2">
      <c r="A364" s="107">
        <v>41596</v>
      </c>
      <c r="B364" s="108">
        <v>93.730002999999996</v>
      </c>
      <c r="C364" s="108">
        <v>75.559997999999993</v>
      </c>
      <c r="D364" s="108">
        <v>78.680000000000007</v>
      </c>
      <c r="E364" s="108">
        <v>95.940002000000007</v>
      </c>
      <c r="F364" s="108"/>
      <c r="G364" s="108"/>
      <c r="L364" s="156">
        <f>IF(int=Weekly,-$B$4,IF(int=Bi_Weekly,0,IF(int=Monthly,0,IF(int=Quarterly,0,IF(int=Yearly,0,IF(int=None,0,0))))))</f>
        <v>0</v>
      </c>
      <c r="M364" s="110">
        <f t="shared" si="195"/>
        <v>0</v>
      </c>
      <c r="N364" s="126">
        <f t="shared" si="196"/>
        <v>0</v>
      </c>
      <c r="O364" s="110">
        <f t="shared" si="197"/>
        <v>0</v>
      </c>
      <c r="P364" s="110">
        <f t="shared" si="198"/>
        <v>0</v>
      </c>
      <c r="Q364" s="110">
        <f t="shared" si="209"/>
        <v>60.130146874735921</v>
      </c>
      <c r="R364" s="110">
        <f t="shared" si="210"/>
        <v>68.83352322502742</v>
      </c>
      <c r="S364" s="110">
        <f t="shared" si="211"/>
        <v>74.192190124909274</v>
      </c>
      <c r="T364" s="110">
        <f t="shared" si="212"/>
        <v>20.55362305324012</v>
      </c>
      <c r="U364" s="110"/>
      <c r="V364" s="110"/>
      <c r="W364" s="110"/>
      <c r="X364" s="110"/>
      <c r="Y364" s="110"/>
      <c r="Z364" s="110"/>
      <c r="AA364" s="110">
        <f t="shared" si="199"/>
        <v>0</v>
      </c>
      <c r="AB364" s="110">
        <f t="shared" si="200"/>
        <v>0</v>
      </c>
      <c r="AC364" s="110">
        <f t="shared" si="201"/>
        <v>0</v>
      </c>
      <c r="AD364" s="110">
        <f t="shared" si="202"/>
        <v>0</v>
      </c>
      <c r="AE364" s="110">
        <f t="shared" si="203"/>
        <v>0</v>
      </c>
      <c r="AF364" s="110">
        <f t="shared" si="204"/>
        <v>0</v>
      </c>
      <c r="AG364" s="110">
        <f t="shared" si="205"/>
        <v>0</v>
      </c>
      <c r="AH364" s="110">
        <f t="shared" si="206"/>
        <v>0</v>
      </c>
      <c r="AI364" s="110">
        <f t="shared" si="213"/>
        <v>3.8304402957090509</v>
      </c>
      <c r="AJ364" s="110">
        <f t="shared" si="214"/>
        <v>6.1367843610391866</v>
      </c>
      <c r="AK364" s="110">
        <f t="shared" si="215"/>
        <v>4.5936778133154181</v>
      </c>
      <c r="AL364" s="110">
        <f t="shared" si="216"/>
        <v>1.4155252508974043</v>
      </c>
      <c r="AM364" s="110">
        <f t="shared" si="217"/>
        <v>63.960587170444974</v>
      </c>
      <c r="AN364" s="110">
        <f t="shared" si="218"/>
        <v>74.97030758606661</v>
      </c>
      <c r="AO364" s="110">
        <f t="shared" si="219"/>
        <v>78.785867938224698</v>
      </c>
      <c r="AP364" s="110">
        <f t="shared" si="220"/>
        <v>21.969148304137523</v>
      </c>
      <c r="AQ364" s="90">
        <f t="shared" si="221"/>
        <v>0</v>
      </c>
      <c r="AR364" s="90">
        <f t="shared" si="222"/>
        <v>-12717.120000000006</v>
      </c>
      <c r="AS364" s="90">
        <f t="shared" si="223"/>
        <v>18646.415880038428</v>
      </c>
      <c r="AT364" s="89">
        <f t="shared" si="224"/>
        <v>0.4662451781565653</v>
      </c>
      <c r="AU364" s="109">
        <f t="shared" si="229"/>
        <v>924.12386281039346</v>
      </c>
      <c r="AV364" s="108">
        <f t="shared" si="207"/>
        <v>19570.539742848821</v>
      </c>
      <c r="AW364" s="129">
        <f t="shared" si="225"/>
        <v>0.53891287829703671</v>
      </c>
      <c r="AX364" s="90">
        <f t="shared" si="226"/>
        <v>1319.9586602084871</v>
      </c>
      <c r="AY364" s="108">
        <f t="shared" si="208"/>
        <v>19966.374540246914</v>
      </c>
      <c r="AZ364" s="89">
        <f t="shared" si="227"/>
        <v>0.57003901356965292</v>
      </c>
      <c r="BA364" s="109"/>
      <c r="BB364" s="109">
        <f t="shared" si="228"/>
        <v>12717.120000000006</v>
      </c>
      <c r="BC364" s="109" t="e">
        <f>(B364*AM364)+(C364*AN364)+(D364*AO364)+(E364*AP364)+(F364*#REF!)+(G364*#REF!)</f>
        <v>#REF!</v>
      </c>
      <c r="BE364" s="108">
        <f t="shared" si="193"/>
        <v>93.730002999999996</v>
      </c>
      <c r="BF364" s="108">
        <f t="shared" si="194"/>
        <v>0</v>
      </c>
    </row>
    <row r="365" spans="1:58" ht="12.75" customHeight="1" x14ac:dyDescent="0.2">
      <c r="A365" s="107">
        <v>41603</v>
      </c>
      <c r="B365" s="108">
        <v>93.860000999999997</v>
      </c>
      <c r="C365" s="108">
        <v>75.309997999999993</v>
      </c>
      <c r="D365" s="108">
        <v>78.769997000000004</v>
      </c>
      <c r="E365" s="108">
        <v>96.529999000000004</v>
      </c>
      <c r="F365" s="108"/>
      <c r="G365" s="108"/>
      <c r="L365" s="156">
        <f>IF(int=Weekly,-$B$4,IF(int=Bi_Weekly,-$B$4,IF(int=Monthly,0,IF(int=Quarterly,0,IF(int=Yearly,0,IF(int=None,0,0))))))</f>
        <v>0</v>
      </c>
      <c r="M365" s="110">
        <f t="shared" si="195"/>
        <v>0</v>
      </c>
      <c r="N365" s="126">
        <f t="shared" si="196"/>
        <v>0</v>
      </c>
      <c r="O365" s="110">
        <f t="shared" si="197"/>
        <v>0</v>
      </c>
      <c r="P365" s="110">
        <f t="shared" si="198"/>
        <v>0</v>
      </c>
      <c r="Q365" s="110">
        <f t="shared" si="209"/>
        <v>60.130146874735921</v>
      </c>
      <c r="R365" s="110">
        <f t="shared" si="210"/>
        <v>68.83352322502742</v>
      </c>
      <c r="S365" s="110">
        <f t="shared" si="211"/>
        <v>74.192190124909274</v>
      </c>
      <c r="T365" s="110">
        <f t="shared" si="212"/>
        <v>20.55362305324012</v>
      </c>
      <c r="U365" s="110"/>
      <c r="V365" s="110"/>
      <c r="W365" s="110"/>
      <c r="X365" s="110"/>
      <c r="Y365" s="110"/>
      <c r="Z365" s="110"/>
      <c r="AA365" s="110">
        <f t="shared" si="199"/>
        <v>0</v>
      </c>
      <c r="AB365" s="110">
        <f t="shared" si="200"/>
        <v>0</v>
      </c>
      <c r="AC365" s="110">
        <f t="shared" si="201"/>
        <v>0</v>
      </c>
      <c r="AD365" s="110">
        <f t="shared" si="202"/>
        <v>0</v>
      </c>
      <c r="AE365" s="110">
        <f t="shared" si="203"/>
        <v>0</v>
      </c>
      <c r="AF365" s="110">
        <f t="shared" si="204"/>
        <v>0</v>
      </c>
      <c r="AG365" s="110">
        <f t="shared" si="205"/>
        <v>0</v>
      </c>
      <c r="AH365" s="110">
        <f t="shared" si="206"/>
        <v>0</v>
      </c>
      <c r="AI365" s="110">
        <f t="shared" si="213"/>
        <v>3.8304402957090509</v>
      </c>
      <c r="AJ365" s="110">
        <f t="shared" si="214"/>
        <v>6.1367843610391866</v>
      </c>
      <c r="AK365" s="110">
        <f t="shared" si="215"/>
        <v>4.5936778133154181</v>
      </c>
      <c r="AL365" s="110">
        <f t="shared" si="216"/>
        <v>1.4155252508974043</v>
      </c>
      <c r="AM365" s="110">
        <f t="shared" si="217"/>
        <v>63.960587170444974</v>
      </c>
      <c r="AN365" s="110">
        <f t="shared" si="218"/>
        <v>74.97030758606661</v>
      </c>
      <c r="AO365" s="110">
        <f t="shared" si="219"/>
        <v>78.785867938224698</v>
      </c>
      <c r="AP365" s="110">
        <f t="shared" si="220"/>
        <v>21.969148304137523</v>
      </c>
      <c r="AQ365" s="90">
        <f t="shared" si="221"/>
        <v>0</v>
      </c>
      <c r="AR365" s="90">
        <f t="shared" si="222"/>
        <v>-12717.120000000006</v>
      </c>
      <c r="AS365" s="90">
        <f t="shared" si="223"/>
        <v>18655.827948540806</v>
      </c>
      <c r="AT365" s="89">
        <f t="shared" si="224"/>
        <v>0.46698528822098062</v>
      </c>
      <c r="AU365" s="109">
        <f t="shared" si="229"/>
        <v>924.12386281039346</v>
      </c>
      <c r="AV365" s="108">
        <f t="shared" si="207"/>
        <v>19579.951811351199</v>
      </c>
      <c r="AW365" s="129">
        <f t="shared" si="225"/>
        <v>0.53965298836145204</v>
      </c>
      <c r="AX365" s="90">
        <f t="shared" si="226"/>
        <v>1320.1709865694074</v>
      </c>
      <c r="AY365" s="108">
        <f t="shared" si="208"/>
        <v>19975.998935110212</v>
      </c>
      <c r="AZ365" s="89">
        <f t="shared" si="227"/>
        <v>0.57079581973829008</v>
      </c>
      <c r="BA365" s="109"/>
      <c r="BB365" s="109">
        <f t="shared" si="228"/>
        <v>12717.120000000006</v>
      </c>
      <c r="BC365" s="109" t="e">
        <f>(B365*AM365)+(C365*AN365)+(D365*AO365)+(E365*AP365)+(F365*#REF!)+(G365*#REF!)</f>
        <v>#REF!</v>
      </c>
      <c r="BE365" s="108">
        <f t="shared" si="193"/>
        <v>93.860000999999997</v>
      </c>
      <c r="BF365" s="108">
        <f t="shared" si="194"/>
        <v>0</v>
      </c>
    </row>
    <row r="366" spans="1:58" ht="12.75" customHeight="1" x14ac:dyDescent="0.2">
      <c r="A366" s="107">
        <v>41610</v>
      </c>
      <c r="B366" s="108">
        <v>93.860000999999997</v>
      </c>
      <c r="C366" s="108">
        <v>75.239998</v>
      </c>
      <c r="D366" s="108">
        <v>79.019997000000004</v>
      </c>
      <c r="E366" s="108">
        <v>96.18</v>
      </c>
      <c r="F366" s="108"/>
      <c r="G366" s="108"/>
      <c r="L366" s="156">
        <f>IF(int=Weekly,-$B$4,IF(int=Bi_Weekly,0,IF(int=Monthly,0,IF(int=Quarterly,0,IF(int=Yearly,0,IF(int=None,0,0))))))</f>
        <v>0</v>
      </c>
      <c r="M366" s="110">
        <f t="shared" si="195"/>
        <v>0</v>
      </c>
      <c r="N366" s="126">
        <f t="shared" si="196"/>
        <v>0</v>
      </c>
      <c r="O366" s="110">
        <f t="shared" si="197"/>
        <v>0</v>
      </c>
      <c r="P366" s="110">
        <f t="shared" si="198"/>
        <v>0</v>
      </c>
      <c r="Q366" s="110">
        <f t="shared" si="209"/>
        <v>60.130146874735921</v>
      </c>
      <c r="R366" s="110">
        <f t="shared" si="210"/>
        <v>68.83352322502742</v>
      </c>
      <c r="S366" s="110">
        <f t="shared" si="211"/>
        <v>74.192190124909274</v>
      </c>
      <c r="T366" s="110">
        <f t="shared" si="212"/>
        <v>20.55362305324012</v>
      </c>
      <c r="U366" s="110"/>
      <c r="V366" s="110"/>
      <c r="W366" s="110"/>
      <c r="X366" s="110"/>
      <c r="Y366" s="110"/>
      <c r="Z366" s="110"/>
      <c r="AA366" s="110">
        <f t="shared" si="199"/>
        <v>0</v>
      </c>
      <c r="AB366" s="110">
        <f t="shared" si="200"/>
        <v>0</v>
      </c>
      <c r="AC366" s="110">
        <f t="shared" si="201"/>
        <v>0</v>
      </c>
      <c r="AD366" s="110">
        <f t="shared" si="202"/>
        <v>0</v>
      </c>
      <c r="AE366" s="110">
        <f t="shared" si="203"/>
        <v>0</v>
      </c>
      <c r="AF366" s="110">
        <f t="shared" si="204"/>
        <v>0</v>
      </c>
      <c r="AG366" s="110">
        <f t="shared" si="205"/>
        <v>0</v>
      </c>
      <c r="AH366" s="110">
        <f t="shared" si="206"/>
        <v>0</v>
      </c>
      <c r="AI366" s="110">
        <f t="shared" si="213"/>
        <v>3.8304402957090509</v>
      </c>
      <c r="AJ366" s="110">
        <f t="shared" si="214"/>
        <v>6.1367843610391866</v>
      </c>
      <c r="AK366" s="110">
        <f t="shared" si="215"/>
        <v>4.5936778133154181</v>
      </c>
      <c r="AL366" s="110">
        <f t="shared" si="216"/>
        <v>1.4155252508974043</v>
      </c>
      <c r="AM366" s="110">
        <f t="shared" si="217"/>
        <v>63.960587170444974</v>
      </c>
      <c r="AN366" s="110">
        <f t="shared" si="218"/>
        <v>74.97030758606661</v>
      </c>
      <c r="AO366" s="110">
        <f t="shared" si="219"/>
        <v>78.785867938224698</v>
      </c>
      <c r="AP366" s="110">
        <f t="shared" si="220"/>
        <v>21.969148304137523</v>
      </c>
      <c r="AQ366" s="90">
        <f t="shared" si="221"/>
        <v>0</v>
      </c>
      <c r="AR366" s="90">
        <f t="shared" si="222"/>
        <v>-12717.120000000006</v>
      </c>
      <c r="AS366" s="90">
        <f t="shared" si="223"/>
        <v>18662.363901931272</v>
      </c>
      <c r="AT366" s="89">
        <f t="shared" si="224"/>
        <v>0.46749923740054844</v>
      </c>
      <c r="AU366" s="109">
        <f t="shared" si="229"/>
        <v>924.12386281039346</v>
      </c>
      <c r="AV366" s="108">
        <f t="shared" si="207"/>
        <v>19586.487764741665</v>
      </c>
      <c r="AW366" s="129">
        <f t="shared" si="225"/>
        <v>0.54016693754101985</v>
      </c>
      <c r="AX366" s="90">
        <f t="shared" si="226"/>
        <v>1320.3943986951749</v>
      </c>
      <c r="AY366" s="108">
        <f t="shared" si="208"/>
        <v>19982.758300626447</v>
      </c>
      <c r="AZ366" s="89">
        <f t="shared" si="227"/>
        <v>0.57132733674184388</v>
      </c>
      <c r="BA366" s="109"/>
      <c r="BB366" s="109">
        <f t="shared" si="228"/>
        <v>12717.120000000006</v>
      </c>
      <c r="BC366" s="109" t="e">
        <f>(B366*AM366)+(C366*AN366)+(D366*AO366)+(E366*AP366)+(F366*#REF!)+(G366*#REF!)</f>
        <v>#REF!</v>
      </c>
      <c r="BE366" s="108">
        <f t="shared" si="193"/>
        <v>93.860000999999997</v>
      </c>
      <c r="BF366" s="108">
        <f t="shared" si="194"/>
        <v>0</v>
      </c>
    </row>
    <row r="367" spans="1:58" ht="12.75" customHeight="1" x14ac:dyDescent="0.2">
      <c r="A367" s="107">
        <v>41617</v>
      </c>
      <c r="B367" s="108">
        <v>92.459998999999996</v>
      </c>
      <c r="C367" s="108">
        <v>73.989998</v>
      </c>
      <c r="D367" s="108">
        <v>77.839995999999999</v>
      </c>
      <c r="E367" s="108">
        <v>94.849997999999999</v>
      </c>
      <c r="F367" s="108"/>
      <c r="G367" s="108"/>
      <c r="L367" s="156">
        <f>IF(int=Weekly,-$B$4,IF(int=Bi_Weekly,-$B$4,IF(int=Monthly,-$B$4,IF(int=Quarterly,0,IF(int=Yearly,0,IF(int=None,0,0))))))</f>
        <v>0</v>
      </c>
      <c r="M367" s="110">
        <f t="shared" si="195"/>
        <v>0</v>
      </c>
      <c r="N367" s="126">
        <f t="shared" si="196"/>
        <v>0</v>
      </c>
      <c r="O367" s="110">
        <f t="shared" si="197"/>
        <v>0</v>
      </c>
      <c r="P367" s="110">
        <f t="shared" si="198"/>
        <v>0</v>
      </c>
      <c r="Q367" s="110">
        <f t="shared" si="209"/>
        <v>60.130146874735921</v>
      </c>
      <c r="R367" s="110">
        <f t="shared" si="210"/>
        <v>68.83352322502742</v>
      </c>
      <c r="S367" s="110">
        <f t="shared" si="211"/>
        <v>74.192190124909274</v>
      </c>
      <c r="T367" s="110">
        <f t="shared" si="212"/>
        <v>20.55362305324012</v>
      </c>
      <c r="U367" s="110"/>
      <c r="V367" s="110"/>
      <c r="W367" s="110"/>
      <c r="X367" s="110"/>
      <c r="Y367" s="110"/>
      <c r="Z367" s="110"/>
      <c r="AA367" s="110">
        <f t="shared" si="199"/>
        <v>0</v>
      </c>
      <c r="AB367" s="110">
        <f t="shared" si="200"/>
        <v>0</v>
      </c>
      <c r="AC367" s="110">
        <f t="shared" si="201"/>
        <v>0</v>
      </c>
      <c r="AD367" s="110">
        <f t="shared" si="202"/>
        <v>0</v>
      </c>
      <c r="AE367" s="110">
        <f t="shared" si="203"/>
        <v>0</v>
      </c>
      <c r="AF367" s="110">
        <f t="shared" si="204"/>
        <v>0</v>
      </c>
      <c r="AG367" s="110">
        <f t="shared" si="205"/>
        <v>0</v>
      </c>
      <c r="AH367" s="110">
        <f t="shared" si="206"/>
        <v>0</v>
      </c>
      <c r="AI367" s="110">
        <f t="shared" si="213"/>
        <v>3.8304402957090509</v>
      </c>
      <c r="AJ367" s="110">
        <f t="shared" si="214"/>
        <v>6.1367843610391866</v>
      </c>
      <c r="AK367" s="110">
        <f t="shared" si="215"/>
        <v>4.5936778133154181</v>
      </c>
      <c r="AL367" s="110">
        <f t="shared" si="216"/>
        <v>1.4155252508974043</v>
      </c>
      <c r="AM367" s="110">
        <f t="shared" si="217"/>
        <v>63.960587170444974</v>
      </c>
      <c r="AN367" s="110">
        <f t="shared" si="218"/>
        <v>74.97030758606661</v>
      </c>
      <c r="AO367" s="110">
        <f t="shared" si="219"/>
        <v>78.785867938224698</v>
      </c>
      <c r="AP367" s="110">
        <f t="shared" si="220"/>
        <v>21.969148304137523</v>
      </c>
      <c r="AQ367" s="90">
        <f t="shared" si="221"/>
        <v>0</v>
      </c>
      <c r="AR367" s="90">
        <f t="shared" si="222"/>
        <v>-12717.120000000006</v>
      </c>
      <c r="AS367" s="90">
        <f t="shared" si="223"/>
        <v>18377.256453707429</v>
      </c>
      <c r="AT367" s="89">
        <f t="shared" si="224"/>
        <v>0.44508005379420967</v>
      </c>
      <c r="AU367" s="109">
        <f t="shared" si="229"/>
        <v>924.12386281039346</v>
      </c>
      <c r="AV367" s="108">
        <f t="shared" si="207"/>
        <v>19301.380316517821</v>
      </c>
      <c r="AW367" s="129">
        <f t="shared" si="225"/>
        <v>0.51774775393468109</v>
      </c>
      <c r="AX367" s="90">
        <f t="shared" si="226"/>
        <v>1300.0575983408685</v>
      </c>
      <c r="AY367" s="108">
        <f t="shared" si="208"/>
        <v>19677.314052048296</v>
      </c>
      <c r="AZ367" s="89">
        <f t="shared" si="227"/>
        <v>0.54730898600062639</v>
      </c>
      <c r="BA367" s="109"/>
      <c r="BB367" s="109">
        <f t="shared" si="228"/>
        <v>12717.120000000006</v>
      </c>
      <c r="BC367" s="109" t="e">
        <f>(B367*AM367)+(C367*AN367)+(D367*AO367)+(E367*AP367)+(F367*#REF!)+(G367*#REF!)</f>
        <v>#REF!</v>
      </c>
      <c r="BE367" s="108">
        <f t="shared" si="193"/>
        <v>92.459998999999996</v>
      </c>
      <c r="BF367" s="108">
        <f t="shared" si="194"/>
        <v>0</v>
      </c>
    </row>
    <row r="368" spans="1:58" ht="12.75" customHeight="1" x14ac:dyDescent="0.2">
      <c r="A368" s="107">
        <v>41624</v>
      </c>
      <c r="B368" s="108">
        <v>94.330001999999993</v>
      </c>
      <c r="C368" s="108">
        <v>75.760002</v>
      </c>
      <c r="D368" s="108">
        <v>79.559997999999993</v>
      </c>
      <c r="E368" s="108">
        <v>97.449996999999996</v>
      </c>
      <c r="F368" s="108"/>
      <c r="G368" s="108"/>
      <c r="L368" s="156">
        <f>IF(int=Weekly,-$B$4,IF(int=Bi_Weekly,0,IF(int=Monthly,0,IF(int=Quarterly,0,IF(int=Yearly,0,IF(int=None,0,0))))))</f>
        <v>0</v>
      </c>
      <c r="M368" s="110">
        <f t="shared" si="195"/>
        <v>0</v>
      </c>
      <c r="N368" s="126">
        <f t="shared" si="196"/>
        <v>0</v>
      </c>
      <c r="O368" s="110">
        <f t="shared" si="197"/>
        <v>0</v>
      </c>
      <c r="P368" s="110">
        <f t="shared" si="198"/>
        <v>0</v>
      </c>
      <c r="Q368" s="110">
        <f t="shared" si="209"/>
        <v>60.130146874735921</v>
      </c>
      <c r="R368" s="110">
        <f t="shared" si="210"/>
        <v>68.83352322502742</v>
      </c>
      <c r="S368" s="110">
        <f t="shared" si="211"/>
        <v>74.192190124909274</v>
      </c>
      <c r="T368" s="110">
        <f t="shared" si="212"/>
        <v>20.55362305324012</v>
      </c>
      <c r="U368" s="110"/>
      <c r="V368" s="110"/>
      <c r="W368" s="110"/>
      <c r="X368" s="110"/>
      <c r="Y368" s="110"/>
      <c r="Z368" s="110"/>
      <c r="AA368" s="110">
        <f t="shared" si="199"/>
        <v>0</v>
      </c>
      <c r="AB368" s="110">
        <f t="shared" si="200"/>
        <v>0</v>
      </c>
      <c r="AC368" s="110">
        <f t="shared" si="201"/>
        <v>0</v>
      </c>
      <c r="AD368" s="110">
        <f t="shared" si="202"/>
        <v>0</v>
      </c>
      <c r="AE368" s="110">
        <f t="shared" si="203"/>
        <v>0</v>
      </c>
      <c r="AF368" s="110">
        <f t="shared" si="204"/>
        <v>0</v>
      </c>
      <c r="AG368" s="110">
        <f t="shared" si="205"/>
        <v>0</v>
      </c>
      <c r="AH368" s="110">
        <f t="shared" si="206"/>
        <v>0</v>
      </c>
      <c r="AI368" s="110">
        <f t="shared" si="213"/>
        <v>3.8304402957090509</v>
      </c>
      <c r="AJ368" s="110">
        <f t="shared" si="214"/>
        <v>6.1367843610391866</v>
      </c>
      <c r="AK368" s="110">
        <f t="shared" si="215"/>
        <v>4.5936778133154181</v>
      </c>
      <c r="AL368" s="110">
        <f t="shared" si="216"/>
        <v>1.4155252508974043</v>
      </c>
      <c r="AM368" s="110">
        <f t="shared" si="217"/>
        <v>63.960587170444974</v>
      </c>
      <c r="AN368" s="110">
        <f t="shared" si="218"/>
        <v>74.97030758606661</v>
      </c>
      <c r="AO368" s="110">
        <f t="shared" si="219"/>
        <v>78.785867938224698</v>
      </c>
      <c r="AP368" s="110">
        <f t="shared" si="220"/>
        <v>21.969148304137523</v>
      </c>
      <c r="AQ368" s="90">
        <f t="shared" si="221"/>
        <v>0</v>
      </c>
      <c r="AR368" s="90">
        <f t="shared" si="222"/>
        <v>-12717.120000000006</v>
      </c>
      <c r="AS368" s="90">
        <f t="shared" si="223"/>
        <v>18792.585734980039</v>
      </c>
      <c r="AT368" s="89">
        <f t="shared" si="224"/>
        <v>0.47773912135609553</v>
      </c>
      <c r="AU368" s="109">
        <f t="shared" si="229"/>
        <v>924.12386281039346</v>
      </c>
      <c r="AV368" s="108">
        <f t="shared" si="207"/>
        <v>19716.709597790432</v>
      </c>
      <c r="AW368" s="129">
        <f t="shared" si="225"/>
        <v>0.55040682149656694</v>
      </c>
      <c r="AX368" s="90">
        <f t="shared" si="226"/>
        <v>1329.6641653144081</v>
      </c>
      <c r="AY368" s="108">
        <f t="shared" si="208"/>
        <v>20122.249900294446</v>
      </c>
      <c r="AZ368" s="89">
        <f t="shared" si="227"/>
        <v>0.58229614097330495</v>
      </c>
      <c r="BA368" s="109"/>
      <c r="BB368" s="109">
        <f t="shared" si="228"/>
        <v>12717.120000000006</v>
      </c>
      <c r="BC368" s="109" t="e">
        <f>(B368*AM368)+(C368*AN368)+(D368*AO368)+(E368*AP368)+(F368*#REF!)+(G368*#REF!)</f>
        <v>#REF!</v>
      </c>
      <c r="BE368" s="108">
        <f t="shared" si="193"/>
        <v>94.330001999999993</v>
      </c>
      <c r="BF368" s="108">
        <f t="shared" si="194"/>
        <v>0</v>
      </c>
    </row>
    <row r="369" spans="1:58" ht="12.75" customHeight="1" x14ac:dyDescent="0.2">
      <c r="A369" s="107">
        <v>41631</v>
      </c>
      <c r="B369" s="108">
        <v>95.540001000000004</v>
      </c>
      <c r="C369" s="108">
        <v>76.160004000000001</v>
      </c>
      <c r="D369" s="108">
        <v>79.230002999999996</v>
      </c>
      <c r="E369" s="108">
        <v>96.980002999999996</v>
      </c>
      <c r="F369" s="108"/>
      <c r="G369" s="108"/>
      <c r="L369" s="156">
        <f>IF(int=Weekly,-$B$4,IF(int=Bi_Weekly,-$B$4,IF(int=Monthly,0,IF(int=Quarterly,0,IF(int=Yearly,0,IF(int=None,0,0))))))</f>
        <v>0</v>
      </c>
      <c r="M369" s="110">
        <f t="shared" si="195"/>
        <v>0</v>
      </c>
      <c r="N369" s="126">
        <f t="shared" si="196"/>
        <v>0</v>
      </c>
      <c r="O369" s="110">
        <f t="shared" si="197"/>
        <v>0</v>
      </c>
      <c r="P369" s="110">
        <f t="shared" si="198"/>
        <v>0</v>
      </c>
      <c r="Q369" s="110">
        <f t="shared" si="209"/>
        <v>60.130146874735921</v>
      </c>
      <c r="R369" s="110">
        <f t="shared" si="210"/>
        <v>68.83352322502742</v>
      </c>
      <c r="S369" s="110">
        <f t="shared" si="211"/>
        <v>74.192190124909274</v>
      </c>
      <c r="T369" s="110">
        <f t="shared" si="212"/>
        <v>20.55362305324012</v>
      </c>
      <c r="U369" s="110">
        <v>0.49399999999999999</v>
      </c>
      <c r="V369" s="110">
        <v>0.49199999999999999</v>
      </c>
      <c r="W369" s="110">
        <v>1.2050000000000001</v>
      </c>
      <c r="X369" s="110">
        <v>1.7969999999999999</v>
      </c>
      <c r="Y369" s="110">
        <v>0.21299999999999999</v>
      </c>
      <c r="Z369" s="110">
        <v>0.216</v>
      </c>
      <c r="AA369" s="110">
        <f t="shared" si="199"/>
        <v>29.704292556119544</v>
      </c>
      <c r="AB369" s="110">
        <f t="shared" si="200"/>
        <v>33.866093426713491</v>
      </c>
      <c r="AC369" s="110">
        <f t="shared" si="201"/>
        <v>89.401589100515679</v>
      </c>
      <c r="AD369" s="110">
        <f t="shared" si="202"/>
        <v>36.934860626672496</v>
      </c>
      <c r="AE369" s="110">
        <f t="shared" si="203"/>
        <v>0.31090948550565267</v>
      </c>
      <c r="AF369" s="110">
        <f t="shared" si="204"/>
        <v>0.44467032100882625</v>
      </c>
      <c r="AG369" s="110">
        <f t="shared" si="205"/>
        <v>1.128380483596797</v>
      </c>
      <c r="AH369" s="110">
        <f t="shared" si="206"/>
        <v>0.38085027308848918</v>
      </c>
      <c r="AI369" s="110">
        <f t="shared" si="213"/>
        <v>4.1413497812147035</v>
      </c>
      <c r="AJ369" s="110">
        <f t="shared" si="214"/>
        <v>6.5814546820480126</v>
      </c>
      <c r="AK369" s="110">
        <f t="shared" si="215"/>
        <v>5.7220582969122153</v>
      </c>
      <c r="AL369" s="110">
        <f t="shared" si="216"/>
        <v>1.7963755239858936</v>
      </c>
      <c r="AM369" s="110">
        <f t="shared" si="217"/>
        <v>64.271496655950628</v>
      </c>
      <c r="AN369" s="110">
        <f t="shared" si="218"/>
        <v>75.414977907075439</v>
      </c>
      <c r="AO369" s="110">
        <f t="shared" si="219"/>
        <v>79.914248421821483</v>
      </c>
      <c r="AP369" s="110">
        <f t="shared" si="220"/>
        <v>22.349998577226014</v>
      </c>
      <c r="AQ369" s="90">
        <f t="shared" si="221"/>
        <v>189.9068357100212</v>
      </c>
      <c r="AR369" s="90">
        <f t="shared" si="222"/>
        <v>-12717.120000000006</v>
      </c>
      <c r="AS369" s="90">
        <f t="shared" si="223"/>
        <v>18858.733568231826</v>
      </c>
      <c r="AT369" s="89">
        <f t="shared" si="224"/>
        <v>0.48294060040573794</v>
      </c>
      <c r="AU369" s="109">
        <f t="shared" si="229"/>
        <v>1114.0306985204147</v>
      </c>
      <c r="AV369" s="108">
        <f t="shared" si="207"/>
        <v>19972.764266752241</v>
      </c>
      <c r="AW369" s="129">
        <f t="shared" si="225"/>
        <v>0.57054146432149988</v>
      </c>
      <c r="AX369" s="90">
        <f t="shared" si="226"/>
        <v>1524.4793768850061</v>
      </c>
      <c r="AY369" s="108">
        <f t="shared" si="208"/>
        <v>20383.212945116833</v>
      </c>
      <c r="AZ369" s="89">
        <f t="shared" si="227"/>
        <v>0.60281674979215594</v>
      </c>
      <c r="BA369" s="109"/>
      <c r="BB369" s="109">
        <f t="shared" si="228"/>
        <v>12717.120000000006</v>
      </c>
      <c r="BC369" s="109" t="e">
        <f>(B369*AM369)+(C369*AN369)+(D369*AO369)+(E369*AP369)+(F369*#REF!)+(G369*#REF!)</f>
        <v>#REF!</v>
      </c>
      <c r="BE369" s="108">
        <f t="shared" si="193"/>
        <v>95.540001000000004</v>
      </c>
      <c r="BF369" s="108">
        <f t="shared" si="194"/>
        <v>0</v>
      </c>
    </row>
    <row r="370" spans="1:58" ht="12.75" customHeight="1" x14ac:dyDescent="0.2">
      <c r="A370" s="107">
        <v>41638</v>
      </c>
      <c r="B370" s="108">
        <v>95.059997999999993</v>
      </c>
      <c r="C370" s="108">
        <v>75.760002</v>
      </c>
      <c r="D370" s="108">
        <v>79</v>
      </c>
      <c r="E370" s="108">
        <v>96.639999000000003</v>
      </c>
      <c r="F370" s="108"/>
      <c r="G370" s="108"/>
      <c r="L370" s="156">
        <f>IF(int=Weekly,-$B$4,IF(int=Bi_Weekly,0,IF(int=Monthly,0,IF(int=Quarterly,0,IF(int=Yearly,0,IF(int=None,0,0))))))</f>
        <v>0</v>
      </c>
      <c r="M370" s="110">
        <f t="shared" si="195"/>
        <v>0</v>
      </c>
      <c r="N370" s="126">
        <f t="shared" si="196"/>
        <v>0</v>
      </c>
      <c r="O370" s="110">
        <f t="shared" si="197"/>
        <v>0</v>
      </c>
      <c r="P370" s="110">
        <f t="shared" si="198"/>
        <v>0</v>
      </c>
      <c r="Q370" s="110">
        <f t="shared" si="209"/>
        <v>60.130146874735921</v>
      </c>
      <c r="R370" s="110">
        <f t="shared" si="210"/>
        <v>68.83352322502742</v>
      </c>
      <c r="S370" s="110">
        <f t="shared" si="211"/>
        <v>74.192190124909274</v>
      </c>
      <c r="T370" s="110">
        <f t="shared" si="212"/>
        <v>20.55362305324012</v>
      </c>
      <c r="U370" s="110"/>
      <c r="V370" s="110"/>
      <c r="W370" s="110"/>
      <c r="X370" s="110"/>
      <c r="Y370" s="110"/>
      <c r="Z370" s="110"/>
      <c r="AA370" s="110">
        <f t="shared" si="199"/>
        <v>0</v>
      </c>
      <c r="AB370" s="110">
        <f t="shared" si="200"/>
        <v>0</v>
      </c>
      <c r="AC370" s="110">
        <f t="shared" si="201"/>
        <v>0</v>
      </c>
      <c r="AD370" s="110">
        <f t="shared" si="202"/>
        <v>0</v>
      </c>
      <c r="AE370" s="110">
        <f t="shared" si="203"/>
        <v>0</v>
      </c>
      <c r="AF370" s="110">
        <f t="shared" si="204"/>
        <v>0</v>
      </c>
      <c r="AG370" s="110">
        <f t="shared" si="205"/>
        <v>0</v>
      </c>
      <c r="AH370" s="110">
        <f t="shared" si="206"/>
        <v>0</v>
      </c>
      <c r="AI370" s="110">
        <f t="shared" si="213"/>
        <v>4.1413497812147035</v>
      </c>
      <c r="AJ370" s="110">
        <f t="shared" si="214"/>
        <v>6.5814546820480126</v>
      </c>
      <c r="AK370" s="110">
        <f t="shared" si="215"/>
        <v>5.7220582969122153</v>
      </c>
      <c r="AL370" s="110">
        <f t="shared" si="216"/>
        <v>1.7963755239858936</v>
      </c>
      <c r="AM370" s="110">
        <f t="shared" si="217"/>
        <v>64.271496655950628</v>
      </c>
      <c r="AN370" s="110">
        <f t="shared" si="218"/>
        <v>75.414977907075439</v>
      </c>
      <c r="AO370" s="110">
        <f t="shared" si="219"/>
        <v>79.914248421821483</v>
      </c>
      <c r="AP370" s="110">
        <f t="shared" si="220"/>
        <v>22.349998577226014</v>
      </c>
      <c r="AQ370" s="90">
        <f t="shared" si="221"/>
        <v>0</v>
      </c>
      <c r="AR370" s="90">
        <f t="shared" si="222"/>
        <v>-12717.120000000006</v>
      </c>
      <c r="AS370" s="90">
        <f t="shared" si="223"/>
        <v>18778.284630026563</v>
      </c>
      <c r="AT370" s="89">
        <f t="shared" si="224"/>
        <v>0.47661456603590691</v>
      </c>
      <c r="AU370" s="109">
        <f t="shared" si="229"/>
        <v>1114.0306985204147</v>
      </c>
      <c r="AV370" s="108">
        <f t="shared" si="207"/>
        <v>19892.315328546978</v>
      </c>
      <c r="AW370" s="129">
        <f t="shared" si="225"/>
        <v>0.56421542995166885</v>
      </c>
      <c r="AX370" s="90">
        <f t="shared" si="226"/>
        <v>1517.9320560921233</v>
      </c>
      <c r="AY370" s="108">
        <f t="shared" si="208"/>
        <v>20296.216686118685</v>
      </c>
      <c r="AZ370" s="89">
        <f t="shared" si="227"/>
        <v>0.59597587237666039</v>
      </c>
      <c r="BA370" s="109"/>
      <c r="BB370" s="109">
        <f t="shared" si="228"/>
        <v>12717.120000000006</v>
      </c>
      <c r="BC370" s="109" t="e">
        <f>(B370*AM370)+(C370*AN370)+(D370*AO370)+(E370*AP370)+(F370*#REF!)+(G370*#REF!)</f>
        <v>#REF!</v>
      </c>
      <c r="BE370" s="108">
        <f t="shared" si="193"/>
        <v>95.059997999999993</v>
      </c>
      <c r="BF370" s="108">
        <f t="shared" si="194"/>
        <v>0</v>
      </c>
    </row>
    <row r="371" spans="1:58" ht="12.75" customHeight="1" x14ac:dyDescent="0.2">
      <c r="A371" s="107">
        <v>41645</v>
      </c>
      <c r="B371" s="108">
        <v>95.839995999999999</v>
      </c>
      <c r="C371" s="108">
        <v>76.269997000000004</v>
      </c>
      <c r="D371" s="108">
        <v>80.099997999999999</v>
      </c>
      <c r="E371" s="108">
        <v>97.5</v>
      </c>
      <c r="F371" s="108"/>
      <c r="G371" s="108"/>
      <c r="L371" s="156">
        <f>IF(int=Weekly,-$B$4,IF(int=Bi_Weekly,-$B$4,IF(int=Monthly,-$B$4,IF(int=Quarterly,0,IF(int=Yearly,0,IF(int=None,0,0))))))</f>
        <v>0</v>
      </c>
      <c r="M371" s="110">
        <f t="shared" si="195"/>
        <v>0</v>
      </c>
      <c r="N371" s="126">
        <f t="shared" si="196"/>
        <v>0</v>
      </c>
      <c r="O371" s="110">
        <f t="shared" si="197"/>
        <v>0</v>
      </c>
      <c r="P371" s="110">
        <f t="shared" si="198"/>
        <v>0</v>
      </c>
      <c r="Q371" s="110">
        <f t="shared" si="209"/>
        <v>60.130146874735921</v>
      </c>
      <c r="R371" s="110">
        <f t="shared" si="210"/>
        <v>68.83352322502742</v>
      </c>
      <c r="S371" s="110">
        <f t="shared" si="211"/>
        <v>74.192190124909274</v>
      </c>
      <c r="T371" s="110">
        <f t="shared" si="212"/>
        <v>20.55362305324012</v>
      </c>
      <c r="U371" s="110"/>
      <c r="V371" s="110"/>
      <c r="W371" s="110"/>
      <c r="X371" s="110"/>
      <c r="Y371" s="110"/>
      <c r="Z371" s="110"/>
      <c r="AA371" s="110">
        <f t="shared" si="199"/>
        <v>0</v>
      </c>
      <c r="AB371" s="110">
        <f t="shared" si="200"/>
        <v>0</v>
      </c>
      <c r="AC371" s="110">
        <f t="shared" si="201"/>
        <v>0</v>
      </c>
      <c r="AD371" s="110">
        <f t="shared" si="202"/>
        <v>0</v>
      </c>
      <c r="AE371" s="110">
        <f t="shared" si="203"/>
        <v>0</v>
      </c>
      <c r="AF371" s="110">
        <f t="shared" si="204"/>
        <v>0</v>
      </c>
      <c r="AG371" s="110">
        <f t="shared" si="205"/>
        <v>0</v>
      </c>
      <c r="AH371" s="110">
        <f t="shared" si="206"/>
        <v>0</v>
      </c>
      <c r="AI371" s="110">
        <f t="shared" si="213"/>
        <v>4.1413497812147035</v>
      </c>
      <c r="AJ371" s="110">
        <f t="shared" si="214"/>
        <v>6.5814546820480126</v>
      </c>
      <c r="AK371" s="110">
        <f t="shared" si="215"/>
        <v>5.7220582969122153</v>
      </c>
      <c r="AL371" s="110">
        <f t="shared" si="216"/>
        <v>1.7963755239858936</v>
      </c>
      <c r="AM371" s="110">
        <f t="shared" si="217"/>
        <v>64.271496655950628</v>
      </c>
      <c r="AN371" s="110">
        <f t="shared" si="218"/>
        <v>75.414977907075439</v>
      </c>
      <c r="AO371" s="110">
        <f t="shared" si="219"/>
        <v>79.914248421821483</v>
      </c>
      <c r="AP371" s="110">
        <f t="shared" si="220"/>
        <v>22.349998577226014</v>
      </c>
      <c r="AQ371" s="90">
        <f t="shared" si="221"/>
        <v>0</v>
      </c>
      <c r="AR371" s="90">
        <f t="shared" si="222"/>
        <v>-12717.120000000006</v>
      </c>
      <c r="AS371" s="90">
        <f t="shared" si="223"/>
        <v>18959.57817413814</v>
      </c>
      <c r="AT371" s="89">
        <f t="shared" si="224"/>
        <v>0.49087043089458393</v>
      </c>
      <c r="AU371" s="109">
        <f t="shared" si="229"/>
        <v>1114.0306985204147</v>
      </c>
      <c r="AV371" s="108">
        <f t="shared" si="207"/>
        <v>20073.608872658555</v>
      </c>
      <c r="AW371" s="129">
        <f t="shared" si="225"/>
        <v>0.57847129481034587</v>
      </c>
      <c r="AX371" s="90">
        <f t="shared" si="226"/>
        <v>1532.3579470488323</v>
      </c>
      <c r="AY371" s="108">
        <f t="shared" si="208"/>
        <v>20491.936121186973</v>
      </c>
      <c r="AZ371" s="89">
        <f t="shared" si="227"/>
        <v>0.61136610499759092</v>
      </c>
      <c r="BA371" s="109"/>
      <c r="BB371" s="109">
        <f t="shared" si="228"/>
        <v>12717.120000000006</v>
      </c>
      <c r="BC371" s="109" t="e">
        <f>(B371*AM371)+(C371*AN371)+(D371*AO371)+(E371*AP371)+(F371*#REF!)+(G371*#REF!)</f>
        <v>#REF!</v>
      </c>
      <c r="BE371" s="108">
        <f t="shared" si="193"/>
        <v>95.839995999999999</v>
      </c>
      <c r="BF371" s="108">
        <f t="shared" si="194"/>
        <v>0</v>
      </c>
    </row>
    <row r="372" spans="1:58" ht="12.75" customHeight="1" x14ac:dyDescent="0.2">
      <c r="A372" s="107">
        <v>41652</v>
      </c>
      <c r="B372" s="108">
        <v>95.709998999999996</v>
      </c>
      <c r="C372" s="108">
        <v>75.940002000000007</v>
      </c>
      <c r="D372" s="108">
        <v>79.940002000000007</v>
      </c>
      <c r="E372" s="108">
        <v>97.480002999999996</v>
      </c>
      <c r="F372" s="108"/>
      <c r="G372" s="108"/>
      <c r="L372" s="156">
        <f>IF(int=Weekly,-$B$4,IF(int=Bi_Weekly,0,IF(int=Monthly,0,IF(int=Quarterly,0,IF(int=Yearly,0,IF(int=None,0,0))))))</f>
        <v>0</v>
      </c>
      <c r="M372" s="110">
        <f t="shared" si="195"/>
        <v>0</v>
      </c>
      <c r="N372" s="126">
        <f t="shared" si="196"/>
        <v>0</v>
      </c>
      <c r="O372" s="110">
        <f t="shared" si="197"/>
        <v>0</v>
      </c>
      <c r="P372" s="110">
        <f t="shared" si="198"/>
        <v>0</v>
      </c>
      <c r="Q372" s="110">
        <f t="shared" si="209"/>
        <v>60.130146874735921</v>
      </c>
      <c r="R372" s="110">
        <f t="shared" si="210"/>
        <v>68.83352322502742</v>
      </c>
      <c r="S372" s="110">
        <f t="shared" si="211"/>
        <v>74.192190124909274</v>
      </c>
      <c r="T372" s="110">
        <f t="shared" si="212"/>
        <v>20.55362305324012</v>
      </c>
      <c r="U372" s="110"/>
      <c r="V372" s="110"/>
      <c r="W372" s="110"/>
      <c r="X372" s="110"/>
      <c r="Y372" s="110"/>
      <c r="Z372" s="110"/>
      <c r="AA372" s="110">
        <f t="shared" si="199"/>
        <v>0</v>
      </c>
      <c r="AB372" s="110">
        <f t="shared" si="200"/>
        <v>0</v>
      </c>
      <c r="AC372" s="110">
        <f t="shared" si="201"/>
        <v>0</v>
      </c>
      <c r="AD372" s="110">
        <f t="shared" si="202"/>
        <v>0</v>
      </c>
      <c r="AE372" s="110">
        <f t="shared" si="203"/>
        <v>0</v>
      </c>
      <c r="AF372" s="110">
        <f t="shared" si="204"/>
        <v>0</v>
      </c>
      <c r="AG372" s="110">
        <f t="shared" si="205"/>
        <v>0</v>
      </c>
      <c r="AH372" s="110">
        <f t="shared" si="206"/>
        <v>0</v>
      </c>
      <c r="AI372" s="110">
        <f t="shared" si="213"/>
        <v>4.1413497812147035</v>
      </c>
      <c r="AJ372" s="110">
        <f t="shared" si="214"/>
        <v>6.5814546820480126</v>
      </c>
      <c r="AK372" s="110">
        <f t="shared" si="215"/>
        <v>5.7220582969122153</v>
      </c>
      <c r="AL372" s="110">
        <f t="shared" si="216"/>
        <v>1.7963755239858936</v>
      </c>
      <c r="AM372" s="110">
        <f t="shared" si="217"/>
        <v>64.271496655950628</v>
      </c>
      <c r="AN372" s="110">
        <f t="shared" si="218"/>
        <v>75.414977907075439</v>
      </c>
      <c r="AO372" s="110">
        <f t="shared" si="219"/>
        <v>79.914248421821483</v>
      </c>
      <c r="AP372" s="110">
        <f t="shared" si="220"/>
        <v>22.349998577226014</v>
      </c>
      <c r="AQ372" s="90">
        <f t="shared" si="221"/>
        <v>0</v>
      </c>
      <c r="AR372" s="90">
        <f t="shared" si="222"/>
        <v>-12717.120000000006</v>
      </c>
      <c r="AS372" s="90">
        <f t="shared" si="223"/>
        <v>18916.765252486799</v>
      </c>
      <c r="AT372" s="89">
        <f t="shared" si="224"/>
        <v>0.48750387292773745</v>
      </c>
      <c r="AU372" s="109">
        <f t="shared" si="229"/>
        <v>1114.0306985204147</v>
      </c>
      <c r="AV372" s="108">
        <f t="shared" si="207"/>
        <v>20030.795951007214</v>
      </c>
      <c r="AW372" s="129">
        <f t="shared" si="225"/>
        <v>0.57510473684349939</v>
      </c>
      <c r="AX372" s="90">
        <f t="shared" si="226"/>
        <v>1528.6963083028954</v>
      </c>
      <c r="AY372" s="108">
        <f t="shared" si="208"/>
        <v>20445.461560789696</v>
      </c>
      <c r="AZ372" s="89">
        <f t="shared" si="227"/>
        <v>0.60771161715779098</v>
      </c>
      <c r="BA372" s="109"/>
      <c r="BB372" s="109">
        <f t="shared" si="228"/>
        <v>12717.120000000006</v>
      </c>
      <c r="BC372" s="109" t="e">
        <f>(B372*AM372)+(C372*AN372)+(D372*AO372)+(E372*AP372)+(F372*#REF!)+(G372*#REF!)</f>
        <v>#REF!</v>
      </c>
      <c r="BE372" s="108">
        <f t="shared" si="193"/>
        <v>95.709998999999996</v>
      </c>
      <c r="BF372" s="108">
        <f t="shared" si="194"/>
        <v>0</v>
      </c>
    </row>
    <row r="373" spans="1:58" ht="12.75" customHeight="1" x14ac:dyDescent="0.2">
      <c r="A373" s="107">
        <v>41660</v>
      </c>
      <c r="B373" s="108">
        <v>93.32</v>
      </c>
      <c r="C373" s="108">
        <v>73.830001999999993</v>
      </c>
      <c r="D373" s="108">
        <v>77.819999999999993</v>
      </c>
      <c r="E373" s="108">
        <v>95.110000999999997</v>
      </c>
      <c r="F373" s="108"/>
      <c r="G373" s="108"/>
      <c r="L373" s="156">
        <f>IF(int=Weekly,-$B$4,IF(int=Bi_Weekly,-$B$4,IF(int=Monthly,0,IF(int=Quarterly,-$B$4,IF(int=Yearly,0,IF(int=None,0,0))))))</f>
        <v>-489.12</v>
      </c>
      <c r="M373" s="110">
        <f t="shared" si="195"/>
        <v>1.6808913844834976</v>
      </c>
      <c r="N373" s="126">
        <f t="shared" si="196"/>
        <v>1.9245476926846083</v>
      </c>
      <c r="O373" s="110">
        <f t="shared" si="197"/>
        <v>1.8177011565150349</v>
      </c>
      <c r="P373" s="110">
        <f t="shared" si="198"/>
        <v>0.51221061389748079</v>
      </c>
      <c r="Q373" s="110">
        <f t="shared" si="209"/>
        <v>61.811038259219416</v>
      </c>
      <c r="R373" s="110">
        <f t="shared" si="210"/>
        <v>70.758070917712033</v>
      </c>
      <c r="S373" s="110">
        <f t="shared" si="211"/>
        <v>76.009891281424302</v>
      </c>
      <c r="T373" s="110">
        <f t="shared" si="212"/>
        <v>21.0658336671376</v>
      </c>
      <c r="U373" s="110"/>
      <c r="V373" s="110"/>
      <c r="W373" s="110"/>
      <c r="X373" s="110"/>
      <c r="Y373" s="110"/>
      <c r="Z373" s="110"/>
      <c r="AA373" s="110">
        <f t="shared" si="199"/>
        <v>0</v>
      </c>
      <c r="AB373" s="110">
        <f t="shared" si="200"/>
        <v>0</v>
      </c>
      <c r="AC373" s="110">
        <f t="shared" si="201"/>
        <v>0</v>
      </c>
      <c r="AD373" s="110">
        <f t="shared" si="202"/>
        <v>0</v>
      </c>
      <c r="AE373" s="110">
        <f t="shared" si="203"/>
        <v>0</v>
      </c>
      <c r="AF373" s="110">
        <f t="shared" si="204"/>
        <v>0</v>
      </c>
      <c r="AG373" s="110">
        <f t="shared" si="205"/>
        <v>0</v>
      </c>
      <c r="AH373" s="110">
        <f t="shared" si="206"/>
        <v>0</v>
      </c>
      <c r="AI373" s="110">
        <f t="shared" si="213"/>
        <v>4.1413497812147035</v>
      </c>
      <c r="AJ373" s="110">
        <f t="shared" si="214"/>
        <v>6.5814546820480126</v>
      </c>
      <c r="AK373" s="110">
        <f t="shared" si="215"/>
        <v>5.7220582969122153</v>
      </c>
      <c r="AL373" s="110">
        <f t="shared" si="216"/>
        <v>1.7963755239858936</v>
      </c>
      <c r="AM373" s="110">
        <f t="shared" si="217"/>
        <v>65.952388040434116</v>
      </c>
      <c r="AN373" s="110">
        <f t="shared" si="218"/>
        <v>77.339525599760051</v>
      </c>
      <c r="AO373" s="110">
        <f t="shared" si="219"/>
        <v>81.731949578336511</v>
      </c>
      <c r="AP373" s="110">
        <f t="shared" si="220"/>
        <v>22.862209191123494</v>
      </c>
      <c r="AQ373" s="90">
        <f t="shared" si="221"/>
        <v>0</v>
      </c>
      <c r="AR373" s="90">
        <f t="shared" si="222"/>
        <v>-13206.240000000007</v>
      </c>
      <c r="AS373" s="90">
        <f t="shared" si="223"/>
        <v>18910.935808388906</v>
      </c>
      <c r="AT373" s="89">
        <f t="shared" si="224"/>
        <v>0.431969721009833</v>
      </c>
      <c r="AU373" s="109">
        <f t="shared" si="229"/>
        <v>1114.0306985204147</v>
      </c>
      <c r="AV373" s="108">
        <f t="shared" si="207"/>
        <v>20024.966506909321</v>
      </c>
      <c r="AW373" s="129">
        <f t="shared" si="225"/>
        <v>0.5163261084842703</v>
      </c>
      <c r="AX373" s="90">
        <f t="shared" si="226"/>
        <v>1488.5234284698527</v>
      </c>
      <c r="AY373" s="108">
        <f t="shared" si="208"/>
        <v>20399.459236858758</v>
      </c>
      <c r="AZ373" s="89">
        <f t="shared" si="227"/>
        <v>0.54468336459573252</v>
      </c>
      <c r="BA373" s="109"/>
      <c r="BB373" s="109">
        <f t="shared" si="228"/>
        <v>13206.240000000007</v>
      </c>
      <c r="BC373" s="109" t="e">
        <f>(B373*AM373)+(C373*AN373)+(D373*AO373)+(E373*AP373)+(F373*#REF!)+(G373*#REF!)</f>
        <v>#REF!</v>
      </c>
      <c r="BE373" s="108">
        <f t="shared" si="193"/>
        <v>93.32</v>
      </c>
      <c r="BF373" s="108">
        <f t="shared" si="194"/>
        <v>0</v>
      </c>
    </row>
    <row r="374" spans="1:58" ht="12.75" customHeight="1" x14ac:dyDescent="0.2">
      <c r="A374" s="107">
        <v>41666</v>
      </c>
      <c r="B374" s="108">
        <v>92.879997000000003</v>
      </c>
      <c r="C374" s="108">
        <v>73.569999999999993</v>
      </c>
      <c r="D374" s="108">
        <v>77.720000999999996</v>
      </c>
      <c r="E374" s="108">
        <v>94.660004000000001</v>
      </c>
      <c r="F374" s="108"/>
      <c r="G374" s="108"/>
      <c r="L374" s="156">
        <f>IF(int=Weekly,-$B$4,IF(int=Bi_Weekly,0,IF(int=Monthly,0,IF(int=Quarterly,0,IF(int=Yearly,0,IF(int=None,0,0))))))</f>
        <v>0</v>
      </c>
      <c r="M374" s="110">
        <f t="shared" si="195"/>
        <v>0</v>
      </c>
      <c r="N374" s="126">
        <f t="shared" si="196"/>
        <v>0</v>
      </c>
      <c r="O374" s="110">
        <f t="shared" si="197"/>
        <v>0</v>
      </c>
      <c r="P374" s="110">
        <f t="shared" si="198"/>
        <v>0</v>
      </c>
      <c r="Q374" s="110">
        <f t="shared" si="209"/>
        <v>61.811038259219416</v>
      </c>
      <c r="R374" s="110">
        <f t="shared" si="210"/>
        <v>70.758070917712033</v>
      </c>
      <c r="S374" s="110">
        <f t="shared" si="211"/>
        <v>76.009891281424302</v>
      </c>
      <c r="T374" s="110">
        <f t="shared" si="212"/>
        <v>21.0658336671376</v>
      </c>
      <c r="U374" s="110"/>
      <c r="V374" s="110"/>
      <c r="W374" s="110"/>
      <c r="X374" s="110"/>
      <c r="Y374" s="110"/>
      <c r="Z374" s="110"/>
      <c r="AA374" s="110">
        <f t="shared" si="199"/>
        <v>0</v>
      </c>
      <c r="AB374" s="110">
        <f t="shared" si="200"/>
        <v>0</v>
      </c>
      <c r="AC374" s="110">
        <f t="shared" si="201"/>
        <v>0</v>
      </c>
      <c r="AD374" s="110">
        <f t="shared" si="202"/>
        <v>0</v>
      </c>
      <c r="AE374" s="110">
        <f t="shared" si="203"/>
        <v>0</v>
      </c>
      <c r="AF374" s="110">
        <f t="shared" si="204"/>
        <v>0</v>
      </c>
      <c r="AG374" s="110">
        <f t="shared" si="205"/>
        <v>0</v>
      </c>
      <c r="AH374" s="110">
        <f t="shared" si="206"/>
        <v>0</v>
      </c>
      <c r="AI374" s="110">
        <f t="shared" si="213"/>
        <v>4.1413497812147035</v>
      </c>
      <c r="AJ374" s="110">
        <f t="shared" si="214"/>
        <v>6.5814546820480126</v>
      </c>
      <c r="AK374" s="110">
        <f t="shared" si="215"/>
        <v>5.7220582969122153</v>
      </c>
      <c r="AL374" s="110">
        <f t="shared" si="216"/>
        <v>1.7963755239858936</v>
      </c>
      <c r="AM374" s="110">
        <f t="shared" si="217"/>
        <v>65.952388040434116</v>
      </c>
      <c r="AN374" s="110">
        <f t="shared" si="218"/>
        <v>77.339525599760051</v>
      </c>
      <c r="AO374" s="110">
        <f t="shared" si="219"/>
        <v>81.731949578336511</v>
      </c>
      <c r="AP374" s="110">
        <f t="shared" si="220"/>
        <v>22.862209191123494</v>
      </c>
      <c r="AQ374" s="90">
        <f t="shared" si="221"/>
        <v>0</v>
      </c>
      <c r="AR374" s="90">
        <f t="shared" si="222"/>
        <v>-13206.240000000007</v>
      </c>
      <c r="AS374" s="90">
        <f t="shared" si="223"/>
        <v>18848.261051096026</v>
      </c>
      <c r="AT374" s="89">
        <f t="shared" si="224"/>
        <v>0.42722387682610763</v>
      </c>
      <c r="AU374" s="109">
        <f t="shared" si="229"/>
        <v>1114.0306985204147</v>
      </c>
      <c r="AV374" s="108">
        <f t="shared" si="207"/>
        <v>19962.291749616441</v>
      </c>
      <c r="AW374" s="129">
        <f t="shared" si="225"/>
        <v>0.51158026430054515</v>
      </c>
      <c r="AX374" s="90">
        <f t="shared" si="226"/>
        <v>1483.6094670575269</v>
      </c>
      <c r="AY374" s="108">
        <f t="shared" si="208"/>
        <v>20331.870518153552</v>
      </c>
      <c r="AZ374" s="89">
        <f t="shared" si="227"/>
        <v>0.53956542650698003</v>
      </c>
      <c r="BA374" s="109"/>
      <c r="BB374" s="109">
        <f t="shared" si="228"/>
        <v>13206.240000000007</v>
      </c>
      <c r="BC374" s="109" t="e">
        <f>(B374*AM374)+(C374*AN374)+(D374*AO374)+(E374*AP374)+(F374*#REF!)+(G374*#REF!)</f>
        <v>#REF!</v>
      </c>
      <c r="BE374" s="108">
        <f t="shared" si="193"/>
        <v>92.879997000000003</v>
      </c>
      <c r="BF374" s="108">
        <f t="shared" si="194"/>
        <v>0</v>
      </c>
    </row>
    <row r="375" spans="1:58" ht="12.75" customHeight="1" x14ac:dyDescent="0.2">
      <c r="A375" s="107">
        <v>41673</v>
      </c>
      <c r="B375" s="108">
        <v>93.550003000000004</v>
      </c>
      <c r="C375" s="108">
        <v>73.879997000000003</v>
      </c>
      <c r="D375" s="108">
        <v>77.940002000000007</v>
      </c>
      <c r="E375" s="108">
        <v>93.980002999999996</v>
      </c>
      <c r="F375" s="108"/>
      <c r="G375" s="108"/>
      <c r="L375" s="156">
        <f>IF(int=Weekly,-$B$4,IF(int=Bi_Weekly,-$B$4,IF(int=Monthly,-$B$4,IF(int=Quarterly,0,IF(int=Yearly,0,IF(int=None,0,0))))))</f>
        <v>0</v>
      </c>
      <c r="M375" s="110">
        <f t="shared" si="195"/>
        <v>0</v>
      </c>
      <c r="N375" s="126">
        <f t="shared" si="196"/>
        <v>0</v>
      </c>
      <c r="O375" s="110">
        <f t="shared" si="197"/>
        <v>0</v>
      </c>
      <c r="P375" s="110">
        <f t="shared" si="198"/>
        <v>0</v>
      </c>
      <c r="Q375" s="110">
        <f t="shared" si="209"/>
        <v>61.811038259219416</v>
      </c>
      <c r="R375" s="110">
        <f t="shared" si="210"/>
        <v>70.758070917712033</v>
      </c>
      <c r="S375" s="110">
        <f t="shared" si="211"/>
        <v>76.009891281424302</v>
      </c>
      <c r="T375" s="110">
        <f t="shared" si="212"/>
        <v>21.0658336671376</v>
      </c>
      <c r="U375" s="110"/>
      <c r="V375" s="110"/>
      <c r="W375" s="110"/>
      <c r="X375" s="110"/>
      <c r="Y375" s="110"/>
      <c r="Z375" s="110"/>
      <c r="AA375" s="110">
        <f t="shared" si="199"/>
        <v>0</v>
      </c>
      <c r="AB375" s="110">
        <f t="shared" si="200"/>
        <v>0</v>
      </c>
      <c r="AC375" s="110">
        <f t="shared" si="201"/>
        <v>0</v>
      </c>
      <c r="AD375" s="110">
        <f t="shared" si="202"/>
        <v>0</v>
      </c>
      <c r="AE375" s="110">
        <f t="shared" si="203"/>
        <v>0</v>
      </c>
      <c r="AF375" s="110">
        <f t="shared" si="204"/>
        <v>0</v>
      </c>
      <c r="AG375" s="110">
        <f t="shared" si="205"/>
        <v>0</v>
      </c>
      <c r="AH375" s="110">
        <f t="shared" si="206"/>
        <v>0</v>
      </c>
      <c r="AI375" s="110">
        <f t="shared" si="213"/>
        <v>4.1413497812147035</v>
      </c>
      <c r="AJ375" s="110">
        <f t="shared" si="214"/>
        <v>6.5814546820480126</v>
      </c>
      <c r="AK375" s="110">
        <f t="shared" si="215"/>
        <v>5.7220582969122153</v>
      </c>
      <c r="AL375" s="110">
        <f t="shared" si="216"/>
        <v>1.7963755239858936</v>
      </c>
      <c r="AM375" s="110">
        <f t="shared" si="217"/>
        <v>65.952388040434116</v>
      </c>
      <c r="AN375" s="110">
        <f t="shared" si="218"/>
        <v>77.339525599760051</v>
      </c>
      <c r="AO375" s="110">
        <f t="shared" si="219"/>
        <v>81.731949578336511</v>
      </c>
      <c r="AP375" s="110">
        <f t="shared" si="220"/>
        <v>22.862209191123494</v>
      </c>
      <c r="AQ375" s="90">
        <f t="shared" si="221"/>
        <v>0</v>
      </c>
      <c r="AR375" s="90">
        <f t="shared" si="222"/>
        <v>-13206.240000000007</v>
      </c>
      <c r="AS375" s="90">
        <f t="shared" si="223"/>
        <v>18914.007071438529</v>
      </c>
      <c r="AT375" s="89">
        <f t="shared" si="224"/>
        <v>0.43220228251482018</v>
      </c>
      <c r="AU375" s="109">
        <f t="shared" si="229"/>
        <v>1114.0306985204147</v>
      </c>
      <c r="AV375" s="108">
        <f t="shared" si="207"/>
        <v>20028.037769958944</v>
      </c>
      <c r="AW375" s="129">
        <f t="shared" si="225"/>
        <v>0.5165586699892577</v>
      </c>
      <c r="AX375" s="90">
        <f t="shared" si="226"/>
        <v>1488.4617488608037</v>
      </c>
      <c r="AY375" s="108">
        <f t="shared" si="208"/>
        <v>20402.468820299335</v>
      </c>
      <c r="AZ375" s="89">
        <f t="shared" si="227"/>
        <v>0.54491125561093279</v>
      </c>
      <c r="BA375" s="109"/>
      <c r="BB375" s="109">
        <f t="shared" si="228"/>
        <v>13206.240000000007</v>
      </c>
      <c r="BC375" s="109" t="e">
        <f>(B375*AM375)+(C375*AN375)+(D375*AO375)+(E375*AP375)+(F375*#REF!)+(G375*#REF!)</f>
        <v>#REF!</v>
      </c>
      <c r="BE375" s="108">
        <f t="shared" si="193"/>
        <v>93.550003000000004</v>
      </c>
      <c r="BF375" s="108">
        <f t="shared" si="194"/>
        <v>0</v>
      </c>
    </row>
    <row r="376" spans="1:58" ht="12.75" customHeight="1" x14ac:dyDescent="0.2">
      <c r="A376" s="107">
        <v>41680</v>
      </c>
      <c r="B376" s="108">
        <v>95.900002000000001</v>
      </c>
      <c r="C376" s="108">
        <v>75.610000999999997</v>
      </c>
      <c r="D376" s="108">
        <v>79.919998000000007</v>
      </c>
      <c r="E376" s="108">
        <v>96.790001000000004</v>
      </c>
      <c r="F376" s="108"/>
      <c r="G376" s="108"/>
      <c r="L376" s="156">
        <f>IF(int=Weekly,-$B$4,IF(int=Bi_Weekly,0,IF(int=Monthly,0,IF(int=Quarterly,0,IF(int=Yearly,0,IF(int=None,0,0))))))</f>
        <v>0</v>
      </c>
      <c r="M376" s="110">
        <f t="shared" si="195"/>
        <v>0</v>
      </c>
      <c r="N376" s="126">
        <f t="shared" si="196"/>
        <v>0</v>
      </c>
      <c r="O376" s="110">
        <f t="shared" si="197"/>
        <v>0</v>
      </c>
      <c r="P376" s="110">
        <f t="shared" si="198"/>
        <v>0</v>
      </c>
      <c r="Q376" s="110">
        <f t="shared" si="209"/>
        <v>61.811038259219416</v>
      </c>
      <c r="R376" s="110">
        <f t="shared" si="210"/>
        <v>70.758070917712033</v>
      </c>
      <c r="S376" s="110">
        <f t="shared" si="211"/>
        <v>76.009891281424302</v>
      </c>
      <c r="T376" s="110">
        <f t="shared" si="212"/>
        <v>21.0658336671376</v>
      </c>
      <c r="U376" s="110"/>
      <c r="V376" s="110"/>
      <c r="W376" s="110"/>
      <c r="X376" s="110"/>
      <c r="Y376" s="110"/>
      <c r="Z376" s="110"/>
      <c r="AA376" s="110">
        <f t="shared" si="199"/>
        <v>0</v>
      </c>
      <c r="AB376" s="110">
        <f t="shared" si="200"/>
        <v>0</v>
      </c>
      <c r="AC376" s="110">
        <f t="shared" si="201"/>
        <v>0</v>
      </c>
      <c r="AD376" s="110">
        <f t="shared" si="202"/>
        <v>0</v>
      </c>
      <c r="AE376" s="110">
        <f t="shared" si="203"/>
        <v>0</v>
      </c>
      <c r="AF376" s="110">
        <f t="shared" si="204"/>
        <v>0</v>
      </c>
      <c r="AG376" s="110">
        <f t="shared" si="205"/>
        <v>0</v>
      </c>
      <c r="AH376" s="110">
        <f t="shared" si="206"/>
        <v>0</v>
      </c>
      <c r="AI376" s="110">
        <f t="shared" si="213"/>
        <v>4.1413497812147035</v>
      </c>
      <c r="AJ376" s="110">
        <f t="shared" si="214"/>
        <v>6.5814546820480126</v>
      </c>
      <c r="AK376" s="110">
        <f t="shared" si="215"/>
        <v>5.7220582969122153</v>
      </c>
      <c r="AL376" s="110">
        <f t="shared" si="216"/>
        <v>1.7963755239858936</v>
      </c>
      <c r="AM376" s="110">
        <f t="shared" si="217"/>
        <v>65.952388040434116</v>
      </c>
      <c r="AN376" s="110">
        <f t="shared" si="218"/>
        <v>77.339525599760051</v>
      </c>
      <c r="AO376" s="110">
        <f t="shared" si="219"/>
        <v>81.731949578336511</v>
      </c>
      <c r="AP376" s="110">
        <f t="shared" si="220"/>
        <v>22.862209191123494</v>
      </c>
      <c r="AQ376" s="90">
        <f t="shared" si="221"/>
        <v>0</v>
      </c>
      <c r="AR376" s="90">
        <f t="shared" si="222"/>
        <v>-13206.240000000007</v>
      </c>
      <c r="AS376" s="90">
        <f t="shared" si="223"/>
        <v>19391.368926427229</v>
      </c>
      <c r="AT376" s="89">
        <f t="shared" si="224"/>
        <v>0.46834897188202085</v>
      </c>
      <c r="AU376" s="109">
        <f t="shared" si="229"/>
        <v>1114.0306985204147</v>
      </c>
      <c r="AV376" s="108">
        <f t="shared" si="207"/>
        <v>20505.399624947644</v>
      </c>
      <c r="AW376" s="129">
        <f t="shared" si="225"/>
        <v>0.55270535935645815</v>
      </c>
      <c r="AX376" s="90">
        <f t="shared" si="226"/>
        <v>1525.9573238003725</v>
      </c>
      <c r="AY376" s="108">
        <f t="shared" si="208"/>
        <v>20917.326250227601</v>
      </c>
      <c r="AZ376" s="89">
        <f t="shared" si="227"/>
        <v>0.58389717665494412</v>
      </c>
      <c r="BA376" s="109"/>
      <c r="BB376" s="109">
        <f t="shared" si="228"/>
        <v>13206.240000000007</v>
      </c>
      <c r="BC376" s="109" t="e">
        <f>(B376*AM376)+(C376*AN376)+(D376*AO376)+(E376*AP376)+(F376*#REF!)+(G376*#REF!)</f>
        <v>#REF!</v>
      </c>
      <c r="BE376" s="108">
        <f t="shared" si="193"/>
        <v>95.900002000000001</v>
      </c>
      <c r="BF376" s="108">
        <f t="shared" si="194"/>
        <v>0</v>
      </c>
    </row>
    <row r="377" spans="1:58" ht="12.75" customHeight="1" x14ac:dyDescent="0.2">
      <c r="A377" s="107">
        <v>41688</v>
      </c>
      <c r="B377" s="108">
        <v>96.099997999999999</v>
      </c>
      <c r="C377" s="108">
        <v>75.599997999999999</v>
      </c>
      <c r="D377" s="108">
        <v>80.879997000000003</v>
      </c>
      <c r="E377" s="108">
        <v>97.510002</v>
      </c>
      <c r="F377" s="108"/>
      <c r="G377" s="108"/>
      <c r="L377" s="156">
        <f>IF(int=Weekly,-$B$4,IF(int=Bi_Weekly,-$B$4,IF(int=Monthly,0,IF(int=Quarterly,0,IF(int=Yearly,0,IF(int=None,0,0))))))</f>
        <v>0</v>
      </c>
      <c r="M377" s="110">
        <f t="shared" si="195"/>
        <v>0</v>
      </c>
      <c r="N377" s="126">
        <f t="shared" si="196"/>
        <v>0</v>
      </c>
      <c r="O377" s="110">
        <f t="shared" si="197"/>
        <v>0</v>
      </c>
      <c r="P377" s="110">
        <f t="shared" si="198"/>
        <v>0</v>
      </c>
      <c r="Q377" s="110">
        <f t="shared" si="209"/>
        <v>61.811038259219416</v>
      </c>
      <c r="R377" s="110">
        <f t="shared" si="210"/>
        <v>70.758070917712033</v>
      </c>
      <c r="S377" s="110">
        <f t="shared" si="211"/>
        <v>76.009891281424302</v>
      </c>
      <c r="T377" s="110">
        <f t="shared" si="212"/>
        <v>21.0658336671376</v>
      </c>
      <c r="U377" s="110"/>
      <c r="V377" s="110"/>
      <c r="W377" s="110"/>
      <c r="X377" s="110"/>
      <c r="Y377" s="110"/>
      <c r="Z377" s="110"/>
      <c r="AA377" s="110">
        <f t="shared" si="199"/>
        <v>0</v>
      </c>
      <c r="AB377" s="110">
        <f t="shared" si="200"/>
        <v>0</v>
      </c>
      <c r="AC377" s="110">
        <f t="shared" si="201"/>
        <v>0</v>
      </c>
      <c r="AD377" s="110">
        <f t="shared" si="202"/>
        <v>0</v>
      </c>
      <c r="AE377" s="110">
        <f t="shared" si="203"/>
        <v>0</v>
      </c>
      <c r="AF377" s="110">
        <f t="shared" si="204"/>
        <v>0</v>
      </c>
      <c r="AG377" s="110">
        <f t="shared" si="205"/>
        <v>0</v>
      </c>
      <c r="AH377" s="110">
        <f t="shared" si="206"/>
        <v>0</v>
      </c>
      <c r="AI377" s="110">
        <f t="shared" si="213"/>
        <v>4.1413497812147035</v>
      </c>
      <c r="AJ377" s="110">
        <f t="shared" si="214"/>
        <v>6.5814546820480126</v>
      </c>
      <c r="AK377" s="110">
        <f t="shared" si="215"/>
        <v>5.7220582969122153</v>
      </c>
      <c r="AL377" s="110">
        <f t="shared" si="216"/>
        <v>1.7963755239858936</v>
      </c>
      <c r="AM377" s="110">
        <f t="shared" si="217"/>
        <v>65.952388040434116</v>
      </c>
      <c r="AN377" s="110">
        <f t="shared" si="218"/>
        <v>77.339525599760051</v>
      </c>
      <c r="AO377" s="110">
        <f t="shared" si="219"/>
        <v>81.731949578336511</v>
      </c>
      <c r="AP377" s="110">
        <f t="shared" si="220"/>
        <v>22.862209191123494</v>
      </c>
      <c r="AQ377" s="90">
        <f t="shared" si="221"/>
        <v>0</v>
      </c>
      <c r="AR377" s="90">
        <f t="shared" si="222"/>
        <v>-13206.240000000007</v>
      </c>
      <c r="AS377" s="90">
        <f t="shared" si="223"/>
        <v>19491.159934777974</v>
      </c>
      <c r="AT377" s="89">
        <f t="shared" si="224"/>
        <v>0.47590532466303537</v>
      </c>
      <c r="AU377" s="109">
        <f t="shared" si="229"/>
        <v>1114.0306985204147</v>
      </c>
      <c r="AV377" s="108">
        <f t="shared" si="207"/>
        <v>20605.190633298389</v>
      </c>
      <c r="AW377" s="129">
        <f t="shared" si="225"/>
        <v>0.56026171213747267</v>
      </c>
      <c r="AX377" s="90">
        <f t="shared" si="226"/>
        <v>1533.5063053166546</v>
      </c>
      <c r="AY377" s="108">
        <f t="shared" si="208"/>
        <v>21024.66624009463</v>
      </c>
      <c r="AZ377" s="89">
        <f t="shared" si="227"/>
        <v>0.59202515175361192</v>
      </c>
      <c r="BA377" s="109"/>
      <c r="BB377" s="109">
        <f t="shared" si="228"/>
        <v>13206.240000000007</v>
      </c>
      <c r="BC377" s="109" t="e">
        <f>(B377*AM377)+(C377*AN377)+(D377*AO377)+(E377*AP377)+(F377*#REF!)+(G377*#REF!)</f>
        <v>#REF!</v>
      </c>
      <c r="BE377" s="108">
        <f t="shared" si="193"/>
        <v>96.099997999999999</v>
      </c>
      <c r="BF377" s="108">
        <f t="shared" si="194"/>
        <v>0</v>
      </c>
    </row>
    <row r="378" spans="1:58" ht="12.75" customHeight="1" x14ac:dyDescent="0.2">
      <c r="A378" s="107">
        <v>41694</v>
      </c>
      <c r="B378" s="108">
        <v>97.400002000000001</v>
      </c>
      <c r="C378" s="108">
        <v>76.489998</v>
      </c>
      <c r="D378" s="108">
        <v>81.910004000000001</v>
      </c>
      <c r="E378" s="108">
        <v>99.360000999999997</v>
      </c>
      <c r="F378" s="108"/>
      <c r="G378" s="108"/>
      <c r="L378" s="156">
        <f>IF(int=Weekly,-$B$4,IF(int=Bi_Weekly,0,IF(int=Monthly,0,IF(int=Quarterly,0,IF(int=Yearly,0,IF(int=None,0,0))))))</f>
        <v>0</v>
      </c>
      <c r="M378" s="110">
        <f t="shared" si="195"/>
        <v>0</v>
      </c>
      <c r="N378" s="126">
        <f t="shared" si="196"/>
        <v>0</v>
      </c>
      <c r="O378" s="110">
        <f t="shared" si="197"/>
        <v>0</v>
      </c>
      <c r="P378" s="110">
        <f t="shared" si="198"/>
        <v>0</v>
      </c>
      <c r="Q378" s="110">
        <f t="shared" si="209"/>
        <v>61.811038259219416</v>
      </c>
      <c r="R378" s="110">
        <f t="shared" si="210"/>
        <v>70.758070917712033</v>
      </c>
      <c r="S378" s="110">
        <f t="shared" si="211"/>
        <v>76.009891281424302</v>
      </c>
      <c r="T378" s="110">
        <f t="shared" si="212"/>
        <v>21.0658336671376</v>
      </c>
      <c r="U378" s="110"/>
      <c r="V378" s="110"/>
      <c r="W378" s="110"/>
      <c r="X378" s="110"/>
      <c r="Y378" s="110"/>
      <c r="Z378" s="110"/>
      <c r="AA378" s="110">
        <f t="shared" si="199"/>
        <v>0</v>
      </c>
      <c r="AB378" s="110">
        <f t="shared" si="200"/>
        <v>0</v>
      </c>
      <c r="AC378" s="110">
        <f t="shared" si="201"/>
        <v>0</v>
      </c>
      <c r="AD378" s="110">
        <f t="shared" si="202"/>
        <v>0</v>
      </c>
      <c r="AE378" s="110">
        <f t="shared" si="203"/>
        <v>0</v>
      </c>
      <c r="AF378" s="110">
        <f t="shared" si="204"/>
        <v>0</v>
      </c>
      <c r="AG378" s="110">
        <f t="shared" si="205"/>
        <v>0</v>
      </c>
      <c r="AH378" s="110">
        <f t="shared" si="206"/>
        <v>0</v>
      </c>
      <c r="AI378" s="110">
        <f t="shared" si="213"/>
        <v>4.1413497812147035</v>
      </c>
      <c r="AJ378" s="110">
        <f t="shared" si="214"/>
        <v>6.5814546820480126</v>
      </c>
      <c r="AK378" s="110">
        <f t="shared" si="215"/>
        <v>5.7220582969122153</v>
      </c>
      <c r="AL378" s="110">
        <f t="shared" si="216"/>
        <v>1.7963755239858936</v>
      </c>
      <c r="AM378" s="110">
        <f t="shared" si="217"/>
        <v>65.952388040434116</v>
      </c>
      <c r="AN378" s="110">
        <f t="shared" si="218"/>
        <v>77.339525599760051</v>
      </c>
      <c r="AO378" s="110">
        <f t="shared" si="219"/>
        <v>81.731949578336511</v>
      </c>
      <c r="AP378" s="110">
        <f t="shared" si="220"/>
        <v>22.862209191123494</v>
      </c>
      <c r="AQ378" s="90">
        <f t="shared" si="221"/>
        <v>0</v>
      </c>
      <c r="AR378" s="90">
        <f t="shared" si="222"/>
        <v>-13206.240000000007</v>
      </c>
      <c r="AS378" s="90">
        <f t="shared" si="223"/>
        <v>19751.751706183353</v>
      </c>
      <c r="AT378" s="89">
        <f t="shared" si="224"/>
        <v>0.49563779744903491</v>
      </c>
      <c r="AU378" s="109">
        <f t="shared" si="229"/>
        <v>1114.0306985204147</v>
      </c>
      <c r="AV378" s="108">
        <f t="shared" si="207"/>
        <v>20865.782404703768</v>
      </c>
      <c r="AW378" s="129">
        <f t="shared" si="225"/>
        <v>0.57999418492347243</v>
      </c>
      <c r="AX378" s="90">
        <f t="shared" si="226"/>
        <v>1553.9646242878814</v>
      </c>
      <c r="AY378" s="108">
        <f t="shared" si="208"/>
        <v>21305.716330471234</v>
      </c>
      <c r="AZ378" s="89">
        <f t="shared" si="227"/>
        <v>0.61330676486806412</v>
      </c>
      <c r="BA378" s="109"/>
      <c r="BB378" s="109">
        <f t="shared" si="228"/>
        <v>13206.240000000007</v>
      </c>
      <c r="BC378" s="109" t="e">
        <f>(B378*AM378)+(C378*AN378)+(D378*AO378)+(E378*AP378)+(F378*#REF!)+(G378*#REF!)</f>
        <v>#REF!</v>
      </c>
      <c r="BE378" s="108">
        <f t="shared" si="193"/>
        <v>97.400002000000001</v>
      </c>
      <c r="BF378" s="108">
        <f t="shared" si="194"/>
        <v>0</v>
      </c>
    </row>
    <row r="379" spans="1:58" ht="12.75" customHeight="1" x14ac:dyDescent="0.2">
      <c r="A379" s="107">
        <v>41701</v>
      </c>
      <c r="B379" s="108">
        <v>98.379997000000003</v>
      </c>
      <c r="C379" s="108">
        <v>77.510002</v>
      </c>
      <c r="D379" s="108">
        <v>82.459998999999996</v>
      </c>
      <c r="E379" s="108">
        <v>100.800003</v>
      </c>
      <c r="F379" s="108"/>
      <c r="G379" s="108"/>
      <c r="L379" s="156">
        <f>IF(int=Weekly,-$B$4,IF(int=Bi_Weekly,-$B$4,IF(int=Monthly,-$B$4,IF(int=Quarterly,0,IF(int=Yearly,0,IF(int=None,0,0))))))</f>
        <v>0</v>
      </c>
      <c r="M379" s="110">
        <f t="shared" si="195"/>
        <v>0</v>
      </c>
      <c r="N379" s="126">
        <f t="shared" si="196"/>
        <v>0</v>
      </c>
      <c r="O379" s="110">
        <f t="shared" si="197"/>
        <v>0</v>
      </c>
      <c r="P379" s="110">
        <f t="shared" si="198"/>
        <v>0</v>
      </c>
      <c r="Q379" s="110">
        <f t="shared" si="209"/>
        <v>61.811038259219416</v>
      </c>
      <c r="R379" s="110">
        <f t="shared" si="210"/>
        <v>70.758070917712033</v>
      </c>
      <c r="S379" s="110">
        <f t="shared" si="211"/>
        <v>76.009891281424302</v>
      </c>
      <c r="T379" s="110">
        <f t="shared" si="212"/>
        <v>21.0658336671376</v>
      </c>
      <c r="U379" s="110"/>
      <c r="V379" s="110"/>
      <c r="W379" s="110"/>
      <c r="X379" s="110"/>
      <c r="Y379" s="110"/>
      <c r="Z379" s="110"/>
      <c r="AA379" s="110">
        <f t="shared" si="199"/>
        <v>0</v>
      </c>
      <c r="AB379" s="110">
        <f t="shared" si="200"/>
        <v>0</v>
      </c>
      <c r="AC379" s="110">
        <f t="shared" si="201"/>
        <v>0</v>
      </c>
      <c r="AD379" s="110">
        <f t="shared" si="202"/>
        <v>0</v>
      </c>
      <c r="AE379" s="110">
        <f t="shared" si="203"/>
        <v>0</v>
      </c>
      <c r="AF379" s="110">
        <f t="shared" si="204"/>
        <v>0</v>
      </c>
      <c r="AG379" s="110">
        <f t="shared" si="205"/>
        <v>0</v>
      </c>
      <c r="AH379" s="110">
        <f t="shared" si="206"/>
        <v>0</v>
      </c>
      <c r="AI379" s="110">
        <f t="shared" si="213"/>
        <v>4.1413497812147035</v>
      </c>
      <c r="AJ379" s="110">
        <f t="shared" si="214"/>
        <v>6.5814546820480126</v>
      </c>
      <c r="AK379" s="110">
        <f t="shared" si="215"/>
        <v>5.7220582969122153</v>
      </c>
      <c r="AL379" s="110">
        <f t="shared" si="216"/>
        <v>1.7963755239858936</v>
      </c>
      <c r="AM379" s="110">
        <f t="shared" si="217"/>
        <v>65.952388040434116</v>
      </c>
      <c r="AN379" s="110">
        <f t="shared" si="218"/>
        <v>77.339525599760051</v>
      </c>
      <c r="AO379" s="110">
        <f t="shared" si="219"/>
        <v>81.731949578336511</v>
      </c>
      <c r="AP379" s="110">
        <f t="shared" si="220"/>
        <v>22.862209191123494</v>
      </c>
      <c r="AQ379" s="90">
        <f t="shared" si="221"/>
        <v>0</v>
      </c>
      <c r="AR379" s="90">
        <f t="shared" si="222"/>
        <v>-13206.240000000007</v>
      </c>
      <c r="AS379" s="90">
        <f t="shared" si="223"/>
        <v>19956.639632758219</v>
      </c>
      <c r="AT379" s="89">
        <f t="shared" si="224"/>
        <v>0.5111522759512328</v>
      </c>
      <c r="AU379" s="109">
        <f t="shared" si="229"/>
        <v>1114.0306985204147</v>
      </c>
      <c r="AV379" s="108">
        <f t="shared" si="207"/>
        <v>21070.670331278634</v>
      </c>
      <c r="AW379" s="129">
        <f t="shared" si="225"/>
        <v>0.5955086634256701</v>
      </c>
      <c r="AX379" s="90">
        <f t="shared" si="226"/>
        <v>1570.4701242685314</v>
      </c>
      <c r="AY379" s="108">
        <f t="shared" si="208"/>
        <v>21527.109757026752</v>
      </c>
      <c r="AZ379" s="89">
        <f t="shared" si="227"/>
        <v>0.63007106920870282</v>
      </c>
      <c r="BA379" s="109"/>
      <c r="BB379" s="109">
        <f t="shared" si="228"/>
        <v>13206.240000000007</v>
      </c>
      <c r="BC379" s="109" t="e">
        <f>(B379*AM379)+(C379*AN379)+(D379*AO379)+(E379*AP379)+(F379*#REF!)+(G379*#REF!)</f>
        <v>#REF!</v>
      </c>
      <c r="BE379" s="108">
        <f t="shared" si="193"/>
        <v>98.379997000000003</v>
      </c>
      <c r="BF379" s="108">
        <f t="shared" si="194"/>
        <v>0</v>
      </c>
    </row>
    <row r="380" spans="1:58" ht="12.75" customHeight="1" x14ac:dyDescent="0.2">
      <c r="A380" s="107">
        <v>41708</v>
      </c>
      <c r="B380" s="108">
        <v>96.580001999999993</v>
      </c>
      <c r="C380" s="108">
        <v>76.139999000000003</v>
      </c>
      <c r="D380" s="108">
        <v>81.099997999999999</v>
      </c>
      <c r="E380" s="108">
        <v>99.18</v>
      </c>
      <c r="F380" s="108"/>
      <c r="G380" s="108"/>
      <c r="L380" s="156">
        <f>IF(int=Weekly,-$B$4,IF(int=Bi_Weekly,0,IF(int=Monthly,0,IF(int=Quarterly,0,IF(int=Yearly,0,IF(int=None,0,0))))))</f>
        <v>0</v>
      </c>
      <c r="M380" s="110">
        <f t="shared" si="195"/>
        <v>0</v>
      </c>
      <c r="N380" s="126">
        <f t="shared" si="196"/>
        <v>0</v>
      </c>
      <c r="O380" s="110">
        <f t="shared" si="197"/>
        <v>0</v>
      </c>
      <c r="P380" s="110">
        <f t="shared" si="198"/>
        <v>0</v>
      </c>
      <c r="Q380" s="110">
        <f t="shared" si="209"/>
        <v>61.811038259219416</v>
      </c>
      <c r="R380" s="110">
        <f t="shared" si="210"/>
        <v>70.758070917712033</v>
      </c>
      <c r="S380" s="110">
        <f t="shared" si="211"/>
        <v>76.009891281424302</v>
      </c>
      <c r="T380" s="110">
        <f t="shared" si="212"/>
        <v>21.0658336671376</v>
      </c>
      <c r="U380" s="110"/>
      <c r="V380" s="110"/>
      <c r="W380" s="110"/>
      <c r="X380" s="110"/>
      <c r="Y380" s="110"/>
      <c r="Z380" s="110"/>
      <c r="AA380" s="110">
        <f t="shared" si="199"/>
        <v>0</v>
      </c>
      <c r="AB380" s="110">
        <f t="shared" si="200"/>
        <v>0</v>
      </c>
      <c r="AC380" s="110">
        <f t="shared" si="201"/>
        <v>0</v>
      </c>
      <c r="AD380" s="110">
        <f t="shared" si="202"/>
        <v>0</v>
      </c>
      <c r="AE380" s="110">
        <f t="shared" si="203"/>
        <v>0</v>
      </c>
      <c r="AF380" s="110">
        <f t="shared" si="204"/>
        <v>0</v>
      </c>
      <c r="AG380" s="110">
        <f t="shared" si="205"/>
        <v>0</v>
      </c>
      <c r="AH380" s="110">
        <f t="shared" si="206"/>
        <v>0</v>
      </c>
      <c r="AI380" s="110">
        <f t="shared" si="213"/>
        <v>4.1413497812147035</v>
      </c>
      <c r="AJ380" s="110">
        <f t="shared" si="214"/>
        <v>6.5814546820480126</v>
      </c>
      <c r="AK380" s="110">
        <f t="shared" si="215"/>
        <v>5.7220582969122153</v>
      </c>
      <c r="AL380" s="110">
        <f t="shared" si="216"/>
        <v>1.7963755239858936</v>
      </c>
      <c r="AM380" s="110">
        <f t="shared" si="217"/>
        <v>65.952388040434116</v>
      </c>
      <c r="AN380" s="110">
        <f t="shared" si="218"/>
        <v>77.339525599760051</v>
      </c>
      <c r="AO380" s="110">
        <f t="shared" si="219"/>
        <v>81.731949578336511</v>
      </c>
      <c r="AP380" s="110">
        <f t="shared" si="220"/>
        <v>22.862209191123494</v>
      </c>
      <c r="AQ380" s="90">
        <f t="shared" si="221"/>
        <v>0</v>
      </c>
      <c r="AR380" s="90">
        <f t="shared" si="222"/>
        <v>-13206.240000000007</v>
      </c>
      <c r="AS380" s="90">
        <f t="shared" si="223"/>
        <v>19610.94106162445</v>
      </c>
      <c r="AT380" s="89">
        <f t="shared" si="224"/>
        <v>0.48497536479909797</v>
      </c>
      <c r="AU380" s="109">
        <f t="shared" si="229"/>
        <v>1114.0306985204147</v>
      </c>
      <c r="AV380" s="108">
        <f t="shared" si="207"/>
        <v>20724.971760144865</v>
      </c>
      <c r="AW380" s="129">
        <f t="shared" si="225"/>
        <v>0.56933175227353527</v>
      </c>
      <c r="AX380" s="90">
        <f t="shared" si="226"/>
        <v>1543.3069639664816</v>
      </c>
      <c r="AY380" s="108">
        <f t="shared" si="208"/>
        <v>21154.248025590932</v>
      </c>
      <c r="AZ380" s="89">
        <f t="shared" si="227"/>
        <v>0.60183731520788064</v>
      </c>
      <c r="BA380" s="109"/>
      <c r="BB380" s="109">
        <f t="shared" si="228"/>
        <v>13206.240000000007</v>
      </c>
      <c r="BC380" s="109" t="e">
        <f>(B380*AM380)+(C380*AN380)+(D380*AO380)+(E380*AP380)+(F380*#REF!)+(G380*#REF!)</f>
        <v>#REF!</v>
      </c>
      <c r="BE380" s="108">
        <f t="shared" si="193"/>
        <v>96.580001999999993</v>
      </c>
      <c r="BF380" s="108">
        <f t="shared" si="194"/>
        <v>0</v>
      </c>
    </row>
    <row r="381" spans="1:58" ht="12.75" customHeight="1" x14ac:dyDescent="0.2">
      <c r="A381" s="107">
        <v>41715</v>
      </c>
      <c r="B381" s="108">
        <v>97.75</v>
      </c>
      <c r="C381" s="108">
        <v>77.529999000000004</v>
      </c>
      <c r="D381" s="108">
        <v>82.220000999999996</v>
      </c>
      <c r="E381" s="108">
        <v>100.80999799999999</v>
      </c>
      <c r="F381" s="108"/>
      <c r="G381" s="108"/>
      <c r="L381" s="156">
        <f>IF(int=Weekly,-$B$4,IF(int=Bi_Weekly,-$B$4,IF(int=Monthly,0,IF(int=Quarterly,0,IF(int=Yearly,0,IF(int=None,0,0))))))</f>
        <v>0</v>
      </c>
      <c r="M381" s="110">
        <f t="shared" si="195"/>
        <v>0</v>
      </c>
      <c r="N381" s="126">
        <f t="shared" si="196"/>
        <v>0</v>
      </c>
      <c r="O381" s="110">
        <f t="shared" si="197"/>
        <v>0</v>
      </c>
      <c r="P381" s="110">
        <f t="shared" si="198"/>
        <v>0</v>
      </c>
      <c r="Q381" s="110">
        <f t="shared" si="209"/>
        <v>61.811038259219416</v>
      </c>
      <c r="R381" s="110">
        <f t="shared" si="210"/>
        <v>70.758070917712033</v>
      </c>
      <c r="S381" s="110">
        <f t="shared" si="211"/>
        <v>76.009891281424302</v>
      </c>
      <c r="T381" s="110">
        <f t="shared" si="212"/>
        <v>21.0658336671376</v>
      </c>
      <c r="U381" s="110"/>
      <c r="V381" s="110"/>
      <c r="W381" s="110"/>
      <c r="X381" s="110"/>
      <c r="Y381" s="110"/>
      <c r="Z381" s="110"/>
      <c r="AA381" s="110">
        <f t="shared" si="199"/>
        <v>0</v>
      </c>
      <c r="AB381" s="110">
        <f t="shared" si="200"/>
        <v>0</v>
      </c>
      <c r="AC381" s="110">
        <f t="shared" si="201"/>
        <v>0</v>
      </c>
      <c r="AD381" s="110">
        <f t="shared" si="202"/>
        <v>0</v>
      </c>
      <c r="AE381" s="110">
        <f t="shared" si="203"/>
        <v>0</v>
      </c>
      <c r="AF381" s="110">
        <f t="shared" si="204"/>
        <v>0</v>
      </c>
      <c r="AG381" s="110">
        <f t="shared" si="205"/>
        <v>0</v>
      </c>
      <c r="AH381" s="110">
        <f t="shared" si="206"/>
        <v>0</v>
      </c>
      <c r="AI381" s="110">
        <f t="shared" si="213"/>
        <v>4.1413497812147035</v>
      </c>
      <c r="AJ381" s="110">
        <f t="shared" si="214"/>
        <v>6.5814546820480126</v>
      </c>
      <c r="AK381" s="110">
        <f t="shared" si="215"/>
        <v>5.7220582969122153</v>
      </c>
      <c r="AL381" s="110">
        <f t="shared" si="216"/>
        <v>1.7963755239858936</v>
      </c>
      <c r="AM381" s="110">
        <f t="shared" si="217"/>
        <v>65.952388040434116</v>
      </c>
      <c r="AN381" s="110">
        <f t="shared" si="218"/>
        <v>77.339525599760051</v>
      </c>
      <c r="AO381" s="110">
        <f t="shared" si="219"/>
        <v>81.731949578336511</v>
      </c>
      <c r="AP381" s="110">
        <f t="shared" si="220"/>
        <v>22.862209191123494</v>
      </c>
      <c r="AQ381" s="90">
        <f t="shared" si="221"/>
        <v>0</v>
      </c>
      <c r="AR381" s="90">
        <f t="shared" si="222"/>
        <v>-13206.240000000007</v>
      </c>
      <c r="AS381" s="90">
        <f t="shared" si="223"/>
        <v>19901.082144351916</v>
      </c>
      <c r="AT381" s="89">
        <f t="shared" si="224"/>
        <v>0.50694536403638768</v>
      </c>
      <c r="AU381" s="109">
        <f t="shared" si="229"/>
        <v>1114.0306985204147</v>
      </c>
      <c r="AV381" s="108">
        <f t="shared" si="207"/>
        <v>21015.112842872331</v>
      </c>
      <c r="AW381" s="129">
        <f t="shared" si="225"/>
        <v>0.5913017515108252</v>
      </c>
      <c r="AX381" s="90">
        <f t="shared" si="226"/>
        <v>1566.6373679059125</v>
      </c>
      <c r="AY381" s="108">
        <f t="shared" si="208"/>
        <v>21467.719512257827</v>
      </c>
      <c r="AZ381" s="89">
        <f t="shared" si="227"/>
        <v>0.62557393415974683</v>
      </c>
      <c r="BA381" s="109"/>
      <c r="BB381" s="109">
        <f t="shared" si="228"/>
        <v>13206.240000000007</v>
      </c>
      <c r="BC381" s="109" t="e">
        <f>(B381*AM381)+(C381*AN381)+(D381*AO381)+(E381*AP381)+(F381*#REF!)+(G381*#REF!)</f>
        <v>#REF!</v>
      </c>
      <c r="BE381" s="108">
        <f t="shared" si="193"/>
        <v>97.75</v>
      </c>
      <c r="BF381" s="108">
        <f t="shared" si="194"/>
        <v>0</v>
      </c>
    </row>
    <row r="382" spans="1:58" ht="12.75" customHeight="1" x14ac:dyDescent="0.2">
      <c r="A382" s="107">
        <v>41722</v>
      </c>
      <c r="B382" s="108">
        <v>96.519997000000004</v>
      </c>
      <c r="C382" s="108">
        <v>77.379997000000003</v>
      </c>
      <c r="D382" s="108">
        <v>81.809997999999993</v>
      </c>
      <c r="E382" s="108">
        <v>99</v>
      </c>
      <c r="F382" s="108"/>
      <c r="G382" s="108"/>
      <c r="L382" s="156">
        <f>IF(int=Weekly,-$B$4,IF(int=Bi_Weekly,0,IF(int=Monthly,0,IF(int=Quarterly,0,IF(int=Yearly,0,IF(int=None,0,0))))))</f>
        <v>0</v>
      </c>
      <c r="M382" s="110">
        <f t="shared" si="195"/>
        <v>0</v>
      </c>
      <c r="N382" s="126">
        <f t="shared" si="196"/>
        <v>0</v>
      </c>
      <c r="O382" s="110">
        <f t="shared" si="197"/>
        <v>0</v>
      </c>
      <c r="P382" s="110">
        <f t="shared" si="198"/>
        <v>0</v>
      </c>
      <c r="Q382" s="110">
        <f t="shared" si="209"/>
        <v>61.811038259219416</v>
      </c>
      <c r="R382" s="110">
        <f t="shared" si="210"/>
        <v>70.758070917712033</v>
      </c>
      <c r="S382" s="110">
        <f t="shared" si="211"/>
        <v>76.009891281424302</v>
      </c>
      <c r="T382" s="110">
        <f t="shared" si="212"/>
        <v>21.0658336671376</v>
      </c>
      <c r="U382" s="110">
        <v>0.42299999999999999</v>
      </c>
      <c r="V382" s="110">
        <v>0.43</v>
      </c>
      <c r="W382" s="110">
        <v>1.9E-2</v>
      </c>
      <c r="X382" s="110">
        <v>2.4E-2</v>
      </c>
      <c r="Y382" s="110">
        <v>0.42899999999999999</v>
      </c>
      <c r="Z382" s="110">
        <v>0.105</v>
      </c>
      <c r="AA382" s="110">
        <f t="shared" si="199"/>
        <v>26.146069183649811</v>
      </c>
      <c r="AB382" s="110">
        <f t="shared" si="200"/>
        <v>30.425970494616173</v>
      </c>
      <c r="AC382" s="110">
        <f t="shared" si="201"/>
        <v>1.4441879343470616</v>
      </c>
      <c r="AD382" s="110">
        <f t="shared" si="202"/>
        <v>0.50558000801130243</v>
      </c>
      <c r="AE382" s="110">
        <f t="shared" si="203"/>
        <v>0.27088758802644608</v>
      </c>
      <c r="AF382" s="110">
        <f t="shared" si="204"/>
        <v>0.39320201181470932</v>
      </c>
      <c r="AG382" s="110">
        <f t="shared" si="205"/>
        <v>1.7652951590917551E-2</v>
      </c>
      <c r="AH382" s="110">
        <f t="shared" si="206"/>
        <v>5.1068687677909338E-3</v>
      </c>
      <c r="AI382" s="110">
        <f t="shared" si="213"/>
        <v>4.4122373692411498</v>
      </c>
      <c r="AJ382" s="110">
        <f t="shared" si="214"/>
        <v>6.9746566938627224</v>
      </c>
      <c r="AK382" s="110">
        <f t="shared" si="215"/>
        <v>5.7397112485031325</v>
      </c>
      <c r="AL382" s="110">
        <f t="shared" si="216"/>
        <v>1.8014823927536845</v>
      </c>
      <c r="AM382" s="110">
        <f t="shared" si="217"/>
        <v>66.22327562846057</v>
      </c>
      <c r="AN382" s="110">
        <f t="shared" si="218"/>
        <v>77.732727611574759</v>
      </c>
      <c r="AO382" s="110">
        <f t="shared" si="219"/>
        <v>81.749602529927429</v>
      </c>
      <c r="AP382" s="110">
        <f t="shared" si="220"/>
        <v>22.867316059891284</v>
      </c>
      <c r="AQ382" s="90">
        <f t="shared" si="221"/>
        <v>58.521807620624344</v>
      </c>
      <c r="AR382" s="90">
        <f t="shared" si="222"/>
        <v>-13206.240000000007</v>
      </c>
      <c r="AS382" s="90">
        <f t="shared" si="223"/>
        <v>19745.147129445249</v>
      </c>
      <c r="AT382" s="89">
        <f t="shared" si="224"/>
        <v>0.49513768714223261</v>
      </c>
      <c r="AU382" s="109">
        <f t="shared" si="229"/>
        <v>1172.552506141039</v>
      </c>
      <c r="AV382" s="108">
        <f t="shared" si="207"/>
        <v>20917.699635586287</v>
      </c>
      <c r="AW382" s="129">
        <f t="shared" si="225"/>
        <v>0.58392545005893237</v>
      </c>
      <c r="AX382" s="90">
        <f t="shared" si="226"/>
        <v>1613.4805743328045</v>
      </c>
      <c r="AY382" s="108">
        <f t="shared" si="208"/>
        <v>21358.627703778053</v>
      </c>
      <c r="AZ382" s="89">
        <f t="shared" si="227"/>
        <v>0.61731330823747266</v>
      </c>
      <c r="BA382" s="109"/>
      <c r="BB382" s="109">
        <f t="shared" si="228"/>
        <v>13206.240000000007</v>
      </c>
      <c r="BC382" s="109" t="e">
        <f>(B382*AM382)+(C382*AN382)+(D382*AO382)+(E382*AP382)+(F382*#REF!)+(G382*#REF!)</f>
        <v>#REF!</v>
      </c>
      <c r="BE382" s="108">
        <f t="shared" si="193"/>
        <v>96.519997000000004</v>
      </c>
      <c r="BF382" s="108">
        <f t="shared" si="194"/>
        <v>0</v>
      </c>
    </row>
    <row r="383" spans="1:58" ht="12.75" customHeight="1" x14ac:dyDescent="0.2">
      <c r="A383" s="107">
        <v>41729</v>
      </c>
      <c r="B383" s="108">
        <v>96.919998000000007</v>
      </c>
      <c r="C383" s="108">
        <v>78.040001000000004</v>
      </c>
      <c r="D383" s="108">
        <v>82.809997999999993</v>
      </c>
      <c r="E383" s="108">
        <v>100.25</v>
      </c>
      <c r="F383" s="108"/>
      <c r="G383" s="108"/>
      <c r="L383" s="156">
        <f>IF(int=Weekly,-$B$4,IF(int=Bi_Weekly,-$B$4,IF(int=Monthly,-$B$4,IF(int=Quarterly,0,IF(int=Yearly,0,IF(int=None,0,0))))))</f>
        <v>0</v>
      </c>
      <c r="M383" s="110">
        <f t="shared" si="195"/>
        <v>0</v>
      </c>
      <c r="N383" s="126">
        <f t="shared" si="196"/>
        <v>0</v>
      </c>
      <c r="O383" s="110">
        <f t="shared" si="197"/>
        <v>0</v>
      </c>
      <c r="P383" s="110">
        <f t="shared" si="198"/>
        <v>0</v>
      </c>
      <c r="Q383" s="110">
        <f t="shared" si="209"/>
        <v>61.811038259219416</v>
      </c>
      <c r="R383" s="110">
        <f t="shared" si="210"/>
        <v>70.758070917712033</v>
      </c>
      <c r="S383" s="110">
        <f t="shared" si="211"/>
        <v>76.009891281424302</v>
      </c>
      <c r="T383" s="110">
        <f t="shared" si="212"/>
        <v>21.0658336671376</v>
      </c>
      <c r="U383" s="110"/>
      <c r="V383" s="110"/>
      <c r="W383" s="110"/>
      <c r="X383" s="110"/>
      <c r="Y383" s="110"/>
      <c r="Z383" s="110"/>
      <c r="AA383" s="110">
        <f t="shared" si="199"/>
        <v>0</v>
      </c>
      <c r="AB383" s="110">
        <f t="shared" si="200"/>
        <v>0</v>
      </c>
      <c r="AC383" s="110">
        <f t="shared" si="201"/>
        <v>0</v>
      </c>
      <c r="AD383" s="110">
        <f t="shared" si="202"/>
        <v>0</v>
      </c>
      <c r="AE383" s="110">
        <f t="shared" si="203"/>
        <v>0</v>
      </c>
      <c r="AF383" s="110">
        <f t="shared" si="204"/>
        <v>0</v>
      </c>
      <c r="AG383" s="110">
        <f t="shared" si="205"/>
        <v>0</v>
      </c>
      <c r="AH383" s="110">
        <f t="shared" si="206"/>
        <v>0</v>
      </c>
      <c r="AI383" s="110">
        <f t="shared" si="213"/>
        <v>4.4122373692411498</v>
      </c>
      <c r="AJ383" s="110">
        <f t="shared" si="214"/>
        <v>6.9746566938627224</v>
      </c>
      <c r="AK383" s="110">
        <f t="shared" si="215"/>
        <v>5.7397112485031325</v>
      </c>
      <c r="AL383" s="110">
        <f t="shared" si="216"/>
        <v>1.8014823927536845</v>
      </c>
      <c r="AM383" s="110">
        <f t="shared" si="217"/>
        <v>66.22327562846057</v>
      </c>
      <c r="AN383" s="110">
        <f t="shared" si="218"/>
        <v>77.732727611574759</v>
      </c>
      <c r="AO383" s="110">
        <f t="shared" si="219"/>
        <v>81.749602529927429</v>
      </c>
      <c r="AP383" s="110">
        <f t="shared" si="220"/>
        <v>22.867316059891284</v>
      </c>
      <c r="AQ383" s="90">
        <f t="shared" si="221"/>
        <v>0</v>
      </c>
      <c r="AR383" s="90">
        <f t="shared" si="222"/>
        <v>-13206.240000000007</v>
      </c>
      <c r="AS383" s="90">
        <f t="shared" si="223"/>
        <v>19918.914399763293</v>
      </c>
      <c r="AT383" s="89">
        <f t="shared" si="224"/>
        <v>0.50829565415767708</v>
      </c>
      <c r="AU383" s="109">
        <f t="shared" si="229"/>
        <v>1172.552506141039</v>
      </c>
      <c r="AV383" s="108">
        <f t="shared" si="207"/>
        <v>21091.46690590433</v>
      </c>
      <c r="AW383" s="129">
        <f t="shared" si="225"/>
        <v>0.59708341707437684</v>
      </c>
      <c r="AX383" s="90">
        <f t="shared" si="226"/>
        <v>1627.8403392487598</v>
      </c>
      <c r="AY383" s="108">
        <f t="shared" si="208"/>
        <v>21546.754739012053</v>
      </c>
      <c r="AZ383" s="89">
        <f t="shared" si="227"/>
        <v>0.63155862221283576</v>
      </c>
      <c r="BA383" s="109"/>
      <c r="BB383" s="109">
        <f t="shared" si="228"/>
        <v>13206.240000000007</v>
      </c>
      <c r="BC383" s="109" t="e">
        <f>(B383*AM383)+(C383*AN383)+(D383*AO383)+(E383*AP383)+(F383*#REF!)+(G383*#REF!)</f>
        <v>#REF!</v>
      </c>
      <c r="BE383" s="108">
        <f t="shared" si="193"/>
        <v>96.919998000000007</v>
      </c>
      <c r="BF383" s="108">
        <f t="shared" si="194"/>
        <v>0</v>
      </c>
    </row>
    <row r="384" spans="1:58" ht="12.75" customHeight="1" x14ac:dyDescent="0.2">
      <c r="A384" s="107">
        <v>41736</v>
      </c>
      <c r="B384" s="108">
        <v>94.25</v>
      </c>
      <c r="C384" s="108">
        <v>76.089995999999999</v>
      </c>
      <c r="D384" s="108">
        <v>80.040001000000004</v>
      </c>
      <c r="E384" s="108">
        <v>97.080001999999993</v>
      </c>
      <c r="F384" s="108"/>
      <c r="G384" s="108"/>
      <c r="L384" s="156">
        <f>IF(int=Weekly,-$B$4,IF(int=Bi_Weekly,0,IF(int=Monthly,0,IF(int=Quarterly,0,IF(int=Yearly,0,IF(int=None,0,0))))))</f>
        <v>0</v>
      </c>
      <c r="M384" s="110">
        <f t="shared" si="195"/>
        <v>0</v>
      </c>
      <c r="N384" s="126">
        <f t="shared" si="196"/>
        <v>0</v>
      </c>
      <c r="O384" s="110">
        <f t="shared" si="197"/>
        <v>0</v>
      </c>
      <c r="P384" s="110">
        <f t="shared" si="198"/>
        <v>0</v>
      </c>
      <c r="Q384" s="110">
        <f t="shared" si="209"/>
        <v>61.811038259219416</v>
      </c>
      <c r="R384" s="110">
        <f t="shared" si="210"/>
        <v>70.758070917712033</v>
      </c>
      <c r="S384" s="110">
        <f t="shared" si="211"/>
        <v>76.009891281424302</v>
      </c>
      <c r="T384" s="110">
        <f t="shared" si="212"/>
        <v>21.0658336671376</v>
      </c>
      <c r="U384" s="110"/>
      <c r="V384" s="110"/>
      <c r="W384" s="110"/>
      <c r="X384" s="110"/>
      <c r="Y384" s="110"/>
      <c r="Z384" s="110"/>
      <c r="AA384" s="110">
        <f t="shared" si="199"/>
        <v>0</v>
      </c>
      <c r="AB384" s="110">
        <f t="shared" si="200"/>
        <v>0</v>
      </c>
      <c r="AC384" s="110">
        <f t="shared" si="201"/>
        <v>0</v>
      </c>
      <c r="AD384" s="110">
        <f t="shared" si="202"/>
        <v>0</v>
      </c>
      <c r="AE384" s="110">
        <f t="shared" si="203"/>
        <v>0</v>
      </c>
      <c r="AF384" s="110">
        <f t="shared" si="204"/>
        <v>0</v>
      </c>
      <c r="AG384" s="110">
        <f t="shared" si="205"/>
        <v>0</v>
      </c>
      <c r="AH384" s="110">
        <f t="shared" si="206"/>
        <v>0</v>
      </c>
      <c r="AI384" s="110">
        <f t="shared" si="213"/>
        <v>4.4122373692411498</v>
      </c>
      <c r="AJ384" s="110">
        <f t="shared" si="214"/>
        <v>6.9746566938627224</v>
      </c>
      <c r="AK384" s="110">
        <f t="shared" si="215"/>
        <v>5.7397112485031325</v>
      </c>
      <c r="AL384" s="110">
        <f t="shared" si="216"/>
        <v>1.8014823927536845</v>
      </c>
      <c r="AM384" s="110">
        <f t="shared" si="217"/>
        <v>66.22327562846057</v>
      </c>
      <c r="AN384" s="110">
        <f t="shared" si="218"/>
        <v>77.732727611574759</v>
      </c>
      <c r="AO384" s="110">
        <f t="shared" si="219"/>
        <v>81.749602529927429</v>
      </c>
      <c r="AP384" s="110">
        <f t="shared" si="220"/>
        <v>22.867316059891284</v>
      </c>
      <c r="AQ384" s="90">
        <f t="shared" si="221"/>
        <v>0</v>
      </c>
      <c r="AR384" s="90">
        <f t="shared" si="222"/>
        <v>-13206.240000000007</v>
      </c>
      <c r="AS384" s="90">
        <f t="shared" si="223"/>
        <v>19338.574637740334</v>
      </c>
      <c r="AT384" s="89">
        <f t="shared" si="224"/>
        <v>0.46435129436844425</v>
      </c>
      <c r="AU384" s="109">
        <f t="shared" si="229"/>
        <v>1172.552506141039</v>
      </c>
      <c r="AV384" s="108">
        <f t="shared" si="207"/>
        <v>20511.127143881371</v>
      </c>
      <c r="AW384" s="129">
        <f t="shared" si="225"/>
        <v>0.55313905728514401</v>
      </c>
      <c r="AX384" s="90">
        <f t="shared" si="226"/>
        <v>1580.8493803497606</v>
      </c>
      <c r="AY384" s="108">
        <f t="shared" si="208"/>
        <v>20919.424018090096</v>
      </c>
      <c r="AZ384" s="89">
        <f t="shared" si="227"/>
        <v>0.58405602337153373</v>
      </c>
      <c r="BA384" s="109"/>
      <c r="BB384" s="109">
        <f t="shared" si="228"/>
        <v>13206.240000000007</v>
      </c>
      <c r="BC384" s="109" t="e">
        <f>(B384*AM384)+(C384*AN384)+(D384*AO384)+(E384*AP384)+(F384*#REF!)+(G384*#REF!)</f>
        <v>#REF!</v>
      </c>
      <c r="BE384" s="108">
        <f t="shared" si="193"/>
        <v>94.25</v>
      </c>
      <c r="BF384" s="108">
        <f t="shared" si="194"/>
        <v>0</v>
      </c>
    </row>
    <row r="385" spans="1:58" ht="12.75" customHeight="1" x14ac:dyDescent="0.2">
      <c r="A385" s="107">
        <v>41743</v>
      </c>
      <c r="B385" s="108">
        <v>96.730002999999996</v>
      </c>
      <c r="C385" s="108">
        <v>78.010002</v>
      </c>
      <c r="D385" s="108">
        <v>82.220000999999996</v>
      </c>
      <c r="E385" s="108">
        <v>99.300003000000004</v>
      </c>
      <c r="F385" s="108"/>
      <c r="G385" s="108"/>
      <c r="L385" s="156">
        <f>IF(int=Weekly,-$B$4,IF(int=Bi_Weekly,-$B$4,IF(int=Monthly,0,IF(int=Quarterly,0,IF(int=Yearly,0,IF(int=None,0,0))))))</f>
        <v>0</v>
      </c>
      <c r="M385" s="110">
        <f t="shared" si="195"/>
        <v>0</v>
      </c>
      <c r="N385" s="126">
        <f t="shared" si="196"/>
        <v>0</v>
      </c>
      <c r="O385" s="110">
        <f t="shared" si="197"/>
        <v>0</v>
      </c>
      <c r="P385" s="110">
        <f t="shared" si="198"/>
        <v>0</v>
      </c>
      <c r="Q385" s="110">
        <f t="shared" si="209"/>
        <v>61.811038259219416</v>
      </c>
      <c r="R385" s="110">
        <f t="shared" si="210"/>
        <v>70.758070917712033</v>
      </c>
      <c r="S385" s="110">
        <f t="shared" si="211"/>
        <v>76.009891281424302</v>
      </c>
      <c r="T385" s="110">
        <f t="shared" si="212"/>
        <v>21.0658336671376</v>
      </c>
      <c r="U385" s="110"/>
      <c r="V385" s="110"/>
      <c r="W385" s="110"/>
      <c r="X385" s="110"/>
      <c r="Y385" s="110"/>
      <c r="Z385" s="110"/>
      <c r="AA385" s="110">
        <f t="shared" si="199"/>
        <v>0</v>
      </c>
      <c r="AB385" s="110">
        <f t="shared" si="200"/>
        <v>0</v>
      </c>
      <c r="AC385" s="110">
        <f t="shared" si="201"/>
        <v>0</v>
      </c>
      <c r="AD385" s="110">
        <f t="shared" si="202"/>
        <v>0</v>
      </c>
      <c r="AE385" s="110">
        <f t="shared" si="203"/>
        <v>0</v>
      </c>
      <c r="AF385" s="110">
        <f t="shared" si="204"/>
        <v>0</v>
      </c>
      <c r="AG385" s="110">
        <f t="shared" si="205"/>
        <v>0</v>
      </c>
      <c r="AH385" s="110">
        <f t="shared" si="206"/>
        <v>0</v>
      </c>
      <c r="AI385" s="110">
        <f t="shared" si="213"/>
        <v>4.4122373692411498</v>
      </c>
      <c r="AJ385" s="110">
        <f t="shared" si="214"/>
        <v>6.9746566938627224</v>
      </c>
      <c r="AK385" s="110">
        <f t="shared" si="215"/>
        <v>5.7397112485031325</v>
      </c>
      <c r="AL385" s="110">
        <f t="shared" si="216"/>
        <v>1.8014823927536845</v>
      </c>
      <c r="AM385" s="110">
        <f t="shared" si="217"/>
        <v>66.22327562846057</v>
      </c>
      <c r="AN385" s="110">
        <f t="shared" si="218"/>
        <v>77.732727611574759</v>
      </c>
      <c r="AO385" s="110">
        <f t="shared" si="219"/>
        <v>81.749602529927429</v>
      </c>
      <c r="AP385" s="110">
        <f t="shared" si="220"/>
        <v>22.867316059891284</v>
      </c>
      <c r="AQ385" s="90">
        <f t="shared" si="221"/>
        <v>0</v>
      </c>
      <c r="AR385" s="90">
        <f t="shared" si="222"/>
        <v>-13206.240000000007</v>
      </c>
      <c r="AS385" s="90">
        <f t="shared" si="223"/>
        <v>19840.189853567132</v>
      </c>
      <c r="AT385" s="89">
        <f t="shared" si="224"/>
        <v>0.50233449138945829</v>
      </c>
      <c r="AU385" s="109">
        <f t="shared" si="229"/>
        <v>1172.552506141039</v>
      </c>
      <c r="AV385" s="108">
        <f t="shared" si="207"/>
        <v>21012.742359708172</v>
      </c>
      <c r="AW385" s="129">
        <f t="shared" si="225"/>
        <v>0.5911222543061585</v>
      </c>
      <c r="AX385" s="90">
        <f t="shared" si="226"/>
        <v>1621.6949881974797</v>
      </c>
      <c r="AY385" s="108">
        <f t="shared" si="208"/>
        <v>21461.884841764611</v>
      </c>
      <c r="AZ385" s="89">
        <f t="shared" si="227"/>
        <v>0.6251321225242461</v>
      </c>
      <c r="BA385" s="109"/>
      <c r="BB385" s="109">
        <f t="shared" si="228"/>
        <v>13206.240000000007</v>
      </c>
      <c r="BC385" s="109" t="e">
        <f>(B385*AM385)+(C385*AN385)+(D385*AO385)+(E385*AP385)+(F385*#REF!)+(G385*#REF!)</f>
        <v>#REF!</v>
      </c>
      <c r="BE385" s="108">
        <f t="shared" si="193"/>
        <v>96.730002999999996</v>
      </c>
      <c r="BF385" s="108">
        <f t="shared" si="194"/>
        <v>0</v>
      </c>
    </row>
    <row r="386" spans="1:58" ht="12.75" customHeight="1" x14ac:dyDescent="0.2">
      <c r="A386" s="107">
        <v>41750</v>
      </c>
      <c r="B386" s="108">
        <v>96.550003000000004</v>
      </c>
      <c r="C386" s="108">
        <v>77.980002999999996</v>
      </c>
      <c r="D386" s="108">
        <v>82.349997999999999</v>
      </c>
      <c r="E386" s="108">
        <v>99.050003000000004</v>
      </c>
      <c r="F386" s="108"/>
      <c r="G386" s="108"/>
      <c r="L386" s="156">
        <f>IF(int=Weekly,-$B$4,IF(int=Bi_Weekly,0,IF(int=Monthly,0,IF(int=Quarterly,-$B$4,IF(int=Yearly,0,IF(int=None,0,0))))))</f>
        <v>-489.12</v>
      </c>
      <c r="M386" s="110">
        <f t="shared" si="195"/>
        <v>1.6246585098500721</v>
      </c>
      <c r="N386" s="126">
        <f t="shared" si="196"/>
        <v>1.822125603149823</v>
      </c>
      <c r="O386" s="110">
        <f t="shared" si="197"/>
        <v>1.7177110799686968</v>
      </c>
      <c r="P386" s="110">
        <f t="shared" si="198"/>
        <v>0.4918359467389416</v>
      </c>
      <c r="Q386" s="110">
        <f t="shared" si="209"/>
        <v>63.435696769069487</v>
      </c>
      <c r="R386" s="110">
        <f t="shared" si="210"/>
        <v>72.580196520861861</v>
      </c>
      <c r="S386" s="110">
        <f t="shared" si="211"/>
        <v>77.727602361392996</v>
      </c>
      <c r="T386" s="110">
        <f t="shared" si="212"/>
        <v>21.557669613876541</v>
      </c>
      <c r="U386" s="110"/>
      <c r="V386" s="110"/>
      <c r="W386" s="110"/>
      <c r="X386" s="110"/>
      <c r="Y386" s="110"/>
      <c r="Z386" s="110"/>
      <c r="AA386" s="110">
        <f t="shared" si="199"/>
        <v>0</v>
      </c>
      <c r="AB386" s="110">
        <f t="shared" si="200"/>
        <v>0</v>
      </c>
      <c r="AC386" s="110">
        <f t="shared" si="201"/>
        <v>0</v>
      </c>
      <c r="AD386" s="110">
        <f t="shared" si="202"/>
        <v>0</v>
      </c>
      <c r="AE386" s="110">
        <f t="shared" si="203"/>
        <v>0</v>
      </c>
      <c r="AF386" s="110">
        <f t="shared" si="204"/>
        <v>0</v>
      </c>
      <c r="AG386" s="110">
        <f t="shared" si="205"/>
        <v>0</v>
      </c>
      <c r="AH386" s="110">
        <f t="shared" si="206"/>
        <v>0</v>
      </c>
      <c r="AI386" s="110">
        <f t="shared" si="213"/>
        <v>4.4122373692411498</v>
      </c>
      <c r="AJ386" s="110">
        <f t="shared" si="214"/>
        <v>6.9746566938627224</v>
      </c>
      <c r="AK386" s="110">
        <f t="shared" si="215"/>
        <v>5.7397112485031325</v>
      </c>
      <c r="AL386" s="110">
        <f t="shared" si="216"/>
        <v>1.8014823927536845</v>
      </c>
      <c r="AM386" s="110">
        <f t="shared" si="217"/>
        <v>67.847934138310634</v>
      </c>
      <c r="AN386" s="110">
        <f t="shared" si="218"/>
        <v>79.554853214724588</v>
      </c>
      <c r="AO386" s="110">
        <f t="shared" si="219"/>
        <v>83.467313609896124</v>
      </c>
      <c r="AP386" s="110">
        <f t="shared" si="220"/>
        <v>23.359152006630225</v>
      </c>
      <c r="AQ386" s="90">
        <f t="shared" si="221"/>
        <v>0</v>
      </c>
      <c r="AR386" s="90">
        <f t="shared" si="222"/>
        <v>-13695.360000000008</v>
      </c>
      <c r="AS386" s="90">
        <f t="shared" si="223"/>
        <v>20320.675794731134</v>
      </c>
      <c r="AT386" s="89">
        <f t="shared" si="224"/>
        <v>0.48376353704693575</v>
      </c>
      <c r="AU386" s="109">
        <f t="shared" si="229"/>
        <v>1172.552506141039</v>
      </c>
      <c r="AV386" s="108">
        <f t="shared" si="207"/>
        <v>21493.228300872172</v>
      </c>
      <c r="AW386" s="129">
        <f t="shared" si="225"/>
        <v>0.56938030843089615</v>
      </c>
      <c r="AX386" s="90">
        <f t="shared" si="226"/>
        <v>1620.9873273898402</v>
      </c>
      <c r="AY386" s="108">
        <f t="shared" si="208"/>
        <v>21941.663122120975</v>
      </c>
      <c r="AZ386" s="89">
        <f t="shared" si="227"/>
        <v>0.6021238669243425</v>
      </c>
      <c r="BA386" s="109"/>
      <c r="BB386" s="109">
        <f t="shared" si="228"/>
        <v>13695.360000000008</v>
      </c>
      <c r="BC386" s="109" t="e">
        <f>(B386*AM386)+(C386*AN386)+(D386*AO386)+(E386*AP386)+(F386*#REF!)+(G386*#REF!)</f>
        <v>#REF!</v>
      </c>
      <c r="BE386" s="108">
        <f t="shared" si="193"/>
        <v>96.550003000000004</v>
      </c>
      <c r="BF386" s="108">
        <f t="shared" si="194"/>
        <v>0</v>
      </c>
    </row>
    <row r="387" spans="1:58" ht="12.75" customHeight="1" x14ac:dyDescent="0.2">
      <c r="A387" s="107">
        <v>41757</v>
      </c>
      <c r="B387" s="108">
        <v>97.480002999999996</v>
      </c>
      <c r="C387" s="108">
        <v>78.470000999999996</v>
      </c>
      <c r="D387" s="108">
        <v>83.169998000000007</v>
      </c>
      <c r="E387" s="108">
        <v>99.849997999999999</v>
      </c>
      <c r="F387" s="108"/>
      <c r="G387" s="108"/>
      <c r="L387" s="156">
        <f>IF(int=Weekly,-$B$4,IF(int=Bi_Weekly,-$B$4,IF(int=Monthly,-$B$4,IF(int=Quarterly,0,IF(int=Yearly,0,IF(int=None,0,0))))))</f>
        <v>0</v>
      </c>
      <c r="M387" s="110">
        <f t="shared" si="195"/>
        <v>0</v>
      </c>
      <c r="N387" s="126">
        <f t="shared" si="196"/>
        <v>0</v>
      </c>
      <c r="O387" s="110">
        <f t="shared" si="197"/>
        <v>0</v>
      </c>
      <c r="P387" s="110">
        <f t="shared" si="198"/>
        <v>0</v>
      </c>
      <c r="Q387" s="110">
        <f t="shared" si="209"/>
        <v>63.435696769069487</v>
      </c>
      <c r="R387" s="110">
        <f t="shared" si="210"/>
        <v>72.580196520861861</v>
      </c>
      <c r="S387" s="110">
        <f t="shared" si="211"/>
        <v>77.727602361392996</v>
      </c>
      <c r="T387" s="110">
        <f t="shared" si="212"/>
        <v>21.557669613876541</v>
      </c>
      <c r="U387" s="110"/>
      <c r="V387" s="110"/>
      <c r="W387" s="110"/>
      <c r="X387" s="110"/>
      <c r="Y387" s="110"/>
      <c r="Z387" s="110"/>
      <c r="AA387" s="110">
        <f t="shared" si="199"/>
        <v>0</v>
      </c>
      <c r="AB387" s="110">
        <f t="shared" si="200"/>
        <v>0</v>
      </c>
      <c r="AC387" s="110">
        <f t="shared" si="201"/>
        <v>0</v>
      </c>
      <c r="AD387" s="110">
        <f t="shared" si="202"/>
        <v>0</v>
      </c>
      <c r="AE387" s="110">
        <f t="shared" si="203"/>
        <v>0</v>
      </c>
      <c r="AF387" s="110">
        <f t="shared" si="204"/>
        <v>0</v>
      </c>
      <c r="AG387" s="110">
        <f t="shared" si="205"/>
        <v>0</v>
      </c>
      <c r="AH387" s="110">
        <f t="shared" si="206"/>
        <v>0</v>
      </c>
      <c r="AI387" s="110">
        <f t="shared" si="213"/>
        <v>4.4122373692411498</v>
      </c>
      <c r="AJ387" s="110">
        <f t="shared" si="214"/>
        <v>6.9746566938627224</v>
      </c>
      <c r="AK387" s="110">
        <f t="shared" si="215"/>
        <v>5.7397112485031325</v>
      </c>
      <c r="AL387" s="110">
        <f t="shared" si="216"/>
        <v>1.8014823927536845</v>
      </c>
      <c r="AM387" s="110">
        <f t="shared" si="217"/>
        <v>67.847934138310634</v>
      </c>
      <c r="AN387" s="110">
        <f t="shared" si="218"/>
        <v>79.554853214724588</v>
      </c>
      <c r="AO387" s="110">
        <f t="shared" si="219"/>
        <v>83.467313609896124</v>
      </c>
      <c r="AP387" s="110">
        <f t="shared" si="220"/>
        <v>23.359152006630225</v>
      </c>
      <c r="AQ387" s="90">
        <f t="shared" si="221"/>
        <v>0</v>
      </c>
      <c r="AR387" s="90">
        <f t="shared" si="222"/>
        <v>-13695.360000000008</v>
      </c>
      <c r="AS387" s="90">
        <f t="shared" si="223"/>
        <v>20496.217805700297</v>
      </c>
      <c r="AT387" s="89">
        <f t="shared" si="224"/>
        <v>0.4965811636715125</v>
      </c>
      <c r="AU387" s="109">
        <f t="shared" si="229"/>
        <v>1172.552506141039</v>
      </c>
      <c r="AV387" s="108">
        <f t="shared" si="207"/>
        <v>21668.770311841334</v>
      </c>
      <c r="AW387" s="129">
        <f t="shared" si="225"/>
        <v>0.5821979350554729</v>
      </c>
      <c r="AX387" s="90">
        <f t="shared" si="226"/>
        <v>1634.6560161044774</v>
      </c>
      <c r="AY387" s="108">
        <f t="shared" si="208"/>
        <v>22130.873821804773</v>
      </c>
      <c r="AZ387" s="89">
        <f t="shared" si="227"/>
        <v>0.61593954608018775</v>
      </c>
      <c r="BA387" s="109"/>
      <c r="BB387" s="109">
        <f t="shared" si="228"/>
        <v>13695.360000000008</v>
      </c>
      <c r="BC387" s="109" t="e">
        <f>(B387*AM387)+(C387*AN387)+(D387*AO387)+(E387*AP387)+(F387*#REF!)+(G387*#REF!)</f>
        <v>#REF!</v>
      </c>
      <c r="BE387" s="108">
        <f t="shared" si="193"/>
        <v>97.480002999999996</v>
      </c>
      <c r="BF387" s="108">
        <f t="shared" si="194"/>
        <v>0</v>
      </c>
    </row>
    <row r="388" spans="1:58" ht="12.75" customHeight="1" x14ac:dyDescent="0.2">
      <c r="A388" s="107">
        <v>41764</v>
      </c>
      <c r="B388" s="108">
        <v>97.169998000000007</v>
      </c>
      <c r="C388" s="108">
        <v>78.5</v>
      </c>
      <c r="D388" s="108">
        <v>82.82</v>
      </c>
      <c r="E388" s="108">
        <v>99.040001000000004</v>
      </c>
      <c r="F388" s="108"/>
      <c r="G388" s="108"/>
      <c r="L388" s="156">
        <f>IF(int=Weekly,-$B$4,IF(int=Bi_Weekly,0,IF(int=Monthly,0,IF(int=Quarterly,0,IF(int=Yearly,0,IF(int=None,0,0))))))</f>
        <v>0</v>
      </c>
      <c r="M388" s="110">
        <f t="shared" si="195"/>
        <v>0</v>
      </c>
      <c r="N388" s="126">
        <f t="shared" si="196"/>
        <v>0</v>
      </c>
      <c r="O388" s="110">
        <f t="shared" si="197"/>
        <v>0</v>
      </c>
      <c r="P388" s="110">
        <f t="shared" si="198"/>
        <v>0</v>
      </c>
      <c r="Q388" s="110">
        <f t="shared" si="209"/>
        <v>63.435696769069487</v>
      </c>
      <c r="R388" s="110">
        <f t="shared" si="210"/>
        <v>72.580196520861861</v>
      </c>
      <c r="S388" s="110">
        <f t="shared" si="211"/>
        <v>77.727602361392996</v>
      </c>
      <c r="T388" s="110">
        <f t="shared" si="212"/>
        <v>21.557669613876541</v>
      </c>
      <c r="U388" s="110"/>
      <c r="V388" s="110"/>
      <c r="W388" s="110"/>
      <c r="X388" s="110"/>
      <c r="Y388" s="110"/>
      <c r="Z388" s="110"/>
      <c r="AA388" s="110">
        <f t="shared" si="199"/>
        <v>0</v>
      </c>
      <c r="AB388" s="110">
        <f t="shared" si="200"/>
        <v>0</v>
      </c>
      <c r="AC388" s="110">
        <f t="shared" si="201"/>
        <v>0</v>
      </c>
      <c r="AD388" s="110">
        <f t="shared" si="202"/>
        <v>0</v>
      </c>
      <c r="AE388" s="110">
        <f t="shared" si="203"/>
        <v>0</v>
      </c>
      <c r="AF388" s="110">
        <f t="shared" si="204"/>
        <v>0</v>
      </c>
      <c r="AG388" s="110">
        <f t="shared" si="205"/>
        <v>0</v>
      </c>
      <c r="AH388" s="110">
        <f t="shared" si="206"/>
        <v>0</v>
      </c>
      <c r="AI388" s="110">
        <f t="shared" si="213"/>
        <v>4.4122373692411498</v>
      </c>
      <c r="AJ388" s="110">
        <f t="shared" si="214"/>
        <v>6.9746566938627224</v>
      </c>
      <c r="AK388" s="110">
        <f t="shared" si="215"/>
        <v>5.7397112485031325</v>
      </c>
      <c r="AL388" s="110">
        <f t="shared" si="216"/>
        <v>1.8014823927536845</v>
      </c>
      <c r="AM388" s="110">
        <f t="shared" si="217"/>
        <v>67.847934138310634</v>
      </c>
      <c r="AN388" s="110">
        <f t="shared" si="218"/>
        <v>79.554853214724588</v>
      </c>
      <c r="AO388" s="110">
        <f t="shared" si="219"/>
        <v>83.467313609896124</v>
      </c>
      <c r="AP388" s="110">
        <f t="shared" si="220"/>
        <v>23.359152006630225</v>
      </c>
      <c r="AQ388" s="90">
        <f t="shared" si="221"/>
        <v>0</v>
      </c>
      <c r="AR388" s="90">
        <f t="shared" si="222"/>
        <v>-13695.360000000008</v>
      </c>
      <c r="AS388" s="90">
        <f t="shared" si="223"/>
        <v>20434.063602753318</v>
      </c>
      <c r="AT388" s="89">
        <f t="shared" si="224"/>
        <v>0.49204282346380857</v>
      </c>
      <c r="AU388" s="109">
        <f t="shared" si="229"/>
        <v>1172.552506141039</v>
      </c>
      <c r="AV388" s="108">
        <f t="shared" si="207"/>
        <v>21606.616108894355</v>
      </c>
      <c r="AW388" s="129">
        <f t="shared" si="225"/>
        <v>0.57765959484776919</v>
      </c>
      <c r="AX388" s="90">
        <f t="shared" si="226"/>
        <v>1630.0293503937482</v>
      </c>
      <c r="AY388" s="108">
        <f t="shared" si="208"/>
        <v>22064.092953147068</v>
      </c>
      <c r="AZ388" s="89">
        <f t="shared" si="227"/>
        <v>0.61106337862948146</v>
      </c>
      <c r="BA388" s="109"/>
      <c r="BB388" s="109">
        <f t="shared" si="228"/>
        <v>13695.360000000008</v>
      </c>
      <c r="BC388" s="109" t="e">
        <f>(B388*AM388)+(C388*AN388)+(D388*AO388)+(E388*AP388)+(F388*#REF!)+(G388*#REF!)</f>
        <v>#REF!</v>
      </c>
      <c r="BE388" s="108">
        <f t="shared" si="193"/>
        <v>97.169998000000007</v>
      </c>
      <c r="BF388" s="108">
        <f t="shared" si="194"/>
        <v>0</v>
      </c>
    </row>
    <row r="389" spans="1:58" ht="12.75" customHeight="1" x14ac:dyDescent="0.2">
      <c r="A389" s="107">
        <v>41771</v>
      </c>
      <c r="B389" s="108">
        <v>97.18</v>
      </c>
      <c r="C389" s="108">
        <v>78.309997999999993</v>
      </c>
      <c r="D389" s="108">
        <v>82.760002</v>
      </c>
      <c r="E389" s="108">
        <v>98.699996999999996</v>
      </c>
      <c r="F389" s="108"/>
      <c r="G389" s="108"/>
      <c r="L389" s="156">
        <f>IF(int=Weekly,-$B$4,IF(int=Bi_Weekly,-$B$4,IF(int=Monthly,0,IF(int=Quarterly,0,IF(int=Yearly,0,IF(int=None,0,0))))))</f>
        <v>0</v>
      </c>
      <c r="M389" s="110">
        <f t="shared" si="195"/>
        <v>0</v>
      </c>
      <c r="N389" s="126">
        <f t="shared" si="196"/>
        <v>0</v>
      </c>
      <c r="O389" s="110">
        <f t="shared" si="197"/>
        <v>0</v>
      </c>
      <c r="P389" s="110">
        <f t="shared" si="198"/>
        <v>0</v>
      </c>
      <c r="Q389" s="110">
        <f t="shared" si="209"/>
        <v>63.435696769069487</v>
      </c>
      <c r="R389" s="110">
        <f t="shared" si="210"/>
        <v>72.580196520861861</v>
      </c>
      <c r="S389" s="110">
        <f t="shared" si="211"/>
        <v>77.727602361392996</v>
      </c>
      <c r="T389" s="110">
        <f t="shared" si="212"/>
        <v>21.557669613876541</v>
      </c>
      <c r="U389" s="110"/>
      <c r="V389" s="110"/>
      <c r="W389" s="110"/>
      <c r="X389" s="110"/>
      <c r="Y389" s="110"/>
      <c r="Z389" s="110"/>
      <c r="AA389" s="110">
        <f t="shared" si="199"/>
        <v>0</v>
      </c>
      <c r="AB389" s="110">
        <f t="shared" si="200"/>
        <v>0</v>
      </c>
      <c r="AC389" s="110">
        <f t="shared" si="201"/>
        <v>0</v>
      </c>
      <c r="AD389" s="110">
        <f t="shared" si="202"/>
        <v>0</v>
      </c>
      <c r="AE389" s="110">
        <f t="shared" si="203"/>
        <v>0</v>
      </c>
      <c r="AF389" s="110">
        <f t="shared" si="204"/>
        <v>0</v>
      </c>
      <c r="AG389" s="110">
        <f t="shared" si="205"/>
        <v>0</v>
      </c>
      <c r="AH389" s="110">
        <f t="shared" si="206"/>
        <v>0</v>
      </c>
      <c r="AI389" s="110">
        <f t="shared" si="213"/>
        <v>4.4122373692411498</v>
      </c>
      <c r="AJ389" s="110">
        <f t="shared" si="214"/>
        <v>6.9746566938627224</v>
      </c>
      <c r="AK389" s="110">
        <f t="shared" si="215"/>
        <v>5.7397112485031325</v>
      </c>
      <c r="AL389" s="110">
        <f t="shared" si="216"/>
        <v>1.8014823927536845</v>
      </c>
      <c r="AM389" s="110">
        <f t="shared" si="217"/>
        <v>67.847934138310634</v>
      </c>
      <c r="AN389" s="110">
        <f t="shared" si="218"/>
        <v>79.554853214724588</v>
      </c>
      <c r="AO389" s="110">
        <f t="shared" si="219"/>
        <v>83.467313609896124</v>
      </c>
      <c r="AP389" s="110">
        <f t="shared" si="220"/>
        <v>23.359152006630225</v>
      </c>
      <c r="AQ389" s="90">
        <f t="shared" si="221"/>
        <v>0</v>
      </c>
      <c r="AR389" s="90">
        <f t="shared" si="222"/>
        <v>-13695.360000000008</v>
      </c>
      <c r="AS389" s="90">
        <f t="shared" si="223"/>
        <v>20408.914509507173</v>
      </c>
      <c r="AT389" s="89">
        <f t="shared" si="224"/>
        <v>0.49020650129001075</v>
      </c>
      <c r="AU389" s="109">
        <f t="shared" si="229"/>
        <v>1172.552506141039</v>
      </c>
      <c r="AV389" s="108">
        <f t="shared" si="207"/>
        <v>21581.46701564821</v>
      </c>
      <c r="AW389" s="129">
        <f t="shared" si="225"/>
        <v>0.57582327267397115</v>
      </c>
      <c r="AX389" s="90">
        <f t="shared" si="226"/>
        <v>1627.7914004558145</v>
      </c>
      <c r="AY389" s="108">
        <f t="shared" si="208"/>
        <v>22036.705909962988</v>
      </c>
      <c r="AZ389" s="89">
        <f t="shared" si="227"/>
        <v>0.60906364710113325</v>
      </c>
      <c r="BA389" s="109"/>
      <c r="BB389" s="109">
        <f t="shared" si="228"/>
        <v>13695.360000000008</v>
      </c>
      <c r="BC389" s="109" t="e">
        <f>(B389*AM389)+(C389*AN389)+(D389*AO389)+(E389*AP389)+(F389*#REF!)+(G389*#REF!)</f>
        <v>#REF!</v>
      </c>
      <c r="BE389" s="108">
        <f t="shared" si="193"/>
        <v>97.18</v>
      </c>
      <c r="BF389" s="108">
        <f t="shared" si="194"/>
        <v>0</v>
      </c>
    </row>
    <row r="390" spans="1:58" ht="12.75" customHeight="1" x14ac:dyDescent="0.2">
      <c r="A390" s="107">
        <v>41778</v>
      </c>
      <c r="B390" s="108">
        <v>98.489998</v>
      </c>
      <c r="C390" s="108">
        <v>78.940002000000007</v>
      </c>
      <c r="D390" s="108">
        <v>83.669998000000007</v>
      </c>
      <c r="E390" s="108">
        <v>100.139999</v>
      </c>
      <c r="F390" s="108"/>
      <c r="G390" s="108"/>
      <c r="L390" s="156">
        <f>IF(int=Weekly,-$B$4,IF(int=Bi_Weekly,0,IF(int=Monthly,0,IF(int=Quarterly,0,IF(int=Yearly,0,IF(int=None,0,0))))))</f>
        <v>0</v>
      </c>
      <c r="M390" s="110">
        <f t="shared" si="195"/>
        <v>0</v>
      </c>
      <c r="N390" s="126">
        <f t="shared" si="196"/>
        <v>0</v>
      </c>
      <c r="O390" s="110">
        <f t="shared" si="197"/>
        <v>0</v>
      </c>
      <c r="P390" s="110">
        <f t="shared" si="198"/>
        <v>0</v>
      </c>
      <c r="Q390" s="110">
        <f t="shared" si="209"/>
        <v>63.435696769069487</v>
      </c>
      <c r="R390" s="110">
        <f t="shared" si="210"/>
        <v>72.580196520861861</v>
      </c>
      <c r="S390" s="110">
        <f t="shared" si="211"/>
        <v>77.727602361392996</v>
      </c>
      <c r="T390" s="110">
        <f t="shared" si="212"/>
        <v>21.557669613876541</v>
      </c>
      <c r="U390" s="110"/>
      <c r="V390" s="110"/>
      <c r="W390" s="110"/>
      <c r="X390" s="110"/>
      <c r="Y390" s="110"/>
      <c r="Z390" s="110"/>
      <c r="AA390" s="110">
        <f t="shared" si="199"/>
        <v>0</v>
      </c>
      <c r="AB390" s="110">
        <f t="shared" si="200"/>
        <v>0</v>
      </c>
      <c r="AC390" s="110">
        <f t="shared" si="201"/>
        <v>0</v>
      </c>
      <c r="AD390" s="110">
        <f t="shared" si="202"/>
        <v>0</v>
      </c>
      <c r="AE390" s="110">
        <f t="shared" si="203"/>
        <v>0</v>
      </c>
      <c r="AF390" s="110">
        <f t="shared" si="204"/>
        <v>0</v>
      </c>
      <c r="AG390" s="110">
        <f t="shared" si="205"/>
        <v>0</v>
      </c>
      <c r="AH390" s="110">
        <f t="shared" si="206"/>
        <v>0</v>
      </c>
      <c r="AI390" s="110">
        <f t="shared" si="213"/>
        <v>4.4122373692411498</v>
      </c>
      <c r="AJ390" s="110">
        <f t="shared" si="214"/>
        <v>6.9746566938627224</v>
      </c>
      <c r="AK390" s="110">
        <f t="shared" si="215"/>
        <v>5.7397112485031325</v>
      </c>
      <c r="AL390" s="110">
        <f t="shared" si="216"/>
        <v>1.8014823927536845</v>
      </c>
      <c r="AM390" s="110">
        <f t="shared" si="217"/>
        <v>67.847934138310634</v>
      </c>
      <c r="AN390" s="110">
        <f t="shared" si="218"/>
        <v>79.554853214724588</v>
      </c>
      <c r="AO390" s="110">
        <f t="shared" si="219"/>
        <v>83.467313609896124</v>
      </c>
      <c r="AP390" s="110">
        <f t="shared" si="220"/>
        <v>23.359152006630225</v>
      </c>
      <c r="AQ390" s="90">
        <f t="shared" si="221"/>
        <v>0</v>
      </c>
      <c r="AR390" s="90">
        <f t="shared" si="222"/>
        <v>-13695.360000000008</v>
      </c>
      <c r="AS390" s="90">
        <f t="shared" si="223"/>
        <v>20639.515854129968</v>
      </c>
      <c r="AT390" s="89">
        <f t="shared" si="224"/>
        <v>0.50704441899518926</v>
      </c>
      <c r="AU390" s="109">
        <f t="shared" si="229"/>
        <v>1172.552506141039</v>
      </c>
      <c r="AV390" s="108">
        <f t="shared" si="207"/>
        <v>21812.068360271005</v>
      </c>
      <c r="AW390" s="129">
        <f t="shared" si="225"/>
        <v>0.59266119037914966</v>
      </c>
      <c r="AX390" s="90">
        <f t="shared" si="226"/>
        <v>1645.7827367266291</v>
      </c>
      <c r="AY390" s="108">
        <f t="shared" si="208"/>
        <v>22285.298590856597</v>
      </c>
      <c r="AZ390" s="89">
        <f t="shared" si="227"/>
        <v>0.62721524595604516</v>
      </c>
      <c r="BA390" s="109"/>
      <c r="BB390" s="109">
        <f t="shared" si="228"/>
        <v>13695.360000000008</v>
      </c>
      <c r="BC390" s="109" t="e">
        <f>(B390*AM390)+(C390*AN390)+(D390*AO390)+(E390*AP390)+(F390*#REF!)+(G390*#REF!)</f>
        <v>#REF!</v>
      </c>
      <c r="BE390" s="108">
        <f t="shared" si="193"/>
        <v>98.489998</v>
      </c>
      <c r="BF390" s="108">
        <f t="shared" si="194"/>
        <v>0</v>
      </c>
    </row>
    <row r="391" spans="1:58" ht="12.75" customHeight="1" x14ac:dyDescent="0.2">
      <c r="A391" s="107">
        <v>41786</v>
      </c>
      <c r="B391" s="108">
        <v>99.580001999999993</v>
      </c>
      <c r="C391" s="108">
        <v>79.870002999999997</v>
      </c>
      <c r="D391" s="108">
        <v>84.589995999999999</v>
      </c>
      <c r="E391" s="108">
        <v>101.129997</v>
      </c>
      <c r="F391" s="108"/>
      <c r="G391" s="108"/>
      <c r="L391" s="156">
        <f>IF(int=Weekly,-$B$4,IF(int=Bi_Weekly,-$B$4,IF(int=Monthly,-$B$4,IF(int=Quarterly,0,IF(int=Yearly,0,IF(int=None,0,0))))))</f>
        <v>0</v>
      </c>
      <c r="M391" s="110">
        <f t="shared" si="195"/>
        <v>0</v>
      </c>
      <c r="N391" s="126">
        <f t="shared" si="196"/>
        <v>0</v>
      </c>
      <c r="O391" s="110">
        <f t="shared" si="197"/>
        <v>0</v>
      </c>
      <c r="P391" s="110">
        <f t="shared" si="198"/>
        <v>0</v>
      </c>
      <c r="Q391" s="110">
        <f t="shared" si="209"/>
        <v>63.435696769069487</v>
      </c>
      <c r="R391" s="110">
        <f t="shared" si="210"/>
        <v>72.580196520861861</v>
      </c>
      <c r="S391" s="110">
        <f t="shared" si="211"/>
        <v>77.727602361392996</v>
      </c>
      <c r="T391" s="110">
        <f t="shared" si="212"/>
        <v>21.557669613876541</v>
      </c>
      <c r="U391" s="110"/>
      <c r="V391" s="110"/>
      <c r="W391" s="110"/>
      <c r="X391" s="110"/>
      <c r="Y391" s="110"/>
      <c r="Z391" s="110"/>
      <c r="AA391" s="110">
        <f t="shared" si="199"/>
        <v>0</v>
      </c>
      <c r="AB391" s="110">
        <f t="shared" si="200"/>
        <v>0</v>
      </c>
      <c r="AC391" s="110">
        <f t="shared" si="201"/>
        <v>0</v>
      </c>
      <c r="AD391" s="110">
        <f t="shared" si="202"/>
        <v>0</v>
      </c>
      <c r="AE391" s="110">
        <f t="shared" si="203"/>
        <v>0</v>
      </c>
      <c r="AF391" s="110">
        <f t="shared" si="204"/>
        <v>0</v>
      </c>
      <c r="AG391" s="110">
        <f t="shared" si="205"/>
        <v>0</v>
      </c>
      <c r="AH391" s="110">
        <f t="shared" si="206"/>
        <v>0</v>
      </c>
      <c r="AI391" s="110">
        <f t="shared" si="213"/>
        <v>4.4122373692411498</v>
      </c>
      <c r="AJ391" s="110">
        <f t="shared" si="214"/>
        <v>6.9746566938627224</v>
      </c>
      <c r="AK391" s="110">
        <f t="shared" si="215"/>
        <v>5.7397112485031325</v>
      </c>
      <c r="AL391" s="110">
        <f t="shared" si="216"/>
        <v>1.8014823927536845</v>
      </c>
      <c r="AM391" s="110">
        <f t="shared" si="217"/>
        <v>67.847934138310634</v>
      </c>
      <c r="AN391" s="110">
        <f t="shared" si="218"/>
        <v>79.554853214724588</v>
      </c>
      <c r="AO391" s="110">
        <f t="shared" si="219"/>
        <v>83.467313609896124</v>
      </c>
      <c r="AP391" s="110">
        <f t="shared" si="220"/>
        <v>23.359152006630225</v>
      </c>
      <c r="AQ391" s="90">
        <f t="shared" si="221"/>
        <v>0</v>
      </c>
      <c r="AR391" s="90">
        <f t="shared" si="222"/>
        <v>-13695.360000000008</v>
      </c>
      <c r="AS391" s="90">
        <f t="shared" si="223"/>
        <v>20869.011961215307</v>
      </c>
      <c r="AT391" s="89">
        <f t="shared" si="224"/>
        <v>0.52380163509504629</v>
      </c>
      <c r="AU391" s="109">
        <f t="shared" si="229"/>
        <v>1172.552506141039</v>
      </c>
      <c r="AV391" s="108">
        <f t="shared" si="207"/>
        <v>22041.564467356344</v>
      </c>
      <c r="AW391" s="129">
        <f t="shared" si="225"/>
        <v>0.60941840647900691</v>
      </c>
      <c r="AX391" s="90">
        <f t="shared" si="226"/>
        <v>1664.1425176430621</v>
      </c>
      <c r="AY391" s="108">
        <f t="shared" si="208"/>
        <v>22533.154478858371</v>
      </c>
      <c r="AZ391" s="89">
        <f t="shared" si="227"/>
        <v>0.645313046087022</v>
      </c>
      <c r="BA391" s="109"/>
      <c r="BB391" s="109">
        <f t="shared" si="228"/>
        <v>13695.360000000008</v>
      </c>
      <c r="BC391" s="109" t="e">
        <f>(B391*AM391)+(C391*AN391)+(D391*AO391)+(E391*AP391)+(F391*#REF!)+(G391*#REF!)</f>
        <v>#REF!</v>
      </c>
      <c r="BE391" s="108">
        <f t="shared" si="193"/>
        <v>99.580001999999993</v>
      </c>
      <c r="BF391" s="108">
        <f t="shared" si="194"/>
        <v>0</v>
      </c>
    </row>
    <row r="392" spans="1:58" ht="12.75" customHeight="1" x14ac:dyDescent="0.2">
      <c r="A392" s="107">
        <v>41792</v>
      </c>
      <c r="B392" s="108">
        <v>101.199997</v>
      </c>
      <c r="C392" s="108">
        <v>81</v>
      </c>
      <c r="D392" s="108">
        <v>86.160004000000001</v>
      </c>
      <c r="E392" s="108">
        <v>103.790001</v>
      </c>
      <c r="F392" s="108"/>
      <c r="G392" s="108"/>
      <c r="L392" s="156">
        <f>IF(int=Weekly,-$B$4,IF(int=Bi_Weekly,0,IF(int=Monthly,0,IF(int=Quarterly,0,IF(int=Yearly,0,IF(int=None,0,0))))))</f>
        <v>0</v>
      </c>
      <c r="M392" s="110">
        <f t="shared" si="195"/>
        <v>0</v>
      </c>
      <c r="N392" s="126">
        <f t="shared" si="196"/>
        <v>0</v>
      </c>
      <c r="O392" s="110">
        <f t="shared" si="197"/>
        <v>0</v>
      </c>
      <c r="P392" s="110">
        <f t="shared" si="198"/>
        <v>0</v>
      </c>
      <c r="Q392" s="110">
        <f t="shared" si="209"/>
        <v>63.435696769069487</v>
      </c>
      <c r="R392" s="110">
        <f t="shared" si="210"/>
        <v>72.580196520861861</v>
      </c>
      <c r="S392" s="110">
        <f t="shared" si="211"/>
        <v>77.727602361392996</v>
      </c>
      <c r="T392" s="110">
        <f t="shared" si="212"/>
        <v>21.557669613876541</v>
      </c>
      <c r="U392" s="110"/>
      <c r="V392" s="110"/>
      <c r="W392" s="110"/>
      <c r="X392" s="110"/>
      <c r="Y392" s="110"/>
      <c r="Z392" s="110"/>
      <c r="AA392" s="110">
        <f t="shared" si="199"/>
        <v>0</v>
      </c>
      <c r="AB392" s="110">
        <f t="shared" si="200"/>
        <v>0</v>
      </c>
      <c r="AC392" s="110">
        <f t="shared" si="201"/>
        <v>0</v>
      </c>
      <c r="AD392" s="110">
        <f t="shared" si="202"/>
        <v>0</v>
      </c>
      <c r="AE392" s="110">
        <f t="shared" si="203"/>
        <v>0</v>
      </c>
      <c r="AF392" s="110">
        <f t="shared" si="204"/>
        <v>0</v>
      </c>
      <c r="AG392" s="110">
        <f t="shared" si="205"/>
        <v>0</v>
      </c>
      <c r="AH392" s="110">
        <f t="shared" si="206"/>
        <v>0</v>
      </c>
      <c r="AI392" s="110">
        <f t="shared" si="213"/>
        <v>4.4122373692411498</v>
      </c>
      <c r="AJ392" s="110">
        <f t="shared" si="214"/>
        <v>6.9746566938627224</v>
      </c>
      <c r="AK392" s="110">
        <f t="shared" si="215"/>
        <v>5.7397112485031325</v>
      </c>
      <c r="AL392" s="110">
        <f t="shared" si="216"/>
        <v>1.8014823927536845</v>
      </c>
      <c r="AM392" s="110">
        <f t="shared" si="217"/>
        <v>67.847934138310634</v>
      </c>
      <c r="AN392" s="110">
        <f t="shared" si="218"/>
        <v>79.554853214724588</v>
      </c>
      <c r="AO392" s="110">
        <f t="shared" si="219"/>
        <v>83.467313609896124</v>
      </c>
      <c r="AP392" s="110">
        <f t="shared" si="220"/>
        <v>23.359152006630225</v>
      </c>
      <c r="AQ392" s="90">
        <f t="shared" si="221"/>
        <v>0</v>
      </c>
      <c r="AR392" s="90">
        <f t="shared" si="222"/>
        <v>-13695.360000000008</v>
      </c>
      <c r="AS392" s="90">
        <f t="shared" si="223"/>
        <v>21233.169322062502</v>
      </c>
      <c r="AT392" s="89">
        <f t="shared" si="224"/>
        <v>0.55039146996227117</v>
      </c>
      <c r="AU392" s="109">
        <f t="shared" si="229"/>
        <v>1172.552506141039</v>
      </c>
      <c r="AV392" s="108">
        <f t="shared" si="207"/>
        <v>22405.721828203539</v>
      </c>
      <c r="AW392" s="129">
        <f t="shared" si="225"/>
        <v>0.63600824134623157</v>
      </c>
      <c r="AX392" s="90">
        <f t="shared" si="226"/>
        <v>1692.975004208635</v>
      </c>
      <c r="AY392" s="108">
        <f t="shared" si="208"/>
        <v>22926.144326271136</v>
      </c>
      <c r="AZ392" s="89">
        <f t="shared" si="227"/>
        <v>0.67400815504456424</v>
      </c>
      <c r="BA392" s="109"/>
      <c r="BB392" s="109">
        <f t="shared" si="228"/>
        <v>13695.360000000008</v>
      </c>
      <c r="BC392" s="109" t="e">
        <f>(B392*AM392)+(C392*AN392)+(D392*AO392)+(E392*AP392)+(F392*#REF!)+(G392*#REF!)</f>
        <v>#REF!</v>
      </c>
      <c r="BE392" s="108">
        <f t="shared" si="193"/>
        <v>101.199997</v>
      </c>
      <c r="BF392" s="108">
        <f t="shared" si="194"/>
        <v>0</v>
      </c>
    </row>
    <row r="393" spans="1:58" ht="12.75" customHeight="1" x14ac:dyDescent="0.2">
      <c r="A393" s="107">
        <v>41799</v>
      </c>
      <c r="B393" s="108">
        <v>100.620003</v>
      </c>
      <c r="C393" s="108">
        <v>80.559997999999993</v>
      </c>
      <c r="D393" s="108">
        <v>85.309997999999993</v>
      </c>
      <c r="E393" s="108">
        <v>103.269997</v>
      </c>
      <c r="F393" s="108"/>
      <c r="G393" s="108"/>
      <c r="L393" s="156">
        <f>IF(int=Weekly,-$B$4,IF(int=Bi_Weekly,-$B$4,IF(int=Monthly,0,IF(int=Quarterly,0,IF(int=Yearly,0,IF(int=None,0,0))))))</f>
        <v>0</v>
      </c>
      <c r="M393" s="110">
        <f t="shared" si="195"/>
        <v>0</v>
      </c>
      <c r="N393" s="126">
        <f t="shared" si="196"/>
        <v>0</v>
      </c>
      <c r="O393" s="110">
        <f t="shared" si="197"/>
        <v>0</v>
      </c>
      <c r="P393" s="110">
        <f t="shared" si="198"/>
        <v>0</v>
      </c>
      <c r="Q393" s="110">
        <f t="shared" si="209"/>
        <v>63.435696769069487</v>
      </c>
      <c r="R393" s="110">
        <f t="shared" si="210"/>
        <v>72.580196520861861</v>
      </c>
      <c r="S393" s="110">
        <f t="shared" si="211"/>
        <v>77.727602361392996</v>
      </c>
      <c r="T393" s="110">
        <f t="shared" si="212"/>
        <v>21.557669613876541</v>
      </c>
      <c r="U393" s="110"/>
      <c r="V393" s="110"/>
      <c r="W393" s="110"/>
      <c r="X393" s="110"/>
      <c r="Y393" s="110"/>
      <c r="Z393" s="110"/>
      <c r="AA393" s="110">
        <f t="shared" si="199"/>
        <v>0</v>
      </c>
      <c r="AB393" s="110">
        <f t="shared" si="200"/>
        <v>0</v>
      </c>
      <c r="AC393" s="110">
        <f t="shared" si="201"/>
        <v>0</v>
      </c>
      <c r="AD393" s="110">
        <f t="shared" si="202"/>
        <v>0</v>
      </c>
      <c r="AE393" s="110">
        <f t="shared" si="203"/>
        <v>0</v>
      </c>
      <c r="AF393" s="110">
        <f t="shared" si="204"/>
        <v>0</v>
      </c>
      <c r="AG393" s="110">
        <f t="shared" si="205"/>
        <v>0</v>
      </c>
      <c r="AH393" s="110">
        <f t="shared" si="206"/>
        <v>0</v>
      </c>
      <c r="AI393" s="110">
        <f t="shared" si="213"/>
        <v>4.4122373692411498</v>
      </c>
      <c r="AJ393" s="110">
        <f t="shared" si="214"/>
        <v>6.9746566938627224</v>
      </c>
      <c r="AK393" s="110">
        <f t="shared" si="215"/>
        <v>5.7397112485031325</v>
      </c>
      <c r="AL393" s="110">
        <f t="shared" si="216"/>
        <v>1.8014823927536845</v>
      </c>
      <c r="AM393" s="110">
        <f t="shared" si="217"/>
        <v>67.847934138310634</v>
      </c>
      <c r="AN393" s="110">
        <f t="shared" si="218"/>
        <v>79.554853214724588</v>
      </c>
      <c r="AO393" s="110">
        <f t="shared" si="219"/>
        <v>83.467313609896124</v>
      </c>
      <c r="AP393" s="110">
        <f t="shared" si="220"/>
        <v>23.359152006630225</v>
      </c>
      <c r="AQ393" s="90">
        <f t="shared" si="221"/>
        <v>0</v>
      </c>
      <c r="AR393" s="90">
        <f t="shared" si="222"/>
        <v>-13695.360000000008</v>
      </c>
      <c r="AS393" s="90">
        <f t="shared" si="223"/>
        <v>21087.162564118353</v>
      </c>
      <c r="AT393" s="89">
        <f t="shared" si="224"/>
        <v>0.53973043162927747</v>
      </c>
      <c r="AU393" s="109">
        <f t="shared" si="229"/>
        <v>1172.552506141039</v>
      </c>
      <c r="AV393" s="108">
        <f t="shared" si="207"/>
        <v>22259.715070259394</v>
      </c>
      <c r="AW393" s="129">
        <f t="shared" si="225"/>
        <v>0.6253472030132381</v>
      </c>
      <c r="AX393" s="90">
        <f t="shared" si="226"/>
        <v>1681.5315030636295</v>
      </c>
      <c r="AY393" s="108">
        <f t="shared" si="208"/>
        <v>22768.694067181983</v>
      </c>
      <c r="AZ393" s="89">
        <f t="shared" si="227"/>
        <v>0.66251154165950865</v>
      </c>
      <c r="BA393" s="109"/>
      <c r="BB393" s="109">
        <f t="shared" si="228"/>
        <v>13695.360000000008</v>
      </c>
      <c r="BC393" s="109" t="e">
        <f>(B393*AM393)+(C393*AN393)+(D393*AO393)+(E393*AP393)+(F393*#REF!)+(G393*#REF!)</f>
        <v>#REF!</v>
      </c>
      <c r="BE393" s="108">
        <f t="shared" si="193"/>
        <v>100.620003</v>
      </c>
      <c r="BF393" s="108">
        <f t="shared" si="194"/>
        <v>0</v>
      </c>
    </row>
    <row r="394" spans="1:58" ht="12.75" customHeight="1" x14ac:dyDescent="0.2">
      <c r="A394" s="107">
        <v>41806</v>
      </c>
      <c r="B394" s="108">
        <v>102.16999800000001</v>
      </c>
      <c r="C394" s="108">
        <v>81.919998000000007</v>
      </c>
      <c r="D394" s="108">
        <v>86.690002000000007</v>
      </c>
      <c r="E394" s="108">
        <v>105.08000199999999</v>
      </c>
      <c r="F394" s="108"/>
      <c r="G394" s="108"/>
      <c r="L394" s="156">
        <f>IF(int=Weekly,-$B$4,IF(int=Bi_Weekly,0,IF(int=Monthly,0,IF(int=Quarterly,0,IF(int=Yearly,0,IF(int=None,0,0))))))</f>
        <v>0</v>
      </c>
      <c r="M394" s="110">
        <f t="shared" si="195"/>
        <v>0</v>
      </c>
      <c r="N394" s="126">
        <f t="shared" si="196"/>
        <v>0</v>
      </c>
      <c r="O394" s="110">
        <f t="shared" si="197"/>
        <v>0</v>
      </c>
      <c r="P394" s="110">
        <f t="shared" si="198"/>
        <v>0</v>
      </c>
      <c r="Q394" s="110">
        <f t="shared" si="209"/>
        <v>63.435696769069487</v>
      </c>
      <c r="R394" s="110">
        <f t="shared" si="210"/>
        <v>72.580196520861861</v>
      </c>
      <c r="S394" s="110">
        <f t="shared" si="211"/>
        <v>77.727602361392996</v>
      </c>
      <c r="T394" s="110">
        <f t="shared" si="212"/>
        <v>21.557669613876541</v>
      </c>
      <c r="U394" s="110"/>
      <c r="V394" s="110"/>
      <c r="W394" s="110"/>
      <c r="X394" s="110"/>
      <c r="Y394" s="110"/>
      <c r="Z394" s="110"/>
      <c r="AA394" s="110">
        <f t="shared" si="199"/>
        <v>0</v>
      </c>
      <c r="AB394" s="110">
        <f t="shared" si="200"/>
        <v>0</v>
      </c>
      <c r="AC394" s="110">
        <f t="shared" si="201"/>
        <v>0</v>
      </c>
      <c r="AD394" s="110">
        <f t="shared" si="202"/>
        <v>0</v>
      </c>
      <c r="AE394" s="110">
        <f t="shared" si="203"/>
        <v>0</v>
      </c>
      <c r="AF394" s="110">
        <f t="shared" si="204"/>
        <v>0</v>
      </c>
      <c r="AG394" s="110">
        <f t="shared" si="205"/>
        <v>0</v>
      </c>
      <c r="AH394" s="110">
        <f t="shared" si="206"/>
        <v>0</v>
      </c>
      <c r="AI394" s="110">
        <f t="shared" si="213"/>
        <v>4.4122373692411498</v>
      </c>
      <c r="AJ394" s="110">
        <f t="shared" si="214"/>
        <v>6.9746566938627224</v>
      </c>
      <c r="AK394" s="110">
        <f t="shared" si="215"/>
        <v>5.7397112485031325</v>
      </c>
      <c r="AL394" s="110">
        <f t="shared" si="216"/>
        <v>1.8014823927536845</v>
      </c>
      <c r="AM394" s="110">
        <f t="shared" si="217"/>
        <v>67.847934138310634</v>
      </c>
      <c r="AN394" s="110">
        <f t="shared" si="218"/>
        <v>79.554853214724588</v>
      </c>
      <c r="AO394" s="110">
        <f t="shared" si="219"/>
        <v>83.467313609896124</v>
      </c>
      <c r="AP394" s="110">
        <f t="shared" si="220"/>
        <v>23.359152006630225</v>
      </c>
      <c r="AQ394" s="90">
        <f t="shared" si="221"/>
        <v>0</v>
      </c>
      <c r="AR394" s="90">
        <f t="shared" si="222"/>
        <v>-13695.360000000008</v>
      </c>
      <c r="AS394" s="90">
        <f t="shared" si="223"/>
        <v>21430.480536158899</v>
      </c>
      <c r="AT394" s="89">
        <f t="shared" si="224"/>
        <v>0.56479862786804347</v>
      </c>
      <c r="AU394" s="109">
        <f t="shared" si="229"/>
        <v>1172.552506141039</v>
      </c>
      <c r="AV394" s="108">
        <f t="shared" si="207"/>
        <v>22603.03304229994</v>
      </c>
      <c r="AW394" s="129">
        <f t="shared" si="225"/>
        <v>0.65041539925200409</v>
      </c>
      <c r="AX394" s="90">
        <f t="shared" si="226"/>
        <v>1709.0374986484956</v>
      </c>
      <c r="AY394" s="108">
        <f t="shared" si="208"/>
        <v>23139.518034807395</v>
      </c>
      <c r="AZ394" s="89">
        <f t="shared" si="227"/>
        <v>0.68958815502530646</v>
      </c>
      <c r="BA394" s="109"/>
      <c r="BB394" s="109">
        <f t="shared" si="228"/>
        <v>13695.360000000008</v>
      </c>
      <c r="BC394" s="109" t="e">
        <f>(B394*AM394)+(C394*AN394)+(D394*AO394)+(E394*AP394)+(F394*#REF!)+(G394*#REF!)</f>
        <v>#REF!</v>
      </c>
      <c r="BE394" s="108">
        <f t="shared" si="193"/>
        <v>102.16999800000001</v>
      </c>
      <c r="BF394" s="108">
        <f t="shared" si="194"/>
        <v>0</v>
      </c>
    </row>
    <row r="395" spans="1:58" ht="12.75" customHeight="1" x14ac:dyDescent="0.2">
      <c r="A395" s="107">
        <v>41813</v>
      </c>
      <c r="B395" s="108">
        <v>101.730003</v>
      </c>
      <c r="C395" s="108">
        <v>81.040001000000004</v>
      </c>
      <c r="D395" s="108">
        <v>86.760002</v>
      </c>
      <c r="E395" s="108">
        <v>105.18</v>
      </c>
      <c r="F395" s="108"/>
      <c r="G395" s="108"/>
      <c r="L395" s="156">
        <f>IF(int=Weekly,-$B$4,IF(int=Bi_Weekly,-$B$4,IF(int=Monthly,-$B$4,IF(int=Quarterly,0,IF(int=Yearly,0,IF(int=None,0,0))))))</f>
        <v>0</v>
      </c>
      <c r="M395" s="110">
        <f t="shared" si="195"/>
        <v>0</v>
      </c>
      <c r="N395" s="126">
        <f t="shared" si="196"/>
        <v>0</v>
      </c>
      <c r="O395" s="110">
        <f t="shared" si="197"/>
        <v>0</v>
      </c>
      <c r="P395" s="110">
        <f t="shared" si="198"/>
        <v>0</v>
      </c>
      <c r="Q395" s="110">
        <f t="shared" si="209"/>
        <v>63.435696769069487</v>
      </c>
      <c r="R395" s="110">
        <f t="shared" si="210"/>
        <v>72.580196520861861</v>
      </c>
      <c r="S395" s="110">
        <f t="shared" si="211"/>
        <v>77.727602361392996</v>
      </c>
      <c r="T395" s="110">
        <f t="shared" si="212"/>
        <v>21.557669613876541</v>
      </c>
      <c r="U395" s="110">
        <v>0.42</v>
      </c>
      <c r="V395" s="110">
        <v>0.45400000000000001</v>
      </c>
      <c r="W395" s="110"/>
      <c r="X395" s="110"/>
      <c r="Y395" s="110">
        <v>0.51300000000000001</v>
      </c>
      <c r="Z395" s="110">
        <v>0.41799999999999998</v>
      </c>
      <c r="AA395" s="110">
        <f t="shared" si="199"/>
        <v>26.642992643009183</v>
      </c>
      <c r="AB395" s="110">
        <f t="shared" si="200"/>
        <v>32.951409220471284</v>
      </c>
      <c r="AC395" s="110">
        <f t="shared" si="201"/>
        <v>0</v>
      </c>
      <c r="AD395" s="110">
        <f t="shared" si="202"/>
        <v>0</v>
      </c>
      <c r="AE395" s="110">
        <f t="shared" si="203"/>
        <v>0.26189906475289482</v>
      </c>
      <c r="AF395" s="110">
        <f t="shared" si="204"/>
        <v>0.40660672277720333</v>
      </c>
      <c r="AG395" s="110">
        <f t="shared" si="205"/>
        <v>0</v>
      </c>
      <c r="AH395" s="110">
        <f t="shared" si="206"/>
        <v>0</v>
      </c>
      <c r="AI395" s="110">
        <f t="shared" si="213"/>
        <v>4.674136433994045</v>
      </c>
      <c r="AJ395" s="110">
        <f t="shared" si="214"/>
        <v>7.3812634166399258</v>
      </c>
      <c r="AK395" s="110">
        <f t="shared" si="215"/>
        <v>5.7397112485031325</v>
      </c>
      <c r="AL395" s="110">
        <f t="shared" si="216"/>
        <v>1.8014823927536845</v>
      </c>
      <c r="AM395" s="110">
        <f t="shared" si="217"/>
        <v>68.109833203063531</v>
      </c>
      <c r="AN395" s="110">
        <f t="shared" si="218"/>
        <v>79.961459937501786</v>
      </c>
      <c r="AO395" s="110">
        <f t="shared" si="219"/>
        <v>83.467313609896124</v>
      </c>
      <c r="AP395" s="110">
        <f t="shared" si="220"/>
        <v>23.359152006630225</v>
      </c>
      <c r="AQ395" s="90">
        <f t="shared" si="221"/>
        <v>59.594401863480471</v>
      </c>
      <c r="AR395" s="90">
        <f t="shared" si="222"/>
        <v>-13695.360000000008</v>
      </c>
      <c r="AS395" s="90">
        <f t="shared" si="223"/>
        <v>21346.295447572567</v>
      </c>
      <c r="AT395" s="89">
        <f t="shared" si="224"/>
        <v>0.55865164899444442</v>
      </c>
      <c r="AU395" s="109">
        <f t="shared" si="229"/>
        <v>1232.1469080045194</v>
      </c>
      <c r="AV395" s="108">
        <f t="shared" si="207"/>
        <v>22578.442355577088</v>
      </c>
      <c r="AW395" s="129">
        <f t="shared" si="225"/>
        <v>0.64861985048783488</v>
      </c>
      <c r="AX395" s="90">
        <f t="shared" si="226"/>
        <v>1761.1347855877736</v>
      </c>
      <c r="AY395" s="108">
        <f t="shared" si="208"/>
        <v>23107.430233160339</v>
      </c>
      <c r="AZ395" s="89">
        <f t="shared" si="227"/>
        <v>0.68724518619155139</v>
      </c>
      <c r="BA395" s="109"/>
      <c r="BB395" s="109">
        <f t="shared" si="228"/>
        <v>13695.360000000008</v>
      </c>
      <c r="BC395" s="109" t="e">
        <f>(B395*AM395)+(C395*AN395)+(D395*AO395)+(E395*AP395)+(F395*#REF!)+(G395*#REF!)</f>
        <v>#REF!</v>
      </c>
      <c r="BE395" s="108">
        <f t="shared" si="193"/>
        <v>101.730003</v>
      </c>
      <c r="BF395" s="108">
        <f t="shared" si="194"/>
        <v>0</v>
      </c>
    </row>
    <row r="396" spans="1:58" ht="12.75" customHeight="1" x14ac:dyDescent="0.2">
      <c r="A396" s="107">
        <v>41820</v>
      </c>
      <c r="B396" s="108">
        <v>102.980003</v>
      </c>
      <c r="C396" s="108">
        <v>81.819999999999993</v>
      </c>
      <c r="D396" s="108">
        <v>87.489998</v>
      </c>
      <c r="E396" s="108">
        <v>106.589996</v>
      </c>
      <c r="F396" s="108"/>
      <c r="G396" s="108"/>
      <c r="L396" s="156">
        <f>IF(int=Weekly,-$B$4,IF(int=Bi_Weekly,0,IF(int=Monthly,0,IF(int=Quarterly,0,IF(int=Yearly,0,IF(int=None,0,0))))))</f>
        <v>0</v>
      </c>
      <c r="M396" s="110">
        <f t="shared" si="195"/>
        <v>0</v>
      </c>
      <c r="N396" s="126">
        <f t="shared" si="196"/>
        <v>0</v>
      </c>
      <c r="O396" s="110">
        <f t="shared" si="197"/>
        <v>0</v>
      </c>
      <c r="P396" s="110">
        <f t="shared" si="198"/>
        <v>0</v>
      </c>
      <c r="Q396" s="110">
        <f t="shared" si="209"/>
        <v>63.435696769069487</v>
      </c>
      <c r="R396" s="110">
        <f t="shared" si="210"/>
        <v>72.580196520861861</v>
      </c>
      <c r="S396" s="110">
        <f t="shared" si="211"/>
        <v>77.727602361392996</v>
      </c>
      <c r="T396" s="110">
        <f t="shared" si="212"/>
        <v>21.557669613876541</v>
      </c>
      <c r="U396" s="110"/>
      <c r="V396" s="110"/>
      <c r="W396" s="110"/>
      <c r="X396" s="110"/>
      <c r="Y396" s="110"/>
      <c r="Z396" s="110"/>
      <c r="AA396" s="110">
        <f t="shared" si="199"/>
        <v>0</v>
      </c>
      <c r="AB396" s="110">
        <f t="shared" si="200"/>
        <v>0</v>
      </c>
      <c r="AC396" s="110">
        <f t="shared" si="201"/>
        <v>0</v>
      </c>
      <c r="AD396" s="110">
        <f t="shared" si="202"/>
        <v>0</v>
      </c>
      <c r="AE396" s="110">
        <f t="shared" si="203"/>
        <v>0</v>
      </c>
      <c r="AF396" s="110">
        <f t="shared" si="204"/>
        <v>0</v>
      </c>
      <c r="AG396" s="110">
        <f t="shared" si="205"/>
        <v>0</v>
      </c>
      <c r="AH396" s="110">
        <f t="shared" si="206"/>
        <v>0</v>
      </c>
      <c r="AI396" s="110">
        <f t="shared" si="213"/>
        <v>4.674136433994045</v>
      </c>
      <c r="AJ396" s="110">
        <f t="shared" si="214"/>
        <v>7.3812634166399258</v>
      </c>
      <c r="AK396" s="110">
        <f t="shared" si="215"/>
        <v>5.7397112485031325</v>
      </c>
      <c r="AL396" s="110">
        <f t="shared" si="216"/>
        <v>1.8014823927536845</v>
      </c>
      <c r="AM396" s="110">
        <f t="shared" si="217"/>
        <v>68.109833203063531</v>
      </c>
      <c r="AN396" s="110">
        <f t="shared" si="218"/>
        <v>79.961459937501786</v>
      </c>
      <c r="AO396" s="110">
        <f t="shared" si="219"/>
        <v>83.467313609896124</v>
      </c>
      <c r="AP396" s="110">
        <f t="shared" si="220"/>
        <v>23.359152006630225</v>
      </c>
      <c r="AQ396" s="90">
        <f t="shared" si="221"/>
        <v>0</v>
      </c>
      <c r="AR396" s="90">
        <f t="shared" si="222"/>
        <v>-13695.360000000008</v>
      </c>
      <c r="AS396" s="90">
        <f t="shared" si="223"/>
        <v>21569.339615978271</v>
      </c>
      <c r="AT396" s="89">
        <f t="shared" si="224"/>
        <v>0.57493776110874473</v>
      </c>
      <c r="AU396" s="109">
        <f t="shared" si="229"/>
        <v>1232.1469080045194</v>
      </c>
      <c r="AV396" s="108">
        <f t="shared" si="207"/>
        <v>22801.486523982792</v>
      </c>
      <c r="AW396" s="129">
        <f t="shared" si="225"/>
        <v>0.66490596260213519</v>
      </c>
      <c r="AX396" s="90">
        <f t="shared" si="226"/>
        <v>1779.4648834343971</v>
      </c>
      <c r="AY396" s="108">
        <f t="shared" si="208"/>
        <v>23348.804499412669</v>
      </c>
      <c r="AZ396" s="89">
        <f t="shared" si="227"/>
        <v>0.7048697149554779</v>
      </c>
      <c r="BA396" s="109"/>
      <c r="BB396" s="109">
        <f t="shared" si="228"/>
        <v>13695.360000000008</v>
      </c>
      <c r="BC396" s="109" t="e">
        <f>(B396*AM396)+(C396*AN396)+(D396*AO396)+(E396*AP396)+(F396*#REF!)+(G396*#REF!)</f>
        <v>#REF!</v>
      </c>
      <c r="BE396" s="108">
        <f t="shared" si="193"/>
        <v>102.980003</v>
      </c>
      <c r="BF396" s="108">
        <f t="shared" si="194"/>
        <v>0</v>
      </c>
    </row>
    <row r="397" spans="1:58" ht="12.75" customHeight="1" x14ac:dyDescent="0.2">
      <c r="A397" s="107">
        <v>41827</v>
      </c>
      <c r="B397" s="108">
        <v>101.739998</v>
      </c>
      <c r="C397" s="108">
        <v>81.300003000000004</v>
      </c>
      <c r="D397" s="108">
        <v>86.690002000000007</v>
      </c>
      <c r="E397" s="108">
        <v>103.879997</v>
      </c>
      <c r="F397" s="108"/>
      <c r="G397" s="108"/>
      <c r="L397" s="156">
        <f>IF(int=Weekly,-$B$4,IF(int=Bi_Weekly,-$B$4,IF(int=Monthly,0,IF(int=Quarterly,0,IF(int=Yearly,0,IF(int=None,0,0))))))</f>
        <v>0</v>
      </c>
      <c r="M397" s="110">
        <f t="shared" si="195"/>
        <v>0</v>
      </c>
      <c r="N397" s="126">
        <f t="shared" si="196"/>
        <v>0</v>
      </c>
      <c r="O397" s="110">
        <f t="shared" si="197"/>
        <v>0</v>
      </c>
      <c r="P397" s="110">
        <f t="shared" si="198"/>
        <v>0</v>
      </c>
      <c r="Q397" s="110">
        <f t="shared" si="209"/>
        <v>63.435696769069487</v>
      </c>
      <c r="R397" s="110">
        <f t="shared" si="210"/>
        <v>72.580196520861861</v>
      </c>
      <c r="S397" s="110">
        <f t="shared" si="211"/>
        <v>77.727602361392996</v>
      </c>
      <c r="T397" s="110">
        <f t="shared" si="212"/>
        <v>21.557669613876541</v>
      </c>
      <c r="U397" s="110"/>
      <c r="V397" s="110"/>
      <c r="W397" s="110"/>
      <c r="X397" s="110"/>
      <c r="Y397" s="110"/>
      <c r="Z397" s="110"/>
      <c r="AA397" s="110">
        <f t="shared" si="199"/>
        <v>0</v>
      </c>
      <c r="AB397" s="110">
        <f t="shared" si="200"/>
        <v>0</v>
      </c>
      <c r="AC397" s="110">
        <f t="shared" si="201"/>
        <v>0</v>
      </c>
      <c r="AD397" s="110">
        <f t="shared" si="202"/>
        <v>0</v>
      </c>
      <c r="AE397" s="110">
        <f t="shared" si="203"/>
        <v>0</v>
      </c>
      <c r="AF397" s="110">
        <f t="shared" si="204"/>
        <v>0</v>
      </c>
      <c r="AG397" s="110">
        <f t="shared" si="205"/>
        <v>0</v>
      </c>
      <c r="AH397" s="110">
        <f t="shared" si="206"/>
        <v>0</v>
      </c>
      <c r="AI397" s="110">
        <f t="shared" si="213"/>
        <v>4.674136433994045</v>
      </c>
      <c r="AJ397" s="110">
        <f t="shared" si="214"/>
        <v>7.3812634166399258</v>
      </c>
      <c r="AK397" s="110">
        <f t="shared" si="215"/>
        <v>5.7397112485031325</v>
      </c>
      <c r="AL397" s="110">
        <f t="shared" si="216"/>
        <v>1.8014823927536845</v>
      </c>
      <c r="AM397" s="110">
        <f t="shared" si="217"/>
        <v>68.109833203063531</v>
      </c>
      <c r="AN397" s="110">
        <f t="shared" si="218"/>
        <v>79.961459937501786</v>
      </c>
      <c r="AO397" s="110">
        <f t="shared" si="219"/>
        <v>83.467313609896124</v>
      </c>
      <c r="AP397" s="110">
        <f t="shared" si="220"/>
        <v>23.359152006630225</v>
      </c>
      <c r="AQ397" s="90">
        <f t="shared" si="221"/>
        <v>0</v>
      </c>
      <c r="AR397" s="90">
        <f t="shared" si="222"/>
        <v>-13695.360000000008</v>
      </c>
      <c r="AS397" s="90">
        <f t="shared" si="223"/>
        <v>21332.334516281244</v>
      </c>
      <c r="AT397" s="89">
        <f t="shared" si="224"/>
        <v>0.55763225766107882</v>
      </c>
      <c r="AU397" s="109">
        <f t="shared" si="229"/>
        <v>1232.1469080045194</v>
      </c>
      <c r="AV397" s="108">
        <f t="shared" si="207"/>
        <v>22564.481424285765</v>
      </c>
      <c r="AW397" s="129">
        <f t="shared" si="225"/>
        <v>0.64760045915446929</v>
      </c>
      <c r="AX397" s="90">
        <f t="shared" si="226"/>
        <v>1760.356934529862</v>
      </c>
      <c r="AY397" s="108">
        <f t="shared" si="208"/>
        <v>23092.691450811108</v>
      </c>
      <c r="AZ397" s="89">
        <f t="shared" si="227"/>
        <v>0.68616899817245369</v>
      </c>
      <c r="BA397" s="109"/>
      <c r="BB397" s="109">
        <f t="shared" si="228"/>
        <v>13695.360000000008</v>
      </c>
      <c r="BC397" s="109" t="e">
        <f>(B397*AM397)+(C397*AN397)+(D397*AO397)+(E397*AP397)+(F397*#REF!)+(G397*#REF!)</f>
        <v>#REF!</v>
      </c>
      <c r="BE397" s="108">
        <f t="shared" si="193"/>
        <v>101.739998</v>
      </c>
      <c r="BF397" s="108">
        <f t="shared" si="194"/>
        <v>0</v>
      </c>
    </row>
    <row r="398" spans="1:58" ht="12.75" customHeight="1" x14ac:dyDescent="0.2">
      <c r="A398" s="107">
        <v>41834</v>
      </c>
      <c r="B398" s="108">
        <v>102.139999</v>
      </c>
      <c r="C398" s="108">
        <v>82.050003000000004</v>
      </c>
      <c r="D398" s="108">
        <v>86.699996999999996</v>
      </c>
      <c r="E398" s="108">
        <v>103.879997</v>
      </c>
      <c r="F398" s="108"/>
      <c r="G398" s="108"/>
      <c r="L398" s="156">
        <f>IF(int=Weekly,-$B$4,IF(int=Bi_Weekly,0,IF(int=Monthly,0,IF(int=Quarterly,0,IF(int=Yearly,0,IF(int=None,0,0))))))</f>
        <v>0</v>
      </c>
      <c r="M398" s="110">
        <f t="shared" si="195"/>
        <v>0</v>
      </c>
      <c r="N398" s="126">
        <f t="shared" si="196"/>
        <v>0</v>
      </c>
      <c r="O398" s="110">
        <f t="shared" si="197"/>
        <v>0</v>
      </c>
      <c r="P398" s="110">
        <f t="shared" si="198"/>
        <v>0</v>
      </c>
      <c r="Q398" s="110">
        <f t="shared" si="209"/>
        <v>63.435696769069487</v>
      </c>
      <c r="R398" s="110">
        <f t="shared" si="210"/>
        <v>72.580196520861861</v>
      </c>
      <c r="S398" s="110">
        <f t="shared" si="211"/>
        <v>77.727602361392996</v>
      </c>
      <c r="T398" s="110">
        <f t="shared" si="212"/>
        <v>21.557669613876541</v>
      </c>
      <c r="U398" s="110"/>
      <c r="V398" s="110"/>
      <c r="W398" s="110"/>
      <c r="X398" s="110"/>
      <c r="Y398" s="110"/>
      <c r="Z398" s="110"/>
      <c r="AA398" s="110">
        <f t="shared" si="199"/>
        <v>0</v>
      </c>
      <c r="AB398" s="110">
        <f t="shared" si="200"/>
        <v>0</v>
      </c>
      <c r="AC398" s="110">
        <f t="shared" si="201"/>
        <v>0</v>
      </c>
      <c r="AD398" s="110">
        <f t="shared" si="202"/>
        <v>0</v>
      </c>
      <c r="AE398" s="110">
        <f t="shared" si="203"/>
        <v>0</v>
      </c>
      <c r="AF398" s="110">
        <f t="shared" si="204"/>
        <v>0</v>
      </c>
      <c r="AG398" s="110">
        <f t="shared" si="205"/>
        <v>0</v>
      </c>
      <c r="AH398" s="110">
        <f t="shared" si="206"/>
        <v>0</v>
      </c>
      <c r="AI398" s="110">
        <f t="shared" si="213"/>
        <v>4.674136433994045</v>
      </c>
      <c r="AJ398" s="110">
        <f t="shared" si="214"/>
        <v>7.3812634166399258</v>
      </c>
      <c r="AK398" s="110">
        <f t="shared" si="215"/>
        <v>5.7397112485031325</v>
      </c>
      <c r="AL398" s="110">
        <f t="shared" si="216"/>
        <v>1.8014823927536845</v>
      </c>
      <c r="AM398" s="110">
        <f t="shared" si="217"/>
        <v>68.109833203063531</v>
      </c>
      <c r="AN398" s="110">
        <f t="shared" si="218"/>
        <v>79.961459937501786</v>
      </c>
      <c r="AO398" s="110">
        <f t="shared" si="219"/>
        <v>83.467313609896124</v>
      </c>
      <c r="AP398" s="110">
        <f t="shared" si="220"/>
        <v>23.359152006630225</v>
      </c>
      <c r="AQ398" s="90">
        <f t="shared" si="221"/>
        <v>0</v>
      </c>
      <c r="AR398" s="90">
        <f t="shared" si="222"/>
        <v>-13695.360000000008</v>
      </c>
      <c r="AS398" s="90">
        <f t="shared" si="223"/>
        <v>21412.920893200819</v>
      </c>
      <c r="AT398" s="89">
        <f t="shared" si="224"/>
        <v>0.5635164678548652</v>
      </c>
      <c r="AU398" s="109">
        <f t="shared" si="229"/>
        <v>1232.1469080045194</v>
      </c>
      <c r="AV398" s="108">
        <f t="shared" si="207"/>
        <v>22645.067801205339</v>
      </c>
      <c r="AW398" s="129">
        <f t="shared" si="225"/>
        <v>0.65348466934825566</v>
      </c>
      <c r="AX398" s="90">
        <f t="shared" si="226"/>
        <v>1767.8199097540048</v>
      </c>
      <c r="AY398" s="108">
        <f t="shared" si="208"/>
        <v>23180.740802954824</v>
      </c>
      <c r="AZ398" s="89">
        <f t="shared" si="227"/>
        <v>0.69259813564264183</v>
      </c>
      <c r="BA398" s="109"/>
      <c r="BB398" s="109">
        <f t="shared" si="228"/>
        <v>13695.360000000008</v>
      </c>
      <c r="BC398" s="109" t="e">
        <f>(B398*AM398)+(C398*AN398)+(D398*AO398)+(E398*AP398)+(F398*#REF!)+(G398*#REF!)</f>
        <v>#REF!</v>
      </c>
      <c r="BE398" s="108">
        <f t="shared" si="193"/>
        <v>102.139999</v>
      </c>
      <c r="BF398" s="108">
        <f t="shared" si="194"/>
        <v>0</v>
      </c>
    </row>
    <row r="399" spans="1:58" ht="12.75" customHeight="1" x14ac:dyDescent="0.2">
      <c r="A399" s="107">
        <v>41841</v>
      </c>
      <c r="B399" s="108">
        <v>102.139999</v>
      </c>
      <c r="C399" s="108">
        <v>82.089995999999999</v>
      </c>
      <c r="D399" s="108">
        <v>86.82</v>
      </c>
      <c r="E399" s="108">
        <v>103.089996</v>
      </c>
      <c r="F399" s="108"/>
      <c r="G399" s="108"/>
      <c r="L399" s="156">
        <f>IF(int=Weekly,-$B$4,IF(int=Bi_Weekly,-$B$4,IF(int=Monthly,-$B$4,IF(int=Quarterly,-$B$4,IF(int=Yearly,-$B$4,IF(int=None,0,0))))))</f>
        <v>-489.12</v>
      </c>
      <c r="M399" s="110">
        <f t="shared" si="195"/>
        <v>1.5357429560969547</v>
      </c>
      <c r="N399" s="126">
        <f t="shared" si="196"/>
        <v>1.7308973921743156</v>
      </c>
      <c r="O399" s="110">
        <f t="shared" si="197"/>
        <v>1.6292732550103666</v>
      </c>
      <c r="P399" s="110">
        <f t="shared" si="198"/>
        <v>0.4725613918929632</v>
      </c>
      <c r="Q399" s="110">
        <f t="shared" si="209"/>
        <v>64.971439725166448</v>
      </c>
      <c r="R399" s="110">
        <f t="shared" si="210"/>
        <v>74.311093913036174</v>
      </c>
      <c r="S399" s="110">
        <f t="shared" si="211"/>
        <v>79.356875616403357</v>
      </c>
      <c r="T399" s="110">
        <f t="shared" si="212"/>
        <v>22.030231005769505</v>
      </c>
      <c r="U399" s="110"/>
      <c r="V399" s="110"/>
      <c r="W399" s="110"/>
      <c r="X399" s="110"/>
      <c r="Y399" s="110"/>
      <c r="Z399" s="110"/>
      <c r="AA399" s="110">
        <f t="shared" si="199"/>
        <v>0</v>
      </c>
      <c r="AB399" s="110">
        <f t="shared" si="200"/>
        <v>0</v>
      </c>
      <c r="AC399" s="110">
        <f t="shared" si="201"/>
        <v>0</v>
      </c>
      <c r="AD399" s="110">
        <f t="shared" si="202"/>
        <v>0</v>
      </c>
      <c r="AE399" s="110">
        <f t="shared" si="203"/>
        <v>0</v>
      </c>
      <c r="AF399" s="110">
        <f t="shared" si="204"/>
        <v>0</v>
      </c>
      <c r="AG399" s="110">
        <f t="shared" si="205"/>
        <v>0</v>
      </c>
      <c r="AH399" s="110">
        <f t="shared" si="206"/>
        <v>0</v>
      </c>
      <c r="AI399" s="110">
        <f t="shared" si="213"/>
        <v>4.674136433994045</v>
      </c>
      <c r="AJ399" s="110">
        <f t="shared" si="214"/>
        <v>7.3812634166399258</v>
      </c>
      <c r="AK399" s="110">
        <f t="shared" si="215"/>
        <v>5.7397112485031325</v>
      </c>
      <c r="AL399" s="110">
        <f t="shared" si="216"/>
        <v>1.8014823927536845</v>
      </c>
      <c r="AM399" s="110">
        <f t="shared" si="217"/>
        <v>69.645576159160498</v>
      </c>
      <c r="AN399" s="110">
        <f t="shared" si="218"/>
        <v>81.692357329676099</v>
      </c>
      <c r="AO399" s="110">
        <f t="shared" si="219"/>
        <v>85.096586864906484</v>
      </c>
      <c r="AP399" s="110">
        <f t="shared" si="220"/>
        <v>23.831713398523188</v>
      </c>
      <c r="AQ399" s="90">
        <f t="shared" si="221"/>
        <v>0</v>
      </c>
      <c r="AR399" s="90">
        <f t="shared" si="222"/>
        <v>-14184.480000000009</v>
      </c>
      <c r="AS399" s="90">
        <f t="shared" si="223"/>
        <v>21897.240557913818</v>
      </c>
      <c r="AT399" s="89">
        <f t="shared" si="224"/>
        <v>0.5437464438536912</v>
      </c>
      <c r="AU399" s="109">
        <f t="shared" si="229"/>
        <v>1232.1469080045194</v>
      </c>
      <c r="AV399" s="108">
        <f t="shared" si="207"/>
        <v>23129.387465918338</v>
      </c>
      <c r="AW399" s="129">
        <f t="shared" si="225"/>
        <v>0.63061229357144732</v>
      </c>
      <c r="AX399" s="90">
        <f t="shared" si="226"/>
        <v>1767.3807182990226</v>
      </c>
      <c r="AY399" s="108">
        <f t="shared" si="208"/>
        <v>23664.621276212842</v>
      </c>
      <c r="AZ399" s="89">
        <f t="shared" si="227"/>
        <v>0.66834605683203252</v>
      </c>
      <c r="BA399" s="109"/>
      <c r="BB399" s="109">
        <f t="shared" si="228"/>
        <v>14184.480000000009</v>
      </c>
      <c r="BC399" s="109" t="e">
        <f>(B399*AM399)+(C399*AN399)+(D399*AO399)+(E399*AP399)+(F399*#REF!)+(G399*#REF!)</f>
        <v>#REF!</v>
      </c>
      <c r="BE399" s="108">
        <f t="shared" si="193"/>
        <v>102.139999</v>
      </c>
      <c r="BF399" s="108">
        <f t="shared" si="194"/>
        <v>0</v>
      </c>
    </row>
    <row r="400" spans="1:58" ht="12.75" customHeight="1" x14ac:dyDescent="0.2">
      <c r="A400" s="107">
        <v>41848</v>
      </c>
      <c r="B400" s="108">
        <v>99.489998</v>
      </c>
      <c r="C400" s="108">
        <v>79.730002999999996</v>
      </c>
      <c r="D400" s="108">
        <v>84.589995999999999</v>
      </c>
      <c r="E400" s="108">
        <v>100.30999799999999</v>
      </c>
      <c r="F400" s="108"/>
      <c r="G400" s="108"/>
      <c r="L400" s="156">
        <f>IF(int=Weekly,-$B$4,IF(int=Bi_Weekly,0,IF(int=Monthly,0,IF(int=Quarterly,0,IF(int=Yearly,0,IF(int=None,0,0))))))</f>
        <v>0</v>
      </c>
      <c r="M400" s="110">
        <f t="shared" si="195"/>
        <v>0</v>
      </c>
      <c r="N400" s="126">
        <f t="shared" si="196"/>
        <v>0</v>
      </c>
      <c r="O400" s="110">
        <f t="shared" si="197"/>
        <v>0</v>
      </c>
      <c r="P400" s="110">
        <f t="shared" si="198"/>
        <v>0</v>
      </c>
      <c r="Q400" s="110">
        <f t="shared" si="209"/>
        <v>64.971439725166448</v>
      </c>
      <c r="R400" s="110">
        <f t="shared" si="210"/>
        <v>74.311093913036174</v>
      </c>
      <c r="S400" s="110">
        <f t="shared" si="211"/>
        <v>79.356875616403357</v>
      </c>
      <c r="T400" s="110">
        <f t="shared" si="212"/>
        <v>22.030231005769505</v>
      </c>
      <c r="U400" s="110"/>
      <c r="V400" s="110"/>
      <c r="W400" s="110"/>
      <c r="X400" s="110"/>
      <c r="Y400" s="110"/>
      <c r="Z400" s="110"/>
      <c r="AA400" s="110">
        <f t="shared" si="199"/>
        <v>0</v>
      </c>
      <c r="AB400" s="110">
        <f t="shared" si="200"/>
        <v>0</v>
      </c>
      <c r="AC400" s="110">
        <f t="shared" si="201"/>
        <v>0</v>
      </c>
      <c r="AD400" s="110">
        <f t="shared" si="202"/>
        <v>0</v>
      </c>
      <c r="AE400" s="110">
        <f t="shared" si="203"/>
        <v>0</v>
      </c>
      <c r="AF400" s="110">
        <f t="shared" si="204"/>
        <v>0</v>
      </c>
      <c r="AG400" s="110">
        <f t="shared" si="205"/>
        <v>0</v>
      </c>
      <c r="AH400" s="110">
        <f t="shared" si="206"/>
        <v>0</v>
      </c>
      <c r="AI400" s="110">
        <f t="shared" si="213"/>
        <v>4.674136433994045</v>
      </c>
      <c r="AJ400" s="110">
        <f t="shared" si="214"/>
        <v>7.3812634166399258</v>
      </c>
      <c r="AK400" s="110">
        <f t="shared" si="215"/>
        <v>5.7397112485031325</v>
      </c>
      <c r="AL400" s="110">
        <f t="shared" si="216"/>
        <v>1.8014823927536845</v>
      </c>
      <c r="AM400" s="110">
        <f t="shared" si="217"/>
        <v>69.645576159160498</v>
      </c>
      <c r="AN400" s="110">
        <f t="shared" si="218"/>
        <v>81.692357329676099</v>
      </c>
      <c r="AO400" s="110">
        <f t="shared" si="219"/>
        <v>85.096586864906484</v>
      </c>
      <c r="AP400" s="110">
        <f t="shared" si="220"/>
        <v>23.831713398523188</v>
      </c>
      <c r="AQ400" s="90">
        <f t="shared" si="221"/>
        <v>0</v>
      </c>
      <c r="AR400" s="90">
        <f t="shared" si="222"/>
        <v>-14184.480000000009</v>
      </c>
      <c r="AS400" s="90">
        <f t="shared" si="223"/>
        <v>21311.482368025921</v>
      </c>
      <c r="AT400" s="89">
        <f t="shared" si="224"/>
        <v>0.50245073263354789</v>
      </c>
      <c r="AU400" s="109">
        <f t="shared" si="229"/>
        <v>1232.1469080045194</v>
      </c>
      <c r="AV400" s="108">
        <f t="shared" si="207"/>
        <v>22543.629276030442</v>
      </c>
      <c r="AW400" s="129">
        <f t="shared" si="225"/>
        <v>0.58931658235130424</v>
      </c>
      <c r="AX400" s="90">
        <f t="shared" si="226"/>
        <v>1719.7668255884785</v>
      </c>
      <c r="AY400" s="108">
        <f t="shared" si="208"/>
        <v>23031.2491936144</v>
      </c>
      <c r="AZ400" s="89">
        <f t="shared" si="227"/>
        <v>0.62369358577927314</v>
      </c>
      <c r="BA400" s="109"/>
      <c r="BB400" s="109">
        <f t="shared" si="228"/>
        <v>14184.480000000009</v>
      </c>
      <c r="BC400" s="109" t="e">
        <f>(B400*AM400)+(C400*AN400)+(D400*AO400)+(E400*AP400)+(F400*#REF!)+(G400*#REF!)</f>
        <v>#REF!</v>
      </c>
      <c r="BE400" s="108">
        <f t="shared" si="193"/>
        <v>99.489998</v>
      </c>
      <c r="BF400" s="108">
        <f t="shared" si="194"/>
        <v>0</v>
      </c>
    </row>
    <row r="401" spans="1:58" ht="12.75" customHeight="1" x14ac:dyDescent="0.2">
      <c r="A401" s="107">
        <v>41855</v>
      </c>
      <c r="B401" s="108">
        <v>99.93</v>
      </c>
      <c r="C401" s="108">
        <v>79.849997999999999</v>
      </c>
      <c r="D401" s="108">
        <v>84.519997000000004</v>
      </c>
      <c r="E401" s="108">
        <v>101.349998</v>
      </c>
      <c r="F401" s="108"/>
      <c r="G401" s="108"/>
      <c r="L401" s="156">
        <f>IF(int=Weekly,-$B$4,IF(int=Bi_Weekly,-$B$4,IF(int=Monthly,0,IF(int=Quarterly,0,IF(int=Yearly,0,IF(int=None,0,0))))))</f>
        <v>0</v>
      </c>
      <c r="M401" s="110">
        <f t="shared" si="195"/>
        <v>0</v>
      </c>
      <c r="N401" s="126">
        <f t="shared" si="196"/>
        <v>0</v>
      </c>
      <c r="O401" s="110">
        <f t="shared" si="197"/>
        <v>0</v>
      </c>
      <c r="P401" s="110">
        <f t="shared" si="198"/>
        <v>0</v>
      </c>
      <c r="Q401" s="110">
        <f t="shared" si="209"/>
        <v>64.971439725166448</v>
      </c>
      <c r="R401" s="110">
        <f t="shared" si="210"/>
        <v>74.311093913036174</v>
      </c>
      <c r="S401" s="110">
        <f t="shared" si="211"/>
        <v>79.356875616403357</v>
      </c>
      <c r="T401" s="110">
        <f t="shared" si="212"/>
        <v>22.030231005769505</v>
      </c>
      <c r="U401" s="110"/>
      <c r="V401" s="110"/>
      <c r="W401" s="110"/>
      <c r="X401" s="110"/>
      <c r="Y401" s="110"/>
      <c r="Z401" s="110"/>
      <c r="AA401" s="110">
        <f t="shared" si="199"/>
        <v>0</v>
      </c>
      <c r="AB401" s="110">
        <f t="shared" si="200"/>
        <v>0</v>
      </c>
      <c r="AC401" s="110">
        <f t="shared" si="201"/>
        <v>0</v>
      </c>
      <c r="AD401" s="110">
        <f t="shared" si="202"/>
        <v>0</v>
      </c>
      <c r="AE401" s="110">
        <f t="shared" si="203"/>
        <v>0</v>
      </c>
      <c r="AF401" s="110">
        <f t="shared" si="204"/>
        <v>0</v>
      </c>
      <c r="AG401" s="110">
        <f t="shared" si="205"/>
        <v>0</v>
      </c>
      <c r="AH401" s="110">
        <f t="shared" si="206"/>
        <v>0</v>
      </c>
      <c r="AI401" s="110">
        <f t="shared" si="213"/>
        <v>4.674136433994045</v>
      </c>
      <c r="AJ401" s="110">
        <f t="shared" si="214"/>
        <v>7.3812634166399258</v>
      </c>
      <c r="AK401" s="110">
        <f t="shared" si="215"/>
        <v>5.7397112485031325</v>
      </c>
      <c r="AL401" s="110">
        <f t="shared" si="216"/>
        <v>1.8014823927536845</v>
      </c>
      <c r="AM401" s="110">
        <f t="shared" si="217"/>
        <v>69.645576159160498</v>
      </c>
      <c r="AN401" s="110">
        <f t="shared" si="218"/>
        <v>81.692357329676099</v>
      </c>
      <c r="AO401" s="110">
        <f t="shared" si="219"/>
        <v>85.096586864906484</v>
      </c>
      <c r="AP401" s="110">
        <f t="shared" si="220"/>
        <v>23.831713398523188</v>
      </c>
      <c r="AQ401" s="90">
        <f t="shared" si="221"/>
        <v>0</v>
      </c>
      <c r="AR401" s="90">
        <f t="shared" si="222"/>
        <v>-14184.480000000009</v>
      </c>
      <c r="AS401" s="90">
        <f t="shared" si="223"/>
        <v>21366.343429471697</v>
      </c>
      <c r="AT401" s="89">
        <f t="shared" si="224"/>
        <v>0.50631841487821094</v>
      </c>
      <c r="AU401" s="109">
        <f t="shared" si="229"/>
        <v>1232.1469080045194</v>
      </c>
      <c r="AV401" s="108">
        <f t="shared" si="207"/>
        <v>22598.490337476218</v>
      </c>
      <c r="AW401" s="129">
        <f t="shared" si="225"/>
        <v>0.59318426459596707</v>
      </c>
      <c r="AX401" s="90">
        <f t="shared" si="226"/>
        <v>1724.1809373121685</v>
      </c>
      <c r="AY401" s="108">
        <f t="shared" si="208"/>
        <v>23090.524366783866</v>
      </c>
      <c r="AZ401" s="89">
        <f t="shared" si="227"/>
        <v>0.62787246108308881</v>
      </c>
      <c r="BA401" s="109"/>
      <c r="BB401" s="109">
        <f t="shared" si="228"/>
        <v>14184.480000000009</v>
      </c>
      <c r="BC401" s="109" t="e">
        <f>(B401*AM401)+(C401*AN401)+(D401*AO401)+(E401*AP401)+(F401*#REF!)+(G401*#REF!)</f>
        <v>#REF!</v>
      </c>
      <c r="BE401" s="108">
        <f t="shared" ref="BE401:BE464" si="230">B401</f>
        <v>99.93</v>
      </c>
      <c r="BF401" s="108">
        <f t="shared" ref="BF401:BF464" si="231">G401</f>
        <v>0</v>
      </c>
    </row>
    <row r="402" spans="1:58" ht="12.75" customHeight="1" x14ac:dyDescent="0.2">
      <c r="A402" s="107">
        <v>41862</v>
      </c>
      <c r="B402" s="108">
        <v>101.269997</v>
      </c>
      <c r="C402" s="108">
        <v>80.680000000000007</v>
      </c>
      <c r="D402" s="108">
        <v>85.650002000000001</v>
      </c>
      <c r="E402" s="108">
        <v>102.75</v>
      </c>
      <c r="F402" s="108"/>
      <c r="G402" s="108"/>
      <c r="L402" s="156">
        <f>IF(int=Weekly,-$B$4,IF(int=Bi_Weekly,0,IF(int=Monthly,0,IF(int=Quarterly,0,IF(int=Yearly,0,IF(int=None,0,0))))))</f>
        <v>0</v>
      </c>
      <c r="M402" s="110">
        <f t="shared" si="195"/>
        <v>0</v>
      </c>
      <c r="N402" s="126">
        <f t="shared" si="196"/>
        <v>0</v>
      </c>
      <c r="O402" s="110">
        <f t="shared" si="197"/>
        <v>0</v>
      </c>
      <c r="P402" s="110">
        <f t="shared" si="198"/>
        <v>0</v>
      </c>
      <c r="Q402" s="110">
        <f t="shared" si="209"/>
        <v>64.971439725166448</v>
      </c>
      <c r="R402" s="110">
        <f t="shared" si="210"/>
        <v>74.311093913036174</v>
      </c>
      <c r="S402" s="110">
        <f t="shared" si="211"/>
        <v>79.356875616403357</v>
      </c>
      <c r="T402" s="110">
        <f t="shared" si="212"/>
        <v>22.030231005769505</v>
      </c>
      <c r="U402" s="110"/>
      <c r="V402" s="110"/>
      <c r="W402" s="110"/>
      <c r="X402" s="110"/>
      <c r="Y402" s="110"/>
      <c r="Z402" s="110"/>
      <c r="AA402" s="110">
        <f t="shared" si="199"/>
        <v>0</v>
      </c>
      <c r="AB402" s="110">
        <f t="shared" si="200"/>
        <v>0</v>
      </c>
      <c r="AC402" s="110">
        <f t="shared" si="201"/>
        <v>0</v>
      </c>
      <c r="AD402" s="110">
        <f t="shared" si="202"/>
        <v>0</v>
      </c>
      <c r="AE402" s="110">
        <f t="shared" si="203"/>
        <v>0</v>
      </c>
      <c r="AF402" s="110">
        <f t="shared" si="204"/>
        <v>0</v>
      </c>
      <c r="AG402" s="110">
        <f t="shared" si="205"/>
        <v>0</v>
      </c>
      <c r="AH402" s="110">
        <f t="shared" si="206"/>
        <v>0</v>
      </c>
      <c r="AI402" s="110">
        <f t="shared" si="213"/>
        <v>4.674136433994045</v>
      </c>
      <c r="AJ402" s="110">
        <f t="shared" si="214"/>
        <v>7.3812634166399258</v>
      </c>
      <c r="AK402" s="110">
        <f t="shared" si="215"/>
        <v>5.7397112485031325</v>
      </c>
      <c r="AL402" s="110">
        <f t="shared" si="216"/>
        <v>1.8014823927536845</v>
      </c>
      <c r="AM402" s="110">
        <f t="shared" si="217"/>
        <v>69.645576159160498</v>
      </c>
      <c r="AN402" s="110">
        <f t="shared" si="218"/>
        <v>81.692357329676099</v>
      </c>
      <c r="AO402" s="110">
        <f t="shared" si="219"/>
        <v>85.096586864906484</v>
      </c>
      <c r="AP402" s="110">
        <f t="shared" si="220"/>
        <v>23.831713398523188</v>
      </c>
      <c r="AQ402" s="90">
        <f t="shared" si="221"/>
        <v>0</v>
      </c>
      <c r="AR402" s="90">
        <f t="shared" si="222"/>
        <v>-14184.480000000009</v>
      </c>
      <c r="AS402" s="90">
        <f t="shared" si="223"/>
        <v>21635.599354058562</v>
      </c>
      <c r="AT402" s="89">
        <f t="shared" si="224"/>
        <v>0.52530084670418287</v>
      </c>
      <c r="AU402" s="109">
        <f t="shared" si="229"/>
        <v>1232.1469080045194</v>
      </c>
      <c r="AV402" s="108">
        <f t="shared" si="207"/>
        <v>22867.746262063083</v>
      </c>
      <c r="AW402" s="129">
        <f t="shared" si="225"/>
        <v>0.61216669642193922</v>
      </c>
      <c r="AX402" s="90">
        <f t="shared" si="226"/>
        <v>1745.5787108718337</v>
      </c>
      <c r="AY402" s="108">
        <f t="shared" si="208"/>
        <v>23381.178064930395</v>
      </c>
      <c r="AZ402" s="89">
        <f t="shared" si="227"/>
        <v>0.64836342713517725</v>
      </c>
      <c r="BA402" s="109"/>
      <c r="BB402" s="109">
        <f t="shared" si="228"/>
        <v>14184.480000000009</v>
      </c>
      <c r="BC402" s="109" t="e">
        <f>(B402*AM402)+(C402*AN402)+(D402*AO402)+(E402*AP402)+(F402*#REF!)+(G402*#REF!)</f>
        <v>#REF!</v>
      </c>
      <c r="BE402" s="108">
        <f t="shared" si="230"/>
        <v>101.269997</v>
      </c>
      <c r="BF402" s="108">
        <f t="shared" si="231"/>
        <v>0</v>
      </c>
    </row>
    <row r="403" spans="1:58" ht="12.75" customHeight="1" x14ac:dyDescent="0.2">
      <c r="A403" s="107">
        <v>41869</v>
      </c>
      <c r="B403" s="108">
        <v>103.010002</v>
      </c>
      <c r="C403" s="108">
        <v>81.959998999999996</v>
      </c>
      <c r="D403" s="108">
        <v>87.080001999999993</v>
      </c>
      <c r="E403" s="108">
        <v>104.639999</v>
      </c>
      <c r="F403" s="108"/>
      <c r="G403" s="108"/>
      <c r="L403" s="156">
        <f>IF(int=Weekly,-$B$4,IF(int=Bi_Weekly,-$B$4,IF(int=Monthly,-$B$4,IF(int=Quarterly,0,IF(int=Yearly,0,IF(int=None,0,0))))))</f>
        <v>0</v>
      </c>
      <c r="M403" s="110">
        <f t="shared" si="195"/>
        <v>0</v>
      </c>
      <c r="N403" s="126">
        <f t="shared" si="196"/>
        <v>0</v>
      </c>
      <c r="O403" s="110">
        <f t="shared" si="197"/>
        <v>0</v>
      </c>
      <c r="P403" s="110">
        <f t="shared" si="198"/>
        <v>0</v>
      </c>
      <c r="Q403" s="110">
        <f t="shared" si="209"/>
        <v>64.971439725166448</v>
      </c>
      <c r="R403" s="110">
        <f t="shared" si="210"/>
        <v>74.311093913036174</v>
      </c>
      <c r="S403" s="110">
        <f t="shared" si="211"/>
        <v>79.356875616403357</v>
      </c>
      <c r="T403" s="110">
        <f t="shared" si="212"/>
        <v>22.030231005769505</v>
      </c>
      <c r="U403" s="110"/>
      <c r="V403" s="110"/>
      <c r="W403" s="110"/>
      <c r="X403" s="110"/>
      <c r="Y403" s="110"/>
      <c r="Z403" s="110"/>
      <c r="AA403" s="110">
        <f t="shared" si="199"/>
        <v>0</v>
      </c>
      <c r="AB403" s="110">
        <f t="shared" si="200"/>
        <v>0</v>
      </c>
      <c r="AC403" s="110">
        <f t="shared" si="201"/>
        <v>0</v>
      </c>
      <c r="AD403" s="110">
        <f t="shared" si="202"/>
        <v>0</v>
      </c>
      <c r="AE403" s="110">
        <f t="shared" si="203"/>
        <v>0</v>
      </c>
      <c r="AF403" s="110">
        <f t="shared" si="204"/>
        <v>0</v>
      </c>
      <c r="AG403" s="110">
        <f t="shared" si="205"/>
        <v>0</v>
      </c>
      <c r="AH403" s="110">
        <f t="shared" si="206"/>
        <v>0</v>
      </c>
      <c r="AI403" s="110">
        <f t="shared" si="213"/>
        <v>4.674136433994045</v>
      </c>
      <c r="AJ403" s="110">
        <f t="shared" si="214"/>
        <v>7.3812634166399258</v>
      </c>
      <c r="AK403" s="110">
        <f t="shared" si="215"/>
        <v>5.7397112485031325</v>
      </c>
      <c r="AL403" s="110">
        <f t="shared" si="216"/>
        <v>1.8014823927536845</v>
      </c>
      <c r="AM403" s="110">
        <f t="shared" si="217"/>
        <v>69.645576159160498</v>
      </c>
      <c r="AN403" s="110">
        <f t="shared" si="218"/>
        <v>81.692357329676099</v>
      </c>
      <c r="AO403" s="110">
        <f t="shared" si="219"/>
        <v>85.096586864906484</v>
      </c>
      <c r="AP403" s="110">
        <f t="shared" si="220"/>
        <v>23.831713398523188</v>
      </c>
      <c r="AQ403" s="90">
        <f t="shared" si="221"/>
        <v>0</v>
      </c>
      <c r="AR403" s="90">
        <f t="shared" si="222"/>
        <v>-14184.480000000009</v>
      </c>
      <c r="AS403" s="90">
        <f t="shared" si="223"/>
        <v>21998.885556637269</v>
      </c>
      <c r="AT403" s="89">
        <f t="shared" si="224"/>
        <v>0.55091237441466001</v>
      </c>
      <c r="AU403" s="109">
        <f t="shared" si="229"/>
        <v>1232.1469080045194</v>
      </c>
      <c r="AV403" s="108">
        <f t="shared" si="207"/>
        <v>23231.03246464179</v>
      </c>
      <c r="AW403" s="129">
        <f t="shared" si="225"/>
        <v>0.63777822413241636</v>
      </c>
      <c r="AX403" s="90">
        <f t="shared" si="226"/>
        <v>1774.7723284358829</v>
      </c>
      <c r="AY403" s="108">
        <f t="shared" si="208"/>
        <v>23773.657885073153</v>
      </c>
      <c r="AZ403" s="89">
        <f t="shared" si="227"/>
        <v>0.67603309286439384</v>
      </c>
      <c r="BA403" s="109"/>
      <c r="BB403" s="109">
        <f t="shared" si="228"/>
        <v>14184.480000000009</v>
      </c>
      <c r="BC403" s="109" t="e">
        <f>(B403*AM403)+(C403*AN403)+(D403*AO403)+(E403*AP403)+(F403*#REF!)+(G403*#REF!)</f>
        <v>#REF!</v>
      </c>
      <c r="BE403" s="108">
        <f t="shared" si="230"/>
        <v>103.010002</v>
      </c>
      <c r="BF403" s="108">
        <f t="shared" si="231"/>
        <v>0</v>
      </c>
    </row>
    <row r="404" spans="1:58" ht="12.75" customHeight="1" x14ac:dyDescent="0.2">
      <c r="A404" s="107">
        <v>41876</v>
      </c>
      <c r="B404" s="108">
        <v>103.879997</v>
      </c>
      <c r="C404" s="108">
        <v>82.730002999999996</v>
      </c>
      <c r="D404" s="108">
        <v>87.949996999999996</v>
      </c>
      <c r="E404" s="108">
        <v>105.589996</v>
      </c>
      <c r="F404" s="108"/>
      <c r="G404" s="108"/>
      <c r="L404" s="156">
        <f>IF(int=Weekly,-$B$4,IF(int=Bi_Weekly,0,IF(int=Monthly,0,IF(int=Quarterly,0,IF(int=Yearly,0,IF(int=None,0,0))))))</f>
        <v>0</v>
      </c>
      <c r="M404" s="110">
        <f t="shared" si="195"/>
        <v>0</v>
      </c>
      <c r="N404" s="126">
        <f t="shared" si="196"/>
        <v>0</v>
      </c>
      <c r="O404" s="110">
        <f t="shared" si="197"/>
        <v>0</v>
      </c>
      <c r="P404" s="110">
        <f t="shared" si="198"/>
        <v>0</v>
      </c>
      <c r="Q404" s="110">
        <f t="shared" si="209"/>
        <v>64.971439725166448</v>
      </c>
      <c r="R404" s="110">
        <f t="shared" si="210"/>
        <v>74.311093913036174</v>
      </c>
      <c r="S404" s="110">
        <f t="shared" si="211"/>
        <v>79.356875616403357</v>
      </c>
      <c r="T404" s="110">
        <f t="shared" si="212"/>
        <v>22.030231005769505</v>
      </c>
      <c r="U404" s="110"/>
      <c r="V404" s="110"/>
      <c r="W404" s="110"/>
      <c r="X404" s="110"/>
      <c r="Y404" s="110"/>
      <c r="Z404" s="110"/>
      <c r="AA404" s="110">
        <f t="shared" si="199"/>
        <v>0</v>
      </c>
      <c r="AB404" s="110">
        <f t="shared" si="200"/>
        <v>0</v>
      </c>
      <c r="AC404" s="110">
        <f t="shared" si="201"/>
        <v>0</v>
      </c>
      <c r="AD404" s="110">
        <f t="shared" si="202"/>
        <v>0</v>
      </c>
      <c r="AE404" s="110">
        <f t="shared" si="203"/>
        <v>0</v>
      </c>
      <c r="AF404" s="110">
        <f t="shared" si="204"/>
        <v>0</v>
      </c>
      <c r="AG404" s="110">
        <f t="shared" si="205"/>
        <v>0</v>
      </c>
      <c r="AH404" s="110">
        <f t="shared" si="206"/>
        <v>0</v>
      </c>
      <c r="AI404" s="110">
        <f t="shared" si="213"/>
        <v>4.674136433994045</v>
      </c>
      <c r="AJ404" s="110">
        <f t="shared" si="214"/>
        <v>7.3812634166399258</v>
      </c>
      <c r="AK404" s="110">
        <f t="shared" si="215"/>
        <v>5.7397112485031325</v>
      </c>
      <c r="AL404" s="110">
        <f t="shared" si="216"/>
        <v>1.8014823927536845</v>
      </c>
      <c r="AM404" s="110">
        <f t="shared" si="217"/>
        <v>69.645576159160498</v>
      </c>
      <c r="AN404" s="110">
        <f t="shared" si="218"/>
        <v>81.692357329676099</v>
      </c>
      <c r="AO404" s="110">
        <f t="shared" si="219"/>
        <v>85.096586864906484</v>
      </c>
      <c r="AP404" s="110">
        <f t="shared" si="220"/>
        <v>23.831713398523188</v>
      </c>
      <c r="AQ404" s="90">
        <f t="shared" si="221"/>
        <v>0</v>
      </c>
      <c r="AR404" s="90">
        <f t="shared" si="222"/>
        <v>-14184.480000000009</v>
      </c>
      <c r="AS404" s="90">
        <f t="shared" si="223"/>
        <v>22202.598962265067</v>
      </c>
      <c r="AT404" s="89">
        <f t="shared" si="224"/>
        <v>0.56527408563902615</v>
      </c>
      <c r="AU404" s="109">
        <f t="shared" si="229"/>
        <v>1232.1469080045194</v>
      </c>
      <c r="AV404" s="108">
        <f t="shared" si="207"/>
        <v>23434.745870269588</v>
      </c>
      <c r="AW404" s="129">
        <f t="shared" si="225"/>
        <v>0.6521399353567825</v>
      </c>
      <c r="AX404" s="90">
        <f t="shared" si="226"/>
        <v>1791.227329074952</v>
      </c>
      <c r="AY404" s="108">
        <f t="shared" si="208"/>
        <v>23993.826291340018</v>
      </c>
      <c r="AZ404" s="89">
        <f t="shared" si="227"/>
        <v>0.69155487485900102</v>
      </c>
      <c r="BA404" s="109"/>
      <c r="BB404" s="109">
        <f t="shared" si="228"/>
        <v>14184.480000000009</v>
      </c>
      <c r="BC404" s="109" t="e">
        <f>(B404*AM404)+(C404*AN404)+(D404*AO404)+(E404*AP404)+(F404*#REF!)+(G404*#REF!)</f>
        <v>#REF!</v>
      </c>
      <c r="BE404" s="108">
        <f t="shared" si="230"/>
        <v>103.879997</v>
      </c>
      <c r="BF404" s="108">
        <f t="shared" si="231"/>
        <v>0</v>
      </c>
    </row>
    <row r="405" spans="1:58" ht="12.75" customHeight="1" x14ac:dyDescent="0.2">
      <c r="A405" s="107">
        <v>41884</v>
      </c>
      <c r="B405" s="108">
        <v>104.110001</v>
      </c>
      <c r="C405" s="108">
        <v>83.040001000000004</v>
      </c>
      <c r="D405" s="108">
        <v>88.07</v>
      </c>
      <c r="E405" s="108">
        <v>105.790001</v>
      </c>
      <c r="F405" s="108"/>
      <c r="G405" s="108"/>
      <c r="L405" s="156">
        <f>IF(int=Weekly,-$B$4,IF(int=Bi_Weekly,-$B$4,IF(int=Monthly,0,IF(int=Quarterly,0,IF(int=Yearly,0,IF(int=None,0,0))))))</f>
        <v>0</v>
      </c>
      <c r="M405" s="110">
        <f t="shared" si="195"/>
        <v>0</v>
      </c>
      <c r="N405" s="126">
        <f t="shared" si="196"/>
        <v>0</v>
      </c>
      <c r="O405" s="110">
        <f t="shared" si="197"/>
        <v>0</v>
      </c>
      <c r="P405" s="110">
        <f t="shared" si="198"/>
        <v>0</v>
      </c>
      <c r="Q405" s="110">
        <f t="shared" si="209"/>
        <v>64.971439725166448</v>
      </c>
      <c r="R405" s="110">
        <f t="shared" si="210"/>
        <v>74.311093913036174</v>
      </c>
      <c r="S405" s="110">
        <f t="shared" si="211"/>
        <v>79.356875616403357</v>
      </c>
      <c r="T405" s="110">
        <f t="shared" si="212"/>
        <v>22.030231005769505</v>
      </c>
      <c r="U405" s="110"/>
      <c r="V405" s="110"/>
      <c r="W405" s="110"/>
      <c r="X405" s="110"/>
      <c r="Y405" s="110"/>
      <c r="Z405" s="110"/>
      <c r="AA405" s="110">
        <f t="shared" si="199"/>
        <v>0</v>
      </c>
      <c r="AB405" s="110">
        <f t="shared" si="200"/>
        <v>0</v>
      </c>
      <c r="AC405" s="110">
        <f t="shared" si="201"/>
        <v>0</v>
      </c>
      <c r="AD405" s="110">
        <f t="shared" si="202"/>
        <v>0</v>
      </c>
      <c r="AE405" s="110">
        <f t="shared" si="203"/>
        <v>0</v>
      </c>
      <c r="AF405" s="110">
        <f t="shared" si="204"/>
        <v>0</v>
      </c>
      <c r="AG405" s="110">
        <f t="shared" si="205"/>
        <v>0</v>
      </c>
      <c r="AH405" s="110">
        <f t="shared" si="206"/>
        <v>0</v>
      </c>
      <c r="AI405" s="110">
        <f t="shared" si="213"/>
        <v>4.674136433994045</v>
      </c>
      <c r="AJ405" s="110">
        <f t="shared" si="214"/>
        <v>7.3812634166399258</v>
      </c>
      <c r="AK405" s="110">
        <f t="shared" si="215"/>
        <v>5.7397112485031325</v>
      </c>
      <c r="AL405" s="110">
        <f t="shared" si="216"/>
        <v>1.8014823927536845</v>
      </c>
      <c r="AM405" s="110">
        <f t="shared" si="217"/>
        <v>69.645576159160498</v>
      </c>
      <c r="AN405" s="110">
        <f t="shared" si="218"/>
        <v>81.692357329676099</v>
      </c>
      <c r="AO405" s="110">
        <f t="shared" si="219"/>
        <v>85.096586864906484</v>
      </c>
      <c r="AP405" s="110">
        <f t="shared" si="220"/>
        <v>23.831713398523188</v>
      </c>
      <c r="AQ405" s="90">
        <f t="shared" si="221"/>
        <v>0</v>
      </c>
      <c r="AR405" s="90">
        <f t="shared" si="222"/>
        <v>-14184.480000000009</v>
      </c>
      <c r="AS405" s="90">
        <f t="shared" si="223"/>
        <v>22254.508163275364</v>
      </c>
      <c r="AT405" s="89">
        <f t="shared" si="224"/>
        <v>0.56893366293832059</v>
      </c>
      <c r="AU405" s="109">
        <f t="shared" si="229"/>
        <v>1232.1469080045194</v>
      </c>
      <c r="AV405" s="108">
        <f t="shared" si="207"/>
        <v>23486.655071279885</v>
      </c>
      <c r="AW405" s="129">
        <f t="shared" si="225"/>
        <v>0.65579951265607694</v>
      </c>
      <c r="AX405" s="90">
        <f t="shared" si="226"/>
        <v>1795.6396641028648</v>
      </c>
      <c r="AY405" s="108">
        <f t="shared" si="208"/>
        <v>24050.14782737823</v>
      </c>
      <c r="AZ405" s="89">
        <f t="shared" si="227"/>
        <v>0.69552551996112766</v>
      </c>
      <c r="BA405" s="109"/>
      <c r="BB405" s="109">
        <f t="shared" si="228"/>
        <v>14184.480000000009</v>
      </c>
      <c r="BC405" s="109" t="e">
        <f>(B405*AM405)+(C405*AN405)+(D405*AO405)+(E405*AP405)+(F405*#REF!)+(G405*#REF!)</f>
        <v>#REF!</v>
      </c>
      <c r="BE405" s="108">
        <f t="shared" si="230"/>
        <v>104.110001</v>
      </c>
      <c r="BF405" s="108">
        <f t="shared" si="231"/>
        <v>0</v>
      </c>
    </row>
    <row r="406" spans="1:58" ht="12.75" customHeight="1" x14ac:dyDescent="0.2">
      <c r="A406" s="107">
        <v>41890</v>
      </c>
      <c r="B406" s="108">
        <v>103.08000199999999</v>
      </c>
      <c r="C406" s="108">
        <v>82.25</v>
      </c>
      <c r="D406" s="108">
        <v>86.879997000000003</v>
      </c>
      <c r="E406" s="108">
        <v>104.489998</v>
      </c>
      <c r="F406" s="108"/>
      <c r="G406" s="108"/>
      <c r="L406" s="156">
        <f>IF(int=Weekly,-$B$4,IF(int=Bi_Weekly,0,IF(int=Monthly,0,IF(int=Quarterly,0,IF(int=Yearly,0,IF(int=None,0,0))))))</f>
        <v>0</v>
      </c>
      <c r="M406" s="110">
        <f t="shared" si="195"/>
        <v>0</v>
      </c>
      <c r="N406" s="126">
        <f t="shared" si="196"/>
        <v>0</v>
      </c>
      <c r="O406" s="110">
        <f t="shared" si="197"/>
        <v>0</v>
      </c>
      <c r="P406" s="110">
        <f t="shared" si="198"/>
        <v>0</v>
      </c>
      <c r="Q406" s="110">
        <f t="shared" si="209"/>
        <v>64.971439725166448</v>
      </c>
      <c r="R406" s="110">
        <f t="shared" si="210"/>
        <v>74.311093913036174</v>
      </c>
      <c r="S406" s="110">
        <f t="shared" si="211"/>
        <v>79.356875616403357</v>
      </c>
      <c r="T406" s="110">
        <f t="shared" si="212"/>
        <v>22.030231005769505</v>
      </c>
      <c r="U406" s="110"/>
      <c r="V406" s="110"/>
      <c r="W406" s="110"/>
      <c r="X406" s="110"/>
      <c r="Y406" s="110"/>
      <c r="Z406" s="110"/>
      <c r="AA406" s="110">
        <f t="shared" si="199"/>
        <v>0</v>
      </c>
      <c r="AB406" s="110">
        <f t="shared" si="200"/>
        <v>0</v>
      </c>
      <c r="AC406" s="110">
        <f t="shared" si="201"/>
        <v>0</v>
      </c>
      <c r="AD406" s="110">
        <f t="shared" si="202"/>
        <v>0</v>
      </c>
      <c r="AE406" s="110">
        <f t="shared" si="203"/>
        <v>0</v>
      </c>
      <c r="AF406" s="110">
        <f t="shared" si="204"/>
        <v>0</v>
      </c>
      <c r="AG406" s="110">
        <f t="shared" si="205"/>
        <v>0</v>
      </c>
      <c r="AH406" s="110">
        <f t="shared" si="206"/>
        <v>0</v>
      </c>
      <c r="AI406" s="110">
        <f t="shared" si="213"/>
        <v>4.674136433994045</v>
      </c>
      <c r="AJ406" s="110">
        <f t="shared" si="214"/>
        <v>7.3812634166399258</v>
      </c>
      <c r="AK406" s="110">
        <f t="shared" si="215"/>
        <v>5.7397112485031325</v>
      </c>
      <c r="AL406" s="110">
        <f t="shared" si="216"/>
        <v>1.8014823927536845</v>
      </c>
      <c r="AM406" s="110">
        <f t="shared" si="217"/>
        <v>69.645576159160498</v>
      </c>
      <c r="AN406" s="110">
        <f t="shared" si="218"/>
        <v>81.692357329676099</v>
      </c>
      <c r="AO406" s="110">
        <f t="shared" si="219"/>
        <v>85.096586864906484</v>
      </c>
      <c r="AP406" s="110">
        <f t="shared" si="220"/>
        <v>23.831713398523188</v>
      </c>
      <c r="AQ406" s="90">
        <f t="shared" si="221"/>
        <v>0</v>
      </c>
      <c r="AR406" s="90">
        <f t="shared" si="222"/>
        <v>-14184.480000000009</v>
      </c>
      <c r="AS406" s="90">
        <f t="shared" si="223"/>
        <v>22005.80752037515</v>
      </c>
      <c r="AT406" s="89">
        <f t="shared" si="224"/>
        <v>0.55140037000828634</v>
      </c>
      <c r="AU406" s="109">
        <f t="shared" si="229"/>
        <v>1232.1469080045194</v>
      </c>
      <c r="AV406" s="108">
        <f t="shared" si="207"/>
        <v>23237.954428379671</v>
      </c>
      <c r="AW406" s="129">
        <f t="shared" si="225"/>
        <v>0.63826621972604269</v>
      </c>
      <c r="AX406" s="90">
        <f t="shared" si="226"/>
        <v>1775.8218966496991</v>
      </c>
      <c r="AY406" s="108">
        <f t="shared" si="208"/>
        <v>23781.629417024851</v>
      </c>
      <c r="AZ406" s="89">
        <f t="shared" si="227"/>
        <v>0.6765950825849687</v>
      </c>
      <c r="BA406" s="109"/>
      <c r="BB406" s="109">
        <f t="shared" si="228"/>
        <v>14184.480000000009</v>
      </c>
      <c r="BC406" s="109" t="e">
        <f>(B406*AM406)+(C406*AN406)+(D406*AO406)+(E406*AP406)+(F406*#REF!)+(G406*#REF!)</f>
        <v>#REF!</v>
      </c>
      <c r="BE406" s="108">
        <f t="shared" si="230"/>
        <v>103.08000199999999</v>
      </c>
      <c r="BF406" s="108">
        <f t="shared" si="231"/>
        <v>0</v>
      </c>
    </row>
    <row r="407" spans="1:58" ht="12.75" customHeight="1" x14ac:dyDescent="0.2">
      <c r="A407" s="107">
        <v>41897</v>
      </c>
      <c r="B407" s="108">
        <v>103.980003</v>
      </c>
      <c r="C407" s="108">
        <v>83.519997000000004</v>
      </c>
      <c r="D407" s="108">
        <v>87.07</v>
      </c>
      <c r="E407" s="108">
        <v>103.849998</v>
      </c>
      <c r="F407" s="108"/>
      <c r="G407" s="108"/>
      <c r="L407" s="156">
        <f>IF(int=Weekly,-$B$4,IF(int=Bi_Weekly,-$B$4,IF(int=Monthly,-$B$4,IF(int=Quarterly,0,IF(int=Yearly,0,IF(int=None,0,0))))))</f>
        <v>0</v>
      </c>
      <c r="M407" s="110">
        <f t="shared" si="195"/>
        <v>0</v>
      </c>
      <c r="N407" s="126">
        <f t="shared" si="196"/>
        <v>0</v>
      </c>
      <c r="O407" s="110">
        <f t="shared" si="197"/>
        <v>0</v>
      </c>
      <c r="P407" s="110">
        <f t="shared" si="198"/>
        <v>0</v>
      </c>
      <c r="Q407" s="110">
        <f t="shared" si="209"/>
        <v>64.971439725166448</v>
      </c>
      <c r="R407" s="110">
        <f t="shared" si="210"/>
        <v>74.311093913036174</v>
      </c>
      <c r="S407" s="110">
        <f t="shared" si="211"/>
        <v>79.356875616403357</v>
      </c>
      <c r="T407" s="110">
        <f t="shared" si="212"/>
        <v>22.030231005769505</v>
      </c>
      <c r="U407" s="110"/>
      <c r="V407" s="110"/>
      <c r="W407" s="110"/>
      <c r="X407" s="110"/>
      <c r="Y407" s="110"/>
      <c r="Z407" s="110"/>
      <c r="AA407" s="110">
        <f t="shared" si="199"/>
        <v>0</v>
      </c>
      <c r="AB407" s="110">
        <f t="shared" si="200"/>
        <v>0</v>
      </c>
      <c r="AC407" s="110">
        <f t="shared" si="201"/>
        <v>0</v>
      </c>
      <c r="AD407" s="110">
        <f t="shared" si="202"/>
        <v>0</v>
      </c>
      <c r="AE407" s="110">
        <f t="shared" si="203"/>
        <v>0</v>
      </c>
      <c r="AF407" s="110">
        <f t="shared" si="204"/>
        <v>0</v>
      </c>
      <c r="AG407" s="110">
        <f t="shared" si="205"/>
        <v>0</v>
      </c>
      <c r="AH407" s="110">
        <f t="shared" si="206"/>
        <v>0</v>
      </c>
      <c r="AI407" s="110">
        <f t="shared" si="213"/>
        <v>4.674136433994045</v>
      </c>
      <c r="AJ407" s="110">
        <f t="shared" si="214"/>
        <v>7.3812634166399258</v>
      </c>
      <c r="AK407" s="110">
        <f t="shared" si="215"/>
        <v>5.7397112485031325</v>
      </c>
      <c r="AL407" s="110">
        <f t="shared" si="216"/>
        <v>1.8014823927536845</v>
      </c>
      <c r="AM407" s="110">
        <f t="shared" si="217"/>
        <v>69.645576159160498</v>
      </c>
      <c r="AN407" s="110">
        <f t="shared" si="218"/>
        <v>81.692357329676099</v>
      </c>
      <c r="AO407" s="110">
        <f t="shared" si="219"/>
        <v>85.096586864906484</v>
      </c>
      <c r="AP407" s="110">
        <f t="shared" si="220"/>
        <v>23.831713398523188</v>
      </c>
      <c r="AQ407" s="90">
        <f t="shared" si="221"/>
        <v>0</v>
      </c>
      <c r="AR407" s="90">
        <f t="shared" si="222"/>
        <v>-14184.480000000009</v>
      </c>
      <c r="AS407" s="90">
        <f t="shared" si="223"/>
        <v>22159.635444029565</v>
      </c>
      <c r="AT407" s="89">
        <f t="shared" si="224"/>
        <v>0.5622451752922597</v>
      </c>
      <c r="AU407" s="109">
        <f t="shared" si="229"/>
        <v>1232.1469080045194</v>
      </c>
      <c r="AV407" s="108">
        <f t="shared" si="207"/>
        <v>23391.782352034086</v>
      </c>
      <c r="AW407" s="129">
        <f t="shared" si="225"/>
        <v>0.64911102501001605</v>
      </c>
      <c r="AX407" s="90">
        <f t="shared" si="226"/>
        <v>1789.3404201347596</v>
      </c>
      <c r="AY407" s="108">
        <f t="shared" si="208"/>
        <v>23948.975864164324</v>
      </c>
      <c r="AZ407" s="89">
        <f t="shared" si="227"/>
        <v>0.68839293820882475</v>
      </c>
      <c r="BA407" s="109"/>
      <c r="BB407" s="109">
        <f t="shared" si="228"/>
        <v>14184.480000000009</v>
      </c>
      <c r="BC407" s="109" t="e">
        <f>(B407*AM407)+(C407*AN407)+(D407*AO407)+(E407*AP407)+(F407*#REF!)+(G407*#REF!)</f>
        <v>#REF!</v>
      </c>
      <c r="BE407" s="108">
        <f t="shared" si="230"/>
        <v>103.980003</v>
      </c>
      <c r="BF407" s="108">
        <f t="shared" si="231"/>
        <v>0</v>
      </c>
    </row>
    <row r="408" spans="1:58" ht="12.75" customHeight="1" x14ac:dyDescent="0.2">
      <c r="A408" s="107">
        <v>41904</v>
      </c>
      <c r="B408" s="108">
        <v>101.900002</v>
      </c>
      <c r="C408" s="108">
        <v>81.650002000000001</v>
      </c>
      <c r="D408" s="108">
        <v>85.529999000000004</v>
      </c>
      <c r="E408" s="108">
        <v>101.239998</v>
      </c>
      <c r="F408" s="108"/>
      <c r="G408" s="108"/>
      <c r="L408" s="156">
        <f>IF(int=Weekly,-$B$4,IF(int=Bi_Weekly,0,IF(int=Monthly,0,IF(int=Quarterly,0,IF(int=Yearly,0,IF(int=None,0,0))))))</f>
        <v>0</v>
      </c>
      <c r="M408" s="110">
        <f t="shared" si="195"/>
        <v>0</v>
      </c>
      <c r="N408" s="126">
        <f t="shared" si="196"/>
        <v>0</v>
      </c>
      <c r="O408" s="110">
        <f t="shared" si="197"/>
        <v>0</v>
      </c>
      <c r="P408" s="110">
        <f t="shared" si="198"/>
        <v>0</v>
      </c>
      <c r="Q408" s="110">
        <f t="shared" si="209"/>
        <v>64.971439725166448</v>
      </c>
      <c r="R408" s="110">
        <f t="shared" si="210"/>
        <v>74.311093913036174</v>
      </c>
      <c r="S408" s="110">
        <f t="shared" si="211"/>
        <v>79.356875616403357</v>
      </c>
      <c r="T408" s="110">
        <f t="shared" si="212"/>
        <v>22.030231005769505</v>
      </c>
      <c r="U408" s="110">
        <v>0.46500000000000002</v>
      </c>
      <c r="V408" s="110">
        <v>0.47599999999999998</v>
      </c>
      <c r="W408" s="110"/>
      <c r="X408" s="110"/>
      <c r="Y408" s="110">
        <v>0.21199999999999999</v>
      </c>
      <c r="Z408" s="110">
        <v>0.44600000000000001</v>
      </c>
      <c r="AA408" s="110">
        <f t="shared" si="199"/>
        <v>30.2117194722024</v>
      </c>
      <c r="AB408" s="110">
        <f t="shared" si="200"/>
        <v>35.372080702605217</v>
      </c>
      <c r="AC408" s="110">
        <f t="shared" si="201"/>
        <v>0</v>
      </c>
      <c r="AD408" s="110">
        <f t="shared" si="202"/>
        <v>0</v>
      </c>
      <c r="AE408" s="110">
        <f t="shared" si="203"/>
        <v>0.29648399292673616</v>
      </c>
      <c r="AF408" s="110">
        <f t="shared" si="204"/>
        <v>0.43321591961020672</v>
      </c>
      <c r="AG408" s="110">
        <f t="shared" si="205"/>
        <v>0</v>
      </c>
      <c r="AH408" s="110">
        <f t="shared" si="206"/>
        <v>0</v>
      </c>
      <c r="AI408" s="110">
        <f t="shared" si="213"/>
        <v>4.9706204269207808</v>
      </c>
      <c r="AJ408" s="110">
        <f t="shared" si="214"/>
        <v>7.8144793362501321</v>
      </c>
      <c r="AK408" s="110">
        <f t="shared" si="215"/>
        <v>5.7397112485031325</v>
      </c>
      <c r="AL408" s="110">
        <f t="shared" si="216"/>
        <v>1.8014823927536845</v>
      </c>
      <c r="AM408" s="110">
        <f t="shared" si="217"/>
        <v>69.942060152087222</v>
      </c>
      <c r="AN408" s="110">
        <f t="shared" si="218"/>
        <v>82.125573249286305</v>
      </c>
      <c r="AO408" s="110">
        <f t="shared" si="219"/>
        <v>85.096586864906484</v>
      </c>
      <c r="AP408" s="110">
        <f t="shared" si="220"/>
        <v>23.831713398523188</v>
      </c>
      <c r="AQ408" s="90">
        <f t="shared" si="221"/>
        <v>65.583800174807621</v>
      </c>
      <c r="AR408" s="90">
        <f t="shared" si="222"/>
        <v>-14184.480000000009</v>
      </c>
      <c r="AS408" s="90">
        <f t="shared" si="223"/>
        <v>21705.82483963668</v>
      </c>
      <c r="AT408" s="89">
        <f t="shared" si="224"/>
        <v>0.53025171452437214</v>
      </c>
      <c r="AU408" s="109">
        <f t="shared" si="229"/>
        <v>1297.7307081793272</v>
      </c>
      <c r="AV408" s="108">
        <f t="shared" si="207"/>
        <v>23003.555547816006</v>
      </c>
      <c r="AW408" s="129">
        <f t="shared" si="225"/>
        <v>0.62174119515244763</v>
      </c>
      <c r="AX408" s="90">
        <f t="shared" si="226"/>
        <v>1817.8580560624305</v>
      </c>
      <c r="AY408" s="108">
        <f t="shared" si="208"/>
        <v>23523.682895699108</v>
      </c>
      <c r="AZ408" s="89">
        <f t="shared" si="227"/>
        <v>0.65840995903262534</v>
      </c>
      <c r="BA408" s="109"/>
      <c r="BB408" s="109">
        <f t="shared" si="228"/>
        <v>14184.480000000009</v>
      </c>
      <c r="BC408" s="109" t="e">
        <f>(B408*AM408)+(C408*AN408)+(D408*AO408)+(E408*AP408)+(F408*#REF!)+(G408*#REF!)</f>
        <v>#REF!</v>
      </c>
      <c r="BE408" s="108">
        <f t="shared" si="230"/>
        <v>101.900002</v>
      </c>
      <c r="BF408" s="108">
        <f t="shared" si="231"/>
        <v>0</v>
      </c>
    </row>
    <row r="409" spans="1:58" ht="12.75" customHeight="1" x14ac:dyDescent="0.2">
      <c r="A409" s="107">
        <v>41911</v>
      </c>
      <c r="B409" s="108">
        <v>101.08000199999999</v>
      </c>
      <c r="C409" s="108">
        <v>81.050003000000004</v>
      </c>
      <c r="D409" s="108">
        <v>84.870002999999997</v>
      </c>
      <c r="E409" s="108">
        <v>99.589995999999999</v>
      </c>
      <c r="F409" s="108"/>
      <c r="G409" s="108"/>
      <c r="L409" s="156">
        <f>IF(int=Weekly,-$B$4,IF(int=Bi_Weekly,-$B$4,IF(int=Monthly,0,IF(int=Quarterly,0,IF(int=Yearly,0,IF(int=None,0,0))))))</f>
        <v>0</v>
      </c>
      <c r="M409" s="110">
        <f t="shared" si="195"/>
        <v>0</v>
      </c>
      <c r="N409" s="126">
        <f t="shared" si="196"/>
        <v>0</v>
      </c>
      <c r="O409" s="110">
        <f t="shared" si="197"/>
        <v>0</v>
      </c>
      <c r="P409" s="110">
        <f t="shared" si="198"/>
        <v>0</v>
      </c>
      <c r="Q409" s="110">
        <f t="shared" si="209"/>
        <v>64.971439725166448</v>
      </c>
      <c r="R409" s="110">
        <f t="shared" si="210"/>
        <v>74.311093913036174</v>
      </c>
      <c r="S409" s="110">
        <f t="shared" si="211"/>
        <v>79.356875616403357</v>
      </c>
      <c r="T409" s="110">
        <f t="shared" si="212"/>
        <v>22.030231005769505</v>
      </c>
      <c r="U409" s="110"/>
      <c r="V409" s="110"/>
      <c r="W409" s="110"/>
      <c r="X409" s="110"/>
      <c r="Y409" s="110"/>
      <c r="Z409" s="110"/>
      <c r="AA409" s="110">
        <f t="shared" si="199"/>
        <v>0</v>
      </c>
      <c r="AB409" s="110">
        <f t="shared" si="200"/>
        <v>0</v>
      </c>
      <c r="AC409" s="110">
        <f t="shared" si="201"/>
        <v>0</v>
      </c>
      <c r="AD409" s="110">
        <f t="shared" si="202"/>
        <v>0</v>
      </c>
      <c r="AE409" s="110">
        <f t="shared" si="203"/>
        <v>0</v>
      </c>
      <c r="AF409" s="110">
        <f t="shared" si="204"/>
        <v>0</v>
      </c>
      <c r="AG409" s="110">
        <f t="shared" si="205"/>
        <v>0</v>
      </c>
      <c r="AH409" s="110">
        <f t="shared" si="206"/>
        <v>0</v>
      </c>
      <c r="AI409" s="110">
        <f t="shared" si="213"/>
        <v>4.9706204269207808</v>
      </c>
      <c r="AJ409" s="110">
        <f t="shared" si="214"/>
        <v>7.8144793362501321</v>
      </c>
      <c r="AK409" s="110">
        <f t="shared" si="215"/>
        <v>5.7397112485031325</v>
      </c>
      <c r="AL409" s="110">
        <f t="shared" si="216"/>
        <v>1.8014823927536845</v>
      </c>
      <c r="AM409" s="110">
        <f t="shared" si="217"/>
        <v>69.942060152087222</v>
      </c>
      <c r="AN409" s="110">
        <f t="shared" si="218"/>
        <v>82.125573249286305</v>
      </c>
      <c r="AO409" s="110">
        <f t="shared" si="219"/>
        <v>85.096586864906484</v>
      </c>
      <c r="AP409" s="110">
        <f t="shared" si="220"/>
        <v>23.831713398523188</v>
      </c>
      <c r="AQ409" s="90">
        <f t="shared" si="221"/>
        <v>0</v>
      </c>
      <c r="AR409" s="90">
        <f t="shared" si="222"/>
        <v>-14184.480000000009</v>
      </c>
      <c r="AS409" s="90">
        <f t="shared" si="223"/>
        <v>21519.236531326009</v>
      </c>
      <c r="AT409" s="89">
        <f t="shared" si="224"/>
        <v>0.51709731561015948</v>
      </c>
      <c r="AU409" s="109">
        <f t="shared" si="229"/>
        <v>1297.7307081793272</v>
      </c>
      <c r="AV409" s="108">
        <f t="shared" si="207"/>
        <v>22816.967239505335</v>
      </c>
      <c r="AW409" s="129">
        <f t="shared" si="225"/>
        <v>0.60858679623823519</v>
      </c>
      <c r="AX409" s="90">
        <f t="shared" si="226"/>
        <v>1802.3328315089093</v>
      </c>
      <c r="AY409" s="108">
        <f t="shared" si="208"/>
        <v>23321.569362834918</v>
      </c>
      <c r="AZ409" s="89">
        <f t="shared" si="227"/>
        <v>0.64416103817939785</v>
      </c>
      <c r="BA409" s="109"/>
      <c r="BB409" s="109">
        <f t="shared" si="228"/>
        <v>14184.480000000009</v>
      </c>
      <c r="BC409" s="109" t="e">
        <f>(B409*AM409)+(C409*AN409)+(D409*AO409)+(E409*AP409)+(F409*#REF!)+(G409*#REF!)</f>
        <v>#REF!</v>
      </c>
      <c r="BE409" s="108">
        <f t="shared" si="230"/>
        <v>101.08000199999999</v>
      </c>
      <c r="BF409" s="108">
        <f t="shared" si="231"/>
        <v>0</v>
      </c>
    </row>
    <row r="410" spans="1:58" ht="12.75" customHeight="1" x14ac:dyDescent="0.2">
      <c r="A410" s="107">
        <v>41918</v>
      </c>
      <c r="B410" s="108">
        <v>97.660004000000001</v>
      </c>
      <c r="C410" s="108">
        <v>78.680000000000007</v>
      </c>
      <c r="D410" s="108">
        <v>82.010002</v>
      </c>
      <c r="E410" s="108">
        <v>95.599997999999999</v>
      </c>
      <c r="F410" s="108"/>
      <c r="G410" s="108"/>
      <c r="L410" s="156">
        <f>IF(int=Weekly,-$B$4,IF(int=Bi_Weekly,0,IF(int=Monthly,0,IF(int=Quarterly,0,IF(int=Yearly,0,IF(int=None,0,0))))))</f>
        <v>0</v>
      </c>
      <c r="M410" s="110">
        <f t="shared" si="195"/>
        <v>0</v>
      </c>
      <c r="N410" s="126">
        <f t="shared" si="196"/>
        <v>0</v>
      </c>
      <c r="O410" s="110">
        <f t="shared" si="197"/>
        <v>0</v>
      </c>
      <c r="P410" s="110">
        <f t="shared" si="198"/>
        <v>0</v>
      </c>
      <c r="Q410" s="110">
        <f t="shared" si="209"/>
        <v>64.971439725166448</v>
      </c>
      <c r="R410" s="110">
        <f t="shared" si="210"/>
        <v>74.311093913036174</v>
      </c>
      <c r="S410" s="110">
        <f t="shared" si="211"/>
        <v>79.356875616403357</v>
      </c>
      <c r="T410" s="110">
        <f t="shared" si="212"/>
        <v>22.030231005769505</v>
      </c>
      <c r="U410" s="110"/>
      <c r="V410" s="110"/>
      <c r="W410" s="110"/>
      <c r="X410" s="110"/>
      <c r="Y410" s="110"/>
      <c r="Z410" s="110"/>
      <c r="AA410" s="110">
        <f t="shared" si="199"/>
        <v>0</v>
      </c>
      <c r="AB410" s="110">
        <f t="shared" si="200"/>
        <v>0</v>
      </c>
      <c r="AC410" s="110">
        <f t="shared" si="201"/>
        <v>0</v>
      </c>
      <c r="AD410" s="110">
        <f t="shared" si="202"/>
        <v>0</v>
      </c>
      <c r="AE410" s="110">
        <f t="shared" si="203"/>
        <v>0</v>
      </c>
      <c r="AF410" s="110">
        <f t="shared" si="204"/>
        <v>0</v>
      </c>
      <c r="AG410" s="110">
        <f t="shared" si="205"/>
        <v>0</v>
      </c>
      <c r="AH410" s="110">
        <f t="shared" si="206"/>
        <v>0</v>
      </c>
      <c r="AI410" s="110">
        <f t="shared" si="213"/>
        <v>4.9706204269207808</v>
      </c>
      <c r="AJ410" s="110">
        <f t="shared" si="214"/>
        <v>7.8144793362501321</v>
      </c>
      <c r="AK410" s="110">
        <f t="shared" si="215"/>
        <v>5.7397112485031325</v>
      </c>
      <c r="AL410" s="110">
        <f t="shared" si="216"/>
        <v>1.8014823927536845</v>
      </c>
      <c r="AM410" s="110">
        <f t="shared" si="217"/>
        <v>69.942060152087222</v>
      </c>
      <c r="AN410" s="110">
        <f t="shared" si="218"/>
        <v>82.125573249286305</v>
      </c>
      <c r="AO410" s="110">
        <f t="shared" si="219"/>
        <v>85.096586864906484</v>
      </c>
      <c r="AP410" s="110">
        <f t="shared" si="220"/>
        <v>23.831713398523188</v>
      </c>
      <c r="AQ410" s="90">
        <f t="shared" si="221"/>
        <v>0</v>
      </c>
      <c r="AR410" s="90">
        <f t="shared" si="222"/>
        <v>-14184.480000000009</v>
      </c>
      <c r="AS410" s="90">
        <f t="shared" si="223"/>
        <v>20806.055500629293</v>
      </c>
      <c r="AT410" s="89">
        <f t="shared" si="224"/>
        <v>0.46681834657522026</v>
      </c>
      <c r="AU410" s="109">
        <f t="shared" si="229"/>
        <v>1297.7307081793272</v>
      </c>
      <c r="AV410" s="108">
        <f t="shared" si="207"/>
        <v>22103.786208808619</v>
      </c>
      <c r="AW410" s="129">
        <f t="shared" si="225"/>
        <v>0.55830782720329575</v>
      </c>
      <c r="AX410" s="90">
        <f t="shared" si="226"/>
        <v>1743.2094890651772</v>
      </c>
      <c r="AY410" s="108">
        <f t="shared" si="208"/>
        <v>22549.264989694471</v>
      </c>
      <c r="AZ410" s="89">
        <f t="shared" si="227"/>
        <v>0.58971389784429595</v>
      </c>
      <c r="BA410" s="109"/>
      <c r="BB410" s="109">
        <f t="shared" si="228"/>
        <v>14184.480000000009</v>
      </c>
      <c r="BC410" s="109" t="e">
        <f>(B410*AM410)+(C410*AN410)+(D410*AO410)+(E410*AP410)+(F410*#REF!)+(G410*#REF!)</f>
        <v>#REF!</v>
      </c>
      <c r="BE410" s="108">
        <f t="shared" si="230"/>
        <v>97.660004000000001</v>
      </c>
      <c r="BF410" s="108">
        <f t="shared" si="231"/>
        <v>0</v>
      </c>
    </row>
    <row r="411" spans="1:58" ht="12.75" customHeight="1" x14ac:dyDescent="0.2">
      <c r="A411" s="107">
        <v>41925</v>
      </c>
      <c r="B411" s="108">
        <v>97.120002999999997</v>
      </c>
      <c r="C411" s="108">
        <v>77.730002999999996</v>
      </c>
      <c r="D411" s="108">
        <v>81.959998999999996</v>
      </c>
      <c r="E411" s="108">
        <v>97.120002999999997</v>
      </c>
      <c r="F411" s="108"/>
      <c r="G411" s="108"/>
      <c r="L411" s="156">
        <f>IF(int=Weekly,-$B$4,IF(int=Bi_Weekly,-$B$4,IF(int=Monthly,-$B$4,IF(int=Quarterly,0,IF(int=Yearly,0,IF(int=None,0,0))))))</f>
        <v>0</v>
      </c>
      <c r="M411" s="110">
        <f t="shared" si="195"/>
        <v>0</v>
      </c>
      <c r="N411" s="126">
        <f t="shared" si="196"/>
        <v>0</v>
      </c>
      <c r="O411" s="110">
        <f t="shared" si="197"/>
        <v>0</v>
      </c>
      <c r="P411" s="110">
        <f t="shared" si="198"/>
        <v>0</v>
      </c>
      <c r="Q411" s="110">
        <f t="shared" si="209"/>
        <v>64.971439725166448</v>
      </c>
      <c r="R411" s="110">
        <f t="shared" si="210"/>
        <v>74.311093913036174</v>
      </c>
      <c r="S411" s="110">
        <f t="shared" si="211"/>
        <v>79.356875616403357</v>
      </c>
      <c r="T411" s="110">
        <f t="shared" si="212"/>
        <v>22.030231005769505</v>
      </c>
      <c r="U411" s="110"/>
      <c r="V411" s="110"/>
      <c r="W411" s="110"/>
      <c r="X411" s="110"/>
      <c r="Y411" s="110"/>
      <c r="Z411" s="110"/>
      <c r="AA411" s="110">
        <f t="shared" si="199"/>
        <v>0</v>
      </c>
      <c r="AB411" s="110">
        <f t="shared" si="200"/>
        <v>0</v>
      </c>
      <c r="AC411" s="110">
        <f t="shared" si="201"/>
        <v>0</v>
      </c>
      <c r="AD411" s="110">
        <f t="shared" si="202"/>
        <v>0</v>
      </c>
      <c r="AE411" s="110">
        <f t="shared" si="203"/>
        <v>0</v>
      </c>
      <c r="AF411" s="110">
        <f t="shared" si="204"/>
        <v>0</v>
      </c>
      <c r="AG411" s="110">
        <f t="shared" si="205"/>
        <v>0</v>
      </c>
      <c r="AH411" s="110">
        <f t="shared" si="206"/>
        <v>0</v>
      </c>
      <c r="AI411" s="110">
        <f t="shared" si="213"/>
        <v>4.9706204269207808</v>
      </c>
      <c r="AJ411" s="110">
        <f t="shared" si="214"/>
        <v>7.8144793362501321</v>
      </c>
      <c r="AK411" s="110">
        <f t="shared" si="215"/>
        <v>5.7397112485031325</v>
      </c>
      <c r="AL411" s="110">
        <f t="shared" si="216"/>
        <v>1.8014823927536845</v>
      </c>
      <c r="AM411" s="110">
        <f t="shared" si="217"/>
        <v>69.942060152087222</v>
      </c>
      <c r="AN411" s="110">
        <f t="shared" si="218"/>
        <v>82.125573249286305</v>
      </c>
      <c r="AO411" s="110">
        <f t="shared" si="219"/>
        <v>85.096586864906484</v>
      </c>
      <c r="AP411" s="110">
        <f t="shared" si="220"/>
        <v>23.831713398523188</v>
      </c>
      <c r="AQ411" s="90">
        <f t="shared" si="221"/>
        <v>0</v>
      </c>
      <c r="AR411" s="90">
        <f t="shared" si="222"/>
        <v>-14184.480000000009</v>
      </c>
      <c r="AS411" s="90">
        <f t="shared" si="223"/>
        <v>20729.893521350641</v>
      </c>
      <c r="AT411" s="89">
        <f t="shared" si="224"/>
        <v>0.46144895839330236</v>
      </c>
      <c r="AU411" s="109">
        <f t="shared" si="229"/>
        <v>1297.7307081793272</v>
      </c>
      <c r="AV411" s="108">
        <f t="shared" si="207"/>
        <v>22027.624229529967</v>
      </c>
      <c r="AW411" s="129">
        <f t="shared" si="225"/>
        <v>0.55293843902137785</v>
      </c>
      <c r="AX411" s="90">
        <f t="shared" si="226"/>
        <v>1735.5528766008588</v>
      </c>
      <c r="AY411" s="108">
        <f t="shared" si="208"/>
        <v>22465.446397951499</v>
      </c>
      <c r="AZ411" s="89">
        <f t="shared" si="227"/>
        <v>0.58380472163600539</v>
      </c>
      <c r="BA411" s="109"/>
      <c r="BB411" s="109">
        <f t="shared" si="228"/>
        <v>14184.480000000009</v>
      </c>
      <c r="BC411" s="109" t="e">
        <f>(B411*AM411)+(C411*AN411)+(D411*AO411)+(E411*AP411)+(F411*#REF!)+(G411*#REF!)</f>
        <v>#REF!</v>
      </c>
      <c r="BE411" s="108">
        <f t="shared" si="230"/>
        <v>97.120002999999997</v>
      </c>
      <c r="BF411" s="108">
        <f t="shared" si="231"/>
        <v>0</v>
      </c>
    </row>
    <row r="412" spans="1:58" ht="12.75" customHeight="1" x14ac:dyDescent="0.2">
      <c r="A412" s="107">
        <v>41932</v>
      </c>
      <c r="B412" s="108">
        <v>101.150002</v>
      </c>
      <c r="C412" s="108">
        <v>80.610000999999997</v>
      </c>
      <c r="D412" s="108">
        <v>85.510002</v>
      </c>
      <c r="E412" s="108">
        <v>100.900002</v>
      </c>
      <c r="F412" s="108"/>
      <c r="G412" s="108"/>
      <c r="L412" s="156">
        <f>IF(int=Weekly,-$B$4,IF(int=Bi_Weekly,0,IF(int=Monthly,0,IF(int=Quarterly,-$B$4,IF(int=Yearly,0,IF(int=None,0,0))))))</f>
        <v>-489.12</v>
      </c>
      <c r="M412" s="110">
        <f t="shared" si="195"/>
        <v>1.5507739090306691</v>
      </c>
      <c r="N412" s="126">
        <f t="shared" si="196"/>
        <v>1.7626765691269499</v>
      </c>
      <c r="O412" s="110">
        <f t="shared" si="197"/>
        <v>1.6542334310786242</v>
      </c>
      <c r="P412" s="110">
        <f t="shared" si="198"/>
        <v>0.48281814702045306</v>
      </c>
      <c r="Q412" s="110">
        <f t="shared" si="209"/>
        <v>66.522213634197115</v>
      </c>
      <c r="R412" s="110">
        <f t="shared" si="210"/>
        <v>76.073770482163127</v>
      </c>
      <c r="S412" s="110">
        <f t="shared" si="211"/>
        <v>81.01110904748198</v>
      </c>
      <c r="T412" s="110">
        <f t="shared" si="212"/>
        <v>22.513049152789957</v>
      </c>
      <c r="U412" s="110"/>
      <c r="V412" s="110"/>
      <c r="W412" s="110"/>
      <c r="X412" s="110"/>
      <c r="Y412" s="110"/>
      <c r="Z412" s="110"/>
      <c r="AA412" s="110">
        <f t="shared" si="199"/>
        <v>0</v>
      </c>
      <c r="AB412" s="110">
        <f t="shared" si="200"/>
        <v>0</v>
      </c>
      <c r="AC412" s="110">
        <f t="shared" si="201"/>
        <v>0</v>
      </c>
      <c r="AD412" s="110">
        <f t="shared" si="202"/>
        <v>0</v>
      </c>
      <c r="AE412" s="110">
        <f t="shared" si="203"/>
        <v>0</v>
      </c>
      <c r="AF412" s="110">
        <f t="shared" si="204"/>
        <v>0</v>
      </c>
      <c r="AG412" s="110">
        <f t="shared" si="205"/>
        <v>0</v>
      </c>
      <c r="AH412" s="110">
        <f t="shared" si="206"/>
        <v>0</v>
      </c>
      <c r="AI412" s="110">
        <f t="shared" si="213"/>
        <v>4.9706204269207808</v>
      </c>
      <c r="AJ412" s="110">
        <f t="shared" si="214"/>
        <v>7.8144793362501321</v>
      </c>
      <c r="AK412" s="110">
        <f t="shared" si="215"/>
        <v>5.7397112485031325</v>
      </c>
      <c r="AL412" s="110">
        <f t="shared" si="216"/>
        <v>1.8014823927536845</v>
      </c>
      <c r="AM412" s="110">
        <f t="shared" si="217"/>
        <v>71.49283406111789</v>
      </c>
      <c r="AN412" s="110">
        <f t="shared" si="218"/>
        <v>83.888249818413257</v>
      </c>
      <c r="AO412" s="110">
        <f t="shared" si="219"/>
        <v>86.750820295985108</v>
      </c>
      <c r="AP412" s="110">
        <f t="shared" si="220"/>
        <v>24.314531545543641</v>
      </c>
      <c r="AQ412" s="90">
        <f t="shared" si="221"/>
        <v>0</v>
      </c>
      <c r="AR412" s="90">
        <f t="shared" si="222"/>
        <v>-14673.600000000009</v>
      </c>
      <c r="AS412" s="90">
        <f t="shared" si="223"/>
        <v>22059.855557999414</v>
      </c>
      <c r="AT412" s="89">
        <f t="shared" si="224"/>
        <v>0.50337037659465977</v>
      </c>
      <c r="AU412" s="109">
        <f t="shared" si="229"/>
        <v>1297.7307081793272</v>
      </c>
      <c r="AV412" s="108">
        <f t="shared" si="207"/>
        <v>23357.58626617874</v>
      </c>
      <c r="AW412" s="129">
        <f t="shared" si="225"/>
        <v>0.59181020786846616</v>
      </c>
      <c r="AX412" s="90">
        <f t="shared" si="226"/>
        <v>1805.2757506046173</v>
      </c>
      <c r="AY412" s="108">
        <f t="shared" si="208"/>
        <v>23865.131308604032</v>
      </c>
      <c r="AZ412" s="89">
        <f t="shared" si="227"/>
        <v>0.62639920051003273</v>
      </c>
      <c r="BA412" s="109"/>
      <c r="BB412" s="109">
        <f t="shared" si="228"/>
        <v>14673.600000000009</v>
      </c>
      <c r="BC412" s="109" t="e">
        <f>(B412*AM412)+(C412*AN412)+(D412*AO412)+(E412*AP412)+(F412*#REF!)+(G412*#REF!)</f>
        <v>#REF!</v>
      </c>
      <c r="BE412" s="108">
        <f t="shared" si="230"/>
        <v>101.150002</v>
      </c>
      <c r="BF412" s="108">
        <f t="shared" si="231"/>
        <v>0</v>
      </c>
    </row>
    <row r="413" spans="1:58" ht="12.75" customHeight="1" x14ac:dyDescent="0.2">
      <c r="A413" s="107">
        <v>41939</v>
      </c>
      <c r="B413" s="108">
        <v>104.019997</v>
      </c>
      <c r="C413" s="108">
        <v>82.660004000000001</v>
      </c>
      <c r="D413" s="108">
        <v>87.919998000000007</v>
      </c>
      <c r="E413" s="108">
        <v>104.58000199999999</v>
      </c>
      <c r="F413" s="108"/>
      <c r="G413" s="108"/>
      <c r="L413" s="156">
        <f>IF(int=Weekly,-$B$4,IF(int=Bi_Weekly,-$B$4,IF(int=Monthly,0,IF(int=Quarterly,0,IF(int=Yearly,0,IF(int=None,0,0))))))</f>
        <v>0</v>
      </c>
      <c r="M413" s="110">
        <f t="shared" si="195"/>
        <v>0</v>
      </c>
      <c r="N413" s="126">
        <f t="shared" si="196"/>
        <v>0</v>
      </c>
      <c r="O413" s="110">
        <f t="shared" si="197"/>
        <v>0</v>
      </c>
      <c r="P413" s="110">
        <f t="shared" si="198"/>
        <v>0</v>
      </c>
      <c r="Q413" s="110">
        <f t="shared" si="209"/>
        <v>66.522213634197115</v>
      </c>
      <c r="R413" s="110">
        <f t="shared" si="210"/>
        <v>76.073770482163127</v>
      </c>
      <c r="S413" s="110">
        <f t="shared" si="211"/>
        <v>81.01110904748198</v>
      </c>
      <c r="T413" s="110">
        <f t="shared" si="212"/>
        <v>22.513049152789957</v>
      </c>
      <c r="U413" s="110"/>
      <c r="V413" s="110"/>
      <c r="W413" s="110"/>
      <c r="X413" s="110"/>
      <c r="Y413" s="110"/>
      <c r="Z413" s="110"/>
      <c r="AA413" s="110">
        <f t="shared" si="199"/>
        <v>0</v>
      </c>
      <c r="AB413" s="110">
        <f t="shared" si="200"/>
        <v>0</v>
      </c>
      <c r="AC413" s="110">
        <f t="shared" si="201"/>
        <v>0</v>
      </c>
      <c r="AD413" s="110">
        <f t="shared" si="202"/>
        <v>0</v>
      </c>
      <c r="AE413" s="110">
        <f t="shared" si="203"/>
        <v>0</v>
      </c>
      <c r="AF413" s="110">
        <f t="shared" si="204"/>
        <v>0</v>
      </c>
      <c r="AG413" s="110">
        <f t="shared" si="205"/>
        <v>0</v>
      </c>
      <c r="AH413" s="110">
        <f t="shared" si="206"/>
        <v>0</v>
      </c>
      <c r="AI413" s="110">
        <f t="shared" si="213"/>
        <v>4.9706204269207808</v>
      </c>
      <c r="AJ413" s="110">
        <f t="shared" si="214"/>
        <v>7.8144793362501321</v>
      </c>
      <c r="AK413" s="110">
        <f t="shared" si="215"/>
        <v>5.7397112485031325</v>
      </c>
      <c r="AL413" s="110">
        <f t="shared" si="216"/>
        <v>1.8014823927536845</v>
      </c>
      <c r="AM413" s="110">
        <f t="shared" si="217"/>
        <v>71.49283406111789</v>
      </c>
      <c r="AN413" s="110">
        <f t="shared" si="218"/>
        <v>83.888249818413257</v>
      </c>
      <c r="AO413" s="110">
        <f t="shared" si="219"/>
        <v>86.750820295985108</v>
      </c>
      <c r="AP413" s="110">
        <f t="shared" si="220"/>
        <v>24.314531545543641</v>
      </c>
      <c r="AQ413" s="90">
        <f t="shared" si="221"/>
        <v>0</v>
      </c>
      <c r="AR413" s="90">
        <f t="shared" si="222"/>
        <v>-14673.600000000009</v>
      </c>
      <c r="AS413" s="90">
        <f t="shared" si="223"/>
        <v>22684.809905870497</v>
      </c>
      <c r="AT413" s="89">
        <f t="shared" si="224"/>
        <v>0.54596076667419613</v>
      </c>
      <c r="AU413" s="109">
        <f t="shared" si="229"/>
        <v>1297.7307081793272</v>
      </c>
      <c r="AV413" s="108">
        <f t="shared" si="207"/>
        <v>23982.540614049823</v>
      </c>
      <c r="AW413" s="129">
        <f t="shared" si="225"/>
        <v>0.6344005979480023</v>
      </c>
      <c r="AX413" s="90">
        <f t="shared" si="226"/>
        <v>1856.0232488149097</v>
      </c>
      <c r="AY413" s="108">
        <f t="shared" si="208"/>
        <v>24540.833154685406</v>
      </c>
      <c r="AZ413" s="89">
        <f t="shared" si="227"/>
        <v>0.67244801239541685</v>
      </c>
      <c r="BA413" s="109"/>
      <c r="BB413" s="109">
        <f t="shared" si="228"/>
        <v>14673.600000000009</v>
      </c>
      <c r="BC413" s="109" t="e">
        <f>(B413*AM413)+(C413*AN413)+(D413*AO413)+(E413*AP413)+(F413*#REF!)+(G413*#REF!)</f>
        <v>#REF!</v>
      </c>
      <c r="BE413" s="108">
        <f t="shared" si="230"/>
        <v>104.019997</v>
      </c>
      <c r="BF413" s="108">
        <f t="shared" si="231"/>
        <v>0</v>
      </c>
    </row>
    <row r="414" spans="1:58" ht="12.75" customHeight="1" x14ac:dyDescent="0.2">
      <c r="A414" s="107">
        <v>41946</v>
      </c>
      <c r="B414" s="108">
        <v>104.779999</v>
      </c>
      <c r="C414" s="108">
        <v>83.580001999999993</v>
      </c>
      <c r="D414" s="108">
        <v>88.540001000000004</v>
      </c>
      <c r="E414" s="108">
        <v>105.30999799999999</v>
      </c>
      <c r="F414" s="108"/>
      <c r="G414" s="108"/>
      <c r="L414" s="156">
        <f>IF(int=Weekly,-$B$4,IF(int=Bi_Weekly,0,IF(int=Monthly,0,IF(int=Quarterly,0,IF(int=Yearly,0,IF(int=None,0,0))))))</f>
        <v>0</v>
      </c>
      <c r="M414" s="110">
        <f t="shared" si="195"/>
        <v>0</v>
      </c>
      <c r="N414" s="126">
        <f t="shared" si="196"/>
        <v>0</v>
      </c>
      <c r="O414" s="110">
        <f t="shared" si="197"/>
        <v>0</v>
      </c>
      <c r="P414" s="110">
        <f t="shared" si="198"/>
        <v>0</v>
      </c>
      <c r="Q414" s="110">
        <f t="shared" si="209"/>
        <v>66.522213634197115</v>
      </c>
      <c r="R414" s="110">
        <f t="shared" si="210"/>
        <v>76.073770482163127</v>
      </c>
      <c r="S414" s="110">
        <f t="shared" si="211"/>
        <v>81.01110904748198</v>
      </c>
      <c r="T414" s="110">
        <f t="shared" si="212"/>
        <v>22.513049152789957</v>
      </c>
      <c r="U414" s="110"/>
      <c r="V414" s="110"/>
      <c r="W414" s="110"/>
      <c r="X414" s="110"/>
      <c r="Y414" s="110"/>
      <c r="Z414" s="110"/>
      <c r="AA414" s="110">
        <f t="shared" si="199"/>
        <v>0</v>
      </c>
      <c r="AB414" s="110">
        <f t="shared" si="200"/>
        <v>0</v>
      </c>
      <c r="AC414" s="110">
        <f t="shared" si="201"/>
        <v>0</v>
      </c>
      <c r="AD414" s="110">
        <f t="shared" si="202"/>
        <v>0</v>
      </c>
      <c r="AE414" s="110">
        <f t="shared" si="203"/>
        <v>0</v>
      </c>
      <c r="AF414" s="110">
        <f t="shared" si="204"/>
        <v>0</v>
      </c>
      <c r="AG414" s="110">
        <f t="shared" si="205"/>
        <v>0</v>
      </c>
      <c r="AH414" s="110">
        <f t="shared" si="206"/>
        <v>0</v>
      </c>
      <c r="AI414" s="110">
        <f t="shared" si="213"/>
        <v>4.9706204269207808</v>
      </c>
      <c r="AJ414" s="110">
        <f t="shared" si="214"/>
        <v>7.8144793362501321</v>
      </c>
      <c r="AK414" s="110">
        <f t="shared" si="215"/>
        <v>5.7397112485031325</v>
      </c>
      <c r="AL414" s="110">
        <f t="shared" si="216"/>
        <v>1.8014823927536845</v>
      </c>
      <c r="AM414" s="110">
        <f t="shared" si="217"/>
        <v>71.49283406111789</v>
      </c>
      <c r="AN414" s="110">
        <f t="shared" si="218"/>
        <v>83.888249818413257</v>
      </c>
      <c r="AO414" s="110">
        <f t="shared" si="219"/>
        <v>86.750820295985108</v>
      </c>
      <c r="AP414" s="110">
        <f t="shared" si="220"/>
        <v>24.314531545543641</v>
      </c>
      <c r="AQ414" s="90">
        <f t="shared" si="221"/>
        <v>0</v>
      </c>
      <c r="AR414" s="90">
        <f t="shared" si="222"/>
        <v>-14673.600000000009</v>
      </c>
      <c r="AS414" s="90">
        <f t="shared" si="223"/>
        <v>22872.01620444507</v>
      </c>
      <c r="AT414" s="89">
        <f t="shared" si="224"/>
        <v>0.55871880141513031</v>
      </c>
      <c r="AU414" s="109">
        <f t="shared" si="229"/>
        <v>1297.7307081793272</v>
      </c>
      <c r="AV414" s="108">
        <f t="shared" si="207"/>
        <v>24169.746912624396</v>
      </c>
      <c r="AW414" s="129">
        <f t="shared" si="225"/>
        <v>0.6471586326889367</v>
      </c>
      <c r="AX414" s="90">
        <f t="shared" si="226"/>
        <v>1871.8639487749879</v>
      </c>
      <c r="AY414" s="108">
        <f t="shared" si="208"/>
        <v>24743.88015322006</v>
      </c>
      <c r="AZ414" s="89">
        <f t="shared" si="227"/>
        <v>0.68628558453413224</v>
      </c>
      <c r="BA414" s="109"/>
      <c r="BB414" s="109">
        <f t="shared" si="228"/>
        <v>14673.600000000009</v>
      </c>
      <c r="BC414" s="109" t="e">
        <f>(B414*AM414)+(C414*AN414)+(D414*AO414)+(E414*AP414)+(F414*#REF!)+(G414*#REF!)</f>
        <v>#REF!</v>
      </c>
      <c r="BE414" s="108">
        <f t="shared" si="230"/>
        <v>104.779999</v>
      </c>
      <c r="BF414" s="108">
        <f t="shared" si="231"/>
        <v>0</v>
      </c>
    </row>
    <row r="415" spans="1:58" ht="12.75" customHeight="1" x14ac:dyDescent="0.2">
      <c r="A415" s="107">
        <v>41953</v>
      </c>
      <c r="B415" s="108">
        <v>105.16999800000001</v>
      </c>
      <c r="C415" s="108">
        <v>83.790001000000004</v>
      </c>
      <c r="D415" s="108">
        <v>88.410004000000001</v>
      </c>
      <c r="E415" s="108">
        <v>105.239998</v>
      </c>
      <c r="F415" s="108"/>
      <c r="G415" s="108"/>
      <c r="L415" s="156">
        <f>IF(int=Weekly,-$B$4,IF(int=Bi_Weekly,-$B$4,IF(int=Monthly,-$B$4,IF(int=Quarterly,0,IF(int=Yearly,0,IF(int=None,0,0))))))</f>
        <v>0</v>
      </c>
      <c r="M415" s="110">
        <f t="shared" si="195"/>
        <v>0</v>
      </c>
      <c r="N415" s="126">
        <f t="shared" si="196"/>
        <v>0</v>
      </c>
      <c r="O415" s="110">
        <f t="shared" si="197"/>
        <v>0</v>
      </c>
      <c r="P415" s="110">
        <f t="shared" si="198"/>
        <v>0</v>
      </c>
      <c r="Q415" s="110">
        <f t="shared" si="209"/>
        <v>66.522213634197115</v>
      </c>
      <c r="R415" s="110">
        <f t="shared" si="210"/>
        <v>76.073770482163127</v>
      </c>
      <c r="S415" s="110">
        <f t="shared" si="211"/>
        <v>81.01110904748198</v>
      </c>
      <c r="T415" s="110">
        <f t="shared" si="212"/>
        <v>22.513049152789957</v>
      </c>
      <c r="U415" s="110"/>
      <c r="V415" s="110"/>
      <c r="W415" s="110"/>
      <c r="X415" s="110"/>
      <c r="Y415" s="110"/>
      <c r="Z415" s="110"/>
      <c r="AA415" s="110">
        <f t="shared" si="199"/>
        <v>0</v>
      </c>
      <c r="AB415" s="110">
        <f t="shared" si="200"/>
        <v>0</v>
      </c>
      <c r="AC415" s="110">
        <f t="shared" si="201"/>
        <v>0</v>
      </c>
      <c r="AD415" s="110">
        <f t="shared" si="202"/>
        <v>0</v>
      </c>
      <c r="AE415" s="110">
        <f t="shared" si="203"/>
        <v>0</v>
      </c>
      <c r="AF415" s="110">
        <f t="shared" si="204"/>
        <v>0</v>
      </c>
      <c r="AG415" s="110">
        <f t="shared" si="205"/>
        <v>0</v>
      </c>
      <c r="AH415" s="110">
        <f t="shared" si="206"/>
        <v>0</v>
      </c>
      <c r="AI415" s="110">
        <f t="shared" si="213"/>
        <v>4.9706204269207808</v>
      </c>
      <c r="AJ415" s="110">
        <f t="shared" si="214"/>
        <v>7.8144793362501321</v>
      </c>
      <c r="AK415" s="110">
        <f t="shared" si="215"/>
        <v>5.7397112485031325</v>
      </c>
      <c r="AL415" s="110">
        <f t="shared" si="216"/>
        <v>1.8014823927536845</v>
      </c>
      <c r="AM415" s="110">
        <f t="shared" si="217"/>
        <v>71.49283406111789</v>
      </c>
      <c r="AN415" s="110">
        <f t="shared" si="218"/>
        <v>83.888249818413257</v>
      </c>
      <c r="AO415" s="110">
        <f t="shared" si="219"/>
        <v>86.750820295985108</v>
      </c>
      <c r="AP415" s="110">
        <f t="shared" si="220"/>
        <v>24.314531545543641</v>
      </c>
      <c r="AQ415" s="90">
        <f t="shared" si="221"/>
        <v>0</v>
      </c>
      <c r="AR415" s="90">
        <f t="shared" si="222"/>
        <v>-14673.600000000009</v>
      </c>
      <c r="AS415" s="90">
        <f t="shared" si="223"/>
        <v>22901.828102384141</v>
      </c>
      <c r="AT415" s="89">
        <f t="shared" si="224"/>
        <v>0.56075047039473103</v>
      </c>
      <c r="AU415" s="109">
        <f t="shared" si="229"/>
        <v>1297.7307081793272</v>
      </c>
      <c r="AV415" s="108">
        <f t="shared" si="207"/>
        <v>24199.558810563467</v>
      </c>
      <c r="AW415" s="129">
        <f t="shared" si="225"/>
        <v>0.64919030166853742</v>
      </c>
      <c r="AX415" s="90">
        <f t="shared" si="226"/>
        <v>1874.5712696063356</v>
      </c>
      <c r="AY415" s="108">
        <f t="shared" si="208"/>
        <v>24776.399371990476</v>
      </c>
      <c r="AZ415" s="89">
        <f t="shared" si="227"/>
        <v>0.68850175635089284</v>
      </c>
      <c r="BA415" s="109"/>
      <c r="BB415" s="109">
        <f t="shared" si="228"/>
        <v>14673.600000000009</v>
      </c>
      <c r="BC415" s="109" t="e">
        <f>(B415*AM415)+(C415*AN415)+(D415*AO415)+(E415*AP415)+(F415*#REF!)+(G415*#REF!)</f>
        <v>#REF!</v>
      </c>
      <c r="BE415" s="108">
        <f t="shared" si="230"/>
        <v>105.16999800000001</v>
      </c>
      <c r="BF415" s="108">
        <f t="shared" si="231"/>
        <v>0</v>
      </c>
    </row>
    <row r="416" spans="1:58" ht="12.75" customHeight="1" x14ac:dyDescent="0.2">
      <c r="A416" s="107">
        <v>41960</v>
      </c>
      <c r="B416" s="108">
        <v>106.370003</v>
      </c>
      <c r="C416" s="108">
        <v>84.800003000000004</v>
      </c>
      <c r="D416" s="108">
        <v>90</v>
      </c>
      <c r="E416" s="108">
        <v>105.800003</v>
      </c>
      <c r="F416" s="108"/>
      <c r="G416" s="108"/>
      <c r="L416" s="156">
        <f>IF(int=Weekly,-$B$4,IF(int=Bi_Weekly,0,IF(int=Monthly,0,IF(int=Quarterly,0,IF(int=Yearly,0,IF(int=None,0,0))))))</f>
        <v>0</v>
      </c>
      <c r="M416" s="110">
        <f t="shared" si="195"/>
        <v>0</v>
      </c>
      <c r="N416" s="126">
        <f t="shared" si="196"/>
        <v>0</v>
      </c>
      <c r="O416" s="110">
        <f t="shared" si="197"/>
        <v>0</v>
      </c>
      <c r="P416" s="110">
        <f t="shared" si="198"/>
        <v>0</v>
      </c>
      <c r="Q416" s="110">
        <f t="shared" si="209"/>
        <v>66.522213634197115</v>
      </c>
      <c r="R416" s="110">
        <f t="shared" si="210"/>
        <v>76.073770482163127</v>
      </c>
      <c r="S416" s="110">
        <f t="shared" si="211"/>
        <v>81.01110904748198</v>
      </c>
      <c r="T416" s="110">
        <f t="shared" si="212"/>
        <v>22.513049152789957</v>
      </c>
      <c r="U416" s="110"/>
      <c r="V416" s="110"/>
      <c r="W416" s="110"/>
      <c r="X416" s="110"/>
      <c r="Y416" s="110"/>
      <c r="Z416" s="110"/>
      <c r="AA416" s="110">
        <f t="shared" si="199"/>
        <v>0</v>
      </c>
      <c r="AB416" s="110">
        <f t="shared" si="200"/>
        <v>0</v>
      </c>
      <c r="AC416" s="110">
        <f t="shared" si="201"/>
        <v>0</v>
      </c>
      <c r="AD416" s="110">
        <f t="shared" si="202"/>
        <v>0</v>
      </c>
      <c r="AE416" s="110">
        <f t="shared" si="203"/>
        <v>0</v>
      </c>
      <c r="AF416" s="110">
        <f t="shared" si="204"/>
        <v>0</v>
      </c>
      <c r="AG416" s="110">
        <f t="shared" si="205"/>
        <v>0</v>
      </c>
      <c r="AH416" s="110">
        <f t="shared" si="206"/>
        <v>0</v>
      </c>
      <c r="AI416" s="110">
        <f t="shared" si="213"/>
        <v>4.9706204269207808</v>
      </c>
      <c r="AJ416" s="110">
        <f t="shared" si="214"/>
        <v>7.8144793362501321</v>
      </c>
      <c r="AK416" s="110">
        <f t="shared" si="215"/>
        <v>5.7397112485031325</v>
      </c>
      <c r="AL416" s="110">
        <f t="shared" si="216"/>
        <v>1.8014823927536845</v>
      </c>
      <c r="AM416" s="110">
        <f t="shared" si="217"/>
        <v>71.49283406111789</v>
      </c>
      <c r="AN416" s="110">
        <f t="shared" si="218"/>
        <v>83.888249818413257</v>
      </c>
      <c r="AO416" s="110">
        <f t="shared" si="219"/>
        <v>86.750820295985108</v>
      </c>
      <c r="AP416" s="110">
        <f t="shared" si="220"/>
        <v>24.314531545543641</v>
      </c>
      <c r="AQ416" s="90">
        <f t="shared" si="221"/>
        <v>0</v>
      </c>
      <c r="AR416" s="90">
        <f t="shared" si="222"/>
        <v>-14673.600000000009</v>
      </c>
      <c r="AS416" s="90">
        <f t="shared" si="223"/>
        <v>23199.904511122637</v>
      </c>
      <c r="AT416" s="89">
        <f t="shared" si="224"/>
        <v>0.58106425901773395</v>
      </c>
      <c r="AU416" s="109">
        <f t="shared" si="229"/>
        <v>1297.7307081793272</v>
      </c>
      <c r="AV416" s="108">
        <f t="shared" si="207"/>
        <v>24497.635219301963</v>
      </c>
      <c r="AW416" s="129">
        <f t="shared" si="225"/>
        <v>0.66950409029154034</v>
      </c>
      <c r="AX416" s="90">
        <f t="shared" si="226"/>
        <v>1898.5636358039428</v>
      </c>
      <c r="AY416" s="108">
        <f t="shared" si="208"/>
        <v>25098.468146926578</v>
      </c>
      <c r="AZ416" s="89">
        <f t="shared" si="227"/>
        <v>0.71045061518145247</v>
      </c>
      <c r="BA416" s="109"/>
      <c r="BB416" s="109">
        <f t="shared" si="228"/>
        <v>14673.600000000009</v>
      </c>
      <c r="BC416" s="109" t="e">
        <f>(B416*AM416)+(C416*AN416)+(D416*AO416)+(E416*AP416)+(F416*#REF!)+(G416*#REF!)</f>
        <v>#REF!</v>
      </c>
      <c r="BE416" s="108">
        <f t="shared" si="230"/>
        <v>106.370003</v>
      </c>
      <c r="BF416" s="108">
        <f t="shared" si="231"/>
        <v>0</v>
      </c>
    </row>
    <row r="417" spans="1:58" ht="12.75" customHeight="1" x14ac:dyDescent="0.2">
      <c r="A417" s="113">
        <v>41967</v>
      </c>
      <c r="B417" s="108">
        <v>106.599998</v>
      </c>
      <c r="C417" s="108">
        <v>84.699996999999996</v>
      </c>
      <c r="D417" s="108">
        <v>90.309997999999993</v>
      </c>
      <c r="E417" s="108">
        <v>105.730003</v>
      </c>
      <c r="F417" s="108"/>
      <c r="G417" s="108"/>
      <c r="L417" s="156">
        <f>IF(int=Weekly,-$B$4,IF(int=Bi_Weekly,-$B$4,IF(int=Monthly,0,IF(int=Quarterly,0,IF(int=Yearly,0,IF(int=None,0,0))))))</f>
        <v>0</v>
      </c>
      <c r="M417" s="110">
        <f t="shared" si="195"/>
        <v>0</v>
      </c>
      <c r="N417" s="126">
        <f t="shared" si="196"/>
        <v>0</v>
      </c>
      <c r="O417" s="110">
        <f t="shared" si="197"/>
        <v>0</v>
      </c>
      <c r="P417" s="110">
        <f t="shared" si="198"/>
        <v>0</v>
      </c>
      <c r="Q417" s="110">
        <f t="shared" si="209"/>
        <v>66.522213634197115</v>
      </c>
      <c r="R417" s="110">
        <f t="shared" si="210"/>
        <v>76.073770482163127</v>
      </c>
      <c r="S417" s="110">
        <f t="shared" si="211"/>
        <v>81.01110904748198</v>
      </c>
      <c r="T417" s="110">
        <f t="shared" si="212"/>
        <v>22.513049152789957</v>
      </c>
      <c r="U417" s="110"/>
      <c r="V417" s="110"/>
      <c r="W417" s="110"/>
      <c r="X417" s="110"/>
      <c r="Y417" s="110"/>
      <c r="Z417" s="110"/>
      <c r="AA417" s="110">
        <f t="shared" si="199"/>
        <v>0</v>
      </c>
      <c r="AB417" s="110">
        <f t="shared" si="200"/>
        <v>0</v>
      </c>
      <c r="AC417" s="110">
        <f t="shared" si="201"/>
        <v>0</v>
      </c>
      <c r="AD417" s="110">
        <f t="shared" si="202"/>
        <v>0</v>
      </c>
      <c r="AE417" s="110">
        <f t="shared" si="203"/>
        <v>0</v>
      </c>
      <c r="AF417" s="110">
        <f t="shared" si="204"/>
        <v>0</v>
      </c>
      <c r="AG417" s="110">
        <f t="shared" si="205"/>
        <v>0</v>
      </c>
      <c r="AH417" s="110">
        <f t="shared" si="206"/>
        <v>0</v>
      </c>
      <c r="AI417" s="110">
        <f t="shared" si="213"/>
        <v>4.9706204269207808</v>
      </c>
      <c r="AJ417" s="110">
        <f t="shared" si="214"/>
        <v>7.8144793362501321</v>
      </c>
      <c r="AK417" s="110">
        <f t="shared" si="215"/>
        <v>5.7397112485031325</v>
      </c>
      <c r="AL417" s="110">
        <f t="shared" si="216"/>
        <v>1.8014823927536845</v>
      </c>
      <c r="AM417" s="110">
        <f t="shared" si="217"/>
        <v>71.49283406111789</v>
      </c>
      <c r="AN417" s="110">
        <f t="shared" si="218"/>
        <v>83.888249818413257</v>
      </c>
      <c r="AO417" s="110">
        <f t="shared" si="219"/>
        <v>86.750820295985108</v>
      </c>
      <c r="AP417" s="110">
        <f t="shared" si="220"/>
        <v>24.314531545543641</v>
      </c>
      <c r="AQ417" s="90">
        <f t="shared" si="221"/>
        <v>0</v>
      </c>
      <c r="AR417" s="90">
        <f t="shared" si="222"/>
        <v>-14673.600000000009</v>
      </c>
      <c r="AS417" s="90">
        <f t="shared" si="223"/>
        <v>23231.133822498399</v>
      </c>
      <c r="AT417" s="89">
        <f t="shared" si="224"/>
        <v>0.58319252415892375</v>
      </c>
      <c r="AU417" s="109">
        <f t="shared" si="229"/>
        <v>1297.7307081793272</v>
      </c>
      <c r="AV417" s="108">
        <f t="shared" si="207"/>
        <v>24528.864530677725</v>
      </c>
      <c r="AW417" s="129">
        <f t="shared" si="225"/>
        <v>0.67163235543273014</v>
      </c>
      <c r="AX417" s="90">
        <f t="shared" si="226"/>
        <v>1900.5785540686522</v>
      </c>
      <c r="AY417" s="108">
        <f t="shared" si="208"/>
        <v>25131.712376567051</v>
      </c>
      <c r="AZ417" s="89">
        <f t="shared" si="227"/>
        <v>0.71271619620045756</v>
      </c>
      <c r="BA417" s="109"/>
      <c r="BB417" s="109">
        <f t="shared" si="228"/>
        <v>14673.600000000009</v>
      </c>
      <c r="BC417" s="109" t="e">
        <f>(B417*AM417)+(C417*AN417)+(D417*AO417)+(E417*AP417)+(F417*#REF!)+(G417*#REF!)</f>
        <v>#REF!</v>
      </c>
      <c r="BE417" s="108">
        <f t="shared" si="230"/>
        <v>106.599998</v>
      </c>
      <c r="BF417" s="108">
        <f t="shared" si="231"/>
        <v>0</v>
      </c>
    </row>
    <row r="418" spans="1:58" ht="12.75" customHeight="1" x14ac:dyDescent="0.2">
      <c r="A418" s="113">
        <v>41974</v>
      </c>
      <c r="B418" s="108">
        <v>106.949997</v>
      </c>
      <c r="C418" s="108">
        <v>85.43</v>
      </c>
      <c r="D418" s="108">
        <v>90.519997000000004</v>
      </c>
      <c r="E418" s="108">
        <v>106.449997</v>
      </c>
      <c r="F418" s="108"/>
      <c r="G418" s="108"/>
      <c r="L418" s="156">
        <f>IF(int=Weekly,-$B$4,IF(int=Bi_Weekly,0,IF(int=Monthly,0,IF(int=Quarterly,0,IF(int=Yearly,0,IF(int=None,0,0))))))</f>
        <v>0</v>
      </c>
      <c r="M418" s="110">
        <f t="shared" si="195"/>
        <v>0</v>
      </c>
      <c r="N418" s="126">
        <f t="shared" si="196"/>
        <v>0</v>
      </c>
      <c r="O418" s="110">
        <f t="shared" si="197"/>
        <v>0</v>
      </c>
      <c r="P418" s="110">
        <f t="shared" si="198"/>
        <v>0</v>
      </c>
      <c r="Q418" s="110">
        <f t="shared" si="209"/>
        <v>66.522213634197115</v>
      </c>
      <c r="R418" s="110">
        <f t="shared" si="210"/>
        <v>76.073770482163127</v>
      </c>
      <c r="S418" s="110">
        <f t="shared" si="211"/>
        <v>81.01110904748198</v>
      </c>
      <c r="T418" s="110">
        <f t="shared" si="212"/>
        <v>22.513049152789957</v>
      </c>
      <c r="U418" s="110"/>
      <c r="V418" s="110"/>
      <c r="W418" s="110"/>
      <c r="X418" s="110"/>
      <c r="Y418" s="110"/>
      <c r="Z418" s="110"/>
      <c r="AA418" s="110">
        <f t="shared" si="199"/>
        <v>0</v>
      </c>
      <c r="AB418" s="110">
        <f t="shared" si="200"/>
        <v>0</v>
      </c>
      <c r="AC418" s="110">
        <f t="shared" si="201"/>
        <v>0</v>
      </c>
      <c r="AD418" s="110">
        <f t="shared" si="202"/>
        <v>0</v>
      </c>
      <c r="AE418" s="110">
        <f t="shared" si="203"/>
        <v>0</v>
      </c>
      <c r="AF418" s="110">
        <f t="shared" si="204"/>
        <v>0</v>
      </c>
      <c r="AG418" s="110">
        <f t="shared" si="205"/>
        <v>0</v>
      </c>
      <c r="AH418" s="110">
        <f t="shared" si="206"/>
        <v>0</v>
      </c>
      <c r="AI418" s="110">
        <f t="shared" si="213"/>
        <v>4.9706204269207808</v>
      </c>
      <c r="AJ418" s="110">
        <f t="shared" si="214"/>
        <v>7.8144793362501321</v>
      </c>
      <c r="AK418" s="110">
        <f t="shared" si="215"/>
        <v>5.7397112485031325</v>
      </c>
      <c r="AL418" s="110">
        <f t="shared" si="216"/>
        <v>1.8014823927536845</v>
      </c>
      <c r="AM418" s="110">
        <f t="shared" si="217"/>
        <v>71.49283406111789</v>
      </c>
      <c r="AN418" s="110">
        <f t="shared" si="218"/>
        <v>83.888249818413257</v>
      </c>
      <c r="AO418" s="110">
        <f t="shared" si="219"/>
        <v>86.750820295985108</v>
      </c>
      <c r="AP418" s="110">
        <f t="shared" si="220"/>
        <v>24.314531545543641</v>
      </c>
      <c r="AQ418" s="90">
        <f t="shared" si="221"/>
        <v>0</v>
      </c>
      <c r="AR418" s="90">
        <f t="shared" si="222"/>
        <v>-14673.600000000009</v>
      </c>
      <c r="AS418" s="90">
        <f t="shared" si="223"/>
        <v>23343.172123622022</v>
      </c>
      <c r="AT418" s="89">
        <f t="shared" si="224"/>
        <v>0.59082788978996348</v>
      </c>
      <c r="AU418" s="109">
        <f t="shared" si="229"/>
        <v>1297.7307081793272</v>
      </c>
      <c r="AV418" s="108">
        <f t="shared" si="207"/>
        <v>24640.902831801348</v>
      </c>
      <c r="AW418" s="129">
        <f t="shared" si="225"/>
        <v>0.67926772106376987</v>
      </c>
      <c r="AX418" s="90">
        <f t="shared" si="226"/>
        <v>1910.5252497427173</v>
      </c>
      <c r="AY418" s="108">
        <f t="shared" si="208"/>
        <v>25253.697373364739</v>
      </c>
      <c r="AZ418" s="89">
        <f t="shared" si="227"/>
        <v>0.72102942518296276</v>
      </c>
      <c r="BA418" s="109"/>
      <c r="BB418" s="109">
        <f t="shared" si="228"/>
        <v>14673.600000000009</v>
      </c>
      <c r="BC418" s="109" t="e">
        <f>(B418*AM418)+(C418*AN418)+(D418*AO418)+(E418*AP418)+(F418*#REF!)+(G418*#REF!)</f>
        <v>#REF!</v>
      </c>
      <c r="BE418" s="108">
        <f t="shared" si="230"/>
        <v>106.949997</v>
      </c>
      <c r="BF418" s="108">
        <f t="shared" si="231"/>
        <v>0</v>
      </c>
    </row>
    <row r="419" spans="1:58" ht="12.75" customHeight="1" x14ac:dyDescent="0.2">
      <c r="A419" s="113">
        <v>41981</v>
      </c>
      <c r="B419" s="108">
        <v>103.339996</v>
      </c>
      <c r="C419" s="108">
        <v>82.360000999999997</v>
      </c>
      <c r="D419" s="108">
        <v>87.5</v>
      </c>
      <c r="E419" s="108">
        <v>103.050003</v>
      </c>
      <c r="F419" s="108"/>
      <c r="G419" s="108"/>
      <c r="L419" s="156">
        <f>IF(int=Weekly,-$B$4,IF(int=Bi_Weekly,-$B$4,IF(int=Monthly,-$B$4,IF(int=Quarterly,0,IF(int=Yearly,0,IF(int=None,0,0))))))</f>
        <v>0</v>
      </c>
      <c r="M419" s="110">
        <f t="shared" ref="M419:M482" si="232">(ABS((L419*$B$29)/B419))</f>
        <v>0</v>
      </c>
      <c r="N419" s="126">
        <f t="shared" ref="N419:N482" si="233">(ABS((L419*$C$29)/C419))</f>
        <v>0</v>
      </c>
      <c r="O419" s="110">
        <f t="shared" ref="O419:O482" si="234">(ABS((L419*$D$29)/D419))</f>
        <v>0</v>
      </c>
      <c r="P419" s="110">
        <f t="shared" ref="P419:P482" si="235">(ABS((L419*$E$29)/E419))</f>
        <v>0</v>
      </c>
      <c r="Q419" s="110">
        <f t="shared" si="209"/>
        <v>66.522213634197115</v>
      </c>
      <c r="R419" s="110">
        <f t="shared" si="210"/>
        <v>76.073770482163127</v>
      </c>
      <c r="S419" s="110">
        <f t="shared" si="211"/>
        <v>81.01110904748198</v>
      </c>
      <c r="T419" s="110">
        <f t="shared" si="212"/>
        <v>22.513049152789957</v>
      </c>
      <c r="U419" s="110"/>
      <c r="V419" s="110"/>
      <c r="W419" s="110"/>
      <c r="X419" s="110"/>
      <c r="Y419" s="110"/>
      <c r="Z419" s="110"/>
      <c r="AA419" s="110">
        <f t="shared" ref="AA419:AA482" si="236">(Q419*U419)</f>
        <v>0</v>
      </c>
      <c r="AB419" s="110">
        <f t="shared" ref="AB419:AB482" si="237">(R419*V419)</f>
        <v>0</v>
      </c>
      <c r="AC419" s="110">
        <f t="shared" ref="AC419:AC482" si="238">(S419*W419)</f>
        <v>0</v>
      </c>
      <c r="AD419" s="110">
        <f t="shared" ref="AD419:AD482" si="239">(T419*X419)</f>
        <v>0</v>
      </c>
      <c r="AE419" s="110">
        <f t="shared" ref="AE419:AE482" si="240">IF(AA419&gt;0,AA419/B419,0)</f>
        <v>0</v>
      </c>
      <c r="AF419" s="110">
        <f t="shared" ref="AF419:AF482" si="241">IF(AB419&gt;0,AB419/C419,0)</f>
        <v>0</v>
      </c>
      <c r="AG419" s="110">
        <f t="shared" ref="AG419:AG482" si="242">IF(AC419&gt;0,AC419/D419,0)</f>
        <v>0</v>
      </c>
      <c r="AH419" s="110">
        <f t="shared" ref="AH419:AH482" si="243">IF(AD419&gt;0,AD419/E419,0)</f>
        <v>0</v>
      </c>
      <c r="AI419" s="110">
        <f t="shared" si="213"/>
        <v>4.9706204269207808</v>
      </c>
      <c r="AJ419" s="110">
        <f t="shared" si="214"/>
        <v>7.8144793362501321</v>
      </c>
      <c r="AK419" s="110">
        <f t="shared" si="215"/>
        <v>5.7397112485031325</v>
      </c>
      <c r="AL419" s="110">
        <f t="shared" si="216"/>
        <v>1.8014823927536845</v>
      </c>
      <c r="AM419" s="110">
        <f t="shared" si="217"/>
        <v>71.49283406111789</v>
      </c>
      <c r="AN419" s="110">
        <f t="shared" si="218"/>
        <v>83.888249818413257</v>
      </c>
      <c r="AO419" s="110">
        <f t="shared" si="219"/>
        <v>86.750820295985108</v>
      </c>
      <c r="AP419" s="110">
        <f t="shared" si="220"/>
        <v>24.314531545543641</v>
      </c>
      <c r="AQ419" s="90">
        <f t="shared" si="221"/>
        <v>0</v>
      </c>
      <c r="AR419" s="90">
        <f t="shared" si="222"/>
        <v>-14673.600000000009</v>
      </c>
      <c r="AS419" s="90">
        <f t="shared" si="223"/>
        <v>22548.282928242625</v>
      </c>
      <c r="AT419" s="89">
        <f t="shared" si="224"/>
        <v>0.53665650748573013</v>
      </c>
      <c r="AU419" s="109">
        <f t="shared" si="229"/>
        <v>1297.7307081793272</v>
      </c>
      <c r="AV419" s="108">
        <f t="shared" ref="AV419:AV482" si="244">AS419+AU419</f>
        <v>23846.013636421951</v>
      </c>
      <c r="AW419" s="129">
        <f t="shared" si="225"/>
        <v>0.62509633875953652</v>
      </c>
      <c r="AX419" s="90">
        <f t="shared" si="226"/>
        <v>1845.1319212052906</v>
      </c>
      <c r="AY419" s="108">
        <f t="shared" ref="AY419:AY482" si="245">AS419+AX419</f>
        <v>24393.414849447916</v>
      </c>
      <c r="AZ419" s="89">
        <f t="shared" si="227"/>
        <v>0.66240151356503518</v>
      </c>
      <c r="BA419" s="109"/>
      <c r="BB419" s="109">
        <f t="shared" si="228"/>
        <v>14673.600000000009</v>
      </c>
      <c r="BC419" s="109" t="e">
        <f>(B419*AM419)+(C419*AN419)+(D419*AO419)+(E419*AP419)+(F419*#REF!)+(G419*#REF!)</f>
        <v>#REF!</v>
      </c>
      <c r="BE419" s="108">
        <f t="shared" si="230"/>
        <v>103.339996</v>
      </c>
      <c r="BF419" s="108">
        <f t="shared" si="231"/>
        <v>0</v>
      </c>
    </row>
    <row r="420" spans="1:58" ht="12.75" customHeight="1" x14ac:dyDescent="0.2">
      <c r="A420" s="113">
        <v>41988</v>
      </c>
      <c r="B420" s="108">
        <v>106.910004</v>
      </c>
      <c r="C420" s="108">
        <v>85.339995999999999</v>
      </c>
      <c r="D420" s="108">
        <v>90.839995999999999</v>
      </c>
      <c r="E420" s="108">
        <v>106.599998</v>
      </c>
      <c r="F420" s="108"/>
      <c r="G420" s="108"/>
      <c r="L420" s="156">
        <f>IF(int=Weekly,-$B$4,IF(int=Bi_Weekly,0,IF(int=Monthly,0,IF(int=Quarterly,0,IF(int=Yearly,0,IF(int=None,0,0))))))</f>
        <v>0</v>
      </c>
      <c r="M420" s="110">
        <f t="shared" si="232"/>
        <v>0</v>
      </c>
      <c r="N420" s="126">
        <f t="shared" si="233"/>
        <v>0</v>
      </c>
      <c r="O420" s="110">
        <f t="shared" si="234"/>
        <v>0</v>
      </c>
      <c r="P420" s="110">
        <f t="shared" si="235"/>
        <v>0</v>
      </c>
      <c r="Q420" s="110">
        <f t="shared" ref="Q420:Q483" si="246">Q419+M420</f>
        <v>66.522213634197115</v>
      </c>
      <c r="R420" s="110">
        <f t="shared" ref="R420:R483" si="247">R419+N420</f>
        <v>76.073770482163127</v>
      </c>
      <c r="S420" s="110">
        <f t="shared" ref="S420:S483" si="248">S419+O420</f>
        <v>81.01110904748198</v>
      </c>
      <c r="T420" s="110">
        <f t="shared" ref="T420:T483" si="249">T419+P420</f>
        <v>22.513049152789957</v>
      </c>
      <c r="U420" s="110"/>
      <c r="V420" s="110"/>
      <c r="W420" s="110"/>
      <c r="X420" s="110"/>
      <c r="Y420" s="110"/>
      <c r="Z420" s="110"/>
      <c r="AA420" s="110">
        <f t="shared" si="236"/>
        <v>0</v>
      </c>
      <c r="AB420" s="110">
        <f t="shared" si="237"/>
        <v>0</v>
      </c>
      <c r="AC420" s="110">
        <f t="shared" si="238"/>
        <v>0</v>
      </c>
      <c r="AD420" s="110">
        <f t="shared" si="239"/>
        <v>0</v>
      </c>
      <c r="AE420" s="110">
        <f t="shared" si="240"/>
        <v>0</v>
      </c>
      <c r="AF420" s="110">
        <f t="shared" si="241"/>
        <v>0</v>
      </c>
      <c r="AG420" s="110">
        <f t="shared" si="242"/>
        <v>0</v>
      </c>
      <c r="AH420" s="110">
        <f t="shared" si="243"/>
        <v>0</v>
      </c>
      <c r="AI420" s="110">
        <f t="shared" ref="AI420:AI483" si="250">AE420+AI419+IF(AE420&lt;0,AE420,0)</f>
        <v>4.9706204269207808</v>
      </c>
      <c r="AJ420" s="110">
        <f t="shared" ref="AJ420:AJ483" si="251">AF420+AJ419+IF(AF420&lt;0,AF420,0)</f>
        <v>7.8144793362501321</v>
      </c>
      <c r="AK420" s="110">
        <f t="shared" ref="AK420:AK483" si="252">AG420+AK419+IF(AG420&lt;0,AG420,0)</f>
        <v>5.7397112485031325</v>
      </c>
      <c r="AL420" s="110">
        <f t="shared" ref="AL420:AL483" si="253">AH420+AL419+IF(AH420&lt;0,AH420,0)</f>
        <v>1.8014823927536845</v>
      </c>
      <c r="AM420" s="110">
        <f t="shared" ref="AM420:AM483" si="254">Q420+AI420</f>
        <v>71.49283406111789</v>
      </c>
      <c r="AN420" s="110">
        <f t="shared" ref="AN420:AN483" si="255">R420+AJ420</f>
        <v>83.888249818413257</v>
      </c>
      <c r="AO420" s="110">
        <f t="shared" ref="AO420:AO483" si="256">S420+AK420</f>
        <v>86.750820295985108</v>
      </c>
      <c r="AP420" s="110">
        <f t="shared" ref="AP420:AP483" si="257">T420+AL420</f>
        <v>24.314531545543641</v>
      </c>
      <c r="AQ420" s="90">
        <f t="shared" ref="AQ420:AQ483" si="258">(AA420+AB420+AC420+AD420)</f>
        <v>0</v>
      </c>
      <c r="AR420" s="90">
        <f t="shared" ref="AR420:AR483" si="259">AR419+L420</f>
        <v>-14673.600000000009</v>
      </c>
      <c r="AS420" s="90">
        <f t="shared" ref="AS420:AS483" si="260">(Q420*B420)+(R420*C420)+(S420*D420)+(T420*E420)</f>
        <v>23362.965210863724</v>
      </c>
      <c r="AT420" s="89">
        <f t="shared" ref="AT420:AT483" si="261">(AS420/ABS(AR420))-1</f>
        <v>0.59217678080796188</v>
      </c>
      <c r="AU420" s="109">
        <f t="shared" si="229"/>
        <v>1297.7307081793272</v>
      </c>
      <c r="AV420" s="108">
        <f t="shared" si="244"/>
        <v>24660.69591904305</v>
      </c>
      <c r="AW420" s="129">
        <f t="shared" ref="AW420:AW483" si="262">(AV420/ABS(AR420))-1</f>
        <v>0.68061661208176827</v>
      </c>
      <c r="AX420" s="90">
        <f t="shared" ref="AX420:AX483" si="263">(B420*AI420)+(C420*AJ420)+(D420*AK420)+(E420*AL420)</f>
        <v>1911.7300513420089</v>
      </c>
      <c r="AY420" s="108">
        <f t="shared" si="245"/>
        <v>25274.695262205732</v>
      </c>
      <c r="AZ420" s="89">
        <f t="shared" ref="AZ420:AZ483" si="264">(AY420/ABS(AR420))-1</f>
        <v>0.72246042295044943</v>
      </c>
      <c r="BA420" s="109"/>
      <c r="BB420" s="109">
        <f t="shared" ref="BB420:BB483" si="265">ABS(AR420)</f>
        <v>14673.600000000009</v>
      </c>
      <c r="BC420" s="109" t="e">
        <f>(B420*AM420)+(C420*AN420)+(D420*AO420)+(E420*AP420)+(F420*#REF!)+(G420*#REF!)</f>
        <v>#REF!</v>
      </c>
      <c r="BE420" s="108">
        <f t="shared" si="230"/>
        <v>106.910004</v>
      </c>
      <c r="BF420" s="108">
        <f t="shared" si="231"/>
        <v>0</v>
      </c>
    </row>
    <row r="421" spans="1:58" ht="12.75" customHeight="1" x14ac:dyDescent="0.2">
      <c r="A421" s="113">
        <v>41995</v>
      </c>
      <c r="B421" s="108">
        <v>107.360001</v>
      </c>
      <c r="C421" s="108">
        <v>85.650002000000001</v>
      </c>
      <c r="D421" s="108">
        <v>90.519997000000004</v>
      </c>
      <c r="E421" s="108">
        <v>106.519997</v>
      </c>
      <c r="F421" s="108"/>
      <c r="G421" s="108"/>
      <c r="L421" s="156">
        <f>IF(int=Weekly,-$B$4,IF(int=Bi_Weekly,-$B$4,IF(int=Monthly,0,IF(int=Quarterly,0,IF(int=Yearly,0,IF(int=None,0,0))))))</f>
        <v>0</v>
      </c>
      <c r="M421" s="110">
        <f t="shared" si="232"/>
        <v>0</v>
      </c>
      <c r="N421" s="126">
        <f t="shared" si="233"/>
        <v>0</v>
      </c>
      <c r="O421" s="110">
        <f t="shared" si="234"/>
        <v>0</v>
      </c>
      <c r="P421" s="110">
        <f t="shared" si="235"/>
        <v>0</v>
      </c>
      <c r="Q421" s="110">
        <f t="shared" si="246"/>
        <v>66.522213634197115</v>
      </c>
      <c r="R421" s="110">
        <f t="shared" si="247"/>
        <v>76.073770482163127</v>
      </c>
      <c r="S421" s="110">
        <f t="shared" si="248"/>
        <v>81.01110904748198</v>
      </c>
      <c r="T421" s="110">
        <f t="shared" si="249"/>
        <v>22.513049152789957</v>
      </c>
      <c r="U421" s="110">
        <v>0.56100000000000005</v>
      </c>
      <c r="V421" s="110">
        <v>0.51300000000000001</v>
      </c>
      <c r="W421" s="110">
        <v>1.472</v>
      </c>
      <c r="X421" s="110">
        <v>1.845</v>
      </c>
      <c r="Y421" s="110">
        <v>0.24</v>
      </c>
      <c r="Z421" s="110">
        <v>0.17399999999999999</v>
      </c>
      <c r="AA421" s="110">
        <f t="shared" si="236"/>
        <v>37.318961848784582</v>
      </c>
      <c r="AB421" s="110">
        <f t="shared" si="237"/>
        <v>39.025844257349682</v>
      </c>
      <c r="AC421" s="110">
        <f t="shared" si="238"/>
        <v>119.24835251789348</v>
      </c>
      <c r="AD421" s="110">
        <f t="shared" si="239"/>
        <v>41.536575686897471</v>
      </c>
      <c r="AE421" s="110">
        <f t="shared" si="240"/>
        <v>0.34760582620322983</v>
      </c>
      <c r="AF421" s="110">
        <f t="shared" si="241"/>
        <v>0.45564323813267021</v>
      </c>
      <c r="AG421" s="110">
        <f t="shared" si="242"/>
        <v>1.3173702659081339</v>
      </c>
      <c r="AH421" s="110">
        <f t="shared" si="243"/>
        <v>0.38994157770110965</v>
      </c>
      <c r="AI421" s="110">
        <f t="shared" si="250"/>
        <v>5.3182262531240108</v>
      </c>
      <c r="AJ421" s="110">
        <f t="shared" si="251"/>
        <v>8.2701225743828015</v>
      </c>
      <c r="AK421" s="110">
        <f t="shared" si="252"/>
        <v>7.0570815144112666</v>
      </c>
      <c r="AL421" s="110">
        <f t="shared" si="253"/>
        <v>2.1914239704547942</v>
      </c>
      <c r="AM421" s="110">
        <f t="shared" si="254"/>
        <v>71.840439887321125</v>
      </c>
      <c r="AN421" s="110">
        <f t="shared" si="255"/>
        <v>84.343893056545923</v>
      </c>
      <c r="AO421" s="110">
        <f t="shared" si="256"/>
        <v>88.068190561893246</v>
      </c>
      <c r="AP421" s="110">
        <f t="shared" si="257"/>
        <v>24.704473123244753</v>
      </c>
      <c r="AQ421" s="90">
        <f t="shared" si="258"/>
        <v>237.12973431092522</v>
      </c>
      <c r="AR421" s="90">
        <f t="shared" si="259"/>
        <v>-14673.600000000009</v>
      </c>
      <c r="AS421" s="90">
        <f t="shared" si="260"/>
        <v>23388.758792395209</v>
      </c>
      <c r="AT421" s="89">
        <f t="shared" si="261"/>
        <v>0.5939346031236501</v>
      </c>
      <c r="AU421" s="109">
        <f t="shared" ref="AU421:AU484" si="266">AU420+AQ421</f>
        <v>1534.8604424902524</v>
      </c>
      <c r="AV421" s="108">
        <f t="shared" si="244"/>
        <v>24923.61923488546</v>
      </c>
      <c r="AW421" s="129">
        <f t="shared" si="262"/>
        <v>0.69853473141461153</v>
      </c>
      <c r="AX421" s="90">
        <f t="shared" si="263"/>
        <v>2151.5382631615885</v>
      </c>
      <c r="AY421" s="108">
        <f t="shared" si="245"/>
        <v>25540.297055556795</v>
      </c>
      <c r="AZ421" s="89">
        <f t="shared" si="264"/>
        <v>0.74056107945949035</v>
      </c>
      <c r="BA421" s="109"/>
      <c r="BB421" s="109">
        <f t="shared" si="265"/>
        <v>14673.600000000009</v>
      </c>
      <c r="BC421" s="109" t="e">
        <f>(B421*AM421)+(C421*AN421)+(D421*AO421)+(E421*AP421)+(F421*#REF!)+(G421*#REF!)</f>
        <v>#REF!</v>
      </c>
      <c r="BE421" s="108">
        <f t="shared" si="230"/>
        <v>107.360001</v>
      </c>
      <c r="BF421" s="108">
        <f t="shared" si="231"/>
        <v>0</v>
      </c>
    </row>
    <row r="422" spans="1:58" ht="12.75" customHeight="1" x14ac:dyDescent="0.2">
      <c r="A422" s="107">
        <v>42002</v>
      </c>
      <c r="B422" s="108">
        <v>106</v>
      </c>
      <c r="C422" s="108">
        <v>84.489998</v>
      </c>
      <c r="D422" s="108">
        <v>89.43</v>
      </c>
      <c r="E422" s="108">
        <v>105.769997</v>
      </c>
      <c r="F422" s="108"/>
      <c r="G422" s="108"/>
      <c r="L422" s="156">
        <f>IF(int=Weekly,-$B$4,IF(int=Bi_Weekly,0,IF(int=Monthly,0,IF(int=Quarterly,0,IF(int=Yearly,0,IF(int=None,0,0))))))</f>
        <v>0</v>
      </c>
      <c r="M422" s="110">
        <f t="shared" si="232"/>
        <v>0</v>
      </c>
      <c r="N422" s="126">
        <f t="shared" si="233"/>
        <v>0</v>
      </c>
      <c r="O422" s="110">
        <f t="shared" si="234"/>
        <v>0</v>
      </c>
      <c r="P422" s="110">
        <f t="shared" si="235"/>
        <v>0</v>
      </c>
      <c r="Q422" s="110">
        <f t="shared" si="246"/>
        <v>66.522213634197115</v>
      </c>
      <c r="R422" s="110">
        <f t="shared" si="247"/>
        <v>76.073770482163127</v>
      </c>
      <c r="S422" s="110">
        <f t="shared" si="248"/>
        <v>81.01110904748198</v>
      </c>
      <c r="T422" s="110">
        <f t="shared" si="249"/>
        <v>22.513049152789957</v>
      </c>
      <c r="U422" s="110"/>
      <c r="V422" s="110"/>
      <c r="W422" s="110"/>
      <c r="X422" s="110"/>
      <c r="Y422" s="110"/>
      <c r="Z422" s="110"/>
      <c r="AA422" s="110">
        <f t="shared" si="236"/>
        <v>0</v>
      </c>
      <c r="AB422" s="110">
        <f t="shared" si="237"/>
        <v>0</v>
      </c>
      <c r="AC422" s="110">
        <f t="shared" si="238"/>
        <v>0</v>
      </c>
      <c r="AD422" s="110">
        <f t="shared" si="239"/>
        <v>0</v>
      </c>
      <c r="AE422" s="110">
        <f t="shared" si="240"/>
        <v>0</v>
      </c>
      <c r="AF422" s="110">
        <f t="shared" si="241"/>
        <v>0</v>
      </c>
      <c r="AG422" s="110">
        <f t="shared" si="242"/>
        <v>0</v>
      </c>
      <c r="AH422" s="110">
        <f t="shared" si="243"/>
        <v>0</v>
      </c>
      <c r="AI422" s="110">
        <f t="shared" si="250"/>
        <v>5.3182262531240108</v>
      </c>
      <c r="AJ422" s="110">
        <f t="shared" si="251"/>
        <v>8.2701225743828015</v>
      </c>
      <c r="AK422" s="110">
        <f t="shared" si="252"/>
        <v>7.0570815144112666</v>
      </c>
      <c r="AL422" s="110">
        <f t="shared" si="253"/>
        <v>2.1914239704547942</v>
      </c>
      <c r="AM422" s="110">
        <f t="shared" si="254"/>
        <v>71.840439887321125</v>
      </c>
      <c r="AN422" s="110">
        <f t="shared" si="255"/>
        <v>84.343893056545923</v>
      </c>
      <c r="AO422" s="110">
        <f t="shared" si="256"/>
        <v>88.068190561893246</v>
      </c>
      <c r="AP422" s="110">
        <f t="shared" si="257"/>
        <v>24.704473123244753</v>
      </c>
      <c r="AQ422" s="90">
        <f t="shared" si="258"/>
        <v>0</v>
      </c>
      <c r="AR422" s="90">
        <f t="shared" si="259"/>
        <v>-14673.600000000009</v>
      </c>
      <c r="AS422" s="90">
        <f t="shared" si="260"/>
        <v>23104.855984583075</v>
      </c>
      <c r="AT422" s="89">
        <f t="shared" si="261"/>
        <v>0.5745867397627753</v>
      </c>
      <c r="AU422" s="109">
        <f t="shared" si="266"/>
        <v>1534.8604424902524</v>
      </c>
      <c r="AV422" s="108">
        <f t="shared" si="244"/>
        <v>24639.716427073326</v>
      </c>
      <c r="AW422" s="129">
        <f t="shared" si="262"/>
        <v>0.67918686805373674</v>
      </c>
      <c r="AX422" s="90">
        <f t="shared" si="263"/>
        <v>2125.3763292150343</v>
      </c>
      <c r="AY422" s="108">
        <f t="shared" si="245"/>
        <v>25230.232313798107</v>
      </c>
      <c r="AZ422" s="89">
        <f t="shared" si="264"/>
        <v>0.71943029071244213</v>
      </c>
      <c r="BA422" s="109"/>
      <c r="BB422" s="109">
        <f t="shared" si="265"/>
        <v>14673.600000000009</v>
      </c>
      <c r="BC422" s="109" t="e">
        <f>(B422*AM422)+(C422*AN422)+(D422*AO422)+(E422*AP422)+(F422*#REF!)+(G422*#REF!)</f>
        <v>#REF!</v>
      </c>
      <c r="BE422" s="108">
        <f t="shared" si="230"/>
        <v>106</v>
      </c>
      <c r="BF422" s="108">
        <f t="shared" si="231"/>
        <v>0</v>
      </c>
    </row>
    <row r="423" spans="1:58" ht="12.75" customHeight="1" x14ac:dyDescent="0.2">
      <c r="A423" s="107">
        <v>42009</v>
      </c>
      <c r="B423" s="109">
        <v>105.269997</v>
      </c>
      <c r="C423" s="109">
        <v>83.900002000000001</v>
      </c>
      <c r="D423" s="109">
        <v>88.739998</v>
      </c>
      <c r="E423" s="109">
        <v>103.760002</v>
      </c>
      <c r="F423" s="109"/>
      <c r="G423" s="109"/>
      <c r="H423" s="109"/>
      <c r="I423" s="109"/>
      <c r="J423" s="148"/>
      <c r="K423" s="109"/>
      <c r="L423" s="156">
        <f>IF(int=Weekly,-$B$4,IF(int=Bi_Weekly,-$B$4,IF(int=Monthly,-$B$4,IF(int=Quarterly,0,IF(int=Yearly,0,IF(int=None,0,0))))))</f>
        <v>0</v>
      </c>
      <c r="M423" s="110">
        <f t="shared" si="232"/>
        <v>0</v>
      </c>
      <c r="N423" s="126">
        <f t="shared" si="233"/>
        <v>0</v>
      </c>
      <c r="O423" s="110">
        <f t="shared" si="234"/>
        <v>0</v>
      </c>
      <c r="P423" s="110">
        <f t="shared" si="235"/>
        <v>0</v>
      </c>
      <c r="Q423" s="110">
        <f t="shared" si="246"/>
        <v>66.522213634197115</v>
      </c>
      <c r="R423" s="110">
        <f t="shared" si="247"/>
        <v>76.073770482163127</v>
      </c>
      <c r="S423" s="110">
        <f t="shared" si="248"/>
        <v>81.01110904748198</v>
      </c>
      <c r="T423" s="110">
        <f t="shared" si="249"/>
        <v>22.513049152789957</v>
      </c>
      <c r="U423" s="110"/>
      <c r="V423" s="110"/>
      <c r="W423" s="110"/>
      <c r="X423" s="110"/>
      <c r="Y423" s="110"/>
      <c r="Z423" s="110"/>
      <c r="AA423" s="110">
        <f t="shared" si="236"/>
        <v>0</v>
      </c>
      <c r="AB423" s="110">
        <f t="shared" si="237"/>
        <v>0</v>
      </c>
      <c r="AC423" s="110">
        <f t="shared" si="238"/>
        <v>0</v>
      </c>
      <c r="AD423" s="110">
        <f t="shared" si="239"/>
        <v>0</v>
      </c>
      <c r="AE423" s="110">
        <f t="shared" si="240"/>
        <v>0</v>
      </c>
      <c r="AF423" s="110">
        <f t="shared" si="241"/>
        <v>0</v>
      </c>
      <c r="AG423" s="110">
        <f t="shared" si="242"/>
        <v>0</v>
      </c>
      <c r="AH423" s="110">
        <f t="shared" si="243"/>
        <v>0</v>
      </c>
      <c r="AI423" s="110">
        <f t="shared" si="250"/>
        <v>5.3182262531240108</v>
      </c>
      <c r="AJ423" s="110">
        <f t="shared" si="251"/>
        <v>8.2701225743828015</v>
      </c>
      <c r="AK423" s="110">
        <f t="shared" si="252"/>
        <v>7.0570815144112666</v>
      </c>
      <c r="AL423" s="110">
        <f t="shared" si="253"/>
        <v>2.1914239704547942</v>
      </c>
      <c r="AM423" s="110">
        <f t="shared" si="254"/>
        <v>71.840439887321125</v>
      </c>
      <c r="AN423" s="110">
        <f t="shared" si="255"/>
        <v>84.343893056545923</v>
      </c>
      <c r="AO423" s="110">
        <f t="shared" si="256"/>
        <v>88.068190561893246</v>
      </c>
      <c r="AP423" s="110">
        <f t="shared" si="257"/>
        <v>24.704473123244753</v>
      </c>
      <c r="AQ423" s="90">
        <f t="shared" si="258"/>
        <v>0</v>
      </c>
      <c r="AR423" s="90">
        <f t="shared" si="259"/>
        <v>-14673.600000000009</v>
      </c>
      <c r="AS423" s="90">
        <f t="shared" si="260"/>
        <v>22910.262405277233</v>
      </c>
      <c r="AT423" s="89">
        <f t="shared" si="261"/>
        <v>0.56132526478009614</v>
      </c>
      <c r="AU423" s="109">
        <f t="shared" si="266"/>
        <v>1534.8604424902524</v>
      </c>
      <c r="AV423" s="108">
        <f t="shared" si="244"/>
        <v>24445.122847767485</v>
      </c>
      <c r="AW423" s="129">
        <f t="shared" si="262"/>
        <v>0.66592539307105758</v>
      </c>
      <c r="AX423" s="90">
        <f t="shared" si="263"/>
        <v>2107.3405172745779</v>
      </c>
      <c r="AY423" s="108">
        <f t="shared" si="245"/>
        <v>25017.60292255181</v>
      </c>
      <c r="AZ423" s="89">
        <f t="shared" si="264"/>
        <v>0.70493968232416004</v>
      </c>
      <c r="BA423" s="109"/>
      <c r="BB423" s="109">
        <f t="shared" si="265"/>
        <v>14673.600000000009</v>
      </c>
      <c r="BC423" s="109" t="e">
        <f>(B423*AM423)+(C423*AN423)+(D423*AO423)+(E423*AP423)+(F423*#REF!)+(G423*#REF!)</f>
        <v>#REF!</v>
      </c>
      <c r="BE423" s="108">
        <f t="shared" si="230"/>
        <v>105.269997</v>
      </c>
      <c r="BF423" s="108">
        <f t="shared" si="231"/>
        <v>0</v>
      </c>
    </row>
    <row r="424" spans="1:58" ht="12.75" customHeight="1" x14ac:dyDescent="0.2">
      <c r="A424" s="107">
        <v>42016</v>
      </c>
      <c r="B424" s="109">
        <v>104.019997</v>
      </c>
      <c r="C424" s="109">
        <v>82.919998000000007</v>
      </c>
      <c r="D424" s="109">
        <v>87.720000999999996</v>
      </c>
      <c r="E424" s="109">
        <v>102.779999</v>
      </c>
      <c r="F424" s="109"/>
      <c r="G424" s="109"/>
      <c r="H424" s="109"/>
      <c r="I424" s="109"/>
      <c r="J424" s="148"/>
      <c r="K424" s="109"/>
      <c r="L424" s="156">
        <f>IF(int=Weekly,-$B$4,IF(int=Bi_Weekly,0,IF(int=Monthly,0,IF(int=Quarterly,0,IF(int=Yearly,0,IF(int=None,0,0))))))</f>
        <v>0</v>
      </c>
      <c r="M424" s="110">
        <f t="shared" si="232"/>
        <v>0</v>
      </c>
      <c r="N424" s="126">
        <f t="shared" si="233"/>
        <v>0</v>
      </c>
      <c r="O424" s="110">
        <f t="shared" si="234"/>
        <v>0</v>
      </c>
      <c r="P424" s="110">
        <f t="shared" si="235"/>
        <v>0</v>
      </c>
      <c r="Q424" s="110">
        <f t="shared" si="246"/>
        <v>66.522213634197115</v>
      </c>
      <c r="R424" s="110">
        <f t="shared" si="247"/>
        <v>76.073770482163127</v>
      </c>
      <c r="S424" s="110">
        <f t="shared" si="248"/>
        <v>81.01110904748198</v>
      </c>
      <c r="T424" s="110">
        <f t="shared" si="249"/>
        <v>22.513049152789957</v>
      </c>
      <c r="U424" s="110"/>
      <c r="V424" s="110"/>
      <c r="W424" s="110"/>
      <c r="X424" s="110"/>
      <c r="Y424" s="110"/>
      <c r="Z424" s="110"/>
      <c r="AA424" s="110">
        <f t="shared" si="236"/>
        <v>0</v>
      </c>
      <c r="AB424" s="110">
        <f t="shared" si="237"/>
        <v>0</v>
      </c>
      <c r="AC424" s="110">
        <f t="shared" si="238"/>
        <v>0</v>
      </c>
      <c r="AD424" s="110">
        <f t="shared" si="239"/>
        <v>0</v>
      </c>
      <c r="AE424" s="110">
        <f t="shared" si="240"/>
        <v>0</v>
      </c>
      <c r="AF424" s="110">
        <f t="shared" si="241"/>
        <v>0</v>
      </c>
      <c r="AG424" s="110">
        <f t="shared" si="242"/>
        <v>0</v>
      </c>
      <c r="AH424" s="110">
        <f t="shared" si="243"/>
        <v>0</v>
      </c>
      <c r="AI424" s="110">
        <f t="shared" si="250"/>
        <v>5.3182262531240108</v>
      </c>
      <c r="AJ424" s="110">
        <f t="shared" si="251"/>
        <v>8.2701225743828015</v>
      </c>
      <c r="AK424" s="110">
        <f t="shared" si="252"/>
        <v>7.0570815144112666</v>
      </c>
      <c r="AL424" s="110">
        <f t="shared" si="253"/>
        <v>2.1914239704547942</v>
      </c>
      <c r="AM424" s="110">
        <f t="shared" si="254"/>
        <v>71.840439887321125</v>
      </c>
      <c r="AN424" s="110">
        <f t="shared" si="255"/>
        <v>84.343893056545923</v>
      </c>
      <c r="AO424" s="110">
        <f t="shared" si="256"/>
        <v>88.068190561893246</v>
      </c>
      <c r="AP424" s="110">
        <f t="shared" si="257"/>
        <v>24.704473123244753</v>
      </c>
      <c r="AQ424" s="90">
        <f t="shared" si="258"/>
        <v>0</v>
      </c>
      <c r="AR424" s="90">
        <f t="shared" si="259"/>
        <v>-14673.600000000009</v>
      </c>
      <c r="AS424" s="90">
        <f t="shared" si="260"/>
        <v>22647.863094962901</v>
      </c>
      <c r="AT424" s="89">
        <f t="shared" si="261"/>
        <v>0.54344285621544031</v>
      </c>
      <c r="AU424" s="109">
        <f t="shared" si="266"/>
        <v>1534.8604424902524</v>
      </c>
      <c r="AV424" s="108">
        <f t="shared" si="244"/>
        <v>24182.723537453152</v>
      </c>
      <c r="AW424" s="129">
        <f t="shared" si="262"/>
        <v>0.64804298450640174</v>
      </c>
      <c r="AX424" s="90">
        <f t="shared" si="263"/>
        <v>2083.2421772160155</v>
      </c>
      <c r="AY424" s="108">
        <f t="shared" si="245"/>
        <v>24731.105272178916</v>
      </c>
      <c r="AZ424" s="89">
        <f t="shared" si="264"/>
        <v>0.68541498147550017</v>
      </c>
      <c r="BA424" s="109"/>
      <c r="BB424" s="109">
        <f t="shared" si="265"/>
        <v>14673.600000000009</v>
      </c>
      <c r="BC424" s="109" t="e">
        <f>(B424*AM424)+(C424*AN424)+(D424*AO424)+(E424*AP424)+(F424*#REF!)+(G424*#REF!)</f>
        <v>#REF!</v>
      </c>
      <c r="BE424" s="108">
        <f t="shared" si="230"/>
        <v>104.019997</v>
      </c>
      <c r="BF424" s="108">
        <f t="shared" si="231"/>
        <v>0</v>
      </c>
    </row>
    <row r="425" spans="1:58" ht="12.75" customHeight="1" x14ac:dyDescent="0.2">
      <c r="A425" s="107">
        <v>42024</v>
      </c>
      <c r="B425" s="109">
        <v>105.75</v>
      </c>
      <c r="C425" s="109">
        <v>83.910004000000001</v>
      </c>
      <c r="D425" s="109">
        <v>88.849997999999999</v>
      </c>
      <c r="E425" s="109">
        <v>104.120003</v>
      </c>
      <c r="F425" s="109"/>
      <c r="G425" s="109"/>
      <c r="H425" s="109"/>
      <c r="I425" s="109"/>
      <c r="J425" s="148"/>
      <c r="K425" s="109"/>
      <c r="L425" s="156">
        <f>IF(int=Weekly,-$B$4,IF(int=Bi_Weekly,-$B$4,IF(int=Monthly,0,IF(int=Quarterly,-$B$4,IF(int=Yearly,0,IF(int=None,0,0))))))</f>
        <v>-489.12</v>
      </c>
      <c r="M425" s="110">
        <f t="shared" si="232"/>
        <v>1.4833171063829786</v>
      </c>
      <c r="N425" s="126">
        <f t="shared" si="233"/>
        <v>1.6933542274649396</v>
      </c>
      <c r="O425" s="110">
        <f t="shared" si="234"/>
        <v>1.5920484770297914</v>
      </c>
      <c r="P425" s="110">
        <f t="shared" si="235"/>
        <v>0.4678865789122193</v>
      </c>
      <c r="Q425" s="110">
        <f t="shared" si="246"/>
        <v>68.005530740580099</v>
      </c>
      <c r="R425" s="110">
        <f t="shared" si="247"/>
        <v>77.767124709628064</v>
      </c>
      <c r="S425" s="110">
        <f t="shared" si="248"/>
        <v>82.603157524511772</v>
      </c>
      <c r="T425" s="110">
        <f t="shared" si="249"/>
        <v>22.980935731702175</v>
      </c>
      <c r="U425" s="110"/>
      <c r="V425" s="110"/>
      <c r="W425" s="110"/>
      <c r="X425" s="110"/>
      <c r="Y425" s="110"/>
      <c r="Z425" s="110"/>
      <c r="AA425" s="110">
        <f t="shared" si="236"/>
        <v>0</v>
      </c>
      <c r="AB425" s="110">
        <f t="shared" si="237"/>
        <v>0</v>
      </c>
      <c r="AC425" s="110">
        <f t="shared" si="238"/>
        <v>0</v>
      </c>
      <c r="AD425" s="110">
        <f t="shared" si="239"/>
        <v>0</v>
      </c>
      <c r="AE425" s="110">
        <f t="shared" si="240"/>
        <v>0</v>
      </c>
      <c r="AF425" s="110">
        <f t="shared" si="241"/>
        <v>0</v>
      </c>
      <c r="AG425" s="110">
        <f t="shared" si="242"/>
        <v>0</v>
      </c>
      <c r="AH425" s="110">
        <f t="shared" si="243"/>
        <v>0</v>
      </c>
      <c r="AI425" s="110">
        <f t="shared" si="250"/>
        <v>5.3182262531240108</v>
      </c>
      <c r="AJ425" s="110">
        <f t="shared" si="251"/>
        <v>8.2701225743828015</v>
      </c>
      <c r="AK425" s="110">
        <f t="shared" si="252"/>
        <v>7.0570815144112666</v>
      </c>
      <c r="AL425" s="110">
        <f t="shared" si="253"/>
        <v>2.1914239704547942</v>
      </c>
      <c r="AM425" s="110">
        <f t="shared" si="254"/>
        <v>73.323756993704109</v>
      </c>
      <c r="AN425" s="110">
        <f t="shared" si="255"/>
        <v>86.03724728401086</v>
      </c>
      <c r="AO425" s="110">
        <f t="shared" si="256"/>
        <v>89.660239038923038</v>
      </c>
      <c r="AP425" s="110">
        <f t="shared" si="257"/>
        <v>25.172359702156967</v>
      </c>
      <c r="AQ425" s="90">
        <f t="shared" si="258"/>
        <v>0</v>
      </c>
      <c r="AR425" s="90">
        <f t="shared" si="259"/>
        <v>-15162.72000000001</v>
      </c>
      <c r="AS425" s="90">
        <f t="shared" si="260"/>
        <v>23449.090099443929</v>
      </c>
      <c r="AT425" s="89">
        <f t="shared" si="261"/>
        <v>0.54649628163310493</v>
      </c>
      <c r="AU425" s="109">
        <f t="shared" si="266"/>
        <v>1534.8604424902524</v>
      </c>
      <c r="AV425" s="108">
        <f t="shared" si="244"/>
        <v>24983.95054193418</v>
      </c>
      <c r="AW425" s="129">
        <f t="shared" si="262"/>
        <v>0.64772221223726101</v>
      </c>
      <c r="AX425" s="90">
        <f t="shared" si="263"/>
        <v>2111.5411933841183</v>
      </c>
      <c r="AY425" s="108">
        <f t="shared" si="245"/>
        <v>25560.631292828046</v>
      </c>
      <c r="AZ425" s="89">
        <f t="shared" si="264"/>
        <v>0.68575501577738218</v>
      </c>
      <c r="BA425" s="109"/>
      <c r="BB425" s="109">
        <f t="shared" si="265"/>
        <v>15162.72000000001</v>
      </c>
      <c r="BC425" s="109" t="e">
        <f>(B425*AM425)+(C425*AN425)+(D425*AO425)+(E425*AP425)+(F425*#REF!)+(G425*#REF!)</f>
        <v>#REF!</v>
      </c>
      <c r="BE425" s="108">
        <f t="shared" si="230"/>
        <v>105.75</v>
      </c>
      <c r="BF425" s="108">
        <f t="shared" si="231"/>
        <v>0</v>
      </c>
    </row>
    <row r="426" spans="1:58" ht="12.75" customHeight="1" x14ac:dyDescent="0.2">
      <c r="A426" s="107">
        <v>42030</v>
      </c>
      <c r="B426" s="109">
        <v>103.099998</v>
      </c>
      <c r="C426" s="109">
        <v>81.029999000000004</v>
      </c>
      <c r="D426" s="109">
        <v>87.309997999999993</v>
      </c>
      <c r="E426" s="109">
        <v>102.279999</v>
      </c>
      <c r="F426" s="109"/>
      <c r="G426" s="109"/>
      <c r="H426" s="109"/>
      <c r="I426" s="109"/>
      <c r="J426" s="148"/>
      <c r="K426" s="109"/>
      <c r="L426" s="156">
        <f>IF(int=Weekly,-$B$4,IF(int=Bi_Weekly,0,IF(int=Monthly,0,IF(int=Quarterly,0,IF(int=Yearly,0,IF(int=None,0,0))))))</f>
        <v>0</v>
      </c>
      <c r="M426" s="110">
        <f t="shared" si="232"/>
        <v>0</v>
      </c>
      <c r="N426" s="126">
        <f t="shared" si="233"/>
        <v>0</v>
      </c>
      <c r="O426" s="110">
        <f t="shared" si="234"/>
        <v>0</v>
      </c>
      <c r="P426" s="110">
        <f t="shared" si="235"/>
        <v>0</v>
      </c>
      <c r="Q426" s="110">
        <f t="shared" si="246"/>
        <v>68.005530740580099</v>
      </c>
      <c r="R426" s="110">
        <f t="shared" si="247"/>
        <v>77.767124709628064</v>
      </c>
      <c r="S426" s="110">
        <f t="shared" si="248"/>
        <v>82.603157524511772</v>
      </c>
      <c r="T426" s="110">
        <f t="shared" si="249"/>
        <v>22.980935731702175</v>
      </c>
      <c r="U426" s="110"/>
      <c r="V426" s="110"/>
      <c r="W426" s="110"/>
      <c r="X426" s="110"/>
      <c r="Y426" s="110"/>
      <c r="Z426" s="110"/>
      <c r="AA426" s="110">
        <f t="shared" si="236"/>
        <v>0</v>
      </c>
      <c r="AB426" s="110">
        <f t="shared" si="237"/>
        <v>0</v>
      </c>
      <c r="AC426" s="110">
        <f t="shared" si="238"/>
        <v>0</v>
      </c>
      <c r="AD426" s="110">
        <f t="shared" si="239"/>
        <v>0</v>
      </c>
      <c r="AE426" s="110">
        <f t="shared" si="240"/>
        <v>0</v>
      </c>
      <c r="AF426" s="110">
        <f t="shared" si="241"/>
        <v>0</v>
      </c>
      <c r="AG426" s="110">
        <f t="shared" si="242"/>
        <v>0</v>
      </c>
      <c r="AH426" s="110">
        <f t="shared" si="243"/>
        <v>0</v>
      </c>
      <c r="AI426" s="110">
        <f t="shared" si="250"/>
        <v>5.3182262531240108</v>
      </c>
      <c r="AJ426" s="110">
        <f t="shared" si="251"/>
        <v>8.2701225743828015</v>
      </c>
      <c r="AK426" s="110">
        <f t="shared" si="252"/>
        <v>7.0570815144112666</v>
      </c>
      <c r="AL426" s="110">
        <f t="shared" si="253"/>
        <v>2.1914239704547942</v>
      </c>
      <c r="AM426" s="110">
        <f t="shared" si="254"/>
        <v>73.323756993704109</v>
      </c>
      <c r="AN426" s="110">
        <f t="shared" si="255"/>
        <v>86.03724728401086</v>
      </c>
      <c r="AO426" s="110">
        <f t="shared" si="256"/>
        <v>89.660239038923038</v>
      </c>
      <c r="AP426" s="110">
        <f t="shared" si="257"/>
        <v>25.172359702156967</v>
      </c>
      <c r="AQ426" s="90">
        <f t="shared" si="258"/>
        <v>0</v>
      </c>
      <c r="AR426" s="90">
        <f t="shared" si="259"/>
        <v>-15162.72000000001</v>
      </c>
      <c r="AS426" s="90">
        <f t="shared" si="260"/>
        <v>22875.411722713154</v>
      </c>
      <c r="AT426" s="89">
        <f t="shared" si="261"/>
        <v>0.50866148835519875</v>
      </c>
      <c r="AU426" s="109">
        <f t="shared" si="266"/>
        <v>1534.8604424902524</v>
      </c>
      <c r="AV426" s="108">
        <f t="shared" si="244"/>
        <v>24410.272165203405</v>
      </c>
      <c r="AW426" s="129">
        <f t="shared" si="262"/>
        <v>0.60988741895935483</v>
      </c>
      <c r="AX426" s="90">
        <f t="shared" si="263"/>
        <v>2058.7297544085259</v>
      </c>
      <c r="AY426" s="108">
        <f t="shared" si="245"/>
        <v>24934.141477121681</v>
      </c>
      <c r="AZ426" s="89">
        <f t="shared" si="264"/>
        <v>0.64443724325989415</v>
      </c>
      <c r="BA426" s="109"/>
      <c r="BB426" s="109">
        <f t="shared" si="265"/>
        <v>15162.72000000001</v>
      </c>
      <c r="BC426" s="109" t="e">
        <f>(B426*AM426)+(C426*AN426)+(D426*AO426)+(E426*AP426)+(F426*#REF!)+(G426*#REF!)</f>
        <v>#REF!</v>
      </c>
      <c r="BE426" s="108">
        <f t="shared" si="230"/>
        <v>103.099998</v>
      </c>
      <c r="BF426" s="108">
        <f t="shared" si="231"/>
        <v>0</v>
      </c>
    </row>
    <row r="427" spans="1:58" ht="12.75" customHeight="1" x14ac:dyDescent="0.2">
      <c r="A427" s="107">
        <v>42037</v>
      </c>
      <c r="B427" s="109">
        <v>106.33000199999999</v>
      </c>
      <c r="C427" s="109">
        <v>84.099997999999999</v>
      </c>
      <c r="D427" s="109">
        <v>90.419998000000007</v>
      </c>
      <c r="E427" s="109">
        <v>105.91999800000001</v>
      </c>
      <c r="F427" s="109"/>
      <c r="G427" s="109"/>
      <c r="H427" s="109"/>
      <c r="I427" s="109"/>
      <c r="J427" s="148"/>
      <c r="K427" s="109"/>
      <c r="L427" s="156">
        <f>IF(int=Weekly,-$B$4,IF(int=Bi_Weekly,-$B$4,IF(int=Monthly,-$B$4,IF(int=Quarterly,0,IF(int=Yearly,0,IF(int=None,0,0))))))</f>
        <v>0</v>
      </c>
      <c r="M427" s="110">
        <f t="shared" si="232"/>
        <v>0</v>
      </c>
      <c r="N427" s="126">
        <f t="shared" si="233"/>
        <v>0</v>
      </c>
      <c r="O427" s="110">
        <f t="shared" si="234"/>
        <v>0</v>
      </c>
      <c r="P427" s="110">
        <f t="shared" si="235"/>
        <v>0</v>
      </c>
      <c r="Q427" s="110">
        <f t="shared" si="246"/>
        <v>68.005530740580099</v>
      </c>
      <c r="R427" s="110">
        <f t="shared" si="247"/>
        <v>77.767124709628064</v>
      </c>
      <c r="S427" s="110">
        <f t="shared" si="248"/>
        <v>82.603157524511772</v>
      </c>
      <c r="T427" s="110">
        <f t="shared" si="249"/>
        <v>22.980935731702175</v>
      </c>
      <c r="U427" s="110"/>
      <c r="V427" s="110"/>
      <c r="W427" s="110"/>
      <c r="X427" s="110"/>
      <c r="Y427" s="110"/>
      <c r="Z427" s="110"/>
      <c r="AA427" s="110">
        <f t="shared" si="236"/>
        <v>0</v>
      </c>
      <c r="AB427" s="110">
        <f t="shared" si="237"/>
        <v>0</v>
      </c>
      <c r="AC427" s="110">
        <f t="shared" si="238"/>
        <v>0</v>
      </c>
      <c r="AD427" s="110">
        <f t="shared" si="239"/>
        <v>0</v>
      </c>
      <c r="AE427" s="110">
        <f t="shared" si="240"/>
        <v>0</v>
      </c>
      <c r="AF427" s="110">
        <f t="shared" si="241"/>
        <v>0</v>
      </c>
      <c r="AG427" s="110">
        <f t="shared" si="242"/>
        <v>0</v>
      </c>
      <c r="AH427" s="110">
        <f t="shared" si="243"/>
        <v>0</v>
      </c>
      <c r="AI427" s="110">
        <f t="shared" si="250"/>
        <v>5.3182262531240108</v>
      </c>
      <c r="AJ427" s="110">
        <f t="shared" si="251"/>
        <v>8.2701225743828015</v>
      </c>
      <c r="AK427" s="110">
        <f t="shared" si="252"/>
        <v>7.0570815144112666</v>
      </c>
      <c r="AL427" s="110">
        <f t="shared" si="253"/>
        <v>2.1914239704547942</v>
      </c>
      <c r="AM427" s="110">
        <f t="shared" si="254"/>
        <v>73.323756993704109</v>
      </c>
      <c r="AN427" s="110">
        <f t="shared" si="255"/>
        <v>86.03724728401086</v>
      </c>
      <c r="AO427" s="110">
        <f t="shared" si="256"/>
        <v>89.660239038923038</v>
      </c>
      <c r="AP427" s="110">
        <f t="shared" si="257"/>
        <v>25.172359702156967</v>
      </c>
      <c r="AQ427" s="90">
        <f t="shared" si="258"/>
        <v>0</v>
      </c>
      <c r="AR427" s="90">
        <f t="shared" si="259"/>
        <v>-15162.72000000001</v>
      </c>
      <c r="AS427" s="90">
        <f t="shared" si="260"/>
        <v>23674.361257102475</v>
      </c>
      <c r="AT427" s="89">
        <f t="shared" si="261"/>
        <v>0.56135319105691184</v>
      </c>
      <c r="AU427" s="109">
        <f t="shared" si="266"/>
        <v>1534.8604424902524</v>
      </c>
      <c r="AV427" s="108">
        <f t="shared" si="244"/>
        <v>25209.221699592727</v>
      </c>
      <c r="AW427" s="129">
        <f t="shared" si="262"/>
        <v>0.66257912166106814</v>
      </c>
      <c r="AX427" s="90">
        <f t="shared" si="263"/>
        <v>2131.2212190831046</v>
      </c>
      <c r="AY427" s="108">
        <f t="shared" si="245"/>
        <v>25805.58247618558</v>
      </c>
      <c r="AZ427" s="89">
        <f t="shared" si="264"/>
        <v>0.70190984705815063</v>
      </c>
      <c r="BA427" s="109"/>
      <c r="BB427" s="109">
        <f t="shared" si="265"/>
        <v>15162.72000000001</v>
      </c>
      <c r="BC427" s="109" t="e">
        <f>(B427*AM427)+(C427*AN427)+(D427*AO427)+(E427*AP427)+(F427*#REF!)+(G427*#REF!)</f>
        <v>#REF!</v>
      </c>
      <c r="BE427" s="108">
        <f t="shared" si="230"/>
        <v>106.33000199999999</v>
      </c>
      <c r="BF427" s="108">
        <f t="shared" si="231"/>
        <v>0</v>
      </c>
    </row>
    <row r="428" spans="1:58" ht="12.75" customHeight="1" x14ac:dyDescent="0.2">
      <c r="A428" s="107">
        <v>42044</v>
      </c>
      <c r="B428" s="109">
        <v>108.470001</v>
      </c>
      <c r="C428" s="109">
        <v>85.389999000000003</v>
      </c>
      <c r="D428" s="109">
        <v>91.870002999999997</v>
      </c>
      <c r="E428" s="109">
        <v>107.43</v>
      </c>
      <c r="F428" s="109"/>
      <c r="G428" s="109"/>
      <c r="H428" s="109"/>
      <c r="I428" s="109"/>
      <c r="J428" s="148"/>
      <c r="K428" s="109"/>
      <c r="L428" s="156">
        <f>IF(int=Weekly,-$B$4,IF(int=Bi_Weekly,0,IF(int=Monthly,0,IF(int=Quarterly,0,IF(int=Yearly,0,IF(int=None,0,0))))))</f>
        <v>0</v>
      </c>
      <c r="M428" s="110">
        <f t="shared" si="232"/>
        <v>0</v>
      </c>
      <c r="N428" s="126">
        <f t="shared" si="233"/>
        <v>0</v>
      </c>
      <c r="O428" s="110">
        <f t="shared" si="234"/>
        <v>0</v>
      </c>
      <c r="P428" s="110">
        <f t="shared" si="235"/>
        <v>0</v>
      </c>
      <c r="Q428" s="110">
        <f t="shared" si="246"/>
        <v>68.005530740580099</v>
      </c>
      <c r="R428" s="110">
        <f t="shared" si="247"/>
        <v>77.767124709628064</v>
      </c>
      <c r="S428" s="110">
        <f t="shared" si="248"/>
        <v>82.603157524511772</v>
      </c>
      <c r="T428" s="110">
        <f t="shared" si="249"/>
        <v>22.980935731702175</v>
      </c>
      <c r="U428" s="110"/>
      <c r="V428" s="110"/>
      <c r="W428" s="110"/>
      <c r="X428" s="110"/>
      <c r="Y428" s="110"/>
      <c r="Z428" s="110"/>
      <c r="AA428" s="110">
        <f t="shared" si="236"/>
        <v>0</v>
      </c>
      <c r="AB428" s="110">
        <f t="shared" si="237"/>
        <v>0</v>
      </c>
      <c r="AC428" s="110">
        <f t="shared" si="238"/>
        <v>0</v>
      </c>
      <c r="AD428" s="110">
        <f t="shared" si="239"/>
        <v>0</v>
      </c>
      <c r="AE428" s="110">
        <f t="shared" si="240"/>
        <v>0</v>
      </c>
      <c r="AF428" s="110">
        <f t="shared" si="241"/>
        <v>0</v>
      </c>
      <c r="AG428" s="110">
        <f t="shared" si="242"/>
        <v>0</v>
      </c>
      <c r="AH428" s="110">
        <f t="shared" si="243"/>
        <v>0</v>
      </c>
      <c r="AI428" s="110">
        <f t="shared" si="250"/>
        <v>5.3182262531240108</v>
      </c>
      <c r="AJ428" s="110">
        <f t="shared" si="251"/>
        <v>8.2701225743828015</v>
      </c>
      <c r="AK428" s="110">
        <f t="shared" si="252"/>
        <v>7.0570815144112666</v>
      </c>
      <c r="AL428" s="110">
        <f t="shared" si="253"/>
        <v>2.1914239704547942</v>
      </c>
      <c r="AM428" s="110">
        <f t="shared" si="254"/>
        <v>73.323756993704109</v>
      </c>
      <c r="AN428" s="110">
        <f t="shared" si="255"/>
        <v>86.03724728401086</v>
      </c>
      <c r="AO428" s="110">
        <f t="shared" si="256"/>
        <v>89.660239038923038</v>
      </c>
      <c r="AP428" s="110">
        <f t="shared" si="257"/>
        <v>25.172359702156967</v>
      </c>
      <c r="AQ428" s="90">
        <f t="shared" si="258"/>
        <v>0</v>
      </c>
      <c r="AR428" s="90">
        <f t="shared" si="259"/>
        <v>-15162.72000000001</v>
      </c>
      <c r="AS428" s="90">
        <f t="shared" si="260"/>
        <v>24074.688943867404</v>
      </c>
      <c r="AT428" s="89">
        <f t="shared" si="261"/>
        <v>0.58775529350059807</v>
      </c>
      <c r="AU428" s="109">
        <f t="shared" si="266"/>
        <v>1534.8604424902524</v>
      </c>
      <c r="AV428" s="108">
        <f t="shared" si="244"/>
        <v>25609.549386357656</v>
      </c>
      <c r="AW428" s="129">
        <f t="shared" si="262"/>
        <v>0.68898122410475415</v>
      </c>
      <c r="AX428" s="90">
        <f t="shared" si="263"/>
        <v>2166.8125423971787</v>
      </c>
      <c r="AY428" s="108">
        <f t="shared" si="245"/>
        <v>26241.501486264584</v>
      </c>
      <c r="AZ428" s="89">
        <f t="shared" si="264"/>
        <v>0.73065924097157797</v>
      </c>
      <c r="BA428" s="109"/>
      <c r="BB428" s="109">
        <f t="shared" si="265"/>
        <v>15162.72000000001</v>
      </c>
      <c r="BC428" s="109" t="e">
        <f>(B428*AM428)+(C428*AN428)+(D428*AO428)+(E428*AP428)+(F428*#REF!)+(G428*#REF!)</f>
        <v>#REF!</v>
      </c>
      <c r="BE428" s="108">
        <f t="shared" si="230"/>
        <v>108.470001</v>
      </c>
      <c r="BF428" s="108">
        <f t="shared" si="231"/>
        <v>0</v>
      </c>
    </row>
    <row r="429" spans="1:58" ht="12.75" customHeight="1" x14ac:dyDescent="0.2">
      <c r="A429" s="107">
        <v>42052</v>
      </c>
      <c r="B429" s="109">
        <v>109.279999</v>
      </c>
      <c r="C429" s="109">
        <v>85.699996999999996</v>
      </c>
      <c r="D429" s="109">
        <v>92.739998</v>
      </c>
      <c r="E429" s="109">
        <v>108.269997</v>
      </c>
      <c r="F429" s="109"/>
      <c r="G429" s="109"/>
      <c r="H429" s="109"/>
      <c r="I429" s="109"/>
      <c r="J429" s="148"/>
      <c r="K429" s="109"/>
      <c r="L429" s="156">
        <f>IF(int=Weekly,-$B$4,IF(int=Bi_Weekly,-$B$4,IF(int=Monthly,0,IF(int=Quarterly,0,IF(int=Yearly,0,IF(int=None,0,0))))))</f>
        <v>0</v>
      </c>
      <c r="M429" s="110">
        <f t="shared" si="232"/>
        <v>0</v>
      </c>
      <c r="N429" s="126">
        <f t="shared" si="233"/>
        <v>0</v>
      </c>
      <c r="O429" s="110">
        <f t="shared" si="234"/>
        <v>0</v>
      </c>
      <c r="P429" s="110">
        <f t="shared" si="235"/>
        <v>0</v>
      </c>
      <c r="Q429" s="110">
        <f t="shared" si="246"/>
        <v>68.005530740580099</v>
      </c>
      <c r="R429" s="110">
        <f t="shared" si="247"/>
        <v>77.767124709628064</v>
      </c>
      <c r="S429" s="110">
        <f t="shared" si="248"/>
        <v>82.603157524511772</v>
      </c>
      <c r="T429" s="110">
        <f t="shared" si="249"/>
        <v>22.980935731702175</v>
      </c>
      <c r="U429" s="110"/>
      <c r="V429" s="110"/>
      <c r="W429" s="110"/>
      <c r="X429" s="110"/>
      <c r="Y429" s="110"/>
      <c r="Z429" s="110"/>
      <c r="AA429" s="110">
        <f t="shared" si="236"/>
        <v>0</v>
      </c>
      <c r="AB429" s="110">
        <f t="shared" si="237"/>
        <v>0</v>
      </c>
      <c r="AC429" s="110">
        <f t="shared" si="238"/>
        <v>0</v>
      </c>
      <c r="AD429" s="110">
        <f t="shared" si="239"/>
        <v>0</v>
      </c>
      <c r="AE429" s="110">
        <f t="shared" si="240"/>
        <v>0</v>
      </c>
      <c r="AF429" s="110">
        <f t="shared" si="241"/>
        <v>0</v>
      </c>
      <c r="AG429" s="110">
        <f t="shared" si="242"/>
        <v>0</v>
      </c>
      <c r="AH429" s="110">
        <f t="shared" si="243"/>
        <v>0</v>
      </c>
      <c r="AI429" s="110">
        <f t="shared" si="250"/>
        <v>5.3182262531240108</v>
      </c>
      <c r="AJ429" s="110">
        <f t="shared" si="251"/>
        <v>8.2701225743828015</v>
      </c>
      <c r="AK429" s="110">
        <f t="shared" si="252"/>
        <v>7.0570815144112666</v>
      </c>
      <c r="AL429" s="110">
        <f t="shared" si="253"/>
        <v>2.1914239704547942</v>
      </c>
      <c r="AM429" s="110">
        <f t="shared" si="254"/>
        <v>73.323756993704109</v>
      </c>
      <c r="AN429" s="110">
        <f t="shared" si="255"/>
        <v>86.03724728401086</v>
      </c>
      <c r="AO429" s="110">
        <f t="shared" si="256"/>
        <v>89.660239038923038</v>
      </c>
      <c r="AP429" s="110">
        <f t="shared" si="257"/>
        <v>25.172359702156967</v>
      </c>
      <c r="AQ429" s="90">
        <f t="shared" si="258"/>
        <v>0</v>
      </c>
      <c r="AR429" s="90">
        <f t="shared" si="259"/>
        <v>-15162.72000000001</v>
      </c>
      <c r="AS429" s="90">
        <f t="shared" si="260"/>
        <v>24245.049191984308</v>
      </c>
      <c r="AT429" s="89">
        <f t="shared" si="261"/>
        <v>0.59899076102337134</v>
      </c>
      <c r="AU429" s="109">
        <f t="shared" si="266"/>
        <v>1534.8604424902524</v>
      </c>
      <c r="AV429" s="108">
        <f t="shared" si="244"/>
        <v>25779.909634474559</v>
      </c>
      <c r="AW429" s="129">
        <f t="shared" si="262"/>
        <v>0.70021669162752742</v>
      </c>
      <c r="AX429" s="90">
        <f t="shared" si="263"/>
        <v>2181.6644316766105</v>
      </c>
      <c r="AY429" s="108">
        <f t="shared" si="245"/>
        <v>26426.713623660919</v>
      </c>
      <c r="AZ429" s="89">
        <f t="shared" si="264"/>
        <v>0.74287420882670796</v>
      </c>
      <c r="BA429" s="109"/>
      <c r="BB429" s="109">
        <f t="shared" si="265"/>
        <v>15162.72000000001</v>
      </c>
      <c r="BC429" s="109" t="e">
        <f>(B429*AM429)+(C429*AN429)+(D429*AO429)+(E429*AP429)+(F429*#REF!)+(G429*#REF!)</f>
        <v>#REF!</v>
      </c>
      <c r="BE429" s="108">
        <f t="shared" si="230"/>
        <v>109.279999</v>
      </c>
      <c r="BF429" s="108">
        <f t="shared" si="231"/>
        <v>0</v>
      </c>
    </row>
    <row r="430" spans="1:58" ht="12.75" customHeight="1" x14ac:dyDescent="0.2">
      <c r="A430" s="107">
        <v>42058</v>
      </c>
      <c r="B430" s="109">
        <v>109.019997</v>
      </c>
      <c r="C430" s="109">
        <v>85.330001999999993</v>
      </c>
      <c r="D430" s="109">
        <v>91.980002999999996</v>
      </c>
      <c r="E430" s="109">
        <v>108.07</v>
      </c>
      <c r="F430" s="109"/>
      <c r="G430" s="109"/>
      <c r="H430" s="109"/>
      <c r="I430" s="109"/>
      <c r="J430" s="148"/>
      <c r="K430" s="109"/>
      <c r="L430" s="156">
        <f>IF(int=Weekly,-$B$4,IF(int=Bi_Weekly,0,IF(int=Monthly,0,IF(int=Quarterly,0,IF(int=Yearly,0,IF(int=None,0,0))))))</f>
        <v>0</v>
      </c>
      <c r="M430" s="110">
        <f t="shared" si="232"/>
        <v>0</v>
      </c>
      <c r="N430" s="126">
        <f t="shared" si="233"/>
        <v>0</v>
      </c>
      <c r="O430" s="110">
        <f t="shared" si="234"/>
        <v>0</v>
      </c>
      <c r="P430" s="110">
        <f t="shared" si="235"/>
        <v>0</v>
      </c>
      <c r="Q430" s="110">
        <f t="shared" si="246"/>
        <v>68.005530740580099</v>
      </c>
      <c r="R430" s="110">
        <f t="shared" si="247"/>
        <v>77.767124709628064</v>
      </c>
      <c r="S430" s="110">
        <f t="shared" si="248"/>
        <v>82.603157524511772</v>
      </c>
      <c r="T430" s="110">
        <f t="shared" si="249"/>
        <v>22.980935731702175</v>
      </c>
      <c r="U430" s="110"/>
      <c r="V430" s="110"/>
      <c r="W430" s="110"/>
      <c r="X430" s="110"/>
      <c r="Y430" s="110"/>
      <c r="Z430" s="110"/>
      <c r="AA430" s="110">
        <f t="shared" si="236"/>
        <v>0</v>
      </c>
      <c r="AB430" s="110">
        <f t="shared" si="237"/>
        <v>0</v>
      </c>
      <c r="AC430" s="110">
        <f t="shared" si="238"/>
        <v>0</v>
      </c>
      <c r="AD430" s="110">
        <f t="shared" si="239"/>
        <v>0</v>
      </c>
      <c r="AE430" s="110">
        <f t="shared" si="240"/>
        <v>0</v>
      </c>
      <c r="AF430" s="110">
        <f t="shared" si="241"/>
        <v>0</v>
      </c>
      <c r="AG430" s="110">
        <f t="shared" si="242"/>
        <v>0</v>
      </c>
      <c r="AH430" s="110">
        <f t="shared" si="243"/>
        <v>0</v>
      </c>
      <c r="AI430" s="110">
        <f t="shared" si="250"/>
        <v>5.3182262531240108</v>
      </c>
      <c r="AJ430" s="110">
        <f t="shared" si="251"/>
        <v>8.2701225743828015</v>
      </c>
      <c r="AK430" s="110">
        <f t="shared" si="252"/>
        <v>7.0570815144112666</v>
      </c>
      <c r="AL430" s="110">
        <f t="shared" si="253"/>
        <v>2.1914239704547942</v>
      </c>
      <c r="AM430" s="110">
        <f t="shared" si="254"/>
        <v>73.323756993704109</v>
      </c>
      <c r="AN430" s="110">
        <f t="shared" si="255"/>
        <v>86.03724728401086</v>
      </c>
      <c r="AO430" s="110">
        <f t="shared" si="256"/>
        <v>89.660239038923038</v>
      </c>
      <c r="AP430" s="110">
        <f t="shared" si="257"/>
        <v>25.172359702156967</v>
      </c>
      <c r="AQ430" s="90">
        <f t="shared" si="258"/>
        <v>0</v>
      </c>
      <c r="AR430" s="90">
        <f t="shared" si="259"/>
        <v>-15162.72000000001</v>
      </c>
      <c r="AS430" s="90">
        <f t="shared" si="260"/>
        <v>24131.220065767382</v>
      </c>
      <c r="AT430" s="89">
        <f t="shared" si="261"/>
        <v>0.59148359039587661</v>
      </c>
      <c r="AU430" s="109">
        <f t="shared" si="266"/>
        <v>1534.8604424902524</v>
      </c>
      <c r="AV430" s="108">
        <f t="shared" si="244"/>
        <v>25666.080508257633</v>
      </c>
      <c r="AW430" s="129">
        <f t="shared" si="262"/>
        <v>0.69270952100003269</v>
      </c>
      <c r="AX430" s="90">
        <f t="shared" si="263"/>
        <v>2171.420153327073</v>
      </c>
      <c r="AY430" s="108">
        <f t="shared" si="245"/>
        <v>26302.640219094454</v>
      </c>
      <c r="AZ430" s="89">
        <f t="shared" si="264"/>
        <v>0.73469141546466843</v>
      </c>
      <c r="BA430" s="109"/>
      <c r="BB430" s="109">
        <f t="shared" si="265"/>
        <v>15162.72000000001</v>
      </c>
      <c r="BC430" s="109" t="e">
        <f>(B430*AM430)+(C430*AN430)+(D430*AO430)+(E430*AP430)+(F430*#REF!)+(G430*#REF!)</f>
        <v>#REF!</v>
      </c>
      <c r="BE430" s="108">
        <f t="shared" si="230"/>
        <v>109.019997</v>
      </c>
      <c r="BF430" s="108">
        <f t="shared" si="231"/>
        <v>0</v>
      </c>
    </row>
    <row r="431" spans="1:58" ht="12.75" customHeight="1" x14ac:dyDescent="0.2">
      <c r="A431" s="107">
        <v>42065</v>
      </c>
      <c r="B431" s="109">
        <v>107.459999</v>
      </c>
      <c r="C431" s="109">
        <v>83.879997000000003</v>
      </c>
      <c r="D431" s="109">
        <v>90.660004000000001</v>
      </c>
      <c r="E431" s="109">
        <v>106.459999</v>
      </c>
      <c r="F431" s="109"/>
      <c r="G431" s="109"/>
      <c r="H431" s="109"/>
      <c r="I431" s="109"/>
      <c r="J431" s="148"/>
      <c r="K431" s="109"/>
      <c r="L431" s="156">
        <f>IF(int=Weekly,-$B$4,IF(int=Bi_Weekly,-$B$4,IF(int=Monthly,-$B$4,IF(int=Quarterly,0,IF(int=Yearly,0,IF(int=None,0,0))))))</f>
        <v>0</v>
      </c>
      <c r="M431" s="110">
        <f t="shared" si="232"/>
        <v>0</v>
      </c>
      <c r="N431" s="126">
        <f t="shared" si="233"/>
        <v>0</v>
      </c>
      <c r="O431" s="110">
        <f t="shared" si="234"/>
        <v>0</v>
      </c>
      <c r="P431" s="110">
        <f t="shared" si="235"/>
        <v>0</v>
      </c>
      <c r="Q431" s="110">
        <f t="shared" si="246"/>
        <v>68.005530740580099</v>
      </c>
      <c r="R431" s="110">
        <f t="shared" si="247"/>
        <v>77.767124709628064</v>
      </c>
      <c r="S431" s="110">
        <f t="shared" si="248"/>
        <v>82.603157524511772</v>
      </c>
      <c r="T431" s="110">
        <f t="shared" si="249"/>
        <v>22.980935731702175</v>
      </c>
      <c r="U431" s="110"/>
      <c r="V431" s="110"/>
      <c r="W431" s="110"/>
      <c r="X431" s="110"/>
      <c r="Y431" s="110"/>
      <c r="Z431" s="110"/>
      <c r="AA431" s="110">
        <f t="shared" si="236"/>
        <v>0</v>
      </c>
      <c r="AB431" s="110">
        <f t="shared" si="237"/>
        <v>0</v>
      </c>
      <c r="AC431" s="110">
        <f t="shared" si="238"/>
        <v>0</v>
      </c>
      <c r="AD431" s="110">
        <f t="shared" si="239"/>
        <v>0</v>
      </c>
      <c r="AE431" s="110">
        <f t="shared" si="240"/>
        <v>0</v>
      </c>
      <c r="AF431" s="110">
        <f t="shared" si="241"/>
        <v>0</v>
      </c>
      <c r="AG431" s="110">
        <f t="shared" si="242"/>
        <v>0</v>
      </c>
      <c r="AH431" s="110">
        <f t="shared" si="243"/>
        <v>0</v>
      </c>
      <c r="AI431" s="110">
        <f t="shared" si="250"/>
        <v>5.3182262531240108</v>
      </c>
      <c r="AJ431" s="110">
        <f t="shared" si="251"/>
        <v>8.2701225743828015</v>
      </c>
      <c r="AK431" s="110">
        <f t="shared" si="252"/>
        <v>7.0570815144112666</v>
      </c>
      <c r="AL431" s="110">
        <f t="shared" si="253"/>
        <v>2.1914239704547942</v>
      </c>
      <c r="AM431" s="110">
        <f t="shared" si="254"/>
        <v>73.323756993704109</v>
      </c>
      <c r="AN431" s="110">
        <f t="shared" si="255"/>
        <v>86.03724728401086</v>
      </c>
      <c r="AO431" s="110">
        <f t="shared" si="256"/>
        <v>89.660239038923038</v>
      </c>
      <c r="AP431" s="110">
        <f t="shared" si="257"/>
        <v>25.172359702156967</v>
      </c>
      <c r="AQ431" s="90">
        <f t="shared" si="258"/>
        <v>0</v>
      </c>
      <c r="AR431" s="90">
        <f t="shared" si="259"/>
        <v>-15162.72000000001</v>
      </c>
      <c r="AS431" s="90">
        <f t="shared" si="260"/>
        <v>23766.33343932038</v>
      </c>
      <c r="AT431" s="89">
        <f t="shared" si="261"/>
        <v>0.56741886939285058</v>
      </c>
      <c r="AU431" s="109">
        <f t="shared" si="266"/>
        <v>1534.8604424902524</v>
      </c>
      <c r="AV431" s="108">
        <f t="shared" si="244"/>
        <v>25301.193881810632</v>
      </c>
      <c r="AW431" s="129">
        <f t="shared" si="262"/>
        <v>0.66864479999700688</v>
      </c>
      <c r="AX431" s="90">
        <f t="shared" si="263"/>
        <v>2138.2884765993863</v>
      </c>
      <c r="AY431" s="108">
        <f t="shared" si="245"/>
        <v>25904.621915919768</v>
      </c>
      <c r="AZ431" s="89">
        <f t="shared" si="264"/>
        <v>0.70844161970409991</v>
      </c>
      <c r="BA431" s="109"/>
      <c r="BB431" s="109">
        <f t="shared" si="265"/>
        <v>15162.72000000001</v>
      </c>
      <c r="BC431" s="109" t="e">
        <f>(B431*AM431)+(C431*AN431)+(D431*AO431)+(E431*AP431)+(F431*#REF!)+(G431*#REF!)</f>
        <v>#REF!</v>
      </c>
      <c r="BE431" s="108">
        <f t="shared" si="230"/>
        <v>107.459999</v>
      </c>
      <c r="BF431" s="108">
        <f t="shared" si="231"/>
        <v>0</v>
      </c>
    </row>
    <row r="432" spans="1:58" ht="12.75" customHeight="1" x14ac:dyDescent="0.2">
      <c r="A432" s="107">
        <v>42072</v>
      </c>
      <c r="B432" s="109">
        <v>106.870003</v>
      </c>
      <c r="C432" s="109">
        <v>83.330001999999993</v>
      </c>
      <c r="D432" s="109">
        <v>90.010002</v>
      </c>
      <c r="E432" s="109">
        <v>107.019997</v>
      </c>
      <c r="F432" s="109"/>
      <c r="G432" s="109"/>
      <c r="H432" s="109"/>
      <c r="I432" s="109"/>
      <c r="J432" s="148"/>
      <c r="K432" s="109"/>
      <c r="L432" s="156">
        <f>IF(int=Weekly,-$B$4,IF(int=Bi_Weekly,0,IF(int=Monthly,0,IF(int=Quarterly,0,IF(int=Yearly,0,IF(int=None,0,0))))))</f>
        <v>0</v>
      </c>
      <c r="M432" s="110">
        <f t="shared" si="232"/>
        <v>0</v>
      </c>
      <c r="N432" s="126">
        <f t="shared" si="233"/>
        <v>0</v>
      </c>
      <c r="O432" s="110">
        <f t="shared" si="234"/>
        <v>0</v>
      </c>
      <c r="P432" s="110">
        <f t="shared" si="235"/>
        <v>0</v>
      </c>
      <c r="Q432" s="110">
        <f t="shared" si="246"/>
        <v>68.005530740580099</v>
      </c>
      <c r="R432" s="110">
        <f t="shared" si="247"/>
        <v>77.767124709628064</v>
      </c>
      <c r="S432" s="110">
        <f t="shared" si="248"/>
        <v>82.603157524511772</v>
      </c>
      <c r="T432" s="110">
        <f t="shared" si="249"/>
        <v>22.980935731702175</v>
      </c>
      <c r="U432" s="110"/>
      <c r="V432" s="110"/>
      <c r="W432" s="110"/>
      <c r="X432" s="110"/>
      <c r="Y432" s="110"/>
      <c r="Z432" s="110"/>
      <c r="AA432" s="110">
        <f t="shared" si="236"/>
        <v>0</v>
      </c>
      <c r="AB432" s="110">
        <f t="shared" si="237"/>
        <v>0</v>
      </c>
      <c r="AC432" s="110">
        <f t="shared" si="238"/>
        <v>0</v>
      </c>
      <c r="AD432" s="110">
        <f t="shared" si="239"/>
        <v>0</v>
      </c>
      <c r="AE432" s="110">
        <f t="shared" si="240"/>
        <v>0</v>
      </c>
      <c r="AF432" s="110">
        <f t="shared" si="241"/>
        <v>0</v>
      </c>
      <c r="AG432" s="110">
        <f t="shared" si="242"/>
        <v>0</v>
      </c>
      <c r="AH432" s="110">
        <f t="shared" si="243"/>
        <v>0</v>
      </c>
      <c r="AI432" s="110">
        <f t="shared" si="250"/>
        <v>5.3182262531240108</v>
      </c>
      <c r="AJ432" s="110">
        <f t="shared" si="251"/>
        <v>8.2701225743828015</v>
      </c>
      <c r="AK432" s="110">
        <f t="shared" si="252"/>
        <v>7.0570815144112666</v>
      </c>
      <c r="AL432" s="110">
        <f t="shared" si="253"/>
        <v>2.1914239704547942</v>
      </c>
      <c r="AM432" s="110">
        <f t="shared" si="254"/>
        <v>73.323756993704109</v>
      </c>
      <c r="AN432" s="110">
        <f t="shared" si="255"/>
        <v>86.03724728401086</v>
      </c>
      <c r="AO432" s="110">
        <f t="shared" si="256"/>
        <v>89.660239038923038</v>
      </c>
      <c r="AP432" s="110">
        <f t="shared" si="257"/>
        <v>25.172359702156967</v>
      </c>
      <c r="AQ432" s="90">
        <f t="shared" si="258"/>
        <v>0</v>
      </c>
      <c r="AR432" s="90">
        <f t="shared" si="259"/>
        <v>-15162.72000000001</v>
      </c>
      <c r="AS432" s="90">
        <f t="shared" si="260"/>
        <v>23642.615978901522</v>
      </c>
      <c r="AT432" s="89">
        <f t="shared" si="261"/>
        <v>0.55925955098435542</v>
      </c>
      <c r="AU432" s="109">
        <f t="shared" si="266"/>
        <v>1534.8604424902524</v>
      </c>
      <c r="AV432" s="108">
        <f t="shared" si="244"/>
        <v>25177.476421391773</v>
      </c>
      <c r="AW432" s="129">
        <f t="shared" si="262"/>
        <v>0.6604854815885115</v>
      </c>
      <c r="AX432" s="90">
        <f t="shared" si="263"/>
        <v>2127.2422942597268</v>
      </c>
      <c r="AY432" s="108">
        <f t="shared" si="245"/>
        <v>25769.858273161248</v>
      </c>
      <c r="AZ432" s="89">
        <f t="shared" si="264"/>
        <v>0.6995537920083752</v>
      </c>
      <c r="BA432" s="109"/>
      <c r="BB432" s="109">
        <f t="shared" si="265"/>
        <v>15162.72000000001</v>
      </c>
      <c r="BC432" s="109" t="e">
        <f>(B432*AM432)+(C432*AN432)+(D432*AO432)+(E432*AP432)+(F432*#REF!)+(G432*#REF!)</f>
        <v>#REF!</v>
      </c>
      <c r="BE432" s="108">
        <f t="shared" si="230"/>
        <v>106.870003</v>
      </c>
      <c r="BF432" s="108">
        <f t="shared" si="231"/>
        <v>0</v>
      </c>
    </row>
    <row r="433" spans="1:58" ht="12.75" customHeight="1" x14ac:dyDescent="0.2">
      <c r="A433" s="107">
        <v>42079</v>
      </c>
      <c r="B433" s="109">
        <v>109.760002</v>
      </c>
      <c r="C433" s="109">
        <v>85.190002000000007</v>
      </c>
      <c r="D433" s="109">
        <v>92.730002999999996</v>
      </c>
      <c r="E433" s="109">
        <v>110.089996</v>
      </c>
      <c r="F433" s="109"/>
      <c r="G433" s="109"/>
      <c r="H433" s="109"/>
      <c r="I433" s="109"/>
      <c r="J433" s="148"/>
      <c r="K433" s="109"/>
      <c r="L433" s="156">
        <f>IF(int=Weekly,-$B$4,IF(int=Bi_Weekly,-$B$4,IF(int=Monthly,0,IF(int=Quarterly,0,IF(int=Yearly,0,IF(int=None,0,0))))))</f>
        <v>0</v>
      </c>
      <c r="M433" s="110">
        <f t="shared" si="232"/>
        <v>0</v>
      </c>
      <c r="N433" s="126">
        <f t="shared" si="233"/>
        <v>0</v>
      </c>
      <c r="O433" s="110">
        <f t="shared" si="234"/>
        <v>0</v>
      </c>
      <c r="P433" s="110">
        <f t="shared" si="235"/>
        <v>0</v>
      </c>
      <c r="Q433" s="110">
        <f t="shared" si="246"/>
        <v>68.005530740580099</v>
      </c>
      <c r="R433" s="110">
        <f t="shared" si="247"/>
        <v>77.767124709628064</v>
      </c>
      <c r="S433" s="110">
        <f t="shared" si="248"/>
        <v>82.603157524511772</v>
      </c>
      <c r="T433" s="110">
        <f t="shared" si="249"/>
        <v>22.980935731702175</v>
      </c>
      <c r="U433" s="110"/>
      <c r="V433" s="110"/>
      <c r="W433" s="110"/>
      <c r="X433" s="110"/>
      <c r="Y433" s="110"/>
      <c r="Z433" s="110"/>
      <c r="AA433" s="110">
        <f t="shared" si="236"/>
        <v>0</v>
      </c>
      <c r="AB433" s="110">
        <f t="shared" si="237"/>
        <v>0</v>
      </c>
      <c r="AC433" s="110">
        <f t="shared" si="238"/>
        <v>0</v>
      </c>
      <c r="AD433" s="110">
        <f t="shared" si="239"/>
        <v>0</v>
      </c>
      <c r="AE433" s="110">
        <f t="shared" si="240"/>
        <v>0</v>
      </c>
      <c r="AF433" s="110">
        <f t="shared" si="241"/>
        <v>0</v>
      </c>
      <c r="AG433" s="110">
        <f t="shared" si="242"/>
        <v>0</v>
      </c>
      <c r="AH433" s="110">
        <f t="shared" si="243"/>
        <v>0</v>
      </c>
      <c r="AI433" s="110">
        <f t="shared" si="250"/>
        <v>5.3182262531240108</v>
      </c>
      <c r="AJ433" s="110">
        <f t="shared" si="251"/>
        <v>8.2701225743828015</v>
      </c>
      <c r="AK433" s="110">
        <f t="shared" si="252"/>
        <v>7.0570815144112666</v>
      </c>
      <c r="AL433" s="110">
        <f t="shared" si="253"/>
        <v>2.1914239704547942</v>
      </c>
      <c r="AM433" s="110">
        <f t="shared" si="254"/>
        <v>73.323756993704109</v>
      </c>
      <c r="AN433" s="110">
        <f t="shared" si="255"/>
        <v>86.03724728401086</v>
      </c>
      <c r="AO433" s="110">
        <f t="shared" si="256"/>
        <v>89.660239038923038</v>
      </c>
      <c r="AP433" s="110">
        <f t="shared" si="257"/>
        <v>25.172359702156967</v>
      </c>
      <c r="AQ433" s="90">
        <f t="shared" si="258"/>
        <v>0</v>
      </c>
      <c r="AR433" s="90">
        <f t="shared" si="259"/>
        <v>-15162.72000000001</v>
      </c>
      <c r="AS433" s="90">
        <f t="shared" si="260"/>
        <v>24279.030867481397</v>
      </c>
      <c r="AT433" s="89">
        <f t="shared" si="261"/>
        <v>0.60123189424334034</v>
      </c>
      <c r="AU433" s="109">
        <f t="shared" si="266"/>
        <v>1534.8604424902524</v>
      </c>
      <c r="AV433" s="108">
        <f t="shared" si="244"/>
        <v>25813.891309971648</v>
      </c>
      <c r="AW433" s="129">
        <f t="shared" si="262"/>
        <v>0.70245782484749641</v>
      </c>
      <c r="AX433" s="90">
        <f t="shared" si="263"/>
        <v>2183.9173289755336</v>
      </c>
      <c r="AY433" s="108">
        <f t="shared" si="245"/>
        <v>26462.948196456931</v>
      </c>
      <c r="AZ433" s="89">
        <f t="shared" si="264"/>
        <v>0.74526392338953129</v>
      </c>
      <c r="BA433" s="109"/>
      <c r="BB433" s="109">
        <f t="shared" si="265"/>
        <v>15162.72000000001</v>
      </c>
      <c r="BC433" s="109" t="e">
        <f>(B433*AM433)+(C433*AN433)+(D433*AO433)+(E433*AP433)+(F433*#REF!)+(G433*#REF!)</f>
        <v>#REF!</v>
      </c>
      <c r="BE433" s="108">
        <f t="shared" si="230"/>
        <v>109.760002</v>
      </c>
      <c r="BF433" s="108">
        <f t="shared" si="231"/>
        <v>0</v>
      </c>
    </row>
    <row r="434" spans="1:58" ht="12.75" customHeight="1" x14ac:dyDescent="0.2">
      <c r="A434" s="107">
        <v>42086</v>
      </c>
      <c r="B434" s="109">
        <v>106.870003</v>
      </c>
      <c r="C434" s="109">
        <v>83.089995999999999</v>
      </c>
      <c r="D434" s="109">
        <v>91.059997999999993</v>
      </c>
      <c r="E434" s="109">
        <v>108.050003</v>
      </c>
      <c r="F434" s="109"/>
      <c r="G434" s="109"/>
      <c r="H434" s="109"/>
      <c r="I434" s="109"/>
      <c r="J434" s="148"/>
      <c r="K434" s="109"/>
      <c r="L434" s="156">
        <f>IF(int=Weekly,-$B$4,IF(int=Bi_Weekly,0,IF(int=Monthly,0,IF(int=Quarterly,0,IF(int=Yearly,0,IF(int=None,0,0))))))</f>
        <v>0</v>
      </c>
      <c r="M434" s="110">
        <f t="shared" si="232"/>
        <v>0</v>
      </c>
      <c r="N434" s="126">
        <f t="shared" si="233"/>
        <v>0</v>
      </c>
      <c r="O434" s="110">
        <f t="shared" si="234"/>
        <v>0</v>
      </c>
      <c r="P434" s="110">
        <f t="shared" si="235"/>
        <v>0</v>
      </c>
      <c r="Q434" s="110">
        <f t="shared" si="246"/>
        <v>68.005530740580099</v>
      </c>
      <c r="R434" s="110">
        <f t="shared" si="247"/>
        <v>77.767124709628064</v>
      </c>
      <c r="S434" s="110">
        <f t="shared" si="248"/>
        <v>82.603157524511772</v>
      </c>
      <c r="T434" s="110">
        <f t="shared" si="249"/>
        <v>22.980935731702175</v>
      </c>
      <c r="U434" s="110">
        <v>0.50800000000000001</v>
      </c>
      <c r="V434" s="110">
        <v>0.5</v>
      </c>
      <c r="W434" s="110">
        <v>2.7E-2</v>
      </c>
      <c r="X434" s="110">
        <v>7.5999999999999998E-2</v>
      </c>
      <c r="Y434" s="110">
        <v>0.18099999999999999</v>
      </c>
      <c r="Z434" s="110">
        <v>7.0999999999999994E-2</v>
      </c>
      <c r="AA434" s="110">
        <f t="shared" si="236"/>
        <v>34.546809616214688</v>
      </c>
      <c r="AB434" s="110">
        <f t="shared" si="237"/>
        <v>38.883562354814032</v>
      </c>
      <c r="AC434" s="110">
        <f t="shared" si="238"/>
        <v>2.230285253161818</v>
      </c>
      <c r="AD434" s="110">
        <f t="shared" si="239"/>
        <v>1.7465511156093652</v>
      </c>
      <c r="AE434" s="110">
        <f t="shared" si="240"/>
        <v>0.32326011646331376</v>
      </c>
      <c r="AF434" s="110">
        <f t="shared" si="241"/>
        <v>0.46796924090373082</v>
      </c>
      <c r="AG434" s="110">
        <f t="shared" si="242"/>
        <v>2.4492480805477484E-2</v>
      </c>
      <c r="AH434" s="110">
        <f t="shared" si="243"/>
        <v>1.6164285674377679E-2</v>
      </c>
      <c r="AI434" s="110">
        <f t="shared" si="250"/>
        <v>5.6414863695873247</v>
      </c>
      <c r="AJ434" s="110">
        <f t="shared" si="251"/>
        <v>8.7380918152865323</v>
      </c>
      <c r="AK434" s="110">
        <f t="shared" si="252"/>
        <v>7.0815739952167442</v>
      </c>
      <c r="AL434" s="110">
        <f t="shared" si="253"/>
        <v>2.207588256129172</v>
      </c>
      <c r="AM434" s="110">
        <f t="shared" si="254"/>
        <v>73.647017110167425</v>
      </c>
      <c r="AN434" s="110">
        <f t="shared" si="255"/>
        <v>86.505216524914601</v>
      </c>
      <c r="AO434" s="110">
        <f t="shared" si="256"/>
        <v>89.684731519728516</v>
      </c>
      <c r="AP434" s="110">
        <f t="shared" si="257"/>
        <v>25.188523987831346</v>
      </c>
      <c r="AQ434" s="90">
        <f t="shared" si="258"/>
        <v>77.407208339799908</v>
      </c>
      <c r="AR434" s="90">
        <f t="shared" si="259"/>
        <v>-15162.72000000001</v>
      </c>
      <c r="AS434" s="90">
        <f t="shared" si="260"/>
        <v>23734.354889045837</v>
      </c>
      <c r="AT434" s="89">
        <f t="shared" si="261"/>
        <v>0.5653098447406415</v>
      </c>
      <c r="AU434" s="109">
        <f t="shared" si="266"/>
        <v>1612.2676508300522</v>
      </c>
      <c r="AV434" s="108">
        <f t="shared" si="244"/>
        <v>25346.622539875891</v>
      </c>
      <c r="AW434" s="129">
        <f t="shared" si="262"/>
        <v>0.67164087577135723</v>
      </c>
      <c r="AX434" s="90">
        <f t="shared" si="263"/>
        <v>2212.3317107608577</v>
      </c>
      <c r="AY434" s="108">
        <f t="shared" si="245"/>
        <v>25946.686599806693</v>
      </c>
      <c r="AZ434" s="89">
        <f t="shared" si="264"/>
        <v>0.71121583725127646</v>
      </c>
      <c r="BA434" s="109"/>
      <c r="BB434" s="109">
        <f t="shared" si="265"/>
        <v>15162.72000000001</v>
      </c>
      <c r="BC434" s="109" t="e">
        <f>(B434*AM434)+(C434*AN434)+(D434*AO434)+(E434*AP434)+(F434*#REF!)+(G434*#REF!)</f>
        <v>#REF!</v>
      </c>
      <c r="BE434" s="108">
        <f t="shared" si="230"/>
        <v>106.870003</v>
      </c>
      <c r="BF434" s="108">
        <f t="shared" si="231"/>
        <v>0</v>
      </c>
    </row>
    <row r="435" spans="1:58" ht="12.75" customHeight="1" x14ac:dyDescent="0.2">
      <c r="A435" s="107">
        <v>42093</v>
      </c>
      <c r="B435" s="109">
        <v>107.389999</v>
      </c>
      <c r="C435" s="109">
        <v>83.459998999999996</v>
      </c>
      <c r="D435" s="109">
        <v>91.949996999999996</v>
      </c>
      <c r="E435" s="109">
        <v>109.66999800000001</v>
      </c>
      <c r="F435" s="109"/>
      <c r="G435" s="109"/>
      <c r="H435" s="109"/>
      <c r="I435" s="109"/>
      <c r="J435" s="148"/>
      <c r="K435" s="109"/>
      <c r="L435" s="156">
        <f>IF(int=Weekly,-$B$4,IF(int=Bi_Weekly,-$B$4,IF(int=Monthly,-$B$4,IF(int=Quarterly,0,IF(int=Yearly,0,IF(int=None,0,0))))))</f>
        <v>0</v>
      </c>
      <c r="M435" s="110">
        <f t="shared" si="232"/>
        <v>0</v>
      </c>
      <c r="N435" s="126">
        <f t="shared" si="233"/>
        <v>0</v>
      </c>
      <c r="O435" s="110">
        <f t="shared" si="234"/>
        <v>0</v>
      </c>
      <c r="P435" s="110">
        <f t="shared" si="235"/>
        <v>0</v>
      </c>
      <c r="Q435" s="110">
        <f t="shared" si="246"/>
        <v>68.005530740580099</v>
      </c>
      <c r="R435" s="110">
        <f t="shared" si="247"/>
        <v>77.767124709628064</v>
      </c>
      <c r="S435" s="110">
        <f t="shared" si="248"/>
        <v>82.603157524511772</v>
      </c>
      <c r="T435" s="110">
        <f t="shared" si="249"/>
        <v>22.980935731702175</v>
      </c>
      <c r="U435" s="110"/>
      <c r="V435" s="110"/>
      <c r="W435" s="110"/>
      <c r="X435" s="110"/>
      <c r="Y435" s="110"/>
      <c r="Z435" s="110"/>
      <c r="AA435" s="110">
        <f t="shared" si="236"/>
        <v>0</v>
      </c>
      <c r="AB435" s="110">
        <f t="shared" si="237"/>
        <v>0</v>
      </c>
      <c r="AC435" s="110">
        <f t="shared" si="238"/>
        <v>0</v>
      </c>
      <c r="AD435" s="110">
        <f t="shared" si="239"/>
        <v>0</v>
      </c>
      <c r="AE435" s="110">
        <f t="shared" si="240"/>
        <v>0</v>
      </c>
      <c r="AF435" s="110">
        <f t="shared" si="241"/>
        <v>0</v>
      </c>
      <c r="AG435" s="110">
        <f t="shared" si="242"/>
        <v>0</v>
      </c>
      <c r="AH435" s="110">
        <f t="shared" si="243"/>
        <v>0</v>
      </c>
      <c r="AI435" s="110">
        <f t="shared" si="250"/>
        <v>5.6414863695873247</v>
      </c>
      <c r="AJ435" s="110">
        <f t="shared" si="251"/>
        <v>8.7380918152865323</v>
      </c>
      <c r="AK435" s="110">
        <f t="shared" si="252"/>
        <v>7.0815739952167442</v>
      </c>
      <c r="AL435" s="110">
        <f t="shared" si="253"/>
        <v>2.207588256129172</v>
      </c>
      <c r="AM435" s="110">
        <f t="shared" si="254"/>
        <v>73.647017110167425</v>
      </c>
      <c r="AN435" s="110">
        <f t="shared" si="255"/>
        <v>86.505216524914601</v>
      </c>
      <c r="AO435" s="110">
        <f t="shared" si="256"/>
        <v>89.684731519728516</v>
      </c>
      <c r="AP435" s="110">
        <f t="shared" si="257"/>
        <v>25.188523987831346</v>
      </c>
      <c r="AQ435" s="90">
        <f t="shared" si="258"/>
        <v>0</v>
      </c>
      <c r="AR435" s="90">
        <f t="shared" si="259"/>
        <v>-15162.72000000001</v>
      </c>
      <c r="AS435" s="90">
        <f t="shared" si="260"/>
        <v>23909.237291027093</v>
      </c>
      <c r="AT435" s="89">
        <f t="shared" si="261"/>
        <v>0.57684355386283448</v>
      </c>
      <c r="AU435" s="109">
        <f t="shared" si="266"/>
        <v>1612.2676508300522</v>
      </c>
      <c r="AV435" s="108">
        <f t="shared" si="244"/>
        <v>25521.504941857147</v>
      </c>
      <c r="AW435" s="129">
        <f t="shared" si="262"/>
        <v>0.68317458489354999</v>
      </c>
      <c r="AX435" s="90">
        <f t="shared" si="263"/>
        <v>2228.377257004186</v>
      </c>
      <c r="AY435" s="108">
        <f t="shared" si="245"/>
        <v>26137.614548031281</v>
      </c>
      <c r="AZ435" s="89">
        <f t="shared" si="264"/>
        <v>0.72380776984810535</v>
      </c>
      <c r="BA435" s="109"/>
      <c r="BB435" s="109">
        <f t="shared" si="265"/>
        <v>15162.72000000001</v>
      </c>
      <c r="BC435" s="109" t="e">
        <f>(B435*AM435)+(C435*AN435)+(D435*AO435)+(E435*AP435)+(F435*#REF!)+(G435*#REF!)</f>
        <v>#REF!</v>
      </c>
      <c r="BE435" s="108">
        <f t="shared" si="230"/>
        <v>107.389999</v>
      </c>
      <c r="BF435" s="108">
        <f t="shared" si="231"/>
        <v>0</v>
      </c>
    </row>
    <row r="436" spans="1:58" ht="12.75" customHeight="1" x14ac:dyDescent="0.2">
      <c r="A436" s="107">
        <v>42100</v>
      </c>
      <c r="B436" s="109">
        <v>109.120003</v>
      </c>
      <c r="C436" s="109">
        <v>84.93</v>
      </c>
      <c r="D436" s="109">
        <v>92.970000999999996</v>
      </c>
      <c r="E436" s="109">
        <v>110.199997</v>
      </c>
      <c r="F436" s="109"/>
      <c r="G436" s="109"/>
      <c r="H436" s="109"/>
      <c r="I436" s="109"/>
      <c r="J436" s="148"/>
      <c r="K436" s="109"/>
      <c r="L436" s="156">
        <f>IF(int=Weekly,-$B$4,IF(int=Bi_Weekly,0,IF(int=Monthly,0,IF(int=Quarterly,0,IF(int=Yearly,0,IF(int=None,0,0))))))</f>
        <v>0</v>
      </c>
      <c r="M436" s="110">
        <f t="shared" si="232"/>
        <v>0</v>
      </c>
      <c r="N436" s="126">
        <f t="shared" si="233"/>
        <v>0</v>
      </c>
      <c r="O436" s="110">
        <f t="shared" si="234"/>
        <v>0</v>
      </c>
      <c r="P436" s="110">
        <f t="shared" si="235"/>
        <v>0</v>
      </c>
      <c r="Q436" s="110">
        <f t="shared" si="246"/>
        <v>68.005530740580099</v>
      </c>
      <c r="R436" s="110">
        <f t="shared" si="247"/>
        <v>77.767124709628064</v>
      </c>
      <c r="S436" s="110">
        <f t="shared" si="248"/>
        <v>82.603157524511772</v>
      </c>
      <c r="T436" s="110">
        <f t="shared" si="249"/>
        <v>22.980935731702175</v>
      </c>
      <c r="U436" s="110"/>
      <c r="V436" s="110"/>
      <c r="W436" s="110"/>
      <c r="X436" s="110"/>
      <c r="Y436" s="110"/>
      <c r="Z436" s="110"/>
      <c r="AA436" s="110">
        <f t="shared" si="236"/>
        <v>0</v>
      </c>
      <c r="AB436" s="110">
        <f t="shared" si="237"/>
        <v>0</v>
      </c>
      <c r="AC436" s="110">
        <f t="shared" si="238"/>
        <v>0</v>
      </c>
      <c r="AD436" s="110">
        <f t="shared" si="239"/>
        <v>0</v>
      </c>
      <c r="AE436" s="110">
        <f t="shared" si="240"/>
        <v>0</v>
      </c>
      <c r="AF436" s="110">
        <f t="shared" si="241"/>
        <v>0</v>
      </c>
      <c r="AG436" s="110">
        <f t="shared" si="242"/>
        <v>0</v>
      </c>
      <c r="AH436" s="110">
        <f t="shared" si="243"/>
        <v>0</v>
      </c>
      <c r="AI436" s="110">
        <f t="shared" si="250"/>
        <v>5.6414863695873247</v>
      </c>
      <c r="AJ436" s="110">
        <f t="shared" si="251"/>
        <v>8.7380918152865323</v>
      </c>
      <c r="AK436" s="110">
        <f t="shared" si="252"/>
        <v>7.0815739952167442</v>
      </c>
      <c r="AL436" s="110">
        <f t="shared" si="253"/>
        <v>2.207588256129172</v>
      </c>
      <c r="AM436" s="110">
        <f t="shared" si="254"/>
        <v>73.647017110167425</v>
      </c>
      <c r="AN436" s="110">
        <f t="shared" si="255"/>
        <v>86.505216524914601</v>
      </c>
      <c r="AO436" s="110">
        <f t="shared" si="256"/>
        <v>89.684731519728516</v>
      </c>
      <c r="AP436" s="110">
        <f t="shared" si="257"/>
        <v>25.188523987831346</v>
      </c>
      <c r="AQ436" s="90">
        <f t="shared" si="258"/>
        <v>0</v>
      </c>
      <c r="AR436" s="90">
        <f t="shared" si="259"/>
        <v>-15162.72000000001</v>
      </c>
      <c r="AS436" s="90">
        <f t="shared" si="260"/>
        <v>24237.640306365196</v>
      </c>
      <c r="AT436" s="89">
        <f t="shared" si="261"/>
        <v>0.5985021359205458</v>
      </c>
      <c r="AU436" s="109">
        <f t="shared" si="266"/>
        <v>1612.2676508300522</v>
      </c>
      <c r="AV436" s="108">
        <f t="shared" si="244"/>
        <v>25849.90795719525</v>
      </c>
      <c r="AW436" s="129">
        <f t="shared" si="262"/>
        <v>0.70483316695126152</v>
      </c>
      <c r="AX436" s="90">
        <f t="shared" si="263"/>
        <v>2259.3753080656579</v>
      </c>
      <c r="AY436" s="108">
        <f t="shared" si="245"/>
        <v>26497.015614430853</v>
      </c>
      <c r="AZ436" s="89">
        <f t="shared" si="264"/>
        <v>0.74751071143111747</v>
      </c>
      <c r="BA436" s="109"/>
      <c r="BB436" s="109">
        <f t="shared" si="265"/>
        <v>15162.72000000001</v>
      </c>
      <c r="BC436" s="109" t="e">
        <f>(B436*AM436)+(C436*AN436)+(D436*AO436)+(E436*AP436)+(F436*#REF!)+(G436*#REF!)</f>
        <v>#REF!</v>
      </c>
      <c r="BE436" s="108">
        <f t="shared" si="230"/>
        <v>109.120003</v>
      </c>
      <c r="BF436" s="108">
        <f t="shared" si="231"/>
        <v>0</v>
      </c>
    </row>
    <row r="437" spans="1:58" ht="12.75" customHeight="1" x14ac:dyDescent="0.2">
      <c r="A437" s="107">
        <v>42107</v>
      </c>
      <c r="B437" s="109">
        <v>108.08000199999999</v>
      </c>
      <c r="C437" s="109">
        <v>84.32</v>
      </c>
      <c r="D437" s="109">
        <v>92.330001999999993</v>
      </c>
      <c r="E437" s="109">
        <v>109.150002</v>
      </c>
      <c r="F437" s="109"/>
      <c r="G437" s="109"/>
      <c r="H437" s="109"/>
      <c r="I437" s="109"/>
      <c r="J437" s="148"/>
      <c r="K437" s="109"/>
      <c r="L437" s="156">
        <f>IF(int=Weekly,-$B$4,IF(int=Bi_Weekly,-$B$4,IF(int=Monthly,0,IF(int=Quarterly,0,IF(int=Yearly,0,IF(int=None,0,0))))))</f>
        <v>0</v>
      </c>
      <c r="M437" s="110">
        <f t="shared" si="232"/>
        <v>0</v>
      </c>
      <c r="N437" s="126">
        <f t="shared" si="233"/>
        <v>0</v>
      </c>
      <c r="O437" s="110">
        <f t="shared" si="234"/>
        <v>0</v>
      </c>
      <c r="P437" s="110">
        <f t="shared" si="235"/>
        <v>0</v>
      </c>
      <c r="Q437" s="110">
        <f t="shared" si="246"/>
        <v>68.005530740580099</v>
      </c>
      <c r="R437" s="110">
        <f t="shared" si="247"/>
        <v>77.767124709628064</v>
      </c>
      <c r="S437" s="110">
        <f t="shared" si="248"/>
        <v>82.603157524511772</v>
      </c>
      <c r="T437" s="110">
        <f t="shared" si="249"/>
        <v>22.980935731702175</v>
      </c>
      <c r="U437" s="110"/>
      <c r="V437" s="110"/>
      <c r="W437" s="110"/>
      <c r="X437" s="110"/>
      <c r="Y437" s="110"/>
      <c r="Z437" s="110"/>
      <c r="AA437" s="110">
        <f t="shared" si="236"/>
        <v>0</v>
      </c>
      <c r="AB437" s="110">
        <f t="shared" si="237"/>
        <v>0</v>
      </c>
      <c r="AC437" s="110">
        <f t="shared" si="238"/>
        <v>0</v>
      </c>
      <c r="AD437" s="110">
        <f t="shared" si="239"/>
        <v>0</v>
      </c>
      <c r="AE437" s="110">
        <f t="shared" si="240"/>
        <v>0</v>
      </c>
      <c r="AF437" s="110">
        <f t="shared" si="241"/>
        <v>0</v>
      </c>
      <c r="AG437" s="110">
        <f t="shared" si="242"/>
        <v>0</v>
      </c>
      <c r="AH437" s="110">
        <f t="shared" si="243"/>
        <v>0</v>
      </c>
      <c r="AI437" s="110">
        <f t="shared" si="250"/>
        <v>5.6414863695873247</v>
      </c>
      <c r="AJ437" s="110">
        <f t="shared" si="251"/>
        <v>8.7380918152865323</v>
      </c>
      <c r="AK437" s="110">
        <f t="shared" si="252"/>
        <v>7.0815739952167442</v>
      </c>
      <c r="AL437" s="110">
        <f t="shared" si="253"/>
        <v>2.207588256129172</v>
      </c>
      <c r="AM437" s="110">
        <f t="shared" si="254"/>
        <v>73.647017110167425</v>
      </c>
      <c r="AN437" s="110">
        <f t="shared" si="255"/>
        <v>86.505216524914601</v>
      </c>
      <c r="AO437" s="110">
        <f t="shared" si="256"/>
        <v>89.684731519728516</v>
      </c>
      <c r="AP437" s="110">
        <f t="shared" si="257"/>
        <v>25.188523987831346</v>
      </c>
      <c r="AQ437" s="90">
        <f t="shared" si="258"/>
        <v>0</v>
      </c>
      <c r="AR437" s="90">
        <f t="shared" si="259"/>
        <v>-15162.72000000001</v>
      </c>
      <c r="AS437" s="90">
        <f t="shared" si="260"/>
        <v>24042.480734490448</v>
      </c>
      <c r="AT437" s="89">
        <f t="shared" si="261"/>
        <v>0.58563112254862126</v>
      </c>
      <c r="AU437" s="109">
        <f t="shared" si="266"/>
        <v>1612.2676508300522</v>
      </c>
      <c r="AV437" s="108">
        <f t="shared" si="244"/>
        <v>25654.748385320501</v>
      </c>
      <c r="AW437" s="129">
        <f t="shared" si="262"/>
        <v>0.69196215357933699</v>
      </c>
      <c r="AX437" s="90">
        <f t="shared" si="263"/>
        <v>2241.3277636861167</v>
      </c>
      <c r="AY437" s="108">
        <f t="shared" si="245"/>
        <v>26283.808498176564</v>
      </c>
      <c r="AZ437" s="89">
        <f t="shared" si="264"/>
        <v>0.73344944034952486</v>
      </c>
      <c r="BA437" s="109"/>
      <c r="BB437" s="109">
        <f t="shared" si="265"/>
        <v>15162.72000000001</v>
      </c>
      <c r="BC437" s="109" t="e">
        <f>(B437*AM437)+(C437*AN437)+(D437*AO437)+(E437*AP437)+(F437*#REF!)+(G437*#REF!)</f>
        <v>#REF!</v>
      </c>
      <c r="BE437" s="108">
        <f t="shared" si="230"/>
        <v>108.08000199999999</v>
      </c>
      <c r="BF437" s="108">
        <f t="shared" si="231"/>
        <v>0</v>
      </c>
    </row>
    <row r="438" spans="1:58" ht="12.75" customHeight="1" x14ac:dyDescent="0.2">
      <c r="A438" s="107">
        <v>42114</v>
      </c>
      <c r="B438" s="109">
        <v>109.849998</v>
      </c>
      <c r="C438" s="109">
        <v>85.5</v>
      </c>
      <c r="D438" s="109">
        <v>93.019997000000004</v>
      </c>
      <c r="E438" s="109">
        <v>110.339996</v>
      </c>
      <c r="F438" s="109"/>
      <c r="G438" s="109"/>
      <c r="H438" s="109"/>
      <c r="I438" s="109"/>
      <c r="J438" s="148"/>
      <c r="K438" s="109"/>
      <c r="L438" s="156">
        <f>IF(int=Weekly,-$B$4,IF(int=Bi_Weekly,0,IF(int=Monthly,0,IF(int=Quarterly,-$B$4,IF(int=Yearly,0,IF(int=None,0,0))))))</f>
        <v>-489.12</v>
      </c>
      <c r="M438" s="110">
        <f t="shared" si="232"/>
        <v>1.4279543637315313</v>
      </c>
      <c r="N438" s="126">
        <f t="shared" si="233"/>
        <v>1.6618638596491229</v>
      </c>
      <c r="O438" s="110">
        <f t="shared" si="234"/>
        <v>1.5206784407873073</v>
      </c>
      <c r="P438" s="110">
        <f t="shared" si="235"/>
        <v>0.44151127212293906</v>
      </c>
      <c r="Q438" s="110">
        <f t="shared" si="246"/>
        <v>69.433485104311629</v>
      </c>
      <c r="R438" s="110">
        <f t="shared" si="247"/>
        <v>79.42898856927718</v>
      </c>
      <c r="S438" s="110">
        <f t="shared" si="248"/>
        <v>84.123835965299079</v>
      </c>
      <c r="T438" s="110">
        <f t="shared" si="249"/>
        <v>23.422447003825113</v>
      </c>
      <c r="U438" s="110"/>
      <c r="V438" s="110"/>
      <c r="W438" s="110"/>
      <c r="X438" s="110"/>
      <c r="Y438" s="110"/>
      <c r="Z438" s="110"/>
      <c r="AA438" s="110">
        <f t="shared" si="236"/>
        <v>0</v>
      </c>
      <c r="AB438" s="110">
        <f t="shared" si="237"/>
        <v>0</v>
      </c>
      <c r="AC438" s="110">
        <f t="shared" si="238"/>
        <v>0</v>
      </c>
      <c r="AD438" s="110">
        <f t="shared" si="239"/>
        <v>0</v>
      </c>
      <c r="AE438" s="110">
        <f t="shared" si="240"/>
        <v>0</v>
      </c>
      <c r="AF438" s="110">
        <f t="shared" si="241"/>
        <v>0</v>
      </c>
      <c r="AG438" s="110">
        <f t="shared" si="242"/>
        <v>0</v>
      </c>
      <c r="AH438" s="110">
        <f t="shared" si="243"/>
        <v>0</v>
      </c>
      <c r="AI438" s="110">
        <f t="shared" si="250"/>
        <v>5.6414863695873247</v>
      </c>
      <c r="AJ438" s="110">
        <f t="shared" si="251"/>
        <v>8.7380918152865323</v>
      </c>
      <c r="AK438" s="110">
        <f t="shared" si="252"/>
        <v>7.0815739952167442</v>
      </c>
      <c r="AL438" s="110">
        <f t="shared" si="253"/>
        <v>2.207588256129172</v>
      </c>
      <c r="AM438" s="110">
        <f t="shared" si="254"/>
        <v>75.074971473898955</v>
      </c>
      <c r="AN438" s="110">
        <f t="shared" si="255"/>
        <v>88.167080384563718</v>
      </c>
      <c r="AO438" s="110">
        <f t="shared" si="256"/>
        <v>91.205409960515823</v>
      </c>
      <c r="AP438" s="110">
        <f t="shared" si="257"/>
        <v>25.630035259954283</v>
      </c>
      <c r="AQ438" s="90">
        <f t="shared" si="258"/>
        <v>0</v>
      </c>
      <c r="AR438" s="90">
        <f t="shared" si="259"/>
        <v>-15651.840000000011</v>
      </c>
      <c r="AS438" s="90">
        <f t="shared" si="260"/>
        <v>24828.078400347746</v>
      </c>
      <c r="AT438" s="89">
        <f t="shared" si="261"/>
        <v>0.58627218271766957</v>
      </c>
      <c r="AU438" s="109">
        <f t="shared" si="266"/>
        <v>1612.2676508300522</v>
      </c>
      <c r="AV438" s="108">
        <f t="shared" si="244"/>
        <v>26440.346051177799</v>
      </c>
      <c r="AW438" s="129">
        <f t="shared" si="262"/>
        <v>0.68928036902867529</v>
      </c>
      <c r="AX438" s="90">
        <f t="shared" si="263"/>
        <v>2269.1373877644728</v>
      </c>
      <c r="AY438" s="108">
        <f t="shared" si="245"/>
        <v>27097.215788112218</v>
      </c>
      <c r="AZ438" s="89">
        <f t="shared" si="264"/>
        <v>0.73124794197437493</v>
      </c>
      <c r="BA438" s="109"/>
      <c r="BB438" s="109">
        <f t="shared" si="265"/>
        <v>15651.840000000011</v>
      </c>
      <c r="BC438" s="109" t="e">
        <f>(B438*AM438)+(C438*AN438)+(D438*AO438)+(E438*AP438)+(F438*#REF!)+(G438*#REF!)</f>
        <v>#REF!</v>
      </c>
      <c r="BE438" s="108">
        <f t="shared" si="230"/>
        <v>109.849998</v>
      </c>
      <c r="BF438" s="108">
        <f t="shared" si="231"/>
        <v>0</v>
      </c>
    </row>
    <row r="439" spans="1:58" ht="12.75" customHeight="1" x14ac:dyDescent="0.2">
      <c r="A439" s="107">
        <v>42121</v>
      </c>
      <c r="B439" s="109">
        <v>108.900002</v>
      </c>
      <c r="C439" s="109">
        <v>85.580001999999993</v>
      </c>
      <c r="D439" s="109">
        <v>92.589995999999999</v>
      </c>
      <c r="E439" s="109">
        <v>108.739998</v>
      </c>
      <c r="F439" s="109"/>
      <c r="G439" s="109"/>
      <c r="H439" s="109"/>
      <c r="I439" s="109"/>
      <c r="J439" s="148"/>
      <c r="K439" s="109"/>
      <c r="L439" s="156">
        <f>IF(int=Weekly,-$B$4,IF(int=Bi_Weekly,-$B$4,IF(int=Monthly,-$B$4,IF(int=Quarterly,0,IF(int=Yearly,0,IF(int=None,0,0))))))</f>
        <v>0</v>
      </c>
      <c r="M439" s="110">
        <f t="shared" si="232"/>
        <v>0</v>
      </c>
      <c r="N439" s="126">
        <f t="shared" si="233"/>
        <v>0</v>
      </c>
      <c r="O439" s="110">
        <f t="shared" si="234"/>
        <v>0</v>
      </c>
      <c r="P439" s="110">
        <f t="shared" si="235"/>
        <v>0</v>
      </c>
      <c r="Q439" s="110">
        <f t="shared" si="246"/>
        <v>69.433485104311629</v>
      </c>
      <c r="R439" s="110">
        <f t="shared" si="247"/>
        <v>79.42898856927718</v>
      </c>
      <c r="S439" s="110">
        <f t="shared" si="248"/>
        <v>84.123835965299079</v>
      </c>
      <c r="T439" s="110">
        <f t="shared" si="249"/>
        <v>23.422447003825113</v>
      </c>
      <c r="U439" s="110"/>
      <c r="V439" s="110"/>
      <c r="W439" s="110"/>
      <c r="X439" s="110"/>
      <c r="Y439" s="110"/>
      <c r="Z439" s="110"/>
      <c r="AA439" s="110">
        <f t="shared" si="236"/>
        <v>0</v>
      </c>
      <c r="AB439" s="110">
        <f t="shared" si="237"/>
        <v>0</v>
      </c>
      <c r="AC439" s="110">
        <f t="shared" si="238"/>
        <v>0</v>
      </c>
      <c r="AD439" s="110">
        <f t="shared" si="239"/>
        <v>0</v>
      </c>
      <c r="AE439" s="110">
        <f t="shared" si="240"/>
        <v>0</v>
      </c>
      <c r="AF439" s="110">
        <f t="shared" si="241"/>
        <v>0</v>
      </c>
      <c r="AG439" s="110">
        <f t="shared" si="242"/>
        <v>0</v>
      </c>
      <c r="AH439" s="110">
        <f t="shared" si="243"/>
        <v>0</v>
      </c>
      <c r="AI439" s="110">
        <f t="shared" si="250"/>
        <v>5.6414863695873247</v>
      </c>
      <c r="AJ439" s="110">
        <f t="shared" si="251"/>
        <v>8.7380918152865323</v>
      </c>
      <c r="AK439" s="110">
        <f t="shared" si="252"/>
        <v>7.0815739952167442</v>
      </c>
      <c r="AL439" s="110">
        <f t="shared" si="253"/>
        <v>2.207588256129172</v>
      </c>
      <c r="AM439" s="110">
        <f t="shared" si="254"/>
        <v>75.074971473898955</v>
      </c>
      <c r="AN439" s="110">
        <f t="shared" si="255"/>
        <v>88.167080384563718</v>
      </c>
      <c r="AO439" s="110">
        <f t="shared" si="256"/>
        <v>91.205409960515823</v>
      </c>
      <c r="AP439" s="110">
        <f t="shared" si="257"/>
        <v>25.630035259954283</v>
      </c>
      <c r="AQ439" s="90">
        <f t="shared" si="258"/>
        <v>0</v>
      </c>
      <c r="AR439" s="90">
        <f t="shared" si="259"/>
        <v>-15651.840000000011</v>
      </c>
      <c r="AS439" s="90">
        <f t="shared" si="260"/>
        <v>24694.822143225974</v>
      </c>
      <c r="AT439" s="89">
        <f t="shared" si="261"/>
        <v>0.57775840688544977</v>
      </c>
      <c r="AU439" s="109">
        <f t="shared" si="266"/>
        <v>1612.2676508300522</v>
      </c>
      <c r="AV439" s="108">
        <f t="shared" si="244"/>
        <v>26307.089794056028</v>
      </c>
      <c r="AW439" s="129">
        <f t="shared" si="262"/>
        <v>0.68076659319645549</v>
      </c>
      <c r="AX439" s="90">
        <f t="shared" si="263"/>
        <v>2257.899842406569</v>
      </c>
      <c r="AY439" s="108">
        <f t="shared" si="245"/>
        <v>26952.721985632543</v>
      </c>
      <c r="AZ439" s="89">
        <f t="shared" si="264"/>
        <v>0.72201619653871507</v>
      </c>
      <c r="BA439" s="109"/>
      <c r="BB439" s="109">
        <f t="shared" si="265"/>
        <v>15651.840000000011</v>
      </c>
      <c r="BC439" s="109" t="e">
        <f>(B439*AM439)+(C439*AN439)+(D439*AO439)+(E439*AP439)+(F439*#REF!)+(G439*#REF!)</f>
        <v>#REF!</v>
      </c>
      <c r="BE439" s="108">
        <f t="shared" si="230"/>
        <v>108.900002</v>
      </c>
      <c r="BF439" s="108">
        <f t="shared" si="231"/>
        <v>0</v>
      </c>
    </row>
    <row r="440" spans="1:58" ht="12.75" customHeight="1" x14ac:dyDescent="0.2">
      <c r="A440" s="107">
        <v>42128</v>
      </c>
      <c r="B440" s="109">
        <v>109.449997</v>
      </c>
      <c r="C440" s="109">
        <v>86.080001999999993</v>
      </c>
      <c r="D440" s="109">
        <v>92.870002999999997</v>
      </c>
      <c r="E440" s="109">
        <v>108.800003</v>
      </c>
      <c r="F440" s="109"/>
      <c r="G440" s="109"/>
      <c r="H440" s="109"/>
      <c r="I440" s="109"/>
      <c r="J440" s="148"/>
      <c r="K440" s="109"/>
      <c r="L440" s="156">
        <f>IF(int=Weekly,-$B$4,IF(int=Bi_Weekly,0,IF(int=Monthly,0,IF(int=Quarterly,0,IF(int=Yearly,0,IF(int=None,0,0))))))</f>
        <v>0</v>
      </c>
      <c r="M440" s="110">
        <f t="shared" si="232"/>
        <v>0</v>
      </c>
      <c r="N440" s="126">
        <f t="shared" si="233"/>
        <v>0</v>
      </c>
      <c r="O440" s="110">
        <f t="shared" si="234"/>
        <v>0</v>
      </c>
      <c r="P440" s="110">
        <f t="shared" si="235"/>
        <v>0</v>
      </c>
      <c r="Q440" s="110">
        <f t="shared" si="246"/>
        <v>69.433485104311629</v>
      </c>
      <c r="R440" s="110">
        <f t="shared" si="247"/>
        <v>79.42898856927718</v>
      </c>
      <c r="S440" s="110">
        <f t="shared" si="248"/>
        <v>84.123835965299079</v>
      </c>
      <c r="T440" s="110">
        <f t="shared" si="249"/>
        <v>23.422447003825113</v>
      </c>
      <c r="U440" s="110"/>
      <c r="V440" s="110"/>
      <c r="W440" s="110"/>
      <c r="X440" s="110"/>
      <c r="Y440" s="110"/>
      <c r="Z440" s="110"/>
      <c r="AA440" s="110">
        <f t="shared" si="236"/>
        <v>0</v>
      </c>
      <c r="AB440" s="110">
        <f t="shared" si="237"/>
        <v>0</v>
      </c>
      <c r="AC440" s="110">
        <f t="shared" si="238"/>
        <v>0</v>
      </c>
      <c r="AD440" s="110">
        <f t="shared" si="239"/>
        <v>0</v>
      </c>
      <c r="AE440" s="110">
        <f t="shared" si="240"/>
        <v>0</v>
      </c>
      <c r="AF440" s="110">
        <f t="shared" si="241"/>
        <v>0</v>
      </c>
      <c r="AG440" s="110">
        <f t="shared" si="242"/>
        <v>0</v>
      </c>
      <c r="AH440" s="110">
        <f t="shared" si="243"/>
        <v>0</v>
      </c>
      <c r="AI440" s="110">
        <f t="shared" si="250"/>
        <v>5.6414863695873247</v>
      </c>
      <c r="AJ440" s="110">
        <f t="shared" si="251"/>
        <v>8.7380918152865323</v>
      </c>
      <c r="AK440" s="110">
        <f t="shared" si="252"/>
        <v>7.0815739952167442</v>
      </c>
      <c r="AL440" s="110">
        <f t="shared" si="253"/>
        <v>2.207588256129172</v>
      </c>
      <c r="AM440" s="110">
        <f t="shared" si="254"/>
        <v>75.074971473898955</v>
      </c>
      <c r="AN440" s="110">
        <f t="shared" si="255"/>
        <v>88.167080384563718</v>
      </c>
      <c r="AO440" s="110">
        <f t="shared" si="256"/>
        <v>91.205409960515823</v>
      </c>
      <c r="AP440" s="110">
        <f t="shared" si="257"/>
        <v>25.630035259954283</v>
      </c>
      <c r="AQ440" s="90">
        <f t="shared" si="258"/>
        <v>0</v>
      </c>
      <c r="AR440" s="90">
        <f t="shared" si="259"/>
        <v>-15651.840000000011</v>
      </c>
      <c r="AS440" s="90">
        <f t="shared" si="260"/>
        <v>24797.685434020157</v>
      </c>
      <c r="AT440" s="89">
        <f t="shared" si="261"/>
        <v>0.58433036844359121</v>
      </c>
      <c r="AU440" s="109">
        <f t="shared" si="266"/>
        <v>1612.2676508300522</v>
      </c>
      <c r="AV440" s="108">
        <f t="shared" si="244"/>
        <v>26409.953084850211</v>
      </c>
      <c r="AW440" s="129">
        <f t="shared" si="262"/>
        <v>0.68733855475459715</v>
      </c>
      <c r="AX440" s="90">
        <f t="shared" si="263"/>
        <v>2267.4870342330414</v>
      </c>
      <c r="AY440" s="108">
        <f t="shared" si="245"/>
        <v>27065.1724682532</v>
      </c>
      <c r="AZ440" s="89">
        <f t="shared" si="264"/>
        <v>0.72920068619748091</v>
      </c>
      <c r="BA440" s="109"/>
      <c r="BB440" s="109">
        <f t="shared" si="265"/>
        <v>15651.840000000011</v>
      </c>
      <c r="BC440" s="109" t="e">
        <f>(B440*AM440)+(C440*AN440)+(D440*AO440)+(E440*AP440)+(F440*#REF!)+(G440*#REF!)</f>
        <v>#REF!</v>
      </c>
      <c r="BE440" s="108">
        <f t="shared" si="230"/>
        <v>109.449997</v>
      </c>
      <c r="BF440" s="108">
        <f t="shared" si="231"/>
        <v>0</v>
      </c>
    </row>
    <row r="441" spans="1:58" ht="12.75" customHeight="1" x14ac:dyDescent="0.2">
      <c r="A441" s="107">
        <v>42135</v>
      </c>
      <c r="B441" s="109">
        <v>109.94000200000001</v>
      </c>
      <c r="C441" s="109">
        <v>86.290001000000004</v>
      </c>
      <c r="D441" s="109">
        <v>93.269997000000004</v>
      </c>
      <c r="E441" s="109">
        <v>109.82</v>
      </c>
      <c r="F441" s="109"/>
      <c r="G441" s="109"/>
      <c r="H441" s="109"/>
      <c r="I441" s="109"/>
      <c r="J441" s="148"/>
      <c r="K441" s="109"/>
      <c r="L441" s="156">
        <f>IF(int=Weekly,-$B$4,IF(int=Bi_Weekly,-$B$4,IF(int=Monthly,0,IF(int=Quarterly,0,IF(int=Yearly,0,IF(int=None,0,0))))))</f>
        <v>0</v>
      </c>
      <c r="M441" s="110">
        <f t="shared" si="232"/>
        <v>0</v>
      </c>
      <c r="N441" s="126">
        <f t="shared" si="233"/>
        <v>0</v>
      </c>
      <c r="O441" s="110">
        <f t="shared" si="234"/>
        <v>0</v>
      </c>
      <c r="P441" s="110">
        <f t="shared" si="235"/>
        <v>0</v>
      </c>
      <c r="Q441" s="110">
        <f t="shared" si="246"/>
        <v>69.433485104311629</v>
      </c>
      <c r="R441" s="110">
        <f t="shared" si="247"/>
        <v>79.42898856927718</v>
      </c>
      <c r="S441" s="110">
        <f t="shared" si="248"/>
        <v>84.123835965299079</v>
      </c>
      <c r="T441" s="110">
        <f t="shared" si="249"/>
        <v>23.422447003825113</v>
      </c>
      <c r="U441" s="110"/>
      <c r="V441" s="110"/>
      <c r="W441" s="110"/>
      <c r="X441" s="110"/>
      <c r="Y441" s="110"/>
      <c r="Z441" s="110"/>
      <c r="AA441" s="110">
        <f t="shared" si="236"/>
        <v>0</v>
      </c>
      <c r="AB441" s="110">
        <f t="shared" si="237"/>
        <v>0</v>
      </c>
      <c r="AC441" s="110">
        <f t="shared" si="238"/>
        <v>0</v>
      </c>
      <c r="AD441" s="110">
        <f t="shared" si="239"/>
        <v>0</v>
      </c>
      <c r="AE441" s="110">
        <f t="shared" si="240"/>
        <v>0</v>
      </c>
      <c r="AF441" s="110">
        <f t="shared" si="241"/>
        <v>0</v>
      </c>
      <c r="AG441" s="110">
        <f t="shared" si="242"/>
        <v>0</v>
      </c>
      <c r="AH441" s="110">
        <f t="shared" si="243"/>
        <v>0</v>
      </c>
      <c r="AI441" s="110">
        <f t="shared" si="250"/>
        <v>5.6414863695873247</v>
      </c>
      <c r="AJ441" s="110">
        <f t="shared" si="251"/>
        <v>8.7380918152865323</v>
      </c>
      <c r="AK441" s="110">
        <f t="shared" si="252"/>
        <v>7.0815739952167442</v>
      </c>
      <c r="AL441" s="110">
        <f t="shared" si="253"/>
        <v>2.207588256129172</v>
      </c>
      <c r="AM441" s="110">
        <f t="shared" si="254"/>
        <v>75.074971473898955</v>
      </c>
      <c r="AN441" s="110">
        <f t="shared" si="255"/>
        <v>88.167080384563718</v>
      </c>
      <c r="AO441" s="110">
        <f t="shared" si="256"/>
        <v>91.205409960515823</v>
      </c>
      <c r="AP441" s="110">
        <f t="shared" si="257"/>
        <v>25.630035259954283</v>
      </c>
      <c r="AQ441" s="90">
        <f t="shared" si="258"/>
        <v>0</v>
      </c>
      <c r="AR441" s="90">
        <f t="shared" si="259"/>
        <v>-15651.840000000011</v>
      </c>
      <c r="AS441" s="90">
        <f t="shared" si="260"/>
        <v>24905.92805237892</v>
      </c>
      <c r="AT441" s="89">
        <f t="shared" si="261"/>
        <v>0.59124601659478393</v>
      </c>
      <c r="AU441" s="109">
        <f t="shared" si="266"/>
        <v>1612.2676508300522</v>
      </c>
      <c r="AV441" s="108">
        <f t="shared" si="244"/>
        <v>26518.195703208974</v>
      </c>
      <c r="AW441" s="129">
        <f t="shared" si="262"/>
        <v>0.69425420290578965</v>
      </c>
      <c r="AX441" s="90">
        <f t="shared" si="263"/>
        <v>2277.1707018118195</v>
      </c>
      <c r="AY441" s="108">
        <f t="shared" si="245"/>
        <v>27183.098754190738</v>
      </c>
      <c r="AZ441" s="89">
        <f t="shared" si="264"/>
        <v>0.73673502630941279</v>
      </c>
      <c r="BA441" s="109"/>
      <c r="BB441" s="109">
        <f t="shared" si="265"/>
        <v>15651.840000000011</v>
      </c>
      <c r="BC441" s="109" t="e">
        <f>(B441*AM441)+(C441*AN441)+(D441*AO441)+(E441*AP441)+(F441*#REF!)+(G441*#REF!)</f>
        <v>#REF!</v>
      </c>
      <c r="BE441" s="108">
        <f t="shared" si="230"/>
        <v>109.94000200000001</v>
      </c>
      <c r="BF441" s="108">
        <f t="shared" si="231"/>
        <v>0</v>
      </c>
    </row>
    <row r="442" spans="1:58" ht="12.75" customHeight="1" x14ac:dyDescent="0.2">
      <c r="A442" s="107">
        <v>42142</v>
      </c>
      <c r="B442" s="109">
        <v>110.300003</v>
      </c>
      <c r="C442" s="109">
        <v>86.349997999999999</v>
      </c>
      <c r="D442" s="109">
        <v>93.650002000000001</v>
      </c>
      <c r="E442" s="109">
        <v>110.349998</v>
      </c>
      <c r="F442" s="109"/>
      <c r="G442" s="109"/>
      <c r="H442" s="109"/>
      <c r="I442" s="109"/>
      <c r="J442" s="148"/>
      <c r="K442" s="109"/>
      <c r="L442" s="156">
        <f>IF(int=Weekly,-$B$4,IF(int=Bi_Weekly,0,IF(int=Monthly,0,IF(int=Quarterly,0,IF(int=Yearly,0,IF(int=None,0,0))))))</f>
        <v>0</v>
      </c>
      <c r="M442" s="110">
        <f t="shared" si="232"/>
        <v>0</v>
      </c>
      <c r="N442" s="126">
        <f t="shared" si="233"/>
        <v>0</v>
      </c>
      <c r="O442" s="110">
        <f t="shared" si="234"/>
        <v>0</v>
      </c>
      <c r="P442" s="110">
        <f t="shared" si="235"/>
        <v>0</v>
      </c>
      <c r="Q442" s="110">
        <f t="shared" si="246"/>
        <v>69.433485104311629</v>
      </c>
      <c r="R442" s="110">
        <f t="shared" si="247"/>
        <v>79.42898856927718</v>
      </c>
      <c r="S442" s="110">
        <f t="shared" si="248"/>
        <v>84.123835965299079</v>
      </c>
      <c r="T442" s="110">
        <f t="shared" si="249"/>
        <v>23.422447003825113</v>
      </c>
      <c r="U442" s="110"/>
      <c r="V442" s="110"/>
      <c r="W442" s="110"/>
      <c r="X442" s="110"/>
      <c r="Y442" s="110"/>
      <c r="Z442" s="110"/>
      <c r="AA442" s="110">
        <f t="shared" si="236"/>
        <v>0</v>
      </c>
      <c r="AB442" s="110">
        <f t="shared" si="237"/>
        <v>0</v>
      </c>
      <c r="AC442" s="110">
        <f t="shared" si="238"/>
        <v>0</v>
      </c>
      <c r="AD442" s="110">
        <f t="shared" si="239"/>
        <v>0</v>
      </c>
      <c r="AE442" s="110">
        <f t="shared" si="240"/>
        <v>0</v>
      </c>
      <c r="AF442" s="110">
        <f t="shared" si="241"/>
        <v>0</v>
      </c>
      <c r="AG442" s="110">
        <f t="shared" si="242"/>
        <v>0</v>
      </c>
      <c r="AH442" s="110">
        <f t="shared" si="243"/>
        <v>0</v>
      </c>
      <c r="AI442" s="110">
        <f t="shared" si="250"/>
        <v>5.6414863695873247</v>
      </c>
      <c r="AJ442" s="110">
        <f t="shared" si="251"/>
        <v>8.7380918152865323</v>
      </c>
      <c r="AK442" s="110">
        <f t="shared" si="252"/>
        <v>7.0815739952167442</v>
      </c>
      <c r="AL442" s="110">
        <f t="shared" si="253"/>
        <v>2.207588256129172</v>
      </c>
      <c r="AM442" s="110">
        <f t="shared" si="254"/>
        <v>75.074971473898955</v>
      </c>
      <c r="AN442" s="110">
        <f t="shared" si="255"/>
        <v>88.167080384563718</v>
      </c>
      <c r="AO442" s="110">
        <f t="shared" si="256"/>
        <v>91.205409960515823</v>
      </c>
      <c r="AP442" s="110">
        <f t="shared" si="257"/>
        <v>25.630035259954283</v>
      </c>
      <c r="AQ442" s="90">
        <f t="shared" si="258"/>
        <v>0</v>
      </c>
      <c r="AR442" s="90">
        <f t="shared" si="259"/>
        <v>-15651.840000000011</v>
      </c>
      <c r="AS442" s="90">
        <f t="shared" si="260"/>
        <v>24980.071005830272</v>
      </c>
      <c r="AT442" s="89">
        <f t="shared" si="261"/>
        <v>0.59598302856598684</v>
      </c>
      <c r="AU442" s="109">
        <f t="shared" si="266"/>
        <v>1612.2676508300522</v>
      </c>
      <c r="AV442" s="108">
        <f t="shared" si="244"/>
        <v>26592.338656660326</v>
      </c>
      <c r="AW442" s="129">
        <f t="shared" si="262"/>
        <v>0.69899121487699256</v>
      </c>
      <c r="AX442" s="90">
        <f t="shared" si="263"/>
        <v>2283.5869527276232</v>
      </c>
      <c r="AY442" s="108">
        <f t="shared" si="245"/>
        <v>27263.657958557895</v>
      </c>
      <c r="AZ442" s="89">
        <f t="shared" si="264"/>
        <v>0.74188197416775759</v>
      </c>
      <c r="BA442" s="109"/>
      <c r="BB442" s="109">
        <f t="shared" si="265"/>
        <v>15651.840000000011</v>
      </c>
      <c r="BC442" s="109" t="e">
        <f>(B442*AM442)+(C442*AN442)+(D442*AO442)+(E442*AP442)+(F442*#REF!)+(G442*#REF!)</f>
        <v>#REF!</v>
      </c>
      <c r="BE442" s="108">
        <f t="shared" si="230"/>
        <v>110.300003</v>
      </c>
      <c r="BF442" s="108">
        <f t="shared" si="231"/>
        <v>0</v>
      </c>
    </row>
    <row r="443" spans="1:58" ht="12.75" customHeight="1" x14ac:dyDescent="0.2">
      <c r="A443" s="107">
        <v>42150</v>
      </c>
      <c r="B443" s="109">
        <v>109.30999799999999</v>
      </c>
      <c r="C443" s="109">
        <v>85.769997000000004</v>
      </c>
      <c r="D443" s="109">
        <v>92.739998</v>
      </c>
      <c r="E443" s="109">
        <v>109.459999</v>
      </c>
      <c r="F443" s="109"/>
      <c r="G443" s="109"/>
      <c r="H443" s="109"/>
      <c r="I443" s="109"/>
      <c r="J443" s="148"/>
      <c r="K443" s="109"/>
      <c r="L443" s="156">
        <f>IF(int=Weekly,-$B$4,IF(int=Bi_Weekly,-$B$4,IF(int=Monthly,-$B$4,IF(int=Quarterly,0,IF(int=Yearly,0,IF(int=None,0,0))))))</f>
        <v>0</v>
      </c>
      <c r="M443" s="110">
        <f t="shared" si="232"/>
        <v>0</v>
      </c>
      <c r="N443" s="126">
        <f t="shared" si="233"/>
        <v>0</v>
      </c>
      <c r="O443" s="110">
        <f t="shared" si="234"/>
        <v>0</v>
      </c>
      <c r="P443" s="110">
        <f t="shared" si="235"/>
        <v>0</v>
      </c>
      <c r="Q443" s="110">
        <f t="shared" si="246"/>
        <v>69.433485104311629</v>
      </c>
      <c r="R443" s="110">
        <f t="shared" si="247"/>
        <v>79.42898856927718</v>
      </c>
      <c r="S443" s="110">
        <f t="shared" si="248"/>
        <v>84.123835965299079</v>
      </c>
      <c r="T443" s="110">
        <f t="shared" si="249"/>
        <v>23.422447003825113</v>
      </c>
      <c r="U443" s="110"/>
      <c r="V443" s="110"/>
      <c r="W443" s="110"/>
      <c r="X443" s="110"/>
      <c r="Y443" s="110"/>
      <c r="Z443" s="110"/>
      <c r="AA443" s="110">
        <f t="shared" si="236"/>
        <v>0</v>
      </c>
      <c r="AB443" s="110">
        <f t="shared" si="237"/>
        <v>0</v>
      </c>
      <c r="AC443" s="110">
        <f t="shared" si="238"/>
        <v>0</v>
      </c>
      <c r="AD443" s="110">
        <f t="shared" si="239"/>
        <v>0</v>
      </c>
      <c r="AE443" s="110">
        <f t="shared" si="240"/>
        <v>0</v>
      </c>
      <c r="AF443" s="110">
        <f t="shared" si="241"/>
        <v>0</v>
      </c>
      <c r="AG443" s="110">
        <f t="shared" si="242"/>
        <v>0</v>
      </c>
      <c r="AH443" s="110">
        <f t="shared" si="243"/>
        <v>0</v>
      </c>
      <c r="AI443" s="110">
        <f t="shared" si="250"/>
        <v>5.6414863695873247</v>
      </c>
      <c r="AJ443" s="110">
        <f t="shared" si="251"/>
        <v>8.7380918152865323</v>
      </c>
      <c r="AK443" s="110">
        <f t="shared" si="252"/>
        <v>7.0815739952167442</v>
      </c>
      <c r="AL443" s="110">
        <f t="shared" si="253"/>
        <v>2.207588256129172</v>
      </c>
      <c r="AM443" s="110">
        <f t="shared" si="254"/>
        <v>75.074971473898955</v>
      </c>
      <c r="AN443" s="110">
        <f t="shared" si="255"/>
        <v>88.167080384563718</v>
      </c>
      <c r="AO443" s="110">
        <f t="shared" si="256"/>
        <v>91.205409960515823</v>
      </c>
      <c r="AP443" s="110">
        <f t="shared" si="257"/>
        <v>25.630035259954283</v>
      </c>
      <c r="AQ443" s="90">
        <f t="shared" si="258"/>
        <v>0</v>
      </c>
      <c r="AR443" s="90">
        <f t="shared" si="259"/>
        <v>-15651.840000000011</v>
      </c>
      <c r="AS443" s="90">
        <f t="shared" si="260"/>
        <v>24767.863633975689</v>
      </c>
      <c r="AT443" s="89">
        <f t="shared" si="261"/>
        <v>0.58242504612720758</v>
      </c>
      <c r="AU443" s="109">
        <f t="shared" si="266"/>
        <v>1612.2676508300522</v>
      </c>
      <c r="AV443" s="108">
        <f t="shared" si="244"/>
        <v>26380.131284805742</v>
      </c>
      <c r="AW443" s="129">
        <f t="shared" si="262"/>
        <v>0.6854332324382133</v>
      </c>
      <c r="AX443" s="90">
        <f t="shared" si="263"/>
        <v>2264.524739021032</v>
      </c>
      <c r="AY443" s="108">
        <f t="shared" si="245"/>
        <v>27032.38837299672</v>
      </c>
      <c r="AZ443" s="89">
        <f t="shared" si="264"/>
        <v>0.72710610209385607</v>
      </c>
      <c r="BA443" s="109"/>
      <c r="BB443" s="109">
        <f t="shared" si="265"/>
        <v>15651.840000000011</v>
      </c>
      <c r="BC443" s="109" t="e">
        <f>(B443*AM443)+(C443*AN443)+(D443*AO443)+(E443*AP443)+(F443*#REF!)+(G443*#REF!)</f>
        <v>#REF!</v>
      </c>
      <c r="BE443" s="108">
        <f t="shared" si="230"/>
        <v>109.30999799999999</v>
      </c>
      <c r="BF443" s="108">
        <f t="shared" si="231"/>
        <v>0</v>
      </c>
    </row>
    <row r="444" spans="1:58" ht="12.75" customHeight="1" x14ac:dyDescent="0.2">
      <c r="A444" s="107">
        <v>42156</v>
      </c>
      <c r="B444" s="109">
        <v>108.910004</v>
      </c>
      <c r="C444" s="109">
        <v>84.949996999999996</v>
      </c>
      <c r="D444" s="109">
        <v>92.089995999999999</v>
      </c>
      <c r="E444" s="109">
        <v>109.58000199999999</v>
      </c>
      <c r="F444" s="109"/>
      <c r="G444" s="109"/>
      <c r="H444" s="109"/>
      <c r="I444" s="109"/>
      <c r="J444" s="148"/>
      <c r="K444" s="109"/>
      <c r="L444" s="156">
        <f>IF(int=Weekly,-$B$4,IF(int=Bi_Weekly,0,IF(int=Monthly,0,IF(int=Quarterly,0,IF(int=Yearly,0,IF(int=None,0,0))))))</f>
        <v>0</v>
      </c>
      <c r="M444" s="110">
        <f t="shared" si="232"/>
        <v>0</v>
      </c>
      <c r="N444" s="126">
        <f t="shared" si="233"/>
        <v>0</v>
      </c>
      <c r="O444" s="110">
        <f t="shared" si="234"/>
        <v>0</v>
      </c>
      <c r="P444" s="110">
        <f t="shared" si="235"/>
        <v>0</v>
      </c>
      <c r="Q444" s="110">
        <f t="shared" si="246"/>
        <v>69.433485104311629</v>
      </c>
      <c r="R444" s="110">
        <f t="shared" si="247"/>
        <v>79.42898856927718</v>
      </c>
      <c r="S444" s="110">
        <f t="shared" si="248"/>
        <v>84.123835965299079</v>
      </c>
      <c r="T444" s="110">
        <f t="shared" si="249"/>
        <v>23.422447003825113</v>
      </c>
      <c r="U444" s="110"/>
      <c r="V444" s="110"/>
      <c r="W444" s="110"/>
      <c r="X444" s="110"/>
      <c r="Y444" s="110"/>
      <c r="Z444" s="110"/>
      <c r="AA444" s="110">
        <f t="shared" si="236"/>
        <v>0</v>
      </c>
      <c r="AB444" s="110">
        <f t="shared" si="237"/>
        <v>0</v>
      </c>
      <c r="AC444" s="110">
        <f t="shared" si="238"/>
        <v>0</v>
      </c>
      <c r="AD444" s="110">
        <f t="shared" si="239"/>
        <v>0</v>
      </c>
      <c r="AE444" s="110">
        <f t="shared" si="240"/>
        <v>0</v>
      </c>
      <c r="AF444" s="110">
        <f t="shared" si="241"/>
        <v>0</v>
      </c>
      <c r="AG444" s="110">
        <f t="shared" si="242"/>
        <v>0</v>
      </c>
      <c r="AH444" s="110">
        <f t="shared" si="243"/>
        <v>0</v>
      </c>
      <c r="AI444" s="110">
        <f t="shared" si="250"/>
        <v>5.6414863695873247</v>
      </c>
      <c r="AJ444" s="110">
        <f t="shared" si="251"/>
        <v>8.7380918152865323</v>
      </c>
      <c r="AK444" s="110">
        <f t="shared" si="252"/>
        <v>7.0815739952167442</v>
      </c>
      <c r="AL444" s="110">
        <f t="shared" si="253"/>
        <v>2.207588256129172</v>
      </c>
      <c r="AM444" s="110">
        <f t="shared" si="254"/>
        <v>75.074971473898955</v>
      </c>
      <c r="AN444" s="110">
        <f t="shared" si="255"/>
        <v>88.167080384563718</v>
      </c>
      <c r="AO444" s="110">
        <f t="shared" si="256"/>
        <v>91.205409960515823</v>
      </c>
      <c r="AP444" s="110">
        <f t="shared" si="257"/>
        <v>25.630035259954283</v>
      </c>
      <c r="AQ444" s="90">
        <f t="shared" si="258"/>
        <v>0</v>
      </c>
      <c r="AR444" s="90">
        <f t="shared" si="259"/>
        <v>-15651.840000000011</v>
      </c>
      <c r="AS444" s="90">
        <f t="shared" si="260"/>
        <v>24623.08898819075</v>
      </c>
      <c r="AT444" s="89">
        <f t="shared" si="261"/>
        <v>0.57317535754203552</v>
      </c>
      <c r="AU444" s="109">
        <f t="shared" si="266"/>
        <v>1612.2676508300522</v>
      </c>
      <c r="AV444" s="108">
        <f t="shared" si="244"/>
        <v>26235.356639020803</v>
      </c>
      <c r="AW444" s="129">
        <f t="shared" si="262"/>
        <v>0.67618354385304125</v>
      </c>
      <c r="AX444" s="90">
        <f t="shared" si="263"/>
        <v>2250.7648229870415</v>
      </c>
      <c r="AY444" s="108">
        <f t="shared" si="245"/>
        <v>26873.853811177793</v>
      </c>
      <c r="AZ444" s="89">
        <f t="shared" si="264"/>
        <v>0.7169772890074122</v>
      </c>
      <c r="BA444" s="109"/>
      <c r="BB444" s="109">
        <f t="shared" si="265"/>
        <v>15651.840000000011</v>
      </c>
      <c r="BC444" s="109" t="e">
        <f>(B444*AM444)+(C444*AN444)+(D444*AO444)+(E444*AP444)+(F444*#REF!)+(G444*#REF!)</f>
        <v>#REF!</v>
      </c>
      <c r="BE444" s="108">
        <f t="shared" si="230"/>
        <v>108.910004</v>
      </c>
      <c r="BF444" s="108">
        <f t="shared" si="231"/>
        <v>0</v>
      </c>
    </row>
    <row r="445" spans="1:58" ht="12.75" customHeight="1" x14ac:dyDescent="0.2">
      <c r="A445" s="107">
        <v>42163</v>
      </c>
      <c r="B445" s="109">
        <v>109.05999799999999</v>
      </c>
      <c r="C445" s="109">
        <v>85.309997999999993</v>
      </c>
      <c r="D445" s="109">
        <v>92.220000999999996</v>
      </c>
      <c r="E445" s="109">
        <v>109.94000200000001</v>
      </c>
      <c r="F445" s="109"/>
      <c r="G445" s="109"/>
      <c r="H445" s="109"/>
      <c r="I445" s="109"/>
      <c r="J445" s="148"/>
      <c r="K445" s="109"/>
      <c r="L445" s="156">
        <f>IF(int=Weekly,-$B$4,IF(int=Bi_Weekly,-$B$4,IF(int=Monthly,0,IF(int=Quarterly,0,IF(int=Yearly,0,IF(int=None,0,0))))))</f>
        <v>0</v>
      </c>
      <c r="M445" s="110">
        <f t="shared" si="232"/>
        <v>0</v>
      </c>
      <c r="N445" s="126">
        <f t="shared" si="233"/>
        <v>0</v>
      </c>
      <c r="O445" s="110">
        <f t="shared" si="234"/>
        <v>0</v>
      </c>
      <c r="P445" s="110">
        <f t="shared" si="235"/>
        <v>0</v>
      </c>
      <c r="Q445" s="110">
        <f t="shared" si="246"/>
        <v>69.433485104311629</v>
      </c>
      <c r="R445" s="110">
        <f t="shared" si="247"/>
        <v>79.42898856927718</v>
      </c>
      <c r="S445" s="110">
        <f t="shared" si="248"/>
        <v>84.123835965299079</v>
      </c>
      <c r="T445" s="110">
        <f t="shared" si="249"/>
        <v>23.422447003825113</v>
      </c>
      <c r="U445" s="110"/>
      <c r="V445" s="110"/>
      <c r="W445" s="110"/>
      <c r="X445" s="110"/>
      <c r="Y445" s="110"/>
      <c r="Z445" s="110"/>
      <c r="AA445" s="110">
        <f t="shared" si="236"/>
        <v>0</v>
      </c>
      <c r="AB445" s="110">
        <f t="shared" si="237"/>
        <v>0</v>
      </c>
      <c r="AC445" s="110">
        <f t="shared" si="238"/>
        <v>0</v>
      </c>
      <c r="AD445" s="110">
        <f t="shared" si="239"/>
        <v>0</v>
      </c>
      <c r="AE445" s="110">
        <f t="shared" si="240"/>
        <v>0</v>
      </c>
      <c r="AF445" s="110">
        <f t="shared" si="241"/>
        <v>0</v>
      </c>
      <c r="AG445" s="110">
        <f t="shared" si="242"/>
        <v>0</v>
      </c>
      <c r="AH445" s="110">
        <f t="shared" si="243"/>
        <v>0</v>
      </c>
      <c r="AI445" s="110">
        <f t="shared" si="250"/>
        <v>5.6414863695873247</v>
      </c>
      <c r="AJ445" s="110">
        <f t="shared" si="251"/>
        <v>8.7380918152865323</v>
      </c>
      <c r="AK445" s="110">
        <f t="shared" si="252"/>
        <v>7.0815739952167442</v>
      </c>
      <c r="AL445" s="110">
        <f t="shared" si="253"/>
        <v>2.207588256129172</v>
      </c>
      <c r="AM445" s="110">
        <f t="shared" si="254"/>
        <v>75.074971473898955</v>
      </c>
      <c r="AN445" s="110">
        <f t="shared" si="255"/>
        <v>88.167080384563718</v>
      </c>
      <c r="AO445" s="110">
        <f t="shared" si="256"/>
        <v>91.205409960515823</v>
      </c>
      <c r="AP445" s="110">
        <f t="shared" si="257"/>
        <v>25.630035259954283</v>
      </c>
      <c r="AQ445" s="90">
        <f t="shared" si="258"/>
        <v>0</v>
      </c>
      <c r="AR445" s="90">
        <f t="shared" si="259"/>
        <v>-15651.840000000011</v>
      </c>
      <c r="AS445" s="90">
        <f t="shared" si="260"/>
        <v>24681.466709885459</v>
      </c>
      <c r="AT445" s="89">
        <f t="shared" si="261"/>
        <v>0.57690512488534518</v>
      </c>
      <c r="AU445" s="109">
        <f t="shared" si="266"/>
        <v>1612.2676508300522</v>
      </c>
      <c r="AV445" s="108">
        <f t="shared" si="244"/>
        <v>26293.734360715513</v>
      </c>
      <c r="AW445" s="129">
        <f t="shared" si="262"/>
        <v>0.6799133111963509</v>
      </c>
      <c r="AX445" s="90">
        <f t="shared" si="263"/>
        <v>2256.4721056846111</v>
      </c>
      <c r="AY445" s="108">
        <f t="shared" si="245"/>
        <v>26937.938815570069</v>
      </c>
      <c r="AZ445" s="89">
        <f t="shared" si="264"/>
        <v>0.72107169607982513</v>
      </c>
      <c r="BA445" s="109"/>
      <c r="BB445" s="109">
        <f t="shared" si="265"/>
        <v>15651.840000000011</v>
      </c>
      <c r="BC445" s="109" t="e">
        <f>(B445*AM445)+(C445*AN445)+(D445*AO445)+(E445*AP445)+(F445*#REF!)+(G445*#REF!)</f>
        <v>#REF!</v>
      </c>
      <c r="BE445" s="108">
        <f t="shared" si="230"/>
        <v>109.05999799999999</v>
      </c>
      <c r="BF445" s="108">
        <f t="shared" si="231"/>
        <v>0</v>
      </c>
    </row>
    <row r="446" spans="1:58" ht="12.75" customHeight="1" x14ac:dyDescent="0.2">
      <c r="A446" s="107">
        <v>42170</v>
      </c>
      <c r="B446" s="109">
        <v>109.94000200000001</v>
      </c>
      <c r="C446" s="109">
        <v>85.830001999999993</v>
      </c>
      <c r="D446" s="109">
        <v>92.989998</v>
      </c>
      <c r="E446" s="109">
        <v>110.760002</v>
      </c>
      <c r="F446" s="109"/>
      <c r="G446" s="109"/>
      <c r="H446" s="109"/>
      <c r="I446" s="109"/>
      <c r="J446" s="148"/>
      <c r="K446" s="109"/>
      <c r="L446" s="156">
        <f>IF(int=Weekly,-$B$4,IF(int=Bi_Weekly,0,IF(int=Monthly,0,IF(int=Quarterly,0,IF(int=Yearly,0,IF(int=None,0,0))))))</f>
        <v>0</v>
      </c>
      <c r="M446" s="110">
        <f t="shared" si="232"/>
        <v>0</v>
      </c>
      <c r="N446" s="126">
        <f t="shared" si="233"/>
        <v>0</v>
      </c>
      <c r="O446" s="110">
        <f t="shared" si="234"/>
        <v>0</v>
      </c>
      <c r="P446" s="110">
        <f t="shared" si="235"/>
        <v>0</v>
      </c>
      <c r="Q446" s="110">
        <f t="shared" si="246"/>
        <v>69.433485104311629</v>
      </c>
      <c r="R446" s="110">
        <f t="shared" si="247"/>
        <v>79.42898856927718</v>
      </c>
      <c r="S446" s="110">
        <f t="shared" si="248"/>
        <v>84.123835965299079</v>
      </c>
      <c r="T446" s="110">
        <f t="shared" si="249"/>
        <v>23.422447003825113</v>
      </c>
      <c r="U446" s="110"/>
      <c r="V446" s="110"/>
      <c r="W446" s="110"/>
      <c r="X446" s="110"/>
      <c r="Y446" s="110"/>
      <c r="Z446" s="110"/>
      <c r="AA446" s="110">
        <f t="shared" si="236"/>
        <v>0</v>
      </c>
      <c r="AB446" s="110">
        <f t="shared" si="237"/>
        <v>0</v>
      </c>
      <c r="AC446" s="110">
        <f t="shared" si="238"/>
        <v>0</v>
      </c>
      <c r="AD446" s="110">
        <f t="shared" si="239"/>
        <v>0</v>
      </c>
      <c r="AE446" s="110">
        <f t="shared" si="240"/>
        <v>0</v>
      </c>
      <c r="AF446" s="110">
        <f t="shared" si="241"/>
        <v>0</v>
      </c>
      <c r="AG446" s="110">
        <f t="shared" si="242"/>
        <v>0</v>
      </c>
      <c r="AH446" s="110">
        <f t="shared" si="243"/>
        <v>0</v>
      </c>
      <c r="AI446" s="110">
        <f t="shared" si="250"/>
        <v>5.6414863695873247</v>
      </c>
      <c r="AJ446" s="110">
        <f t="shared" si="251"/>
        <v>8.7380918152865323</v>
      </c>
      <c r="AK446" s="110">
        <f t="shared" si="252"/>
        <v>7.0815739952167442</v>
      </c>
      <c r="AL446" s="110">
        <f t="shared" si="253"/>
        <v>2.207588256129172</v>
      </c>
      <c r="AM446" s="110">
        <f t="shared" si="254"/>
        <v>75.074971473898955</v>
      </c>
      <c r="AN446" s="110">
        <f t="shared" si="255"/>
        <v>88.167080384563718</v>
      </c>
      <c r="AO446" s="110">
        <f t="shared" si="256"/>
        <v>91.205409960515823</v>
      </c>
      <c r="AP446" s="110">
        <f t="shared" si="257"/>
        <v>25.630035259954283</v>
      </c>
      <c r="AQ446" s="90">
        <f t="shared" si="258"/>
        <v>0</v>
      </c>
      <c r="AR446" s="90">
        <f t="shared" si="259"/>
        <v>-15651.840000000011</v>
      </c>
      <c r="AS446" s="90">
        <f t="shared" si="260"/>
        <v>24867.853354148079</v>
      </c>
      <c r="AT446" s="89">
        <f t="shared" si="261"/>
        <v>0.58881341453452518</v>
      </c>
      <c r="AU446" s="109">
        <f t="shared" si="266"/>
        <v>1612.2676508300522</v>
      </c>
      <c r="AV446" s="108">
        <f t="shared" si="244"/>
        <v>26480.121004978133</v>
      </c>
      <c r="AW446" s="129">
        <f t="shared" si="262"/>
        <v>0.6918216008455309</v>
      </c>
      <c r="AX446" s="90">
        <f t="shared" si="263"/>
        <v>2273.2434920537307</v>
      </c>
      <c r="AY446" s="108">
        <f t="shared" si="245"/>
        <v>27141.09684620181</v>
      </c>
      <c r="AZ446" s="89">
        <f t="shared" si="264"/>
        <v>0.73405151382852063</v>
      </c>
      <c r="BA446" s="109"/>
      <c r="BB446" s="109">
        <f t="shared" si="265"/>
        <v>15651.840000000011</v>
      </c>
      <c r="BC446" s="109" t="e">
        <f>(B446*AM446)+(C446*AN446)+(D446*AO446)+(E446*AP446)+(F446*#REF!)+(G446*#REF!)</f>
        <v>#REF!</v>
      </c>
      <c r="BE446" s="108">
        <f t="shared" si="230"/>
        <v>109.94000200000001</v>
      </c>
      <c r="BF446" s="108">
        <f t="shared" si="231"/>
        <v>0</v>
      </c>
    </row>
    <row r="447" spans="1:58" ht="12.75" customHeight="1" x14ac:dyDescent="0.2">
      <c r="A447" s="107">
        <v>42177</v>
      </c>
      <c r="B447" s="109">
        <v>109.010002</v>
      </c>
      <c r="C447" s="109">
        <v>84.970000999999996</v>
      </c>
      <c r="D447" s="109">
        <v>92.370002999999997</v>
      </c>
      <c r="E447" s="109">
        <v>110.349998</v>
      </c>
      <c r="F447" s="109"/>
      <c r="G447" s="109"/>
      <c r="H447" s="109"/>
      <c r="I447" s="109"/>
      <c r="J447" s="148"/>
      <c r="K447" s="109"/>
      <c r="L447" s="156">
        <f>IF(int=Weekly,-$B$4,IF(int=Bi_Weekly,-$B$4,IF(int=Monthly,-$B$4,IF(int=Quarterly,0,IF(int=Yearly,0,IF(int=None,0,0))))))</f>
        <v>0</v>
      </c>
      <c r="M447" s="110">
        <f t="shared" si="232"/>
        <v>0</v>
      </c>
      <c r="N447" s="126">
        <f t="shared" si="233"/>
        <v>0</v>
      </c>
      <c r="O447" s="110">
        <f t="shared" si="234"/>
        <v>0</v>
      </c>
      <c r="P447" s="110">
        <f t="shared" si="235"/>
        <v>0</v>
      </c>
      <c r="Q447" s="110">
        <f t="shared" si="246"/>
        <v>69.433485104311629</v>
      </c>
      <c r="R447" s="110">
        <f t="shared" si="247"/>
        <v>79.42898856927718</v>
      </c>
      <c r="S447" s="110">
        <f t="shared" si="248"/>
        <v>84.123835965299079</v>
      </c>
      <c r="T447" s="110">
        <f t="shared" si="249"/>
        <v>23.422447003825113</v>
      </c>
      <c r="U447" s="110">
        <v>0.46800000000000003</v>
      </c>
      <c r="V447" s="110">
        <v>0.51</v>
      </c>
      <c r="W447" s="110"/>
      <c r="X447" s="110"/>
      <c r="Y447" s="110">
        <v>0.51300000000000001</v>
      </c>
      <c r="Z447" s="110">
        <v>0.38600000000000001</v>
      </c>
      <c r="AA447" s="110">
        <f t="shared" si="236"/>
        <v>32.494871028817848</v>
      </c>
      <c r="AB447" s="110">
        <f t="shared" si="237"/>
        <v>40.50878417033136</v>
      </c>
      <c r="AC447" s="110">
        <f t="shared" si="238"/>
        <v>0</v>
      </c>
      <c r="AD447" s="110">
        <f t="shared" si="239"/>
        <v>0</v>
      </c>
      <c r="AE447" s="110">
        <f t="shared" si="240"/>
        <v>0.29809072959027966</v>
      </c>
      <c r="AF447" s="110">
        <f t="shared" si="241"/>
        <v>0.47674218775555105</v>
      </c>
      <c r="AG447" s="110">
        <f t="shared" si="242"/>
        <v>0</v>
      </c>
      <c r="AH447" s="110">
        <f t="shared" si="243"/>
        <v>0</v>
      </c>
      <c r="AI447" s="110">
        <f t="shared" si="250"/>
        <v>5.9395770991776047</v>
      </c>
      <c r="AJ447" s="110">
        <f t="shared" si="251"/>
        <v>9.2148340030420837</v>
      </c>
      <c r="AK447" s="110">
        <f t="shared" si="252"/>
        <v>7.0815739952167442</v>
      </c>
      <c r="AL447" s="110">
        <f t="shared" si="253"/>
        <v>2.207588256129172</v>
      </c>
      <c r="AM447" s="110">
        <f t="shared" si="254"/>
        <v>75.373062203489241</v>
      </c>
      <c r="AN447" s="110">
        <f t="shared" si="255"/>
        <v>88.643822572319266</v>
      </c>
      <c r="AO447" s="110">
        <f t="shared" si="256"/>
        <v>91.205409960515823</v>
      </c>
      <c r="AP447" s="110">
        <f t="shared" si="257"/>
        <v>25.630035259954283</v>
      </c>
      <c r="AQ447" s="90">
        <f t="shared" si="258"/>
        <v>73.003655199149208</v>
      </c>
      <c r="AR447" s="90">
        <f t="shared" si="259"/>
        <v>-15651.840000000011</v>
      </c>
      <c r="AS447" s="90">
        <f t="shared" si="260"/>
        <v>24673.211548761843</v>
      </c>
      <c r="AT447" s="89">
        <f t="shared" si="261"/>
        <v>0.57637770056183979</v>
      </c>
      <c r="AU447" s="109">
        <f t="shared" si="266"/>
        <v>1685.2713060292015</v>
      </c>
      <c r="AV447" s="108">
        <f t="shared" si="244"/>
        <v>26358.482854791044</v>
      </c>
      <c r="AW447" s="129">
        <f t="shared" si="262"/>
        <v>0.68405010879174744</v>
      </c>
      <c r="AX447" s="90">
        <f t="shared" si="263"/>
        <v>2328.1901367453947</v>
      </c>
      <c r="AY447" s="108">
        <f t="shared" si="245"/>
        <v>27001.401685507237</v>
      </c>
      <c r="AZ447" s="89">
        <f t="shared" si="264"/>
        <v>0.72512635482519738</v>
      </c>
      <c r="BA447" s="109"/>
      <c r="BB447" s="109">
        <f t="shared" si="265"/>
        <v>15651.840000000011</v>
      </c>
      <c r="BC447" s="109" t="e">
        <f>(B447*AM447)+(C447*AN447)+(D447*AO447)+(E447*AP447)+(F447*#REF!)+(G447*#REF!)</f>
        <v>#REF!</v>
      </c>
      <c r="BE447" s="108">
        <f t="shared" si="230"/>
        <v>109.010002</v>
      </c>
      <c r="BF447" s="108">
        <f t="shared" si="231"/>
        <v>0</v>
      </c>
    </row>
    <row r="448" spans="1:58" ht="12.75" customHeight="1" x14ac:dyDescent="0.2">
      <c r="A448" s="107">
        <v>42184</v>
      </c>
      <c r="B448" s="109">
        <v>107.58000199999999</v>
      </c>
      <c r="C448" s="109">
        <v>83.900002000000001</v>
      </c>
      <c r="D448" s="109">
        <v>91.220000999999996</v>
      </c>
      <c r="E448" s="109">
        <v>108</v>
      </c>
      <c r="F448" s="109"/>
      <c r="G448" s="109"/>
      <c r="H448" s="109"/>
      <c r="I448" s="109"/>
      <c r="J448" s="148"/>
      <c r="K448" s="109"/>
      <c r="L448" s="156">
        <f>IF(int=Weekly,-$B$4,IF(int=Bi_Weekly,0,IF(int=Monthly,0,IF(int=Quarterly,0,IF(int=Yearly,0,IF(int=None,0,0))))))</f>
        <v>0</v>
      </c>
      <c r="M448" s="110">
        <f t="shared" si="232"/>
        <v>0</v>
      </c>
      <c r="N448" s="126">
        <f t="shared" si="233"/>
        <v>0</v>
      </c>
      <c r="O448" s="110">
        <f t="shared" si="234"/>
        <v>0</v>
      </c>
      <c r="P448" s="110">
        <f t="shared" si="235"/>
        <v>0</v>
      </c>
      <c r="Q448" s="110">
        <f t="shared" si="246"/>
        <v>69.433485104311629</v>
      </c>
      <c r="R448" s="110">
        <f t="shared" si="247"/>
        <v>79.42898856927718</v>
      </c>
      <c r="S448" s="110">
        <f t="shared" si="248"/>
        <v>84.123835965299079</v>
      </c>
      <c r="T448" s="110">
        <f t="shared" si="249"/>
        <v>23.422447003825113</v>
      </c>
      <c r="U448" s="110"/>
      <c r="V448" s="110"/>
      <c r="W448" s="110"/>
      <c r="X448" s="110"/>
      <c r="Y448" s="110"/>
      <c r="Z448" s="110"/>
      <c r="AA448" s="110">
        <f t="shared" si="236"/>
        <v>0</v>
      </c>
      <c r="AB448" s="110">
        <f t="shared" si="237"/>
        <v>0</v>
      </c>
      <c r="AC448" s="110">
        <f t="shared" si="238"/>
        <v>0</v>
      </c>
      <c r="AD448" s="110">
        <f t="shared" si="239"/>
        <v>0</v>
      </c>
      <c r="AE448" s="110">
        <f t="shared" si="240"/>
        <v>0</v>
      </c>
      <c r="AF448" s="110">
        <f t="shared" si="241"/>
        <v>0</v>
      </c>
      <c r="AG448" s="110">
        <f t="shared" si="242"/>
        <v>0</v>
      </c>
      <c r="AH448" s="110">
        <f t="shared" si="243"/>
        <v>0</v>
      </c>
      <c r="AI448" s="110">
        <f t="shared" si="250"/>
        <v>5.9395770991776047</v>
      </c>
      <c r="AJ448" s="110">
        <f t="shared" si="251"/>
        <v>9.2148340030420837</v>
      </c>
      <c r="AK448" s="110">
        <f t="shared" si="252"/>
        <v>7.0815739952167442</v>
      </c>
      <c r="AL448" s="110">
        <f t="shared" si="253"/>
        <v>2.207588256129172</v>
      </c>
      <c r="AM448" s="110">
        <f t="shared" si="254"/>
        <v>75.373062203489241</v>
      </c>
      <c r="AN448" s="110">
        <f t="shared" si="255"/>
        <v>88.643822572319266</v>
      </c>
      <c r="AO448" s="110">
        <f t="shared" si="256"/>
        <v>91.205409960515823</v>
      </c>
      <c r="AP448" s="110">
        <f t="shared" si="257"/>
        <v>25.630035259954283</v>
      </c>
      <c r="AQ448" s="90">
        <f t="shared" si="258"/>
        <v>0</v>
      </c>
      <c r="AR448" s="90">
        <f t="shared" si="259"/>
        <v>-15651.840000000011</v>
      </c>
      <c r="AS448" s="90">
        <f t="shared" si="260"/>
        <v>24337.147443500678</v>
      </c>
      <c r="AT448" s="89">
        <f t="shared" si="261"/>
        <v>0.55490648022856481</v>
      </c>
      <c r="AU448" s="109">
        <f t="shared" si="266"/>
        <v>1685.2713060292015</v>
      </c>
      <c r="AV448" s="108">
        <f t="shared" si="244"/>
        <v>26022.418749529879</v>
      </c>
      <c r="AW448" s="129">
        <f t="shared" si="262"/>
        <v>0.66257888845847268</v>
      </c>
      <c r="AX448" s="90">
        <f t="shared" si="263"/>
        <v>2296.5050260807757</v>
      </c>
      <c r="AY448" s="108">
        <f t="shared" si="245"/>
        <v>26633.652469581455</v>
      </c>
      <c r="AZ448" s="89">
        <f t="shared" si="264"/>
        <v>0.70163076479068498</v>
      </c>
      <c r="BA448" s="109"/>
      <c r="BB448" s="109">
        <f t="shared" si="265"/>
        <v>15651.840000000011</v>
      </c>
      <c r="BC448" s="109" t="e">
        <f>(B448*AM448)+(C448*AN448)+(D448*AO448)+(E448*AP448)+(F448*#REF!)+(G448*#REF!)</f>
        <v>#REF!</v>
      </c>
      <c r="BE448" s="108">
        <f t="shared" si="230"/>
        <v>107.58000199999999</v>
      </c>
      <c r="BF448" s="108">
        <f t="shared" si="231"/>
        <v>0</v>
      </c>
    </row>
    <row r="449" spans="1:58" ht="12.75" customHeight="1" x14ac:dyDescent="0.2">
      <c r="A449" s="107">
        <v>42191</v>
      </c>
      <c r="B449" s="109">
        <v>107.599998</v>
      </c>
      <c r="C449" s="109">
        <v>83.900002000000001</v>
      </c>
      <c r="D449" s="109">
        <v>90.779999000000004</v>
      </c>
      <c r="E449" s="109">
        <v>107.720001</v>
      </c>
      <c r="F449" s="109"/>
      <c r="G449" s="109"/>
      <c r="H449" s="109"/>
      <c r="I449" s="109"/>
      <c r="J449" s="148"/>
      <c r="K449" s="109"/>
      <c r="L449" s="156">
        <f>IF(int=Weekly,-$B$4,IF(int=Bi_Weekly,-$B$4,IF(int=Monthly,0,IF(int=Quarterly,0,IF(int=Yearly,0,IF(int=None,0,0))))))</f>
        <v>0</v>
      </c>
      <c r="M449" s="110">
        <f t="shared" si="232"/>
        <v>0</v>
      </c>
      <c r="N449" s="126">
        <f t="shared" si="233"/>
        <v>0</v>
      </c>
      <c r="O449" s="110">
        <f t="shared" si="234"/>
        <v>0</v>
      </c>
      <c r="P449" s="110">
        <f t="shared" si="235"/>
        <v>0</v>
      </c>
      <c r="Q449" s="110">
        <f t="shared" si="246"/>
        <v>69.433485104311629</v>
      </c>
      <c r="R449" s="110">
        <f t="shared" si="247"/>
        <v>79.42898856927718</v>
      </c>
      <c r="S449" s="110">
        <f t="shared" si="248"/>
        <v>84.123835965299079</v>
      </c>
      <c r="T449" s="110">
        <f t="shared" si="249"/>
        <v>23.422447003825113</v>
      </c>
      <c r="U449" s="110"/>
      <c r="V449" s="110"/>
      <c r="W449" s="110"/>
      <c r="X449" s="110"/>
      <c r="Y449" s="110"/>
      <c r="Z449" s="110"/>
      <c r="AA449" s="110">
        <f t="shared" si="236"/>
        <v>0</v>
      </c>
      <c r="AB449" s="110">
        <f t="shared" si="237"/>
        <v>0</v>
      </c>
      <c r="AC449" s="110">
        <f t="shared" si="238"/>
        <v>0</v>
      </c>
      <c r="AD449" s="110">
        <f t="shared" si="239"/>
        <v>0</v>
      </c>
      <c r="AE449" s="110">
        <f t="shared" si="240"/>
        <v>0</v>
      </c>
      <c r="AF449" s="110">
        <f t="shared" si="241"/>
        <v>0</v>
      </c>
      <c r="AG449" s="110">
        <f t="shared" si="242"/>
        <v>0</v>
      </c>
      <c r="AH449" s="110">
        <f t="shared" si="243"/>
        <v>0</v>
      </c>
      <c r="AI449" s="110">
        <f t="shared" si="250"/>
        <v>5.9395770991776047</v>
      </c>
      <c r="AJ449" s="110">
        <f t="shared" si="251"/>
        <v>9.2148340030420837</v>
      </c>
      <c r="AK449" s="110">
        <f t="shared" si="252"/>
        <v>7.0815739952167442</v>
      </c>
      <c r="AL449" s="110">
        <f t="shared" si="253"/>
        <v>2.207588256129172</v>
      </c>
      <c r="AM449" s="110">
        <f t="shared" si="254"/>
        <v>75.373062203489241</v>
      </c>
      <c r="AN449" s="110">
        <f t="shared" si="255"/>
        <v>88.643822572319266</v>
      </c>
      <c r="AO449" s="110">
        <f t="shared" si="256"/>
        <v>91.205409960515823</v>
      </c>
      <c r="AP449" s="110">
        <f t="shared" si="257"/>
        <v>25.630035259954283</v>
      </c>
      <c r="AQ449" s="90">
        <f t="shared" si="258"/>
        <v>0</v>
      </c>
      <c r="AR449" s="90">
        <f t="shared" si="259"/>
        <v>-15651.840000000011</v>
      </c>
      <c r="AS449" s="90">
        <f t="shared" si="260"/>
        <v>24294.962917657798</v>
      </c>
      <c r="AT449" s="89">
        <f t="shared" si="261"/>
        <v>0.55221130024698573</v>
      </c>
      <c r="AU449" s="109">
        <f t="shared" si="266"/>
        <v>1685.2713060292015</v>
      </c>
      <c r="AV449" s="108">
        <f t="shared" si="244"/>
        <v>25980.234223686999</v>
      </c>
      <c r="AW449" s="129">
        <f t="shared" si="262"/>
        <v>0.65988370847689359</v>
      </c>
      <c r="AX449" s="90">
        <f t="shared" si="263"/>
        <v>2292.8897646392793</v>
      </c>
      <c r="AY449" s="108">
        <f t="shared" si="245"/>
        <v>26587.852682297078</v>
      </c>
      <c r="AZ449" s="89">
        <f t="shared" si="264"/>
        <v>0.69870460484499319</v>
      </c>
      <c r="BA449" s="109"/>
      <c r="BB449" s="109">
        <f t="shared" si="265"/>
        <v>15651.840000000011</v>
      </c>
      <c r="BC449" s="109" t="e">
        <f>(B449*AM449)+(C449*AN449)+(D449*AO449)+(E449*AP449)+(F449*#REF!)+(G449*#REF!)</f>
        <v>#REF!</v>
      </c>
      <c r="BE449" s="108">
        <f t="shared" si="230"/>
        <v>107.599998</v>
      </c>
      <c r="BF449" s="108">
        <f t="shared" si="231"/>
        <v>0</v>
      </c>
    </row>
    <row r="450" spans="1:58" ht="12.75" customHeight="1" x14ac:dyDescent="0.2">
      <c r="A450" s="107">
        <v>42198</v>
      </c>
      <c r="B450" s="109">
        <v>109.959999</v>
      </c>
      <c r="C450" s="109">
        <v>85.269997000000004</v>
      </c>
      <c r="D450" s="109">
        <v>91.279999000000004</v>
      </c>
      <c r="E450" s="109">
        <v>108.339996</v>
      </c>
      <c r="F450" s="109"/>
      <c r="G450" s="109"/>
      <c r="H450" s="109"/>
      <c r="I450" s="109"/>
      <c r="J450" s="148"/>
      <c r="K450" s="109"/>
      <c r="L450" s="156">
        <f>IF(int=Weekly,-$B$4,IF(int=Bi_Weekly,0,IF(int=Monthly,0,IF(int=Quarterly,0,IF(int=Yearly,0,IF(int=None,0,0))))))</f>
        <v>0</v>
      </c>
      <c r="M450" s="110">
        <f t="shared" si="232"/>
        <v>0</v>
      </c>
      <c r="N450" s="126">
        <f t="shared" si="233"/>
        <v>0</v>
      </c>
      <c r="O450" s="110">
        <f t="shared" si="234"/>
        <v>0</v>
      </c>
      <c r="P450" s="110">
        <f t="shared" si="235"/>
        <v>0</v>
      </c>
      <c r="Q450" s="110">
        <f t="shared" si="246"/>
        <v>69.433485104311629</v>
      </c>
      <c r="R450" s="110">
        <f t="shared" si="247"/>
        <v>79.42898856927718</v>
      </c>
      <c r="S450" s="110">
        <f t="shared" si="248"/>
        <v>84.123835965299079</v>
      </c>
      <c r="T450" s="110">
        <f t="shared" si="249"/>
        <v>23.422447003825113</v>
      </c>
      <c r="U450" s="110"/>
      <c r="V450" s="110"/>
      <c r="W450" s="110"/>
      <c r="X450" s="110"/>
      <c r="Y450" s="110"/>
      <c r="Z450" s="110"/>
      <c r="AA450" s="110">
        <f t="shared" si="236"/>
        <v>0</v>
      </c>
      <c r="AB450" s="110">
        <f t="shared" si="237"/>
        <v>0</v>
      </c>
      <c r="AC450" s="110">
        <f t="shared" si="238"/>
        <v>0</v>
      </c>
      <c r="AD450" s="110">
        <f t="shared" si="239"/>
        <v>0</v>
      </c>
      <c r="AE450" s="110">
        <f t="shared" si="240"/>
        <v>0</v>
      </c>
      <c r="AF450" s="110">
        <f t="shared" si="241"/>
        <v>0</v>
      </c>
      <c r="AG450" s="110">
        <f t="shared" si="242"/>
        <v>0</v>
      </c>
      <c r="AH450" s="110">
        <f t="shared" si="243"/>
        <v>0</v>
      </c>
      <c r="AI450" s="110">
        <f t="shared" si="250"/>
        <v>5.9395770991776047</v>
      </c>
      <c r="AJ450" s="110">
        <f t="shared" si="251"/>
        <v>9.2148340030420837</v>
      </c>
      <c r="AK450" s="110">
        <f t="shared" si="252"/>
        <v>7.0815739952167442</v>
      </c>
      <c r="AL450" s="110">
        <f t="shared" si="253"/>
        <v>2.207588256129172</v>
      </c>
      <c r="AM450" s="110">
        <f t="shared" si="254"/>
        <v>75.373062203489241</v>
      </c>
      <c r="AN450" s="110">
        <f t="shared" si="255"/>
        <v>88.643822572319266</v>
      </c>
      <c r="AO450" s="110">
        <f t="shared" si="256"/>
        <v>91.205409960515823</v>
      </c>
      <c r="AP450" s="110">
        <f t="shared" si="257"/>
        <v>25.630035259954283</v>
      </c>
      <c r="AQ450" s="90">
        <f t="shared" si="258"/>
        <v>0</v>
      </c>
      <c r="AR450" s="90">
        <f t="shared" si="259"/>
        <v>-15651.840000000011</v>
      </c>
      <c r="AS450" s="90">
        <f t="shared" si="260"/>
        <v>24624.22704714521</v>
      </c>
      <c r="AT450" s="89">
        <f t="shared" si="261"/>
        <v>0.57324806841529119</v>
      </c>
      <c r="AU450" s="109">
        <f t="shared" si="266"/>
        <v>1685.2713060292015</v>
      </c>
      <c r="AV450" s="108">
        <f t="shared" si="244"/>
        <v>26309.498353174411</v>
      </c>
      <c r="AW450" s="129">
        <f t="shared" si="262"/>
        <v>0.68092047664519906</v>
      </c>
      <c r="AX450" s="90">
        <f t="shared" si="263"/>
        <v>2324.4409297213806</v>
      </c>
      <c r="AY450" s="108">
        <f t="shared" si="245"/>
        <v>26948.667976866593</v>
      </c>
      <c r="AZ450" s="89">
        <f t="shared" si="264"/>
        <v>0.72175718489753105</v>
      </c>
      <c r="BA450" s="109"/>
      <c r="BB450" s="109">
        <f t="shared" si="265"/>
        <v>15651.840000000011</v>
      </c>
      <c r="BC450" s="109" t="e">
        <f>(B450*AM450)+(C450*AN450)+(D450*AO450)+(E450*AP450)+(F450*#REF!)+(G450*#REF!)</f>
        <v>#REF!</v>
      </c>
      <c r="BE450" s="108">
        <f t="shared" si="230"/>
        <v>109.959999</v>
      </c>
      <c r="BF450" s="108">
        <f t="shared" si="231"/>
        <v>0</v>
      </c>
    </row>
    <row r="451" spans="1:58" ht="12.75" customHeight="1" x14ac:dyDescent="0.2">
      <c r="A451" s="107">
        <v>42205</v>
      </c>
      <c r="B451" s="109">
        <v>107.55999799999999</v>
      </c>
      <c r="C451" s="109">
        <v>83.239998</v>
      </c>
      <c r="D451" s="109">
        <v>89.589995999999999</v>
      </c>
      <c r="E451" s="109">
        <v>105.139999</v>
      </c>
      <c r="F451" s="109"/>
      <c r="G451" s="109"/>
      <c r="H451" s="109"/>
      <c r="I451" s="109"/>
      <c r="J451" s="148"/>
      <c r="K451" s="109"/>
      <c r="L451" s="156">
        <f>IF(int=Weekly,-$B$4,IF(int=Bi_Weekly,-$B$4,IF(int=Monthly,-$B$4,IF(int=Quarterly,-$B$4,IF(int=Yearly,-$B$4,IF(int=None,0,0))))))</f>
        <v>-489.12</v>
      </c>
      <c r="M451" s="110">
        <f t="shared" si="232"/>
        <v>1.4583561446328774</v>
      </c>
      <c r="N451" s="126">
        <f t="shared" si="233"/>
        <v>1.7069841832528636</v>
      </c>
      <c r="O451" s="110">
        <f t="shared" si="234"/>
        <v>1.5788984296862789</v>
      </c>
      <c r="P451" s="110">
        <f t="shared" si="235"/>
        <v>0.46334746493577583</v>
      </c>
      <c r="Q451" s="110">
        <f t="shared" si="246"/>
        <v>70.891841248944502</v>
      </c>
      <c r="R451" s="110">
        <f t="shared" si="247"/>
        <v>81.135972752530037</v>
      </c>
      <c r="S451" s="110">
        <f t="shared" si="248"/>
        <v>85.702734394985356</v>
      </c>
      <c r="T451" s="110">
        <f t="shared" si="249"/>
        <v>23.885794468760889</v>
      </c>
      <c r="U451" s="110"/>
      <c r="V451" s="110"/>
      <c r="W451" s="110"/>
      <c r="X451" s="110"/>
      <c r="Y451" s="110"/>
      <c r="Z451" s="110"/>
      <c r="AA451" s="110">
        <f t="shared" si="236"/>
        <v>0</v>
      </c>
      <c r="AB451" s="110">
        <f t="shared" si="237"/>
        <v>0</v>
      </c>
      <c r="AC451" s="110">
        <f t="shared" si="238"/>
        <v>0</v>
      </c>
      <c r="AD451" s="110">
        <f t="shared" si="239"/>
        <v>0</v>
      </c>
      <c r="AE451" s="110">
        <f t="shared" si="240"/>
        <v>0</v>
      </c>
      <c r="AF451" s="110">
        <f t="shared" si="241"/>
        <v>0</v>
      </c>
      <c r="AG451" s="110">
        <f t="shared" si="242"/>
        <v>0</v>
      </c>
      <c r="AH451" s="110">
        <f t="shared" si="243"/>
        <v>0</v>
      </c>
      <c r="AI451" s="110">
        <f t="shared" si="250"/>
        <v>5.9395770991776047</v>
      </c>
      <c r="AJ451" s="110">
        <f t="shared" si="251"/>
        <v>9.2148340030420837</v>
      </c>
      <c r="AK451" s="110">
        <f t="shared" si="252"/>
        <v>7.0815739952167442</v>
      </c>
      <c r="AL451" s="110">
        <f t="shared" si="253"/>
        <v>2.207588256129172</v>
      </c>
      <c r="AM451" s="110">
        <f t="shared" si="254"/>
        <v>76.831418348122099</v>
      </c>
      <c r="AN451" s="110">
        <f t="shared" si="255"/>
        <v>90.350806755572123</v>
      </c>
      <c r="AO451" s="110">
        <f t="shared" si="256"/>
        <v>92.784308390202099</v>
      </c>
      <c r="AP451" s="110">
        <f t="shared" si="257"/>
        <v>26.093382724890059</v>
      </c>
      <c r="AQ451" s="90">
        <f t="shared" si="258"/>
        <v>0</v>
      </c>
      <c r="AR451" s="90">
        <f t="shared" si="259"/>
        <v>-16140.960000000012</v>
      </c>
      <c r="AS451" s="90">
        <f t="shared" si="260"/>
        <v>24568.34455079697</v>
      </c>
      <c r="AT451" s="89">
        <f t="shared" si="261"/>
        <v>0.52211173008278022</v>
      </c>
      <c r="AU451" s="109">
        <f t="shared" si="266"/>
        <v>1685.2713060292015</v>
      </c>
      <c r="AV451" s="108">
        <f t="shared" si="244"/>
        <v>26253.615856826171</v>
      </c>
      <c r="AW451" s="129">
        <f t="shared" si="262"/>
        <v>0.6265213380632968</v>
      </c>
      <c r="AX451" s="90">
        <f t="shared" si="263"/>
        <v>2272.4476778389489</v>
      </c>
      <c r="AY451" s="108">
        <f t="shared" si="245"/>
        <v>26840.792228635917</v>
      </c>
      <c r="AZ451" s="89">
        <f t="shared" si="264"/>
        <v>0.66289937083270734</v>
      </c>
      <c r="BA451" s="109"/>
      <c r="BB451" s="109">
        <f t="shared" si="265"/>
        <v>16140.960000000012</v>
      </c>
      <c r="BC451" s="109" t="e">
        <f>(B451*AM451)+(C451*AN451)+(D451*AO451)+(E451*AP451)+(F451*#REF!)+(G451*#REF!)</f>
        <v>#REF!</v>
      </c>
      <c r="BE451" s="108">
        <f t="shared" si="230"/>
        <v>107.55999799999999</v>
      </c>
      <c r="BF451" s="108">
        <f t="shared" si="231"/>
        <v>0</v>
      </c>
    </row>
    <row r="452" spans="1:58" ht="12.75" customHeight="1" x14ac:dyDescent="0.2">
      <c r="A452" s="107">
        <v>42212</v>
      </c>
      <c r="B452" s="109">
        <v>108.839996</v>
      </c>
      <c r="C452" s="109">
        <v>84.199996999999996</v>
      </c>
      <c r="D452" s="109">
        <v>91.419998000000007</v>
      </c>
      <c r="E452" s="109">
        <v>106.790001</v>
      </c>
      <c r="F452" s="109"/>
      <c r="G452" s="109"/>
      <c r="H452" s="109"/>
      <c r="I452" s="109"/>
      <c r="J452" s="148"/>
      <c r="K452" s="109"/>
      <c r="L452" s="156">
        <f>IF(int=Weekly,-$B$4,IF(int=Bi_Weekly,0,IF(int=Monthly,0,IF(int=Quarterly,0,IF(int=Yearly,0,IF(int=None,0,0))))))</f>
        <v>0</v>
      </c>
      <c r="M452" s="110">
        <f t="shared" si="232"/>
        <v>0</v>
      </c>
      <c r="N452" s="126">
        <f t="shared" si="233"/>
        <v>0</v>
      </c>
      <c r="O452" s="110">
        <f t="shared" si="234"/>
        <v>0</v>
      </c>
      <c r="P452" s="110">
        <f t="shared" si="235"/>
        <v>0</v>
      </c>
      <c r="Q452" s="110">
        <f t="shared" si="246"/>
        <v>70.891841248944502</v>
      </c>
      <c r="R452" s="110">
        <f t="shared" si="247"/>
        <v>81.135972752530037</v>
      </c>
      <c r="S452" s="110">
        <f t="shared" si="248"/>
        <v>85.702734394985356</v>
      </c>
      <c r="T452" s="110">
        <f t="shared" si="249"/>
        <v>23.885794468760889</v>
      </c>
      <c r="U452" s="110"/>
      <c r="V452" s="110"/>
      <c r="W452" s="110"/>
      <c r="X452" s="110"/>
      <c r="Y452" s="110"/>
      <c r="Z452" s="110"/>
      <c r="AA452" s="110">
        <f t="shared" si="236"/>
        <v>0</v>
      </c>
      <c r="AB452" s="110">
        <f t="shared" si="237"/>
        <v>0</v>
      </c>
      <c r="AC452" s="110">
        <f t="shared" si="238"/>
        <v>0</v>
      </c>
      <c r="AD452" s="110">
        <f t="shared" si="239"/>
        <v>0</v>
      </c>
      <c r="AE452" s="110">
        <f t="shared" si="240"/>
        <v>0</v>
      </c>
      <c r="AF452" s="110">
        <f t="shared" si="241"/>
        <v>0</v>
      </c>
      <c r="AG452" s="110">
        <f t="shared" si="242"/>
        <v>0</v>
      </c>
      <c r="AH452" s="110">
        <f t="shared" si="243"/>
        <v>0</v>
      </c>
      <c r="AI452" s="110">
        <f t="shared" si="250"/>
        <v>5.9395770991776047</v>
      </c>
      <c r="AJ452" s="110">
        <f t="shared" si="251"/>
        <v>9.2148340030420837</v>
      </c>
      <c r="AK452" s="110">
        <f t="shared" si="252"/>
        <v>7.0815739952167442</v>
      </c>
      <c r="AL452" s="110">
        <f t="shared" si="253"/>
        <v>2.207588256129172</v>
      </c>
      <c r="AM452" s="110">
        <f t="shared" si="254"/>
        <v>76.831418348122099</v>
      </c>
      <c r="AN452" s="110">
        <f t="shared" si="255"/>
        <v>90.350806755572123</v>
      </c>
      <c r="AO452" s="110">
        <f t="shared" si="256"/>
        <v>92.784308390202099</v>
      </c>
      <c r="AP452" s="110">
        <f t="shared" si="257"/>
        <v>26.093382724890059</v>
      </c>
      <c r="AQ452" s="90">
        <f t="shared" si="258"/>
        <v>0</v>
      </c>
      <c r="AR452" s="90">
        <f t="shared" si="259"/>
        <v>-16140.960000000012</v>
      </c>
      <c r="AS452" s="90">
        <f t="shared" si="260"/>
        <v>24933.224202511723</v>
      </c>
      <c r="AT452" s="89">
        <f t="shared" si="261"/>
        <v>0.54471755103238628</v>
      </c>
      <c r="AU452" s="109">
        <f t="shared" si="266"/>
        <v>1685.2713060292015</v>
      </c>
      <c r="AV452" s="108">
        <f t="shared" si="244"/>
        <v>26618.495508540924</v>
      </c>
      <c r="AW452" s="129">
        <f t="shared" si="262"/>
        <v>0.64912715901290285</v>
      </c>
      <c r="AX452" s="90">
        <f t="shared" si="263"/>
        <v>2305.4983756870129</v>
      </c>
      <c r="AY452" s="108">
        <f t="shared" si="245"/>
        <v>27238.722578198736</v>
      </c>
      <c r="AZ452" s="89">
        <f t="shared" si="264"/>
        <v>0.68755282078629243</v>
      </c>
      <c r="BA452" s="109"/>
      <c r="BB452" s="109">
        <f t="shared" si="265"/>
        <v>16140.960000000012</v>
      </c>
      <c r="BC452" s="109" t="e">
        <f>(B452*AM452)+(C452*AN452)+(D452*AO452)+(E452*AP452)+(F452*#REF!)+(G452*#REF!)</f>
        <v>#REF!</v>
      </c>
      <c r="BE452" s="108">
        <f t="shared" si="230"/>
        <v>108.839996</v>
      </c>
      <c r="BF452" s="108">
        <f t="shared" si="231"/>
        <v>0</v>
      </c>
    </row>
    <row r="453" spans="1:58" ht="12.75" customHeight="1" x14ac:dyDescent="0.2">
      <c r="A453" s="107">
        <v>42219</v>
      </c>
      <c r="B453" s="109">
        <v>107.43</v>
      </c>
      <c r="C453" s="109">
        <v>83.410004000000001</v>
      </c>
      <c r="D453" s="109">
        <v>90.709998999999996</v>
      </c>
      <c r="E453" s="109">
        <v>105.339996</v>
      </c>
      <c r="F453" s="109"/>
      <c r="G453" s="109"/>
      <c r="H453" s="109"/>
      <c r="I453" s="109"/>
      <c r="J453" s="148"/>
      <c r="K453" s="109"/>
      <c r="L453" s="156">
        <f>IF(int=Weekly,-$B$4,IF(int=Bi_Weekly,-$B$4,IF(int=Monthly,0,IF(int=Quarterly,0,IF(int=Yearly,0,IF(int=None,0,0))))))</f>
        <v>0</v>
      </c>
      <c r="M453" s="110">
        <f t="shared" si="232"/>
        <v>0</v>
      </c>
      <c r="N453" s="126">
        <f t="shared" si="233"/>
        <v>0</v>
      </c>
      <c r="O453" s="110">
        <f t="shared" si="234"/>
        <v>0</v>
      </c>
      <c r="P453" s="110">
        <f t="shared" si="235"/>
        <v>0</v>
      </c>
      <c r="Q453" s="110">
        <f t="shared" si="246"/>
        <v>70.891841248944502</v>
      </c>
      <c r="R453" s="110">
        <f t="shared" si="247"/>
        <v>81.135972752530037</v>
      </c>
      <c r="S453" s="110">
        <f t="shared" si="248"/>
        <v>85.702734394985356</v>
      </c>
      <c r="T453" s="110">
        <f t="shared" si="249"/>
        <v>23.885794468760889</v>
      </c>
      <c r="U453" s="110"/>
      <c r="V453" s="110"/>
      <c r="W453" s="110"/>
      <c r="X453" s="110"/>
      <c r="Y453" s="110"/>
      <c r="Z453" s="110"/>
      <c r="AA453" s="110">
        <f t="shared" si="236"/>
        <v>0</v>
      </c>
      <c r="AB453" s="110">
        <f t="shared" si="237"/>
        <v>0</v>
      </c>
      <c r="AC453" s="110">
        <f t="shared" si="238"/>
        <v>0</v>
      </c>
      <c r="AD453" s="110">
        <f t="shared" si="239"/>
        <v>0</v>
      </c>
      <c r="AE453" s="110">
        <f t="shared" si="240"/>
        <v>0</v>
      </c>
      <c r="AF453" s="110">
        <f t="shared" si="241"/>
        <v>0</v>
      </c>
      <c r="AG453" s="110">
        <f t="shared" si="242"/>
        <v>0</v>
      </c>
      <c r="AH453" s="110">
        <f t="shared" si="243"/>
        <v>0</v>
      </c>
      <c r="AI453" s="110">
        <f t="shared" si="250"/>
        <v>5.9395770991776047</v>
      </c>
      <c r="AJ453" s="110">
        <f t="shared" si="251"/>
        <v>9.2148340030420837</v>
      </c>
      <c r="AK453" s="110">
        <f t="shared" si="252"/>
        <v>7.0815739952167442</v>
      </c>
      <c r="AL453" s="110">
        <f t="shared" si="253"/>
        <v>2.207588256129172</v>
      </c>
      <c r="AM453" s="110">
        <f t="shared" si="254"/>
        <v>76.831418348122099</v>
      </c>
      <c r="AN453" s="110">
        <f t="shared" si="255"/>
        <v>90.350806755572123</v>
      </c>
      <c r="AO453" s="110">
        <f t="shared" si="256"/>
        <v>92.784308390202099</v>
      </c>
      <c r="AP453" s="110">
        <f t="shared" si="257"/>
        <v>26.093382724890059</v>
      </c>
      <c r="AQ453" s="90">
        <f t="shared" si="258"/>
        <v>0</v>
      </c>
      <c r="AR453" s="90">
        <f t="shared" si="259"/>
        <v>-16140.960000000012</v>
      </c>
      <c r="AS453" s="90">
        <f t="shared" si="260"/>
        <v>24673.686762269012</v>
      </c>
      <c r="AT453" s="89">
        <f t="shared" si="261"/>
        <v>0.52863812079758543</v>
      </c>
      <c r="AU453" s="109">
        <f t="shared" si="266"/>
        <v>1685.2713060292015</v>
      </c>
      <c r="AV453" s="108">
        <f t="shared" si="244"/>
        <v>26358.958068298212</v>
      </c>
      <c r="AW453" s="129">
        <f t="shared" si="262"/>
        <v>0.633047728778102</v>
      </c>
      <c r="AX453" s="90">
        <f t="shared" si="263"/>
        <v>2281.6150169125572</v>
      </c>
      <c r="AY453" s="108">
        <f t="shared" si="245"/>
        <v>26955.301779181569</v>
      </c>
      <c r="AZ453" s="89">
        <f t="shared" si="264"/>
        <v>0.66999371655598861</v>
      </c>
      <c r="BA453" s="109"/>
      <c r="BB453" s="109">
        <f t="shared" si="265"/>
        <v>16140.960000000012</v>
      </c>
      <c r="BC453" s="109" t="e">
        <f>(B453*AM453)+(C453*AN453)+(D453*AO453)+(E453*AP453)+(F453*#REF!)+(G453*#REF!)</f>
        <v>#REF!</v>
      </c>
      <c r="BE453" s="108">
        <f t="shared" si="230"/>
        <v>107.43</v>
      </c>
      <c r="BF453" s="108">
        <f t="shared" si="231"/>
        <v>0</v>
      </c>
    </row>
    <row r="454" spans="1:58" ht="12.75" customHeight="1" x14ac:dyDescent="0.2">
      <c r="A454" s="107">
        <v>42226</v>
      </c>
      <c r="B454" s="109">
        <v>108.160004</v>
      </c>
      <c r="C454" s="109">
        <v>84.089995999999999</v>
      </c>
      <c r="D454" s="109">
        <v>91.970000999999996</v>
      </c>
      <c r="E454" s="109">
        <v>106.349998</v>
      </c>
      <c r="F454" s="109"/>
      <c r="G454" s="109"/>
      <c r="H454" s="109"/>
      <c r="I454" s="109"/>
      <c r="J454" s="148"/>
      <c r="K454" s="109"/>
      <c r="L454" s="156">
        <f>IF(int=Weekly,-$B$4,IF(int=Bi_Weekly,0,IF(int=Monthly,0,IF(int=Quarterly,0,IF(int=Yearly,0,IF(int=None,0,0))))))</f>
        <v>0</v>
      </c>
      <c r="M454" s="110">
        <f t="shared" si="232"/>
        <v>0</v>
      </c>
      <c r="N454" s="126">
        <f t="shared" si="233"/>
        <v>0</v>
      </c>
      <c r="O454" s="110">
        <f t="shared" si="234"/>
        <v>0</v>
      </c>
      <c r="P454" s="110">
        <f t="shared" si="235"/>
        <v>0</v>
      </c>
      <c r="Q454" s="110">
        <f t="shared" si="246"/>
        <v>70.891841248944502</v>
      </c>
      <c r="R454" s="110">
        <f t="shared" si="247"/>
        <v>81.135972752530037</v>
      </c>
      <c r="S454" s="110">
        <f t="shared" si="248"/>
        <v>85.702734394985356</v>
      </c>
      <c r="T454" s="110">
        <f t="shared" si="249"/>
        <v>23.885794468760889</v>
      </c>
      <c r="U454" s="110"/>
      <c r="V454" s="110"/>
      <c r="W454" s="110"/>
      <c r="X454" s="110"/>
      <c r="Y454" s="110"/>
      <c r="Z454" s="110"/>
      <c r="AA454" s="110">
        <f t="shared" si="236"/>
        <v>0</v>
      </c>
      <c r="AB454" s="110">
        <f t="shared" si="237"/>
        <v>0</v>
      </c>
      <c r="AC454" s="110">
        <f t="shared" si="238"/>
        <v>0</v>
      </c>
      <c r="AD454" s="110">
        <f t="shared" si="239"/>
        <v>0</v>
      </c>
      <c r="AE454" s="110">
        <f t="shared" si="240"/>
        <v>0</v>
      </c>
      <c r="AF454" s="110">
        <f t="shared" si="241"/>
        <v>0</v>
      </c>
      <c r="AG454" s="110">
        <f t="shared" si="242"/>
        <v>0</v>
      </c>
      <c r="AH454" s="110">
        <f t="shared" si="243"/>
        <v>0</v>
      </c>
      <c r="AI454" s="110">
        <f t="shared" si="250"/>
        <v>5.9395770991776047</v>
      </c>
      <c r="AJ454" s="110">
        <f t="shared" si="251"/>
        <v>9.2148340030420837</v>
      </c>
      <c r="AK454" s="110">
        <f t="shared" si="252"/>
        <v>7.0815739952167442</v>
      </c>
      <c r="AL454" s="110">
        <f t="shared" si="253"/>
        <v>2.207588256129172</v>
      </c>
      <c r="AM454" s="110">
        <f t="shared" si="254"/>
        <v>76.831418348122099</v>
      </c>
      <c r="AN454" s="110">
        <f t="shared" si="255"/>
        <v>90.350806755572123</v>
      </c>
      <c r="AO454" s="110">
        <f t="shared" si="256"/>
        <v>92.784308390202099</v>
      </c>
      <c r="AP454" s="110">
        <f t="shared" si="257"/>
        <v>26.093382724890059</v>
      </c>
      <c r="AQ454" s="90">
        <f t="shared" si="258"/>
        <v>0</v>
      </c>
      <c r="AR454" s="90">
        <f t="shared" si="259"/>
        <v>-16140.960000000012</v>
      </c>
      <c r="AS454" s="90">
        <f t="shared" si="260"/>
        <v>24912.720219260231</v>
      </c>
      <c r="AT454" s="89">
        <f t="shared" si="261"/>
        <v>0.54344724348862838</v>
      </c>
      <c r="AU454" s="109">
        <f t="shared" si="266"/>
        <v>1685.2713060292015</v>
      </c>
      <c r="AV454" s="108">
        <f t="shared" si="244"/>
        <v>26597.991525289432</v>
      </c>
      <c r="AW454" s="129">
        <f t="shared" si="262"/>
        <v>0.64785685146914518</v>
      </c>
      <c r="AX454" s="90">
        <f t="shared" si="263"/>
        <v>2303.3694113076499</v>
      </c>
      <c r="AY454" s="108">
        <f t="shared" si="245"/>
        <v>27216.08963056788</v>
      </c>
      <c r="AZ454" s="89">
        <f t="shared" si="264"/>
        <v>0.68615061499240815</v>
      </c>
      <c r="BA454" s="109"/>
      <c r="BB454" s="109">
        <f t="shared" si="265"/>
        <v>16140.960000000012</v>
      </c>
      <c r="BC454" s="109" t="e">
        <f>(B454*AM454)+(C454*AN454)+(D454*AO454)+(E454*AP454)+(F454*#REF!)+(G454*#REF!)</f>
        <v>#REF!</v>
      </c>
      <c r="BE454" s="108">
        <f t="shared" si="230"/>
        <v>108.160004</v>
      </c>
      <c r="BF454" s="108">
        <f t="shared" si="231"/>
        <v>0</v>
      </c>
    </row>
    <row r="455" spans="1:58" ht="12.75" customHeight="1" x14ac:dyDescent="0.2">
      <c r="A455" s="107">
        <v>42233</v>
      </c>
      <c r="B455" s="109">
        <v>102.230003</v>
      </c>
      <c r="C455" s="109">
        <v>79.540001000000004</v>
      </c>
      <c r="D455" s="109">
        <v>87.599997999999999</v>
      </c>
      <c r="E455" s="109">
        <v>101.30999799999999</v>
      </c>
      <c r="F455" s="109"/>
      <c r="G455" s="109"/>
      <c r="H455" s="109"/>
      <c r="I455" s="109"/>
      <c r="J455" s="148"/>
      <c r="K455" s="109"/>
      <c r="L455" s="156">
        <f>IF(int=Weekly,-$B$4,IF(int=Bi_Weekly,-$B$4,IF(int=Monthly,-$B$4,IF(int=Quarterly,0,IF(int=Yearly,0,IF(int=None,0,0))))))</f>
        <v>0</v>
      </c>
      <c r="M455" s="110">
        <f t="shared" si="232"/>
        <v>0</v>
      </c>
      <c r="N455" s="126">
        <f t="shared" si="233"/>
        <v>0</v>
      </c>
      <c r="O455" s="110">
        <f t="shared" si="234"/>
        <v>0</v>
      </c>
      <c r="P455" s="110">
        <f t="shared" si="235"/>
        <v>0</v>
      </c>
      <c r="Q455" s="110">
        <f t="shared" si="246"/>
        <v>70.891841248944502</v>
      </c>
      <c r="R455" s="110">
        <f t="shared" si="247"/>
        <v>81.135972752530037</v>
      </c>
      <c r="S455" s="110">
        <f t="shared" si="248"/>
        <v>85.702734394985356</v>
      </c>
      <c r="T455" s="110">
        <f t="shared" si="249"/>
        <v>23.885794468760889</v>
      </c>
      <c r="U455" s="110"/>
      <c r="V455" s="110"/>
      <c r="W455" s="110"/>
      <c r="X455" s="110"/>
      <c r="Y455" s="110"/>
      <c r="Z455" s="110"/>
      <c r="AA455" s="110">
        <f t="shared" si="236"/>
        <v>0</v>
      </c>
      <c r="AB455" s="110">
        <f t="shared" si="237"/>
        <v>0</v>
      </c>
      <c r="AC455" s="110">
        <f t="shared" si="238"/>
        <v>0</v>
      </c>
      <c r="AD455" s="110">
        <f t="shared" si="239"/>
        <v>0</v>
      </c>
      <c r="AE455" s="110">
        <f t="shared" si="240"/>
        <v>0</v>
      </c>
      <c r="AF455" s="110">
        <f t="shared" si="241"/>
        <v>0</v>
      </c>
      <c r="AG455" s="110">
        <f t="shared" si="242"/>
        <v>0</v>
      </c>
      <c r="AH455" s="110">
        <f t="shared" si="243"/>
        <v>0</v>
      </c>
      <c r="AI455" s="110">
        <f t="shared" si="250"/>
        <v>5.9395770991776047</v>
      </c>
      <c r="AJ455" s="110">
        <f t="shared" si="251"/>
        <v>9.2148340030420837</v>
      </c>
      <c r="AK455" s="110">
        <f t="shared" si="252"/>
        <v>7.0815739952167442</v>
      </c>
      <c r="AL455" s="110">
        <f t="shared" si="253"/>
        <v>2.207588256129172</v>
      </c>
      <c r="AM455" s="110">
        <f t="shared" si="254"/>
        <v>76.831418348122099</v>
      </c>
      <c r="AN455" s="110">
        <f t="shared" si="255"/>
        <v>90.350806755572123</v>
      </c>
      <c r="AO455" s="110">
        <f t="shared" si="256"/>
        <v>92.784308390202099</v>
      </c>
      <c r="AP455" s="110">
        <f t="shared" si="257"/>
        <v>26.093382724890059</v>
      </c>
      <c r="AQ455" s="90">
        <f t="shared" si="258"/>
        <v>0</v>
      </c>
      <c r="AR455" s="90">
        <f t="shared" si="259"/>
        <v>-16140.960000000012</v>
      </c>
      <c r="AS455" s="90">
        <f t="shared" si="260"/>
        <v>23628.257648881157</v>
      </c>
      <c r="AT455" s="89">
        <f t="shared" si="261"/>
        <v>0.463869413521943</v>
      </c>
      <c r="AU455" s="109">
        <f t="shared" si="266"/>
        <v>1685.2713060292015</v>
      </c>
      <c r="AV455" s="108">
        <f t="shared" si="244"/>
        <v>25313.528954910358</v>
      </c>
      <c r="AW455" s="129">
        <f t="shared" si="262"/>
        <v>0.56827902150245957</v>
      </c>
      <c r="AX455" s="90">
        <f t="shared" si="263"/>
        <v>2184.1475201155677</v>
      </c>
      <c r="AY455" s="108">
        <f t="shared" si="245"/>
        <v>25812.405168996724</v>
      </c>
      <c r="AZ455" s="89">
        <f t="shared" si="264"/>
        <v>0.59918649008464819</v>
      </c>
      <c r="BA455" s="109"/>
      <c r="BB455" s="109">
        <f t="shared" si="265"/>
        <v>16140.960000000012</v>
      </c>
      <c r="BC455" s="109" t="e">
        <f>(B455*AM455)+(C455*AN455)+(D455*AO455)+(E455*AP455)+(F455*#REF!)+(G455*#REF!)</f>
        <v>#REF!</v>
      </c>
      <c r="BE455" s="108">
        <f t="shared" si="230"/>
        <v>102.230003</v>
      </c>
      <c r="BF455" s="108">
        <f t="shared" si="231"/>
        <v>0</v>
      </c>
    </row>
    <row r="456" spans="1:58" ht="12.75" customHeight="1" x14ac:dyDescent="0.2">
      <c r="A456" s="107">
        <v>42240</v>
      </c>
      <c r="B456" s="109">
        <v>102.980003</v>
      </c>
      <c r="C456" s="109">
        <v>79.699996999999996</v>
      </c>
      <c r="D456" s="109">
        <v>87.779999000000004</v>
      </c>
      <c r="E456" s="109">
        <v>101.80999799999999</v>
      </c>
      <c r="F456" s="109"/>
      <c r="G456" s="109"/>
      <c r="H456" s="109"/>
      <c r="I456" s="109"/>
      <c r="J456" s="148"/>
      <c r="K456" s="109"/>
      <c r="L456" s="156">
        <f>IF(int=Weekly,-$B$4,IF(int=Bi_Weekly,0,IF(int=Monthly,0,IF(int=Quarterly,0,IF(int=Yearly,0,IF(int=None,0,0))))))</f>
        <v>0</v>
      </c>
      <c r="M456" s="110">
        <f t="shared" si="232"/>
        <v>0</v>
      </c>
      <c r="N456" s="126">
        <f t="shared" si="233"/>
        <v>0</v>
      </c>
      <c r="O456" s="110">
        <f t="shared" si="234"/>
        <v>0</v>
      </c>
      <c r="P456" s="110">
        <f t="shared" si="235"/>
        <v>0</v>
      </c>
      <c r="Q456" s="110">
        <f t="shared" si="246"/>
        <v>70.891841248944502</v>
      </c>
      <c r="R456" s="110">
        <f t="shared" si="247"/>
        <v>81.135972752530037</v>
      </c>
      <c r="S456" s="110">
        <f t="shared" si="248"/>
        <v>85.702734394985356</v>
      </c>
      <c r="T456" s="110">
        <f t="shared" si="249"/>
        <v>23.885794468760889</v>
      </c>
      <c r="U456" s="110"/>
      <c r="V456" s="110"/>
      <c r="W456" s="110"/>
      <c r="X456" s="110"/>
      <c r="Y456" s="110"/>
      <c r="Z456" s="110"/>
      <c r="AA456" s="110">
        <f t="shared" si="236"/>
        <v>0</v>
      </c>
      <c r="AB456" s="110">
        <f t="shared" si="237"/>
        <v>0</v>
      </c>
      <c r="AC456" s="110">
        <f t="shared" si="238"/>
        <v>0</v>
      </c>
      <c r="AD456" s="110">
        <f t="shared" si="239"/>
        <v>0</v>
      </c>
      <c r="AE456" s="110">
        <f t="shared" si="240"/>
        <v>0</v>
      </c>
      <c r="AF456" s="110">
        <f t="shared" si="241"/>
        <v>0</v>
      </c>
      <c r="AG456" s="110">
        <f t="shared" si="242"/>
        <v>0</v>
      </c>
      <c r="AH456" s="110">
        <f t="shared" si="243"/>
        <v>0</v>
      </c>
      <c r="AI456" s="110">
        <f t="shared" si="250"/>
        <v>5.9395770991776047</v>
      </c>
      <c r="AJ456" s="110">
        <f t="shared" si="251"/>
        <v>9.2148340030420837</v>
      </c>
      <c r="AK456" s="110">
        <f t="shared" si="252"/>
        <v>7.0815739952167442</v>
      </c>
      <c r="AL456" s="110">
        <f t="shared" si="253"/>
        <v>2.207588256129172</v>
      </c>
      <c r="AM456" s="110">
        <f t="shared" si="254"/>
        <v>76.831418348122099</v>
      </c>
      <c r="AN456" s="110">
        <f t="shared" si="255"/>
        <v>90.350806755572123</v>
      </c>
      <c r="AO456" s="110">
        <f t="shared" si="256"/>
        <v>92.784308390202099</v>
      </c>
      <c r="AP456" s="110">
        <f t="shared" si="257"/>
        <v>26.093382724890059</v>
      </c>
      <c r="AQ456" s="90">
        <f t="shared" si="258"/>
        <v>0</v>
      </c>
      <c r="AR456" s="90">
        <f t="shared" si="259"/>
        <v>-16140.960000000012</v>
      </c>
      <c r="AS456" s="90">
        <f t="shared" si="260"/>
        <v>23721.77743604259</v>
      </c>
      <c r="AT456" s="89">
        <f t="shared" si="261"/>
        <v>0.46966335558991368</v>
      </c>
      <c r="AU456" s="109">
        <f t="shared" si="266"/>
        <v>1685.2713060292015</v>
      </c>
      <c r="AV456" s="108">
        <f t="shared" si="244"/>
        <v>25407.048742071791</v>
      </c>
      <c r="AW456" s="129">
        <f t="shared" si="262"/>
        <v>0.57407296357043025</v>
      </c>
      <c r="AX456" s="90">
        <f t="shared" si="263"/>
        <v>2192.4550240498793</v>
      </c>
      <c r="AY456" s="108">
        <f t="shared" si="245"/>
        <v>25914.232460092469</v>
      </c>
      <c r="AZ456" s="89">
        <f t="shared" si="264"/>
        <v>0.6054951167769731</v>
      </c>
      <c r="BA456" s="109"/>
      <c r="BB456" s="109">
        <f t="shared" si="265"/>
        <v>16140.960000000012</v>
      </c>
      <c r="BC456" s="109" t="e">
        <f>(B456*AM456)+(C456*AN456)+(D456*AO456)+(E456*AP456)+(F456*#REF!)+(G456*#REF!)</f>
        <v>#REF!</v>
      </c>
      <c r="BE456" s="108">
        <f t="shared" si="230"/>
        <v>102.980003</v>
      </c>
      <c r="BF456" s="108">
        <f t="shared" si="231"/>
        <v>0</v>
      </c>
    </row>
    <row r="457" spans="1:58" ht="12.75" customHeight="1" x14ac:dyDescent="0.2">
      <c r="A457" s="107">
        <v>42247</v>
      </c>
      <c r="B457" s="109">
        <v>99.760002</v>
      </c>
      <c r="C457" s="109">
        <v>77.069999999999993</v>
      </c>
      <c r="D457" s="109">
        <v>85.209998999999996</v>
      </c>
      <c r="E457" s="109">
        <v>99.239998</v>
      </c>
      <c r="F457" s="109"/>
      <c r="G457" s="109"/>
      <c r="H457" s="109"/>
      <c r="I457" s="109"/>
      <c r="J457" s="148"/>
      <c r="K457" s="109"/>
      <c r="L457" s="156">
        <f>IF(int=Weekly,-$B$4,IF(int=Bi_Weekly,-$B$4,IF(int=Monthly,0,IF(int=Quarterly,0,IF(int=Yearly,0,IF(int=None,0,0))))))</f>
        <v>0</v>
      </c>
      <c r="M457" s="110">
        <f t="shared" si="232"/>
        <v>0</v>
      </c>
      <c r="N457" s="126">
        <f t="shared" si="233"/>
        <v>0</v>
      </c>
      <c r="O457" s="110">
        <f t="shared" si="234"/>
        <v>0</v>
      </c>
      <c r="P457" s="110">
        <f t="shared" si="235"/>
        <v>0</v>
      </c>
      <c r="Q457" s="110">
        <f t="shared" si="246"/>
        <v>70.891841248944502</v>
      </c>
      <c r="R457" s="110">
        <f t="shared" si="247"/>
        <v>81.135972752530037</v>
      </c>
      <c r="S457" s="110">
        <f t="shared" si="248"/>
        <v>85.702734394985356</v>
      </c>
      <c r="T457" s="110">
        <f t="shared" si="249"/>
        <v>23.885794468760889</v>
      </c>
      <c r="U457" s="110"/>
      <c r="V457" s="110"/>
      <c r="W457" s="110"/>
      <c r="X457" s="110"/>
      <c r="Y457" s="110"/>
      <c r="Z457" s="110"/>
      <c r="AA457" s="110">
        <f t="shared" si="236"/>
        <v>0</v>
      </c>
      <c r="AB457" s="110">
        <f t="shared" si="237"/>
        <v>0</v>
      </c>
      <c r="AC457" s="110">
        <f t="shared" si="238"/>
        <v>0</v>
      </c>
      <c r="AD457" s="110">
        <f t="shared" si="239"/>
        <v>0</v>
      </c>
      <c r="AE457" s="110">
        <f t="shared" si="240"/>
        <v>0</v>
      </c>
      <c r="AF457" s="110">
        <f t="shared" si="241"/>
        <v>0</v>
      </c>
      <c r="AG457" s="110">
        <f t="shared" si="242"/>
        <v>0</v>
      </c>
      <c r="AH457" s="110">
        <f t="shared" si="243"/>
        <v>0</v>
      </c>
      <c r="AI457" s="110">
        <f t="shared" si="250"/>
        <v>5.9395770991776047</v>
      </c>
      <c r="AJ457" s="110">
        <f t="shared" si="251"/>
        <v>9.2148340030420837</v>
      </c>
      <c r="AK457" s="110">
        <f t="shared" si="252"/>
        <v>7.0815739952167442</v>
      </c>
      <c r="AL457" s="110">
        <f t="shared" si="253"/>
        <v>2.207588256129172</v>
      </c>
      <c r="AM457" s="110">
        <f t="shared" si="254"/>
        <v>76.831418348122099</v>
      </c>
      <c r="AN457" s="110">
        <f t="shared" si="255"/>
        <v>90.350806755572123</v>
      </c>
      <c r="AO457" s="110">
        <f t="shared" si="256"/>
        <v>92.784308390202099</v>
      </c>
      <c r="AP457" s="110">
        <f t="shared" si="257"/>
        <v>26.093382724890059</v>
      </c>
      <c r="AQ457" s="90">
        <f t="shared" si="258"/>
        <v>0</v>
      </c>
      <c r="AR457" s="90">
        <f t="shared" si="259"/>
        <v>-16140.960000000012</v>
      </c>
      <c r="AS457" s="90">
        <f t="shared" si="260"/>
        <v>22998.475752218084</v>
      </c>
      <c r="AT457" s="89">
        <f t="shared" si="261"/>
        <v>0.42485179024160069</v>
      </c>
      <c r="AU457" s="109">
        <f t="shared" si="266"/>
        <v>1685.2713060292015</v>
      </c>
      <c r="AV457" s="108">
        <f t="shared" si="244"/>
        <v>24683.747058247285</v>
      </c>
      <c r="AW457" s="129">
        <f t="shared" si="262"/>
        <v>0.52926139822211726</v>
      </c>
      <c r="AX457" s="90">
        <f t="shared" si="263"/>
        <v>2125.2214470814924</v>
      </c>
      <c r="AY457" s="108">
        <f t="shared" si="245"/>
        <v>25123.697199299575</v>
      </c>
      <c r="AZ457" s="89">
        <f t="shared" si="264"/>
        <v>0.55651815005424443</v>
      </c>
      <c r="BA457" s="109"/>
      <c r="BB457" s="109">
        <f t="shared" si="265"/>
        <v>16140.960000000012</v>
      </c>
      <c r="BC457" s="109" t="e">
        <f>(B457*AM457)+(C457*AN457)+(D457*AO457)+(E457*AP457)+(F457*#REF!)+(G457*#REF!)</f>
        <v>#REF!</v>
      </c>
      <c r="BE457" s="108">
        <f t="shared" si="230"/>
        <v>99.760002</v>
      </c>
      <c r="BF457" s="108">
        <f t="shared" si="231"/>
        <v>0</v>
      </c>
    </row>
    <row r="458" spans="1:58" ht="12.75" customHeight="1" x14ac:dyDescent="0.2">
      <c r="A458" s="107">
        <v>42255</v>
      </c>
      <c r="B458" s="109">
        <v>101.860001</v>
      </c>
      <c r="C458" s="109">
        <v>78.470000999999996</v>
      </c>
      <c r="D458" s="109">
        <v>86.660004000000001</v>
      </c>
      <c r="E458" s="109">
        <v>101.129997</v>
      </c>
      <c r="F458" s="109"/>
      <c r="G458" s="109"/>
      <c r="H458" s="109"/>
      <c r="I458" s="109"/>
      <c r="J458" s="148"/>
      <c r="K458" s="109"/>
      <c r="L458" s="156">
        <f>IF(int=Weekly,-$B$4,IF(int=Bi_Weekly,0,IF(int=Monthly,0,IF(int=Quarterly,0,IF(int=Yearly,0,IF(int=None,0,0))))))</f>
        <v>0</v>
      </c>
      <c r="M458" s="110">
        <f t="shared" si="232"/>
        <v>0</v>
      </c>
      <c r="N458" s="126">
        <f t="shared" si="233"/>
        <v>0</v>
      </c>
      <c r="O458" s="110">
        <f t="shared" si="234"/>
        <v>0</v>
      </c>
      <c r="P458" s="110">
        <f t="shared" si="235"/>
        <v>0</v>
      </c>
      <c r="Q458" s="110">
        <f t="shared" si="246"/>
        <v>70.891841248944502</v>
      </c>
      <c r="R458" s="110">
        <f t="shared" si="247"/>
        <v>81.135972752530037</v>
      </c>
      <c r="S458" s="110">
        <f t="shared" si="248"/>
        <v>85.702734394985356</v>
      </c>
      <c r="T458" s="110">
        <f t="shared" si="249"/>
        <v>23.885794468760889</v>
      </c>
      <c r="U458" s="110"/>
      <c r="V458" s="110"/>
      <c r="W458" s="110"/>
      <c r="X458" s="110"/>
      <c r="Y458" s="110"/>
      <c r="Z458" s="110"/>
      <c r="AA458" s="110">
        <f t="shared" si="236"/>
        <v>0</v>
      </c>
      <c r="AB458" s="110">
        <f t="shared" si="237"/>
        <v>0</v>
      </c>
      <c r="AC458" s="110">
        <f t="shared" si="238"/>
        <v>0</v>
      </c>
      <c r="AD458" s="110">
        <f t="shared" si="239"/>
        <v>0</v>
      </c>
      <c r="AE458" s="110">
        <f t="shared" si="240"/>
        <v>0</v>
      </c>
      <c r="AF458" s="110">
        <f t="shared" si="241"/>
        <v>0</v>
      </c>
      <c r="AG458" s="110">
        <f t="shared" si="242"/>
        <v>0</v>
      </c>
      <c r="AH458" s="110">
        <f t="shared" si="243"/>
        <v>0</v>
      </c>
      <c r="AI458" s="110">
        <f t="shared" si="250"/>
        <v>5.9395770991776047</v>
      </c>
      <c r="AJ458" s="110">
        <f t="shared" si="251"/>
        <v>9.2148340030420837</v>
      </c>
      <c r="AK458" s="110">
        <f t="shared" si="252"/>
        <v>7.0815739952167442</v>
      </c>
      <c r="AL458" s="110">
        <f t="shared" si="253"/>
        <v>2.207588256129172</v>
      </c>
      <c r="AM458" s="110">
        <f t="shared" si="254"/>
        <v>76.831418348122099</v>
      </c>
      <c r="AN458" s="110">
        <f t="shared" si="255"/>
        <v>90.350806755572123</v>
      </c>
      <c r="AO458" s="110">
        <f t="shared" si="256"/>
        <v>92.784308390202099</v>
      </c>
      <c r="AP458" s="110">
        <f t="shared" si="257"/>
        <v>26.093382724890059</v>
      </c>
      <c r="AQ458" s="90">
        <f t="shared" si="258"/>
        <v>0</v>
      </c>
      <c r="AR458" s="90">
        <f t="shared" si="259"/>
        <v>-16140.960000000012</v>
      </c>
      <c r="AS458" s="90">
        <f t="shared" si="260"/>
        <v>23430.352511985107</v>
      </c>
      <c r="AT458" s="89">
        <f t="shared" si="261"/>
        <v>0.45160836232696755</v>
      </c>
      <c r="AU458" s="109">
        <f t="shared" si="266"/>
        <v>1685.2713060292015</v>
      </c>
      <c r="AV458" s="108">
        <f t="shared" si="244"/>
        <v>25115.623818014308</v>
      </c>
      <c r="AW458" s="129">
        <f t="shared" si="262"/>
        <v>0.55601797030748412</v>
      </c>
      <c r="AX458" s="90">
        <f t="shared" si="263"/>
        <v>2165.0359871667119</v>
      </c>
      <c r="AY458" s="108">
        <f t="shared" si="245"/>
        <v>25595.388499151821</v>
      </c>
      <c r="AZ458" s="89">
        <f t="shared" si="264"/>
        <v>0.58574139946767745</v>
      </c>
      <c r="BA458" s="109"/>
      <c r="BB458" s="109">
        <f t="shared" si="265"/>
        <v>16140.960000000012</v>
      </c>
      <c r="BC458" s="109" t="e">
        <f>(B458*AM458)+(C458*AN458)+(D458*AO458)+(E458*AP458)+(F458*#REF!)+(G458*#REF!)</f>
        <v>#REF!</v>
      </c>
      <c r="BE458" s="108">
        <f t="shared" si="230"/>
        <v>101.860001</v>
      </c>
      <c r="BF458" s="108">
        <f t="shared" si="231"/>
        <v>0</v>
      </c>
    </row>
    <row r="459" spans="1:58" ht="12.75" customHeight="1" x14ac:dyDescent="0.2">
      <c r="A459" s="107">
        <v>42261</v>
      </c>
      <c r="B459" s="109">
        <v>101.839996</v>
      </c>
      <c r="C459" s="109">
        <v>78.25</v>
      </c>
      <c r="D459" s="109">
        <v>86.699996999999996</v>
      </c>
      <c r="E459" s="109">
        <v>101.209999</v>
      </c>
      <c r="F459" s="109"/>
      <c r="G459" s="109"/>
      <c r="H459" s="109"/>
      <c r="I459" s="109"/>
      <c r="J459" s="148"/>
      <c r="K459" s="109"/>
      <c r="L459" s="156">
        <f>IF(int=Weekly,-$B$4,IF(int=Bi_Weekly,-$B$4,IF(int=Monthly,-$B$4,IF(int=Quarterly,0,IF(int=Yearly,0,IF(int=None,0,0))))))</f>
        <v>0</v>
      </c>
      <c r="M459" s="110">
        <f t="shared" si="232"/>
        <v>0</v>
      </c>
      <c r="N459" s="126">
        <f t="shared" si="233"/>
        <v>0</v>
      </c>
      <c r="O459" s="110">
        <f t="shared" si="234"/>
        <v>0</v>
      </c>
      <c r="P459" s="110">
        <f t="shared" si="235"/>
        <v>0</v>
      </c>
      <c r="Q459" s="110">
        <f t="shared" si="246"/>
        <v>70.891841248944502</v>
      </c>
      <c r="R459" s="110">
        <f t="shared" si="247"/>
        <v>81.135972752530037</v>
      </c>
      <c r="S459" s="110">
        <f t="shared" si="248"/>
        <v>85.702734394985356</v>
      </c>
      <c r="T459" s="110">
        <f t="shared" si="249"/>
        <v>23.885794468760889</v>
      </c>
      <c r="U459" s="110"/>
      <c r="V459" s="110"/>
      <c r="W459" s="110"/>
      <c r="X459" s="110"/>
      <c r="Y459" s="110"/>
      <c r="Z459" s="110"/>
      <c r="AA459" s="110">
        <f t="shared" si="236"/>
        <v>0</v>
      </c>
      <c r="AB459" s="110">
        <f t="shared" si="237"/>
        <v>0</v>
      </c>
      <c r="AC459" s="110">
        <f t="shared" si="238"/>
        <v>0</v>
      </c>
      <c r="AD459" s="110">
        <f t="shared" si="239"/>
        <v>0</v>
      </c>
      <c r="AE459" s="110">
        <f t="shared" si="240"/>
        <v>0</v>
      </c>
      <c r="AF459" s="110">
        <f t="shared" si="241"/>
        <v>0</v>
      </c>
      <c r="AG459" s="110">
        <f t="shared" si="242"/>
        <v>0</v>
      </c>
      <c r="AH459" s="110">
        <f t="shared" si="243"/>
        <v>0</v>
      </c>
      <c r="AI459" s="110">
        <f t="shared" si="250"/>
        <v>5.9395770991776047</v>
      </c>
      <c r="AJ459" s="110">
        <f t="shared" si="251"/>
        <v>9.2148340030420837</v>
      </c>
      <c r="AK459" s="110">
        <f t="shared" si="252"/>
        <v>7.0815739952167442</v>
      </c>
      <c r="AL459" s="110">
        <f t="shared" si="253"/>
        <v>2.207588256129172</v>
      </c>
      <c r="AM459" s="110">
        <f t="shared" si="254"/>
        <v>76.831418348122099</v>
      </c>
      <c r="AN459" s="110">
        <f t="shared" si="255"/>
        <v>90.350806755572123</v>
      </c>
      <c r="AO459" s="110">
        <f t="shared" si="256"/>
        <v>92.784308390202099</v>
      </c>
      <c r="AP459" s="110">
        <f t="shared" si="257"/>
        <v>26.093382724890059</v>
      </c>
      <c r="AQ459" s="90">
        <f t="shared" si="258"/>
        <v>0</v>
      </c>
      <c r="AR459" s="90">
        <f t="shared" si="259"/>
        <v>-16140.960000000012</v>
      </c>
      <c r="AS459" s="90">
        <f t="shared" si="260"/>
        <v>23416.422746345143</v>
      </c>
      <c r="AT459" s="89">
        <f t="shared" si="261"/>
        <v>0.45074535506841751</v>
      </c>
      <c r="AU459" s="109">
        <f t="shared" si="266"/>
        <v>1685.2713060292015</v>
      </c>
      <c r="AV459" s="108">
        <f t="shared" si="244"/>
        <v>25101.694052374343</v>
      </c>
      <c r="AW459" s="129">
        <f t="shared" si="262"/>
        <v>0.5551549630489343</v>
      </c>
      <c r="AX459" s="90">
        <f t="shared" si="263"/>
        <v>2163.3497180957966</v>
      </c>
      <c r="AY459" s="108">
        <f t="shared" si="245"/>
        <v>25579.772464440939</v>
      </c>
      <c r="AZ459" s="89">
        <f t="shared" si="264"/>
        <v>0.58477392078543788</v>
      </c>
      <c r="BA459" s="109"/>
      <c r="BB459" s="109">
        <f t="shared" si="265"/>
        <v>16140.960000000012</v>
      </c>
      <c r="BC459" s="109" t="e">
        <f>(B459*AM459)+(C459*AN459)+(D459*AO459)+(E459*AP459)+(F459*#REF!)+(G459*#REF!)</f>
        <v>#REF!</v>
      </c>
      <c r="BE459" s="108">
        <f t="shared" si="230"/>
        <v>101.839996</v>
      </c>
      <c r="BF459" s="108">
        <f t="shared" si="231"/>
        <v>0</v>
      </c>
    </row>
    <row r="460" spans="1:58" ht="12.75" customHeight="1" x14ac:dyDescent="0.2">
      <c r="A460" s="107">
        <v>42268</v>
      </c>
      <c r="B460" s="109">
        <v>99.610000999999997</v>
      </c>
      <c r="C460" s="109">
        <v>76.980002999999996</v>
      </c>
      <c r="D460" s="109">
        <v>83.93</v>
      </c>
      <c r="E460" s="109">
        <v>98.129997000000003</v>
      </c>
      <c r="F460" s="109"/>
      <c r="G460" s="109"/>
      <c r="H460" s="109"/>
      <c r="I460" s="109"/>
      <c r="J460" s="148"/>
      <c r="K460" s="109"/>
      <c r="L460" s="156">
        <f>IF(int=Weekly,-$B$4,IF(int=Bi_Weekly,0,IF(int=Monthly,0,IF(int=Quarterly,0,IF(int=Yearly,0,IF(int=None,0,0))))))</f>
        <v>0</v>
      </c>
      <c r="M460" s="110">
        <f t="shared" si="232"/>
        <v>0</v>
      </c>
      <c r="N460" s="126">
        <f t="shared" si="233"/>
        <v>0</v>
      </c>
      <c r="O460" s="110">
        <f t="shared" si="234"/>
        <v>0</v>
      </c>
      <c r="P460" s="110">
        <f t="shared" si="235"/>
        <v>0</v>
      </c>
      <c r="Q460" s="110">
        <f t="shared" si="246"/>
        <v>70.891841248944502</v>
      </c>
      <c r="R460" s="110">
        <f t="shared" si="247"/>
        <v>81.135972752530037</v>
      </c>
      <c r="S460" s="110">
        <f t="shared" si="248"/>
        <v>85.702734394985356</v>
      </c>
      <c r="T460" s="110">
        <f t="shared" si="249"/>
        <v>23.885794468760889</v>
      </c>
      <c r="U460" s="110">
        <v>0.50800000000000001</v>
      </c>
      <c r="V460" s="110">
        <v>0.52500000000000002</v>
      </c>
      <c r="W460" s="110">
        <v>1.1930000000000001</v>
      </c>
      <c r="X460" s="110">
        <v>1.143</v>
      </c>
      <c r="Y460" s="110">
        <v>0.156</v>
      </c>
      <c r="Z460" s="110">
        <v>0.45</v>
      </c>
      <c r="AA460" s="110">
        <f t="shared" si="236"/>
        <v>36.013055354463809</v>
      </c>
      <c r="AB460" s="110">
        <f t="shared" si="237"/>
        <v>42.596385695078268</v>
      </c>
      <c r="AC460" s="110">
        <f t="shared" si="238"/>
        <v>102.24336213321753</v>
      </c>
      <c r="AD460" s="110">
        <f t="shared" si="239"/>
        <v>27.301463077793695</v>
      </c>
      <c r="AE460" s="110">
        <f t="shared" si="240"/>
        <v>0.36154055810584534</v>
      </c>
      <c r="AF460" s="110">
        <f t="shared" si="241"/>
        <v>0.5533435182521137</v>
      </c>
      <c r="AG460" s="110">
        <f t="shared" si="242"/>
        <v>1.2181980475779521</v>
      </c>
      <c r="AH460" s="110">
        <f t="shared" si="243"/>
        <v>0.27821730268465916</v>
      </c>
      <c r="AI460" s="110">
        <f t="shared" si="250"/>
        <v>6.3011176572834504</v>
      </c>
      <c r="AJ460" s="110">
        <f t="shared" si="251"/>
        <v>9.7681775212941968</v>
      </c>
      <c r="AK460" s="110">
        <f t="shared" si="252"/>
        <v>8.2997720427946966</v>
      </c>
      <c r="AL460" s="110">
        <f t="shared" si="253"/>
        <v>2.4858055588138313</v>
      </c>
      <c r="AM460" s="110">
        <f t="shared" si="254"/>
        <v>77.192958906227958</v>
      </c>
      <c r="AN460" s="110">
        <f t="shared" si="255"/>
        <v>90.904150273824229</v>
      </c>
      <c r="AO460" s="110">
        <f t="shared" si="256"/>
        <v>94.002506437780056</v>
      </c>
      <c r="AP460" s="110">
        <f t="shared" si="257"/>
        <v>26.371600027574718</v>
      </c>
      <c r="AQ460" s="90">
        <f t="shared" si="258"/>
        <v>208.1542662605533</v>
      </c>
      <c r="AR460" s="90">
        <f t="shared" si="259"/>
        <v>-16140.960000000012</v>
      </c>
      <c r="AS460" s="90">
        <f t="shared" si="260"/>
        <v>22844.327240930128</v>
      </c>
      <c r="AT460" s="89">
        <f t="shared" si="261"/>
        <v>0.41530164506510836</v>
      </c>
      <c r="AU460" s="109">
        <f t="shared" si="266"/>
        <v>1893.4255722897547</v>
      </c>
      <c r="AV460" s="108">
        <f t="shared" si="244"/>
        <v>24737.752813219882</v>
      </c>
      <c r="AW460" s="129">
        <f t="shared" si="262"/>
        <v>0.53260728068342056</v>
      </c>
      <c r="AX460" s="90">
        <f t="shared" si="263"/>
        <v>2320.1406306176254</v>
      </c>
      <c r="AY460" s="108">
        <f t="shared" si="245"/>
        <v>25164.467871547753</v>
      </c>
      <c r="AZ460" s="89">
        <f t="shared" si="264"/>
        <v>0.55904406376992033</v>
      </c>
      <c r="BA460" s="109"/>
      <c r="BB460" s="109">
        <f t="shared" si="265"/>
        <v>16140.960000000012</v>
      </c>
      <c r="BC460" s="109" t="e">
        <f>(B460*AM460)+(C460*AN460)+(D460*AO460)+(E460*AP460)+(F460*#REF!)+(G460*#REF!)</f>
        <v>#REF!</v>
      </c>
      <c r="BE460" s="108">
        <f t="shared" si="230"/>
        <v>99.610000999999997</v>
      </c>
      <c r="BF460" s="108">
        <f t="shared" si="231"/>
        <v>0</v>
      </c>
    </row>
    <row r="461" spans="1:58" ht="12.75" customHeight="1" x14ac:dyDescent="0.2">
      <c r="A461" s="107">
        <v>42275</v>
      </c>
      <c r="B461" s="109">
        <v>100.360001</v>
      </c>
      <c r="C461" s="109">
        <v>77.839995999999999</v>
      </c>
      <c r="D461" s="109">
        <v>84.470000999999996</v>
      </c>
      <c r="E461" s="109">
        <v>97.980002999999996</v>
      </c>
      <c r="F461" s="109"/>
      <c r="G461" s="109"/>
      <c r="H461" s="109"/>
      <c r="I461" s="109"/>
      <c r="J461" s="148"/>
      <c r="K461" s="109"/>
      <c r="L461" s="156">
        <f>IF(int=Weekly,-$B$4,IF(int=Bi_Weekly,-$B$4,IF(int=Monthly,0,IF(int=Quarterly,0,IF(int=Yearly,0,IF(int=None,0,0))))))</f>
        <v>0</v>
      </c>
      <c r="M461" s="110">
        <f t="shared" si="232"/>
        <v>0</v>
      </c>
      <c r="N461" s="126">
        <f t="shared" si="233"/>
        <v>0</v>
      </c>
      <c r="O461" s="110">
        <f t="shared" si="234"/>
        <v>0</v>
      </c>
      <c r="P461" s="110">
        <f t="shared" si="235"/>
        <v>0</v>
      </c>
      <c r="Q461" s="110">
        <f t="shared" si="246"/>
        <v>70.891841248944502</v>
      </c>
      <c r="R461" s="110">
        <f t="shared" si="247"/>
        <v>81.135972752530037</v>
      </c>
      <c r="S461" s="110">
        <f t="shared" si="248"/>
        <v>85.702734394985356</v>
      </c>
      <c r="T461" s="110">
        <f t="shared" si="249"/>
        <v>23.885794468760889</v>
      </c>
      <c r="U461" s="110"/>
      <c r="V461" s="110"/>
      <c r="W461" s="110"/>
      <c r="X461" s="110"/>
      <c r="Y461" s="110"/>
      <c r="Z461" s="110"/>
      <c r="AA461" s="110">
        <f t="shared" si="236"/>
        <v>0</v>
      </c>
      <c r="AB461" s="110">
        <f t="shared" si="237"/>
        <v>0</v>
      </c>
      <c r="AC461" s="110">
        <f t="shared" si="238"/>
        <v>0</v>
      </c>
      <c r="AD461" s="110">
        <f t="shared" si="239"/>
        <v>0</v>
      </c>
      <c r="AE461" s="110">
        <f t="shared" si="240"/>
        <v>0</v>
      </c>
      <c r="AF461" s="110">
        <f t="shared" si="241"/>
        <v>0</v>
      </c>
      <c r="AG461" s="110">
        <f t="shared" si="242"/>
        <v>0</v>
      </c>
      <c r="AH461" s="110">
        <f t="shared" si="243"/>
        <v>0</v>
      </c>
      <c r="AI461" s="110">
        <f t="shared" si="250"/>
        <v>6.3011176572834504</v>
      </c>
      <c r="AJ461" s="110">
        <f t="shared" si="251"/>
        <v>9.7681775212941968</v>
      </c>
      <c r="AK461" s="110">
        <f t="shared" si="252"/>
        <v>8.2997720427946966</v>
      </c>
      <c r="AL461" s="110">
        <f t="shared" si="253"/>
        <v>2.4858055588138313</v>
      </c>
      <c r="AM461" s="110">
        <f t="shared" si="254"/>
        <v>77.192958906227958</v>
      </c>
      <c r="AN461" s="110">
        <f t="shared" si="255"/>
        <v>90.904150273824229</v>
      </c>
      <c r="AO461" s="110">
        <f t="shared" si="256"/>
        <v>94.002506437780056</v>
      </c>
      <c r="AP461" s="110">
        <f t="shared" si="257"/>
        <v>26.371600027574718</v>
      </c>
      <c r="AQ461" s="90">
        <f t="shared" si="258"/>
        <v>0</v>
      </c>
      <c r="AR461" s="90">
        <f t="shared" si="259"/>
        <v>-16140.960000000012</v>
      </c>
      <c r="AS461" s="90">
        <f t="shared" si="260"/>
        <v>23009.969326902683</v>
      </c>
      <c r="AT461" s="89">
        <f t="shared" si="261"/>
        <v>0.42556386527831469</v>
      </c>
      <c r="AU461" s="109">
        <f t="shared" si="266"/>
        <v>1893.4255722897547</v>
      </c>
      <c r="AV461" s="108">
        <f t="shared" si="244"/>
        <v>24903.394899192437</v>
      </c>
      <c r="AW461" s="129">
        <f t="shared" si="262"/>
        <v>0.54286950089662689</v>
      </c>
      <c r="AX461" s="90">
        <f t="shared" si="263"/>
        <v>2337.3760624355505</v>
      </c>
      <c r="AY461" s="108">
        <f t="shared" si="245"/>
        <v>25347.345389338232</v>
      </c>
      <c r="AZ461" s="89">
        <f t="shared" si="264"/>
        <v>0.57037409109112547</v>
      </c>
      <c r="BA461" s="109"/>
      <c r="BB461" s="109">
        <f t="shared" si="265"/>
        <v>16140.960000000012</v>
      </c>
      <c r="BC461" s="109" t="e">
        <f>(B461*AM461)+(C461*AN461)+(D461*AO461)+(E461*AP461)+(F461*#REF!)+(G461*#REF!)</f>
        <v>#REF!</v>
      </c>
      <c r="BE461" s="108">
        <f t="shared" si="230"/>
        <v>100.360001</v>
      </c>
      <c r="BF461" s="108">
        <f t="shared" si="231"/>
        <v>0</v>
      </c>
    </row>
    <row r="462" spans="1:58" ht="12.75" customHeight="1" x14ac:dyDescent="0.2">
      <c r="A462" s="107">
        <v>42282</v>
      </c>
      <c r="B462" s="109">
        <v>103.83000199999999</v>
      </c>
      <c r="C462" s="109">
        <v>80.699996999999996</v>
      </c>
      <c r="D462" s="109">
        <v>87.879997000000003</v>
      </c>
      <c r="E462" s="109">
        <v>102.989998</v>
      </c>
      <c r="F462" s="109"/>
      <c r="G462" s="109"/>
      <c r="H462" s="109"/>
      <c r="I462" s="109"/>
      <c r="J462" s="148"/>
      <c r="K462" s="109"/>
      <c r="L462" s="156">
        <f>IF(int=Weekly,-$B$4,IF(int=Bi_Weekly,0,IF(int=Monthly,0,IF(int=Quarterly,0,IF(int=Yearly,0,IF(int=None,0,0))))))</f>
        <v>0</v>
      </c>
      <c r="M462" s="110">
        <f t="shared" si="232"/>
        <v>0</v>
      </c>
      <c r="N462" s="126">
        <f t="shared" si="233"/>
        <v>0</v>
      </c>
      <c r="O462" s="110">
        <f t="shared" si="234"/>
        <v>0</v>
      </c>
      <c r="P462" s="110">
        <f t="shared" si="235"/>
        <v>0</v>
      </c>
      <c r="Q462" s="110">
        <f t="shared" si="246"/>
        <v>70.891841248944502</v>
      </c>
      <c r="R462" s="110">
        <f t="shared" si="247"/>
        <v>81.135972752530037</v>
      </c>
      <c r="S462" s="110">
        <f t="shared" si="248"/>
        <v>85.702734394985356</v>
      </c>
      <c r="T462" s="110">
        <f t="shared" si="249"/>
        <v>23.885794468760889</v>
      </c>
      <c r="U462" s="110"/>
      <c r="V462" s="110"/>
      <c r="W462" s="110"/>
      <c r="X462" s="110"/>
      <c r="Y462" s="110"/>
      <c r="Z462" s="110"/>
      <c r="AA462" s="110">
        <f t="shared" si="236"/>
        <v>0</v>
      </c>
      <c r="AB462" s="110">
        <f t="shared" si="237"/>
        <v>0</v>
      </c>
      <c r="AC462" s="110">
        <f t="shared" si="238"/>
        <v>0</v>
      </c>
      <c r="AD462" s="110">
        <f t="shared" si="239"/>
        <v>0</v>
      </c>
      <c r="AE462" s="110">
        <f t="shared" si="240"/>
        <v>0</v>
      </c>
      <c r="AF462" s="110">
        <f t="shared" si="241"/>
        <v>0</v>
      </c>
      <c r="AG462" s="110">
        <f t="shared" si="242"/>
        <v>0</v>
      </c>
      <c r="AH462" s="110">
        <f t="shared" si="243"/>
        <v>0</v>
      </c>
      <c r="AI462" s="110">
        <f t="shared" si="250"/>
        <v>6.3011176572834504</v>
      </c>
      <c r="AJ462" s="110">
        <f t="shared" si="251"/>
        <v>9.7681775212941968</v>
      </c>
      <c r="AK462" s="110">
        <f t="shared" si="252"/>
        <v>8.2997720427946966</v>
      </c>
      <c r="AL462" s="110">
        <f t="shared" si="253"/>
        <v>2.4858055588138313</v>
      </c>
      <c r="AM462" s="110">
        <f t="shared" si="254"/>
        <v>77.192958906227958</v>
      </c>
      <c r="AN462" s="110">
        <f t="shared" si="255"/>
        <v>90.904150273824229</v>
      </c>
      <c r="AO462" s="110">
        <f t="shared" si="256"/>
        <v>94.002506437780056</v>
      </c>
      <c r="AP462" s="110">
        <f t="shared" si="257"/>
        <v>26.371600027574718</v>
      </c>
      <c r="AQ462" s="90">
        <f t="shared" si="258"/>
        <v>0</v>
      </c>
      <c r="AR462" s="90">
        <f t="shared" si="259"/>
        <v>-16140.960000000012</v>
      </c>
      <c r="AS462" s="90">
        <f t="shared" si="260"/>
        <v>23899.926742472049</v>
      </c>
      <c r="AT462" s="89">
        <f t="shared" si="261"/>
        <v>0.48070045043615939</v>
      </c>
      <c r="AU462" s="109">
        <f t="shared" si="266"/>
        <v>1893.4255722897547</v>
      </c>
      <c r="AV462" s="108">
        <f t="shared" si="244"/>
        <v>25793.352314761803</v>
      </c>
      <c r="AW462" s="129">
        <f t="shared" si="262"/>
        <v>0.59800608605447159</v>
      </c>
      <c r="AX462" s="90">
        <f t="shared" si="263"/>
        <v>2427.9340073739922</v>
      </c>
      <c r="AY462" s="108">
        <f t="shared" si="245"/>
        <v>26327.860749846041</v>
      </c>
      <c r="AZ462" s="89">
        <f t="shared" si="264"/>
        <v>0.6311211197999389</v>
      </c>
      <c r="BA462" s="109"/>
      <c r="BB462" s="109">
        <f t="shared" si="265"/>
        <v>16140.960000000012</v>
      </c>
      <c r="BC462" s="109" t="e">
        <f>(B462*AM462)+(C462*AN462)+(D462*AO462)+(E462*AP462)+(F462*#REF!)+(G462*#REF!)</f>
        <v>#REF!</v>
      </c>
      <c r="BE462" s="108">
        <f t="shared" si="230"/>
        <v>103.83000199999999</v>
      </c>
      <c r="BF462" s="108">
        <f t="shared" si="231"/>
        <v>0</v>
      </c>
    </row>
    <row r="463" spans="1:58" ht="12.75" customHeight="1" x14ac:dyDescent="0.2">
      <c r="A463" s="107">
        <v>42289</v>
      </c>
      <c r="B463" s="109">
        <v>104.510002</v>
      </c>
      <c r="C463" s="109">
        <v>81.349997999999999</v>
      </c>
      <c r="D463" s="109">
        <v>87.800003000000004</v>
      </c>
      <c r="E463" s="109">
        <v>102.470001</v>
      </c>
      <c r="F463" s="109"/>
      <c r="G463" s="109"/>
      <c r="H463" s="109"/>
      <c r="I463" s="109"/>
      <c r="J463" s="148"/>
      <c r="K463" s="109"/>
      <c r="L463" s="156">
        <f>IF(int=Weekly,-$B$4,IF(int=Bi_Weekly,-$B$4,IF(int=Monthly,-$B$4,IF(int=Quarterly,0,IF(int=Yearly,0,IF(int=None,0,0))))))</f>
        <v>0</v>
      </c>
      <c r="M463" s="110">
        <f t="shared" si="232"/>
        <v>0</v>
      </c>
      <c r="N463" s="126">
        <f t="shared" si="233"/>
        <v>0</v>
      </c>
      <c r="O463" s="110">
        <f t="shared" si="234"/>
        <v>0</v>
      </c>
      <c r="P463" s="110">
        <f t="shared" si="235"/>
        <v>0</v>
      </c>
      <c r="Q463" s="110">
        <f t="shared" si="246"/>
        <v>70.891841248944502</v>
      </c>
      <c r="R463" s="110">
        <f t="shared" si="247"/>
        <v>81.135972752530037</v>
      </c>
      <c r="S463" s="110">
        <f t="shared" si="248"/>
        <v>85.702734394985356</v>
      </c>
      <c r="T463" s="110">
        <f t="shared" si="249"/>
        <v>23.885794468760889</v>
      </c>
      <c r="U463" s="110"/>
      <c r="V463" s="110"/>
      <c r="W463" s="110"/>
      <c r="X463" s="110"/>
      <c r="Y463" s="110"/>
      <c r="Z463" s="110"/>
      <c r="AA463" s="110">
        <f t="shared" si="236"/>
        <v>0</v>
      </c>
      <c r="AB463" s="110">
        <f t="shared" si="237"/>
        <v>0</v>
      </c>
      <c r="AC463" s="110">
        <f t="shared" si="238"/>
        <v>0</v>
      </c>
      <c r="AD463" s="110">
        <f t="shared" si="239"/>
        <v>0</v>
      </c>
      <c r="AE463" s="110">
        <f t="shared" si="240"/>
        <v>0</v>
      </c>
      <c r="AF463" s="110">
        <f t="shared" si="241"/>
        <v>0</v>
      </c>
      <c r="AG463" s="110">
        <f t="shared" si="242"/>
        <v>0</v>
      </c>
      <c r="AH463" s="110">
        <f t="shared" si="243"/>
        <v>0</v>
      </c>
      <c r="AI463" s="110">
        <f t="shared" si="250"/>
        <v>6.3011176572834504</v>
      </c>
      <c r="AJ463" s="110">
        <f t="shared" si="251"/>
        <v>9.7681775212941968</v>
      </c>
      <c r="AK463" s="110">
        <f t="shared" si="252"/>
        <v>8.2997720427946966</v>
      </c>
      <c r="AL463" s="110">
        <f t="shared" si="253"/>
        <v>2.4858055588138313</v>
      </c>
      <c r="AM463" s="110">
        <f t="shared" si="254"/>
        <v>77.192958906227958</v>
      </c>
      <c r="AN463" s="110">
        <f t="shared" si="255"/>
        <v>90.904150273824229</v>
      </c>
      <c r="AO463" s="110">
        <f t="shared" si="256"/>
        <v>94.002506437780056</v>
      </c>
      <c r="AP463" s="110">
        <f t="shared" si="257"/>
        <v>26.371600027574718</v>
      </c>
      <c r="AQ463" s="90">
        <f t="shared" si="258"/>
        <v>0</v>
      </c>
      <c r="AR463" s="90">
        <f t="shared" si="259"/>
        <v>-16140.960000000012</v>
      </c>
      <c r="AS463" s="90">
        <f t="shared" si="260"/>
        <v>23981.595411944887</v>
      </c>
      <c r="AT463" s="89">
        <f t="shared" si="261"/>
        <v>0.48576016618248663</v>
      </c>
      <c r="AU463" s="109">
        <f t="shared" si="266"/>
        <v>1893.4255722897547</v>
      </c>
      <c r="AV463" s="108">
        <f t="shared" si="244"/>
        <v>25875.020984234641</v>
      </c>
      <c r="AW463" s="129">
        <f t="shared" si="262"/>
        <v>0.60306580180079883</v>
      </c>
      <c r="AX463" s="90">
        <f t="shared" si="263"/>
        <v>2436.611549140006</v>
      </c>
      <c r="AY463" s="108">
        <f t="shared" si="245"/>
        <v>26418.206961084892</v>
      </c>
      <c r="AZ463" s="89">
        <f t="shared" si="264"/>
        <v>0.63671844556239976</v>
      </c>
      <c r="BA463" s="109"/>
      <c r="BB463" s="109">
        <f t="shared" si="265"/>
        <v>16140.960000000012</v>
      </c>
      <c r="BC463" s="109" t="e">
        <f>(B463*AM463)+(C463*AN463)+(D463*AO463)+(E463*AP463)+(F463*#REF!)+(G463*#REF!)</f>
        <v>#REF!</v>
      </c>
      <c r="BE463" s="108">
        <f t="shared" si="230"/>
        <v>104.510002</v>
      </c>
      <c r="BF463" s="108">
        <f t="shared" si="231"/>
        <v>0</v>
      </c>
    </row>
    <row r="464" spans="1:58" ht="12.75" customHeight="1" x14ac:dyDescent="0.2">
      <c r="A464" s="107">
        <v>42296</v>
      </c>
      <c r="B464" s="109">
        <v>106.30999799999999</v>
      </c>
      <c r="C464" s="109">
        <v>82.910004000000001</v>
      </c>
      <c r="D464" s="109">
        <v>88.639999000000003</v>
      </c>
      <c r="E464" s="109">
        <v>103.30999799999999</v>
      </c>
      <c r="F464" s="109"/>
      <c r="G464" s="109"/>
      <c r="H464" s="109"/>
      <c r="I464" s="109"/>
      <c r="J464" s="148"/>
      <c r="K464" s="109"/>
      <c r="L464" s="156">
        <f>IF(int=Weekly,-$B$4,IF(int=Bi_Weekly,0,IF(int=Monthly,0,IF(int=Quarterly,-$B$4,IF(int=Yearly,0,IF(int=None,0,0))))))</f>
        <v>-489.12</v>
      </c>
      <c r="M464" s="110">
        <f t="shared" si="232"/>
        <v>1.4755035928041311</v>
      </c>
      <c r="N464" s="126">
        <f t="shared" si="233"/>
        <v>1.7137782311529017</v>
      </c>
      <c r="O464" s="110">
        <f t="shared" si="234"/>
        <v>1.5958202346098853</v>
      </c>
      <c r="P464" s="110">
        <f t="shared" si="235"/>
        <v>0.47155505704297868</v>
      </c>
      <c r="Q464" s="110">
        <f t="shared" si="246"/>
        <v>72.367344841748633</v>
      </c>
      <c r="R464" s="110">
        <f t="shared" si="247"/>
        <v>82.849750983682938</v>
      </c>
      <c r="S464" s="110">
        <f t="shared" si="248"/>
        <v>87.298554629595245</v>
      </c>
      <c r="T464" s="110">
        <f t="shared" si="249"/>
        <v>24.357349525803865</v>
      </c>
      <c r="U464" s="110"/>
      <c r="V464" s="110"/>
      <c r="W464" s="110"/>
      <c r="X464" s="110"/>
      <c r="Y464" s="110"/>
      <c r="Z464" s="110"/>
      <c r="AA464" s="110">
        <f t="shared" si="236"/>
        <v>0</v>
      </c>
      <c r="AB464" s="110">
        <f t="shared" si="237"/>
        <v>0</v>
      </c>
      <c r="AC464" s="110">
        <f t="shared" si="238"/>
        <v>0</v>
      </c>
      <c r="AD464" s="110">
        <f t="shared" si="239"/>
        <v>0</v>
      </c>
      <c r="AE464" s="110">
        <f t="shared" si="240"/>
        <v>0</v>
      </c>
      <c r="AF464" s="110">
        <f t="shared" si="241"/>
        <v>0</v>
      </c>
      <c r="AG464" s="110">
        <f t="shared" si="242"/>
        <v>0</v>
      </c>
      <c r="AH464" s="110">
        <f t="shared" si="243"/>
        <v>0</v>
      </c>
      <c r="AI464" s="110">
        <f t="shared" si="250"/>
        <v>6.3011176572834504</v>
      </c>
      <c r="AJ464" s="110">
        <f t="shared" si="251"/>
        <v>9.7681775212941968</v>
      </c>
      <c r="AK464" s="110">
        <f t="shared" si="252"/>
        <v>8.2997720427946966</v>
      </c>
      <c r="AL464" s="110">
        <f t="shared" si="253"/>
        <v>2.4858055588138313</v>
      </c>
      <c r="AM464" s="110">
        <f t="shared" si="254"/>
        <v>78.668462499032088</v>
      </c>
      <c r="AN464" s="110">
        <f t="shared" si="255"/>
        <v>92.617928504977129</v>
      </c>
      <c r="AO464" s="110">
        <f t="shared" si="256"/>
        <v>95.598326672389945</v>
      </c>
      <c r="AP464" s="110">
        <f t="shared" si="257"/>
        <v>26.843155084617695</v>
      </c>
      <c r="AQ464" s="90">
        <f t="shared" si="258"/>
        <v>0</v>
      </c>
      <c r="AR464" s="90">
        <f t="shared" si="259"/>
        <v>-16630.080000000013</v>
      </c>
      <c r="AS464" s="90">
        <f t="shared" si="260"/>
        <v>24816.946996712632</v>
      </c>
      <c r="AT464" s="89">
        <f t="shared" si="261"/>
        <v>0.49229270073942</v>
      </c>
      <c r="AU464" s="109">
        <f t="shared" si="266"/>
        <v>1893.4255722897547</v>
      </c>
      <c r="AV464" s="108">
        <f t="shared" si="244"/>
        <v>26710.372569002386</v>
      </c>
      <c r="AW464" s="129">
        <f t="shared" si="262"/>
        <v>0.60614817060425241</v>
      </c>
      <c r="AX464" s="90">
        <f t="shared" si="263"/>
        <v>2472.2517957897753</v>
      </c>
      <c r="AY464" s="108">
        <f t="shared" si="245"/>
        <v>27289.198792502408</v>
      </c>
      <c r="AZ464" s="89">
        <f t="shared" si="264"/>
        <v>0.64095415010044365</v>
      </c>
      <c r="BA464" s="109"/>
      <c r="BB464" s="109">
        <f t="shared" si="265"/>
        <v>16630.080000000013</v>
      </c>
      <c r="BC464" s="109" t="e">
        <f>(B464*AM464)+(C464*AN464)+(D464*AO464)+(E464*AP464)+(F464*#REF!)+(G464*#REF!)</f>
        <v>#REF!</v>
      </c>
      <c r="BE464" s="108">
        <f t="shared" si="230"/>
        <v>106.30999799999999</v>
      </c>
      <c r="BF464" s="108">
        <f t="shared" si="231"/>
        <v>0</v>
      </c>
    </row>
    <row r="465" spans="1:58" ht="12.75" customHeight="1" x14ac:dyDescent="0.2">
      <c r="A465" s="107">
        <v>42303</v>
      </c>
      <c r="B465" s="109">
        <v>106.529999</v>
      </c>
      <c r="C465" s="109">
        <v>82.620002999999997</v>
      </c>
      <c r="D465" s="109">
        <v>88.489998</v>
      </c>
      <c r="E465" s="109">
        <v>103.269997</v>
      </c>
      <c r="F465" s="109"/>
      <c r="G465" s="109"/>
      <c r="H465" s="109"/>
      <c r="I465" s="109"/>
      <c r="J465" s="148"/>
      <c r="K465" s="109"/>
      <c r="L465" s="156">
        <f>IF(int=Weekly,-$B$4,IF(int=Bi_Weekly,-$B$4,IF(int=Monthly,0,IF(int=Quarterly,0,IF(int=Yearly,0,IF(int=None,0,0))))))</f>
        <v>0</v>
      </c>
      <c r="M465" s="110">
        <f t="shared" si="232"/>
        <v>0</v>
      </c>
      <c r="N465" s="126">
        <f t="shared" si="233"/>
        <v>0</v>
      </c>
      <c r="O465" s="110">
        <f t="shared" si="234"/>
        <v>0</v>
      </c>
      <c r="P465" s="110">
        <f t="shared" si="235"/>
        <v>0</v>
      </c>
      <c r="Q465" s="110">
        <f t="shared" si="246"/>
        <v>72.367344841748633</v>
      </c>
      <c r="R465" s="110">
        <f t="shared" si="247"/>
        <v>82.849750983682938</v>
      </c>
      <c r="S465" s="110">
        <f t="shared" si="248"/>
        <v>87.298554629595245</v>
      </c>
      <c r="T465" s="110">
        <f t="shared" si="249"/>
        <v>24.357349525803865</v>
      </c>
      <c r="U465" s="110"/>
      <c r="V465" s="110"/>
      <c r="W465" s="110"/>
      <c r="X465" s="110"/>
      <c r="Y465" s="110"/>
      <c r="Z465" s="110"/>
      <c r="AA465" s="110">
        <f t="shared" si="236"/>
        <v>0</v>
      </c>
      <c r="AB465" s="110">
        <f t="shared" si="237"/>
        <v>0</v>
      </c>
      <c r="AC465" s="110">
        <f t="shared" si="238"/>
        <v>0</v>
      </c>
      <c r="AD465" s="110">
        <f t="shared" si="239"/>
        <v>0</v>
      </c>
      <c r="AE465" s="110">
        <f t="shared" si="240"/>
        <v>0</v>
      </c>
      <c r="AF465" s="110">
        <f t="shared" si="241"/>
        <v>0</v>
      </c>
      <c r="AG465" s="110">
        <f t="shared" si="242"/>
        <v>0</v>
      </c>
      <c r="AH465" s="110">
        <f t="shared" si="243"/>
        <v>0</v>
      </c>
      <c r="AI465" s="110">
        <f t="shared" si="250"/>
        <v>6.3011176572834504</v>
      </c>
      <c r="AJ465" s="110">
        <f t="shared" si="251"/>
        <v>9.7681775212941968</v>
      </c>
      <c r="AK465" s="110">
        <f t="shared" si="252"/>
        <v>8.2997720427946966</v>
      </c>
      <c r="AL465" s="110">
        <f t="shared" si="253"/>
        <v>2.4858055588138313</v>
      </c>
      <c r="AM465" s="110">
        <f t="shared" si="254"/>
        <v>78.668462499032088</v>
      </c>
      <c r="AN465" s="110">
        <f t="shared" si="255"/>
        <v>92.617928504977129</v>
      </c>
      <c r="AO465" s="110">
        <f t="shared" si="256"/>
        <v>95.598326672389945</v>
      </c>
      <c r="AP465" s="110">
        <f t="shared" si="257"/>
        <v>26.843155084617695</v>
      </c>
      <c r="AQ465" s="90">
        <f t="shared" si="258"/>
        <v>0</v>
      </c>
      <c r="AR465" s="90">
        <f t="shared" si="259"/>
        <v>-16630.080000000013</v>
      </c>
      <c r="AS465" s="90">
        <f t="shared" si="260"/>
        <v>24794.772185478763</v>
      </c>
      <c r="AT465" s="89">
        <f t="shared" si="261"/>
        <v>0.49095928495104912</v>
      </c>
      <c r="AU465" s="109">
        <f t="shared" si="266"/>
        <v>1893.4255722897547</v>
      </c>
      <c r="AV465" s="108">
        <f t="shared" si="244"/>
        <v>26688.197757768517</v>
      </c>
      <c r="AW465" s="129">
        <f t="shared" si="262"/>
        <v>0.60481475481588176</v>
      </c>
      <c r="AX465" s="90">
        <f t="shared" si="263"/>
        <v>2469.4608579117939</v>
      </c>
      <c r="AY465" s="108">
        <f t="shared" si="245"/>
        <v>27264.233043390559</v>
      </c>
      <c r="AZ465" s="89">
        <f t="shared" si="264"/>
        <v>0.6394529096306536</v>
      </c>
      <c r="BA465" s="109"/>
      <c r="BB465" s="109">
        <f t="shared" si="265"/>
        <v>16630.080000000013</v>
      </c>
      <c r="BC465" s="109" t="e">
        <f>(B465*AM465)+(C465*AN465)+(D465*AO465)+(E465*AP465)+(F465*#REF!)+(G465*#REF!)</f>
        <v>#REF!</v>
      </c>
      <c r="BE465" s="108">
        <f t="shared" ref="BE465:BE526" si="267">B465</f>
        <v>106.529999</v>
      </c>
      <c r="BF465" s="108">
        <f t="shared" ref="BF465:BF526" si="268">G465</f>
        <v>0</v>
      </c>
    </row>
    <row r="466" spans="1:58" ht="12.75" customHeight="1" x14ac:dyDescent="0.2">
      <c r="A466" s="107">
        <v>42310</v>
      </c>
      <c r="B466" s="109">
        <v>107.839996</v>
      </c>
      <c r="C466" s="109">
        <v>83.550003000000004</v>
      </c>
      <c r="D466" s="109">
        <v>88.949996999999996</v>
      </c>
      <c r="E466" s="109">
        <v>105.260002</v>
      </c>
      <c r="F466" s="109"/>
      <c r="G466" s="109"/>
      <c r="H466" s="109"/>
      <c r="I466" s="109"/>
      <c r="J466" s="148"/>
      <c r="K466" s="109"/>
      <c r="L466" s="156">
        <f>IF(int=Weekly,-$B$4,IF(int=Bi_Weekly,0,IF(int=Monthly,0,IF(int=Quarterly,0,IF(int=Yearly,0,IF(int=None,0,0))))))</f>
        <v>0</v>
      </c>
      <c r="M466" s="110">
        <f t="shared" si="232"/>
        <v>0</v>
      </c>
      <c r="N466" s="126">
        <f t="shared" si="233"/>
        <v>0</v>
      </c>
      <c r="O466" s="110">
        <f t="shared" si="234"/>
        <v>0</v>
      </c>
      <c r="P466" s="110">
        <f t="shared" si="235"/>
        <v>0</v>
      </c>
      <c r="Q466" s="110">
        <f t="shared" si="246"/>
        <v>72.367344841748633</v>
      </c>
      <c r="R466" s="110">
        <f t="shared" si="247"/>
        <v>82.849750983682938</v>
      </c>
      <c r="S466" s="110">
        <f t="shared" si="248"/>
        <v>87.298554629595245</v>
      </c>
      <c r="T466" s="110">
        <f t="shared" si="249"/>
        <v>24.357349525803865</v>
      </c>
      <c r="U466" s="110"/>
      <c r="V466" s="110"/>
      <c r="W466" s="110"/>
      <c r="X466" s="110"/>
      <c r="Y466" s="110"/>
      <c r="Z466" s="110"/>
      <c r="AA466" s="110">
        <f t="shared" si="236"/>
        <v>0</v>
      </c>
      <c r="AB466" s="110">
        <f t="shared" si="237"/>
        <v>0</v>
      </c>
      <c r="AC466" s="110">
        <f t="shared" si="238"/>
        <v>0</v>
      </c>
      <c r="AD466" s="110">
        <f t="shared" si="239"/>
        <v>0</v>
      </c>
      <c r="AE466" s="110">
        <f t="shared" si="240"/>
        <v>0</v>
      </c>
      <c r="AF466" s="110">
        <f t="shared" si="241"/>
        <v>0</v>
      </c>
      <c r="AG466" s="110">
        <f t="shared" si="242"/>
        <v>0</v>
      </c>
      <c r="AH466" s="110">
        <f t="shared" si="243"/>
        <v>0</v>
      </c>
      <c r="AI466" s="110">
        <f t="shared" si="250"/>
        <v>6.3011176572834504</v>
      </c>
      <c r="AJ466" s="110">
        <f t="shared" si="251"/>
        <v>9.7681775212941968</v>
      </c>
      <c r="AK466" s="110">
        <f t="shared" si="252"/>
        <v>8.2997720427946966</v>
      </c>
      <c r="AL466" s="110">
        <f t="shared" si="253"/>
        <v>2.4858055588138313</v>
      </c>
      <c r="AM466" s="110">
        <f t="shared" si="254"/>
        <v>78.668462499032088</v>
      </c>
      <c r="AN466" s="110">
        <f t="shared" si="255"/>
        <v>92.617928504977129</v>
      </c>
      <c r="AO466" s="110">
        <f t="shared" si="256"/>
        <v>95.598326672389945</v>
      </c>
      <c r="AP466" s="110">
        <f t="shared" si="257"/>
        <v>26.843155084617695</v>
      </c>
      <c r="AQ466" s="90">
        <f t="shared" si="258"/>
        <v>0</v>
      </c>
      <c r="AR466" s="90">
        <f t="shared" si="259"/>
        <v>-16630.080000000013</v>
      </c>
      <c r="AS466" s="90">
        <f t="shared" si="260"/>
        <v>25055.251953708404</v>
      </c>
      <c r="AT466" s="89">
        <f t="shared" si="261"/>
        <v>0.50662245483535773</v>
      </c>
      <c r="AU466" s="109">
        <f t="shared" si="266"/>
        <v>1893.4255722897547</v>
      </c>
      <c r="AV466" s="108">
        <f t="shared" si="244"/>
        <v>26948.677525998159</v>
      </c>
      <c r="AW466" s="129">
        <f t="shared" si="262"/>
        <v>0.62047792470019014</v>
      </c>
      <c r="AX466" s="90">
        <f t="shared" si="263"/>
        <v>2495.5643605652663</v>
      </c>
      <c r="AY466" s="108">
        <f t="shared" si="245"/>
        <v>27550.81631427367</v>
      </c>
      <c r="AZ466" s="89">
        <f t="shared" si="264"/>
        <v>0.65668573538273112</v>
      </c>
      <c r="BA466" s="109"/>
      <c r="BB466" s="109">
        <f t="shared" si="265"/>
        <v>16630.080000000013</v>
      </c>
      <c r="BC466" s="109" t="e">
        <f>(B466*AM466)+(C466*AN466)+(D466*AO466)+(E466*AP466)+(F466*#REF!)+(G466*#REF!)</f>
        <v>#REF!</v>
      </c>
      <c r="BE466" s="108">
        <f t="shared" si="267"/>
        <v>107.839996</v>
      </c>
      <c r="BF466" s="108">
        <f t="shared" si="268"/>
        <v>0</v>
      </c>
    </row>
    <row r="467" spans="1:58" ht="12.75" customHeight="1" x14ac:dyDescent="0.2">
      <c r="A467" s="107">
        <v>42317</v>
      </c>
      <c r="B467" s="109">
        <v>103.839996</v>
      </c>
      <c r="C467" s="109">
        <v>80.849997999999999</v>
      </c>
      <c r="D467" s="109">
        <v>85.980002999999996</v>
      </c>
      <c r="E467" s="109">
        <v>100.75</v>
      </c>
      <c r="F467" s="109"/>
      <c r="G467" s="109"/>
      <c r="H467" s="109"/>
      <c r="I467" s="109"/>
      <c r="J467" s="148"/>
      <c r="K467" s="109"/>
      <c r="L467" s="156">
        <f>IF(int=Weekly,-$B$4,IF(int=Bi_Weekly,-$B$4,IF(int=Monthly,-$B$4,IF(int=Quarterly,0,IF(int=Yearly,0,IF(int=None,0,0))))))</f>
        <v>0</v>
      </c>
      <c r="M467" s="110">
        <f t="shared" si="232"/>
        <v>0</v>
      </c>
      <c r="N467" s="126">
        <f t="shared" si="233"/>
        <v>0</v>
      </c>
      <c r="O467" s="110">
        <f t="shared" si="234"/>
        <v>0</v>
      </c>
      <c r="P467" s="110">
        <f t="shared" si="235"/>
        <v>0</v>
      </c>
      <c r="Q467" s="110">
        <f t="shared" si="246"/>
        <v>72.367344841748633</v>
      </c>
      <c r="R467" s="110">
        <f t="shared" si="247"/>
        <v>82.849750983682938</v>
      </c>
      <c r="S467" s="110">
        <f t="shared" si="248"/>
        <v>87.298554629595245</v>
      </c>
      <c r="T467" s="110">
        <f t="shared" si="249"/>
        <v>24.357349525803865</v>
      </c>
      <c r="U467" s="110"/>
      <c r="V467" s="110"/>
      <c r="W467" s="110"/>
      <c r="X467" s="110"/>
      <c r="Y467" s="110"/>
      <c r="Z467" s="110"/>
      <c r="AA467" s="110">
        <f t="shared" si="236"/>
        <v>0</v>
      </c>
      <c r="AB467" s="110">
        <f t="shared" si="237"/>
        <v>0</v>
      </c>
      <c r="AC467" s="110">
        <f t="shared" si="238"/>
        <v>0</v>
      </c>
      <c r="AD467" s="110">
        <f t="shared" si="239"/>
        <v>0</v>
      </c>
      <c r="AE467" s="110">
        <f t="shared" si="240"/>
        <v>0</v>
      </c>
      <c r="AF467" s="110">
        <f t="shared" si="241"/>
        <v>0</v>
      </c>
      <c r="AG467" s="110">
        <f t="shared" si="242"/>
        <v>0</v>
      </c>
      <c r="AH467" s="110">
        <f t="shared" si="243"/>
        <v>0</v>
      </c>
      <c r="AI467" s="110">
        <f t="shared" si="250"/>
        <v>6.3011176572834504</v>
      </c>
      <c r="AJ467" s="110">
        <f t="shared" si="251"/>
        <v>9.7681775212941968</v>
      </c>
      <c r="AK467" s="110">
        <f t="shared" si="252"/>
        <v>8.2997720427946966</v>
      </c>
      <c r="AL467" s="110">
        <f t="shared" si="253"/>
        <v>2.4858055588138313</v>
      </c>
      <c r="AM467" s="110">
        <f t="shared" si="254"/>
        <v>78.668462499032088</v>
      </c>
      <c r="AN467" s="110">
        <f t="shared" si="255"/>
        <v>92.617928504977129</v>
      </c>
      <c r="AO467" s="110">
        <f t="shared" si="256"/>
        <v>95.598326672389945</v>
      </c>
      <c r="AP467" s="110">
        <f t="shared" si="257"/>
        <v>26.843155084617695</v>
      </c>
      <c r="AQ467" s="90">
        <f t="shared" si="258"/>
        <v>0</v>
      </c>
      <c r="AR467" s="90">
        <f t="shared" si="259"/>
        <v>-16630.080000000013</v>
      </c>
      <c r="AS467" s="90">
        <f t="shared" si="260"/>
        <v>24172.959953902064</v>
      </c>
      <c r="AT467" s="89">
        <f t="shared" si="261"/>
        <v>0.45356847074109363</v>
      </c>
      <c r="AU467" s="109">
        <f t="shared" si="266"/>
        <v>1893.4255722897547</v>
      </c>
      <c r="AV467" s="108">
        <f t="shared" si="244"/>
        <v>26066.385526191818</v>
      </c>
      <c r="AW467" s="129">
        <f t="shared" si="262"/>
        <v>0.56742394060592605</v>
      </c>
      <c r="AX467" s="90">
        <f t="shared" si="263"/>
        <v>2408.1245005774213</v>
      </c>
      <c r="AY467" s="108">
        <f t="shared" si="245"/>
        <v>26581.084454479485</v>
      </c>
      <c r="AZ467" s="89">
        <f t="shared" si="264"/>
        <v>0.59837381747288432</v>
      </c>
      <c r="BA467" s="109"/>
      <c r="BB467" s="109">
        <f t="shared" si="265"/>
        <v>16630.080000000013</v>
      </c>
      <c r="BC467" s="109" t="e">
        <f>(B467*AM467)+(C467*AN467)+(D467*AO467)+(E467*AP467)+(F467*#REF!)+(G467*#REF!)</f>
        <v>#REF!</v>
      </c>
      <c r="BE467" s="108">
        <f t="shared" si="267"/>
        <v>103.839996</v>
      </c>
      <c r="BF467" s="108">
        <f t="shared" si="268"/>
        <v>0</v>
      </c>
    </row>
    <row r="468" spans="1:58" ht="12.75" customHeight="1" x14ac:dyDescent="0.2">
      <c r="A468" s="107">
        <v>42324</v>
      </c>
      <c r="B468" s="109">
        <v>107.220001</v>
      </c>
      <c r="C468" s="109">
        <v>83.169998000000007</v>
      </c>
      <c r="D468" s="109">
        <v>88.410004000000001</v>
      </c>
      <c r="E468" s="109">
        <v>103.389999</v>
      </c>
      <c r="F468" s="109"/>
      <c r="G468" s="109"/>
      <c r="H468" s="109"/>
      <c r="I468" s="109"/>
      <c r="J468" s="148"/>
      <c r="K468" s="109"/>
      <c r="L468" s="156">
        <f>IF(int=Weekly,-$B$4,IF(int=Bi_Weekly,0,IF(int=Monthly,0,IF(int=Quarterly,0,IF(int=Yearly,0,IF(int=None,0,0))))))</f>
        <v>0</v>
      </c>
      <c r="M468" s="110">
        <f t="shared" si="232"/>
        <v>0</v>
      </c>
      <c r="N468" s="126">
        <f t="shared" si="233"/>
        <v>0</v>
      </c>
      <c r="O468" s="110">
        <f t="shared" si="234"/>
        <v>0</v>
      </c>
      <c r="P468" s="110">
        <f t="shared" si="235"/>
        <v>0</v>
      </c>
      <c r="Q468" s="110">
        <f t="shared" si="246"/>
        <v>72.367344841748633</v>
      </c>
      <c r="R468" s="110">
        <f t="shared" si="247"/>
        <v>82.849750983682938</v>
      </c>
      <c r="S468" s="110">
        <f t="shared" si="248"/>
        <v>87.298554629595245</v>
      </c>
      <c r="T468" s="110">
        <f t="shared" si="249"/>
        <v>24.357349525803865</v>
      </c>
      <c r="U468" s="110"/>
      <c r="V468" s="110"/>
      <c r="W468" s="110"/>
      <c r="X468" s="110"/>
      <c r="Y468" s="110"/>
      <c r="Z468" s="110"/>
      <c r="AA468" s="110">
        <f t="shared" si="236"/>
        <v>0</v>
      </c>
      <c r="AB468" s="110">
        <f t="shared" si="237"/>
        <v>0</v>
      </c>
      <c r="AC468" s="110">
        <f t="shared" si="238"/>
        <v>0</v>
      </c>
      <c r="AD468" s="110">
        <f t="shared" si="239"/>
        <v>0</v>
      </c>
      <c r="AE468" s="110">
        <f t="shared" si="240"/>
        <v>0</v>
      </c>
      <c r="AF468" s="110">
        <f t="shared" si="241"/>
        <v>0</v>
      </c>
      <c r="AG468" s="110">
        <f t="shared" si="242"/>
        <v>0</v>
      </c>
      <c r="AH468" s="110">
        <f t="shared" si="243"/>
        <v>0</v>
      </c>
      <c r="AI468" s="110">
        <f t="shared" si="250"/>
        <v>6.3011176572834504</v>
      </c>
      <c r="AJ468" s="110">
        <f t="shared" si="251"/>
        <v>9.7681775212941968</v>
      </c>
      <c r="AK468" s="110">
        <f t="shared" si="252"/>
        <v>8.2997720427946966</v>
      </c>
      <c r="AL468" s="110">
        <f t="shared" si="253"/>
        <v>2.4858055588138313</v>
      </c>
      <c r="AM468" s="110">
        <f t="shared" si="254"/>
        <v>78.668462499032088</v>
      </c>
      <c r="AN468" s="110">
        <f t="shared" si="255"/>
        <v>92.617928504977129</v>
      </c>
      <c r="AO468" s="110">
        <f t="shared" si="256"/>
        <v>95.598326672389945</v>
      </c>
      <c r="AP468" s="110">
        <f t="shared" si="257"/>
        <v>26.843155084617695</v>
      </c>
      <c r="AQ468" s="90">
        <f t="shared" si="258"/>
        <v>0</v>
      </c>
      <c r="AR468" s="90">
        <f t="shared" si="259"/>
        <v>-16630.080000000013</v>
      </c>
      <c r="AS468" s="90">
        <f t="shared" si="260"/>
        <v>24886.212317025289</v>
      </c>
      <c r="AT468" s="89">
        <f t="shared" si="261"/>
        <v>0.49645776310307999</v>
      </c>
      <c r="AU468" s="109">
        <f t="shared" si="266"/>
        <v>1893.4255722897547</v>
      </c>
      <c r="AV468" s="108">
        <f t="shared" si="244"/>
        <v>26779.637889315043</v>
      </c>
      <c r="AW468" s="129">
        <f t="shared" si="262"/>
        <v>0.61031323296791262</v>
      </c>
      <c r="AX468" s="90">
        <f t="shared" si="263"/>
        <v>2478.8154601672568</v>
      </c>
      <c r="AY468" s="108">
        <f t="shared" si="245"/>
        <v>27365.027777192547</v>
      </c>
      <c r="AZ468" s="89">
        <f t="shared" si="264"/>
        <v>0.6455138987420701</v>
      </c>
      <c r="BA468" s="109"/>
      <c r="BB468" s="109">
        <f t="shared" si="265"/>
        <v>16630.080000000013</v>
      </c>
      <c r="BC468" s="109" t="e">
        <f>(B468*AM468)+(C468*AN468)+(D468*AO468)+(E468*AP468)+(F468*#REF!)+(G468*#REF!)</f>
        <v>#REF!</v>
      </c>
      <c r="BE468" s="108">
        <f t="shared" si="267"/>
        <v>107.220001</v>
      </c>
      <c r="BF468" s="108">
        <f t="shared" si="268"/>
        <v>0</v>
      </c>
    </row>
    <row r="469" spans="1:58" ht="12.75" customHeight="1" x14ac:dyDescent="0.2">
      <c r="A469" s="107">
        <v>42331</v>
      </c>
      <c r="B469" s="109">
        <v>107.629997</v>
      </c>
      <c r="C469" s="109">
        <v>83.260002</v>
      </c>
      <c r="D469" s="109">
        <v>89.059997999999993</v>
      </c>
      <c r="E469" s="109">
        <v>104.989998</v>
      </c>
      <c r="F469" s="109"/>
      <c r="G469" s="109"/>
      <c r="H469" s="109"/>
      <c r="I469" s="109"/>
      <c r="J469" s="148"/>
      <c r="K469" s="109"/>
      <c r="L469" s="156">
        <f>IF(int=Weekly,-$B$4,IF(int=Bi_Weekly,-$B$4,IF(int=Monthly,0,IF(int=Quarterly,0,IF(int=Yearly,0,IF(int=None,0,0))))))</f>
        <v>0</v>
      </c>
      <c r="M469" s="110">
        <f t="shared" si="232"/>
        <v>0</v>
      </c>
      <c r="N469" s="126">
        <f t="shared" si="233"/>
        <v>0</v>
      </c>
      <c r="O469" s="110">
        <f t="shared" si="234"/>
        <v>0</v>
      </c>
      <c r="P469" s="110">
        <f t="shared" si="235"/>
        <v>0</v>
      </c>
      <c r="Q469" s="110">
        <f t="shared" si="246"/>
        <v>72.367344841748633</v>
      </c>
      <c r="R469" s="110">
        <f t="shared" si="247"/>
        <v>82.849750983682938</v>
      </c>
      <c r="S469" s="110">
        <f t="shared" si="248"/>
        <v>87.298554629595245</v>
      </c>
      <c r="T469" s="110">
        <f t="shared" si="249"/>
        <v>24.357349525803865</v>
      </c>
      <c r="U469" s="110"/>
      <c r="V469" s="110"/>
      <c r="W469" s="110"/>
      <c r="X469" s="110"/>
      <c r="Y469" s="110"/>
      <c r="Z469" s="110"/>
      <c r="AA469" s="110">
        <f t="shared" si="236"/>
        <v>0</v>
      </c>
      <c r="AB469" s="110">
        <f t="shared" si="237"/>
        <v>0</v>
      </c>
      <c r="AC469" s="110">
        <f t="shared" si="238"/>
        <v>0</v>
      </c>
      <c r="AD469" s="110">
        <f t="shared" si="239"/>
        <v>0</v>
      </c>
      <c r="AE469" s="110">
        <f t="shared" si="240"/>
        <v>0</v>
      </c>
      <c r="AF469" s="110">
        <f t="shared" si="241"/>
        <v>0</v>
      </c>
      <c r="AG469" s="110">
        <f t="shared" si="242"/>
        <v>0</v>
      </c>
      <c r="AH469" s="110">
        <f t="shared" si="243"/>
        <v>0</v>
      </c>
      <c r="AI469" s="110">
        <f t="shared" si="250"/>
        <v>6.3011176572834504</v>
      </c>
      <c r="AJ469" s="110">
        <f t="shared" si="251"/>
        <v>9.7681775212941968</v>
      </c>
      <c r="AK469" s="110">
        <f t="shared" si="252"/>
        <v>8.2997720427946966</v>
      </c>
      <c r="AL469" s="110">
        <f t="shared" si="253"/>
        <v>2.4858055588138313</v>
      </c>
      <c r="AM469" s="110">
        <f t="shared" si="254"/>
        <v>78.668462499032088</v>
      </c>
      <c r="AN469" s="110">
        <f t="shared" si="255"/>
        <v>92.617928504977129</v>
      </c>
      <c r="AO469" s="110">
        <f t="shared" si="256"/>
        <v>95.598326672389945</v>
      </c>
      <c r="AP469" s="110">
        <f t="shared" si="257"/>
        <v>26.843155084617695</v>
      </c>
      <c r="AQ469" s="90">
        <f t="shared" si="258"/>
        <v>0</v>
      </c>
      <c r="AR469" s="90">
        <f t="shared" si="259"/>
        <v>-16630.080000000013</v>
      </c>
      <c r="AS469" s="90">
        <f t="shared" si="260"/>
        <v>25019.054719530406</v>
      </c>
      <c r="AT469" s="89">
        <f t="shared" si="261"/>
        <v>0.50444584268568682</v>
      </c>
      <c r="AU469" s="109">
        <f t="shared" si="266"/>
        <v>1893.4255722897547</v>
      </c>
      <c r="AV469" s="108">
        <f t="shared" si="244"/>
        <v>26912.48029182016</v>
      </c>
      <c r="AW469" s="129">
        <f t="shared" si="262"/>
        <v>0.61830131255051923</v>
      </c>
      <c r="AX469" s="90">
        <f t="shared" si="263"/>
        <v>2491.6501566893794</v>
      </c>
      <c r="AY469" s="108">
        <f t="shared" si="245"/>
        <v>27510.704876219785</v>
      </c>
      <c r="AZ469" s="89">
        <f t="shared" si="264"/>
        <v>0.65427375431866608</v>
      </c>
      <c r="BA469" s="109"/>
      <c r="BB469" s="109">
        <f t="shared" si="265"/>
        <v>16630.080000000013</v>
      </c>
      <c r="BC469" s="109" t="e">
        <f>(B469*AM469)+(C469*AN469)+(D469*AO469)+(E469*AP469)+(F469*#REF!)+(G469*#REF!)</f>
        <v>#REF!</v>
      </c>
      <c r="BE469" s="108">
        <f t="shared" si="267"/>
        <v>107.629997</v>
      </c>
      <c r="BF469" s="108">
        <f t="shared" si="268"/>
        <v>0</v>
      </c>
    </row>
    <row r="470" spans="1:58" ht="12.75" customHeight="1" x14ac:dyDescent="0.2">
      <c r="A470" s="107">
        <v>42338</v>
      </c>
      <c r="B470" s="109">
        <v>107.389999</v>
      </c>
      <c r="C470" s="109">
        <v>83.449996999999996</v>
      </c>
      <c r="D470" s="109">
        <v>88.849997999999999</v>
      </c>
      <c r="E470" s="109">
        <v>103.540001</v>
      </c>
      <c r="F470" s="109"/>
      <c r="G470" s="109"/>
      <c r="H470" s="109"/>
      <c r="I470" s="109"/>
      <c r="J470" s="148"/>
      <c r="K470" s="109"/>
      <c r="L470" s="156">
        <f>IF(int=Weekly,-$B$4,IF(int=Bi_Weekly,0,IF(int=Monthly,0,IF(int=Quarterly,0,IF(int=Yearly,0,IF(int=None,0,0))))))</f>
        <v>0</v>
      </c>
      <c r="M470" s="110">
        <f t="shared" si="232"/>
        <v>0</v>
      </c>
      <c r="N470" s="126">
        <f t="shared" si="233"/>
        <v>0</v>
      </c>
      <c r="O470" s="110">
        <f t="shared" si="234"/>
        <v>0</v>
      </c>
      <c r="P470" s="110">
        <f t="shared" si="235"/>
        <v>0</v>
      </c>
      <c r="Q470" s="110">
        <f t="shared" si="246"/>
        <v>72.367344841748633</v>
      </c>
      <c r="R470" s="110">
        <f t="shared" si="247"/>
        <v>82.849750983682938</v>
      </c>
      <c r="S470" s="110">
        <f t="shared" si="248"/>
        <v>87.298554629595245</v>
      </c>
      <c r="T470" s="110">
        <f t="shared" si="249"/>
        <v>24.357349525803865</v>
      </c>
      <c r="U470" s="110"/>
      <c r="V470" s="110"/>
      <c r="W470" s="110"/>
      <c r="X470" s="110"/>
      <c r="Y470" s="110"/>
      <c r="Z470" s="110"/>
      <c r="AA470" s="110">
        <f t="shared" si="236"/>
        <v>0</v>
      </c>
      <c r="AB470" s="110">
        <f t="shared" si="237"/>
        <v>0</v>
      </c>
      <c r="AC470" s="110">
        <f t="shared" si="238"/>
        <v>0</v>
      </c>
      <c r="AD470" s="110">
        <f t="shared" si="239"/>
        <v>0</v>
      </c>
      <c r="AE470" s="110">
        <f t="shared" si="240"/>
        <v>0</v>
      </c>
      <c r="AF470" s="110">
        <f t="shared" si="241"/>
        <v>0</v>
      </c>
      <c r="AG470" s="110">
        <f t="shared" si="242"/>
        <v>0</v>
      </c>
      <c r="AH470" s="110">
        <f t="shared" si="243"/>
        <v>0</v>
      </c>
      <c r="AI470" s="110">
        <f t="shared" si="250"/>
        <v>6.3011176572834504</v>
      </c>
      <c r="AJ470" s="110">
        <f t="shared" si="251"/>
        <v>9.7681775212941968</v>
      </c>
      <c r="AK470" s="110">
        <f t="shared" si="252"/>
        <v>8.2997720427946966</v>
      </c>
      <c r="AL470" s="110">
        <f t="shared" si="253"/>
        <v>2.4858055588138313</v>
      </c>
      <c r="AM470" s="110">
        <f t="shared" si="254"/>
        <v>78.668462499032088</v>
      </c>
      <c r="AN470" s="110">
        <f t="shared" si="255"/>
        <v>92.617928504977129</v>
      </c>
      <c r="AO470" s="110">
        <f t="shared" si="256"/>
        <v>95.598326672389945</v>
      </c>
      <c r="AP470" s="110">
        <f t="shared" si="257"/>
        <v>26.843155084617695</v>
      </c>
      <c r="AQ470" s="90">
        <f t="shared" si="258"/>
        <v>0</v>
      </c>
      <c r="AR470" s="90">
        <f t="shared" si="259"/>
        <v>-16630.080000000013</v>
      </c>
      <c r="AS470" s="90">
        <f t="shared" si="260"/>
        <v>24963.776959728642</v>
      </c>
      <c r="AT470" s="89">
        <f t="shared" si="261"/>
        <v>0.50112188033542981</v>
      </c>
      <c r="AU470" s="109">
        <f t="shared" si="266"/>
        <v>1893.4255722897547</v>
      </c>
      <c r="AV470" s="108">
        <f t="shared" si="244"/>
        <v>26857.202532018397</v>
      </c>
      <c r="AW470" s="129">
        <f t="shared" si="262"/>
        <v>0.61497735020026223</v>
      </c>
      <c r="AX470" s="90">
        <f t="shared" si="263"/>
        <v>2486.6464432101748</v>
      </c>
      <c r="AY470" s="108">
        <f t="shared" si="245"/>
        <v>27450.423402938817</v>
      </c>
      <c r="AZ470" s="89">
        <f t="shared" si="264"/>
        <v>0.65064890866061953</v>
      </c>
      <c r="BA470" s="109"/>
      <c r="BB470" s="109">
        <f t="shared" si="265"/>
        <v>16630.080000000013</v>
      </c>
      <c r="BC470" s="109" t="e">
        <f>(B470*AM470)+(C470*AN470)+(D470*AO470)+(E470*AP470)+(F470*#REF!)+(G470*#REF!)</f>
        <v>#REF!</v>
      </c>
      <c r="BE470" s="108">
        <f t="shared" si="267"/>
        <v>107.389999</v>
      </c>
      <c r="BF470" s="108">
        <f t="shared" si="268"/>
        <v>0</v>
      </c>
    </row>
    <row r="471" spans="1:58" ht="12.75" customHeight="1" x14ac:dyDescent="0.2">
      <c r="A471" s="107">
        <v>42345</v>
      </c>
      <c r="B471" s="109">
        <v>103.239998</v>
      </c>
      <c r="C471" s="109">
        <v>80.400002000000001</v>
      </c>
      <c r="D471" s="109">
        <v>84.980002999999996</v>
      </c>
      <c r="E471" s="109">
        <v>98.639999000000003</v>
      </c>
      <c r="F471" s="109"/>
      <c r="G471" s="109"/>
      <c r="H471" s="109"/>
      <c r="I471" s="109"/>
      <c r="J471" s="148"/>
      <c r="K471" s="109"/>
      <c r="L471" s="156">
        <f>IF(int=Weekly,-$B$4,IF(int=Bi_Weekly,-$B$4,IF(int=Monthly,-$B$4,IF(int=Quarterly,0,IF(int=Yearly,0,IF(int=None,0,0))))))</f>
        <v>0</v>
      </c>
      <c r="M471" s="110">
        <f t="shared" si="232"/>
        <v>0</v>
      </c>
      <c r="N471" s="126">
        <f t="shared" si="233"/>
        <v>0</v>
      </c>
      <c r="O471" s="110">
        <f t="shared" si="234"/>
        <v>0</v>
      </c>
      <c r="P471" s="110">
        <f t="shared" si="235"/>
        <v>0</v>
      </c>
      <c r="Q471" s="110">
        <f t="shared" si="246"/>
        <v>72.367344841748633</v>
      </c>
      <c r="R471" s="110">
        <f t="shared" si="247"/>
        <v>82.849750983682938</v>
      </c>
      <c r="S471" s="110">
        <f t="shared" si="248"/>
        <v>87.298554629595245</v>
      </c>
      <c r="T471" s="110">
        <f t="shared" si="249"/>
        <v>24.357349525803865</v>
      </c>
      <c r="U471" s="110"/>
      <c r="V471" s="110"/>
      <c r="W471" s="110"/>
      <c r="X471" s="110"/>
      <c r="Y471" s="110"/>
      <c r="Z471" s="110"/>
      <c r="AA471" s="110">
        <f t="shared" si="236"/>
        <v>0</v>
      </c>
      <c r="AB471" s="110">
        <f t="shared" si="237"/>
        <v>0</v>
      </c>
      <c r="AC471" s="110">
        <f t="shared" si="238"/>
        <v>0</v>
      </c>
      <c r="AD471" s="110">
        <f t="shared" si="239"/>
        <v>0</v>
      </c>
      <c r="AE471" s="110">
        <f t="shared" si="240"/>
        <v>0</v>
      </c>
      <c r="AF471" s="110">
        <f t="shared" si="241"/>
        <v>0</v>
      </c>
      <c r="AG471" s="110">
        <f t="shared" si="242"/>
        <v>0</v>
      </c>
      <c r="AH471" s="110">
        <f t="shared" si="243"/>
        <v>0</v>
      </c>
      <c r="AI471" s="110">
        <f t="shared" si="250"/>
        <v>6.3011176572834504</v>
      </c>
      <c r="AJ471" s="110">
        <f t="shared" si="251"/>
        <v>9.7681775212941968</v>
      </c>
      <c r="AK471" s="110">
        <f t="shared" si="252"/>
        <v>8.2997720427946966</v>
      </c>
      <c r="AL471" s="110">
        <f t="shared" si="253"/>
        <v>2.4858055588138313</v>
      </c>
      <c r="AM471" s="110">
        <f t="shared" si="254"/>
        <v>78.668462499032088</v>
      </c>
      <c r="AN471" s="110">
        <f t="shared" si="255"/>
        <v>92.617928504977129</v>
      </c>
      <c r="AO471" s="110">
        <f t="shared" si="256"/>
        <v>95.598326672389945</v>
      </c>
      <c r="AP471" s="110">
        <f t="shared" si="257"/>
        <v>26.843155084617695</v>
      </c>
      <c r="AQ471" s="90">
        <f t="shared" si="258"/>
        <v>0</v>
      </c>
      <c r="AR471" s="90">
        <f t="shared" si="259"/>
        <v>-16630.080000000013</v>
      </c>
      <c r="AS471" s="90">
        <f t="shared" si="260"/>
        <v>23953.565048701661</v>
      </c>
      <c r="AT471" s="89">
        <f t="shared" si="261"/>
        <v>0.44037581591319119</v>
      </c>
      <c r="AU471" s="109">
        <f t="shared" si="266"/>
        <v>1893.4255722897547</v>
      </c>
      <c r="AV471" s="108">
        <f t="shared" si="244"/>
        <v>25846.990620991415</v>
      </c>
      <c r="AW471" s="129">
        <f t="shared" si="262"/>
        <v>0.55423128577802361</v>
      </c>
      <c r="AX471" s="90">
        <f t="shared" si="263"/>
        <v>2386.4033775157168</v>
      </c>
      <c r="AY471" s="108">
        <f t="shared" si="245"/>
        <v>26339.968426217376</v>
      </c>
      <c r="AZ471" s="89">
        <f t="shared" si="264"/>
        <v>0.5838750280345828</v>
      </c>
      <c r="BA471" s="109"/>
      <c r="BB471" s="109">
        <f t="shared" si="265"/>
        <v>16630.080000000013</v>
      </c>
      <c r="BC471" s="109" t="e">
        <f>(B471*AM471)+(C471*AN471)+(D471*AO471)+(E471*AP471)+(F471*#REF!)+(G471*#REF!)</f>
        <v>#REF!</v>
      </c>
      <c r="BE471" s="108">
        <f t="shared" si="267"/>
        <v>103.239998</v>
      </c>
      <c r="BF471" s="108">
        <f t="shared" si="268"/>
        <v>0</v>
      </c>
    </row>
    <row r="472" spans="1:58" ht="12.75" customHeight="1" x14ac:dyDescent="0.2">
      <c r="A472" s="107">
        <v>42352</v>
      </c>
      <c r="B472" s="109">
        <v>102.900002</v>
      </c>
      <c r="C472" s="109">
        <v>80.470000999999996</v>
      </c>
      <c r="D472" s="109">
        <v>84.459998999999996</v>
      </c>
      <c r="E472" s="109">
        <v>97.650002000000001</v>
      </c>
      <c r="F472" s="109"/>
      <c r="G472" s="109"/>
      <c r="H472" s="109"/>
      <c r="I472" s="109"/>
      <c r="J472" s="148"/>
      <c r="K472" s="109"/>
      <c r="L472" s="156">
        <f>IF(int=Weekly,-$B$4,IF(int=Bi_Weekly,0,IF(int=Monthly,0,IF(int=Quarterly,0,IF(int=Yearly,0,IF(int=None,0,0))))))</f>
        <v>0</v>
      </c>
      <c r="M472" s="110">
        <f t="shared" si="232"/>
        <v>0</v>
      </c>
      <c r="N472" s="126">
        <f t="shared" si="233"/>
        <v>0</v>
      </c>
      <c r="O472" s="110">
        <f t="shared" si="234"/>
        <v>0</v>
      </c>
      <c r="P472" s="110">
        <f t="shared" si="235"/>
        <v>0</v>
      </c>
      <c r="Q472" s="110">
        <f t="shared" si="246"/>
        <v>72.367344841748633</v>
      </c>
      <c r="R472" s="110">
        <f t="shared" si="247"/>
        <v>82.849750983682938</v>
      </c>
      <c r="S472" s="110">
        <f t="shared" si="248"/>
        <v>87.298554629595245</v>
      </c>
      <c r="T472" s="110">
        <f t="shared" si="249"/>
        <v>24.357349525803865</v>
      </c>
      <c r="U472" s="110"/>
      <c r="V472" s="110"/>
      <c r="W472" s="110"/>
      <c r="X472" s="110"/>
      <c r="Y472" s="110"/>
      <c r="Z472" s="110">
        <v>0.159</v>
      </c>
      <c r="AA472" s="110">
        <f t="shared" si="236"/>
        <v>0</v>
      </c>
      <c r="AB472" s="110">
        <f t="shared" si="237"/>
        <v>0</v>
      </c>
      <c r="AC472" s="110">
        <f t="shared" si="238"/>
        <v>0</v>
      </c>
      <c r="AD472" s="110">
        <f t="shared" si="239"/>
        <v>0</v>
      </c>
      <c r="AE472" s="110">
        <f t="shared" si="240"/>
        <v>0</v>
      </c>
      <c r="AF472" s="110">
        <f t="shared" si="241"/>
        <v>0</v>
      </c>
      <c r="AG472" s="110">
        <f t="shared" si="242"/>
        <v>0</v>
      </c>
      <c r="AH472" s="110">
        <f t="shared" si="243"/>
        <v>0</v>
      </c>
      <c r="AI472" s="110">
        <f t="shared" si="250"/>
        <v>6.3011176572834504</v>
      </c>
      <c r="AJ472" s="110">
        <f t="shared" si="251"/>
        <v>9.7681775212941968</v>
      </c>
      <c r="AK472" s="110">
        <f t="shared" si="252"/>
        <v>8.2997720427946966</v>
      </c>
      <c r="AL472" s="110">
        <f t="shared" si="253"/>
        <v>2.4858055588138313</v>
      </c>
      <c r="AM472" s="110">
        <f t="shared" si="254"/>
        <v>78.668462499032088</v>
      </c>
      <c r="AN472" s="110">
        <f t="shared" si="255"/>
        <v>92.617928504977129</v>
      </c>
      <c r="AO472" s="110">
        <f t="shared" si="256"/>
        <v>95.598326672389945</v>
      </c>
      <c r="AP472" s="110">
        <f t="shared" si="257"/>
        <v>26.843155084617695</v>
      </c>
      <c r="AQ472" s="90">
        <f t="shared" si="258"/>
        <v>0</v>
      </c>
      <c r="AR472" s="90">
        <f t="shared" si="259"/>
        <v>-16630.080000000013</v>
      </c>
      <c r="AS472" s="90">
        <f t="shared" si="260"/>
        <v>23865.250540083849</v>
      </c>
      <c r="AT472" s="89">
        <f t="shared" si="261"/>
        <v>0.43506528772464304</v>
      </c>
      <c r="AU472" s="109">
        <f t="shared" si="266"/>
        <v>1893.4255722897547</v>
      </c>
      <c r="AV472" s="108">
        <f t="shared" si="244"/>
        <v>25758.676112373603</v>
      </c>
      <c r="AW472" s="129">
        <f t="shared" si="262"/>
        <v>0.54892075758947545</v>
      </c>
      <c r="AX472" s="90">
        <f t="shared" si="263"/>
        <v>2378.1679306678739</v>
      </c>
      <c r="AY472" s="108">
        <f t="shared" si="245"/>
        <v>26243.418470751723</v>
      </c>
      <c r="AZ472" s="89">
        <f t="shared" si="264"/>
        <v>0.57806928594160123</v>
      </c>
      <c r="BA472" s="109"/>
      <c r="BB472" s="109">
        <f t="shared" si="265"/>
        <v>16630.080000000013</v>
      </c>
      <c r="BC472" s="109" t="e">
        <f>(B472*AM472)+(C472*AN472)+(D472*AO472)+(E472*AP472)+(F472*#REF!)+(G472*#REF!)</f>
        <v>#REF!</v>
      </c>
      <c r="BE472" s="108">
        <f t="shared" si="267"/>
        <v>102.900002</v>
      </c>
      <c r="BF472" s="108">
        <f t="shared" si="268"/>
        <v>0</v>
      </c>
    </row>
    <row r="473" spans="1:58" ht="12.75" customHeight="1" x14ac:dyDescent="0.2">
      <c r="A473" s="107">
        <v>42359</v>
      </c>
      <c r="B473" s="109">
        <v>105.230003</v>
      </c>
      <c r="C473" s="109">
        <v>82.400002000000001</v>
      </c>
      <c r="D473" s="109">
        <v>86.889999000000003</v>
      </c>
      <c r="E473" s="109">
        <v>100.260002</v>
      </c>
      <c r="F473" s="109"/>
      <c r="G473" s="109"/>
      <c r="H473" s="109"/>
      <c r="I473" s="109"/>
      <c r="J473" s="148"/>
      <c r="K473" s="109"/>
      <c r="L473" s="156">
        <f>IF(int=Weekly,-$B$4,IF(int=Bi_Weekly,-$B$4,IF(int=Monthly,0,IF(int=Quarterly,0,IF(int=Yearly,0,IF(int=None,0,0))))))</f>
        <v>0</v>
      </c>
      <c r="M473" s="110">
        <f t="shared" si="232"/>
        <v>0</v>
      </c>
      <c r="N473" s="126">
        <f t="shared" si="233"/>
        <v>0</v>
      </c>
      <c r="O473" s="110">
        <f t="shared" si="234"/>
        <v>0</v>
      </c>
      <c r="P473" s="110">
        <f t="shared" si="235"/>
        <v>0</v>
      </c>
      <c r="Q473" s="110">
        <f t="shared" si="246"/>
        <v>72.367344841748633</v>
      </c>
      <c r="R473" s="110">
        <f t="shared" si="247"/>
        <v>82.849750983682938</v>
      </c>
      <c r="S473" s="110">
        <f t="shared" si="248"/>
        <v>87.298554629595245</v>
      </c>
      <c r="T473" s="110">
        <f t="shared" si="249"/>
        <v>24.357349525803865</v>
      </c>
      <c r="U473" s="110">
        <v>0.58300099999999999</v>
      </c>
      <c r="V473" s="110">
        <v>0.58799999999999997</v>
      </c>
      <c r="W473" s="110">
        <v>0.53800000000000003</v>
      </c>
      <c r="X473" s="110">
        <v>0.74399999999999999</v>
      </c>
      <c r="Y473" s="110">
        <v>0.221</v>
      </c>
      <c r="Z473" s="110"/>
      <c r="AA473" s="110">
        <f t="shared" si="236"/>
        <v>42.190234410084294</v>
      </c>
      <c r="AB473" s="110">
        <f t="shared" si="237"/>
        <v>48.715653578405565</v>
      </c>
      <c r="AC473" s="110">
        <f t="shared" si="238"/>
        <v>46.966622390722243</v>
      </c>
      <c r="AD473" s="110">
        <f t="shared" si="239"/>
        <v>18.121868047198078</v>
      </c>
      <c r="AE473" s="110">
        <f t="shared" si="240"/>
        <v>0.40093350952469609</v>
      </c>
      <c r="AF473" s="110">
        <f t="shared" si="241"/>
        <v>0.5912093737377041</v>
      </c>
      <c r="AG473" s="110">
        <f t="shared" si="242"/>
        <v>0.54052966890611009</v>
      </c>
      <c r="AH473" s="110">
        <f t="shared" si="243"/>
        <v>0.18074873015859383</v>
      </c>
      <c r="AI473" s="110">
        <f t="shared" si="250"/>
        <v>6.7020511668081468</v>
      </c>
      <c r="AJ473" s="110">
        <f t="shared" si="251"/>
        <v>10.359386895031902</v>
      </c>
      <c r="AK473" s="110">
        <f t="shared" si="252"/>
        <v>8.8403017117008069</v>
      </c>
      <c r="AL473" s="110">
        <f t="shared" si="253"/>
        <v>2.6665542889724252</v>
      </c>
      <c r="AM473" s="110">
        <f t="shared" si="254"/>
        <v>79.06939600855678</v>
      </c>
      <c r="AN473" s="110">
        <f t="shared" si="255"/>
        <v>93.209137878714841</v>
      </c>
      <c r="AO473" s="110">
        <f t="shared" si="256"/>
        <v>96.138856341296048</v>
      </c>
      <c r="AP473" s="110">
        <f t="shared" si="257"/>
        <v>27.02390381477629</v>
      </c>
      <c r="AQ473" s="90">
        <f t="shared" si="258"/>
        <v>155.99437842641021</v>
      </c>
      <c r="AR473" s="90">
        <f t="shared" si="259"/>
        <v>-16630.080000000013</v>
      </c>
      <c r="AS473" s="90">
        <f t="shared" si="260"/>
        <v>24469.474798192987</v>
      </c>
      <c r="AT473" s="89">
        <f t="shared" si="261"/>
        <v>0.47139850188291144</v>
      </c>
      <c r="AU473" s="109">
        <f t="shared" si="266"/>
        <v>2049.4199507161647</v>
      </c>
      <c r="AV473" s="108">
        <f t="shared" si="244"/>
        <v>26518.894748909152</v>
      </c>
      <c r="AW473" s="129">
        <f t="shared" si="262"/>
        <v>0.59463422598743554</v>
      </c>
      <c r="AX473" s="90">
        <f t="shared" si="263"/>
        <v>2594.3529104936429</v>
      </c>
      <c r="AY473" s="108">
        <f t="shared" si="245"/>
        <v>27063.827708686629</v>
      </c>
      <c r="AZ473" s="89">
        <f t="shared" si="264"/>
        <v>0.62740213568946213</v>
      </c>
      <c r="BA473" s="109"/>
      <c r="BB473" s="109">
        <f t="shared" si="265"/>
        <v>16630.080000000013</v>
      </c>
      <c r="BC473" s="109" t="e">
        <f>(B473*AM473)+(C473*AN473)+(D473*AO473)+(E473*AP473)+(F473*#REF!)+(G473*#REF!)</f>
        <v>#REF!</v>
      </c>
      <c r="BE473" s="108">
        <f t="shared" si="267"/>
        <v>105.230003</v>
      </c>
      <c r="BF473" s="108">
        <f t="shared" si="268"/>
        <v>0</v>
      </c>
    </row>
    <row r="474" spans="1:58" ht="12.75" customHeight="1" x14ac:dyDescent="0.2">
      <c r="A474" s="107">
        <v>42366</v>
      </c>
      <c r="B474" s="109">
        <v>104.300003</v>
      </c>
      <c r="C474" s="109">
        <v>81.519997000000004</v>
      </c>
      <c r="D474" s="109">
        <v>85.949996999999996</v>
      </c>
      <c r="E474" s="109">
        <v>98.769997000000004</v>
      </c>
      <c r="F474" s="109"/>
      <c r="G474" s="109"/>
      <c r="H474" s="109"/>
      <c r="I474" s="109"/>
      <c r="J474" s="148"/>
      <c r="K474" s="109"/>
      <c r="L474" s="156">
        <f>IF(int=Weekly,-$B$4,IF(int=Bi_Weekly,0,IF(int=Monthly,0,IF(int=Quarterly,0,IF(int=Yearly,0,IF(int=None,0,0))))))</f>
        <v>0</v>
      </c>
      <c r="M474" s="110">
        <f t="shared" si="232"/>
        <v>0</v>
      </c>
      <c r="N474" s="126">
        <f t="shared" si="233"/>
        <v>0</v>
      </c>
      <c r="O474" s="110">
        <f t="shared" si="234"/>
        <v>0</v>
      </c>
      <c r="P474" s="110">
        <f t="shared" si="235"/>
        <v>0</v>
      </c>
      <c r="Q474" s="110">
        <f t="shared" si="246"/>
        <v>72.367344841748633</v>
      </c>
      <c r="R474" s="110">
        <f t="shared" si="247"/>
        <v>82.849750983682938</v>
      </c>
      <c r="S474" s="110">
        <f t="shared" si="248"/>
        <v>87.298554629595245</v>
      </c>
      <c r="T474" s="110">
        <f t="shared" si="249"/>
        <v>24.357349525803865</v>
      </c>
      <c r="U474" s="110"/>
      <c r="V474" s="110"/>
      <c r="W474" s="110"/>
      <c r="X474" s="110"/>
      <c r="Y474" s="110"/>
      <c r="Z474" s="110"/>
      <c r="AA474" s="110">
        <f t="shared" si="236"/>
        <v>0</v>
      </c>
      <c r="AB474" s="110">
        <f t="shared" si="237"/>
        <v>0</v>
      </c>
      <c r="AC474" s="110">
        <f t="shared" si="238"/>
        <v>0</v>
      </c>
      <c r="AD474" s="110">
        <f t="shared" si="239"/>
        <v>0</v>
      </c>
      <c r="AE474" s="110">
        <f t="shared" si="240"/>
        <v>0</v>
      </c>
      <c r="AF474" s="110">
        <f t="shared" si="241"/>
        <v>0</v>
      </c>
      <c r="AG474" s="110">
        <f t="shared" si="242"/>
        <v>0</v>
      </c>
      <c r="AH474" s="110">
        <f t="shared" si="243"/>
        <v>0</v>
      </c>
      <c r="AI474" s="110">
        <f t="shared" si="250"/>
        <v>6.7020511668081468</v>
      </c>
      <c r="AJ474" s="110">
        <f t="shared" si="251"/>
        <v>10.359386895031902</v>
      </c>
      <c r="AK474" s="110">
        <f t="shared" si="252"/>
        <v>8.8403017117008069</v>
      </c>
      <c r="AL474" s="110">
        <f t="shared" si="253"/>
        <v>2.6665542889724252</v>
      </c>
      <c r="AM474" s="110">
        <f t="shared" si="254"/>
        <v>79.06939600855678</v>
      </c>
      <c r="AN474" s="110">
        <f t="shared" si="255"/>
        <v>93.209137878714841</v>
      </c>
      <c r="AO474" s="110">
        <f t="shared" si="256"/>
        <v>96.138856341296048</v>
      </c>
      <c r="AP474" s="110">
        <f t="shared" si="257"/>
        <v>27.02390381477629</v>
      </c>
      <c r="AQ474" s="90">
        <f t="shared" si="258"/>
        <v>0</v>
      </c>
      <c r="AR474" s="90">
        <f t="shared" si="259"/>
        <v>-16630.080000000013</v>
      </c>
      <c r="AS474" s="90">
        <f t="shared" si="260"/>
        <v>24210.911583846646</v>
      </c>
      <c r="AT474" s="89">
        <f t="shared" si="261"/>
        <v>0.45585057822010633</v>
      </c>
      <c r="AU474" s="109">
        <f t="shared" si="266"/>
        <v>2049.4199507161647</v>
      </c>
      <c r="AV474" s="108">
        <f t="shared" si="244"/>
        <v>26260.331534562811</v>
      </c>
      <c r="AW474" s="129">
        <f t="shared" si="262"/>
        <v>0.57908630232463043</v>
      </c>
      <c r="AX474" s="90">
        <f t="shared" si="263"/>
        <v>2566.7206101310057</v>
      </c>
      <c r="AY474" s="108">
        <f t="shared" si="245"/>
        <v>26777.632193977654</v>
      </c>
      <c r="AZ474" s="89">
        <f t="shared" si="264"/>
        <v>0.61019262649233386</v>
      </c>
      <c r="BA474" s="109"/>
      <c r="BB474" s="109">
        <f t="shared" si="265"/>
        <v>16630.080000000013</v>
      </c>
      <c r="BC474" s="109" t="e">
        <f>(B474*AM474)+(C474*AN474)+(D474*AO474)+(E474*AP474)+(F474*#REF!)+(G474*#REF!)</f>
        <v>#REF!</v>
      </c>
      <c r="BE474" s="108">
        <f t="shared" si="267"/>
        <v>104.300003</v>
      </c>
      <c r="BF474" s="108">
        <f t="shared" si="268"/>
        <v>0</v>
      </c>
    </row>
    <row r="475" spans="1:58" ht="12.75" customHeight="1" x14ac:dyDescent="0.2">
      <c r="A475" s="107">
        <v>42373</v>
      </c>
      <c r="B475" s="109">
        <v>97.970000999999996</v>
      </c>
      <c r="C475" s="109">
        <v>76.860000999999997</v>
      </c>
      <c r="D475" s="109">
        <v>80.430000000000007</v>
      </c>
      <c r="E475" s="109">
        <v>92.269997000000004</v>
      </c>
      <c r="F475" s="109"/>
      <c r="G475" s="109"/>
      <c r="H475" s="109"/>
      <c r="I475" s="109"/>
      <c r="J475" s="148"/>
      <c r="K475" s="109"/>
      <c r="L475" s="156">
        <f>IF(int=Weekly,-$B$4,IF(int=Bi_Weekly,-$B$4,IF(int=Monthly,-$B$4,IF(int=Quarterly,0,IF(int=Yearly,0,IF(int=None,0,0))))))</f>
        <v>0</v>
      </c>
      <c r="M475" s="110">
        <f t="shared" si="232"/>
        <v>0</v>
      </c>
      <c r="N475" s="126">
        <f t="shared" si="233"/>
        <v>0</v>
      </c>
      <c r="O475" s="110">
        <f t="shared" si="234"/>
        <v>0</v>
      </c>
      <c r="P475" s="110">
        <f t="shared" si="235"/>
        <v>0</v>
      </c>
      <c r="Q475" s="110">
        <f t="shared" si="246"/>
        <v>72.367344841748633</v>
      </c>
      <c r="R475" s="110">
        <f t="shared" si="247"/>
        <v>82.849750983682938</v>
      </c>
      <c r="S475" s="110">
        <f t="shared" si="248"/>
        <v>87.298554629595245</v>
      </c>
      <c r="T475" s="110">
        <f t="shared" si="249"/>
        <v>24.357349525803865</v>
      </c>
      <c r="U475" s="110"/>
      <c r="V475" s="110"/>
      <c r="W475" s="110"/>
      <c r="X475" s="110"/>
      <c r="Y475" s="110"/>
      <c r="Z475" s="110"/>
      <c r="AA475" s="110">
        <f t="shared" si="236"/>
        <v>0</v>
      </c>
      <c r="AB475" s="110">
        <f t="shared" si="237"/>
        <v>0</v>
      </c>
      <c r="AC475" s="110">
        <f t="shared" si="238"/>
        <v>0</v>
      </c>
      <c r="AD475" s="110">
        <f t="shared" si="239"/>
        <v>0</v>
      </c>
      <c r="AE475" s="110">
        <f t="shared" si="240"/>
        <v>0</v>
      </c>
      <c r="AF475" s="110">
        <f t="shared" si="241"/>
        <v>0</v>
      </c>
      <c r="AG475" s="110">
        <f t="shared" si="242"/>
        <v>0</v>
      </c>
      <c r="AH475" s="110">
        <f t="shared" si="243"/>
        <v>0</v>
      </c>
      <c r="AI475" s="110">
        <f t="shared" si="250"/>
        <v>6.7020511668081468</v>
      </c>
      <c r="AJ475" s="110">
        <f t="shared" si="251"/>
        <v>10.359386895031902</v>
      </c>
      <c r="AK475" s="110">
        <f t="shared" si="252"/>
        <v>8.8403017117008069</v>
      </c>
      <c r="AL475" s="110">
        <f t="shared" si="253"/>
        <v>2.6665542889724252</v>
      </c>
      <c r="AM475" s="110">
        <f t="shared" si="254"/>
        <v>79.06939600855678</v>
      </c>
      <c r="AN475" s="110">
        <f t="shared" si="255"/>
        <v>93.209137878714841</v>
      </c>
      <c r="AO475" s="110">
        <f t="shared" si="256"/>
        <v>96.138856341296048</v>
      </c>
      <c r="AP475" s="110">
        <f t="shared" si="257"/>
        <v>27.02390381477629</v>
      </c>
      <c r="AQ475" s="90">
        <f t="shared" si="258"/>
        <v>0</v>
      </c>
      <c r="AR475" s="90">
        <f t="shared" si="259"/>
        <v>-16630.080000000013</v>
      </c>
      <c r="AS475" s="90">
        <f t="shared" si="260"/>
        <v>22726.536106501298</v>
      </c>
      <c r="AT475" s="89">
        <f t="shared" si="261"/>
        <v>0.36659210938860665</v>
      </c>
      <c r="AU475" s="109">
        <f t="shared" si="266"/>
        <v>2049.4199507161647</v>
      </c>
      <c r="AV475" s="108">
        <f t="shared" si="244"/>
        <v>24775.956057217463</v>
      </c>
      <c r="AW475" s="129">
        <f t="shared" si="262"/>
        <v>0.48982783349313075</v>
      </c>
      <c r="AX475" s="90">
        <f t="shared" si="263"/>
        <v>2409.8908695417031</v>
      </c>
      <c r="AY475" s="108">
        <f t="shared" si="245"/>
        <v>25136.426976043003</v>
      </c>
      <c r="AZ475" s="89">
        <f t="shared" si="264"/>
        <v>0.51150367142208486</v>
      </c>
      <c r="BA475" s="109"/>
      <c r="BB475" s="109">
        <f t="shared" si="265"/>
        <v>16630.080000000013</v>
      </c>
      <c r="BC475" s="109" t="e">
        <f>(B475*AM475)+(C475*AN475)+(D475*AO475)+(E475*AP475)+(F475*#REF!)+(G475*#REF!)</f>
        <v>#REF!</v>
      </c>
      <c r="BE475" s="108">
        <f t="shared" si="267"/>
        <v>97.970000999999996</v>
      </c>
      <c r="BF475" s="108">
        <f t="shared" si="268"/>
        <v>0</v>
      </c>
    </row>
    <row r="476" spans="1:58" ht="12.75" customHeight="1" x14ac:dyDescent="0.2">
      <c r="A476" s="107">
        <v>42380</v>
      </c>
      <c r="B476" s="109">
        <v>95.459998999999996</v>
      </c>
      <c r="C476" s="109">
        <v>75.239998</v>
      </c>
      <c r="D476" s="109">
        <v>77.730002999999996</v>
      </c>
      <c r="E476" s="109">
        <v>89.190002000000007</v>
      </c>
      <c r="F476" s="109"/>
      <c r="G476" s="109"/>
      <c r="H476" s="109"/>
      <c r="I476" s="109"/>
      <c r="J476" s="148"/>
      <c r="K476" s="109"/>
      <c r="L476" s="156">
        <f>IF(int=Weekly,-$B$4,IF(int=Bi_Weekly,0,IF(int=Monthly,0,IF(int=Quarterly,0,IF(int=Yearly,0,IF(int=None,0,0))))))</f>
        <v>0</v>
      </c>
      <c r="M476" s="110">
        <f t="shared" si="232"/>
        <v>0</v>
      </c>
      <c r="N476" s="126">
        <f t="shared" si="233"/>
        <v>0</v>
      </c>
      <c r="O476" s="110">
        <f t="shared" si="234"/>
        <v>0</v>
      </c>
      <c r="P476" s="110">
        <f t="shared" si="235"/>
        <v>0</v>
      </c>
      <c r="Q476" s="110">
        <f t="shared" si="246"/>
        <v>72.367344841748633</v>
      </c>
      <c r="R476" s="110">
        <f t="shared" si="247"/>
        <v>82.849750983682938</v>
      </c>
      <c r="S476" s="110">
        <f t="shared" si="248"/>
        <v>87.298554629595245</v>
      </c>
      <c r="T476" s="110">
        <f t="shared" si="249"/>
        <v>24.357349525803865</v>
      </c>
      <c r="U476" s="110"/>
      <c r="V476" s="110"/>
      <c r="W476" s="110"/>
      <c r="X476" s="110"/>
      <c r="Y476" s="110"/>
      <c r="Z476" s="110"/>
      <c r="AA476" s="110">
        <f t="shared" si="236"/>
        <v>0</v>
      </c>
      <c r="AB476" s="110">
        <f t="shared" si="237"/>
        <v>0</v>
      </c>
      <c r="AC476" s="110">
        <f t="shared" si="238"/>
        <v>0</v>
      </c>
      <c r="AD476" s="110">
        <f t="shared" si="239"/>
        <v>0</v>
      </c>
      <c r="AE476" s="110">
        <f t="shared" si="240"/>
        <v>0</v>
      </c>
      <c r="AF476" s="110">
        <f t="shared" si="241"/>
        <v>0</v>
      </c>
      <c r="AG476" s="110">
        <f t="shared" si="242"/>
        <v>0</v>
      </c>
      <c r="AH476" s="110">
        <f t="shared" si="243"/>
        <v>0</v>
      </c>
      <c r="AI476" s="110">
        <f t="shared" si="250"/>
        <v>6.7020511668081468</v>
      </c>
      <c r="AJ476" s="110">
        <f t="shared" si="251"/>
        <v>10.359386895031902</v>
      </c>
      <c r="AK476" s="110">
        <f t="shared" si="252"/>
        <v>8.8403017117008069</v>
      </c>
      <c r="AL476" s="110">
        <f t="shared" si="253"/>
        <v>2.6665542889724252</v>
      </c>
      <c r="AM476" s="110">
        <f t="shared" si="254"/>
        <v>79.06939600855678</v>
      </c>
      <c r="AN476" s="110">
        <f t="shared" si="255"/>
        <v>93.209137878714841</v>
      </c>
      <c r="AO476" s="110">
        <f t="shared" si="256"/>
        <v>96.138856341296048</v>
      </c>
      <c r="AP476" s="110">
        <f t="shared" si="257"/>
        <v>27.02390381477629</v>
      </c>
      <c r="AQ476" s="90">
        <f t="shared" si="258"/>
        <v>0</v>
      </c>
      <c r="AR476" s="90">
        <f t="shared" si="259"/>
        <v>-16630.080000000013</v>
      </c>
      <c r="AS476" s="90">
        <f t="shared" si="260"/>
        <v>22099.95073071403</v>
      </c>
      <c r="AT476" s="89">
        <f t="shared" si="261"/>
        <v>0.32891427646253146</v>
      </c>
      <c r="AU476" s="109">
        <f t="shared" si="266"/>
        <v>2049.4199507161647</v>
      </c>
      <c r="AV476" s="108">
        <f t="shared" si="244"/>
        <v>24149.370681430195</v>
      </c>
      <c r="AW476" s="129">
        <f t="shared" si="262"/>
        <v>0.45215000056705534</v>
      </c>
      <c r="AX476" s="90">
        <f t="shared" si="263"/>
        <v>2344.2047078828491</v>
      </c>
      <c r="AY476" s="108">
        <f t="shared" si="245"/>
        <v>24444.155438596878</v>
      </c>
      <c r="AZ476" s="89">
        <f t="shared" si="264"/>
        <v>0.46987599810685565</v>
      </c>
      <c r="BA476" s="109"/>
      <c r="BB476" s="109">
        <f t="shared" si="265"/>
        <v>16630.080000000013</v>
      </c>
      <c r="BC476" s="109" t="e">
        <f>(B476*AM476)+(C476*AN476)+(D476*AO476)+(E476*AP476)+(F476*#REF!)+(G476*#REF!)</f>
        <v>#REF!</v>
      </c>
      <c r="BE476" s="108">
        <f t="shared" si="267"/>
        <v>95.459998999999996</v>
      </c>
      <c r="BF476" s="108">
        <f t="shared" si="268"/>
        <v>0</v>
      </c>
    </row>
    <row r="477" spans="1:58" ht="12.75" customHeight="1" x14ac:dyDescent="0.2">
      <c r="A477" s="107">
        <v>42388</v>
      </c>
      <c r="B477" s="109">
        <v>96.809997999999993</v>
      </c>
      <c r="C477" s="109">
        <v>75.760002</v>
      </c>
      <c r="D477" s="109">
        <v>78.230002999999996</v>
      </c>
      <c r="E477" s="109">
        <v>90.010002</v>
      </c>
      <c r="F477" s="109"/>
      <c r="G477" s="109"/>
      <c r="H477" s="109"/>
      <c r="I477" s="109"/>
      <c r="J477" s="148"/>
      <c r="K477" s="109"/>
      <c r="L477" s="156">
        <f>IF(int=Weekly,-$B$4,IF(int=Bi_Weekly,-$B$4,IF(int=Monthly,0,IF(int=Quarterly,-$B$4,IF(int=Yearly,0,IF(int=None,0,0))))))</f>
        <v>-489.12</v>
      </c>
      <c r="M477" s="110">
        <f t="shared" si="232"/>
        <v>1.6202952922279785</v>
      </c>
      <c r="N477" s="126">
        <f t="shared" si="233"/>
        <v>1.875519485862738</v>
      </c>
      <c r="O477" s="110">
        <f t="shared" si="234"/>
        <v>1.8081745951102675</v>
      </c>
      <c r="P477" s="110">
        <f t="shared" si="235"/>
        <v>0.5412326510113844</v>
      </c>
      <c r="Q477" s="110">
        <f t="shared" si="246"/>
        <v>73.987640133976612</v>
      </c>
      <c r="R477" s="110">
        <f t="shared" si="247"/>
        <v>84.725270469545677</v>
      </c>
      <c r="S477" s="110">
        <f t="shared" si="248"/>
        <v>89.106729224705518</v>
      </c>
      <c r="T477" s="110">
        <f t="shared" si="249"/>
        <v>24.89858217681525</v>
      </c>
      <c r="U477" s="110"/>
      <c r="V477" s="110"/>
      <c r="W477" s="110"/>
      <c r="X477" s="110"/>
      <c r="Y477" s="110"/>
      <c r="Z477" s="110"/>
      <c r="AA477" s="110">
        <f t="shared" si="236"/>
        <v>0</v>
      </c>
      <c r="AB477" s="110">
        <f t="shared" si="237"/>
        <v>0</v>
      </c>
      <c r="AC477" s="110">
        <f t="shared" si="238"/>
        <v>0</v>
      </c>
      <c r="AD477" s="110">
        <f t="shared" si="239"/>
        <v>0</v>
      </c>
      <c r="AE477" s="110">
        <f t="shared" si="240"/>
        <v>0</v>
      </c>
      <c r="AF477" s="110">
        <f t="shared" si="241"/>
        <v>0</v>
      </c>
      <c r="AG477" s="110">
        <f t="shared" si="242"/>
        <v>0</v>
      </c>
      <c r="AH477" s="110">
        <f t="shared" si="243"/>
        <v>0</v>
      </c>
      <c r="AI477" s="110">
        <f t="shared" si="250"/>
        <v>6.7020511668081468</v>
      </c>
      <c r="AJ477" s="110">
        <f t="shared" si="251"/>
        <v>10.359386895031902</v>
      </c>
      <c r="AK477" s="110">
        <f t="shared" si="252"/>
        <v>8.8403017117008069</v>
      </c>
      <c r="AL477" s="110">
        <f t="shared" si="253"/>
        <v>2.6665542889724252</v>
      </c>
      <c r="AM477" s="110">
        <f t="shared" si="254"/>
        <v>80.689691300784759</v>
      </c>
      <c r="AN477" s="110">
        <f t="shared" si="255"/>
        <v>95.084657364577581</v>
      </c>
      <c r="AO477" s="110">
        <f t="shared" si="256"/>
        <v>97.947030936406321</v>
      </c>
      <c r="AP477" s="110">
        <f t="shared" si="257"/>
        <v>27.565136465787674</v>
      </c>
      <c r="AQ477" s="90">
        <f t="shared" si="258"/>
        <v>0</v>
      </c>
      <c r="AR477" s="90">
        <f t="shared" si="259"/>
        <v>-17119.200000000012</v>
      </c>
      <c r="AS477" s="90">
        <f t="shared" si="260"/>
        <v>22793.471079719518</v>
      </c>
      <c r="AT477" s="89">
        <f t="shared" si="261"/>
        <v>0.33145655636475446</v>
      </c>
      <c r="AU477" s="109">
        <f t="shared" si="266"/>
        <v>2049.4199507161647</v>
      </c>
      <c r="AV477" s="108">
        <f t="shared" si="244"/>
        <v>24842.891030435683</v>
      </c>
      <c r="AW477" s="129">
        <f t="shared" si="262"/>
        <v>0.4511712597805777</v>
      </c>
      <c r="AX477" s="90">
        <f t="shared" si="263"/>
        <v>2365.2461182517609</v>
      </c>
      <c r="AY477" s="108">
        <f t="shared" si="245"/>
        <v>25158.71719797128</v>
      </c>
      <c r="AZ477" s="89">
        <f t="shared" si="264"/>
        <v>0.46961991202692088</v>
      </c>
      <c r="BA477" s="109"/>
      <c r="BB477" s="109">
        <f t="shared" si="265"/>
        <v>17119.200000000012</v>
      </c>
      <c r="BC477" s="109" t="e">
        <f>(B477*AM477)+(C477*AN477)+(D477*AO477)+(E477*AP477)+(F477*#REF!)+(G477*#REF!)</f>
        <v>#REF!</v>
      </c>
      <c r="BE477" s="108">
        <f t="shared" si="267"/>
        <v>96.809997999999993</v>
      </c>
      <c r="BF477" s="108">
        <f t="shared" si="268"/>
        <v>0</v>
      </c>
    </row>
    <row r="478" spans="1:58" ht="12.75" customHeight="1" x14ac:dyDescent="0.2">
      <c r="A478" s="107">
        <v>42394</v>
      </c>
      <c r="B478" s="109">
        <v>98.330001999999993</v>
      </c>
      <c r="C478" s="109">
        <v>77.639999000000003</v>
      </c>
      <c r="D478" s="109">
        <v>80.050003000000004</v>
      </c>
      <c r="E478" s="109">
        <v>92.480002999999996</v>
      </c>
      <c r="F478" s="109"/>
      <c r="G478" s="109"/>
      <c r="H478" s="109"/>
      <c r="I478" s="109"/>
      <c r="J478" s="148"/>
      <c r="K478" s="109"/>
      <c r="L478" s="156">
        <f>IF(int=Weekly,-$B$4,IF(int=Bi_Weekly,0,IF(int=Monthly,0,IF(int=Quarterly,0,IF(int=Yearly,0,IF(int=None,0,0))))))</f>
        <v>0</v>
      </c>
      <c r="M478" s="110">
        <f t="shared" si="232"/>
        <v>0</v>
      </c>
      <c r="N478" s="126">
        <f t="shared" si="233"/>
        <v>0</v>
      </c>
      <c r="O478" s="110">
        <f t="shared" si="234"/>
        <v>0</v>
      </c>
      <c r="P478" s="110">
        <f t="shared" si="235"/>
        <v>0</v>
      </c>
      <c r="Q478" s="110">
        <f t="shared" si="246"/>
        <v>73.987640133976612</v>
      </c>
      <c r="R478" s="110">
        <f t="shared" si="247"/>
        <v>84.725270469545677</v>
      </c>
      <c r="S478" s="110">
        <f t="shared" si="248"/>
        <v>89.106729224705518</v>
      </c>
      <c r="T478" s="110">
        <f t="shared" si="249"/>
        <v>24.89858217681525</v>
      </c>
      <c r="U478" s="110"/>
      <c r="V478" s="110"/>
      <c r="W478" s="110"/>
      <c r="X478" s="110"/>
      <c r="Y478" s="110"/>
      <c r="Z478" s="110"/>
      <c r="AA478" s="110">
        <f t="shared" si="236"/>
        <v>0</v>
      </c>
      <c r="AB478" s="110">
        <f t="shared" si="237"/>
        <v>0</v>
      </c>
      <c r="AC478" s="110">
        <f t="shared" si="238"/>
        <v>0</v>
      </c>
      <c r="AD478" s="110">
        <f t="shared" si="239"/>
        <v>0</v>
      </c>
      <c r="AE478" s="110">
        <f t="shared" si="240"/>
        <v>0</v>
      </c>
      <c r="AF478" s="110">
        <f t="shared" si="241"/>
        <v>0</v>
      </c>
      <c r="AG478" s="110">
        <f t="shared" si="242"/>
        <v>0</v>
      </c>
      <c r="AH478" s="110">
        <f t="shared" si="243"/>
        <v>0</v>
      </c>
      <c r="AI478" s="110">
        <f t="shared" si="250"/>
        <v>6.7020511668081468</v>
      </c>
      <c r="AJ478" s="110">
        <f t="shared" si="251"/>
        <v>10.359386895031902</v>
      </c>
      <c r="AK478" s="110">
        <f t="shared" si="252"/>
        <v>8.8403017117008069</v>
      </c>
      <c r="AL478" s="110">
        <f t="shared" si="253"/>
        <v>2.6665542889724252</v>
      </c>
      <c r="AM478" s="110">
        <f t="shared" si="254"/>
        <v>80.689691300784759</v>
      </c>
      <c r="AN478" s="110">
        <f t="shared" si="255"/>
        <v>95.084657364577581</v>
      </c>
      <c r="AO478" s="110">
        <f t="shared" si="256"/>
        <v>97.947030936406321</v>
      </c>
      <c r="AP478" s="110">
        <f t="shared" si="257"/>
        <v>27.565136465787674</v>
      </c>
      <c r="AQ478" s="90">
        <f t="shared" si="258"/>
        <v>0</v>
      </c>
      <c r="AR478" s="90">
        <f t="shared" si="259"/>
        <v>-17119.200000000012</v>
      </c>
      <c r="AS478" s="90">
        <f t="shared" si="260"/>
        <v>23288.889613044943</v>
      </c>
      <c r="AT478" s="89">
        <f t="shared" si="261"/>
        <v>0.36039590711276981</v>
      </c>
      <c r="AU478" s="109">
        <f t="shared" si="266"/>
        <v>2049.4199507161647</v>
      </c>
      <c r="AV478" s="108">
        <f t="shared" si="244"/>
        <v>25338.309563761108</v>
      </c>
      <c r="AW478" s="129">
        <f t="shared" si="262"/>
        <v>0.48011061052859305</v>
      </c>
      <c r="AX478" s="90">
        <f t="shared" si="263"/>
        <v>2417.584619993625</v>
      </c>
      <c r="AY478" s="108">
        <f t="shared" si="245"/>
        <v>25706.474233038567</v>
      </c>
      <c r="AZ478" s="89">
        <f t="shared" si="264"/>
        <v>0.50161656111492059</v>
      </c>
      <c r="BA478" s="109"/>
      <c r="BB478" s="109">
        <f t="shared" si="265"/>
        <v>17119.200000000012</v>
      </c>
      <c r="BC478" s="109" t="e">
        <f>(B478*AM478)+(C478*AN478)+(D478*AO478)+(E478*AP478)+(F478*#REF!)+(G478*#REF!)</f>
        <v>#REF!</v>
      </c>
      <c r="BE478" s="108">
        <f t="shared" si="267"/>
        <v>98.330001999999993</v>
      </c>
      <c r="BF478" s="108">
        <f t="shared" si="268"/>
        <v>0</v>
      </c>
    </row>
    <row r="479" spans="1:58" ht="12.75" customHeight="1" x14ac:dyDescent="0.2">
      <c r="A479" s="107">
        <v>42401</v>
      </c>
      <c r="B479" s="109">
        <v>95.260002</v>
      </c>
      <c r="C479" s="109">
        <v>76</v>
      </c>
      <c r="D479" s="109">
        <v>78.440002000000007</v>
      </c>
      <c r="E479" s="109">
        <v>90.089995999999999</v>
      </c>
      <c r="F479" s="109"/>
      <c r="G479" s="109"/>
      <c r="H479" s="109"/>
      <c r="I479" s="109"/>
      <c r="J479" s="148"/>
      <c r="K479" s="109"/>
      <c r="L479" s="156">
        <f>IF(int=Weekly,-$B$4,IF(int=Bi_Weekly,-$B$4,IF(int=Monthly,-$B$4,IF(int=Quarterly,0,IF(int=Yearly,0,IF(int=None,0,0))))))</f>
        <v>0</v>
      </c>
      <c r="M479" s="110">
        <f t="shared" si="232"/>
        <v>0</v>
      </c>
      <c r="N479" s="126">
        <f t="shared" si="233"/>
        <v>0</v>
      </c>
      <c r="O479" s="110">
        <f t="shared" si="234"/>
        <v>0</v>
      </c>
      <c r="P479" s="110">
        <f t="shared" si="235"/>
        <v>0</v>
      </c>
      <c r="Q479" s="110">
        <f t="shared" si="246"/>
        <v>73.987640133976612</v>
      </c>
      <c r="R479" s="110">
        <f t="shared" si="247"/>
        <v>84.725270469545677</v>
      </c>
      <c r="S479" s="110">
        <f t="shared" si="248"/>
        <v>89.106729224705518</v>
      </c>
      <c r="T479" s="110">
        <f t="shared" si="249"/>
        <v>24.89858217681525</v>
      </c>
      <c r="U479" s="110"/>
      <c r="V479" s="110"/>
      <c r="W479" s="110"/>
      <c r="X479" s="110"/>
      <c r="Y479" s="110"/>
      <c r="Z479" s="110"/>
      <c r="AA479" s="110">
        <f t="shared" si="236"/>
        <v>0</v>
      </c>
      <c r="AB479" s="110">
        <f t="shared" si="237"/>
        <v>0</v>
      </c>
      <c r="AC479" s="110">
        <f t="shared" si="238"/>
        <v>0</v>
      </c>
      <c r="AD479" s="110">
        <f t="shared" si="239"/>
        <v>0</v>
      </c>
      <c r="AE479" s="110">
        <f t="shared" si="240"/>
        <v>0</v>
      </c>
      <c r="AF479" s="110">
        <f t="shared" si="241"/>
        <v>0</v>
      </c>
      <c r="AG479" s="110">
        <f t="shared" si="242"/>
        <v>0</v>
      </c>
      <c r="AH479" s="110">
        <f t="shared" si="243"/>
        <v>0</v>
      </c>
      <c r="AI479" s="110">
        <f t="shared" si="250"/>
        <v>6.7020511668081468</v>
      </c>
      <c r="AJ479" s="110">
        <f t="shared" si="251"/>
        <v>10.359386895031902</v>
      </c>
      <c r="AK479" s="110">
        <f t="shared" si="252"/>
        <v>8.8403017117008069</v>
      </c>
      <c r="AL479" s="110">
        <f t="shared" si="253"/>
        <v>2.6665542889724252</v>
      </c>
      <c r="AM479" s="110">
        <f t="shared" si="254"/>
        <v>80.689691300784759</v>
      </c>
      <c r="AN479" s="110">
        <f t="shared" si="255"/>
        <v>95.084657364577581</v>
      </c>
      <c r="AO479" s="110">
        <f t="shared" si="256"/>
        <v>97.947030936406321</v>
      </c>
      <c r="AP479" s="110">
        <f t="shared" si="257"/>
        <v>27.565136465787674</v>
      </c>
      <c r="AQ479" s="90">
        <f t="shared" si="258"/>
        <v>0</v>
      </c>
      <c r="AR479" s="90">
        <f t="shared" si="259"/>
        <v>-17119.200000000012</v>
      </c>
      <c r="AS479" s="90">
        <f t="shared" si="260"/>
        <v>22719.828490137679</v>
      </c>
      <c r="AT479" s="89">
        <f t="shared" si="261"/>
        <v>0.32715480221842519</v>
      </c>
      <c r="AU479" s="109">
        <f t="shared" si="266"/>
        <v>2049.4199507161647</v>
      </c>
      <c r="AV479" s="108">
        <f t="shared" si="244"/>
        <v>24769.248440853844</v>
      </c>
      <c r="AW479" s="129">
        <f t="shared" si="262"/>
        <v>0.44686950563424843</v>
      </c>
      <c r="AX479" s="90">
        <f t="shared" si="263"/>
        <v>2359.4139607503939</v>
      </c>
      <c r="AY479" s="108">
        <f t="shared" si="245"/>
        <v>25079.242450888072</v>
      </c>
      <c r="AZ479" s="89">
        <f t="shared" si="264"/>
        <v>0.46497747855554317</v>
      </c>
      <c r="BA479" s="109"/>
      <c r="BB479" s="109">
        <f t="shared" si="265"/>
        <v>17119.200000000012</v>
      </c>
      <c r="BC479" s="109" t="e">
        <f>(B479*AM479)+(C479*AN479)+(D479*AO479)+(E479*AP479)+(F479*#REF!)+(G479*#REF!)</f>
        <v>#REF!</v>
      </c>
      <c r="BE479" s="108">
        <f t="shared" si="267"/>
        <v>95.260002</v>
      </c>
      <c r="BF479" s="108">
        <f t="shared" si="268"/>
        <v>0</v>
      </c>
    </row>
    <row r="480" spans="1:58" ht="12.75" customHeight="1" x14ac:dyDescent="0.2">
      <c r="A480" s="107">
        <v>42408</v>
      </c>
      <c r="B480" s="109">
        <v>94.360000999999997</v>
      </c>
      <c r="C480" s="109">
        <v>75.319999999999993</v>
      </c>
      <c r="D480" s="109">
        <v>77.069999999999993</v>
      </c>
      <c r="E480" s="109">
        <v>88.669998000000007</v>
      </c>
      <c r="F480" s="109"/>
      <c r="G480" s="109"/>
      <c r="H480" s="109"/>
      <c r="I480" s="109"/>
      <c r="J480" s="148"/>
      <c r="K480" s="109"/>
      <c r="L480" s="156">
        <f>IF(int=Weekly,-$B$4,IF(int=Bi_Weekly,0,IF(int=Monthly,0,IF(int=Quarterly,0,IF(int=Yearly,0,IF(int=None,0,0))))))</f>
        <v>0</v>
      </c>
      <c r="M480" s="110">
        <f t="shared" si="232"/>
        <v>0</v>
      </c>
      <c r="N480" s="126">
        <f t="shared" si="233"/>
        <v>0</v>
      </c>
      <c r="O480" s="110">
        <f t="shared" si="234"/>
        <v>0</v>
      </c>
      <c r="P480" s="110">
        <f t="shared" si="235"/>
        <v>0</v>
      </c>
      <c r="Q480" s="110">
        <f t="shared" si="246"/>
        <v>73.987640133976612</v>
      </c>
      <c r="R480" s="110">
        <f t="shared" si="247"/>
        <v>84.725270469545677</v>
      </c>
      <c r="S480" s="110">
        <f t="shared" si="248"/>
        <v>89.106729224705518</v>
      </c>
      <c r="T480" s="110">
        <f t="shared" si="249"/>
        <v>24.89858217681525</v>
      </c>
      <c r="U480" s="110"/>
      <c r="V480" s="110"/>
      <c r="W480" s="110"/>
      <c r="X480" s="110"/>
      <c r="Y480" s="110"/>
      <c r="Z480" s="110"/>
      <c r="AA480" s="110">
        <f t="shared" si="236"/>
        <v>0</v>
      </c>
      <c r="AB480" s="110">
        <f t="shared" si="237"/>
        <v>0</v>
      </c>
      <c r="AC480" s="110">
        <f t="shared" si="238"/>
        <v>0</v>
      </c>
      <c r="AD480" s="110">
        <f t="shared" si="239"/>
        <v>0</v>
      </c>
      <c r="AE480" s="110">
        <f t="shared" si="240"/>
        <v>0</v>
      </c>
      <c r="AF480" s="110">
        <f t="shared" si="241"/>
        <v>0</v>
      </c>
      <c r="AG480" s="110">
        <f t="shared" si="242"/>
        <v>0</v>
      </c>
      <c r="AH480" s="110">
        <f t="shared" si="243"/>
        <v>0</v>
      </c>
      <c r="AI480" s="110">
        <f t="shared" si="250"/>
        <v>6.7020511668081468</v>
      </c>
      <c r="AJ480" s="110">
        <f t="shared" si="251"/>
        <v>10.359386895031902</v>
      </c>
      <c r="AK480" s="110">
        <f t="shared" si="252"/>
        <v>8.8403017117008069</v>
      </c>
      <c r="AL480" s="110">
        <f t="shared" si="253"/>
        <v>2.6665542889724252</v>
      </c>
      <c r="AM480" s="110">
        <f t="shared" si="254"/>
        <v>80.689691300784759</v>
      </c>
      <c r="AN480" s="110">
        <f t="shared" si="255"/>
        <v>95.084657364577581</v>
      </c>
      <c r="AO480" s="110">
        <f t="shared" si="256"/>
        <v>97.947030936406321</v>
      </c>
      <c r="AP480" s="110">
        <f t="shared" si="257"/>
        <v>27.565136465787674</v>
      </c>
      <c r="AQ480" s="90">
        <f t="shared" si="258"/>
        <v>0</v>
      </c>
      <c r="AR480" s="90">
        <f t="shared" si="259"/>
        <v>-17119.200000000012</v>
      </c>
      <c r="AS480" s="90">
        <f t="shared" si="260"/>
        <v>22438.194021964951</v>
      </c>
      <c r="AT480" s="89">
        <f t="shared" si="261"/>
        <v>0.31070342200365308</v>
      </c>
      <c r="AU480" s="109">
        <f t="shared" si="266"/>
        <v>2049.4199507161647</v>
      </c>
      <c r="AV480" s="108">
        <f t="shared" si="244"/>
        <v>24487.613972681116</v>
      </c>
      <c r="AW480" s="129">
        <f t="shared" si="262"/>
        <v>0.43041812541947633</v>
      </c>
      <c r="AX480" s="90">
        <f t="shared" si="263"/>
        <v>2330.4399921267282</v>
      </c>
      <c r="AY480" s="108">
        <f t="shared" si="245"/>
        <v>24768.63401409168</v>
      </c>
      <c r="AZ480" s="89">
        <f t="shared" si="264"/>
        <v>0.44683361454341686</v>
      </c>
      <c r="BA480" s="109"/>
      <c r="BB480" s="109">
        <f t="shared" si="265"/>
        <v>17119.200000000012</v>
      </c>
      <c r="BC480" s="109" t="e">
        <f>(B480*AM480)+(C480*AN480)+(D480*AO480)+(E480*AP480)+(F480*#REF!)+(G480*#REF!)</f>
        <v>#REF!</v>
      </c>
      <c r="BE480" s="108">
        <f t="shared" si="267"/>
        <v>94.360000999999997</v>
      </c>
      <c r="BF480" s="108">
        <f t="shared" si="268"/>
        <v>0</v>
      </c>
    </row>
    <row r="481" spans="1:58" ht="12.75" customHeight="1" x14ac:dyDescent="0.2">
      <c r="A481" s="107">
        <v>42416</v>
      </c>
      <c r="B481" s="109">
        <v>97.300003000000004</v>
      </c>
      <c r="C481" s="109">
        <v>77.349997999999999</v>
      </c>
      <c r="D481" s="109">
        <v>79.720000999999996</v>
      </c>
      <c r="E481" s="109">
        <v>91.5</v>
      </c>
      <c r="F481" s="109"/>
      <c r="G481" s="109"/>
      <c r="H481" s="109"/>
      <c r="I481" s="109"/>
      <c r="J481" s="148"/>
      <c r="K481" s="109"/>
      <c r="L481" s="156">
        <f>IF(int=Weekly,-$B$4,IF(int=Bi_Weekly,-$B$4,IF(int=Monthly,0,IF(int=Quarterly,0,IF(int=Yearly,0,IF(int=None,0,0))))))</f>
        <v>0</v>
      </c>
      <c r="M481" s="110">
        <f t="shared" si="232"/>
        <v>0</v>
      </c>
      <c r="N481" s="126">
        <f t="shared" si="233"/>
        <v>0</v>
      </c>
      <c r="O481" s="110">
        <f t="shared" si="234"/>
        <v>0</v>
      </c>
      <c r="P481" s="110">
        <f t="shared" si="235"/>
        <v>0</v>
      </c>
      <c r="Q481" s="110">
        <f t="shared" si="246"/>
        <v>73.987640133976612</v>
      </c>
      <c r="R481" s="110">
        <f t="shared" si="247"/>
        <v>84.725270469545677</v>
      </c>
      <c r="S481" s="110">
        <f t="shared" si="248"/>
        <v>89.106729224705518</v>
      </c>
      <c r="T481" s="110">
        <f t="shared" si="249"/>
        <v>24.89858217681525</v>
      </c>
      <c r="U481" s="110"/>
      <c r="V481" s="110"/>
      <c r="W481" s="110"/>
      <c r="X481" s="110"/>
      <c r="Y481" s="110"/>
      <c r="Z481" s="110"/>
      <c r="AA481" s="110">
        <f t="shared" si="236"/>
        <v>0</v>
      </c>
      <c r="AB481" s="110">
        <f t="shared" si="237"/>
        <v>0</v>
      </c>
      <c r="AC481" s="110">
        <f t="shared" si="238"/>
        <v>0</v>
      </c>
      <c r="AD481" s="110">
        <f t="shared" si="239"/>
        <v>0</v>
      </c>
      <c r="AE481" s="110">
        <f t="shared" si="240"/>
        <v>0</v>
      </c>
      <c r="AF481" s="110">
        <f t="shared" si="241"/>
        <v>0</v>
      </c>
      <c r="AG481" s="110">
        <f t="shared" si="242"/>
        <v>0</v>
      </c>
      <c r="AH481" s="110">
        <f t="shared" si="243"/>
        <v>0</v>
      </c>
      <c r="AI481" s="110">
        <f t="shared" si="250"/>
        <v>6.7020511668081468</v>
      </c>
      <c r="AJ481" s="110">
        <f t="shared" si="251"/>
        <v>10.359386895031902</v>
      </c>
      <c r="AK481" s="110">
        <f t="shared" si="252"/>
        <v>8.8403017117008069</v>
      </c>
      <c r="AL481" s="110">
        <f t="shared" si="253"/>
        <v>2.6665542889724252</v>
      </c>
      <c r="AM481" s="110">
        <f t="shared" si="254"/>
        <v>80.689691300784759</v>
      </c>
      <c r="AN481" s="110">
        <f t="shared" si="255"/>
        <v>95.084657364577581</v>
      </c>
      <c r="AO481" s="110">
        <f t="shared" si="256"/>
        <v>97.947030936406321</v>
      </c>
      <c r="AP481" s="110">
        <f t="shared" si="257"/>
        <v>27.565136465787674</v>
      </c>
      <c r="AQ481" s="90">
        <f t="shared" si="258"/>
        <v>0</v>
      </c>
      <c r="AR481" s="90">
        <f t="shared" si="259"/>
        <v>-17119.200000000012</v>
      </c>
      <c r="AS481" s="90">
        <f t="shared" si="260"/>
        <v>23134.30592044651</v>
      </c>
      <c r="AT481" s="89">
        <f t="shared" si="261"/>
        <v>0.35136606386084002</v>
      </c>
      <c r="AU481" s="109">
        <f t="shared" si="266"/>
        <v>2049.4199507161647</v>
      </c>
      <c r="AV481" s="108">
        <f t="shared" si="244"/>
        <v>25183.725871162675</v>
      </c>
      <c r="AW481" s="129">
        <f t="shared" si="262"/>
        <v>0.47108076727666348</v>
      </c>
      <c r="AX481" s="90">
        <f t="shared" si="263"/>
        <v>2402.1467329865973</v>
      </c>
      <c r="AY481" s="108">
        <f t="shared" si="245"/>
        <v>25536.452653433109</v>
      </c>
      <c r="AZ481" s="89">
        <f t="shared" si="264"/>
        <v>0.49168492998697899</v>
      </c>
      <c r="BA481" s="109"/>
      <c r="BB481" s="109">
        <f t="shared" si="265"/>
        <v>17119.200000000012</v>
      </c>
      <c r="BC481" s="109" t="e">
        <f>(B481*AM481)+(C481*AN481)+(D481*AO481)+(E481*AP481)+(F481*#REF!)+(G481*#REF!)</f>
        <v>#REF!</v>
      </c>
      <c r="BE481" s="108">
        <f t="shared" si="267"/>
        <v>97.300003000000004</v>
      </c>
      <c r="BF481" s="108">
        <f t="shared" si="268"/>
        <v>0</v>
      </c>
    </row>
    <row r="482" spans="1:58" ht="12.75" customHeight="1" x14ac:dyDescent="0.2">
      <c r="A482" s="107">
        <v>42422</v>
      </c>
      <c r="B482" s="109">
        <v>99.110000999999997</v>
      </c>
      <c r="C482" s="109">
        <v>78.400002000000001</v>
      </c>
      <c r="D482" s="109">
        <v>81.709998999999996</v>
      </c>
      <c r="E482" s="109">
        <v>93.989998</v>
      </c>
      <c r="F482" s="109"/>
      <c r="G482" s="109"/>
      <c r="H482" s="109"/>
      <c r="I482" s="109"/>
      <c r="J482" s="148"/>
      <c r="K482" s="109"/>
      <c r="L482" s="156">
        <f>IF(int=Weekly,-$B$4,IF(int=Bi_Weekly,0,IF(int=Monthly,0,IF(int=Quarterly,0,IF(int=Yearly,0,IF(int=None,0,0))))))</f>
        <v>0</v>
      </c>
      <c r="M482" s="110">
        <f t="shared" si="232"/>
        <v>0</v>
      </c>
      <c r="N482" s="126">
        <f t="shared" si="233"/>
        <v>0</v>
      </c>
      <c r="O482" s="110">
        <f t="shared" si="234"/>
        <v>0</v>
      </c>
      <c r="P482" s="110">
        <f t="shared" si="235"/>
        <v>0</v>
      </c>
      <c r="Q482" s="110">
        <f t="shared" si="246"/>
        <v>73.987640133976612</v>
      </c>
      <c r="R482" s="110">
        <f t="shared" si="247"/>
        <v>84.725270469545677</v>
      </c>
      <c r="S482" s="110">
        <f t="shared" si="248"/>
        <v>89.106729224705518</v>
      </c>
      <c r="T482" s="110">
        <f t="shared" si="249"/>
        <v>24.89858217681525</v>
      </c>
      <c r="U482" s="110"/>
      <c r="V482" s="110"/>
      <c r="W482" s="110"/>
      <c r="X482" s="110"/>
      <c r="Y482" s="110"/>
      <c r="Z482" s="110"/>
      <c r="AA482" s="110">
        <f t="shared" si="236"/>
        <v>0</v>
      </c>
      <c r="AB482" s="110">
        <f t="shared" si="237"/>
        <v>0</v>
      </c>
      <c r="AC482" s="110">
        <f t="shared" si="238"/>
        <v>0</v>
      </c>
      <c r="AD482" s="110">
        <f t="shared" si="239"/>
        <v>0</v>
      </c>
      <c r="AE482" s="110">
        <f t="shared" si="240"/>
        <v>0</v>
      </c>
      <c r="AF482" s="110">
        <f t="shared" si="241"/>
        <v>0</v>
      </c>
      <c r="AG482" s="110">
        <f t="shared" si="242"/>
        <v>0</v>
      </c>
      <c r="AH482" s="110">
        <f t="shared" si="243"/>
        <v>0</v>
      </c>
      <c r="AI482" s="110">
        <f t="shared" si="250"/>
        <v>6.7020511668081468</v>
      </c>
      <c r="AJ482" s="110">
        <f t="shared" si="251"/>
        <v>10.359386895031902</v>
      </c>
      <c r="AK482" s="110">
        <f t="shared" si="252"/>
        <v>8.8403017117008069</v>
      </c>
      <c r="AL482" s="110">
        <f t="shared" si="253"/>
        <v>2.6665542889724252</v>
      </c>
      <c r="AM482" s="110">
        <f t="shared" si="254"/>
        <v>80.689691300784759</v>
      </c>
      <c r="AN482" s="110">
        <f t="shared" si="255"/>
        <v>95.084657364577581</v>
      </c>
      <c r="AO482" s="110">
        <f t="shared" si="256"/>
        <v>97.947030936406321</v>
      </c>
      <c r="AP482" s="110">
        <f t="shared" si="257"/>
        <v>27.565136465787674</v>
      </c>
      <c r="AQ482" s="90">
        <f t="shared" si="258"/>
        <v>0</v>
      </c>
      <c r="AR482" s="90">
        <f t="shared" si="259"/>
        <v>-17119.200000000012</v>
      </c>
      <c r="AS482" s="90">
        <f t="shared" si="260"/>
        <v>23596.50490677464</v>
      </c>
      <c r="AT482" s="89">
        <f t="shared" si="261"/>
        <v>0.37836492983168757</v>
      </c>
      <c r="AU482" s="109">
        <f t="shared" si="266"/>
        <v>2049.4199507161647</v>
      </c>
      <c r="AV482" s="108">
        <f t="shared" si="244"/>
        <v>25645.924857490805</v>
      </c>
      <c r="AW482" s="129">
        <f t="shared" si="262"/>
        <v>0.49807963324751081</v>
      </c>
      <c r="AX482" s="90">
        <f t="shared" si="263"/>
        <v>2449.3867274438621</v>
      </c>
      <c r="AY482" s="108">
        <f t="shared" si="245"/>
        <v>26045.891634218504</v>
      </c>
      <c r="AZ482" s="89">
        <f t="shared" si="264"/>
        <v>0.5214432703758638</v>
      </c>
      <c r="BA482" s="109"/>
      <c r="BB482" s="109">
        <f t="shared" si="265"/>
        <v>17119.200000000012</v>
      </c>
      <c r="BC482" s="109" t="e">
        <f>(B482*AM482)+(C482*AN482)+(D482*AO482)+(E482*AP482)+(F482*#REF!)+(G482*#REF!)</f>
        <v>#REF!</v>
      </c>
      <c r="BE482" s="108">
        <f t="shared" si="267"/>
        <v>99.110000999999997</v>
      </c>
      <c r="BF482" s="108">
        <f t="shared" si="268"/>
        <v>0</v>
      </c>
    </row>
    <row r="483" spans="1:58" ht="12.75" customHeight="1" x14ac:dyDescent="0.2">
      <c r="A483" s="107">
        <v>42429</v>
      </c>
      <c r="B483" s="109">
        <v>102.07</v>
      </c>
      <c r="C483" s="109">
        <v>80.809997999999993</v>
      </c>
      <c r="D483" s="109">
        <v>84.730002999999996</v>
      </c>
      <c r="E483" s="109">
        <v>98.779999000000004</v>
      </c>
      <c r="F483" s="109"/>
      <c r="G483" s="109"/>
      <c r="H483" s="109"/>
      <c r="I483" s="109"/>
      <c r="J483" s="148"/>
      <c r="K483" s="109"/>
      <c r="L483" s="156">
        <f>IF(int=Weekly,-$B$4,IF(int=Bi_Weekly,-$B$4,IF(int=Monthly,-$B$4,IF(int=Quarterly,0,IF(int=Yearly,0,IF(int=None,0,0))))))</f>
        <v>0</v>
      </c>
      <c r="M483" s="110">
        <f t="shared" ref="M483:M526" si="269">(ABS((L483*$B$29)/B483))</f>
        <v>0</v>
      </c>
      <c r="N483" s="126">
        <f t="shared" ref="N483:N526" si="270">(ABS((L483*$C$29)/C483))</f>
        <v>0</v>
      </c>
      <c r="O483" s="110">
        <f t="shared" ref="O483:O526" si="271">(ABS((L483*$D$29)/D483))</f>
        <v>0</v>
      </c>
      <c r="P483" s="110">
        <f t="shared" ref="P483:P526" si="272">(ABS((L483*$E$29)/E483))</f>
        <v>0</v>
      </c>
      <c r="Q483" s="110">
        <f t="shared" si="246"/>
        <v>73.987640133976612</v>
      </c>
      <c r="R483" s="110">
        <f t="shared" si="247"/>
        <v>84.725270469545677</v>
      </c>
      <c r="S483" s="110">
        <f t="shared" si="248"/>
        <v>89.106729224705518</v>
      </c>
      <c r="T483" s="110">
        <f t="shared" si="249"/>
        <v>24.89858217681525</v>
      </c>
      <c r="U483" s="110"/>
      <c r="V483" s="110"/>
      <c r="W483" s="110"/>
      <c r="X483" s="110"/>
      <c r="Y483" s="110"/>
      <c r="Z483" s="110"/>
      <c r="AA483" s="110">
        <f t="shared" ref="AA483:AA526" si="273">(Q483*U483)</f>
        <v>0</v>
      </c>
      <c r="AB483" s="110">
        <f t="shared" ref="AB483:AB526" si="274">(R483*V483)</f>
        <v>0</v>
      </c>
      <c r="AC483" s="110">
        <f t="shared" ref="AC483:AC526" si="275">(S483*W483)</f>
        <v>0</v>
      </c>
      <c r="AD483" s="110">
        <f t="shared" ref="AD483:AD526" si="276">(T483*X483)</f>
        <v>0</v>
      </c>
      <c r="AE483" s="110">
        <f t="shared" ref="AE483:AE526" si="277">IF(AA483&gt;0,AA483/B483,0)</f>
        <v>0</v>
      </c>
      <c r="AF483" s="110">
        <f t="shared" ref="AF483:AF526" si="278">IF(AB483&gt;0,AB483/C483,0)</f>
        <v>0</v>
      </c>
      <c r="AG483" s="110">
        <f t="shared" ref="AG483:AG526" si="279">IF(AC483&gt;0,AC483/D483,0)</f>
        <v>0</v>
      </c>
      <c r="AH483" s="110">
        <f t="shared" ref="AH483:AH526" si="280">IF(AD483&gt;0,AD483/E483,0)</f>
        <v>0</v>
      </c>
      <c r="AI483" s="110">
        <f t="shared" si="250"/>
        <v>6.7020511668081468</v>
      </c>
      <c r="AJ483" s="110">
        <f t="shared" si="251"/>
        <v>10.359386895031902</v>
      </c>
      <c r="AK483" s="110">
        <f t="shared" si="252"/>
        <v>8.8403017117008069</v>
      </c>
      <c r="AL483" s="110">
        <f t="shared" si="253"/>
        <v>2.6665542889724252</v>
      </c>
      <c r="AM483" s="110">
        <f t="shared" si="254"/>
        <v>80.689691300784759</v>
      </c>
      <c r="AN483" s="110">
        <f t="shared" si="255"/>
        <v>95.084657364577581</v>
      </c>
      <c r="AO483" s="110">
        <f t="shared" si="256"/>
        <v>97.947030936406321</v>
      </c>
      <c r="AP483" s="110">
        <f t="shared" si="257"/>
        <v>27.565136465787674</v>
      </c>
      <c r="AQ483" s="90">
        <f t="shared" si="258"/>
        <v>0</v>
      </c>
      <c r="AR483" s="90">
        <f t="shared" si="259"/>
        <v>-17119.200000000012</v>
      </c>
      <c r="AS483" s="90">
        <f t="shared" si="260"/>
        <v>24408.062722725153</v>
      </c>
      <c r="AT483" s="89">
        <f t="shared" si="261"/>
        <v>0.42577122311352955</v>
      </c>
      <c r="AU483" s="109">
        <f t="shared" si="266"/>
        <v>2049.4199507161647</v>
      </c>
      <c r="AV483" s="108">
        <f t="shared" ref="AV483:AV526" si="281">AS483+AU483</f>
        <v>26457.482673441318</v>
      </c>
      <c r="AW483" s="129">
        <f t="shared" si="262"/>
        <v>0.54548592652935302</v>
      </c>
      <c r="AX483" s="90">
        <f t="shared" si="263"/>
        <v>2533.6614174163178</v>
      </c>
      <c r="AY483" s="108">
        <f t="shared" ref="AY483:AY526" si="282">AS483+AX483</f>
        <v>26941.724140141472</v>
      </c>
      <c r="AZ483" s="89">
        <f t="shared" si="264"/>
        <v>0.57377238072698811</v>
      </c>
      <c r="BA483" s="109"/>
      <c r="BB483" s="109">
        <f t="shared" si="265"/>
        <v>17119.200000000012</v>
      </c>
      <c r="BC483" s="109" t="e">
        <f>(B483*AM483)+(C483*AN483)+(D483*AO483)+(E483*AP483)+(F483*#REF!)+(G483*#REF!)</f>
        <v>#REF!</v>
      </c>
      <c r="BE483" s="108">
        <f t="shared" si="267"/>
        <v>102.07</v>
      </c>
      <c r="BF483" s="108">
        <f t="shared" si="268"/>
        <v>0</v>
      </c>
    </row>
    <row r="484" spans="1:58" ht="12.75" customHeight="1" x14ac:dyDescent="0.2">
      <c r="A484" s="107">
        <v>42436</v>
      </c>
      <c r="B484" s="109">
        <v>103.19000200000001</v>
      </c>
      <c r="C484" s="109">
        <v>81.889999000000003</v>
      </c>
      <c r="D484" s="109">
        <v>86.010002</v>
      </c>
      <c r="E484" s="109">
        <v>99.629997000000003</v>
      </c>
      <c r="F484" s="109"/>
      <c r="G484" s="109"/>
      <c r="H484" s="109"/>
      <c r="I484" s="109"/>
      <c r="J484" s="148"/>
      <c r="K484" s="109"/>
      <c r="L484" s="156">
        <f>IF(int=Weekly,-$B$4,IF(int=Bi_Weekly,0,IF(int=Monthly,0,IF(int=Quarterly,0,IF(int=Yearly,0,IF(int=None,0,0))))))</f>
        <v>0</v>
      </c>
      <c r="M484" s="110">
        <f t="shared" si="269"/>
        <v>0</v>
      </c>
      <c r="N484" s="126">
        <f t="shared" si="270"/>
        <v>0</v>
      </c>
      <c r="O484" s="110">
        <f t="shared" si="271"/>
        <v>0</v>
      </c>
      <c r="P484" s="110">
        <f t="shared" si="272"/>
        <v>0</v>
      </c>
      <c r="Q484" s="110">
        <f t="shared" ref="Q484:Q526" si="283">Q483+M484</f>
        <v>73.987640133976612</v>
      </c>
      <c r="R484" s="110">
        <f t="shared" ref="R484:R526" si="284">R483+N484</f>
        <v>84.725270469545677</v>
      </c>
      <c r="S484" s="110">
        <f t="shared" ref="S484:S526" si="285">S483+O484</f>
        <v>89.106729224705518</v>
      </c>
      <c r="T484" s="110">
        <f t="shared" ref="T484:T526" si="286">T483+P484</f>
        <v>24.89858217681525</v>
      </c>
      <c r="U484" s="110"/>
      <c r="V484" s="110"/>
      <c r="W484" s="110"/>
      <c r="X484" s="110"/>
      <c r="Y484" s="110"/>
      <c r="Z484" s="110"/>
      <c r="AA484" s="110">
        <f t="shared" si="273"/>
        <v>0</v>
      </c>
      <c r="AB484" s="110">
        <f t="shared" si="274"/>
        <v>0</v>
      </c>
      <c r="AC484" s="110">
        <f t="shared" si="275"/>
        <v>0</v>
      </c>
      <c r="AD484" s="110">
        <f t="shared" si="276"/>
        <v>0</v>
      </c>
      <c r="AE484" s="110">
        <f t="shared" si="277"/>
        <v>0</v>
      </c>
      <c r="AF484" s="110">
        <f t="shared" si="278"/>
        <v>0</v>
      </c>
      <c r="AG484" s="110">
        <f t="shared" si="279"/>
        <v>0</v>
      </c>
      <c r="AH484" s="110">
        <f t="shared" si="280"/>
        <v>0</v>
      </c>
      <c r="AI484" s="110">
        <f t="shared" ref="AI484:AI526" si="287">AE484+AI483+IF(AE484&lt;0,AE484,0)</f>
        <v>6.7020511668081468</v>
      </c>
      <c r="AJ484" s="110">
        <f t="shared" ref="AJ484:AJ526" si="288">AF484+AJ483+IF(AF484&lt;0,AF484,0)</f>
        <v>10.359386895031902</v>
      </c>
      <c r="AK484" s="110">
        <f t="shared" ref="AK484:AK526" si="289">AG484+AK483+IF(AG484&lt;0,AG484,0)</f>
        <v>8.8403017117008069</v>
      </c>
      <c r="AL484" s="110">
        <f t="shared" ref="AL484:AL526" si="290">AH484+AL483+IF(AH484&lt;0,AH484,0)</f>
        <v>2.6665542889724252</v>
      </c>
      <c r="AM484" s="110">
        <f t="shared" ref="AM484:AM526" si="291">Q484+AI484</f>
        <v>80.689691300784759</v>
      </c>
      <c r="AN484" s="110">
        <f t="shared" ref="AN484:AN526" si="292">R484+AJ484</f>
        <v>95.084657364577581</v>
      </c>
      <c r="AO484" s="110">
        <f t="shared" ref="AO484:AO526" si="293">S484+AK484</f>
        <v>97.947030936406321</v>
      </c>
      <c r="AP484" s="110">
        <f t="shared" ref="AP484:AP526" si="294">T484+AL484</f>
        <v>27.565136465787674</v>
      </c>
      <c r="AQ484" s="90">
        <f t="shared" ref="AQ484:AQ526" si="295">(AA484+AB484+AC484+AD484)</f>
        <v>0</v>
      </c>
      <c r="AR484" s="90">
        <f t="shared" ref="AR484:AR526" si="296">AR483+L484</f>
        <v>-17119.200000000012</v>
      </c>
      <c r="AS484" s="90">
        <f t="shared" ref="AS484:AS526" si="297">(Q484*B484)+(R484*C484)+(S484*D484)+(T484*E484)</f>
        <v>24717.652673836888</v>
      </c>
      <c r="AT484" s="89">
        <f t="shared" ref="AT484:AT526" si="298">(AS484/ABS(AR484))-1</f>
        <v>0.44385559335932001</v>
      </c>
      <c r="AU484" s="109">
        <f t="shared" si="266"/>
        <v>2049.4199507161647</v>
      </c>
      <c r="AV484" s="108">
        <f t="shared" si="281"/>
        <v>26767.072624553053</v>
      </c>
      <c r="AW484" s="129">
        <f t="shared" ref="AW484:AW526" si="299">(AV484/ABS(AR484))-1</f>
        <v>0.56357029677514348</v>
      </c>
      <c r="AX484" s="90">
        <f t="shared" ref="AX484:AX526" si="300">(B484*AI484)+(C484*AJ484)+(D484*AK484)+(E484*AL484)</f>
        <v>2565.9380194964606</v>
      </c>
      <c r="AY484" s="108">
        <f t="shared" si="282"/>
        <v>27283.59069333335</v>
      </c>
      <c r="AZ484" s="89">
        <f t="shared" ref="AZ484:AZ526" si="301">(AY484/ABS(AR484))-1</f>
        <v>0.59374215461781699</v>
      </c>
      <c r="BA484" s="109"/>
      <c r="BB484" s="109">
        <f t="shared" ref="BB484:BB526" si="302">ABS(AR484)</f>
        <v>17119.200000000012</v>
      </c>
      <c r="BC484" s="109" t="e">
        <f>(B484*AM484)+(C484*AN484)+(D484*AO484)+(E484*AP484)+(F484*#REF!)+(G484*#REF!)</f>
        <v>#REF!</v>
      </c>
      <c r="BE484" s="108">
        <f t="shared" si="267"/>
        <v>103.19000200000001</v>
      </c>
      <c r="BF484" s="108">
        <f t="shared" si="268"/>
        <v>0</v>
      </c>
    </row>
    <row r="485" spans="1:58" ht="12.75" customHeight="1" x14ac:dyDescent="0.2">
      <c r="A485" s="107">
        <v>42443</v>
      </c>
      <c r="B485" s="109">
        <v>104.129997</v>
      </c>
      <c r="C485" s="109">
        <v>82.889999000000003</v>
      </c>
      <c r="D485" s="109">
        <v>86.82</v>
      </c>
      <c r="E485" s="109">
        <v>101.120003</v>
      </c>
      <c r="F485" s="109"/>
      <c r="G485" s="109"/>
      <c r="H485" s="109"/>
      <c r="I485" s="109"/>
      <c r="J485" s="148"/>
      <c r="K485" s="109"/>
      <c r="L485" s="156">
        <f>IF(int=Weekly,-$B$4,IF(int=Bi_Weekly,-$B$4,IF(int=Monthly,0,IF(int=Quarterly,0,IF(int=Yearly,0,IF(int=None,0,0))))))</f>
        <v>0</v>
      </c>
      <c r="M485" s="110">
        <f t="shared" si="269"/>
        <v>0</v>
      </c>
      <c r="N485" s="126">
        <f t="shared" si="270"/>
        <v>0</v>
      </c>
      <c r="O485" s="110">
        <f t="shared" si="271"/>
        <v>0</v>
      </c>
      <c r="P485" s="110">
        <f t="shared" si="272"/>
        <v>0</v>
      </c>
      <c r="Q485" s="110">
        <f t="shared" si="283"/>
        <v>73.987640133976612</v>
      </c>
      <c r="R485" s="110">
        <f t="shared" si="284"/>
        <v>84.725270469545677</v>
      </c>
      <c r="S485" s="110">
        <f t="shared" si="285"/>
        <v>89.106729224705518</v>
      </c>
      <c r="T485" s="110">
        <f t="shared" si="286"/>
        <v>24.89858217681525</v>
      </c>
      <c r="U485" s="110">
        <v>0.48</v>
      </c>
      <c r="V485" s="110">
        <v>0.53600000000000003</v>
      </c>
      <c r="W485" s="110">
        <v>0.308</v>
      </c>
      <c r="X485" s="110">
        <v>0.36699999999999999</v>
      </c>
      <c r="Y485" s="110">
        <v>0.157</v>
      </c>
      <c r="Z485" s="110">
        <v>5.7000000000000002E-2</v>
      </c>
      <c r="AA485" s="110">
        <f t="shared" si="273"/>
        <v>35.514067264308771</v>
      </c>
      <c r="AB485" s="110">
        <f t="shared" si="274"/>
        <v>45.412744971676489</v>
      </c>
      <c r="AC485" s="110">
        <f t="shared" si="275"/>
        <v>27.444872601209298</v>
      </c>
      <c r="AD485" s="110">
        <f t="shared" si="276"/>
        <v>9.1377796588911959</v>
      </c>
      <c r="AE485" s="110">
        <f t="shared" si="277"/>
        <v>0.34105510695740027</v>
      </c>
      <c r="AF485" s="110">
        <f t="shared" si="278"/>
        <v>0.54786760187651207</v>
      </c>
      <c r="AG485" s="110">
        <f t="shared" si="279"/>
        <v>0.31611233127400712</v>
      </c>
      <c r="AH485" s="110">
        <f t="shared" si="280"/>
        <v>9.0365698059672692E-2</v>
      </c>
      <c r="AI485" s="110">
        <f t="shared" si="287"/>
        <v>7.043106273765547</v>
      </c>
      <c r="AJ485" s="110">
        <f t="shared" si="288"/>
        <v>10.907254496908413</v>
      </c>
      <c r="AK485" s="110">
        <f t="shared" si="289"/>
        <v>9.1564140429748146</v>
      </c>
      <c r="AL485" s="110">
        <f t="shared" si="290"/>
        <v>2.7569199870320977</v>
      </c>
      <c r="AM485" s="110">
        <f t="shared" si="291"/>
        <v>81.030746407742157</v>
      </c>
      <c r="AN485" s="110">
        <f t="shared" si="292"/>
        <v>95.632524966454085</v>
      </c>
      <c r="AO485" s="110">
        <f t="shared" si="293"/>
        <v>98.263143267680334</v>
      </c>
      <c r="AP485" s="110">
        <f t="shared" si="294"/>
        <v>27.655502163847348</v>
      </c>
      <c r="AQ485" s="90">
        <f t="shared" si="295"/>
        <v>117.50946449608576</v>
      </c>
      <c r="AR485" s="90">
        <f t="shared" si="296"/>
        <v>-17119.200000000012</v>
      </c>
      <c r="AS485" s="90">
        <f t="shared" si="297"/>
        <v>24981.201265387674</v>
      </c>
      <c r="AT485" s="89">
        <f t="shared" si="298"/>
        <v>0.45925050617947427</v>
      </c>
      <c r="AU485" s="109">
        <f t="shared" ref="AU485:AU526" si="303">AU484+AQ485</f>
        <v>2166.9294152122507</v>
      </c>
      <c r="AV485" s="108">
        <f t="shared" si="281"/>
        <v>27148.130680599923</v>
      </c>
      <c r="AW485" s="129">
        <f t="shared" si="299"/>
        <v>0.58582940094162717</v>
      </c>
      <c r="AX485" s="90">
        <f t="shared" si="300"/>
        <v>2711.2405740698905</v>
      </c>
      <c r="AY485" s="108">
        <f t="shared" si="282"/>
        <v>27692.441839457562</v>
      </c>
      <c r="AZ485" s="89">
        <f t="shared" si="301"/>
        <v>0.61762476280769807</v>
      </c>
      <c r="BA485" s="109"/>
      <c r="BB485" s="109">
        <f t="shared" si="302"/>
        <v>17119.200000000012</v>
      </c>
      <c r="BC485" s="109" t="e">
        <f>(B485*AM485)+(C485*AN485)+(D485*AO485)+(E485*AP485)+(F485*#REF!)+(G485*#REF!)</f>
        <v>#REF!</v>
      </c>
      <c r="BE485" s="108">
        <f t="shared" si="267"/>
        <v>104.129997</v>
      </c>
      <c r="BF485" s="108">
        <f t="shared" si="268"/>
        <v>0</v>
      </c>
    </row>
    <row r="486" spans="1:58" ht="12.75" customHeight="1" x14ac:dyDescent="0.2">
      <c r="A486" s="107">
        <v>42450</v>
      </c>
      <c r="B486" s="109">
        <v>103.32</v>
      </c>
      <c r="C486" s="109">
        <v>81.660004000000001</v>
      </c>
      <c r="D486" s="109">
        <v>85.739998</v>
      </c>
      <c r="E486" s="109">
        <v>99.660004000000001</v>
      </c>
      <c r="F486" s="109"/>
      <c r="G486" s="109"/>
      <c r="H486" s="109"/>
      <c r="I486" s="109"/>
      <c r="J486" s="148"/>
      <c r="K486" s="109"/>
      <c r="L486" s="156">
        <f>IF(int=Weekly,-$B$4,IF(int=Bi_Weekly,0,IF(int=Monthly,0,IF(int=Quarterly,0,IF(int=Yearly,0,IF(int=None,0,0))))))</f>
        <v>0</v>
      </c>
      <c r="M486" s="110">
        <f t="shared" si="269"/>
        <v>0</v>
      </c>
      <c r="N486" s="126">
        <f t="shared" si="270"/>
        <v>0</v>
      </c>
      <c r="O486" s="110">
        <f t="shared" si="271"/>
        <v>0</v>
      </c>
      <c r="P486" s="110">
        <f t="shared" si="272"/>
        <v>0</v>
      </c>
      <c r="Q486" s="110">
        <f t="shared" si="283"/>
        <v>73.987640133976612</v>
      </c>
      <c r="R486" s="110">
        <f t="shared" si="284"/>
        <v>84.725270469545677</v>
      </c>
      <c r="S486" s="110">
        <f t="shared" si="285"/>
        <v>89.106729224705518</v>
      </c>
      <c r="T486" s="110">
        <f t="shared" si="286"/>
        <v>24.89858217681525</v>
      </c>
      <c r="U486" s="110"/>
      <c r="V486" s="110"/>
      <c r="W486" s="110"/>
      <c r="X486" s="110"/>
      <c r="Y486" s="110"/>
      <c r="Z486" s="110"/>
      <c r="AA486" s="110">
        <f t="shared" si="273"/>
        <v>0</v>
      </c>
      <c r="AB486" s="110">
        <f t="shared" si="274"/>
        <v>0</v>
      </c>
      <c r="AC486" s="110">
        <f t="shared" si="275"/>
        <v>0</v>
      </c>
      <c r="AD486" s="110">
        <f t="shared" si="276"/>
        <v>0</v>
      </c>
      <c r="AE486" s="110">
        <f t="shared" si="277"/>
        <v>0</v>
      </c>
      <c r="AF486" s="110">
        <f t="shared" si="278"/>
        <v>0</v>
      </c>
      <c r="AG486" s="110">
        <f t="shared" si="279"/>
        <v>0</v>
      </c>
      <c r="AH486" s="110">
        <f t="shared" si="280"/>
        <v>0</v>
      </c>
      <c r="AI486" s="110">
        <f t="shared" si="287"/>
        <v>7.043106273765547</v>
      </c>
      <c r="AJ486" s="110">
        <f t="shared" si="288"/>
        <v>10.907254496908413</v>
      </c>
      <c r="AK486" s="110">
        <f t="shared" si="289"/>
        <v>9.1564140429748146</v>
      </c>
      <c r="AL486" s="110">
        <f t="shared" si="290"/>
        <v>2.7569199870320977</v>
      </c>
      <c r="AM486" s="110">
        <f t="shared" si="291"/>
        <v>81.030746407742157</v>
      </c>
      <c r="AN486" s="110">
        <f t="shared" si="292"/>
        <v>95.632524966454085</v>
      </c>
      <c r="AO486" s="110">
        <f t="shared" si="293"/>
        <v>98.263143267680334</v>
      </c>
      <c r="AP486" s="110">
        <f t="shared" si="294"/>
        <v>27.655502163847348</v>
      </c>
      <c r="AQ486" s="90">
        <f t="shared" si="295"/>
        <v>0</v>
      </c>
      <c r="AR486" s="90">
        <f t="shared" si="296"/>
        <v>-17119.200000000012</v>
      </c>
      <c r="AS486" s="90">
        <f t="shared" si="297"/>
        <v>24684.472488935175</v>
      </c>
      <c r="AT486" s="89">
        <f t="shared" si="298"/>
        <v>0.44191740787742173</v>
      </c>
      <c r="AU486" s="109">
        <f t="shared" si="303"/>
        <v>2166.9294152122507</v>
      </c>
      <c r="AV486" s="108">
        <f t="shared" si="281"/>
        <v>26851.401904147424</v>
      </c>
      <c r="AW486" s="129">
        <f t="shared" si="299"/>
        <v>0.56849630263957462</v>
      </c>
      <c r="AX486" s="90">
        <f t="shared" si="300"/>
        <v>2678.2057647191468</v>
      </c>
      <c r="AY486" s="108">
        <f t="shared" si="282"/>
        <v>27362.678253654321</v>
      </c>
      <c r="AZ486" s="89">
        <f t="shared" si="301"/>
        <v>0.59836197098312427</v>
      </c>
      <c r="BA486" s="109"/>
      <c r="BB486" s="109">
        <f t="shared" si="302"/>
        <v>17119.200000000012</v>
      </c>
      <c r="BC486" s="109" t="e">
        <f>(B486*AM486)+(C486*AN486)+(D486*AO486)+(E486*AP486)+(F486*#REF!)+(G486*#REF!)</f>
        <v>#REF!</v>
      </c>
      <c r="BE486" s="108">
        <f t="shared" si="267"/>
        <v>103.32</v>
      </c>
      <c r="BF486" s="108">
        <f t="shared" si="268"/>
        <v>0</v>
      </c>
    </row>
    <row r="487" spans="1:58" ht="12.75" customHeight="1" x14ac:dyDescent="0.2">
      <c r="A487" s="107">
        <v>42457</v>
      </c>
      <c r="B487" s="109">
        <v>105.480003</v>
      </c>
      <c r="C487" s="109">
        <v>82.760002</v>
      </c>
      <c r="D487" s="109">
        <v>87.379997000000003</v>
      </c>
      <c r="E487" s="109">
        <v>102.010002</v>
      </c>
      <c r="F487" s="109"/>
      <c r="G487" s="109"/>
      <c r="H487" s="109"/>
      <c r="I487" s="109"/>
      <c r="J487" s="148"/>
      <c r="K487" s="109"/>
      <c r="L487" s="156">
        <f>IF(int=Weekly,-$B$4,IF(int=Bi_Weekly,-$B$4,IF(int=Monthly,-$B$4,IF(int=Quarterly,0,IF(int=Yearly,0,IF(int=None,0,0))))))</f>
        <v>0</v>
      </c>
      <c r="M487" s="110">
        <f t="shared" si="269"/>
        <v>0</v>
      </c>
      <c r="N487" s="126">
        <f t="shared" si="270"/>
        <v>0</v>
      </c>
      <c r="O487" s="110">
        <f t="shared" si="271"/>
        <v>0</v>
      </c>
      <c r="P487" s="110">
        <f t="shared" si="272"/>
        <v>0</v>
      </c>
      <c r="Q487" s="110">
        <f t="shared" si="283"/>
        <v>73.987640133976612</v>
      </c>
      <c r="R487" s="110">
        <f t="shared" si="284"/>
        <v>84.725270469545677</v>
      </c>
      <c r="S487" s="110">
        <f t="shared" si="285"/>
        <v>89.106729224705518</v>
      </c>
      <c r="T487" s="110">
        <f t="shared" si="286"/>
        <v>24.89858217681525</v>
      </c>
      <c r="U487" s="110"/>
      <c r="V487" s="110"/>
      <c r="W487" s="110"/>
      <c r="X487" s="110"/>
      <c r="Y487" s="110"/>
      <c r="Z487" s="110"/>
      <c r="AA487" s="110">
        <f t="shared" si="273"/>
        <v>0</v>
      </c>
      <c r="AB487" s="110">
        <f t="shared" si="274"/>
        <v>0</v>
      </c>
      <c r="AC487" s="110">
        <f t="shared" si="275"/>
        <v>0</v>
      </c>
      <c r="AD487" s="110">
        <f t="shared" si="276"/>
        <v>0</v>
      </c>
      <c r="AE487" s="110">
        <f t="shared" si="277"/>
        <v>0</v>
      </c>
      <c r="AF487" s="110">
        <f t="shared" si="278"/>
        <v>0</v>
      </c>
      <c r="AG487" s="110">
        <f t="shared" si="279"/>
        <v>0</v>
      </c>
      <c r="AH487" s="110">
        <f t="shared" si="280"/>
        <v>0</v>
      </c>
      <c r="AI487" s="110">
        <f t="shared" si="287"/>
        <v>7.043106273765547</v>
      </c>
      <c r="AJ487" s="110">
        <f t="shared" si="288"/>
        <v>10.907254496908413</v>
      </c>
      <c r="AK487" s="110">
        <f t="shared" si="289"/>
        <v>9.1564140429748146</v>
      </c>
      <c r="AL487" s="110">
        <f t="shared" si="290"/>
        <v>2.7569199870320977</v>
      </c>
      <c r="AM487" s="110">
        <f t="shared" si="291"/>
        <v>81.030746407742157</v>
      </c>
      <c r="AN487" s="110">
        <f t="shared" si="292"/>
        <v>95.632524966454085</v>
      </c>
      <c r="AO487" s="110">
        <f t="shared" si="293"/>
        <v>98.263143267680334</v>
      </c>
      <c r="AP487" s="110">
        <f t="shared" si="294"/>
        <v>27.655502163847348</v>
      </c>
      <c r="AQ487" s="90">
        <f t="shared" si="295"/>
        <v>0</v>
      </c>
      <c r="AR487" s="90">
        <f t="shared" si="296"/>
        <v>-17119.200000000012</v>
      </c>
      <c r="AS487" s="90">
        <f t="shared" si="297"/>
        <v>25142.130206793583</v>
      </c>
      <c r="AT487" s="89">
        <f t="shared" si="298"/>
        <v>0.46865100044357022</v>
      </c>
      <c r="AU487" s="109">
        <f t="shared" si="303"/>
        <v>2166.9294152122507</v>
      </c>
      <c r="AV487" s="108">
        <f t="shared" si="281"/>
        <v>27309.059622005832</v>
      </c>
      <c r="AW487" s="129">
        <f t="shared" si="299"/>
        <v>0.59522989520572311</v>
      </c>
      <c r="AX487" s="90">
        <f t="shared" si="300"/>
        <v>2726.9121198616394</v>
      </c>
      <c r="AY487" s="108">
        <f t="shared" si="282"/>
        <v>27869.042326655224</v>
      </c>
      <c r="AZ487" s="89">
        <f t="shared" si="301"/>
        <v>0.62794069387910678</v>
      </c>
      <c r="BA487" s="109"/>
      <c r="BB487" s="109">
        <f t="shared" si="302"/>
        <v>17119.200000000012</v>
      </c>
      <c r="BC487" s="109" t="e">
        <f>(B487*AM487)+(C487*AN487)+(D487*AO487)+(E487*AP487)+(F487*#REF!)+(G487*#REF!)</f>
        <v>#REF!</v>
      </c>
      <c r="BE487" s="108">
        <f t="shared" si="267"/>
        <v>105.480003</v>
      </c>
      <c r="BF487" s="108">
        <f t="shared" si="268"/>
        <v>0</v>
      </c>
    </row>
    <row r="488" spans="1:58" ht="12.75" customHeight="1" x14ac:dyDescent="0.2">
      <c r="A488" s="107">
        <v>42464</v>
      </c>
      <c r="B488" s="109">
        <v>104.199997</v>
      </c>
      <c r="C488" s="109">
        <v>81.669998000000007</v>
      </c>
      <c r="D488" s="109">
        <v>85.690002000000007</v>
      </c>
      <c r="E488" s="109">
        <v>100.099998</v>
      </c>
      <c r="F488" s="109"/>
      <c r="G488" s="109"/>
      <c r="H488" s="109"/>
      <c r="I488" s="109"/>
      <c r="J488" s="148"/>
      <c r="K488" s="109"/>
      <c r="L488" s="156">
        <f>IF(int=Weekly,-$B$4,IF(int=Bi_Weekly,0,IF(int=Monthly,0,IF(int=Quarterly,0,IF(int=Yearly,0,IF(int=None,0,0))))))</f>
        <v>0</v>
      </c>
      <c r="M488" s="110">
        <f t="shared" si="269"/>
        <v>0</v>
      </c>
      <c r="N488" s="126">
        <f t="shared" si="270"/>
        <v>0</v>
      </c>
      <c r="O488" s="110">
        <f t="shared" si="271"/>
        <v>0</v>
      </c>
      <c r="P488" s="110">
        <f t="shared" si="272"/>
        <v>0</v>
      </c>
      <c r="Q488" s="110">
        <f t="shared" si="283"/>
        <v>73.987640133976612</v>
      </c>
      <c r="R488" s="110">
        <f t="shared" si="284"/>
        <v>84.725270469545677</v>
      </c>
      <c r="S488" s="110">
        <f t="shared" si="285"/>
        <v>89.106729224705518</v>
      </c>
      <c r="T488" s="110">
        <f t="shared" si="286"/>
        <v>24.89858217681525</v>
      </c>
      <c r="U488" s="110"/>
      <c r="V488" s="110"/>
      <c r="W488" s="110"/>
      <c r="X488" s="110"/>
      <c r="Y488" s="110"/>
      <c r="Z488" s="110"/>
      <c r="AA488" s="110">
        <f t="shared" si="273"/>
        <v>0</v>
      </c>
      <c r="AB488" s="110">
        <f t="shared" si="274"/>
        <v>0</v>
      </c>
      <c r="AC488" s="110">
        <f t="shared" si="275"/>
        <v>0</v>
      </c>
      <c r="AD488" s="110">
        <f t="shared" si="276"/>
        <v>0</v>
      </c>
      <c r="AE488" s="110">
        <f t="shared" si="277"/>
        <v>0</v>
      </c>
      <c r="AF488" s="110">
        <f t="shared" si="278"/>
        <v>0</v>
      </c>
      <c r="AG488" s="110">
        <f t="shared" si="279"/>
        <v>0</v>
      </c>
      <c r="AH488" s="110">
        <f t="shared" si="280"/>
        <v>0</v>
      </c>
      <c r="AI488" s="110">
        <f t="shared" si="287"/>
        <v>7.043106273765547</v>
      </c>
      <c r="AJ488" s="110">
        <f t="shared" si="288"/>
        <v>10.907254496908413</v>
      </c>
      <c r="AK488" s="110">
        <f t="shared" si="289"/>
        <v>9.1564140429748146</v>
      </c>
      <c r="AL488" s="110">
        <f t="shared" si="290"/>
        <v>2.7569199870320977</v>
      </c>
      <c r="AM488" s="110">
        <f t="shared" si="291"/>
        <v>81.030746407742157</v>
      </c>
      <c r="AN488" s="110">
        <f t="shared" si="292"/>
        <v>95.632524966454085</v>
      </c>
      <c r="AO488" s="110">
        <f t="shared" si="293"/>
        <v>98.263143267680334</v>
      </c>
      <c r="AP488" s="110">
        <f t="shared" si="294"/>
        <v>27.655502163847348</v>
      </c>
      <c r="AQ488" s="90">
        <f t="shared" si="295"/>
        <v>0</v>
      </c>
      <c r="AR488" s="90">
        <f t="shared" si="296"/>
        <v>-17119.200000000012</v>
      </c>
      <c r="AS488" s="90">
        <f t="shared" si="297"/>
        <v>24756.928381375215</v>
      </c>
      <c r="AT488" s="89">
        <f t="shared" si="298"/>
        <v>0.4461498423626804</v>
      </c>
      <c r="AU488" s="109">
        <f t="shared" si="303"/>
        <v>2166.9294152122507</v>
      </c>
      <c r="AV488" s="108">
        <f t="shared" si="281"/>
        <v>26923.857796587465</v>
      </c>
      <c r="AW488" s="129">
        <f t="shared" si="299"/>
        <v>0.5727287371248333</v>
      </c>
      <c r="AX488" s="90">
        <f t="shared" si="300"/>
        <v>2685.2679283884654</v>
      </c>
      <c r="AY488" s="108">
        <f t="shared" si="282"/>
        <v>27442.19630976368</v>
      </c>
      <c r="AZ488" s="89">
        <f t="shared" si="301"/>
        <v>0.6030069343055553</v>
      </c>
      <c r="BA488" s="109"/>
      <c r="BB488" s="109">
        <f t="shared" si="302"/>
        <v>17119.200000000012</v>
      </c>
      <c r="BC488" s="109" t="e">
        <f>(B488*AM488)+(C488*AN488)+(D488*AO488)+(E488*AP488)+(F488*#REF!)+(G488*#REF!)</f>
        <v>#REF!</v>
      </c>
      <c r="BE488" s="108">
        <f t="shared" si="267"/>
        <v>104.199997</v>
      </c>
      <c r="BF488" s="108">
        <f t="shared" si="268"/>
        <v>0</v>
      </c>
    </row>
    <row r="489" spans="1:58" ht="12.75" customHeight="1" x14ac:dyDescent="0.2">
      <c r="A489" s="107">
        <v>42471</v>
      </c>
      <c r="B489" s="109">
        <v>106.05999799999999</v>
      </c>
      <c r="C489" s="109">
        <v>83.279999000000004</v>
      </c>
      <c r="D489" s="109">
        <v>87.43</v>
      </c>
      <c r="E489" s="109">
        <v>103.25</v>
      </c>
      <c r="F489" s="109"/>
      <c r="G489" s="109"/>
      <c r="H489" s="109"/>
      <c r="I489" s="109"/>
      <c r="J489" s="148"/>
      <c r="K489" s="109"/>
      <c r="L489" s="156">
        <f>IF(int=Weekly,-$B$4,IF(int=Bi_Weekly,-$B$4,IF(int=Monthly,0,IF(int=Quarterly,0,IF(int=Yearly,0,IF(int=None,0,0))))))</f>
        <v>0</v>
      </c>
      <c r="M489" s="110">
        <f t="shared" si="269"/>
        <v>0</v>
      </c>
      <c r="N489" s="126">
        <f t="shared" si="270"/>
        <v>0</v>
      </c>
      <c r="O489" s="110">
        <f t="shared" si="271"/>
        <v>0</v>
      </c>
      <c r="P489" s="110">
        <f t="shared" si="272"/>
        <v>0</v>
      </c>
      <c r="Q489" s="110">
        <f t="shared" si="283"/>
        <v>73.987640133976612</v>
      </c>
      <c r="R489" s="110">
        <f t="shared" si="284"/>
        <v>84.725270469545677</v>
      </c>
      <c r="S489" s="110">
        <f t="shared" si="285"/>
        <v>89.106729224705518</v>
      </c>
      <c r="T489" s="110">
        <f t="shared" si="286"/>
        <v>24.89858217681525</v>
      </c>
      <c r="U489" s="110"/>
      <c r="V489" s="110"/>
      <c r="W489" s="110"/>
      <c r="X489" s="110"/>
      <c r="Y489" s="110"/>
      <c r="Z489" s="110"/>
      <c r="AA489" s="110">
        <f t="shared" si="273"/>
        <v>0</v>
      </c>
      <c r="AB489" s="110">
        <f t="shared" si="274"/>
        <v>0</v>
      </c>
      <c r="AC489" s="110">
        <f t="shared" si="275"/>
        <v>0</v>
      </c>
      <c r="AD489" s="110">
        <f t="shared" si="276"/>
        <v>0</v>
      </c>
      <c r="AE489" s="110">
        <f t="shared" si="277"/>
        <v>0</v>
      </c>
      <c r="AF489" s="110">
        <f t="shared" si="278"/>
        <v>0</v>
      </c>
      <c r="AG489" s="110">
        <f t="shared" si="279"/>
        <v>0</v>
      </c>
      <c r="AH489" s="110">
        <f t="shared" si="280"/>
        <v>0</v>
      </c>
      <c r="AI489" s="110">
        <f t="shared" si="287"/>
        <v>7.043106273765547</v>
      </c>
      <c r="AJ489" s="110">
        <f t="shared" si="288"/>
        <v>10.907254496908413</v>
      </c>
      <c r="AK489" s="110">
        <f t="shared" si="289"/>
        <v>9.1564140429748146</v>
      </c>
      <c r="AL489" s="110">
        <f t="shared" si="290"/>
        <v>2.7569199870320977</v>
      </c>
      <c r="AM489" s="110">
        <f t="shared" si="291"/>
        <v>81.030746407742157</v>
      </c>
      <c r="AN489" s="110">
        <f t="shared" si="292"/>
        <v>95.632524966454085</v>
      </c>
      <c r="AO489" s="110">
        <f t="shared" si="293"/>
        <v>98.263143267680334</v>
      </c>
      <c r="AP489" s="110">
        <f t="shared" si="294"/>
        <v>27.655502163847348</v>
      </c>
      <c r="AQ489" s="90">
        <f t="shared" si="295"/>
        <v>0</v>
      </c>
      <c r="AR489" s="90">
        <f t="shared" si="296"/>
        <v>-17119.200000000012</v>
      </c>
      <c r="AS489" s="90">
        <f t="shared" si="297"/>
        <v>25264.429350484948</v>
      </c>
      <c r="AT489" s="89">
        <f t="shared" si="298"/>
        <v>0.47579497584495378</v>
      </c>
      <c r="AU489" s="109">
        <f t="shared" si="303"/>
        <v>2166.9294152122507</v>
      </c>
      <c r="AV489" s="108">
        <f t="shared" si="281"/>
        <v>27431.358765697198</v>
      </c>
      <c r="AW489" s="129">
        <f t="shared" si="299"/>
        <v>0.60237387060710668</v>
      </c>
      <c r="AX489" s="90">
        <f t="shared" si="300"/>
        <v>2740.5452493429916</v>
      </c>
      <c r="AY489" s="108">
        <f t="shared" si="282"/>
        <v>28004.97459982794</v>
      </c>
      <c r="AZ489" s="89">
        <f t="shared" si="301"/>
        <v>0.63588103415042285</v>
      </c>
      <c r="BA489" s="109"/>
      <c r="BB489" s="109">
        <f t="shared" si="302"/>
        <v>17119.200000000012</v>
      </c>
      <c r="BC489" s="109" t="e">
        <f>(B489*AM489)+(C489*AN489)+(D489*AO489)+(E489*AP489)+(F489*#REF!)+(G489*#REF!)</f>
        <v>#REF!</v>
      </c>
      <c r="BE489" s="108">
        <f t="shared" si="267"/>
        <v>106.05999799999999</v>
      </c>
      <c r="BF489" s="108">
        <f t="shared" si="268"/>
        <v>0</v>
      </c>
    </row>
    <row r="490" spans="1:58" ht="12.75" customHeight="1" x14ac:dyDescent="0.2">
      <c r="A490" s="107">
        <v>42478</v>
      </c>
      <c r="B490" s="109">
        <v>106.800003</v>
      </c>
      <c r="C490" s="109">
        <v>84.339995999999999</v>
      </c>
      <c r="D490" s="109">
        <v>88.470000999999996</v>
      </c>
      <c r="E490" s="109">
        <v>104.470001</v>
      </c>
      <c r="F490" s="109"/>
      <c r="G490" s="109"/>
      <c r="H490" s="109"/>
      <c r="I490" s="109"/>
      <c r="J490" s="148"/>
      <c r="K490" s="109"/>
      <c r="L490" s="156">
        <f>IF(int=Weekly,-$B$4,IF(int=Bi_Weekly,0,IF(int=Monthly,0,IF(int=Quarterly,-$B$4,IF(int=Yearly,0,IF(int=None,0,0))))))</f>
        <v>-489.12</v>
      </c>
      <c r="M490" s="110">
        <f t="shared" si="269"/>
        <v>1.4687338913276995</v>
      </c>
      <c r="N490" s="126">
        <f t="shared" si="270"/>
        <v>1.684720971530518</v>
      </c>
      <c r="O490" s="110">
        <f t="shared" si="271"/>
        <v>1.5988866553759846</v>
      </c>
      <c r="P490" s="110">
        <f t="shared" si="272"/>
        <v>0.46631905363914</v>
      </c>
      <c r="Q490" s="110">
        <f t="shared" si="283"/>
        <v>75.456374025304314</v>
      </c>
      <c r="R490" s="110">
        <f t="shared" si="284"/>
        <v>86.409991441076201</v>
      </c>
      <c r="S490" s="110">
        <f t="shared" si="285"/>
        <v>90.705615880081496</v>
      </c>
      <c r="T490" s="110">
        <f t="shared" si="286"/>
        <v>25.364901230454389</v>
      </c>
      <c r="U490" s="110"/>
      <c r="V490" s="110"/>
      <c r="W490" s="110"/>
      <c r="X490" s="110"/>
      <c r="Y490" s="110"/>
      <c r="Z490" s="110"/>
      <c r="AA490" s="110">
        <f t="shared" si="273"/>
        <v>0</v>
      </c>
      <c r="AB490" s="110">
        <f t="shared" si="274"/>
        <v>0</v>
      </c>
      <c r="AC490" s="110">
        <f t="shared" si="275"/>
        <v>0</v>
      </c>
      <c r="AD490" s="110">
        <f t="shared" si="276"/>
        <v>0</v>
      </c>
      <c r="AE490" s="110">
        <f t="shared" si="277"/>
        <v>0</v>
      </c>
      <c r="AF490" s="110">
        <f t="shared" si="278"/>
        <v>0</v>
      </c>
      <c r="AG490" s="110">
        <f t="shared" si="279"/>
        <v>0</v>
      </c>
      <c r="AH490" s="110">
        <f t="shared" si="280"/>
        <v>0</v>
      </c>
      <c r="AI490" s="110">
        <f t="shared" si="287"/>
        <v>7.043106273765547</v>
      </c>
      <c r="AJ490" s="110">
        <f t="shared" si="288"/>
        <v>10.907254496908413</v>
      </c>
      <c r="AK490" s="110">
        <f t="shared" si="289"/>
        <v>9.1564140429748146</v>
      </c>
      <c r="AL490" s="110">
        <f t="shared" si="290"/>
        <v>2.7569199870320977</v>
      </c>
      <c r="AM490" s="110">
        <f t="shared" si="291"/>
        <v>82.499480299069859</v>
      </c>
      <c r="AN490" s="110">
        <f t="shared" si="292"/>
        <v>97.317245937984609</v>
      </c>
      <c r="AO490" s="110">
        <f t="shared" si="293"/>
        <v>99.862029923056312</v>
      </c>
      <c r="AP490" s="110">
        <f t="shared" si="294"/>
        <v>28.121821217486488</v>
      </c>
      <c r="AQ490" s="90">
        <f t="shared" si="295"/>
        <v>0</v>
      </c>
      <c r="AR490" s="90">
        <f t="shared" si="296"/>
        <v>-17608.320000000011</v>
      </c>
      <c r="AS490" s="90">
        <f t="shared" si="297"/>
        <v>26021.156489298923</v>
      </c>
      <c r="AT490" s="89">
        <f t="shared" si="298"/>
        <v>0.47777621540833581</v>
      </c>
      <c r="AU490" s="109">
        <f t="shared" si="303"/>
        <v>2166.9294152122507</v>
      </c>
      <c r="AV490" s="108">
        <f t="shared" si="281"/>
        <v>28188.085904511172</v>
      </c>
      <c r="AW490" s="129">
        <f t="shared" si="299"/>
        <v>0.60083902976042891</v>
      </c>
      <c r="AX490" s="90">
        <f t="shared" si="300"/>
        <v>2770.2049651482757</v>
      </c>
      <c r="AY490" s="108">
        <f t="shared" si="282"/>
        <v>28791.3614544472</v>
      </c>
      <c r="AZ490" s="89">
        <f t="shared" si="301"/>
        <v>0.63509985361733445</v>
      </c>
      <c r="BA490" s="109"/>
      <c r="BB490" s="109">
        <f t="shared" si="302"/>
        <v>17608.320000000011</v>
      </c>
      <c r="BC490" s="109" t="e">
        <f>(B490*AM490)+(C490*AN490)+(D490*AO490)+(E490*AP490)+(F490*#REF!)+(G490*#REF!)</f>
        <v>#REF!</v>
      </c>
      <c r="BE490" s="108">
        <f t="shared" si="267"/>
        <v>106.800003</v>
      </c>
      <c r="BF490" s="108">
        <f t="shared" si="268"/>
        <v>0</v>
      </c>
    </row>
    <row r="491" spans="1:58" ht="12.75" customHeight="1" x14ac:dyDescent="0.2">
      <c r="A491" s="107">
        <v>42485</v>
      </c>
      <c r="B491" s="109">
        <v>105.510002</v>
      </c>
      <c r="C491" s="109">
        <v>83.639999000000003</v>
      </c>
      <c r="D491" s="109">
        <v>87.980002999999996</v>
      </c>
      <c r="E491" s="109">
        <v>104.019997</v>
      </c>
      <c r="F491" s="109"/>
      <c r="G491" s="109"/>
      <c r="H491" s="109"/>
      <c r="I491" s="109"/>
      <c r="J491" s="148"/>
      <c r="K491" s="109"/>
      <c r="L491" s="156">
        <f>IF(int=Weekly,-$B$4,IF(int=Bi_Weekly,-$B$4,IF(int=Monthly,-$B$4,IF(int=Quarterly,0,IF(int=Yearly,0,IF(int=None,0,0))))))</f>
        <v>0</v>
      </c>
      <c r="M491" s="110">
        <f t="shared" si="269"/>
        <v>0</v>
      </c>
      <c r="N491" s="126">
        <f t="shared" si="270"/>
        <v>0</v>
      </c>
      <c r="O491" s="110">
        <f t="shared" si="271"/>
        <v>0</v>
      </c>
      <c r="P491" s="110">
        <f t="shared" si="272"/>
        <v>0</v>
      </c>
      <c r="Q491" s="110">
        <f t="shared" si="283"/>
        <v>75.456374025304314</v>
      </c>
      <c r="R491" s="110">
        <f t="shared" si="284"/>
        <v>86.409991441076201</v>
      </c>
      <c r="S491" s="110">
        <f t="shared" si="285"/>
        <v>90.705615880081496</v>
      </c>
      <c r="T491" s="110">
        <f t="shared" si="286"/>
        <v>25.364901230454389</v>
      </c>
      <c r="U491" s="110"/>
      <c r="V491" s="110"/>
      <c r="W491" s="110"/>
      <c r="X491" s="110"/>
      <c r="Y491" s="110"/>
      <c r="Z491" s="110"/>
      <c r="AA491" s="110">
        <f t="shared" si="273"/>
        <v>0</v>
      </c>
      <c r="AB491" s="110">
        <f t="shared" si="274"/>
        <v>0</v>
      </c>
      <c r="AC491" s="110">
        <f t="shared" si="275"/>
        <v>0</v>
      </c>
      <c r="AD491" s="110">
        <f t="shared" si="276"/>
        <v>0</v>
      </c>
      <c r="AE491" s="110">
        <f t="shared" si="277"/>
        <v>0</v>
      </c>
      <c r="AF491" s="110">
        <f t="shared" si="278"/>
        <v>0</v>
      </c>
      <c r="AG491" s="110">
        <f t="shared" si="279"/>
        <v>0</v>
      </c>
      <c r="AH491" s="110">
        <f t="shared" si="280"/>
        <v>0</v>
      </c>
      <c r="AI491" s="110">
        <f t="shared" si="287"/>
        <v>7.043106273765547</v>
      </c>
      <c r="AJ491" s="110">
        <f t="shared" si="288"/>
        <v>10.907254496908413</v>
      </c>
      <c r="AK491" s="110">
        <f t="shared" si="289"/>
        <v>9.1564140429748146</v>
      </c>
      <c r="AL491" s="110">
        <f t="shared" si="290"/>
        <v>2.7569199870320977</v>
      </c>
      <c r="AM491" s="110">
        <f t="shared" si="291"/>
        <v>82.499480299069859</v>
      </c>
      <c r="AN491" s="110">
        <f t="shared" si="292"/>
        <v>97.317245937984609</v>
      </c>
      <c r="AO491" s="110">
        <f t="shared" si="293"/>
        <v>99.862029923056312</v>
      </c>
      <c r="AP491" s="110">
        <f t="shared" si="294"/>
        <v>28.121821217486488</v>
      </c>
      <c r="AQ491" s="90">
        <f t="shared" si="295"/>
        <v>0</v>
      </c>
      <c r="AR491" s="90">
        <f t="shared" si="296"/>
        <v>-17608.320000000011</v>
      </c>
      <c r="AS491" s="90">
        <f t="shared" si="297"/>
        <v>25807.471079187806</v>
      </c>
      <c r="AT491" s="89">
        <f t="shared" si="298"/>
        <v>0.46564073569697673</v>
      </c>
      <c r="AU491" s="109">
        <f t="shared" si="303"/>
        <v>2166.9294152122507</v>
      </c>
      <c r="AV491" s="108">
        <f t="shared" si="281"/>
        <v>27974.400494400055</v>
      </c>
      <c r="AW491" s="129">
        <f t="shared" si="299"/>
        <v>0.58870355004906982</v>
      </c>
      <c r="AX491" s="90">
        <f t="shared" si="300"/>
        <v>2747.7570559958658</v>
      </c>
      <c r="AY491" s="108">
        <f t="shared" si="282"/>
        <v>28555.228135183672</v>
      </c>
      <c r="AZ491" s="89">
        <f t="shared" si="301"/>
        <v>0.62168952717713299</v>
      </c>
      <c r="BA491" s="109"/>
      <c r="BB491" s="109">
        <f t="shared" si="302"/>
        <v>17608.320000000011</v>
      </c>
      <c r="BC491" s="109" t="e">
        <f>(B491*AM491)+(C491*AN491)+(D491*AO491)+(E491*AP491)+(F491*#REF!)+(G491*#REF!)</f>
        <v>#REF!</v>
      </c>
      <c r="BE491" s="108">
        <f t="shared" si="267"/>
        <v>105.510002</v>
      </c>
      <c r="BF491" s="108">
        <f t="shared" si="268"/>
        <v>0</v>
      </c>
    </row>
    <row r="492" spans="1:58" ht="12.75" customHeight="1" x14ac:dyDescent="0.2">
      <c r="A492" s="107">
        <v>42492</v>
      </c>
      <c r="B492" s="109">
        <v>104.980003</v>
      </c>
      <c r="C492" s="109">
        <v>82.959998999999996</v>
      </c>
      <c r="D492" s="109">
        <v>86.910004000000001</v>
      </c>
      <c r="E492" s="109">
        <v>103.16999800000001</v>
      </c>
      <c r="F492" s="109"/>
      <c r="G492" s="109"/>
      <c r="H492" s="109"/>
      <c r="I492" s="109"/>
      <c r="J492" s="148"/>
      <c r="K492" s="109"/>
      <c r="L492" s="156">
        <f>IF(int=Weekly,-$B$4,IF(int=Bi_Weekly,0,IF(int=Monthly,0,IF(int=Quarterly,0,IF(int=Yearly,0,IF(int=None,0,0))))))</f>
        <v>0</v>
      </c>
      <c r="M492" s="110">
        <f t="shared" si="269"/>
        <v>0</v>
      </c>
      <c r="N492" s="126">
        <f t="shared" si="270"/>
        <v>0</v>
      </c>
      <c r="O492" s="110">
        <f t="shared" si="271"/>
        <v>0</v>
      </c>
      <c r="P492" s="110">
        <f t="shared" si="272"/>
        <v>0</v>
      </c>
      <c r="Q492" s="110">
        <f t="shared" si="283"/>
        <v>75.456374025304314</v>
      </c>
      <c r="R492" s="110">
        <f t="shared" si="284"/>
        <v>86.409991441076201</v>
      </c>
      <c r="S492" s="110">
        <f t="shared" si="285"/>
        <v>90.705615880081496</v>
      </c>
      <c r="T492" s="110">
        <f t="shared" si="286"/>
        <v>25.364901230454389</v>
      </c>
      <c r="U492" s="110"/>
      <c r="V492" s="110"/>
      <c r="W492" s="110"/>
      <c r="X492" s="110"/>
      <c r="Y492" s="110"/>
      <c r="Z492" s="110"/>
      <c r="AA492" s="110">
        <f t="shared" si="273"/>
        <v>0</v>
      </c>
      <c r="AB492" s="110">
        <f t="shared" si="274"/>
        <v>0</v>
      </c>
      <c r="AC492" s="110">
        <f t="shared" si="275"/>
        <v>0</v>
      </c>
      <c r="AD492" s="110">
        <f t="shared" si="276"/>
        <v>0</v>
      </c>
      <c r="AE492" s="110">
        <f t="shared" si="277"/>
        <v>0</v>
      </c>
      <c r="AF492" s="110">
        <f t="shared" si="278"/>
        <v>0</v>
      </c>
      <c r="AG492" s="110">
        <f t="shared" si="279"/>
        <v>0</v>
      </c>
      <c r="AH492" s="110">
        <f t="shared" si="280"/>
        <v>0</v>
      </c>
      <c r="AI492" s="110">
        <f t="shared" si="287"/>
        <v>7.043106273765547</v>
      </c>
      <c r="AJ492" s="110">
        <f t="shared" si="288"/>
        <v>10.907254496908413</v>
      </c>
      <c r="AK492" s="110">
        <f t="shared" si="289"/>
        <v>9.1564140429748146</v>
      </c>
      <c r="AL492" s="110">
        <f t="shared" si="290"/>
        <v>2.7569199870320977</v>
      </c>
      <c r="AM492" s="110">
        <f t="shared" si="291"/>
        <v>82.499480299069859</v>
      </c>
      <c r="AN492" s="110">
        <f t="shared" si="292"/>
        <v>97.317245937984609</v>
      </c>
      <c r="AO492" s="110">
        <f t="shared" si="293"/>
        <v>99.862029923056312</v>
      </c>
      <c r="AP492" s="110">
        <f t="shared" si="294"/>
        <v>28.121821217486488</v>
      </c>
      <c r="AQ492" s="90">
        <f t="shared" si="295"/>
        <v>0</v>
      </c>
      <c r="AR492" s="90">
        <f t="shared" si="296"/>
        <v>-17608.320000000011</v>
      </c>
      <c r="AS492" s="90">
        <f t="shared" si="297"/>
        <v>25590.105423263783</v>
      </c>
      <c r="AT492" s="89">
        <f t="shared" si="298"/>
        <v>0.4532962499127553</v>
      </c>
      <c r="AU492" s="109">
        <f t="shared" si="303"/>
        <v>2166.9294152122507</v>
      </c>
      <c r="AV492" s="108">
        <f t="shared" si="281"/>
        <v>27757.034838476033</v>
      </c>
      <c r="AW492" s="129">
        <f t="shared" si="299"/>
        <v>0.5763590642648484</v>
      </c>
      <c r="AX492" s="90">
        <f t="shared" si="300"/>
        <v>2724.4665505543526</v>
      </c>
      <c r="AY492" s="108">
        <f t="shared" si="282"/>
        <v>28314.571973818136</v>
      </c>
      <c r="AZ492" s="89">
        <f t="shared" si="301"/>
        <v>0.60802234249594056</v>
      </c>
      <c r="BA492" s="109"/>
      <c r="BB492" s="109">
        <f t="shared" si="302"/>
        <v>17608.320000000011</v>
      </c>
      <c r="BC492" s="109" t="e">
        <f>(B492*AM492)+(C492*AN492)+(D492*AO492)+(E492*AP492)+(F492*#REF!)+(G492*#REF!)</f>
        <v>#REF!</v>
      </c>
      <c r="BE492" s="108">
        <f t="shared" si="267"/>
        <v>104.980003</v>
      </c>
      <c r="BF492" s="108">
        <f t="shared" si="268"/>
        <v>0</v>
      </c>
    </row>
    <row r="493" spans="1:58" ht="12.75" customHeight="1" x14ac:dyDescent="0.2">
      <c r="A493" s="107">
        <v>42499</v>
      </c>
      <c r="B493" s="109">
        <v>104.41999800000001</v>
      </c>
      <c r="C493" s="109">
        <v>82.529999000000004</v>
      </c>
      <c r="D493" s="109">
        <v>86.510002</v>
      </c>
      <c r="E493" s="109">
        <v>101.82</v>
      </c>
      <c r="F493" s="109"/>
      <c r="G493" s="109"/>
      <c r="H493" s="109"/>
      <c r="I493" s="109"/>
      <c r="J493" s="148"/>
      <c r="K493" s="109"/>
      <c r="L493" s="156">
        <f>IF(int=Weekly,-$B$4,IF(int=Bi_Weekly,-$B$4,IF(int=Monthly,0,IF(int=Quarterly,0,IF(int=Yearly,0,IF(int=None,0,0))))))</f>
        <v>0</v>
      </c>
      <c r="M493" s="110">
        <f t="shared" si="269"/>
        <v>0</v>
      </c>
      <c r="N493" s="126">
        <f t="shared" si="270"/>
        <v>0</v>
      </c>
      <c r="O493" s="110">
        <f t="shared" si="271"/>
        <v>0</v>
      </c>
      <c r="P493" s="110">
        <f t="shared" si="272"/>
        <v>0</v>
      </c>
      <c r="Q493" s="110">
        <f t="shared" si="283"/>
        <v>75.456374025304314</v>
      </c>
      <c r="R493" s="110">
        <f t="shared" si="284"/>
        <v>86.409991441076201</v>
      </c>
      <c r="S493" s="110">
        <f t="shared" si="285"/>
        <v>90.705615880081496</v>
      </c>
      <c r="T493" s="110">
        <f t="shared" si="286"/>
        <v>25.364901230454389</v>
      </c>
      <c r="U493" s="110"/>
      <c r="V493" s="110"/>
      <c r="W493" s="110"/>
      <c r="X493" s="110"/>
      <c r="Y493" s="110"/>
      <c r="Z493" s="110"/>
      <c r="AA493" s="110">
        <f t="shared" si="273"/>
        <v>0</v>
      </c>
      <c r="AB493" s="110">
        <f t="shared" si="274"/>
        <v>0</v>
      </c>
      <c r="AC493" s="110">
        <f t="shared" si="275"/>
        <v>0</v>
      </c>
      <c r="AD493" s="110">
        <f t="shared" si="276"/>
        <v>0</v>
      </c>
      <c r="AE493" s="110">
        <f t="shared" si="277"/>
        <v>0</v>
      </c>
      <c r="AF493" s="110">
        <f t="shared" si="278"/>
        <v>0</v>
      </c>
      <c r="AG493" s="110">
        <f t="shared" si="279"/>
        <v>0</v>
      </c>
      <c r="AH493" s="110">
        <f t="shared" si="280"/>
        <v>0</v>
      </c>
      <c r="AI493" s="110">
        <f t="shared" si="287"/>
        <v>7.043106273765547</v>
      </c>
      <c r="AJ493" s="110">
        <f t="shared" si="288"/>
        <v>10.907254496908413</v>
      </c>
      <c r="AK493" s="110">
        <f t="shared" si="289"/>
        <v>9.1564140429748146</v>
      </c>
      <c r="AL493" s="110">
        <f t="shared" si="290"/>
        <v>2.7569199870320977</v>
      </c>
      <c r="AM493" s="110">
        <f t="shared" si="291"/>
        <v>82.499480299069859</v>
      </c>
      <c r="AN493" s="110">
        <f t="shared" si="292"/>
        <v>97.317245937984609</v>
      </c>
      <c r="AO493" s="110">
        <f t="shared" si="293"/>
        <v>99.862029923056312</v>
      </c>
      <c r="AP493" s="110">
        <f t="shared" si="294"/>
        <v>28.121821217486488</v>
      </c>
      <c r="AQ493" s="90">
        <f t="shared" si="295"/>
        <v>0</v>
      </c>
      <c r="AR493" s="90">
        <f t="shared" si="296"/>
        <v>-17608.320000000011</v>
      </c>
      <c r="AS493" s="90">
        <f t="shared" si="297"/>
        <v>25440.168186513503</v>
      </c>
      <c r="AT493" s="89">
        <f t="shared" si="298"/>
        <v>0.44478111407070564</v>
      </c>
      <c r="AU493" s="109">
        <f t="shared" si="303"/>
        <v>2166.9294152122507</v>
      </c>
      <c r="AV493" s="108">
        <f t="shared" si="281"/>
        <v>27607.097601725753</v>
      </c>
      <c r="AW493" s="129">
        <f t="shared" si="299"/>
        <v>0.56784392842279874</v>
      </c>
      <c r="AX493" s="90">
        <f t="shared" si="300"/>
        <v>2708.44783599317</v>
      </c>
      <c r="AY493" s="108">
        <f t="shared" si="282"/>
        <v>28148.616022506674</v>
      </c>
      <c r="AZ493" s="89">
        <f t="shared" si="301"/>
        <v>0.59859748246889288</v>
      </c>
      <c r="BA493" s="109"/>
      <c r="BB493" s="109">
        <f t="shared" si="302"/>
        <v>17608.320000000011</v>
      </c>
      <c r="BC493" s="109" t="e">
        <f>(B493*AM493)+(C493*AN493)+(D493*AO493)+(E493*AP493)+(F493*#REF!)+(G493*#REF!)</f>
        <v>#REF!</v>
      </c>
      <c r="BE493" s="108">
        <f t="shared" si="267"/>
        <v>104.41999800000001</v>
      </c>
      <c r="BF493" s="108">
        <f t="shared" si="268"/>
        <v>0</v>
      </c>
    </row>
    <row r="494" spans="1:58" ht="12.75" customHeight="1" x14ac:dyDescent="0.2">
      <c r="A494" s="107">
        <v>42506</v>
      </c>
      <c r="B494" s="109">
        <v>104.889999</v>
      </c>
      <c r="C494" s="109">
        <v>82.93</v>
      </c>
      <c r="D494" s="109">
        <v>87.080001999999993</v>
      </c>
      <c r="E494" s="109">
        <v>102.410004</v>
      </c>
      <c r="F494" s="109"/>
      <c r="G494" s="109"/>
      <c r="H494" s="109"/>
      <c r="I494" s="109"/>
      <c r="J494" s="148"/>
      <c r="K494" s="109"/>
      <c r="L494" s="156">
        <f>IF(int=Weekly,-$B$4,IF(int=Bi_Weekly,0,IF(int=Monthly,0,IF(int=Quarterly,0,IF(int=Yearly,0,IF(int=None,0,0))))))</f>
        <v>0</v>
      </c>
      <c r="M494" s="110">
        <f t="shared" si="269"/>
        <v>0</v>
      </c>
      <c r="N494" s="126">
        <f t="shared" si="270"/>
        <v>0</v>
      </c>
      <c r="O494" s="110">
        <f t="shared" si="271"/>
        <v>0</v>
      </c>
      <c r="P494" s="110">
        <f t="shared" si="272"/>
        <v>0</v>
      </c>
      <c r="Q494" s="110">
        <f t="shared" si="283"/>
        <v>75.456374025304314</v>
      </c>
      <c r="R494" s="110">
        <f t="shared" si="284"/>
        <v>86.409991441076201</v>
      </c>
      <c r="S494" s="110">
        <f t="shared" si="285"/>
        <v>90.705615880081496</v>
      </c>
      <c r="T494" s="110">
        <f t="shared" si="286"/>
        <v>25.364901230454389</v>
      </c>
      <c r="U494" s="110"/>
      <c r="V494" s="110"/>
      <c r="W494" s="110"/>
      <c r="X494" s="110"/>
      <c r="Y494" s="110"/>
      <c r="Z494" s="110"/>
      <c r="AA494" s="110">
        <f t="shared" si="273"/>
        <v>0</v>
      </c>
      <c r="AB494" s="110">
        <f t="shared" si="274"/>
        <v>0</v>
      </c>
      <c r="AC494" s="110">
        <f t="shared" si="275"/>
        <v>0</v>
      </c>
      <c r="AD494" s="110">
        <f t="shared" si="276"/>
        <v>0</v>
      </c>
      <c r="AE494" s="110">
        <f t="shared" si="277"/>
        <v>0</v>
      </c>
      <c r="AF494" s="110">
        <f t="shared" si="278"/>
        <v>0</v>
      </c>
      <c r="AG494" s="110">
        <f t="shared" si="279"/>
        <v>0</v>
      </c>
      <c r="AH494" s="110">
        <f t="shared" si="280"/>
        <v>0</v>
      </c>
      <c r="AI494" s="110">
        <f t="shared" si="287"/>
        <v>7.043106273765547</v>
      </c>
      <c r="AJ494" s="110">
        <f t="shared" si="288"/>
        <v>10.907254496908413</v>
      </c>
      <c r="AK494" s="110">
        <f t="shared" si="289"/>
        <v>9.1564140429748146</v>
      </c>
      <c r="AL494" s="110">
        <f t="shared" si="290"/>
        <v>2.7569199870320977</v>
      </c>
      <c r="AM494" s="110">
        <f t="shared" si="291"/>
        <v>82.499480299069859</v>
      </c>
      <c r="AN494" s="110">
        <f t="shared" si="292"/>
        <v>97.317245937984609</v>
      </c>
      <c r="AO494" s="110">
        <f t="shared" si="293"/>
        <v>99.862029923056312</v>
      </c>
      <c r="AP494" s="110">
        <f t="shared" si="294"/>
        <v>28.121821217486488</v>
      </c>
      <c r="AQ494" s="90">
        <f t="shared" si="295"/>
        <v>0</v>
      </c>
      <c r="AR494" s="90">
        <f t="shared" si="296"/>
        <v>-17608.320000000011</v>
      </c>
      <c r="AS494" s="90">
        <f t="shared" si="297"/>
        <v>25576.864434985411</v>
      </c>
      <c r="AT494" s="89">
        <f t="shared" si="298"/>
        <v>0.45254427651163742</v>
      </c>
      <c r="AU494" s="109">
        <f t="shared" si="303"/>
        <v>2166.9294152122507</v>
      </c>
      <c r="AV494" s="108">
        <f t="shared" si="281"/>
        <v>27743.793850197661</v>
      </c>
      <c r="AW494" s="129">
        <f t="shared" si="299"/>
        <v>0.57560709086373052</v>
      </c>
      <c r="AX494" s="90">
        <f t="shared" si="300"/>
        <v>2722.966765515489</v>
      </c>
      <c r="AY494" s="108">
        <f t="shared" si="282"/>
        <v>28299.831200500899</v>
      </c>
      <c r="AZ494" s="89">
        <f t="shared" si="301"/>
        <v>0.60718519430024465</v>
      </c>
      <c r="BA494" s="109"/>
      <c r="BB494" s="109">
        <f t="shared" si="302"/>
        <v>17608.320000000011</v>
      </c>
      <c r="BC494" s="109" t="e">
        <f>(B494*AM494)+(C494*AN494)+(D494*AO494)+(E494*AP494)+(F494*#REF!)+(G494*#REF!)</f>
        <v>#REF!</v>
      </c>
      <c r="BE494" s="108">
        <f t="shared" si="267"/>
        <v>104.889999</v>
      </c>
      <c r="BF494" s="108">
        <f t="shared" si="268"/>
        <v>0</v>
      </c>
    </row>
    <row r="495" spans="1:58" ht="12.75" customHeight="1" x14ac:dyDescent="0.2">
      <c r="A495" s="107">
        <v>42513</v>
      </c>
      <c r="B495" s="109">
        <v>107.389999</v>
      </c>
      <c r="C495" s="109">
        <v>84.660004000000001</v>
      </c>
      <c r="D495" s="109">
        <v>89.059997999999993</v>
      </c>
      <c r="E495" s="109">
        <v>105.220001</v>
      </c>
      <c r="F495" s="109"/>
      <c r="G495" s="109"/>
      <c r="H495" s="109"/>
      <c r="I495" s="109"/>
      <c r="J495" s="148"/>
      <c r="K495" s="109"/>
      <c r="L495" s="156">
        <f>IF(int=Weekly,-$B$4,IF(int=Bi_Weekly,-$B$4,IF(int=Monthly,-$B$4,IF(int=Quarterly,0,IF(int=Yearly,0,IF(int=None,0,0))))))</f>
        <v>0</v>
      </c>
      <c r="M495" s="110">
        <f t="shared" si="269"/>
        <v>0</v>
      </c>
      <c r="N495" s="126">
        <f t="shared" si="270"/>
        <v>0</v>
      </c>
      <c r="O495" s="110">
        <f t="shared" si="271"/>
        <v>0</v>
      </c>
      <c r="P495" s="110">
        <f t="shared" si="272"/>
        <v>0</v>
      </c>
      <c r="Q495" s="110">
        <f t="shared" si="283"/>
        <v>75.456374025304314</v>
      </c>
      <c r="R495" s="110">
        <f t="shared" si="284"/>
        <v>86.409991441076201</v>
      </c>
      <c r="S495" s="110">
        <f t="shared" si="285"/>
        <v>90.705615880081496</v>
      </c>
      <c r="T495" s="110">
        <f t="shared" si="286"/>
        <v>25.364901230454389</v>
      </c>
      <c r="U495" s="110"/>
      <c r="V495" s="110"/>
      <c r="W495" s="110"/>
      <c r="X495" s="110"/>
      <c r="Y495" s="110"/>
      <c r="Z495" s="110"/>
      <c r="AA495" s="110">
        <f t="shared" si="273"/>
        <v>0</v>
      </c>
      <c r="AB495" s="110">
        <f t="shared" si="274"/>
        <v>0</v>
      </c>
      <c r="AC495" s="110">
        <f t="shared" si="275"/>
        <v>0</v>
      </c>
      <c r="AD495" s="110">
        <f t="shared" si="276"/>
        <v>0</v>
      </c>
      <c r="AE495" s="110">
        <f t="shared" si="277"/>
        <v>0</v>
      </c>
      <c r="AF495" s="110">
        <f t="shared" si="278"/>
        <v>0</v>
      </c>
      <c r="AG495" s="110">
        <f t="shared" si="279"/>
        <v>0</v>
      </c>
      <c r="AH495" s="110">
        <f t="shared" si="280"/>
        <v>0</v>
      </c>
      <c r="AI495" s="110">
        <f t="shared" si="287"/>
        <v>7.043106273765547</v>
      </c>
      <c r="AJ495" s="110">
        <f t="shared" si="288"/>
        <v>10.907254496908413</v>
      </c>
      <c r="AK495" s="110">
        <f t="shared" si="289"/>
        <v>9.1564140429748146</v>
      </c>
      <c r="AL495" s="110">
        <f t="shared" si="290"/>
        <v>2.7569199870320977</v>
      </c>
      <c r="AM495" s="110">
        <f t="shared" si="291"/>
        <v>82.499480299069859</v>
      </c>
      <c r="AN495" s="110">
        <f t="shared" si="292"/>
        <v>97.317245937984609</v>
      </c>
      <c r="AO495" s="110">
        <f t="shared" si="293"/>
        <v>99.862029923056312</v>
      </c>
      <c r="AP495" s="110">
        <f t="shared" si="294"/>
        <v>28.121821217486488</v>
      </c>
      <c r="AQ495" s="90">
        <f t="shared" si="295"/>
        <v>0</v>
      </c>
      <c r="AR495" s="90">
        <f t="shared" si="296"/>
        <v>-17608.320000000011</v>
      </c>
      <c r="AS495" s="90">
        <f t="shared" si="297"/>
        <v>26165.867053864669</v>
      </c>
      <c r="AT495" s="89">
        <f t="shared" si="298"/>
        <v>0.48599452155939082</v>
      </c>
      <c r="AU495" s="109">
        <f t="shared" si="303"/>
        <v>2166.9294152122507</v>
      </c>
      <c r="AV495" s="108">
        <f t="shared" si="281"/>
        <v>28332.796469076919</v>
      </c>
      <c r="AW495" s="129">
        <f t="shared" si="299"/>
        <v>0.60905733591148392</v>
      </c>
      <c r="AX495" s="90">
        <f t="shared" si="300"/>
        <v>2785.3207251808062</v>
      </c>
      <c r="AY495" s="108">
        <f t="shared" si="282"/>
        <v>28951.187779045475</v>
      </c>
      <c r="AZ495" s="89">
        <f t="shared" si="301"/>
        <v>0.64417660396025611</v>
      </c>
      <c r="BA495" s="109"/>
      <c r="BB495" s="109">
        <f t="shared" si="302"/>
        <v>17608.320000000011</v>
      </c>
      <c r="BC495" s="109" t="e">
        <f>(B495*AM495)+(C495*AN495)+(D495*AO495)+(E495*AP495)+(F495*#REF!)+(G495*#REF!)</f>
        <v>#REF!</v>
      </c>
      <c r="BE495" s="108">
        <f t="shared" si="267"/>
        <v>107.389999</v>
      </c>
      <c r="BF495" s="108">
        <f t="shared" si="268"/>
        <v>0</v>
      </c>
    </row>
    <row r="496" spans="1:58" ht="12.75" customHeight="1" x14ac:dyDescent="0.2">
      <c r="A496" s="107">
        <v>42521</v>
      </c>
      <c r="B496" s="109">
        <v>107.69000200000001</v>
      </c>
      <c r="C496" s="109">
        <v>84.690002000000007</v>
      </c>
      <c r="D496" s="109">
        <v>89.790001000000004</v>
      </c>
      <c r="E496" s="109">
        <v>106.139999</v>
      </c>
      <c r="F496" s="109"/>
      <c r="G496" s="109"/>
      <c r="H496" s="109"/>
      <c r="I496" s="109"/>
      <c r="J496" s="148"/>
      <c r="K496" s="109"/>
      <c r="L496" s="156">
        <f>IF(int=Weekly,-$B$4,IF(int=Bi_Weekly,0,IF(int=Monthly,0,IF(int=Quarterly,0,IF(int=Yearly,0,IF(int=None,0,0))))))</f>
        <v>0</v>
      </c>
      <c r="M496" s="110">
        <f t="shared" si="269"/>
        <v>0</v>
      </c>
      <c r="N496" s="126">
        <f t="shared" si="270"/>
        <v>0</v>
      </c>
      <c r="O496" s="110">
        <f t="shared" si="271"/>
        <v>0</v>
      </c>
      <c r="P496" s="110">
        <f t="shared" si="272"/>
        <v>0</v>
      </c>
      <c r="Q496" s="110">
        <f t="shared" si="283"/>
        <v>75.456374025304314</v>
      </c>
      <c r="R496" s="110">
        <f t="shared" si="284"/>
        <v>86.409991441076201</v>
      </c>
      <c r="S496" s="110">
        <f t="shared" si="285"/>
        <v>90.705615880081496</v>
      </c>
      <c r="T496" s="110">
        <f t="shared" si="286"/>
        <v>25.364901230454389</v>
      </c>
      <c r="U496" s="110"/>
      <c r="V496" s="110"/>
      <c r="W496" s="110"/>
      <c r="X496" s="110"/>
      <c r="Y496" s="110"/>
      <c r="Z496" s="110"/>
      <c r="AA496" s="110">
        <f t="shared" si="273"/>
        <v>0</v>
      </c>
      <c r="AB496" s="110">
        <f t="shared" si="274"/>
        <v>0</v>
      </c>
      <c r="AC496" s="110">
        <f t="shared" si="275"/>
        <v>0</v>
      </c>
      <c r="AD496" s="110">
        <f t="shared" si="276"/>
        <v>0</v>
      </c>
      <c r="AE496" s="110">
        <f t="shared" si="277"/>
        <v>0</v>
      </c>
      <c r="AF496" s="110">
        <f t="shared" si="278"/>
        <v>0</v>
      </c>
      <c r="AG496" s="110">
        <f t="shared" si="279"/>
        <v>0</v>
      </c>
      <c r="AH496" s="110">
        <f t="shared" si="280"/>
        <v>0</v>
      </c>
      <c r="AI496" s="110">
        <f t="shared" si="287"/>
        <v>7.043106273765547</v>
      </c>
      <c r="AJ496" s="110">
        <f t="shared" si="288"/>
        <v>10.907254496908413</v>
      </c>
      <c r="AK496" s="110">
        <f t="shared" si="289"/>
        <v>9.1564140429748146</v>
      </c>
      <c r="AL496" s="110">
        <f t="shared" si="290"/>
        <v>2.7569199870320977</v>
      </c>
      <c r="AM496" s="110">
        <f t="shared" si="291"/>
        <v>82.499480299069859</v>
      </c>
      <c r="AN496" s="110">
        <f t="shared" si="292"/>
        <v>97.317245937984609</v>
      </c>
      <c r="AO496" s="110">
        <f t="shared" si="293"/>
        <v>99.862029923056312</v>
      </c>
      <c r="AP496" s="110">
        <f t="shared" si="294"/>
        <v>28.121821217486488</v>
      </c>
      <c r="AQ496" s="90">
        <f t="shared" si="295"/>
        <v>0</v>
      </c>
      <c r="AR496" s="90">
        <f t="shared" si="296"/>
        <v>-17608.320000000011</v>
      </c>
      <c r="AS496" s="90">
        <f t="shared" si="297"/>
        <v>26280.647349476159</v>
      </c>
      <c r="AT496" s="89">
        <f t="shared" si="298"/>
        <v>0.49251304777946703</v>
      </c>
      <c r="AU496" s="109">
        <f t="shared" si="303"/>
        <v>2166.9294152122507</v>
      </c>
      <c r="AV496" s="108">
        <f t="shared" si="281"/>
        <v>28447.576764688409</v>
      </c>
      <c r="AW496" s="129">
        <f t="shared" si="299"/>
        <v>0.61557586213156013</v>
      </c>
      <c r="AX496" s="90">
        <f t="shared" si="300"/>
        <v>2796.9814446074961</v>
      </c>
      <c r="AY496" s="108">
        <f t="shared" si="282"/>
        <v>29077.628794083656</v>
      </c>
      <c r="AZ496" s="89">
        <f t="shared" si="301"/>
        <v>0.65135735800369576</v>
      </c>
      <c r="BA496" s="109"/>
      <c r="BB496" s="109">
        <f t="shared" si="302"/>
        <v>17608.320000000011</v>
      </c>
      <c r="BC496" s="109" t="e">
        <f>(B496*AM496)+(C496*AN496)+(D496*AO496)+(E496*AP496)+(F496*#REF!)+(G496*#REF!)</f>
        <v>#REF!</v>
      </c>
      <c r="BE496" s="108">
        <f t="shared" si="267"/>
        <v>107.69000200000001</v>
      </c>
      <c r="BF496" s="108">
        <f t="shared" si="268"/>
        <v>0</v>
      </c>
    </row>
    <row r="497" spans="1:58" ht="12.75" customHeight="1" x14ac:dyDescent="0.2">
      <c r="A497" s="107">
        <v>42527</v>
      </c>
      <c r="B497" s="109">
        <v>107.5</v>
      </c>
      <c r="C497" s="109">
        <v>84.879997000000003</v>
      </c>
      <c r="D497" s="109">
        <v>89.68</v>
      </c>
      <c r="E497" s="109">
        <v>106.230003</v>
      </c>
      <c r="F497" s="109"/>
      <c r="G497" s="109"/>
      <c r="H497" s="109"/>
      <c r="I497" s="109"/>
      <c r="J497" s="148"/>
      <c r="K497" s="109"/>
      <c r="L497" s="156">
        <f>IF(int=Weekly,-$B$4,IF(int=Bi_Weekly,-$B$4,IF(int=Monthly,0,IF(int=Quarterly,0,IF(int=Yearly,0,IF(int=None,0,0))))))</f>
        <v>0</v>
      </c>
      <c r="M497" s="110">
        <f t="shared" si="269"/>
        <v>0</v>
      </c>
      <c r="N497" s="126">
        <f t="shared" si="270"/>
        <v>0</v>
      </c>
      <c r="O497" s="110">
        <f t="shared" si="271"/>
        <v>0</v>
      </c>
      <c r="P497" s="110">
        <f t="shared" si="272"/>
        <v>0</v>
      </c>
      <c r="Q497" s="110">
        <f t="shared" si="283"/>
        <v>75.456374025304314</v>
      </c>
      <c r="R497" s="110">
        <f t="shared" si="284"/>
        <v>86.409991441076201</v>
      </c>
      <c r="S497" s="110">
        <f t="shared" si="285"/>
        <v>90.705615880081496</v>
      </c>
      <c r="T497" s="110">
        <f t="shared" si="286"/>
        <v>25.364901230454389</v>
      </c>
      <c r="U497" s="110"/>
      <c r="V497" s="110"/>
      <c r="W497" s="110"/>
      <c r="X497" s="110"/>
      <c r="Y497" s="110"/>
      <c r="Z497" s="110"/>
      <c r="AA497" s="110">
        <f t="shared" si="273"/>
        <v>0</v>
      </c>
      <c r="AB497" s="110">
        <f t="shared" si="274"/>
        <v>0</v>
      </c>
      <c r="AC497" s="110">
        <f t="shared" si="275"/>
        <v>0</v>
      </c>
      <c r="AD497" s="110">
        <f t="shared" si="276"/>
        <v>0</v>
      </c>
      <c r="AE497" s="110">
        <f t="shared" si="277"/>
        <v>0</v>
      </c>
      <c r="AF497" s="110">
        <f t="shared" si="278"/>
        <v>0</v>
      </c>
      <c r="AG497" s="110">
        <f t="shared" si="279"/>
        <v>0</v>
      </c>
      <c r="AH497" s="110">
        <f t="shared" si="280"/>
        <v>0</v>
      </c>
      <c r="AI497" s="110">
        <f t="shared" si="287"/>
        <v>7.043106273765547</v>
      </c>
      <c r="AJ497" s="110">
        <f t="shared" si="288"/>
        <v>10.907254496908413</v>
      </c>
      <c r="AK497" s="110">
        <f t="shared" si="289"/>
        <v>9.1564140429748146</v>
      </c>
      <c r="AL497" s="110">
        <f t="shared" si="290"/>
        <v>2.7569199870320977</v>
      </c>
      <c r="AM497" s="110">
        <f t="shared" si="291"/>
        <v>82.499480299069859</v>
      </c>
      <c r="AN497" s="110">
        <f t="shared" si="292"/>
        <v>97.317245937984609</v>
      </c>
      <c r="AO497" s="110">
        <f t="shared" si="293"/>
        <v>99.862029923056312</v>
      </c>
      <c r="AP497" s="110">
        <f t="shared" si="294"/>
        <v>28.121821217486488</v>
      </c>
      <c r="AQ497" s="90">
        <f t="shared" si="295"/>
        <v>0</v>
      </c>
      <c r="AR497" s="90">
        <f t="shared" si="296"/>
        <v>-17608.320000000011</v>
      </c>
      <c r="AS497" s="90">
        <f t="shared" si="297"/>
        <v>26275.033187940367</v>
      </c>
      <c r="AT497" s="89">
        <f t="shared" si="298"/>
        <v>0.49219421205091418</v>
      </c>
      <c r="AU497" s="109">
        <f t="shared" si="303"/>
        <v>2166.9294152122507</v>
      </c>
      <c r="AV497" s="108">
        <f t="shared" si="281"/>
        <v>28441.962603152617</v>
      </c>
      <c r="AW497" s="129">
        <f t="shared" si="299"/>
        <v>0.61525702640300728</v>
      </c>
      <c r="AX497" s="90">
        <f t="shared" si="300"/>
        <v>2796.9564832727801</v>
      </c>
      <c r="AY497" s="108">
        <f t="shared" si="282"/>
        <v>29071.989671213149</v>
      </c>
      <c r="AZ497" s="89">
        <f t="shared" si="301"/>
        <v>0.6510371046876211</v>
      </c>
      <c r="BA497" s="109"/>
      <c r="BB497" s="109">
        <f t="shared" si="302"/>
        <v>17608.320000000011</v>
      </c>
      <c r="BC497" s="109" t="e">
        <f>(B497*AM497)+(C497*AN497)+(D497*AO497)+(E497*AP497)+(F497*#REF!)+(G497*#REF!)</f>
        <v>#REF!</v>
      </c>
      <c r="BE497" s="108">
        <f t="shared" si="267"/>
        <v>107.5</v>
      </c>
      <c r="BF497" s="108">
        <f t="shared" si="268"/>
        <v>0</v>
      </c>
    </row>
    <row r="498" spans="1:58" ht="12.75" customHeight="1" x14ac:dyDescent="0.2">
      <c r="A498" s="107">
        <v>42534</v>
      </c>
      <c r="B498" s="109">
        <v>105.800003</v>
      </c>
      <c r="C498" s="109">
        <v>83.650002000000001</v>
      </c>
      <c r="D498" s="109">
        <v>88.389999000000003</v>
      </c>
      <c r="E498" s="109">
        <v>104.480003</v>
      </c>
      <c r="F498" s="109"/>
      <c r="G498" s="109"/>
      <c r="H498" s="109"/>
      <c r="I498" s="109"/>
      <c r="J498" s="148"/>
      <c r="K498" s="109"/>
      <c r="L498" s="156">
        <f>IF(int=Weekly,-$B$4,IF(int=Bi_Weekly,0,IF(int=Monthly,0,IF(int=Quarterly,0,IF(int=Yearly,0,IF(int=None,0,0))))))</f>
        <v>0</v>
      </c>
      <c r="M498" s="110">
        <f t="shared" si="269"/>
        <v>0</v>
      </c>
      <c r="N498" s="126">
        <f t="shared" si="270"/>
        <v>0</v>
      </c>
      <c r="O498" s="110">
        <f t="shared" si="271"/>
        <v>0</v>
      </c>
      <c r="P498" s="110">
        <f t="shared" si="272"/>
        <v>0</v>
      </c>
      <c r="Q498" s="110">
        <f t="shared" si="283"/>
        <v>75.456374025304314</v>
      </c>
      <c r="R498" s="110">
        <f t="shared" si="284"/>
        <v>86.409991441076201</v>
      </c>
      <c r="S498" s="110">
        <f t="shared" si="285"/>
        <v>90.705615880081496</v>
      </c>
      <c r="T498" s="110">
        <f t="shared" si="286"/>
        <v>25.364901230454389</v>
      </c>
      <c r="U498" s="110">
        <v>0.46899999999999997</v>
      </c>
      <c r="V498" s="110">
        <v>0.48399999999999999</v>
      </c>
      <c r="W498" s="110">
        <v>0.44700000000000001</v>
      </c>
      <c r="X498" s="110">
        <v>0.32</v>
      </c>
      <c r="Y498" s="110">
        <v>0.48199999999999998</v>
      </c>
      <c r="Z498" s="110">
        <v>0.223001</v>
      </c>
      <c r="AA498" s="110">
        <f t="shared" si="273"/>
        <v>35.389039417867721</v>
      </c>
      <c r="AB498" s="110">
        <f t="shared" si="274"/>
        <v>41.822435857480883</v>
      </c>
      <c r="AC498" s="110">
        <f t="shared" si="275"/>
        <v>40.545410298396426</v>
      </c>
      <c r="AD498" s="110">
        <f t="shared" si="276"/>
        <v>8.1167683937454047</v>
      </c>
      <c r="AE498" s="110">
        <f t="shared" si="277"/>
        <v>0.33448996610962023</v>
      </c>
      <c r="AF498" s="110">
        <f t="shared" si="278"/>
        <v>0.49996933481819739</v>
      </c>
      <c r="AG498" s="110">
        <f t="shared" si="279"/>
        <v>0.45871038304227635</v>
      </c>
      <c r="AH498" s="110">
        <f t="shared" si="280"/>
        <v>7.7687290971320183E-2</v>
      </c>
      <c r="AI498" s="110">
        <f t="shared" si="287"/>
        <v>7.3775962398751673</v>
      </c>
      <c r="AJ498" s="110">
        <f t="shared" si="288"/>
        <v>11.407223831726611</v>
      </c>
      <c r="AK498" s="110">
        <f t="shared" si="289"/>
        <v>9.6151244260170916</v>
      </c>
      <c r="AL498" s="110">
        <f t="shared" si="290"/>
        <v>2.8346072780034177</v>
      </c>
      <c r="AM498" s="110">
        <f t="shared" si="291"/>
        <v>82.833970265179488</v>
      </c>
      <c r="AN498" s="110">
        <f t="shared" si="292"/>
        <v>97.817215272802812</v>
      </c>
      <c r="AO498" s="110">
        <f t="shared" si="293"/>
        <v>100.32074030609859</v>
      </c>
      <c r="AP498" s="110">
        <f t="shared" si="294"/>
        <v>28.199508508457807</v>
      </c>
      <c r="AQ498" s="90">
        <f t="shared" si="295"/>
        <v>125.87365396749043</v>
      </c>
      <c r="AR498" s="90">
        <f t="shared" si="296"/>
        <v>-17608.320000000011</v>
      </c>
      <c r="AS498" s="90">
        <f t="shared" si="297"/>
        <v>25879.07480869969</v>
      </c>
      <c r="AT498" s="89">
        <f t="shared" si="298"/>
        <v>0.46970720708731295</v>
      </c>
      <c r="AU498" s="109">
        <f t="shared" si="303"/>
        <v>2292.8030691797412</v>
      </c>
      <c r="AV498" s="108">
        <f t="shared" si="281"/>
        <v>28171.877877879429</v>
      </c>
      <c r="AW498" s="129">
        <f t="shared" si="299"/>
        <v>0.59991855429021124</v>
      </c>
      <c r="AX498" s="90">
        <f t="shared" si="300"/>
        <v>2880.8046159601054</v>
      </c>
      <c r="AY498" s="108">
        <f t="shared" si="282"/>
        <v>28759.879424659797</v>
      </c>
      <c r="AZ498" s="89">
        <f t="shared" si="301"/>
        <v>0.63331194711703209</v>
      </c>
      <c r="BA498" s="109"/>
      <c r="BB498" s="109">
        <f t="shared" si="302"/>
        <v>17608.320000000011</v>
      </c>
      <c r="BC498" s="109" t="e">
        <f>(B498*AM498)+(C498*AN498)+(D498*AO498)+(E498*AP498)+(F498*#REF!)+(G498*#REF!)</f>
        <v>#REF!</v>
      </c>
      <c r="BE498" s="108">
        <f t="shared" si="267"/>
        <v>105.800003</v>
      </c>
      <c r="BF498" s="108">
        <f t="shared" si="268"/>
        <v>0</v>
      </c>
    </row>
    <row r="499" spans="1:58" ht="12.75" customHeight="1" x14ac:dyDescent="0.2">
      <c r="A499" s="107">
        <v>42541</v>
      </c>
      <c r="B499" s="109">
        <v>104.050003</v>
      </c>
      <c r="C499" s="109">
        <v>82.330001999999993</v>
      </c>
      <c r="D499" s="109">
        <v>86.889999000000003</v>
      </c>
      <c r="E499" s="109">
        <v>102.800003</v>
      </c>
      <c r="F499" s="109"/>
      <c r="G499" s="109"/>
      <c r="H499" s="109"/>
      <c r="I499" s="109"/>
      <c r="J499" s="148"/>
      <c r="K499" s="109"/>
      <c r="L499" s="156">
        <f>IF(int=Weekly,-$B$4,IF(int=Bi_Weekly,-$B$4,IF(int=Monthly,-$B$4,IF(int=Quarterly,0,IF(int=Yearly,0,IF(int=None,0,0))))))</f>
        <v>0</v>
      </c>
      <c r="M499" s="110">
        <f t="shared" si="269"/>
        <v>0</v>
      </c>
      <c r="N499" s="126">
        <f t="shared" si="270"/>
        <v>0</v>
      </c>
      <c r="O499" s="110">
        <f t="shared" si="271"/>
        <v>0</v>
      </c>
      <c r="P499" s="110">
        <f t="shared" si="272"/>
        <v>0</v>
      </c>
      <c r="Q499" s="110">
        <f t="shared" si="283"/>
        <v>75.456374025304314</v>
      </c>
      <c r="R499" s="110">
        <f t="shared" si="284"/>
        <v>86.409991441076201</v>
      </c>
      <c r="S499" s="110">
        <f t="shared" si="285"/>
        <v>90.705615880081496</v>
      </c>
      <c r="T499" s="110">
        <f t="shared" si="286"/>
        <v>25.364901230454389</v>
      </c>
      <c r="U499" s="110"/>
      <c r="V499" s="110"/>
      <c r="W499" s="110"/>
      <c r="X499" s="110"/>
      <c r="Y499" s="110"/>
      <c r="AA499" s="110">
        <f t="shared" si="273"/>
        <v>0</v>
      </c>
      <c r="AB499" s="110">
        <f t="shared" si="274"/>
        <v>0</v>
      </c>
      <c r="AC499" s="110">
        <f t="shared" si="275"/>
        <v>0</v>
      </c>
      <c r="AD499" s="110">
        <f t="shared" si="276"/>
        <v>0</v>
      </c>
      <c r="AE499" s="110">
        <f t="shared" si="277"/>
        <v>0</v>
      </c>
      <c r="AF499" s="110">
        <f t="shared" si="278"/>
        <v>0</v>
      </c>
      <c r="AG499" s="110">
        <f t="shared" si="279"/>
        <v>0</v>
      </c>
      <c r="AH499" s="110">
        <f t="shared" si="280"/>
        <v>0</v>
      </c>
      <c r="AI499" s="110">
        <f t="shared" si="287"/>
        <v>7.3775962398751673</v>
      </c>
      <c r="AJ499" s="110">
        <f t="shared" si="288"/>
        <v>11.407223831726611</v>
      </c>
      <c r="AK499" s="110">
        <f t="shared" si="289"/>
        <v>9.6151244260170916</v>
      </c>
      <c r="AL499" s="110">
        <f t="shared" si="290"/>
        <v>2.8346072780034177</v>
      </c>
      <c r="AM499" s="110">
        <f t="shared" si="291"/>
        <v>82.833970265179488</v>
      </c>
      <c r="AN499" s="110">
        <f t="shared" si="292"/>
        <v>97.817215272802812</v>
      </c>
      <c r="AO499" s="110">
        <f t="shared" si="293"/>
        <v>100.32074030609859</v>
      </c>
      <c r="AP499" s="110">
        <f t="shared" si="294"/>
        <v>28.199508508457807</v>
      </c>
      <c r="AQ499" s="90">
        <f t="shared" si="295"/>
        <v>0</v>
      </c>
      <c r="AR499" s="90">
        <f t="shared" si="296"/>
        <v>-17608.320000000011</v>
      </c>
      <c r="AS499" s="90">
        <f t="shared" si="297"/>
        <v>25454.293507565901</v>
      </c>
      <c r="AT499" s="89">
        <f t="shared" si="298"/>
        <v>0.44558330991064943</v>
      </c>
      <c r="AU499" s="109">
        <f t="shared" si="303"/>
        <v>2292.8030691797412</v>
      </c>
      <c r="AV499" s="108">
        <f t="shared" si="281"/>
        <v>27747.096576745644</v>
      </c>
      <c r="AW499" s="129">
        <f t="shared" si="299"/>
        <v>0.57579465711354794</v>
      </c>
      <c r="AX499" s="90">
        <f t="shared" si="300"/>
        <v>2833.6514602163734</v>
      </c>
      <c r="AY499" s="108">
        <f t="shared" si="282"/>
        <v>28287.944967782274</v>
      </c>
      <c r="AZ499" s="89">
        <f t="shared" si="301"/>
        <v>0.60651015927597052</v>
      </c>
      <c r="BA499" s="109"/>
      <c r="BB499" s="109">
        <f t="shared" si="302"/>
        <v>17608.320000000011</v>
      </c>
      <c r="BC499" s="109" t="e">
        <f>(B499*AM499)+(C499*AN499)+(D499*AO499)+(E499*AP499)+(F499*#REF!)+(G499*#REF!)</f>
        <v>#REF!</v>
      </c>
      <c r="BE499" s="108">
        <f t="shared" si="267"/>
        <v>104.050003</v>
      </c>
      <c r="BF499" s="108">
        <f t="shared" si="268"/>
        <v>0</v>
      </c>
    </row>
    <row r="500" spans="1:58" ht="12.75" customHeight="1" x14ac:dyDescent="0.2">
      <c r="A500" s="107">
        <v>42548</v>
      </c>
      <c r="B500" s="109">
        <v>107.370003</v>
      </c>
      <c r="C500" s="109">
        <v>85.019997000000004</v>
      </c>
      <c r="D500" s="109">
        <v>89.279999000000004</v>
      </c>
      <c r="E500" s="109">
        <v>105.66999800000001</v>
      </c>
      <c r="F500" s="109"/>
      <c r="G500" s="109"/>
      <c r="H500" s="109"/>
      <c r="I500" s="109"/>
      <c r="J500" s="148"/>
      <c r="K500" s="109"/>
      <c r="L500" s="156">
        <f>IF(int=Weekly,-$B$4,IF(int=Bi_Weekly,0,IF(int=Monthly,0,IF(int=Quarterly,0,IF(int=Yearly,0,IF(int=None,0,0))))))</f>
        <v>0</v>
      </c>
      <c r="M500" s="110">
        <f t="shared" si="269"/>
        <v>0</v>
      </c>
      <c r="N500" s="126">
        <f t="shared" si="270"/>
        <v>0</v>
      </c>
      <c r="O500" s="110">
        <f t="shared" si="271"/>
        <v>0</v>
      </c>
      <c r="P500" s="110">
        <f t="shared" si="272"/>
        <v>0</v>
      </c>
      <c r="Q500" s="110">
        <f t="shared" si="283"/>
        <v>75.456374025304314</v>
      </c>
      <c r="R500" s="110">
        <f t="shared" si="284"/>
        <v>86.409991441076201</v>
      </c>
      <c r="S500" s="110">
        <f t="shared" si="285"/>
        <v>90.705615880081496</v>
      </c>
      <c r="T500" s="110">
        <f t="shared" si="286"/>
        <v>25.364901230454389</v>
      </c>
      <c r="U500" s="110"/>
      <c r="V500" s="110"/>
      <c r="W500" s="110"/>
      <c r="X500" s="110"/>
      <c r="Y500" s="110"/>
      <c r="AA500" s="110">
        <f t="shared" si="273"/>
        <v>0</v>
      </c>
      <c r="AB500" s="110">
        <f t="shared" si="274"/>
        <v>0</v>
      </c>
      <c r="AC500" s="110">
        <f t="shared" si="275"/>
        <v>0</v>
      </c>
      <c r="AD500" s="110">
        <f t="shared" si="276"/>
        <v>0</v>
      </c>
      <c r="AE500" s="110">
        <f t="shared" si="277"/>
        <v>0</v>
      </c>
      <c r="AF500" s="110">
        <f t="shared" si="278"/>
        <v>0</v>
      </c>
      <c r="AG500" s="110">
        <f t="shared" si="279"/>
        <v>0</v>
      </c>
      <c r="AH500" s="110">
        <f t="shared" si="280"/>
        <v>0</v>
      </c>
      <c r="AI500" s="110">
        <f t="shared" si="287"/>
        <v>7.3775962398751673</v>
      </c>
      <c r="AJ500" s="110">
        <f t="shared" si="288"/>
        <v>11.407223831726611</v>
      </c>
      <c r="AK500" s="110">
        <f t="shared" si="289"/>
        <v>9.6151244260170916</v>
      </c>
      <c r="AL500" s="110">
        <f t="shared" si="290"/>
        <v>2.8346072780034177</v>
      </c>
      <c r="AM500" s="110">
        <f t="shared" si="291"/>
        <v>82.833970265179488</v>
      </c>
      <c r="AN500" s="110">
        <f t="shared" si="292"/>
        <v>97.817215272802812</v>
      </c>
      <c r="AO500" s="110">
        <f t="shared" si="293"/>
        <v>100.32074030609859</v>
      </c>
      <c r="AP500" s="110">
        <f t="shared" si="294"/>
        <v>28.199508508457807</v>
      </c>
      <c r="AQ500" s="90">
        <f t="shared" si="295"/>
        <v>0</v>
      </c>
      <c r="AR500" s="90">
        <f t="shared" si="296"/>
        <v>-17608.320000000011</v>
      </c>
      <c r="AS500" s="90">
        <f t="shared" si="297"/>
        <v>26226.834675916743</v>
      </c>
      <c r="AT500" s="89">
        <f t="shared" si="298"/>
        <v>0.48945695420782487</v>
      </c>
      <c r="AU500" s="109">
        <f t="shared" si="303"/>
        <v>2292.8030691797412</v>
      </c>
      <c r="AV500" s="108">
        <f t="shared" si="281"/>
        <v>28519.637745096486</v>
      </c>
      <c r="AW500" s="129">
        <f t="shared" si="299"/>
        <v>0.61966830141072338</v>
      </c>
      <c r="AX500" s="90">
        <f t="shared" si="300"/>
        <v>2919.9459108969986</v>
      </c>
      <c r="AY500" s="108">
        <f t="shared" si="282"/>
        <v>29146.780586813744</v>
      </c>
      <c r="AZ500" s="89">
        <f t="shared" si="301"/>
        <v>0.65528458063084538</v>
      </c>
      <c r="BA500" s="109"/>
      <c r="BB500" s="109">
        <f t="shared" si="302"/>
        <v>17608.320000000011</v>
      </c>
      <c r="BC500" s="109" t="e">
        <f>(B500*AM500)+(C500*AN500)+(D500*AO500)+(E500*AP500)+(F500*#REF!)+(G500*#REF!)</f>
        <v>#REF!</v>
      </c>
      <c r="BE500" s="108">
        <f t="shared" si="267"/>
        <v>107.370003</v>
      </c>
      <c r="BF500" s="108">
        <f t="shared" si="268"/>
        <v>0</v>
      </c>
    </row>
    <row r="501" spans="1:58" ht="12.75" customHeight="1" x14ac:dyDescent="0.2">
      <c r="A501" s="107">
        <v>42556</v>
      </c>
      <c r="B501" s="109">
        <v>108.839996</v>
      </c>
      <c r="C501" s="109">
        <v>85.82</v>
      </c>
      <c r="D501" s="109">
        <v>90.099997999999999</v>
      </c>
      <c r="E501" s="109">
        <v>106.629997</v>
      </c>
      <c r="F501" s="109"/>
      <c r="G501" s="109"/>
      <c r="H501" s="109"/>
      <c r="I501" s="109"/>
      <c r="J501" s="148"/>
      <c r="K501" s="109"/>
      <c r="L501" s="156">
        <f>IF(int=Weekly,-$B$4,IF(int=Bi_Weekly,-$B$4,IF(int=Monthly,0,IF(int=Quarterly,0,IF(int=Yearly,0,IF(int=None,0,0))))))</f>
        <v>0</v>
      </c>
      <c r="M501" s="110">
        <f t="shared" si="269"/>
        <v>0</v>
      </c>
      <c r="N501" s="126">
        <f t="shared" si="270"/>
        <v>0</v>
      </c>
      <c r="O501" s="110">
        <f t="shared" si="271"/>
        <v>0</v>
      </c>
      <c r="P501" s="110">
        <f t="shared" si="272"/>
        <v>0</v>
      </c>
      <c r="Q501" s="110">
        <f t="shared" si="283"/>
        <v>75.456374025304314</v>
      </c>
      <c r="R501" s="110">
        <f t="shared" si="284"/>
        <v>86.409991441076201</v>
      </c>
      <c r="S501" s="110">
        <f t="shared" si="285"/>
        <v>90.705615880081496</v>
      </c>
      <c r="T501" s="110">
        <f t="shared" si="286"/>
        <v>25.364901230454389</v>
      </c>
      <c r="U501" s="110"/>
      <c r="V501" s="110"/>
      <c r="W501" s="110"/>
      <c r="X501" s="110"/>
      <c r="Y501" s="110"/>
      <c r="AA501" s="110">
        <f t="shared" si="273"/>
        <v>0</v>
      </c>
      <c r="AB501" s="110">
        <f t="shared" si="274"/>
        <v>0</v>
      </c>
      <c r="AC501" s="110">
        <f t="shared" si="275"/>
        <v>0</v>
      </c>
      <c r="AD501" s="110">
        <f t="shared" si="276"/>
        <v>0</v>
      </c>
      <c r="AE501" s="110">
        <f t="shared" si="277"/>
        <v>0</v>
      </c>
      <c r="AF501" s="110">
        <f t="shared" si="278"/>
        <v>0</v>
      </c>
      <c r="AG501" s="110">
        <f t="shared" si="279"/>
        <v>0</v>
      </c>
      <c r="AH501" s="110">
        <f t="shared" si="280"/>
        <v>0</v>
      </c>
      <c r="AI501" s="110">
        <f t="shared" si="287"/>
        <v>7.3775962398751673</v>
      </c>
      <c r="AJ501" s="110">
        <f t="shared" si="288"/>
        <v>11.407223831726611</v>
      </c>
      <c r="AK501" s="110">
        <f t="shared" si="289"/>
        <v>9.6151244260170916</v>
      </c>
      <c r="AL501" s="110">
        <f t="shared" si="290"/>
        <v>2.8346072780034177</v>
      </c>
      <c r="AM501" s="110">
        <f t="shared" si="291"/>
        <v>82.833970265179488</v>
      </c>
      <c r="AN501" s="110">
        <f t="shared" si="292"/>
        <v>97.817215272802812</v>
      </c>
      <c r="AO501" s="110">
        <f t="shared" si="293"/>
        <v>100.32074030609859</v>
      </c>
      <c r="AP501" s="110">
        <f t="shared" si="294"/>
        <v>28.199508508457807</v>
      </c>
      <c r="AQ501" s="90">
        <f t="shared" si="295"/>
        <v>0</v>
      </c>
      <c r="AR501" s="90">
        <f t="shared" si="296"/>
        <v>-17608.320000000011</v>
      </c>
      <c r="AS501" s="90">
        <f t="shared" si="297"/>
        <v>26505.612064054541</v>
      </c>
      <c r="AT501" s="89">
        <f t="shared" si="298"/>
        <v>0.50528909424945279</v>
      </c>
      <c r="AU501" s="109">
        <f t="shared" si="303"/>
        <v>2292.8030691797412</v>
      </c>
      <c r="AV501" s="108">
        <f t="shared" si="281"/>
        <v>28798.415133234281</v>
      </c>
      <c r="AW501" s="129">
        <f t="shared" si="299"/>
        <v>0.63550044145235107</v>
      </c>
      <c r="AX501" s="90">
        <f t="shared" si="300"/>
        <v>2950.5223515799794</v>
      </c>
      <c r="AY501" s="108">
        <f t="shared" si="282"/>
        <v>29456.134415634522</v>
      </c>
      <c r="AZ501" s="89">
        <f t="shared" si="301"/>
        <v>0.6728531975585692</v>
      </c>
      <c r="BA501" s="109"/>
      <c r="BB501" s="109">
        <f t="shared" si="302"/>
        <v>17608.320000000011</v>
      </c>
      <c r="BC501" s="109" t="e">
        <f>(B501*AM501)+(C501*AN501)+(D501*AO501)+(E501*AP501)+(F501*#REF!)+(G501*#REF!)</f>
        <v>#REF!</v>
      </c>
      <c r="BE501" s="108">
        <f t="shared" si="267"/>
        <v>108.839996</v>
      </c>
      <c r="BF501" s="108">
        <f t="shared" si="268"/>
        <v>0</v>
      </c>
    </row>
    <row r="502" spans="1:58" ht="12.75" customHeight="1" x14ac:dyDescent="0.2">
      <c r="A502" s="107">
        <v>42562</v>
      </c>
      <c r="B502" s="109">
        <v>110.550003</v>
      </c>
      <c r="C502" s="109">
        <v>87.419998000000007</v>
      </c>
      <c r="D502" s="109">
        <v>91.830001999999993</v>
      </c>
      <c r="E502" s="109">
        <v>109.290001</v>
      </c>
      <c r="F502" s="109"/>
      <c r="G502" s="109"/>
      <c r="H502" s="109"/>
      <c r="I502" s="109"/>
      <c r="J502" s="148"/>
      <c r="K502" s="109"/>
      <c r="L502" s="156">
        <f>IF(int=Weekly,-$B$4,IF(int=Bi_Weekly,0,IF(int=Monthly,0,IF(int=Quarterly,0,IF(int=Yearly,0,IF(int=None,0,0))))))</f>
        <v>0</v>
      </c>
      <c r="M502" s="110">
        <f t="shared" si="269"/>
        <v>0</v>
      </c>
      <c r="N502" s="126">
        <f t="shared" si="270"/>
        <v>0</v>
      </c>
      <c r="O502" s="110">
        <f t="shared" si="271"/>
        <v>0</v>
      </c>
      <c r="P502" s="110">
        <f t="shared" si="272"/>
        <v>0</v>
      </c>
      <c r="Q502" s="110">
        <f t="shared" si="283"/>
        <v>75.456374025304314</v>
      </c>
      <c r="R502" s="110">
        <f t="shared" si="284"/>
        <v>86.409991441076201</v>
      </c>
      <c r="S502" s="110">
        <f t="shared" si="285"/>
        <v>90.705615880081496</v>
      </c>
      <c r="T502" s="110">
        <f t="shared" si="286"/>
        <v>25.364901230454389</v>
      </c>
      <c r="U502" s="110"/>
      <c r="V502" s="110"/>
      <c r="W502" s="110"/>
      <c r="X502" s="110"/>
      <c r="Y502" s="110"/>
      <c r="AA502" s="110">
        <f t="shared" si="273"/>
        <v>0</v>
      </c>
      <c r="AB502" s="110">
        <f t="shared" si="274"/>
        <v>0</v>
      </c>
      <c r="AC502" s="110">
        <f t="shared" si="275"/>
        <v>0</v>
      </c>
      <c r="AD502" s="110">
        <f t="shared" si="276"/>
        <v>0</v>
      </c>
      <c r="AE502" s="110">
        <f t="shared" si="277"/>
        <v>0</v>
      </c>
      <c r="AF502" s="110">
        <f t="shared" si="278"/>
        <v>0</v>
      </c>
      <c r="AG502" s="110">
        <f t="shared" si="279"/>
        <v>0</v>
      </c>
      <c r="AH502" s="110">
        <f t="shared" si="280"/>
        <v>0</v>
      </c>
      <c r="AI502" s="110">
        <f t="shared" si="287"/>
        <v>7.3775962398751673</v>
      </c>
      <c r="AJ502" s="110">
        <f t="shared" si="288"/>
        <v>11.407223831726611</v>
      </c>
      <c r="AK502" s="110">
        <f t="shared" si="289"/>
        <v>9.6151244260170916</v>
      </c>
      <c r="AL502" s="110">
        <f t="shared" si="290"/>
        <v>2.8346072780034177</v>
      </c>
      <c r="AM502" s="110">
        <f t="shared" si="291"/>
        <v>82.833970265179488</v>
      </c>
      <c r="AN502" s="110">
        <f t="shared" si="292"/>
        <v>97.817215272802812</v>
      </c>
      <c r="AO502" s="110">
        <f t="shared" si="293"/>
        <v>100.32074030609859</v>
      </c>
      <c r="AP502" s="110">
        <f t="shared" si="294"/>
        <v>28.199508508457807</v>
      </c>
      <c r="AQ502" s="90">
        <f t="shared" si="295"/>
        <v>0</v>
      </c>
      <c r="AR502" s="90">
        <f t="shared" si="296"/>
        <v>-17608.320000000011</v>
      </c>
      <c r="AS502" s="90">
        <f t="shared" si="297"/>
        <v>26997.29062234579</v>
      </c>
      <c r="AT502" s="89">
        <f t="shared" si="298"/>
        <v>0.53321217596827952</v>
      </c>
      <c r="AU502" s="109">
        <f t="shared" si="303"/>
        <v>2292.8030691797412</v>
      </c>
      <c r="AV502" s="108">
        <f t="shared" si="281"/>
        <v>29290.09369152553</v>
      </c>
      <c r="AW502" s="129">
        <f t="shared" si="299"/>
        <v>0.66342352317117781</v>
      </c>
      <c r="AX502" s="90">
        <f t="shared" si="300"/>
        <v>3005.5638985250807</v>
      </c>
      <c r="AY502" s="108">
        <f t="shared" si="282"/>
        <v>30002.854520870871</v>
      </c>
      <c r="AZ502" s="89">
        <f t="shared" si="301"/>
        <v>0.70390216220916324</v>
      </c>
      <c r="BA502" s="109"/>
      <c r="BB502" s="109">
        <f t="shared" si="302"/>
        <v>17608.320000000011</v>
      </c>
      <c r="BC502" s="109" t="e">
        <f>(B502*AM502)+(C502*AN502)+(D502*AO502)+(E502*AP502)+(F502*#REF!)+(G502*#REF!)</f>
        <v>#REF!</v>
      </c>
      <c r="BE502" s="108">
        <f t="shared" si="267"/>
        <v>110.550003</v>
      </c>
      <c r="BF502" s="108">
        <f t="shared" si="268"/>
        <v>0</v>
      </c>
    </row>
    <row r="503" spans="1:58" ht="12.75" customHeight="1" x14ac:dyDescent="0.2">
      <c r="A503" s="107">
        <v>42569</v>
      </c>
      <c r="B503" s="109">
        <v>111.32</v>
      </c>
      <c r="C503" s="109">
        <v>87.879997000000003</v>
      </c>
      <c r="D503" s="109">
        <v>92.589995999999999</v>
      </c>
      <c r="E503" s="109">
        <v>109.790001</v>
      </c>
      <c r="F503" s="109"/>
      <c r="G503" s="109"/>
      <c r="H503" s="109"/>
      <c r="I503" s="109"/>
      <c r="J503" s="148"/>
      <c r="K503" s="109"/>
      <c r="L503" s="156">
        <f>IF(int=Weekly,-$B$4,IF(int=Bi_Weekly,-$B$4,IF(int=Monthly,-$B$4,IF(int=Quarterly,-$B$4,IF(int=Yearly,-$B$4,IF(int=None,0,0))))))</f>
        <v>-489.12</v>
      </c>
      <c r="M503" s="110">
        <f t="shared" si="269"/>
        <v>1.4090979518505211</v>
      </c>
      <c r="N503" s="126">
        <f t="shared" si="270"/>
        <v>1.6168566778626539</v>
      </c>
      <c r="O503" s="110">
        <f t="shared" si="271"/>
        <v>1.5277406859376039</v>
      </c>
      <c r="P503" s="110">
        <f t="shared" si="272"/>
        <v>0.44372303084321862</v>
      </c>
      <c r="Q503" s="110">
        <f t="shared" si="283"/>
        <v>76.86547197715484</v>
      </c>
      <c r="R503" s="110">
        <f t="shared" si="284"/>
        <v>88.026848118938858</v>
      </c>
      <c r="S503" s="110">
        <f t="shared" si="285"/>
        <v>92.233356566019097</v>
      </c>
      <c r="T503" s="110">
        <f t="shared" si="286"/>
        <v>25.808624261297609</v>
      </c>
      <c r="U503" s="110"/>
      <c r="V503" s="110"/>
      <c r="W503" s="110"/>
      <c r="X503" s="110"/>
      <c r="Y503" s="110"/>
      <c r="AA503" s="110">
        <f t="shared" si="273"/>
        <v>0</v>
      </c>
      <c r="AB503" s="110">
        <f t="shared" si="274"/>
        <v>0</v>
      </c>
      <c r="AC503" s="110">
        <f t="shared" si="275"/>
        <v>0</v>
      </c>
      <c r="AD503" s="110">
        <f t="shared" si="276"/>
        <v>0</v>
      </c>
      <c r="AE503" s="110">
        <f t="shared" si="277"/>
        <v>0</v>
      </c>
      <c r="AF503" s="110">
        <f t="shared" si="278"/>
        <v>0</v>
      </c>
      <c r="AG503" s="110">
        <f t="shared" si="279"/>
        <v>0</v>
      </c>
      <c r="AH503" s="110">
        <f t="shared" si="280"/>
        <v>0</v>
      </c>
      <c r="AI503" s="110">
        <f t="shared" si="287"/>
        <v>7.3775962398751673</v>
      </c>
      <c r="AJ503" s="110">
        <f t="shared" si="288"/>
        <v>11.407223831726611</v>
      </c>
      <c r="AK503" s="110">
        <f t="shared" si="289"/>
        <v>9.6151244260170916</v>
      </c>
      <c r="AL503" s="110">
        <f t="shared" si="290"/>
        <v>2.8346072780034177</v>
      </c>
      <c r="AM503" s="110">
        <f t="shared" si="291"/>
        <v>84.243068217030014</v>
      </c>
      <c r="AN503" s="110">
        <f t="shared" si="292"/>
        <v>99.434071950665469</v>
      </c>
      <c r="AO503" s="110">
        <f t="shared" si="293"/>
        <v>101.84848099203619</v>
      </c>
      <c r="AP503" s="110">
        <f t="shared" si="294"/>
        <v>28.643231539301027</v>
      </c>
      <c r="AQ503" s="90">
        <f t="shared" si="295"/>
        <v>0</v>
      </c>
      <c r="AR503" s="90">
        <f t="shared" si="296"/>
        <v>-18097.44000000001</v>
      </c>
      <c r="AS503" s="90">
        <f t="shared" si="297"/>
        <v>27665.878488079452</v>
      </c>
      <c r="AT503" s="89">
        <f t="shared" si="298"/>
        <v>0.52871779036589905</v>
      </c>
      <c r="AU503" s="109">
        <f t="shared" si="303"/>
        <v>2292.8030691797412</v>
      </c>
      <c r="AV503" s="108">
        <f t="shared" si="281"/>
        <v>29958.681557259195</v>
      </c>
      <c r="AW503" s="129">
        <f t="shared" si="299"/>
        <v>0.65540991196871934</v>
      </c>
      <c r="AX503" s="90">
        <f t="shared" si="300"/>
        <v>3025.2166775643941</v>
      </c>
      <c r="AY503" s="108">
        <f t="shared" si="282"/>
        <v>30691.095165643845</v>
      </c>
      <c r="AZ503" s="89">
        <f t="shared" si="301"/>
        <v>0.69588047622447302</v>
      </c>
      <c r="BA503" s="109"/>
      <c r="BB503" s="109">
        <f t="shared" si="302"/>
        <v>18097.44000000001</v>
      </c>
      <c r="BC503" s="109" t="e">
        <f>(B503*AM503)+(C503*AN503)+(D503*AO503)+(E503*AP503)+(F503*#REF!)+(G503*#REF!)</f>
        <v>#REF!</v>
      </c>
      <c r="BE503" s="108">
        <f t="shared" si="267"/>
        <v>111.32</v>
      </c>
      <c r="BF503" s="108">
        <f t="shared" si="268"/>
        <v>0</v>
      </c>
    </row>
    <row r="504" spans="1:58" ht="12.75" customHeight="1" x14ac:dyDescent="0.2">
      <c r="A504" s="107">
        <v>42576</v>
      </c>
      <c r="B504" s="109">
        <v>111.41999800000001</v>
      </c>
      <c r="C504" s="109">
        <v>87.379997000000003</v>
      </c>
      <c r="D504" s="109">
        <v>92.809997999999993</v>
      </c>
      <c r="E504" s="109">
        <v>110.199997</v>
      </c>
      <c r="F504" s="109"/>
      <c r="G504" s="109"/>
      <c r="H504" s="109"/>
      <c r="I504" s="109"/>
      <c r="J504" s="148"/>
      <c r="K504" s="109"/>
      <c r="L504" s="156">
        <f>IF(int=Weekly,-$B$4,IF(int=Bi_Weekly,0,IF(int=Monthly,0,IF(int=Quarterly,0,IF(int=Yearly,0,IF(int=None,0,0))))))</f>
        <v>0</v>
      </c>
      <c r="M504" s="110">
        <f t="shared" si="269"/>
        <v>0</v>
      </c>
      <c r="N504" s="126">
        <f t="shared" si="270"/>
        <v>0</v>
      </c>
      <c r="O504" s="110">
        <f t="shared" si="271"/>
        <v>0</v>
      </c>
      <c r="P504" s="110">
        <f t="shared" si="272"/>
        <v>0</v>
      </c>
      <c r="Q504" s="110">
        <f t="shared" si="283"/>
        <v>76.86547197715484</v>
      </c>
      <c r="R504" s="110">
        <f t="shared" si="284"/>
        <v>88.026848118938858</v>
      </c>
      <c r="S504" s="110">
        <f t="shared" si="285"/>
        <v>92.233356566019097</v>
      </c>
      <c r="T504" s="110">
        <f t="shared" si="286"/>
        <v>25.808624261297609</v>
      </c>
      <c r="U504" s="110"/>
      <c r="V504" s="110"/>
      <c r="W504" s="110"/>
      <c r="X504" s="110"/>
      <c r="Y504" s="110"/>
      <c r="AA504" s="110">
        <f t="shared" si="273"/>
        <v>0</v>
      </c>
      <c r="AB504" s="110">
        <f t="shared" si="274"/>
        <v>0</v>
      </c>
      <c r="AC504" s="110">
        <f t="shared" si="275"/>
        <v>0</v>
      </c>
      <c r="AD504" s="110">
        <f t="shared" si="276"/>
        <v>0</v>
      </c>
      <c r="AE504" s="110">
        <f t="shared" si="277"/>
        <v>0</v>
      </c>
      <c r="AF504" s="110">
        <f t="shared" si="278"/>
        <v>0</v>
      </c>
      <c r="AG504" s="110">
        <f t="shared" si="279"/>
        <v>0</v>
      </c>
      <c r="AH504" s="110">
        <f t="shared" si="280"/>
        <v>0</v>
      </c>
      <c r="AI504" s="110">
        <f t="shared" si="287"/>
        <v>7.3775962398751673</v>
      </c>
      <c r="AJ504" s="110">
        <f t="shared" si="288"/>
        <v>11.407223831726611</v>
      </c>
      <c r="AK504" s="110">
        <f t="shared" si="289"/>
        <v>9.6151244260170916</v>
      </c>
      <c r="AL504" s="110">
        <f t="shared" si="290"/>
        <v>2.8346072780034177</v>
      </c>
      <c r="AM504" s="110">
        <f t="shared" si="291"/>
        <v>84.243068217030014</v>
      </c>
      <c r="AN504" s="110">
        <f t="shared" si="292"/>
        <v>99.434071950665469</v>
      </c>
      <c r="AO504" s="110">
        <f t="shared" si="293"/>
        <v>101.84848099203619</v>
      </c>
      <c r="AP504" s="110">
        <f t="shared" si="294"/>
        <v>28.643231539301027</v>
      </c>
      <c r="AQ504" s="90">
        <f t="shared" si="295"/>
        <v>0</v>
      </c>
      <c r="AR504" s="90">
        <f t="shared" si="296"/>
        <v>-18097.44000000001</v>
      </c>
      <c r="AS504" s="90">
        <f t="shared" si="297"/>
        <v>27660.424413110628</v>
      </c>
      <c r="AT504" s="89">
        <f t="shared" si="298"/>
        <v>0.52841641763203051</v>
      </c>
      <c r="AU504" s="109">
        <f t="shared" si="303"/>
        <v>2292.8030691797412</v>
      </c>
      <c r="AV504" s="108">
        <f t="shared" si="281"/>
        <v>29953.227482290371</v>
      </c>
      <c r="AW504" s="129">
        <f t="shared" si="299"/>
        <v>0.65510853923485057</v>
      </c>
      <c r="AX504" s="90">
        <f t="shared" si="300"/>
        <v>3023.528334766851</v>
      </c>
      <c r="AY504" s="108">
        <f t="shared" si="282"/>
        <v>30683.95274787748</v>
      </c>
      <c r="AZ504" s="89">
        <f t="shared" si="301"/>
        <v>0.69548581168814283</v>
      </c>
      <c r="BA504" s="109"/>
      <c r="BB504" s="109">
        <f t="shared" si="302"/>
        <v>18097.44000000001</v>
      </c>
      <c r="BC504" s="109" t="e">
        <f>(B504*AM504)+(C504*AN504)+(D504*AO504)+(E504*AP504)+(F504*#REF!)+(G504*#REF!)</f>
        <v>#REF!</v>
      </c>
      <c r="BE504" s="108">
        <f t="shared" si="267"/>
        <v>111.41999800000001</v>
      </c>
      <c r="BF504" s="108">
        <f t="shared" si="268"/>
        <v>0</v>
      </c>
    </row>
    <row r="505" spans="1:58" ht="12.75" customHeight="1" x14ac:dyDescent="0.2">
      <c r="A505" s="107">
        <v>42583</v>
      </c>
      <c r="B505" s="109">
        <v>111.889999</v>
      </c>
      <c r="C505" s="109">
        <v>87.809997999999993</v>
      </c>
      <c r="D505" s="109">
        <v>92.860000999999997</v>
      </c>
      <c r="E505" s="109">
        <v>110.599998</v>
      </c>
      <c r="F505" s="109"/>
      <c r="G505" s="109"/>
      <c r="H505" s="109"/>
      <c r="I505" s="109"/>
      <c r="J505" s="148"/>
      <c r="K505" s="109"/>
      <c r="L505" s="156">
        <f>IF(int=Weekly,-$B$4,IF(int=Bi_Weekly,-$B$4,IF(int=Monthly,0,IF(int=Quarterly,0,IF(int=Yearly,0,IF(int=None,0,0))))))</f>
        <v>0</v>
      </c>
      <c r="M505" s="110">
        <f t="shared" si="269"/>
        <v>0</v>
      </c>
      <c r="N505" s="126">
        <f t="shared" si="270"/>
        <v>0</v>
      </c>
      <c r="O505" s="110">
        <f t="shared" si="271"/>
        <v>0</v>
      </c>
      <c r="P505" s="110">
        <f t="shared" si="272"/>
        <v>0</v>
      </c>
      <c r="Q505" s="110">
        <f t="shared" si="283"/>
        <v>76.86547197715484</v>
      </c>
      <c r="R505" s="110">
        <f t="shared" si="284"/>
        <v>88.026848118938858</v>
      </c>
      <c r="S505" s="110">
        <f t="shared" si="285"/>
        <v>92.233356566019097</v>
      </c>
      <c r="T505" s="110">
        <f t="shared" si="286"/>
        <v>25.808624261297609</v>
      </c>
      <c r="U505" s="110"/>
      <c r="V505" s="110"/>
      <c r="W505" s="110"/>
      <c r="X505" s="110"/>
      <c r="Y505" s="110"/>
      <c r="AA505" s="110">
        <f t="shared" si="273"/>
        <v>0</v>
      </c>
      <c r="AB505" s="110">
        <f t="shared" si="274"/>
        <v>0</v>
      </c>
      <c r="AC505" s="110">
        <f t="shared" si="275"/>
        <v>0</v>
      </c>
      <c r="AD505" s="110">
        <f t="shared" si="276"/>
        <v>0</v>
      </c>
      <c r="AE505" s="110">
        <f t="shared" si="277"/>
        <v>0</v>
      </c>
      <c r="AF505" s="110">
        <f t="shared" si="278"/>
        <v>0</v>
      </c>
      <c r="AG505" s="110">
        <f t="shared" si="279"/>
        <v>0</v>
      </c>
      <c r="AH505" s="110">
        <f t="shared" si="280"/>
        <v>0</v>
      </c>
      <c r="AI505" s="110">
        <f t="shared" si="287"/>
        <v>7.3775962398751673</v>
      </c>
      <c r="AJ505" s="110">
        <f t="shared" si="288"/>
        <v>11.407223831726611</v>
      </c>
      <c r="AK505" s="110">
        <f t="shared" si="289"/>
        <v>9.6151244260170916</v>
      </c>
      <c r="AL505" s="110">
        <f t="shared" si="290"/>
        <v>2.8346072780034177</v>
      </c>
      <c r="AM505" s="110">
        <f t="shared" si="291"/>
        <v>84.243068217030014</v>
      </c>
      <c r="AN505" s="110">
        <f t="shared" si="292"/>
        <v>99.434071950665469</v>
      </c>
      <c r="AO505" s="110">
        <f t="shared" si="293"/>
        <v>101.84848099203619</v>
      </c>
      <c r="AP505" s="110">
        <f t="shared" si="294"/>
        <v>28.643231539301027</v>
      </c>
      <c r="AQ505" s="90">
        <f t="shared" si="295"/>
        <v>0</v>
      </c>
      <c r="AR505" s="90">
        <f t="shared" si="296"/>
        <v>-18097.44000000001</v>
      </c>
      <c r="AS505" s="90">
        <f t="shared" si="297"/>
        <v>27749.338314564862</v>
      </c>
      <c r="AT505" s="89">
        <f t="shared" si="298"/>
        <v>0.53332948276468084</v>
      </c>
      <c r="AU505" s="109">
        <f t="shared" si="303"/>
        <v>2292.8030691797412</v>
      </c>
      <c r="AV505" s="108">
        <f t="shared" si="281"/>
        <v>30042.141383744602</v>
      </c>
      <c r="AW505" s="129">
        <f t="shared" si="299"/>
        <v>0.6600216043675009</v>
      </c>
      <c r="AX505" s="90">
        <f t="shared" si="300"/>
        <v>3033.5155608445375</v>
      </c>
      <c r="AY505" s="108">
        <f t="shared" si="282"/>
        <v>30782.853875409401</v>
      </c>
      <c r="AZ505" s="89">
        <f t="shared" si="301"/>
        <v>0.70095073531998908</v>
      </c>
      <c r="BA505" s="109"/>
      <c r="BB505" s="109">
        <f t="shared" si="302"/>
        <v>18097.44000000001</v>
      </c>
      <c r="BC505" s="109" t="e">
        <f>(B505*AM505)+(C505*AN505)+(D505*AO505)+(E505*AP505)+(F505*#REF!)+(G505*#REF!)</f>
        <v>#REF!</v>
      </c>
      <c r="BE505" s="108">
        <f t="shared" si="267"/>
        <v>111.889999</v>
      </c>
      <c r="BF505" s="108">
        <f t="shared" si="268"/>
        <v>0</v>
      </c>
    </row>
    <row r="506" spans="1:58" ht="12.75" customHeight="1" x14ac:dyDescent="0.2">
      <c r="A506" s="107">
        <v>42590</v>
      </c>
      <c r="B506" s="109">
        <v>112.040001</v>
      </c>
      <c r="C506" s="109">
        <v>87.919998000000007</v>
      </c>
      <c r="D506" s="109">
        <v>93.279999000000004</v>
      </c>
      <c r="E506" s="109">
        <v>110.260002</v>
      </c>
      <c r="F506" s="109"/>
      <c r="G506" s="109"/>
      <c r="H506" s="109"/>
      <c r="I506" s="109"/>
      <c r="J506" s="148"/>
      <c r="K506" s="109"/>
      <c r="L506" s="156">
        <f>IF(int=Weekly,-$B$4,IF(int=Bi_Weekly,0,IF(int=Monthly,0,IF(int=Quarterly,0,IF(int=Yearly,0,IF(int=None,0,0))))))</f>
        <v>0</v>
      </c>
      <c r="M506" s="110">
        <f t="shared" si="269"/>
        <v>0</v>
      </c>
      <c r="N506" s="126">
        <f t="shared" si="270"/>
        <v>0</v>
      </c>
      <c r="O506" s="110">
        <f t="shared" si="271"/>
        <v>0</v>
      </c>
      <c r="P506" s="110">
        <f t="shared" si="272"/>
        <v>0</v>
      </c>
      <c r="Q506" s="110">
        <f t="shared" si="283"/>
        <v>76.86547197715484</v>
      </c>
      <c r="R506" s="110">
        <f t="shared" si="284"/>
        <v>88.026848118938858</v>
      </c>
      <c r="S506" s="110">
        <f t="shared" si="285"/>
        <v>92.233356566019097</v>
      </c>
      <c r="T506" s="110">
        <f t="shared" si="286"/>
        <v>25.808624261297609</v>
      </c>
      <c r="U506" s="110"/>
      <c r="V506" s="110"/>
      <c r="W506" s="110"/>
      <c r="X506" s="110"/>
      <c r="Y506" s="110"/>
      <c r="AA506" s="110">
        <f t="shared" si="273"/>
        <v>0</v>
      </c>
      <c r="AB506" s="110">
        <f t="shared" si="274"/>
        <v>0</v>
      </c>
      <c r="AC506" s="110">
        <f t="shared" si="275"/>
        <v>0</v>
      </c>
      <c r="AD506" s="110">
        <f t="shared" si="276"/>
        <v>0</v>
      </c>
      <c r="AE506" s="110">
        <f t="shared" si="277"/>
        <v>0</v>
      </c>
      <c r="AF506" s="110">
        <f t="shared" si="278"/>
        <v>0</v>
      </c>
      <c r="AG506" s="110">
        <f t="shared" si="279"/>
        <v>0</v>
      </c>
      <c r="AH506" s="110">
        <f t="shared" si="280"/>
        <v>0</v>
      </c>
      <c r="AI506" s="110">
        <f t="shared" si="287"/>
        <v>7.3775962398751673</v>
      </c>
      <c r="AJ506" s="110">
        <f t="shared" si="288"/>
        <v>11.407223831726611</v>
      </c>
      <c r="AK506" s="110">
        <f t="shared" si="289"/>
        <v>9.6151244260170916</v>
      </c>
      <c r="AL506" s="110">
        <f t="shared" si="290"/>
        <v>2.8346072780034177</v>
      </c>
      <c r="AM506" s="110">
        <f t="shared" si="291"/>
        <v>84.243068217030014</v>
      </c>
      <c r="AN506" s="110">
        <f t="shared" si="292"/>
        <v>99.434071950665469</v>
      </c>
      <c r="AO506" s="110">
        <f t="shared" si="293"/>
        <v>101.84848099203619</v>
      </c>
      <c r="AP506" s="110">
        <f t="shared" si="294"/>
        <v>28.643231539301027</v>
      </c>
      <c r="AQ506" s="90">
        <f t="shared" si="295"/>
        <v>0</v>
      </c>
      <c r="AR506" s="90">
        <f t="shared" si="296"/>
        <v>-18097.44000000001</v>
      </c>
      <c r="AS506" s="90">
        <f t="shared" si="297"/>
        <v>27800.514238662134</v>
      </c>
      <c r="AT506" s="89">
        <f t="shared" si="298"/>
        <v>0.53615728183997957</v>
      </c>
      <c r="AU506" s="109">
        <f t="shared" si="303"/>
        <v>2292.8030691797412</v>
      </c>
      <c r="AV506" s="108">
        <f t="shared" si="281"/>
        <v>30093.317307841877</v>
      </c>
      <c r="AW506" s="129">
        <f t="shared" si="299"/>
        <v>0.66284940344279963</v>
      </c>
      <c r="AX506" s="90">
        <f t="shared" si="300"/>
        <v>3038.9515875497877</v>
      </c>
      <c r="AY506" s="108">
        <f t="shared" si="282"/>
        <v>30839.465826211923</v>
      </c>
      <c r="AZ506" s="89">
        <f t="shared" si="301"/>
        <v>0.70407890984647037</v>
      </c>
      <c r="BA506" s="109"/>
      <c r="BB506" s="109">
        <f t="shared" si="302"/>
        <v>18097.44000000001</v>
      </c>
      <c r="BC506" s="109" t="e">
        <f>(B506*AM506)+(C506*AN506)+(D506*AO506)+(E506*AP506)+(F506*#REF!)+(G506*#REF!)</f>
        <v>#REF!</v>
      </c>
      <c r="BE506" s="108">
        <f t="shared" si="267"/>
        <v>112.040001</v>
      </c>
      <c r="BF506" s="108">
        <f t="shared" si="268"/>
        <v>0</v>
      </c>
    </row>
    <row r="507" spans="1:58" ht="12.75" customHeight="1" x14ac:dyDescent="0.2">
      <c r="A507" s="107">
        <v>42597</v>
      </c>
      <c r="B507" s="109">
        <v>112.139999</v>
      </c>
      <c r="C507" s="109">
        <v>88.080001999999993</v>
      </c>
      <c r="D507" s="109">
        <v>93.93</v>
      </c>
      <c r="E507" s="109">
        <v>110.970001</v>
      </c>
      <c r="F507" s="109"/>
      <c r="G507" s="109"/>
      <c r="H507" s="109"/>
      <c r="I507" s="109"/>
      <c r="J507" s="148"/>
      <c r="K507" s="109"/>
      <c r="L507" s="156">
        <f>IF(int=Weekly,-$B$4,IF(int=Bi_Weekly,-$B$4,IF(int=Monthly,-$B$4,IF(int=Quarterly,0,IF(int=Yearly,0,IF(int=None,0,0))))))</f>
        <v>0</v>
      </c>
      <c r="M507" s="110">
        <f t="shared" si="269"/>
        <v>0</v>
      </c>
      <c r="N507" s="126">
        <f t="shared" si="270"/>
        <v>0</v>
      </c>
      <c r="O507" s="110">
        <f t="shared" si="271"/>
        <v>0</v>
      </c>
      <c r="P507" s="110">
        <f t="shared" si="272"/>
        <v>0</v>
      </c>
      <c r="Q507" s="110">
        <f t="shared" si="283"/>
        <v>76.86547197715484</v>
      </c>
      <c r="R507" s="110">
        <f t="shared" si="284"/>
        <v>88.026848118938858</v>
      </c>
      <c r="S507" s="110">
        <f t="shared" si="285"/>
        <v>92.233356566019097</v>
      </c>
      <c r="T507" s="110">
        <f t="shared" si="286"/>
        <v>25.808624261297609</v>
      </c>
      <c r="U507" s="110"/>
      <c r="V507" s="110"/>
      <c r="W507" s="110"/>
      <c r="X507" s="110"/>
      <c r="Y507" s="110"/>
      <c r="AA507" s="110">
        <f t="shared" si="273"/>
        <v>0</v>
      </c>
      <c r="AB507" s="110">
        <f t="shared" si="274"/>
        <v>0</v>
      </c>
      <c r="AC507" s="110">
        <f t="shared" si="275"/>
        <v>0</v>
      </c>
      <c r="AD507" s="110">
        <f t="shared" si="276"/>
        <v>0</v>
      </c>
      <c r="AE507" s="110">
        <f t="shared" si="277"/>
        <v>0</v>
      </c>
      <c r="AF507" s="110">
        <f t="shared" si="278"/>
        <v>0</v>
      </c>
      <c r="AG507" s="110">
        <f t="shared" si="279"/>
        <v>0</v>
      </c>
      <c r="AH507" s="110">
        <f t="shared" si="280"/>
        <v>0</v>
      </c>
      <c r="AI507" s="110">
        <f t="shared" si="287"/>
        <v>7.3775962398751673</v>
      </c>
      <c r="AJ507" s="110">
        <f t="shared" si="288"/>
        <v>11.407223831726611</v>
      </c>
      <c r="AK507" s="110">
        <f t="shared" si="289"/>
        <v>9.6151244260170916</v>
      </c>
      <c r="AL507" s="110">
        <f t="shared" si="290"/>
        <v>2.8346072780034177</v>
      </c>
      <c r="AM507" s="110">
        <f t="shared" si="291"/>
        <v>84.243068217030014</v>
      </c>
      <c r="AN507" s="110">
        <f t="shared" si="292"/>
        <v>99.434071950665469</v>
      </c>
      <c r="AO507" s="110">
        <f t="shared" si="293"/>
        <v>101.84848099203619</v>
      </c>
      <c r="AP507" s="110">
        <f t="shared" si="294"/>
        <v>28.643231539301027</v>
      </c>
      <c r="AQ507" s="90">
        <f t="shared" si="295"/>
        <v>0</v>
      </c>
      <c r="AR507" s="90">
        <f t="shared" si="296"/>
        <v>-18097.44000000001</v>
      </c>
      <c r="AS507" s="90">
        <f t="shared" si="297"/>
        <v>27900.561151353497</v>
      </c>
      <c r="AT507" s="89">
        <f t="shared" si="298"/>
        <v>0.54168551747393456</v>
      </c>
      <c r="AU507" s="109">
        <f t="shared" si="303"/>
        <v>2292.8030691797412</v>
      </c>
      <c r="AV507" s="108">
        <f t="shared" si="281"/>
        <v>30193.364220533236</v>
      </c>
      <c r="AW507" s="129">
        <f t="shared" si="299"/>
        <v>0.6683776390767544</v>
      </c>
      <c r="AX507" s="90">
        <f t="shared" si="300"/>
        <v>3049.7769426853642</v>
      </c>
      <c r="AY507" s="108">
        <f t="shared" si="282"/>
        <v>30950.33809403886</v>
      </c>
      <c r="AZ507" s="89">
        <f t="shared" si="301"/>
        <v>0.71020531600264136</v>
      </c>
      <c r="BA507" s="109"/>
      <c r="BB507" s="109">
        <f t="shared" si="302"/>
        <v>18097.44000000001</v>
      </c>
      <c r="BC507" s="109" t="e">
        <f>(B507*AM507)+(C507*AN507)+(D507*AO507)+(E507*AP507)+(F507*#REF!)+(G507*#REF!)</f>
        <v>#REF!</v>
      </c>
      <c r="BE507" s="108">
        <f t="shared" si="267"/>
        <v>112.139999</v>
      </c>
      <c r="BF507" s="108">
        <f t="shared" si="268"/>
        <v>0</v>
      </c>
    </row>
    <row r="508" spans="1:58" ht="12.75" customHeight="1" x14ac:dyDescent="0.2">
      <c r="A508" s="107">
        <v>42604</v>
      </c>
      <c r="B508" s="109">
        <v>111.540001</v>
      </c>
      <c r="C508" s="109">
        <v>87.599997999999999</v>
      </c>
      <c r="D508" s="109">
        <v>93.389999000000003</v>
      </c>
      <c r="E508" s="109">
        <v>110.639999</v>
      </c>
      <c r="F508" s="109"/>
      <c r="G508" s="109"/>
      <c r="H508" s="109"/>
      <c r="I508" s="109"/>
      <c r="J508" s="148"/>
      <c r="K508" s="109"/>
      <c r="L508" s="156">
        <f>IF(int=Weekly,-$B$4,IF(int=Bi_Weekly,0,IF(int=Monthly,0,IF(int=Quarterly,0,IF(int=Yearly,0,IF(int=None,0,0))))))</f>
        <v>0</v>
      </c>
      <c r="M508" s="110">
        <f t="shared" si="269"/>
        <v>0</v>
      </c>
      <c r="N508" s="126">
        <f t="shared" si="270"/>
        <v>0</v>
      </c>
      <c r="O508" s="110">
        <f t="shared" si="271"/>
        <v>0</v>
      </c>
      <c r="P508" s="110">
        <f t="shared" si="272"/>
        <v>0</v>
      </c>
      <c r="Q508" s="110">
        <f t="shared" si="283"/>
        <v>76.86547197715484</v>
      </c>
      <c r="R508" s="110">
        <f t="shared" si="284"/>
        <v>88.026848118938858</v>
      </c>
      <c r="S508" s="110">
        <f t="shared" si="285"/>
        <v>92.233356566019097</v>
      </c>
      <c r="T508" s="110">
        <f t="shared" si="286"/>
        <v>25.808624261297609</v>
      </c>
      <c r="U508" s="110"/>
      <c r="V508" s="110"/>
      <c r="W508" s="110"/>
      <c r="X508" s="110"/>
      <c r="Y508" s="110"/>
      <c r="AA508" s="110">
        <f t="shared" si="273"/>
        <v>0</v>
      </c>
      <c r="AB508" s="110">
        <f t="shared" si="274"/>
        <v>0</v>
      </c>
      <c r="AC508" s="110">
        <f t="shared" si="275"/>
        <v>0</v>
      </c>
      <c r="AD508" s="110">
        <f t="shared" si="276"/>
        <v>0</v>
      </c>
      <c r="AE508" s="110">
        <f t="shared" si="277"/>
        <v>0</v>
      </c>
      <c r="AF508" s="110">
        <f t="shared" si="278"/>
        <v>0</v>
      </c>
      <c r="AG508" s="110">
        <f t="shared" si="279"/>
        <v>0</v>
      </c>
      <c r="AH508" s="110">
        <f t="shared" si="280"/>
        <v>0</v>
      </c>
      <c r="AI508" s="110">
        <f t="shared" si="287"/>
        <v>7.3775962398751673</v>
      </c>
      <c r="AJ508" s="110">
        <f t="shared" si="288"/>
        <v>11.407223831726611</v>
      </c>
      <c r="AK508" s="110">
        <f t="shared" si="289"/>
        <v>9.6151244260170916</v>
      </c>
      <c r="AL508" s="110">
        <f t="shared" si="290"/>
        <v>2.8346072780034177</v>
      </c>
      <c r="AM508" s="110">
        <f t="shared" si="291"/>
        <v>84.243068217030014</v>
      </c>
      <c r="AN508" s="110">
        <f t="shared" si="292"/>
        <v>99.434071950665469</v>
      </c>
      <c r="AO508" s="110">
        <f t="shared" si="293"/>
        <v>101.84848099203619</v>
      </c>
      <c r="AP508" s="110">
        <f t="shared" si="294"/>
        <v>28.643231539301027</v>
      </c>
      <c r="AQ508" s="90">
        <f t="shared" si="295"/>
        <v>0</v>
      </c>
      <c r="AR508" s="90">
        <f t="shared" si="296"/>
        <v>-18097.44000000001</v>
      </c>
      <c r="AS508" s="90">
        <f t="shared" si="297"/>
        <v>27753.86578029118</v>
      </c>
      <c r="AT508" s="89">
        <f t="shared" si="298"/>
        <v>0.53357965437604249</v>
      </c>
      <c r="AU508" s="109">
        <f t="shared" si="303"/>
        <v>2292.8030691797412</v>
      </c>
      <c r="AV508" s="108">
        <f t="shared" si="281"/>
        <v>30046.668849470923</v>
      </c>
      <c r="AW508" s="129">
        <f t="shared" si="299"/>
        <v>0.66027177597886255</v>
      </c>
      <c r="AX508" s="90">
        <f t="shared" si="300"/>
        <v>3033.7472837523787</v>
      </c>
      <c r="AY508" s="108">
        <f t="shared" si="282"/>
        <v>30787.613064043559</v>
      </c>
      <c r="AZ508" s="89">
        <f t="shared" si="301"/>
        <v>0.70121371111292774</v>
      </c>
      <c r="BA508" s="109"/>
      <c r="BB508" s="109">
        <f t="shared" si="302"/>
        <v>18097.44000000001</v>
      </c>
      <c r="BC508" s="109" t="e">
        <f>(B508*AM508)+(C508*AN508)+(D508*AO508)+(E508*AP508)+(F508*#REF!)+(G508*#REF!)</f>
        <v>#REF!</v>
      </c>
      <c r="BE508" s="108">
        <f t="shared" si="267"/>
        <v>111.540001</v>
      </c>
      <c r="BF508" s="108">
        <f t="shared" si="268"/>
        <v>0</v>
      </c>
    </row>
    <row r="509" spans="1:58" ht="12.75" customHeight="1" x14ac:dyDescent="0.2">
      <c r="A509" s="107">
        <v>42611</v>
      </c>
      <c r="B509" s="109">
        <v>112.279999</v>
      </c>
      <c r="C509" s="109">
        <v>88.330001999999993</v>
      </c>
      <c r="D509" s="109">
        <v>94.300003000000004</v>
      </c>
      <c r="E509" s="109">
        <v>111.989998</v>
      </c>
      <c r="F509" s="109"/>
      <c r="G509" s="109"/>
      <c r="H509" s="109"/>
      <c r="I509" s="109"/>
      <c r="J509" s="148"/>
      <c r="K509" s="109"/>
      <c r="L509" s="156">
        <f>IF(int=Weekly,-$B$4,IF(int=Bi_Weekly,-$B$4,IF(int=Monthly,0,IF(int=Quarterly,0,IF(int=Yearly,0,IF(int=None,0,0))))))</f>
        <v>0</v>
      </c>
      <c r="M509" s="110">
        <f t="shared" si="269"/>
        <v>0</v>
      </c>
      <c r="N509" s="126">
        <f t="shared" si="270"/>
        <v>0</v>
      </c>
      <c r="O509" s="110">
        <f t="shared" si="271"/>
        <v>0</v>
      </c>
      <c r="P509" s="110">
        <f t="shared" si="272"/>
        <v>0</v>
      </c>
      <c r="Q509" s="110">
        <f t="shared" si="283"/>
        <v>76.86547197715484</v>
      </c>
      <c r="R509" s="110">
        <f t="shared" si="284"/>
        <v>88.026848118938858</v>
      </c>
      <c r="S509" s="110">
        <f t="shared" si="285"/>
        <v>92.233356566019097</v>
      </c>
      <c r="T509" s="110">
        <f t="shared" si="286"/>
        <v>25.808624261297609</v>
      </c>
      <c r="U509" s="110"/>
      <c r="V509" s="110"/>
      <c r="W509" s="110"/>
      <c r="X509" s="110"/>
      <c r="Y509" s="110"/>
      <c r="AA509" s="110">
        <f t="shared" si="273"/>
        <v>0</v>
      </c>
      <c r="AB509" s="110">
        <f t="shared" si="274"/>
        <v>0</v>
      </c>
      <c r="AC509" s="110">
        <f t="shared" si="275"/>
        <v>0</v>
      </c>
      <c r="AD509" s="110">
        <f t="shared" si="276"/>
        <v>0</v>
      </c>
      <c r="AE509" s="110">
        <f t="shared" si="277"/>
        <v>0</v>
      </c>
      <c r="AF509" s="110">
        <f t="shared" si="278"/>
        <v>0</v>
      </c>
      <c r="AG509" s="110">
        <f t="shared" si="279"/>
        <v>0</v>
      </c>
      <c r="AH509" s="110">
        <f t="shared" si="280"/>
        <v>0</v>
      </c>
      <c r="AI509" s="110">
        <f t="shared" si="287"/>
        <v>7.3775962398751673</v>
      </c>
      <c r="AJ509" s="110">
        <f t="shared" si="288"/>
        <v>11.407223831726611</v>
      </c>
      <c r="AK509" s="110">
        <f t="shared" si="289"/>
        <v>9.6151244260170916</v>
      </c>
      <c r="AL509" s="110">
        <f t="shared" si="290"/>
        <v>2.8346072780034177</v>
      </c>
      <c r="AM509" s="110">
        <f t="shared" si="291"/>
        <v>84.243068217030014</v>
      </c>
      <c r="AN509" s="110">
        <f t="shared" si="292"/>
        <v>99.434071950665469</v>
      </c>
      <c r="AO509" s="110">
        <f t="shared" si="293"/>
        <v>101.84848099203619</v>
      </c>
      <c r="AP509" s="110">
        <f t="shared" si="294"/>
        <v>28.643231539301027</v>
      </c>
      <c r="AQ509" s="90">
        <f t="shared" si="295"/>
        <v>0</v>
      </c>
      <c r="AR509" s="90">
        <f t="shared" si="296"/>
        <v>-18097.44000000001</v>
      </c>
      <c r="AS509" s="90">
        <f t="shared" si="297"/>
        <v>27993.780367410181</v>
      </c>
      <c r="AT509" s="89">
        <f t="shared" si="298"/>
        <v>0.54683647893901943</v>
      </c>
      <c r="AU509" s="109">
        <f t="shared" si="303"/>
        <v>2292.8030691797412</v>
      </c>
      <c r="AV509" s="108">
        <f t="shared" si="281"/>
        <v>30286.583436589921</v>
      </c>
      <c r="AW509" s="129">
        <f t="shared" si="299"/>
        <v>0.67352860054183927</v>
      </c>
      <c r="AX509" s="90">
        <f t="shared" si="300"/>
        <v>3060.1105279196199</v>
      </c>
      <c r="AY509" s="108">
        <f t="shared" si="282"/>
        <v>31053.890895329801</v>
      </c>
      <c r="AZ509" s="89">
        <f t="shared" si="301"/>
        <v>0.71592727453881788</v>
      </c>
      <c r="BA509" s="109"/>
      <c r="BB509" s="109">
        <f t="shared" si="302"/>
        <v>18097.44000000001</v>
      </c>
      <c r="BC509" s="109" t="e">
        <f>(B509*AM509)+(C509*AN509)+(D509*AO509)+(E509*AP509)+(F509*#REF!)+(G509*#REF!)</f>
        <v>#REF!</v>
      </c>
      <c r="BE509" s="108">
        <f t="shared" si="267"/>
        <v>112.279999</v>
      </c>
      <c r="BF509" s="108">
        <f t="shared" si="268"/>
        <v>0</v>
      </c>
    </row>
    <row r="510" spans="1:58" ht="12.75" customHeight="1" x14ac:dyDescent="0.2">
      <c r="A510" s="107">
        <v>42619</v>
      </c>
      <c r="B510" s="109">
        <v>109.660004</v>
      </c>
      <c r="C510" s="109">
        <v>86.489998</v>
      </c>
      <c r="D510" s="109">
        <v>91.82</v>
      </c>
      <c r="E510" s="109">
        <v>109.019997</v>
      </c>
      <c r="F510" s="109"/>
      <c r="G510" s="109"/>
      <c r="H510" s="109"/>
      <c r="I510" s="109"/>
      <c r="J510" s="148"/>
      <c r="K510" s="109"/>
      <c r="L510" s="156">
        <f>IF(int=Weekly,-$B$4,IF(int=Bi_Weekly,0,IF(int=Monthly,0,IF(int=Quarterly,0,IF(int=Yearly,0,IF(int=None,0,0))))))</f>
        <v>0</v>
      </c>
      <c r="M510" s="110">
        <f t="shared" si="269"/>
        <v>0</v>
      </c>
      <c r="N510" s="126">
        <f t="shared" si="270"/>
        <v>0</v>
      </c>
      <c r="O510" s="110">
        <f t="shared" si="271"/>
        <v>0</v>
      </c>
      <c r="P510" s="110">
        <f t="shared" si="272"/>
        <v>0</v>
      </c>
      <c r="Q510" s="110">
        <f t="shared" si="283"/>
        <v>76.86547197715484</v>
      </c>
      <c r="R510" s="110">
        <f t="shared" si="284"/>
        <v>88.026848118938858</v>
      </c>
      <c r="S510" s="110">
        <f t="shared" si="285"/>
        <v>92.233356566019097</v>
      </c>
      <c r="T510" s="110">
        <f t="shared" si="286"/>
        <v>25.808624261297609</v>
      </c>
      <c r="U510" s="110"/>
      <c r="V510" s="110"/>
      <c r="W510" s="110"/>
      <c r="X510" s="110"/>
      <c r="Y510" s="110"/>
      <c r="AA510" s="110">
        <f t="shared" si="273"/>
        <v>0</v>
      </c>
      <c r="AB510" s="110">
        <f t="shared" si="274"/>
        <v>0</v>
      </c>
      <c r="AC510" s="110">
        <f t="shared" si="275"/>
        <v>0</v>
      </c>
      <c r="AD510" s="110">
        <f t="shared" si="276"/>
        <v>0</v>
      </c>
      <c r="AE510" s="110">
        <f t="shared" si="277"/>
        <v>0</v>
      </c>
      <c r="AF510" s="110">
        <f t="shared" si="278"/>
        <v>0</v>
      </c>
      <c r="AG510" s="110">
        <f t="shared" si="279"/>
        <v>0</v>
      </c>
      <c r="AH510" s="110">
        <f t="shared" si="280"/>
        <v>0</v>
      </c>
      <c r="AI510" s="110">
        <f t="shared" si="287"/>
        <v>7.3775962398751673</v>
      </c>
      <c r="AJ510" s="110">
        <f t="shared" si="288"/>
        <v>11.407223831726611</v>
      </c>
      <c r="AK510" s="110">
        <f t="shared" si="289"/>
        <v>9.6151244260170916</v>
      </c>
      <c r="AL510" s="110">
        <f t="shared" si="290"/>
        <v>2.8346072780034177</v>
      </c>
      <c r="AM510" s="110">
        <f t="shared" si="291"/>
        <v>84.243068217030014</v>
      </c>
      <c r="AN510" s="110">
        <f t="shared" si="292"/>
        <v>99.434071950665469</v>
      </c>
      <c r="AO510" s="110">
        <f t="shared" si="293"/>
        <v>101.84848099203619</v>
      </c>
      <c r="AP510" s="110">
        <f t="shared" si="294"/>
        <v>28.643231539301027</v>
      </c>
      <c r="AQ510" s="90">
        <f t="shared" si="295"/>
        <v>0</v>
      </c>
      <c r="AR510" s="90">
        <f t="shared" si="296"/>
        <v>-18097.44000000001</v>
      </c>
      <c r="AS510" s="90">
        <f t="shared" si="297"/>
        <v>27325.03282166268</v>
      </c>
      <c r="AT510" s="89">
        <f t="shared" si="298"/>
        <v>0.50988387427518278</v>
      </c>
      <c r="AU510" s="109">
        <f t="shared" si="303"/>
        <v>2292.8030691797412</v>
      </c>
      <c r="AV510" s="108">
        <f t="shared" si="281"/>
        <v>29617.83589084242</v>
      </c>
      <c r="AW510" s="129">
        <f t="shared" si="299"/>
        <v>0.63657599587800284</v>
      </c>
      <c r="AX510" s="90">
        <f t="shared" si="300"/>
        <v>2987.5276013076827</v>
      </c>
      <c r="AY510" s="108">
        <f t="shared" si="282"/>
        <v>30312.560422970364</v>
      </c>
      <c r="AZ510" s="89">
        <f t="shared" si="301"/>
        <v>0.67496399617682656</v>
      </c>
      <c r="BA510" s="109"/>
      <c r="BB510" s="109">
        <f t="shared" si="302"/>
        <v>18097.44000000001</v>
      </c>
      <c r="BC510" s="109" t="e">
        <f>(B510*AM510)+(C510*AN510)+(D510*AO510)+(E510*AP510)+(F510*#REF!)+(G510*#REF!)</f>
        <v>#REF!</v>
      </c>
      <c r="BE510" s="108">
        <f t="shared" si="267"/>
        <v>109.660004</v>
      </c>
      <c r="BF510" s="108">
        <f t="shared" si="268"/>
        <v>0</v>
      </c>
    </row>
    <row r="511" spans="1:58" ht="12.75" customHeight="1" x14ac:dyDescent="0.2">
      <c r="A511" s="107">
        <v>42625</v>
      </c>
      <c r="B511" s="109">
        <v>109.610001</v>
      </c>
      <c r="C511" s="109">
        <v>85.709998999999996</v>
      </c>
      <c r="D511" s="109">
        <v>91.900002000000001</v>
      </c>
      <c r="E511" s="109">
        <v>108.57</v>
      </c>
      <c r="F511" s="109"/>
      <c r="G511" s="109"/>
      <c r="H511" s="109"/>
      <c r="I511" s="109"/>
      <c r="J511" s="148"/>
      <c r="K511" s="109"/>
      <c r="L511" s="156">
        <f>IF(int=Weekly,-$B$4,IF(int=Bi_Weekly,-$B$4,IF(int=Monthly,-$B$4,IF(int=Quarterly,0,IF(int=Yearly,0,IF(int=None,0,0))))))</f>
        <v>0</v>
      </c>
      <c r="M511" s="110">
        <f t="shared" si="269"/>
        <v>0</v>
      </c>
      <c r="N511" s="126">
        <f t="shared" si="270"/>
        <v>0</v>
      </c>
      <c r="O511" s="110">
        <f t="shared" si="271"/>
        <v>0</v>
      </c>
      <c r="P511" s="110">
        <f t="shared" si="272"/>
        <v>0</v>
      </c>
      <c r="Q511" s="110">
        <f t="shared" si="283"/>
        <v>76.86547197715484</v>
      </c>
      <c r="R511" s="110">
        <f t="shared" si="284"/>
        <v>88.026848118938858</v>
      </c>
      <c r="S511" s="110">
        <f t="shared" si="285"/>
        <v>92.233356566019097</v>
      </c>
      <c r="T511" s="110">
        <f t="shared" si="286"/>
        <v>25.808624261297609</v>
      </c>
      <c r="U511" s="110">
        <v>0.53900000000000003</v>
      </c>
      <c r="V511" s="110">
        <v>0.55800000000000005</v>
      </c>
      <c r="W511" s="110">
        <v>0.49299999999999999</v>
      </c>
      <c r="X511" s="110">
        <v>0.65500000000000003</v>
      </c>
      <c r="Y511" s="110">
        <v>0.17500099999999999</v>
      </c>
      <c r="Z511" s="80">
        <v>0.45</v>
      </c>
      <c r="AA511" s="110">
        <f t="shared" si="273"/>
        <v>41.430489395686465</v>
      </c>
      <c r="AB511" s="110">
        <f t="shared" si="274"/>
        <v>49.118981250367888</v>
      </c>
      <c r="AC511" s="110">
        <f t="shared" si="275"/>
        <v>45.471044787047411</v>
      </c>
      <c r="AD511" s="110">
        <f t="shared" si="276"/>
        <v>16.904648891149936</v>
      </c>
      <c r="AE511" s="110">
        <f t="shared" si="277"/>
        <v>0.37798092343495615</v>
      </c>
      <c r="AF511" s="110">
        <f t="shared" si="278"/>
        <v>0.57308344211237117</v>
      </c>
      <c r="AG511" s="110">
        <f t="shared" si="279"/>
        <v>0.49478828941752812</v>
      </c>
      <c r="AH511" s="110">
        <f t="shared" si="280"/>
        <v>0.15570276219167301</v>
      </c>
      <c r="AI511" s="110">
        <f t="shared" si="287"/>
        <v>7.7555771633101234</v>
      </c>
      <c r="AJ511" s="110">
        <f t="shared" si="288"/>
        <v>11.980307273838982</v>
      </c>
      <c r="AK511" s="110">
        <f t="shared" si="289"/>
        <v>10.10991271543462</v>
      </c>
      <c r="AL511" s="110">
        <f t="shared" si="290"/>
        <v>2.9903100401950908</v>
      </c>
      <c r="AM511" s="110">
        <f t="shared" si="291"/>
        <v>84.621049140464962</v>
      </c>
      <c r="AN511" s="110">
        <f t="shared" si="292"/>
        <v>100.00715539277783</v>
      </c>
      <c r="AO511" s="110">
        <f t="shared" si="293"/>
        <v>102.34326928145371</v>
      </c>
      <c r="AP511" s="110">
        <f t="shared" si="294"/>
        <v>28.7989343014927</v>
      </c>
      <c r="AQ511" s="90">
        <f t="shared" si="295"/>
        <v>152.92516432425171</v>
      </c>
      <c r="AR511" s="90">
        <f t="shared" si="296"/>
        <v>-18097.44000000001</v>
      </c>
      <c r="AS511" s="90">
        <f t="shared" si="297"/>
        <v>27248.293513461766</v>
      </c>
      <c r="AT511" s="89">
        <f t="shared" si="298"/>
        <v>0.50564353375183191</v>
      </c>
      <c r="AU511" s="109">
        <f t="shared" si="303"/>
        <v>2445.7282335039931</v>
      </c>
      <c r="AV511" s="108">
        <f t="shared" si="281"/>
        <v>29694.021746965758</v>
      </c>
      <c r="AW511" s="129">
        <f t="shared" si="299"/>
        <v>0.64078575461312437</v>
      </c>
      <c r="AX511" s="90">
        <f t="shared" si="300"/>
        <v>3130.6799049186793</v>
      </c>
      <c r="AY511" s="108">
        <f t="shared" si="282"/>
        <v>30378.973418380447</v>
      </c>
      <c r="AZ511" s="89">
        <f t="shared" si="301"/>
        <v>0.67863374147837652</v>
      </c>
      <c r="BA511" s="109"/>
      <c r="BB511" s="109">
        <f t="shared" si="302"/>
        <v>18097.44000000001</v>
      </c>
      <c r="BC511" s="109" t="e">
        <f>(B511*AM511)+(C511*AN511)+(D511*AO511)+(E511*AP511)+(F511*#REF!)+(G511*#REF!)</f>
        <v>#REF!</v>
      </c>
      <c r="BE511" s="108">
        <f t="shared" si="267"/>
        <v>109.610001</v>
      </c>
      <c r="BF511" s="108">
        <f t="shared" si="268"/>
        <v>0</v>
      </c>
    </row>
    <row r="512" spans="1:58" ht="12.75" customHeight="1" x14ac:dyDescent="0.2">
      <c r="A512" s="107">
        <v>42632</v>
      </c>
      <c r="B512" s="109">
        <v>111.150002</v>
      </c>
      <c r="C512" s="109">
        <v>86.730002999999996</v>
      </c>
      <c r="D512" s="109">
        <v>93.139999000000003</v>
      </c>
      <c r="E512" s="109">
        <v>110.25</v>
      </c>
      <c r="F512" s="109"/>
      <c r="G512" s="109"/>
      <c r="H512" s="109"/>
      <c r="I512" s="109"/>
      <c r="J512" s="148"/>
      <c r="K512" s="109"/>
      <c r="L512" s="156">
        <f>IF(int=Weekly,-$B$4,IF(int=Bi_Weekly,0,IF(int=Monthly,0,IF(int=Quarterly,0,IF(int=Yearly,0,IF(int=None,0,0))))))</f>
        <v>0</v>
      </c>
      <c r="M512" s="110">
        <f t="shared" si="269"/>
        <v>0</v>
      </c>
      <c r="N512" s="126">
        <f t="shared" si="270"/>
        <v>0</v>
      </c>
      <c r="O512" s="110">
        <f t="shared" si="271"/>
        <v>0</v>
      </c>
      <c r="P512" s="110">
        <f t="shared" si="272"/>
        <v>0</v>
      </c>
      <c r="Q512" s="110">
        <f t="shared" si="283"/>
        <v>76.86547197715484</v>
      </c>
      <c r="R512" s="110">
        <f t="shared" si="284"/>
        <v>88.026848118938858</v>
      </c>
      <c r="S512" s="110">
        <f t="shared" si="285"/>
        <v>92.233356566019097</v>
      </c>
      <c r="T512" s="110">
        <f t="shared" si="286"/>
        <v>25.808624261297609</v>
      </c>
      <c r="U512" s="110"/>
      <c r="V512" s="110"/>
      <c r="W512" s="110"/>
      <c r="X512" s="110"/>
      <c r="Y512" s="110"/>
      <c r="Z512" s="110"/>
      <c r="AA512" s="110">
        <f t="shared" si="273"/>
        <v>0</v>
      </c>
      <c r="AB512" s="110">
        <f t="shared" si="274"/>
        <v>0</v>
      </c>
      <c r="AC512" s="110">
        <f t="shared" si="275"/>
        <v>0</v>
      </c>
      <c r="AD512" s="110">
        <f t="shared" si="276"/>
        <v>0</v>
      </c>
      <c r="AE512" s="110">
        <f t="shared" si="277"/>
        <v>0</v>
      </c>
      <c r="AF512" s="110">
        <f t="shared" si="278"/>
        <v>0</v>
      </c>
      <c r="AG512" s="110">
        <f t="shared" si="279"/>
        <v>0</v>
      </c>
      <c r="AH512" s="110">
        <f t="shared" si="280"/>
        <v>0</v>
      </c>
      <c r="AI512" s="110">
        <f t="shared" si="287"/>
        <v>7.7555771633101234</v>
      </c>
      <c r="AJ512" s="110">
        <f t="shared" si="288"/>
        <v>11.980307273838982</v>
      </c>
      <c r="AK512" s="110">
        <f t="shared" si="289"/>
        <v>10.10991271543462</v>
      </c>
      <c r="AL512" s="110">
        <f t="shared" si="290"/>
        <v>2.9903100401950908</v>
      </c>
      <c r="AM512" s="110">
        <f t="shared" si="291"/>
        <v>84.621049140464962</v>
      </c>
      <c r="AN512" s="110">
        <f t="shared" si="292"/>
        <v>100.00715539277783</v>
      </c>
      <c r="AO512" s="110">
        <f t="shared" si="293"/>
        <v>102.34326928145371</v>
      </c>
      <c r="AP512" s="110">
        <f t="shared" si="294"/>
        <v>28.7989343014927</v>
      </c>
      <c r="AQ512" s="90">
        <f t="shared" si="295"/>
        <v>0</v>
      </c>
      <c r="AR512" s="90">
        <f t="shared" si="296"/>
        <v>-18097.44000000001</v>
      </c>
      <c r="AS512" s="90">
        <f t="shared" si="297"/>
        <v>27614.18172856154</v>
      </c>
      <c r="AT512" s="89">
        <f t="shared" si="298"/>
        <v>0.52586121178252432</v>
      </c>
      <c r="AU512" s="109">
        <f t="shared" si="303"/>
        <v>2445.7282335039931</v>
      </c>
      <c r="AV512" s="108">
        <f t="shared" si="281"/>
        <v>30059.909962065532</v>
      </c>
      <c r="AW512" s="129">
        <f t="shared" si="299"/>
        <v>0.66100343264381678</v>
      </c>
      <c r="AX512" s="90">
        <f t="shared" si="300"/>
        <v>3172.4034451512275</v>
      </c>
      <c r="AY512" s="108">
        <f t="shared" si="282"/>
        <v>30786.585173712767</v>
      </c>
      <c r="AZ512" s="89">
        <f t="shared" si="301"/>
        <v>0.70115691355864418</v>
      </c>
      <c r="BA512" s="109"/>
      <c r="BB512" s="109">
        <f t="shared" si="302"/>
        <v>18097.44000000001</v>
      </c>
      <c r="BC512" s="109" t="e">
        <f>(B512*AM512)+(C512*AN512)+(D512*AO512)+(E512*AP512)+(F512*#REF!)+(G512*#REF!)</f>
        <v>#REF!</v>
      </c>
      <c r="BE512" s="108">
        <f t="shared" si="267"/>
        <v>111.150002</v>
      </c>
      <c r="BF512" s="108">
        <f t="shared" si="268"/>
        <v>0</v>
      </c>
    </row>
    <row r="513" spans="1:58" ht="12.75" customHeight="1" x14ac:dyDescent="0.2">
      <c r="A513" s="107">
        <v>42639</v>
      </c>
      <c r="B513" s="109">
        <v>111.33000199999999</v>
      </c>
      <c r="C513" s="109">
        <v>87</v>
      </c>
      <c r="D513" s="109">
        <v>93.57</v>
      </c>
      <c r="E513" s="109">
        <v>110.660004</v>
      </c>
      <c r="F513" s="109"/>
      <c r="G513" s="109"/>
      <c r="H513" s="109"/>
      <c r="I513" s="109"/>
      <c r="J513" s="148"/>
      <c r="K513" s="109"/>
      <c r="L513" s="156">
        <f>IF(int=Weekly,-$B$4,IF(int=Bi_Weekly,-$B$4,IF(int=Monthly,0,IF(int=Quarterly,0,IF(int=Yearly,0,IF(int=None,0,0))))))</f>
        <v>0</v>
      </c>
      <c r="M513" s="110">
        <f t="shared" si="269"/>
        <v>0</v>
      </c>
      <c r="N513" s="126">
        <f t="shared" si="270"/>
        <v>0</v>
      </c>
      <c r="O513" s="110">
        <f t="shared" si="271"/>
        <v>0</v>
      </c>
      <c r="P513" s="110">
        <f t="shared" si="272"/>
        <v>0</v>
      </c>
      <c r="Q513" s="110">
        <f t="shared" si="283"/>
        <v>76.86547197715484</v>
      </c>
      <c r="R513" s="110">
        <f t="shared" si="284"/>
        <v>88.026848118938858</v>
      </c>
      <c r="S513" s="110">
        <f t="shared" si="285"/>
        <v>92.233356566019097</v>
      </c>
      <c r="T513" s="110">
        <f t="shared" si="286"/>
        <v>25.808624261297609</v>
      </c>
      <c r="U513" s="110"/>
      <c r="V513" s="110"/>
      <c r="W513" s="110"/>
      <c r="X513" s="110"/>
      <c r="Y513" s="110"/>
      <c r="Z513" s="110"/>
      <c r="AA513" s="110">
        <f t="shared" si="273"/>
        <v>0</v>
      </c>
      <c r="AB513" s="110">
        <f t="shared" si="274"/>
        <v>0</v>
      </c>
      <c r="AC513" s="110">
        <f t="shared" si="275"/>
        <v>0</v>
      </c>
      <c r="AD513" s="110">
        <f t="shared" si="276"/>
        <v>0</v>
      </c>
      <c r="AE513" s="110">
        <f t="shared" si="277"/>
        <v>0</v>
      </c>
      <c r="AF513" s="110">
        <f t="shared" si="278"/>
        <v>0</v>
      </c>
      <c r="AG513" s="110">
        <f t="shared" si="279"/>
        <v>0</v>
      </c>
      <c r="AH513" s="110">
        <f t="shared" si="280"/>
        <v>0</v>
      </c>
      <c r="AI513" s="110">
        <f t="shared" si="287"/>
        <v>7.7555771633101234</v>
      </c>
      <c r="AJ513" s="110">
        <f t="shared" si="288"/>
        <v>11.980307273838982</v>
      </c>
      <c r="AK513" s="110">
        <f t="shared" si="289"/>
        <v>10.10991271543462</v>
      </c>
      <c r="AL513" s="110">
        <f t="shared" si="290"/>
        <v>2.9903100401950908</v>
      </c>
      <c r="AM513" s="110">
        <f t="shared" si="291"/>
        <v>84.621049140464962</v>
      </c>
      <c r="AN513" s="110">
        <f t="shared" si="292"/>
        <v>100.00715539277783</v>
      </c>
      <c r="AO513" s="110">
        <f t="shared" si="293"/>
        <v>102.34326928145371</v>
      </c>
      <c r="AP513" s="110">
        <f t="shared" si="294"/>
        <v>28.7989343014927</v>
      </c>
      <c r="AQ513" s="90">
        <f t="shared" si="295"/>
        <v>0</v>
      </c>
      <c r="AR513" s="90">
        <f t="shared" si="296"/>
        <v>-18097.44000000001</v>
      </c>
      <c r="AS513" s="90">
        <f t="shared" si="297"/>
        <v>27702.026573167372</v>
      </c>
      <c r="AT513" s="89">
        <f t="shared" si="298"/>
        <v>0.53071520464592536</v>
      </c>
      <c r="AU513" s="109">
        <f t="shared" si="303"/>
        <v>2445.7282335039931</v>
      </c>
      <c r="AV513" s="108">
        <f t="shared" si="281"/>
        <v>30147.754806671364</v>
      </c>
      <c r="AW513" s="129">
        <f t="shared" si="299"/>
        <v>0.66585742550721805</v>
      </c>
      <c r="AX513" s="90">
        <f t="shared" si="300"/>
        <v>3182.6074077189078</v>
      </c>
      <c r="AY513" s="108">
        <f t="shared" si="282"/>
        <v>30884.633980886279</v>
      </c>
      <c r="AZ513" s="89">
        <f t="shared" si="301"/>
        <v>0.70657474100680884</v>
      </c>
      <c r="BA513" s="109"/>
      <c r="BB513" s="109">
        <f t="shared" si="302"/>
        <v>18097.44000000001</v>
      </c>
      <c r="BC513" s="109" t="e">
        <f>(B513*AM513)+(C513*AN513)+(D513*AO513)+(E513*AP513)+(F513*#REF!)+(G513*#REF!)</f>
        <v>#REF!</v>
      </c>
      <c r="BE513" s="108">
        <f t="shared" si="267"/>
        <v>111.33000199999999</v>
      </c>
      <c r="BF513" s="108">
        <f t="shared" si="268"/>
        <v>0</v>
      </c>
    </row>
    <row r="514" spans="1:58" ht="12.75" customHeight="1" x14ac:dyDescent="0.2">
      <c r="A514" s="107">
        <v>42646</v>
      </c>
      <c r="B514" s="109">
        <v>110.540001</v>
      </c>
      <c r="C514" s="109">
        <v>86.610000999999997</v>
      </c>
      <c r="D514" s="109">
        <v>92.550003000000004</v>
      </c>
      <c r="E514" s="109">
        <v>109.300003</v>
      </c>
      <c r="F514" s="109"/>
      <c r="G514" s="109"/>
      <c r="H514" s="109"/>
      <c r="I514" s="109"/>
      <c r="J514" s="148"/>
      <c r="K514" s="109"/>
      <c r="L514" s="156">
        <f>IF(int=Weekly,-$B$4,IF(int=Bi_Weekly,0,IF(int=Monthly,0,IF(int=Quarterly,0,IF(int=Yearly,0,IF(int=None,0,0))))))</f>
        <v>0</v>
      </c>
      <c r="M514" s="110">
        <f t="shared" si="269"/>
        <v>0</v>
      </c>
      <c r="N514" s="126">
        <f t="shared" si="270"/>
        <v>0</v>
      </c>
      <c r="O514" s="110">
        <f t="shared" si="271"/>
        <v>0</v>
      </c>
      <c r="P514" s="110">
        <f t="shared" si="272"/>
        <v>0</v>
      </c>
      <c r="Q514" s="110">
        <f t="shared" si="283"/>
        <v>76.86547197715484</v>
      </c>
      <c r="R514" s="110">
        <f t="shared" si="284"/>
        <v>88.026848118938858</v>
      </c>
      <c r="S514" s="110">
        <f t="shared" si="285"/>
        <v>92.233356566019097</v>
      </c>
      <c r="T514" s="110">
        <f t="shared" si="286"/>
        <v>25.808624261297609</v>
      </c>
      <c r="U514" s="110"/>
      <c r="V514" s="110"/>
      <c r="W514" s="110"/>
      <c r="X514" s="110"/>
      <c r="Y514" s="110"/>
      <c r="Z514" s="110"/>
      <c r="AA514" s="110">
        <f t="shared" si="273"/>
        <v>0</v>
      </c>
      <c r="AB514" s="110">
        <f t="shared" si="274"/>
        <v>0</v>
      </c>
      <c r="AC514" s="110">
        <f t="shared" si="275"/>
        <v>0</v>
      </c>
      <c r="AD514" s="110">
        <f t="shared" si="276"/>
        <v>0</v>
      </c>
      <c r="AE514" s="110">
        <f t="shared" si="277"/>
        <v>0</v>
      </c>
      <c r="AF514" s="110">
        <f t="shared" si="278"/>
        <v>0</v>
      </c>
      <c r="AG514" s="110">
        <f t="shared" si="279"/>
        <v>0</v>
      </c>
      <c r="AH514" s="110">
        <f t="shared" si="280"/>
        <v>0</v>
      </c>
      <c r="AI514" s="110">
        <f t="shared" si="287"/>
        <v>7.7555771633101234</v>
      </c>
      <c r="AJ514" s="110">
        <f t="shared" si="288"/>
        <v>11.980307273838982</v>
      </c>
      <c r="AK514" s="110">
        <f t="shared" si="289"/>
        <v>10.10991271543462</v>
      </c>
      <c r="AL514" s="110">
        <f t="shared" si="290"/>
        <v>2.9903100401950908</v>
      </c>
      <c r="AM514" s="110">
        <f t="shared" si="291"/>
        <v>84.621049140464962</v>
      </c>
      <c r="AN514" s="110">
        <f t="shared" si="292"/>
        <v>100.00715539277783</v>
      </c>
      <c r="AO514" s="110">
        <f t="shared" si="293"/>
        <v>102.34326928145371</v>
      </c>
      <c r="AP514" s="110">
        <f t="shared" si="294"/>
        <v>28.7989343014927</v>
      </c>
      <c r="AQ514" s="90">
        <f t="shared" si="295"/>
        <v>0</v>
      </c>
      <c r="AR514" s="90">
        <f t="shared" si="296"/>
        <v>-18097.44000000001</v>
      </c>
      <c r="AS514" s="90">
        <f t="shared" si="297"/>
        <v>27477.794888899149</v>
      </c>
      <c r="AT514" s="89">
        <f t="shared" si="298"/>
        <v>0.51832496137017903</v>
      </c>
      <c r="AU514" s="109">
        <f t="shared" si="303"/>
        <v>2445.7282335039931</v>
      </c>
      <c r="AV514" s="108">
        <f t="shared" si="281"/>
        <v>29923.523122403141</v>
      </c>
      <c r="AW514" s="129">
        <f t="shared" si="299"/>
        <v>0.65346718223147171</v>
      </c>
      <c r="AX514" s="90">
        <f t="shared" si="300"/>
        <v>3157.4292808628456</v>
      </c>
      <c r="AY514" s="108">
        <f t="shared" si="282"/>
        <v>30635.224169761994</v>
      </c>
      <c r="AZ514" s="89">
        <f t="shared" si="301"/>
        <v>0.69279324422470689</v>
      </c>
      <c r="BA514" s="109"/>
      <c r="BB514" s="109">
        <f t="shared" si="302"/>
        <v>18097.44000000001</v>
      </c>
      <c r="BC514" s="109" t="e">
        <f>(B514*AM514)+(C514*AN514)+(D514*AO514)+(E514*AP514)+(F514*#REF!)+(G514*#REF!)</f>
        <v>#REF!</v>
      </c>
      <c r="BE514" s="108">
        <f t="shared" si="267"/>
        <v>110.540001</v>
      </c>
      <c r="BF514" s="108">
        <f t="shared" si="268"/>
        <v>0</v>
      </c>
    </row>
    <row r="515" spans="1:58" ht="12.75" customHeight="1" x14ac:dyDescent="0.2">
      <c r="A515" s="107">
        <v>42653</v>
      </c>
      <c r="B515" s="109">
        <v>109.370003</v>
      </c>
      <c r="C515" s="109">
        <v>85.809997999999993</v>
      </c>
      <c r="D515" s="109">
        <v>91.160004000000001</v>
      </c>
      <c r="E515" s="109">
        <v>108.16999800000001</v>
      </c>
      <c r="F515" s="109"/>
      <c r="G515" s="109"/>
      <c r="H515" s="109"/>
      <c r="I515" s="109"/>
      <c r="J515" s="148"/>
      <c r="K515" s="109"/>
      <c r="L515" s="156">
        <f>IF(int=Weekly,-$B$4,IF(int=Bi_Weekly,-$B$4,IF(int=Monthly,-$B$4,IF(int=Quarterly,0,IF(int=Yearly,0,IF(int=None,0,0))))))</f>
        <v>0</v>
      </c>
      <c r="M515" s="110">
        <f t="shared" si="269"/>
        <v>0</v>
      </c>
      <c r="N515" s="126">
        <f t="shared" si="270"/>
        <v>0</v>
      </c>
      <c r="O515" s="110">
        <f t="shared" si="271"/>
        <v>0</v>
      </c>
      <c r="P515" s="110">
        <f t="shared" si="272"/>
        <v>0</v>
      </c>
      <c r="Q515" s="110">
        <f t="shared" si="283"/>
        <v>76.86547197715484</v>
      </c>
      <c r="R515" s="110">
        <f t="shared" si="284"/>
        <v>88.026848118938858</v>
      </c>
      <c r="S515" s="110">
        <f t="shared" si="285"/>
        <v>92.233356566019097</v>
      </c>
      <c r="T515" s="110">
        <f t="shared" si="286"/>
        <v>25.808624261297609</v>
      </c>
      <c r="U515" s="110"/>
      <c r="V515" s="110"/>
      <c r="W515" s="110"/>
      <c r="X515" s="110"/>
      <c r="Y515" s="110"/>
      <c r="Z515" s="110"/>
      <c r="AA515" s="110">
        <f t="shared" si="273"/>
        <v>0</v>
      </c>
      <c r="AB515" s="110">
        <f t="shared" si="274"/>
        <v>0</v>
      </c>
      <c r="AC515" s="110">
        <f t="shared" si="275"/>
        <v>0</v>
      </c>
      <c r="AD515" s="110">
        <f t="shared" si="276"/>
        <v>0</v>
      </c>
      <c r="AE515" s="110">
        <f t="shared" si="277"/>
        <v>0</v>
      </c>
      <c r="AF515" s="110">
        <f t="shared" si="278"/>
        <v>0</v>
      </c>
      <c r="AG515" s="110">
        <f t="shared" si="279"/>
        <v>0</v>
      </c>
      <c r="AH515" s="110">
        <f t="shared" si="280"/>
        <v>0</v>
      </c>
      <c r="AI515" s="110">
        <f t="shared" si="287"/>
        <v>7.7555771633101234</v>
      </c>
      <c r="AJ515" s="110">
        <f t="shared" si="288"/>
        <v>11.980307273838982</v>
      </c>
      <c r="AK515" s="110">
        <f t="shared" si="289"/>
        <v>10.10991271543462</v>
      </c>
      <c r="AL515" s="110">
        <f t="shared" si="290"/>
        <v>2.9903100401950908</v>
      </c>
      <c r="AM515" s="110">
        <f t="shared" si="291"/>
        <v>84.621049140464962</v>
      </c>
      <c r="AN515" s="110">
        <f t="shared" si="292"/>
        <v>100.00715539277783</v>
      </c>
      <c r="AO515" s="110">
        <f t="shared" si="293"/>
        <v>102.34326928145371</v>
      </c>
      <c r="AP515" s="110">
        <f t="shared" si="294"/>
        <v>28.7989343014927</v>
      </c>
      <c r="AQ515" s="90">
        <f t="shared" si="295"/>
        <v>0</v>
      </c>
      <c r="AR515" s="90">
        <f t="shared" si="296"/>
        <v>-18097.44000000001</v>
      </c>
      <c r="AS515" s="90">
        <f t="shared" si="297"/>
        <v>27160.072549989331</v>
      </c>
      <c r="AT515" s="89">
        <f t="shared" si="298"/>
        <v>0.50076875790107978</v>
      </c>
      <c r="AU515" s="109">
        <f t="shared" si="303"/>
        <v>2445.7282335039931</v>
      </c>
      <c r="AV515" s="108">
        <f t="shared" si="281"/>
        <v>29605.800783493323</v>
      </c>
      <c r="AW515" s="129">
        <f t="shared" si="299"/>
        <v>0.63591097876237224</v>
      </c>
      <c r="AX515" s="90">
        <f t="shared" si="300"/>
        <v>3121.3391554714217</v>
      </c>
      <c r="AY515" s="108">
        <f t="shared" si="282"/>
        <v>30281.411705460752</v>
      </c>
      <c r="AZ515" s="89">
        <f t="shared" si="301"/>
        <v>0.6732428291217285</v>
      </c>
      <c r="BA515" s="109"/>
      <c r="BB515" s="109">
        <f t="shared" si="302"/>
        <v>18097.44000000001</v>
      </c>
      <c r="BC515" s="109" t="e">
        <f>(B515*AM515)+(C515*AN515)+(D515*AO515)+(E515*AP515)+(F515*#REF!)+(G515*#REF!)</f>
        <v>#REF!</v>
      </c>
      <c r="BE515" s="108">
        <f t="shared" si="267"/>
        <v>109.370003</v>
      </c>
      <c r="BF515" s="108">
        <f t="shared" si="268"/>
        <v>0</v>
      </c>
    </row>
    <row r="516" spans="1:58" ht="12.75" customHeight="1" x14ac:dyDescent="0.2">
      <c r="A516" s="107">
        <v>42660</v>
      </c>
      <c r="B516" s="109">
        <v>109.800003</v>
      </c>
      <c r="C516" s="109">
        <v>85.940002000000007</v>
      </c>
      <c r="D516" s="109">
        <v>91.75</v>
      </c>
      <c r="E516" s="109">
        <v>108.80999799999999</v>
      </c>
      <c r="F516" s="109"/>
      <c r="G516" s="109"/>
      <c r="H516" s="109"/>
      <c r="I516" s="109"/>
      <c r="J516" s="148"/>
      <c r="K516" s="109"/>
      <c r="L516" s="156">
        <f>IF(int=Weekly,-$B$4,IF(int=Bi_Weekly,0,IF(int=Monthly,0,IF(int=Quarterly,-$B$4,IF(int=Yearly,0,IF(int=None,0,0))))))</f>
        <v>-489.12</v>
      </c>
      <c r="M516" s="110">
        <f t="shared" si="269"/>
        <v>1.428604551131023</v>
      </c>
      <c r="N516" s="126">
        <f t="shared" si="270"/>
        <v>1.6533553257306184</v>
      </c>
      <c r="O516" s="110">
        <f t="shared" si="271"/>
        <v>1.5417275640326977</v>
      </c>
      <c r="P516" s="110">
        <f t="shared" si="272"/>
        <v>0.4477194457810762</v>
      </c>
      <c r="Q516" s="110">
        <f t="shared" si="283"/>
        <v>78.294076528285856</v>
      </c>
      <c r="R516" s="110">
        <f t="shared" si="284"/>
        <v>89.680203444669473</v>
      </c>
      <c r="S516" s="110">
        <f t="shared" si="285"/>
        <v>93.775084130051795</v>
      </c>
      <c r="T516" s="110">
        <f t="shared" si="286"/>
        <v>26.256343707078685</v>
      </c>
      <c r="U516" s="110"/>
      <c r="V516" s="110"/>
      <c r="W516" s="110"/>
      <c r="X516" s="110"/>
      <c r="Y516" s="110"/>
      <c r="Z516" s="110"/>
      <c r="AA516" s="110">
        <f t="shared" si="273"/>
        <v>0</v>
      </c>
      <c r="AB516" s="110">
        <f t="shared" si="274"/>
        <v>0</v>
      </c>
      <c r="AC516" s="110">
        <f t="shared" si="275"/>
        <v>0</v>
      </c>
      <c r="AD516" s="110">
        <f t="shared" si="276"/>
        <v>0</v>
      </c>
      <c r="AE516" s="110">
        <f t="shared" si="277"/>
        <v>0</v>
      </c>
      <c r="AF516" s="110">
        <f t="shared" si="278"/>
        <v>0</v>
      </c>
      <c r="AG516" s="110">
        <f t="shared" si="279"/>
        <v>0</v>
      </c>
      <c r="AH516" s="110">
        <f t="shared" si="280"/>
        <v>0</v>
      </c>
      <c r="AI516" s="110">
        <f t="shared" si="287"/>
        <v>7.7555771633101234</v>
      </c>
      <c r="AJ516" s="110">
        <f t="shared" si="288"/>
        <v>11.980307273838982</v>
      </c>
      <c r="AK516" s="110">
        <f t="shared" si="289"/>
        <v>10.10991271543462</v>
      </c>
      <c r="AL516" s="110">
        <f t="shared" si="290"/>
        <v>2.9903100401950908</v>
      </c>
      <c r="AM516" s="110">
        <f t="shared" si="291"/>
        <v>86.049653691595978</v>
      </c>
      <c r="AN516" s="110">
        <f t="shared" si="292"/>
        <v>101.66051071850845</v>
      </c>
      <c r="AO516" s="110">
        <f t="shared" si="293"/>
        <v>103.88499684548641</v>
      </c>
      <c r="AP516" s="110">
        <f t="shared" si="294"/>
        <v>29.246653747273776</v>
      </c>
      <c r="AQ516" s="90">
        <f t="shared" si="295"/>
        <v>0</v>
      </c>
      <c r="AR516" s="90">
        <f t="shared" si="296"/>
        <v>-18586.560000000009</v>
      </c>
      <c r="AS516" s="90">
        <f t="shared" si="297"/>
        <v>27764.623376270116</v>
      </c>
      <c r="AT516" s="89">
        <f t="shared" si="298"/>
        <v>0.49380107864339085</v>
      </c>
      <c r="AU516" s="109">
        <f t="shared" si="303"/>
        <v>2445.7282335039931</v>
      </c>
      <c r="AV516" s="108">
        <f t="shared" si="281"/>
        <v>30210.351609774109</v>
      </c>
      <c r="AW516" s="129">
        <f t="shared" si="299"/>
        <v>0.62538692527149164</v>
      </c>
      <c r="AX516" s="90">
        <f t="shared" si="300"/>
        <v>3134.1101480066541</v>
      </c>
      <c r="AY516" s="108">
        <f t="shared" si="282"/>
        <v>30898.733524276769</v>
      </c>
      <c r="AZ516" s="89">
        <f t="shared" si="301"/>
        <v>0.66242346750968206</v>
      </c>
      <c r="BA516" s="109"/>
      <c r="BB516" s="109">
        <f t="shared" si="302"/>
        <v>18586.560000000009</v>
      </c>
      <c r="BC516" s="109" t="e">
        <f>(B516*AM516)+(C516*AN516)+(D516*AO516)+(E516*AP516)+(F516*#REF!)+(G516*#REF!)</f>
        <v>#REF!</v>
      </c>
      <c r="BE516" s="108">
        <f t="shared" si="267"/>
        <v>109.800003</v>
      </c>
      <c r="BF516" s="108">
        <f t="shared" si="268"/>
        <v>0</v>
      </c>
    </row>
    <row r="517" spans="1:58" ht="12.75" customHeight="1" x14ac:dyDescent="0.2">
      <c r="A517" s="107">
        <v>42667</v>
      </c>
      <c r="B517" s="109">
        <v>108.82</v>
      </c>
      <c r="C517" s="109">
        <v>85.970000999999996</v>
      </c>
      <c r="D517" s="109">
        <v>90.910004000000001</v>
      </c>
      <c r="E517" s="109">
        <v>106.760002</v>
      </c>
      <c r="F517" s="109"/>
      <c r="G517" s="109"/>
      <c r="H517" s="109"/>
      <c r="I517" s="109"/>
      <c r="J517" s="148"/>
      <c r="K517" s="109"/>
      <c r="L517" s="156">
        <f>IF(int=Weekly,-$B$4,IF(int=Bi_Weekly,-$B$4,IF(int=Monthly,0,IF(int=Quarterly,0,IF(int=Yearly,0,IF(int=None,0,0))))))</f>
        <v>0</v>
      </c>
      <c r="M517" s="110">
        <f t="shared" si="269"/>
        <v>0</v>
      </c>
      <c r="N517" s="126">
        <f t="shared" si="270"/>
        <v>0</v>
      </c>
      <c r="O517" s="110">
        <f t="shared" si="271"/>
        <v>0</v>
      </c>
      <c r="P517" s="110">
        <f t="shared" si="272"/>
        <v>0</v>
      </c>
      <c r="Q517" s="110">
        <f t="shared" si="283"/>
        <v>78.294076528285856</v>
      </c>
      <c r="R517" s="110">
        <f t="shared" si="284"/>
        <v>89.680203444669473</v>
      </c>
      <c r="S517" s="110">
        <f t="shared" si="285"/>
        <v>93.775084130051795</v>
      </c>
      <c r="T517" s="110">
        <f t="shared" si="286"/>
        <v>26.256343707078685</v>
      </c>
      <c r="U517" s="110"/>
      <c r="V517" s="110"/>
      <c r="W517" s="110"/>
      <c r="X517" s="110"/>
      <c r="Y517" s="110"/>
      <c r="Z517" s="110"/>
      <c r="AA517" s="110">
        <f t="shared" si="273"/>
        <v>0</v>
      </c>
      <c r="AB517" s="110">
        <f t="shared" si="274"/>
        <v>0</v>
      </c>
      <c r="AC517" s="110">
        <f t="shared" si="275"/>
        <v>0</v>
      </c>
      <c r="AD517" s="110">
        <f t="shared" si="276"/>
        <v>0</v>
      </c>
      <c r="AE517" s="110">
        <f t="shared" si="277"/>
        <v>0</v>
      </c>
      <c r="AF517" s="110">
        <f t="shared" si="278"/>
        <v>0</v>
      </c>
      <c r="AG517" s="110">
        <f t="shared" si="279"/>
        <v>0</v>
      </c>
      <c r="AH517" s="110">
        <f t="shared" si="280"/>
        <v>0</v>
      </c>
      <c r="AI517" s="110">
        <f t="shared" si="287"/>
        <v>7.7555771633101234</v>
      </c>
      <c r="AJ517" s="110">
        <f t="shared" si="288"/>
        <v>11.980307273838982</v>
      </c>
      <c r="AK517" s="110">
        <f t="shared" si="289"/>
        <v>10.10991271543462</v>
      </c>
      <c r="AL517" s="110">
        <f t="shared" si="290"/>
        <v>2.9903100401950908</v>
      </c>
      <c r="AM517" s="110">
        <f t="shared" si="291"/>
        <v>86.049653691595978</v>
      </c>
      <c r="AN517" s="110">
        <f t="shared" si="292"/>
        <v>101.66051071850845</v>
      </c>
      <c r="AO517" s="110">
        <f t="shared" si="293"/>
        <v>103.88499684548641</v>
      </c>
      <c r="AP517" s="110">
        <f t="shared" si="294"/>
        <v>29.246653747273776</v>
      </c>
      <c r="AQ517" s="90">
        <f t="shared" si="295"/>
        <v>0</v>
      </c>
      <c r="AR517" s="90">
        <f t="shared" si="296"/>
        <v>-18586.560000000009</v>
      </c>
      <c r="AS517" s="90">
        <f t="shared" si="297"/>
        <v>27557.989167670254</v>
      </c>
      <c r="AT517" s="89">
        <f t="shared" si="298"/>
        <v>0.48268367937209677</v>
      </c>
      <c r="AU517" s="109">
        <f t="shared" si="303"/>
        <v>2445.7282335039931</v>
      </c>
      <c r="AV517" s="108">
        <f t="shared" si="281"/>
        <v>30003.717401174246</v>
      </c>
      <c r="AW517" s="129">
        <f t="shared" si="299"/>
        <v>0.61426952600019757</v>
      </c>
      <c r="AX517" s="90">
        <f t="shared" si="300"/>
        <v>3112.2466464953122</v>
      </c>
      <c r="AY517" s="108">
        <f t="shared" si="282"/>
        <v>30670.235814165564</v>
      </c>
      <c r="AZ517" s="89">
        <f t="shared" si="301"/>
        <v>0.65012976119118071</v>
      </c>
      <c r="BA517" s="109"/>
      <c r="BB517" s="109">
        <f t="shared" si="302"/>
        <v>18586.560000000009</v>
      </c>
      <c r="BC517" s="109" t="e">
        <f>(B517*AM517)+(C517*AN517)+(D517*AO517)+(E517*AP517)+(F517*#REF!)+(G517*#REF!)</f>
        <v>#REF!</v>
      </c>
      <c r="BE517" s="108">
        <f t="shared" si="267"/>
        <v>108.82</v>
      </c>
      <c r="BF517" s="108">
        <f t="shared" si="268"/>
        <v>0</v>
      </c>
    </row>
    <row r="518" spans="1:58" ht="12.75" customHeight="1" x14ac:dyDescent="0.2">
      <c r="A518" s="107">
        <v>42674</v>
      </c>
      <c r="B518" s="109">
        <v>106.790001</v>
      </c>
      <c r="C518" s="109">
        <v>84.650002000000001</v>
      </c>
      <c r="D518" s="109">
        <v>89.5</v>
      </c>
      <c r="E518" s="109">
        <v>105.16999800000001</v>
      </c>
      <c r="F518" s="109"/>
      <c r="G518" s="109"/>
      <c r="H518" s="109"/>
      <c r="I518" s="109"/>
      <c r="J518" s="148"/>
      <c r="K518" s="109"/>
      <c r="L518" s="156">
        <f>IF(int=Weekly,-$B$4,IF(int=Bi_Weekly,0,IF(int=Monthly,0,IF(int=Quarterly,0,IF(int=Yearly,0,IF(int=None,0,0))))))</f>
        <v>0</v>
      </c>
      <c r="M518" s="110">
        <f t="shared" si="269"/>
        <v>0</v>
      </c>
      <c r="N518" s="126">
        <f t="shared" si="270"/>
        <v>0</v>
      </c>
      <c r="O518" s="110">
        <f t="shared" si="271"/>
        <v>0</v>
      </c>
      <c r="P518" s="110">
        <f t="shared" si="272"/>
        <v>0</v>
      </c>
      <c r="Q518" s="110">
        <f t="shared" si="283"/>
        <v>78.294076528285856</v>
      </c>
      <c r="R518" s="110">
        <f t="shared" si="284"/>
        <v>89.680203444669473</v>
      </c>
      <c r="S518" s="110">
        <f t="shared" si="285"/>
        <v>93.775084130051795</v>
      </c>
      <c r="T518" s="110">
        <f t="shared" si="286"/>
        <v>26.256343707078685</v>
      </c>
      <c r="U518" s="110"/>
      <c r="V518" s="110"/>
      <c r="W518" s="110"/>
      <c r="X518" s="110"/>
      <c r="Y518" s="110"/>
      <c r="Z518" s="110"/>
      <c r="AA518" s="110">
        <f t="shared" si="273"/>
        <v>0</v>
      </c>
      <c r="AB518" s="110">
        <f t="shared" si="274"/>
        <v>0</v>
      </c>
      <c r="AC518" s="110">
        <f t="shared" si="275"/>
        <v>0</v>
      </c>
      <c r="AD518" s="110">
        <f t="shared" si="276"/>
        <v>0</v>
      </c>
      <c r="AE518" s="110">
        <f t="shared" si="277"/>
        <v>0</v>
      </c>
      <c r="AF518" s="110">
        <f t="shared" si="278"/>
        <v>0</v>
      </c>
      <c r="AG518" s="110">
        <f t="shared" si="279"/>
        <v>0</v>
      </c>
      <c r="AH518" s="110">
        <f t="shared" si="280"/>
        <v>0</v>
      </c>
      <c r="AI518" s="110">
        <f t="shared" si="287"/>
        <v>7.7555771633101234</v>
      </c>
      <c r="AJ518" s="110">
        <f t="shared" si="288"/>
        <v>11.980307273838982</v>
      </c>
      <c r="AK518" s="110">
        <f t="shared" si="289"/>
        <v>10.10991271543462</v>
      </c>
      <c r="AL518" s="110">
        <f t="shared" si="290"/>
        <v>2.9903100401950908</v>
      </c>
      <c r="AM518" s="110">
        <f t="shared" si="291"/>
        <v>86.049653691595978</v>
      </c>
      <c r="AN518" s="110">
        <f t="shared" si="292"/>
        <v>101.66051071850845</v>
      </c>
      <c r="AO518" s="110">
        <f t="shared" si="293"/>
        <v>103.88499684548641</v>
      </c>
      <c r="AP518" s="110">
        <f t="shared" si="294"/>
        <v>29.246653747273776</v>
      </c>
      <c r="AQ518" s="90">
        <f t="shared" si="295"/>
        <v>0</v>
      </c>
      <c r="AR518" s="90">
        <f t="shared" si="296"/>
        <v>-18586.560000000009</v>
      </c>
      <c r="AS518" s="90">
        <f t="shared" si="297"/>
        <v>27106.703556501816</v>
      </c>
      <c r="AT518" s="89">
        <f t="shared" si="298"/>
        <v>0.45840346769395746</v>
      </c>
      <c r="AU518" s="109">
        <f t="shared" si="303"/>
        <v>2445.7282335039931</v>
      </c>
      <c r="AV518" s="108">
        <f t="shared" si="281"/>
        <v>29552.431790005809</v>
      </c>
      <c r="AW518" s="129">
        <f t="shared" si="299"/>
        <v>0.58998931432205826</v>
      </c>
      <c r="AX518" s="90">
        <f t="shared" si="300"/>
        <v>3061.6792166946457</v>
      </c>
      <c r="AY518" s="108">
        <f t="shared" si="282"/>
        <v>30168.382773196463</v>
      </c>
      <c r="AZ518" s="89">
        <f t="shared" si="301"/>
        <v>0.62312890460614812</v>
      </c>
      <c r="BA518" s="109"/>
      <c r="BB518" s="109">
        <f t="shared" si="302"/>
        <v>18586.560000000009</v>
      </c>
      <c r="BC518" s="109" t="e">
        <f>(B518*AM518)+(C518*AN518)+(D518*AO518)+(E518*AP518)+(F518*#REF!)+(G518*#REF!)</f>
        <v>#REF!</v>
      </c>
      <c r="BE518" s="108">
        <f t="shared" si="267"/>
        <v>106.790001</v>
      </c>
      <c r="BF518" s="108">
        <f t="shared" si="268"/>
        <v>0</v>
      </c>
    </row>
    <row r="519" spans="1:58" ht="12.75" customHeight="1" x14ac:dyDescent="0.2">
      <c r="A519" s="107">
        <v>42681</v>
      </c>
      <c r="B519" s="109">
        <v>111.410004</v>
      </c>
      <c r="C519" s="109">
        <v>88.989998</v>
      </c>
      <c r="D519" s="109">
        <v>93.580001999999993</v>
      </c>
      <c r="E519" s="109">
        <v>113.209999</v>
      </c>
      <c r="F519" s="109"/>
      <c r="G519" s="109"/>
      <c r="H519" s="109"/>
      <c r="I519" s="109"/>
      <c r="J519" s="148"/>
      <c r="K519" s="109"/>
      <c r="L519" s="156">
        <f>IF(int=Weekly,-$B$4,IF(int=Bi_Weekly,-$B$4,IF(int=Monthly,-$B$4,IF(int=Quarterly,0,IF(int=Yearly,0,IF(int=None,0,0))))))</f>
        <v>0</v>
      </c>
      <c r="M519" s="110">
        <f t="shared" si="269"/>
        <v>0</v>
      </c>
      <c r="N519" s="126">
        <f t="shared" si="270"/>
        <v>0</v>
      </c>
      <c r="O519" s="110">
        <f t="shared" si="271"/>
        <v>0</v>
      </c>
      <c r="P519" s="110">
        <f t="shared" si="272"/>
        <v>0</v>
      </c>
      <c r="Q519" s="110">
        <f t="shared" si="283"/>
        <v>78.294076528285856</v>
      </c>
      <c r="R519" s="110">
        <f t="shared" si="284"/>
        <v>89.680203444669473</v>
      </c>
      <c r="S519" s="110">
        <f t="shared" si="285"/>
        <v>93.775084130051795</v>
      </c>
      <c r="T519" s="110">
        <f t="shared" si="286"/>
        <v>26.256343707078685</v>
      </c>
      <c r="U519" s="110"/>
      <c r="V519" s="110"/>
      <c r="W519" s="110"/>
      <c r="X519" s="110"/>
      <c r="Y519" s="110"/>
      <c r="Z519" s="110"/>
      <c r="AA519" s="110">
        <f t="shared" si="273"/>
        <v>0</v>
      </c>
      <c r="AB519" s="110">
        <f t="shared" si="274"/>
        <v>0</v>
      </c>
      <c r="AC519" s="110">
        <f t="shared" si="275"/>
        <v>0</v>
      </c>
      <c r="AD519" s="110">
        <f t="shared" si="276"/>
        <v>0</v>
      </c>
      <c r="AE519" s="110">
        <f t="shared" si="277"/>
        <v>0</v>
      </c>
      <c r="AF519" s="110">
        <f t="shared" si="278"/>
        <v>0</v>
      </c>
      <c r="AG519" s="110">
        <f t="shared" si="279"/>
        <v>0</v>
      </c>
      <c r="AH519" s="110">
        <f t="shared" si="280"/>
        <v>0</v>
      </c>
      <c r="AI519" s="110">
        <f t="shared" si="287"/>
        <v>7.7555771633101234</v>
      </c>
      <c r="AJ519" s="110">
        <f t="shared" si="288"/>
        <v>11.980307273838982</v>
      </c>
      <c r="AK519" s="110">
        <f t="shared" si="289"/>
        <v>10.10991271543462</v>
      </c>
      <c r="AL519" s="110">
        <f t="shared" si="290"/>
        <v>2.9903100401950908</v>
      </c>
      <c r="AM519" s="110">
        <f t="shared" si="291"/>
        <v>86.049653691595978</v>
      </c>
      <c r="AN519" s="110">
        <f t="shared" si="292"/>
        <v>101.66051071850845</v>
      </c>
      <c r="AO519" s="110">
        <f t="shared" si="293"/>
        <v>103.88499684548641</v>
      </c>
      <c r="AP519" s="110">
        <f t="shared" si="294"/>
        <v>29.246653747273776</v>
      </c>
      <c r="AQ519" s="90">
        <f t="shared" si="295"/>
        <v>0</v>
      </c>
      <c r="AR519" s="90">
        <f t="shared" si="296"/>
        <v>-18586.560000000009</v>
      </c>
      <c r="AS519" s="90">
        <f t="shared" si="297"/>
        <v>28451.337709635809</v>
      </c>
      <c r="AT519" s="89">
        <f t="shared" si="298"/>
        <v>0.53074790115200421</v>
      </c>
      <c r="AU519" s="109">
        <f t="shared" si="303"/>
        <v>2445.7282335039931</v>
      </c>
      <c r="AV519" s="108">
        <f t="shared" si="281"/>
        <v>30897.065943139802</v>
      </c>
      <c r="AW519" s="129">
        <f t="shared" si="299"/>
        <v>0.66233374778010501</v>
      </c>
      <c r="AX519" s="90">
        <f t="shared" si="300"/>
        <v>3214.7950519153792</v>
      </c>
      <c r="AY519" s="108">
        <f t="shared" si="282"/>
        <v>31666.132761551187</v>
      </c>
      <c r="AZ519" s="89">
        <f t="shared" si="301"/>
        <v>0.70371132482563592</v>
      </c>
      <c r="BA519" s="109"/>
      <c r="BB519" s="109">
        <f t="shared" si="302"/>
        <v>18586.560000000009</v>
      </c>
      <c r="BC519" s="109" t="e">
        <f>(B519*AM519)+(C519*AN519)+(D519*AO519)+(E519*AP519)+(F519*#REF!)+(G519*#REF!)</f>
        <v>#REF!</v>
      </c>
      <c r="BE519" s="108">
        <f t="shared" si="267"/>
        <v>111.410004</v>
      </c>
      <c r="BF519" s="108">
        <f t="shared" si="268"/>
        <v>0</v>
      </c>
    </row>
    <row r="520" spans="1:58" ht="12.75" customHeight="1" x14ac:dyDescent="0.2">
      <c r="A520" s="107">
        <v>42688</v>
      </c>
      <c r="B520" s="109">
        <v>112.769997</v>
      </c>
      <c r="C520" s="109">
        <v>89.989998</v>
      </c>
      <c r="D520" s="109">
        <v>95.57</v>
      </c>
      <c r="E520" s="109">
        <v>116.389999</v>
      </c>
      <c r="F520" s="109"/>
      <c r="G520" s="109"/>
      <c r="H520" s="109"/>
      <c r="I520" s="109"/>
      <c r="J520" s="148"/>
      <c r="K520" s="109"/>
      <c r="L520" s="156">
        <f>IF(int=Weekly,-$B$4,IF(int=Bi_Weekly,0,IF(int=Monthly,0,IF(int=Quarterly,0,IF(int=Yearly,0,IF(int=None,0,0))))))</f>
        <v>0</v>
      </c>
      <c r="M520" s="110">
        <f t="shared" si="269"/>
        <v>0</v>
      </c>
      <c r="N520" s="126">
        <f t="shared" si="270"/>
        <v>0</v>
      </c>
      <c r="O520" s="110">
        <f t="shared" si="271"/>
        <v>0</v>
      </c>
      <c r="P520" s="110">
        <f t="shared" si="272"/>
        <v>0</v>
      </c>
      <c r="Q520" s="110">
        <f t="shared" si="283"/>
        <v>78.294076528285856</v>
      </c>
      <c r="R520" s="110">
        <f t="shared" si="284"/>
        <v>89.680203444669473</v>
      </c>
      <c r="S520" s="110">
        <f t="shared" si="285"/>
        <v>93.775084130051795</v>
      </c>
      <c r="T520" s="110">
        <f t="shared" si="286"/>
        <v>26.256343707078685</v>
      </c>
      <c r="U520" s="110"/>
      <c r="V520" s="110"/>
      <c r="W520" s="110"/>
      <c r="X520" s="110"/>
      <c r="Y520" s="110"/>
      <c r="Z520" s="110"/>
      <c r="AA520" s="110">
        <f t="shared" si="273"/>
        <v>0</v>
      </c>
      <c r="AB520" s="110">
        <f t="shared" si="274"/>
        <v>0</v>
      </c>
      <c r="AC520" s="110">
        <f t="shared" si="275"/>
        <v>0</v>
      </c>
      <c r="AD520" s="110">
        <f t="shared" si="276"/>
        <v>0</v>
      </c>
      <c r="AE520" s="110">
        <f t="shared" si="277"/>
        <v>0</v>
      </c>
      <c r="AF520" s="110">
        <f t="shared" si="278"/>
        <v>0</v>
      </c>
      <c r="AG520" s="110">
        <f t="shared" si="279"/>
        <v>0</v>
      </c>
      <c r="AH520" s="110">
        <f t="shared" si="280"/>
        <v>0</v>
      </c>
      <c r="AI520" s="110">
        <f t="shared" si="287"/>
        <v>7.7555771633101234</v>
      </c>
      <c r="AJ520" s="110">
        <f t="shared" si="288"/>
        <v>11.980307273838982</v>
      </c>
      <c r="AK520" s="110">
        <f t="shared" si="289"/>
        <v>10.10991271543462</v>
      </c>
      <c r="AL520" s="110">
        <f t="shared" si="290"/>
        <v>2.9903100401950908</v>
      </c>
      <c r="AM520" s="110">
        <f t="shared" si="291"/>
        <v>86.049653691595978</v>
      </c>
      <c r="AN520" s="110">
        <f t="shared" si="292"/>
        <v>101.66051071850845</v>
      </c>
      <c r="AO520" s="110">
        <f t="shared" si="293"/>
        <v>103.88499684548641</v>
      </c>
      <c r="AP520" s="110">
        <f t="shared" si="294"/>
        <v>29.246653747273776</v>
      </c>
      <c r="AQ520" s="90">
        <f t="shared" si="295"/>
        <v>0</v>
      </c>
      <c r="AR520" s="90">
        <f t="shared" si="296"/>
        <v>-18586.560000000009</v>
      </c>
      <c r="AS520" s="90">
        <f t="shared" si="297"/>
        <v>28917.604711957556</v>
      </c>
      <c r="AT520" s="89">
        <f t="shared" si="298"/>
        <v>0.55583414639166917</v>
      </c>
      <c r="AU520" s="109">
        <f t="shared" si="303"/>
        <v>2445.7282335039931</v>
      </c>
      <c r="AV520" s="108">
        <f t="shared" si="281"/>
        <v>31363.332945461549</v>
      </c>
      <c r="AW520" s="129">
        <f t="shared" si="299"/>
        <v>0.68741999301976997</v>
      </c>
      <c r="AX520" s="90">
        <f t="shared" si="300"/>
        <v>3266.9507818539896</v>
      </c>
      <c r="AY520" s="108">
        <f t="shared" si="282"/>
        <v>32184.555493811546</v>
      </c>
      <c r="AZ520" s="89">
        <f t="shared" si="301"/>
        <v>0.73160366920030007</v>
      </c>
      <c r="BA520" s="109"/>
      <c r="BB520" s="109">
        <f t="shared" si="302"/>
        <v>18586.560000000009</v>
      </c>
      <c r="BC520" s="109" t="e">
        <f>(B520*AM520)+(C520*AN520)+(D520*AO520)+(E520*AP520)+(F520*#REF!)+(G520*#REF!)</f>
        <v>#REF!</v>
      </c>
      <c r="BE520" s="108">
        <f t="shared" si="267"/>
        <v>112.769997</v>
      </c>
      <c r="BF520" s="108">
        <f t="shared" si="268"/>
        <v>0</v>
      </c>
    </row>
    <row r="521" spans="1:58" ht="12.75" customHeight="1" x14ac:dyDescent="0.2">
      <c r="A521" s="107">
        <v>42695</v>
      </c>
      <c r="B521" s="109">
        <v>114.550003</v>
      </c>
      <c r="C521" s="109">
        <v>91.410004000000001</v>
      </c>
      <c r="D521" s="109">
        <v>97.360000999999997</v>
      </c>
      <c r="E521" s="109">
        <v>119.300003</v>
      </c>
      <c r="F521" s="109"/>
      <c r="G521" s="109"/>
      <c r="H521" s="109"/>
      <c r="I521" s="109"/>
      <c r="J521" s="148"/>
      <c r="K521" s="109"/>
      <c r="L521" s="156">
        <f>IF(int=Weekly,-$B$4,IF(int=Bi_Weekly,-$B$4,IF(int=Monthly,0,IF(int=Quarterly,0,IF(int=Yearly,0,IF(int=None,0,0))))))</f>
        <v>0</v>
      </c>
      <c r="M521" s="110">
        <f t="shared" si="269"/>
        <v>0</v>
      </c>
      <c r="N521" s="126">
        <f t="shared" si="270"/>
        <v>0</v>
      </c>
      <c r="O521" s="110">
        <f t="shared" si="271"/>
        <v>0</v>
      </c>
      <c r="P521" s="110">
        <f t="shared" si="272"/>
        <v>0</v>
      </c>
      <c r="Q521" s="110">
        <f t="shared" si="283"/>
        <v>78.294076528285856</v>
      </c>
      <c r="R521" s="110">
        <f t="shared" si="284"/>
        <v>89.680203444669473</v>
      </c>
      <c r="S521" s="110">
        <f t="shared" si="285"/>
        <v>93.775084130051795</v>
      </c>
      <c r="T521" s="110">
        <f t="shared" si="286"/>
        <v>26.256343707078685</v>
      </c>
      <c r="U521" s="110"/>
      <c r="V521" s="110"/>
      <c r="W521" s="110"/>
      <c r="X521" s="110"/>
      <c r="Y521" s="110"/>
      <c r="Z521" s="110"/>
      <c r="AA521" s="110">
        <f t="shared" si="273"/>
        <v>0</v>
      </c>
      <c r="AB521" s="110">
        <f t="shared" si="274"/>
        <v>0</v>
      </c>
      <c r="AC521" s="110">
        <f t="shared" si="275"/>
        <v>0</v>
      </c>
      <c r="AD521" s="110">
        <f t="shared" si="276"/>
        <v>0</v>
      </c>
      <c r="AE521" s="110">
        <f t="shared" si="277"/>
        <v>0</v>
      </c>
      <c r="AF521" s="110">
        <f t="shared" si="278"/>
        <v>0</v>
      </c>
      <c r="AG521" s="110">
        <f t="shared" si="279"/>
        <v>0</v>
      </c>
      <c r="AH521" s="110">
        <f t="shared" si="280"/>
        <v>0</v>
      </c>
      <c r="AI521" s="110">
        <f t="shared" si="287"/>
        <v>7.7555771633101234</v>
      </c>
      <c r="AJ521" s="110">
        <f t="shared" si="288"/>
        <v>11.980307273838982</v>
      </c>
      <c r="AK521" s="110">
        <f t="shared" si="289"/>
        <v>10.10991271543462</v>
      </c>
      <c r="AL521" s="110">
        <f t="shared" si="290"/>
        <v>2.9903100401950908</v>
      </c>
      <c r="AM521" s="110">
        <f t="shared" si="291"/>
        <v>86.049653691595978</v>
      </c>
      <c r="AN521" s="110">
        <f t="shared" si="292"/>
        <v>101.66051071850845</v>
      </c>
      <c r="AO521" s="110">
        <f t="shared" si="293"/>
        <v>103.88499684548641</v>
      </c>
      <c r="AP521" s="110">
        <f t="shared" si="294"/>
        <v>29.246653747273776</v>
      </c>
      <c r="AQ521" s="90">
        <f t="shared" si="295"/>
        <v>0</v>
      </c>
      <c r="AR521" s="90">
        <f t="shared" si="296"/>
        <v>-18586.560000000009</v>
      </c>
      <c r="AS521" s="90">
        <f t="shared" si="297"/>
        <v>29428.578624495869</v>
      </c>
      <c r="AT521" s="89">
        <f t="shared" si="298"/>
        <v>0.58332572700359053</v>
      </c>
      <c r="AU521" s="109">
        <f t="shared" si="303"/>
        <v>2445.7282335039931</v>
      </c>
      <c r="AV521" s="108">
        <f t="shared" si="281"/>
        <v>31874.306857999862</v>
      </c>
      <c r="AW521" s="129">
        <f t="shared" si="299"/>
        <v>0.71491157363169133</v>
      </c>
      <c r="AX521" s="90">
        <f t="shared" si="300"/>
        <v>3324.5664319975881</v>
      </c>
      <c r="AY521" s="108">
        <f t="shared" si="282"/>
        <v>32753.145056493457</v>
      </c>
      <c r="AZ521" s="89">
        <f t="shared" si="301"/>
        <v>0.76219510530692292</v>
      </c>
      <c r="BA521" s="109"/>
      <c r="BB521" s="109">
        <f t="shared" si="302"/>
        <v>18586.560000000009</v>
      </c>
      <c r="BC521" s="109" t="e">
        <f>(B521*AM521)+(C521*AN521)+(D521*AO521)+(E521*AP521)+(F521*#REF!)+(G521*#REF!)</f>
        <v>#REF!</v>
      </c>
      <c r="BE521" s="108">
        <f t="shared" si="267"/>
        <v>114.550003</v>
      </c>
      <c r="BF521" s="108">
        <f t="shared" si="268"/>
        <v>0</v>
      </c>
    </row>
    <row r="522" spans="1:58" ht="12.75" customHeight="1" x14ac:dyDescent="0.2">
      <c r="A522" s="107">
        <v>42702</v>
      </c>
      <c r="B522" s="109">
        <v>113.30999799999999</v>
      </c>
      <c r="C522" s="109">
        <v>91.349997999999999</v>
      </c>
      <c r="D522" s="109">
        <v>96.68</v>
      </c>
      <c r="E522" s="109">
        <v>118.41999800000001</v>
      </c>
      <c r="F522" s="109"/>
      <c r="G522" s="109"/>
      <c r="H522" s="109"/>
      <c r="I522" s="109"/>
      <c r="J522" s="148"/>
      <c r="K522" s="109"/>
      <c r="L522" s="156">
        <f>IF(int=Weekly,-$B$4,IF(int=Bi_Weekly,0,IF(int=Monthly,0,IF(int=Quarterly,0,IF(int=Yearly,0,IF(int=None,0,0))))))</f>
        <v>0</v>
      </c>
      <c r="M522" s="110">
        <f t="shared" si="269"/>
        <v>0</v>
      </c>
      <c r="N522" s="126">
        <f t="shared" si="270"/>
        <v>0</v>
      </c>
      <c r="O522" s="110">
        <f t="shared" si="271"/>
        <v>0</v>
      </c>
      <c r="P522" s="110">
        <f t="shared" si="272"/>
        <v>0</v>
      </c>
      <c r="Q522" s="110">
        <f t="shared" si="283"/>
        <v>78.294076528285856</v>
      </c>
      <c r="R522" s="110">
        <f t="shared" si="284"/>
        <v>89.680203444669473</v>
      </c>
      <c r="S522" s="110">
        <f t="shared" si="285"/>
        <v>93.775084130051795</v>
      </c>
      <c r="T522" s="110">
        <f t="shared" si="286"/>
        <v>26.256343707078685</v>
      </c>
      <c r="U522" s="110"/>
      <c r="V522" s="110"/>
      <c r="W522" s="110"/>
      <c r="X522" s="110"/>
      <c r="Y522" s="110"/>
      <c r="Z522" s="110"/>
      <c r="AA522" s="110">
        <f t="shared" si="273"/>
        <v>0</v>
      </c>
      <c r="AB522" s="110">
        <f t="shared" si="274"/>
        <v>0</v>
      </c>
      <c r="AC522" s="110">
        <f t="shared" si="275"/>
        <v>0</v>
      </c>
      <c r="AD522" s="110">
        <f t="shared" si="276"/>
        <v>0</v>
      </c>
      <c r="AE522" s="110">
        <f t="shared" si="277"/>
        <v>0</v>
      </c>
      <c r="AF522" s="110">
        <f t="shared" si="278"/>
        <v>0</v>
      </c>
      <c r="AG522" s="110">
        <f t="shared" si="279"/>
        <v>0</v>
      </c>
      <c r="AH522" s="110">
        <f t="shared" si="280"/>
        <v>0</v>
      </c>
      <c r="AI522" s="110">
        <f t="shared" si="287"/>
        <v>7.7555771633101234</v>
      </c>
      <c r="AJ522" s="110">
        <f t="shared" si="288"/>
        <v>11.980307273838982</v>
      </c>
      <c r="AK522" s="110">
        <f t="shared" si="289"/>
        <v>10.10991271543462</v>
      </c>
      <c r="AL522" s="110">
        <f t="shared" si="290"/>
        <v>2.9903100401950908</v>
      </c>
      <c r="AM522" s="110">
        <f t="shared" si="291"/>
        <v>86.049653691595978</v>
      </c>
      <c r="AN522" s="110">
        <f t="shared" si="292"/>
        <v>101.66051071850845</v>
      </c>
      <c r="AO522" s="110">
        <f t="shared" si="293"/>
        <v>103.88499684548641</v>
      </c>
      <c r="AP522" s="110">
        <f t="shared" si="294"/>
        <v>29.246653747273776</v>
      </c>
      <c r="AQ522" s="90">
        <f t="shared" si="295"/>
        <v>0</v>
      </c>
      <c r="AR522" s="90">
        <f t="shared" si="296"/>
        <v>-18586.560000000009</v>
      </c>
      <c r="AS522" s="90">
        <f t="shared" si="297"/>
        <v>29239.239363115044</v>
      </c>
      <c r="AT522" s="89">
        <f t="shared" si="298"/>
        <v>0.5731388359715317</v>
      </c>
      <c r="AU522" s="109">
        <f t="shared" si="303"/>
        <v>2445.7282335039931</v>
      </c>
      <c r="AV522" s="108">
        <f t="shared" si="281"/>
        <v>31684.967596619037</v>
      </c>
      <c r="AW522" s="129">
        <f t="shared" si="299"/>
        <v>0.70472468259963228</v>
      </c>
      <c r="AX522" s="90">
        <f t="shared" si="300"/>
        <v>3304.7243486755938</v>
      </c>
      <c r="AY522" s="108">
        <f t="shared" si="282"/>
        <v>32543.963711790639</v>
      </c>
      <c r="AZ522" s="89">
        <f t="shared" si="301"/>
        <v>0.75094066421062444</v>
      </c>
      <c r="BA522" s="109"/>
      <c r="BB522" s="109">
        <f t="shared" si="302"/>
        <v>18586.560000000009</v>
      </c>
      <c r="BC522" s="109" t="e">
        <f>(B522*AM522)+(C522*AN522)+(D522*AO522)+(E522*AP522)+(F522*#REF!)+(G522*#REF!)</f>
        <v>#REF!</v>
      </c>
      <c r="BE522" s="108">
        <f t="shared" si="267"/>
        <v>113.30999799999999</v>
      </c>
      <c r="BF522" s="108">
        <f t="shared" si="268"/>
        <v>0</v>
      </c>
    </row>
    <row r="523" spans="1:58" ht="12.75" customHeight="1" x14ac:dyDescent="0.2">
      <c r="A523" s="107">
        <v>42709</v>
      </c>
      <c r="B523" s="109">
        <v>117.150002</v>
      </c>
      <c r="C523" s="109">
        <v>94.190002000000007</v>
      </c>
      <c r="D523" s="109">
        <v>100.25</v>
      </c>
      <c r="E523" s="109">
        <v>124.16999800000001</v>
      </c>
      <c r="F523" s="109"/>
      <c r="G523" s="109"/>
      <c r="H523" s="109"/>
      <c r="I523" s="109"/>
      <c r="J523" s="148"/>
      <c r="K523" s="109"/>
      <c r="L523" s="156">
        <f>IF(int=Weekly,-$B$4,IF(int=Bi_Weekly,-$B$4,IF(int=Monthly,-$B$4,IF(int=Quarterly,0,IF(int=Yearly,0,IF(int=None,0,0))))))</f>
        <v>0</v>
      </c>
      <c r="M523" s="110">
        <f t="shared" si="269"/>
        <v>0</v>
      </c>
      <c r="N523" s="126">
        <f t="shared" si="270"/>
        <v>0</v>
      </c>
      <c r="O523" s="110">
        <f t="shared" si="271"/>
        <v>0</v>
      </c>
      <c r="P523" s="110">
        <f t="shared" si="272"/>
        <v>0</v>
      </c>
      <c r="Q523" s="110">
        <f t="shared" si="283"/>
        <v>78.294076528285856</v>
      </c>
      <c r="R523" s="110">
        <f t="shared" si="284"/>
        <v>89.680203444669473</v>
      </c>
      <c r="S523" s="110">
        <f t="shared" si="285"/>
        <v>93.775084130051795</v>
      </c>
      <c r="T523" s="110">
        <f t="shared" si="286"/>
        <v>26.256343707078685</v>
      </c>
      <c r="U523" s="110"/>
      <c r="V523" s="110"/>
      <c r="W523" s="110"/>
      <c r="X523" s="110"/>
      <c r="Y523" s="110"/>
      <c r="Z523" s="110"/>
      <c r="AA523" s="110">
        <f t="shared" si="273"/>
        <v>0</v>
      </c>
      <c r="AB523" s="110">
        <f t="shared" si="274"/>
        <v>0</v>
      </c>
      <c r="AC523" s="110">
        <f t="shared" si="275"/>
        <v>0</v>
      </c>
      <c r="AD523" s="110">
        <f t="shared" si="276"/>
        <v>0</v>
      </c>
      <c r="AE523" s="110">
        <f t="shared" si="277"/>
        <v>0</v>
      </c>
      <c r="AF523" s="110">
        <f t="shared" si="278"/>
        <v>0</v>
      </c>
      <c r="AG523" s="110">
        <f t="shared" si="279"/>
        <v>0</v>
      </c>
      <c r="AH523" s="110">
        <f t="shared" si="280"/>
        <v>0</v>
      </c>
      <c r="AI523" s="110">
        <f t="shared" si="287"/>
        <v>7.7555771633101234</v>
      </c>
      <c r="AJ523" s="110">
        <f t="shared" si="288"/>
        <v>11.980307273838982</v>
      </c>
      <c r="AK523" s="110">
        <f t="shared" si="289"/>
        <v>10.10991271543462</v>
      </c>
      <c r="AL523" s="110">
        <f t="shared" si="290"/>
        <v>2.9903100401950908</v>
      </c>
      <c r="AM523" s="110">
        <f t="shared" si="291"/>
        <v>86.049653691595978</v>
      </c>
      <c r="AN523" s="110">
        <f t="shared" si="292"/>
        <v>101.66051071850845</v>
      </c>
      <c r="AO523" s="110">
        <f t="shared" si="293"/>
        <v>103.88499684548641</v>
      </c>
      <c r="AP523" s="110">
        <f t="shared" si="294"/>
        <v>29.246653747273776</v>
      </c>
      <c r="AQ523" s="90">
        <f t="shared" si="295"/>
        <v>0</v>
      </c>
      <c r="AR523" s="90">
        <f t="shared" si="296"/>
        <v>-18586.560000000009</v>
      </c>
      <c r="AS523" s="90">
        <f t="shared" si="297"/>
        <v>30280.332093323632</v>
      </c>
      <c r="AT523" s="89">
        <f t="shared" si="298"/>
        <v>0.62915203745736803</v>
      </c>
      <c r="AU523" s="109">
        <f t="shared" si="303"/>
        <v>2445.7282335039931</v>
      </c>
      <c r="AV523" s="108">
        <f t="shared" si="281"/>
        <v>32726.060326827625</v>
      </c>
      <c r="AW523" s="129">
        <f t="shared" si="299"/>
        <v>0.76073788408546861</v>
      </c>
      <c r="AX523" s="90">
        <f t="shared" si="300"/>
        <v>3421.8165877091687</v>
      </c>
      <c r="AY523" s="108">
        <f t="shared" si="282"/>
        <v>33702.148681032799</v>
      </c>
      <c r="AZ523" s="89">
        <f t="shared" si="301"/>
        <v>0.81325369950290871</v>
      </c>
      <c r="BA523" s="109"/>
      <c r="BB523" s="109">
        <f t="shared" si="302"/>
        <v>18586.560000000009</v>
      </c>
      <c r="BC523" s="109" t="e">
        <f>(B523*AM523)+(C523*AN523)+(D523*AO523)+(E523*AP523)+(F523*#REF!)+(G523*#REF!)</f>
        <v>#REF!</v>
      </c>
      <c r="BE523" s="108">
        <f t="shared" si="267"/>
        <v>117.150002</v>
      </c>
      <c r="BF523" s="108">
        <f t="shared" si="268"/>
        <v>0</v>
      </c>
    </row>
    <row r="524" spans="1:58" ht="12.75" customHeight="1" x14ac:dyDescent="0.2">
      <c r="A524" s="107">
        <v>42716</v>
      </c>
      <c r="B524" s="109">
        <v>116.769997</v>
      </c>
      <c r="C524" s="109">
        <v>94.199996999999996</v>
      </c>
      <c r="D524" s="109">
        <v>98.660004000000001</v>
      </c>
      <c r="E524" s="109">
        <v>122.139999</v>
      </c>
      <c r="F524" s="109"/>
      <c r="G524" s="109"/>
      <c r="H524" s="109"/>
      <c r="I524" s="109"/>
      <c r="J524" s="148"/>
      <c r="K524" s="109"/>
      <c r="L524" s="156">
        <f>IF(int=Weekly,-$B$4,IF(int=Bi_Weekly,0,IF(int=Monthly,0,IF(int=Quarterly,0,IF(int=Yearly,0,IF(int=None,0,0))))))</f>
        <v>0</v>
      </c>
      <c r="M524" s="110">
        <f t="shared" si="269"/>
        <v>0</v>
      </c>
      <c r="N524" s="126">
        <f t="shared" si="270"/>
        <v>0</v>
      </c>
      <c r="O524" s="110">
        <f t="shared" si="271"/>
        <v>0</v>
      </c>
      <c r="P524" s="110">
        <f t="shared" si="272"/>
        <v>0</v>
      </c>
      <c r="Q524" s="110">
        <f t="shared" si="283"/>
        <v>78.294076528285856</v>
      </c>
      <c r="R524" s="110">
        <f t="shared" si="284"/>
        <v>89.680203444669473</v>
      </c>
      <c r="S524" s="110">
        <f t="shared" si="285"/>
        <v>93.775084130051795</v>
      </c>
      <c r="T524" s="110">
        <f t="shared" si="286"/>
        <v>26.256343707078685</v>
      </c>
      <c r="U524" s="110"/>
      <c r="V524" s="110"/>
      <c r="W524" s="110"/>
      <c r="X524" s="110"/>
      <c r="Y524" s="110"/>
      <c r="Z524" s="110"/>
      <c r="AA524" s="110">
        <f t="shared" si="273"/>
        <v>0</v>
      </c>
      <c r="AB524" s="110">
        <f t="shared" si="274"/>
        <v>0</v>
      </c>
      <c r="AC524" s="110">
        <f t="shared" si="275"/>
        <v>0</v>
      </c>
      <c r="AD524" s="110">
        <f t="shared" si="276"/>
        <v>0</v>
      </c>
      <c r="AE524" s="110">
        <f t="shared" si="277"/>
        <v>0</v>
      </c>
      <c r="AF524" s="110">
        <f t="shared" si="278"/>
        <v>0</v>
      </c>
      <c r="AG524" s="110">
        <f t="shared" si="279"/>
        <v>0</v>
      </c>
      <c r="AH524" s="110">
        <f t="shared" si="280"/>
        <v>0</v>
      </c>
      <c r="AI524" s="110">
        <f t="shared" si="287"/>
        <v>7.7555771633101234</v>
      </c>
      <c r="AJ524" s="110">
        <f t="shared" si="288"/>
        <v>11.980307273838982</v>
      </c>
      <c r="AK524" s="110">
        <f t="shared" si="289"/>
        <v>10.10991271543462</v>
      </c>
      <c r="AL524" s="110">
        <f t="shared" si="290"/>
        <v>2.9903100401950908</v>
      </c>
      <c r="AM524" s="110">
        <f t="shared" si="291"/>
        <v>86.049653691595978</v>
      </c>
      <c r="AN524" s="110">
        <f t="shared" si="292"/>
        <v>101.66051071850845</v>
      </c>
      <c r="AO524" s="110">
        <f t="shared" si="293"/>
        <v>103.88499684548641</v>
      </c>
      <c r="AP524" s="110">
        <f t="shared" si="294"/>
        <v>29.246653747273776</v>
      </c>
      <c r="AQ524" s="90">
        <f t="shared" si="295"/>
        <v>0</v>
      </c>
      <c r="AR524" s="90">
        <f t="shared" si="296"/>
        <v>-18586.560000000009</v>
      </c>
      <c r="AS524" s="90">
        <f t="shared" si="297"/>
        <v>30049.073946270459</v>
      </c>
      <c r="AT524" s="89">
        <f t="shared" si="298"/>
        <v>0.61670981323442553</v>
      </c>
      <c r="AU524" s="109">
        <f t="shared" si="303"/>
        <v>2445.7282335039931</v>
      </c>
      <c r="AV524" s="108">
        <f t="shared" si="281"/>
        <v>32494.802179774451</v>
      </c>
      <c r="AW524" s="129">
        <f t="shared" si="299"/>
        <v>0.74829565986252633</v>
      </c>
      <c r="AX524" s="90">
        <f t="shared" si="300"/>
        <v>3396.8441256112505</v>
      </c>
      <c r="AY524" s="108">
        <f t="shared" si="282"/>
        <v>33445.918071881708</v>
      </c>
      <c r="AZ524" s="89">
        <f t="shared" si="301"/>
        <v>0.79946789894857861</v>
      </c>
      <c r="BA524" s="109"/>
      <c r="BB524" s="109">
        <f t="shared" si="302"/>
        <v>18586.560000000009</v>
      </c>
      <c r="BC524" s="109" t="e">
        <f>(B524*AM524)+(C524*AN524)+(D524*AO524)+(E524*AP524)+(F524*#REF!)+(G524*#REF!)</f>
        <v>#REF!</v>
      </c>
      <c r="BE524" s="108">
        <f t="shared" si="267"/>
        <v>116.769997</v>
      </c>
      <c r="BF524" s="108">
        <f t="shared" si="268"/>
        <v>0</v>
      </c>
    </row>
    <row r="525" spans="1:58" ht="12.75" customHeight="1" x14ac:dyDescent="0.2">
      <c r="A525" s="107">
        <v>42723</v>
      </c>
      <c r="B525" s="109">
        <v>116.41999800000001</v>
      </c>
      <c r="C525" s="109">
        <v>93.889999000000003</v>
      </c>
      <c r="D525" s="109">
        <v>98.190002000000007</v>
      </c>
      <c r="E525" s="109">
        <v>122.18</v>
      </c>
      <c r="F525" s="109"/>
      <c r="G525" s="109"/>
      <c r="H525" s="109"/>
      <c r="I525" s="109"/>
      <c r="J525" s="148"/>
      <c r="K525" s="109"/>
      <c r="L525" s="156">
        <f>IF(int=Weekly,-$B$4,IF(int=Bi_Weekly,-$B$4,IF(int=Monthly,0,IF(int=Quarterly,0,IF(int=Yearly,0,IF(int=None,0,0))))))</f>
        <v>0</v>
      </c>
      <c r="M525" s="110">
        <f t="shared" si="269"/>
        <v>0</v>
      </c>
      <c r="N525" s="126">
        <f t="shared" si="270"/>
        <v>0</v>
      </c>
      <c r="O525" s="110">
        <f t="shared" si="271"/>
        <v>0</v>
      </c>
      <c r="P525" s="110">
        <f t="shared" si="272"/>
        <v>0</v>
      </c>
      <c r="Q525" s="110">
        <f t="shared" si="283"/>
        <v>78.294076528285856</v>
      </c>
      <c r="R525" s="110">
        <f t="shared" si="284"/>
        <v>89.680203444669473</v>
      </c>
      <c r="S525" s="110">
        <f t="shared" si="285"/>
        <v>93.775084130051795</v>
      </c>
      <c r="T525" s="110">
        <f t="shared" si="286"/>
        <v>26.256343707078685</v>
      </c>
      <c r="U525" s="110">
        <v>0.72699999999999998</v>
      </c>
      <c r="V525" s="110">
        <v>0.69499999999999995</v>
      </c>
      <c r="W525" s="110">
        <v>0.61399999999999999</v>
      </c>
      <c r="X525" s="110">
        <v>0.79600000000000004</v>
      </c>
      <c r="Y525" s="110">
        <v>0.3</v>
      </c>
      <c r="Z525" s="110">
        <v>0.17</v>
      </c>
      <c r="AA525" s="110">
        <f t="shared" si="273"/>
        <v>56.919793636063815</v>
      </c>
      <c r="AB525" s="110">
        <f t="shared" si="274"/>
        <v>62.327741394045283</v>
      </c>
      <c r="AC525" s="110">
        <f t="shared" si="275"/>
        <v>57.577901655851804</v>
      </c>
      <c r="AD525" s="110">
        <f t="shared" si="276"/>
        <v>20.900049590834634</v>
      </c>
      <c r="AE525" s="110">
        <f t="shared" si="277"/>
        <v>0.48891766546898424</v>
      </c>
      <c r="AF525" s="110">
        <f t="shared" si="278"/>
        <v>0.66383791732754494</v>
      </c>
      <c r="AG525" s="110">
        <f t="shared" si="279"/>
        <v>0.58639271293478334</v>
      </c>
      <c r="AH525" s="110">
        <f t="shared" si="280"/>
        <v>0.17105949902467371</v>
      </c>
      <c r="AI525" s="110">
        <f t="shared" si="287"/>
        <v>8.2444948287791071</v>
      </c>
      <c r="AJ525" s="110">
        <f t="shared" si="288"/>
        <v>12.644145191166526</v>
      </c>
      <c r="AK525" s="110">
        <f t="shared" si="289"/>
        <v>10.696305428369403</v>
      </c>
      <c r="AL525" s="110">
        <f t="shared" si="290"/>
        <v>3.1613695392197645</v>
      </c>
      <c r="AM525" s="110">
        <f t="shared" si="291"/>
        <v>86.538571357064967</v>
      </c>
      <c r="AN525" s="110">
        <f t="shared" si="292"/>
        <v>102.324348635836</v>
      </c>
      <c r="AO525" s="110">
        <f t="shared" si="293"/>
        <v>104.47138955842119</v>
      </c>
      <c r="AP525" s="110">
        <f t="shared" si="294"/>
        <v>29.417713246298447</v>
      </c>
      <c r="AQ525" s="90">
        <f t="shared" si="295"/>
        <v>197.72548627679555</v>
      </c>
      <c r="AR525" s="90">
        <f t="shared" si="296"/>
        <v>-18586.560000000009</v>
      </c>
      <c r="AS525" s="90">
        <f t="shared" si="297"/>
        <v>29950.846216985527</v>
      </c>
      <c r="AT525" s="89">
        <f t="shared" si="298"/>
        <v>0.61142493376856777</v>
      </c>
      <c r="AU525" s="109">
        <f t="shared" si="303"/>
        <v>2643.4537197807886</v>
      </c>
      <c r="AV525" s="108">
        <f t="shared" si="281"/>
        <v>32594.299936766314</v>
      </c>
      <c r="AW525" s="129">
        <f t="shared" si="299"/>
        <v>0.75364886976214529</v>
      </c>
      <c r="AX525" s="90">
        <f t="shared" si="300"/>
        <v>3583.5092325380274</v>
      </c>
      <c r="AY525" s="108">
        <f t="shared" si="282"/>
        <v>33534.355449523551</v>
      </c>
      <c r="AZ525" s="89">
        <f t="shared" si="301"/>
        <v>0.80422603480813737</v>
      </c>
      <c r="BA525" s="109"/>
      <c r="BB525" s="109">
        <f t="shared" si="302"/>
        <v>18586.560000000009</v>
      </c>
      <c r="BC525" s="109" t="e">
        <f>(B525*AM525)+(C525*AN525)+(D525*AO525)+(E525*AP525)+(F525*#REF!)+(G525*#REF!)</f>
        <v>#REF!</v>
      </c>
      <c r="BE525" s="108">
        <f t="shared" si="267"/>
        <v>116.41999800000001</v>
      </c>
      <c r="BF525" s="108">
        <f t="shared" si="268"/>
        <v>0</v>
      </c>
    </row>
    <row r="526" spans="1:58" ht="12.75" customHeight="1" x14ac:dyDescent="0.2">
      <c r="A526" s="107">
        <v>42731</v>
      </c>
      <c r="B526" s="109">
        <v>115.32</v>
      </c>
      <c r="C526" s="109">
        <v>93.010002</v>
      </c>
      <c r="D526" s="109">
        <v>97.190002000000007</v>
      </c>
      <c r="E526" s="109">
        <v>121</v>
      </c>
      <c r="F526" s="109"/>
      <c r="G526" s="109"/>
      <c r="H526" s="109"/>
      <c r="I526" s="109"/>
      <c r="J526" s="148"/>
      <c r="K526" s="109"/>
      <c r="L526" s="156">
        <f>IF(int=Weekly,-$B$4,IF(int=Bi_Weekly,0,IF(int=Monthly,0,IF(int=Quarterly,0,IF(int=Yearly,0,IF(int=None,0,0))))))</f>
        <v>0</v>
      </c>
      <c r="M526" s="110">
        <f t="shared" si="269"/>
        <v>0</v>
      </c>
      <c r="N526" s="126">
        <f t="shared" si="270"/>
        <v>0</v>
      </c>
      <c r="O526" s="110">
        <f t="shared" si="271"/>
        <v>0</v>
      </c>
      <c r="P526" s="110">
        <f t="shared" si="272"/>
        <v>0</v>
      </c>
      <c r="Q526" s="110">
        <f t="shared" si="283"/>
        <v>78.294076528285856</v>
      </c>
      <c r="R526" s="110">
        <f t="shared" si="284"/>
        <v>89.680203444669473</v>
      </c>
      <c r="S526" s="110">
        <f t="shared" si="285"/>
        <v>93.775084130051795</v>
      </c>
      <c r="T526" s="110">
        <f t="shared" si="286"/>
        <v>26.256343707078685</v>
      </c>
      <c r="U526" s="110"/>
      <c r="V526" s="110"/>
      <c r="W526" s="110"/>
      <c r="X526" s="110"/>
      <c r="Y526" s="110"/>
      <c r="Z526" s="110"/>
      <c r="AA526" s="110">
        <f t="shared" si="273"/>
        <v>0</v>
      </c>
      <c r="AB526" s="110">
        <f t="shared" si="274"/>
        <v>0</v>
      </c>
      <c r="AC526" s="110">
        <f t="shared" si="275"/>
        <v>0</v>
      </c>
      <c r="AD526" s="110">
        <f t="shared" si="276"/>
        <v>0</v>
      </c>
      <c r="AE526" s="110">
        <f t="shared" si="277"/>
        <v>0</v>
      </c>
      <c r="AF526" s="110">
        <f t="shared" si="278"/>
        <v>0</v>
      </c>
      <c r="AG526" s="110">
        <f t="shared" si="279"/>
        <v>0</v>
      </c>
      <c r="AH526" s="110">
        <f t="shared" si="280"/>
        <v>0</v>
      </c>
      <c r="AI526" s="110">
        <f t="shared" si="287"/>
        <v>8.2444948287791071</v>
      </c>
      <c r="AJ526" s="110">
        <f t="shared" si="288"/>
        <v>12.644145191166526</v>
      </c>
      <c r="AK526" s="110">
        <f t="shared" si="289"/>
        <v>10.696305428369403</v>
      </c>
      <c r="AL526" s="110">
        <f t="shared" si="290"/>
        <v>3.1613695392197645</v>
      </c>
      <c r="AM526" s="110">
        <f t="shared" si="291"/>
        <v>86.538571357064967</v>
      </c>
      <c r="AN526" s="110">
        <f t="shared" si="292"/>
        <v>102.324348635836</v>
      </c>
      <c r="AO526" s="110">
        <f t="shared" si="293"/>
        <v>104.47138955842119</v>
      </c>
      <c r="AP526" s="110">
        <f t="shared" si="294"/>
        <v>29.417713246298447</v>
      </c>
      <c r="AQ526" s="90">
        <f t="shared" si="295"/>
        <v>0</v>
      </c>
      <c r="AR526" s="90">
        <f t="shared" si="296"/>
        <v>-18586.560000000009</v>
      </c>
      <c r="AS526" s="90">
        <f t="shared" si="297"/>
        <v>29661.047009697464</v>
      </c>
      <c r="AT526" s="89">
        <f t="shared" si="298"/>
        <v>0.59583306484349174</v>
      </c>
      <c r="AU526" s="109">
        <f t="shared" si="303"/>
        <v>2643.4537197807886</v>
      </c>
      <c r="AV526" s="108">
        <f t="shared" si="281"/>
        <v>32304.500729478252</v>
      </c>
      <c r="AW526" s="129">
        <f t="shared" si="299"/>
        <v>0.73805700083706927</v>
      </c>
      <c r="AX526" s="90">
        <f t="shared" si="300"/>
        <v>3548.8867733949205</v>
      </c>
      <c r="AY526" s="108">
        <f t="shared" si="282"/>
        <v>33209.933783092383</v>
      </c>
      <c r="AZ526" s="89">
        <f t="shared" si="301"/>
        <v>0.78677139734799595</v>
      </c>
      <c r="BA526" s="109"/>
      <c r="BB526" s="109">
        <f t="shared" si="302"/>
        <v>18586.560000000009</v>
      </c>
      <c r="BC526" s="109" t="e">
        <f>(B526*AM526)+(C526*AN526)+(D526*AO526)+(E526*AP526)+(F526*#REF!)+(G526*#REF!)</f>
        <v>#REF!</v>
      </c>
      <c r="BE526" s="108">
        <f t="shared" si="267"/>
        <v>115.32</v>
      </c>
      <c r="BF526" s="108">
        <f t="shared" si="268"/>
        <v>0</v>
      </c>
    </row>
  </sheetData>
  <dataConsolidate/>
  <mergeCells count="16">
    <mergeCell ref="B2:C2"/>
    <mergeCell ref="F2:G2"/>
    <mergeCell ref="B3:C3"/>
    <mergeCell ref="F3:G3"/>
    <mergeCell ref="B4:C4"/>
    <mergeCell ref="F4:G4"/>
    <mergeCell ref="F9:G9"/>
    <mergeCell ref="H9:I9"/>
    <mergeCell ref="F10:G10"/>
    <mergeCell ref="H10:I10"/>
    <mergeCell ref="F5:G5"/>
    <mergeCell ref="F6:G6"/>
    <mergeCell ref="F7:G7"/>
    <mergeCell ref="H7:I7"/>
    <mergeCell ref="F8:G8"/>
    <mergeCell ref="H8:I8"/>
  </mergeCells>
  <conditionalFormatting sqref="M29:P29">
    <cfRule type="cellIs" dxfId="2" priority="1" operator="greaterThan">
      <formula>0</formula>
    </cfRule>
    <cfRule type="cellIs" dxfId="1" priority="2" operator="lessThan">
      <formula>0</formula>
    </cfRule>
  </conditionalFormatting>
  <dataValidations count="2">
    <dataValidation type="list" allowBlank="1" showInputMessage="1" showErrorMessage="1" sqref="B3" xr:uid="{00000000-0002-0000-0300-000000000000}">
      <formula1>$B$15:$B$20</formula1>
    </dataValidation>
    <dataValidation type="list" allowBlank="1" showInputMessage="1" showErrorMessage="1" sqref="B5" xr:uid="{00000000-0002-0000-0300-000001000000}">
      <formula1>#REF!</formula1>
    </dataValidation>
  </dataValidations>
  <pageMargins left="0.7" right="0.7" top="0.75" bottom="0.75" header="0.3" footer="0.3"/>
  <pageSetup orientation="portrait" horizontalDpi="4294967293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15"/>
  <sheetViews>
    <sheetView workbookViewId="0">
      <selection activeCell="L28" sqref="L28"/>
    </sheetView>
  </sheetViews>
  <sheetFormatPr defaultColWidth="9.140625" defaultRowHeight="12.75" customHeight="1" x14ac:dyDescent="0.2"/>
  <cols>
    <col min="1" max="1" width="19.85546875" style="7" customWidth="1"/>
    <col min="2" max="5" width="16.42578125" style="4" customWidth="1"/>
    <col min="6" max="6" width="20.140625" style="4" customWidth="1"/>
    <col min="7" max="7" width="3.5703125" style="40" customWidth="1"/>
    <col min="8" max="8" width="22.140625" style="2" customWidth="1"/>
    <col min="9" max="9" width="13.42578125" style="9" customWidth="1"/>
    <col min="10" max="16" width="13.42578125" style="4" customWidth="1"/>
    <col min="17" max="18" width="14.140625" style="4" customWidth="1"/>
    <col min="19" max="19" width="2.42578125" style="4" customWidth="1"/>
    <col min="20" max="21" width="16.140625" style="4" customWidth="1"/>
    <col min="22" max="32" width="14.140625" style="4" customWidth="1"/>
    <col min="33" max="43" width="11.85546875" style="4" customWidth="1"/>
    <col min="44" max="16384" width="9.140625" style="4"/>
  </cols>
  <sheetData>
    <row r="1" spans="1:17" ht="65.25" customHeight="1" x14ac:dyDescent="0.2">
      <c r="A1" s="22" t="s">
        <v>67</v>
      </c>
    </row>
    <row r="2" spans="1:17" ht="17.25" customHeight="1" x14ac:dyDescent="0.2">
      <c r="A2" s="20" t="s">
        <v>7</v>
      </c>
      <c r="B2" s="78">
        <v>489.12</v>
      </c>
      <c r="C2" s="76"/>
      <c r="E2" s="21" t="s">
        <v>36</v>
      </c>
      <c r="F2" s="69">
        <f>AVERAGE((B21*B19)+(C21*C19)+(D21*D19)+(E21*E19))</f>
        <v>1.0331115215484732</v>
      </c>
      <c r="M2" s="24"/>
      <c r="Q2" s="2"/>
    </row>
    <row r="3" spans="1:17" ht="17.25" customHeight="1" x14ac:dyDescent="0.2">
      <c r="A3" s="20" t="s">
        <v>14</v>
      </c>
      <c r="B3" s="79" t="s">
        <v>35</v>
      </c>
      <c r="C3" s="77"/>
      <c r="E3" s="21" t="s">
        <v>66</v>
      </c>
      <c r="F3" s="70">
        <f>IRR(Q23:R23)</f>
        <v>0.76794140965024216</v>
      </c>
      <c r="Q3" s="2"/>
    </row>
    <row r="4" spans="1:17" ht="17.25" customHeight="1" x14ac:dyDescent="0.2">
      <c r="A4" s="20" t="s">
        <v>12</v>
      </c>
      <c r="B4" s="78">
        <v>489.12</v>
      </c>
      <c r="C4" s="76"/>
      <c r="E4" s="21" t="s">
        <v>9</v>
      </c>
      <c r="F4" s="71">
        <f>R23+Q23</f>
        <v>92401.413562878835</v>
      </c>
      <c r="Q4" s="2"/>
    </row>
    <row r="5" spans="1:17" ht="17.25" customHeight="1" x14ac:dyDescent="0.2">
      <c r="A5" s="20"/>
      <c r="B5" s="23"/>
      <c r="C5" s="23"/>
      <c r="F5" s="74">
        <f>((ABS(Q23)+F4)/ABS(Q23))^(1/A24)-1</f>
        <v>6.2074888399844541E-2</v>
      </c>
      <c r="H5" s="21"/>
      <c r="I5" s="2"/>
      <c r="Q5" s="2"/>
    </row>
    <row r="6" spans="1:17" ht="15" customHeight="1" x14ac:dyDescent="0.2">
      <c r="A6" s="20"/>
      <c r="B6" s="21" t="s">
        <v>30</v>
      </c>
      <c r="C6" s="23"/>
      <c r="H6" s="21"/>
      <c r="I6" s="2"/>
      <c r="Q6" s="2"/>
    </row>
    <row r="7" spans="1:17" ht="15" customHeight="1" x14ac:dyDescent="0.2">
      <c r="A7" s="20"/>
      <c r="B7" s="21" t="s">
        <v>35</v>
      </c>
      <c r="C7" s="23"/>
      <c r="H7" s="21"/>
      <c r="I7" s="2"/>
      <c r="Q7" s="2"/>
    </row>
    <row r="8" spans="1:17" ht="15" customHeight="1" x14ac:dyDescent="0.2">
      <c r="A8" s="20"/>
      <c r="B8" s="21" t="s">
        <v>31</v>
      </c>
      <c r="C8" s="23"/>
      <c r="H8" s="21"/>
      <c r="I8" s="2"/>
      <c r="Q8" s="2"/>
    </row>
    <row r="9" spans="1:17" ht="15" customHeight="1" x14ac:dyDescent="0.2">
      <c r="A9" s="20"/>
      <c r="B9" s="21" t="s">
        <v>32</v>
      </c>
      <c r="C9" s="23"/>
      <c r="H9" s="21"/>
      <c r="I9" s="2"/>
      <c r="Q9" s="2"/>
    </row>
    <row r="10" spans="1:17" ht="15" customHeight="1" x14ac:dyDescent="0.2">
      <c r="A10" s="20"/>
      <c r="B10" s="24" t="s">
        <v>34</v>
      </c>
      <c r="C10" s="23"/>
      <c r="H10" s="21"/>
      <c r="I10" s="2"/>
      <c r="Q10" s="2"/>
    </row>
    <row r="11" spans="1:17" ht="15" customHeight="1" x14ac:dyDescent="0.2">
      <c r="A11" s="20"/>
      <c r="B11" s="21" t="s">
        <v>33</v>
      </c>
      <c r="C11" s="23"/>
      <c r="H11" s="21"/>
      <c r="I11" s="2"/>
      <c r="Q11" s="2"/>
    </row>
    <row r="12" spans="1:17" ht="15" customHeight="1" x14ac:dyDescent="0.2">
      <c r="A12" s="20"/>
      <c r="B12" s="23"/>
      <c r="C12" s="23"/>
      <c r="H12" s="21"/>
      <c r="I12" s="2"/>
      <c r="Q12" s="2"/>
    </row>
    <row r="13" spans="1:17" ht="15" customHeight="1" x14ac:dyDescent="0.2">
      <c r="A13" s="20"/>
      <c r="B13" s="23"/>
      <c r="C13" s="23"/>
      <c r="H13" s="21"/>
      <c r="I13" s="2"/>
      <c r="Q13" s="2"/>
    </row>
    <row r="14" spans="1:17" ht="15" customHeight="1" x14ac:dyDescent="0.2">
      <c r="A14" s="20"/>
      <c r="B14" s="23"/>
      <c r="C14" s="23"/>
      <c r="H14" s="21"/>
      <c r="I14" s="2"/>
      <c r="Q14" s="2"/>
    </row>
    <row r="15" spans="1:17" ht="15" customHeight="1" x14ac:dyDescent="0.2">
      <c r="A15" s="20"/>
      <c r="B15" s="23"/>
      <c r="C15" s="23"/>
      <c r="H15" s="21"/>
      <c r="I15" s="2"/>
      <c r="Q15" s="2"/>
    </row>
    <row r="16" spans="1:17" ht="15" customHeight="1" x14ac:dyDescent="0.2">
      <c r="A16" s="20"/>
      <c r="B16" s="23"/>
      <c r="C16" s="23"/>
      <c r="H16" s="21"/>
      <c r="I16" s="2"/>
      <c r="Q16" s="2"/>
    </row>
    <row r="17" spans="1:26" ht="15" customHeight="1" x14ac:dyDescent="0.2"/>
    <row r="18" spans="1:26" ht="23.25" customHeight="1" x14ac:dyDescent="0.2">
      <c r="A18" s="3"/>
      <c r="B18" s="72" t="s">
        <v>57</v>
      </c>
      <c r="C18" s="73" t="s">
        <v>55</v>
      </c>
      <c r="D18" s="73" t="s">
        <v>56</v>
      </c>
      <c r="E18" s="73" t="s">
        <v>58</v>
      </c>
      <c r="F18" s="1"/>
      <c r="G18" s="41"/>
      <c r="H18" s="5"/>
      <c r="I18" s="72" t="s">
        <v>57</v>
      </c>
      <c r="J18" s="73" t="s">
        <v>55</v>
      </c>
      <c r="K18" s="73" t="s">
        <v>56</v>
      </c>
      <c r="L18" s="73" t="s">
        <v>58</v>
      </c>
      <c r="M18" s="1"/>
      <c r="N18" s="1"/>
      <c r="O18" s="1"/>
      <c r="P18" s="1"/>
      <c r="Q18" s="1"/>
      <c r="R18" s="1"/>
      <c r="S18" s="1"/>
      <c r="T18" s="1"/>
      <c r="U18" s="1"/>
      <c r="W18" s="14"/>
    </row>
    <row r="19" spans="1:26" ht="14.25" customHeight="1" x14ac:dyDescent="0.2">
      <c r="A19" s="15" t="s">
        <v>27</v>
      </c>
      <c r="B19" s="56">
        <v>0.32069999999999999</v>
      </c>
      <c r="C19" s="56">
        <v>0.29049999999999998</v>
      </c>
      <c r="D19" s="56">
        <v>0.28920000000000001</v>
      </c>
      <c r="E19" s="56">
        <f>1-B19-C19-D19</f>
        <v>9.9600000000000022E-2</v>
      </c>
      <c r="F19" s="5">
        <f>SUM(B19:E19)</f>
        <v>1</v>
      </c>
      <c r="G19" s="42"/>
      <c r="H19" s="15" t="s">
        <v>22</v>
      </c>
      <c r="I19" s="12">
        <f>I20-B20</f>
        <v>-7.3037404893361426</v>
      </c>
      <c r="J19" s="12">
        <f>J20-C20</f>
        <v>-3.4496737937429955</v>
      </c>
      <c r="K19" s="12">
        <f>K20-D20</f>
        <v>-3.5855783862075121</v>
      </c>
      <c r="L19" s="12">
        <f>L20-E20</f>
        <v>-10.085511731979032</v>
      </c>
      <c r="M19" s="12"/>
      <c r="N19" s="12"/>
      <c r="O19" s="12"/>
      <c r="P19" s="12"/>
      <c r="Q19" s="12"/>
      <c r="R19" s="12"/>
      <c r="S19" s="12"/>
      <c r="T19" s="5"/>
      <c r="V19" s="14"/>
      <c r="W19" s="14"/>
      <c r="X19" s="12"/>
      <c r="Y19" s="12"/>
      <c r="Z19" s="5"/>
    </row>
    <row r="20" spans="1:26" ht="14.25" customHeight="1" x14ac:dyDescent="0.2">
      <c r="A20" s="3" t="s">
        <v>16</v>
      </c>
      <c r="B20" s="57">
        <f>AVERAGE(B71:B516)</f>
        <v>67.118590784753394</v>
      </c>
      <c r="C20" s="57">
        <f>AVERAGE(C25:C516)</f>
        <v>29.851629796747975</v>
      </c>
      <c r="D20" s="57">
        <f>AVERAGE(D25:D516)</f>
        <v>30.378402154471562</v>
      </c>
      <c r="E20" s="57">
        <f>AVERAGE(E25:E516)</f>
        <v>69.316077101626036</v>
      </c>
      <c r="F20" s="5"/>
      <c r="G20" s="42"/>
      <c r="H20" s="15" t="s">
        <v>23</v>
      </c>
      <c r="I20" s="12">
        <f>($I$22*B19)/I21</f>
        <v>59.814850295417251</v>
      </c>
      <c r="J20" s="12">
        <f>($I$22*C19)/J21</f>
        <v>26.40195600300498</v>
      </c>
      <c r="K20" s="12">
        <f>($I$22*D19)/K21</f>
        <v>26.79282376826405</v>
      </c>
      <c r="L20" s="12">
        <f>($I$22*E19)/L21</f>
        <v>59.230565369647003</v>
      </c>
      <c r="M20" s="12"/>
      <c r="N20" s="12"/>
      <c r="O20" s="12"/>
      <c r="P20" s="12"/>
      <c r="Q20" s="12"/>
      <c r="R20" s="12"/>
      <c r="S20" s="12"/>
      <c r="T20" s="5"/>
      <c r="V20" s="14"/>
      <c r="W20" s="14"/>
      <c r="X20" s="12"/>
      <c r="Y20" s="12"/>
      <c r="Z20" s="5"/>
    </row>
    <row r="21" spans="1:26" ht="14.25" customHeight="1" x14ac:dyDescent="0.2">
      <c r="A21" s="3" t="s">
        <v>17</v>
      </c>
      <c r="B21" s="56">
        <f>(B516-($B$25))/($B$25)</f>
        <v>0.79684704445438226</v>
      </c>
      <c r="C21" s="56">
        <f>(C516-$C$25)/$C$25</f>
        <v>1.0693310880546578</v>
      </c>
      <c r="D21" s="56">
        <f>(D516-$D$25)/$D$25</f>
        <v>1.0066383109536541</v>
      </c>
      <c r="E21" s="56">
        <f>(E516-$E$25)/$E$25</f>
        <v>1.7650822669104207</v>
      </c>
      <c r="F21" s="10"/>
      <c r="G21" s="43"/>
      <c r="H21" s="18" t="s">
        <v>19</v>
      </c>
      <c r="I21" s="17">
        <f>AVERAGE(I25:I516)</f>
        <v>1.3112193980699263</v>
      </c>
      <c r="J21" s="17">
        <f>AVERAGE(J25:J516)</f>
        <v>2.6908869930664876</v>
      </c>
      <c r="K21" s="17">
        <f>AVERAGE(K25:K516)</f>
        <v>2.6397647598374911</v>
      </c>
      <c r="L21" s="17">
        <f>AVERAGE(L25:L516)</f>
        <v>0.41124334788947325</v>
      </c>
      <c r="M21" s="17"/>
      <c r="N21" s="17"/>
      <c r="O21" s="17"/>
      <c r="P21" s="17"/>
      <c r="V21" s="17"/>
      <c r="X21" s="12"/>
      <c r="Y21" s="12"/>
    </row>
    <row r="22" spans="1:26" ht="14.25" customHeight="1" x14ac:dyDescent="0.2">
      <c r="A22" s="4"/>
      <c r="F22" s="10"/>
      <c r="G22" s="43"/>
      <c r="H22" s="3" t="s">
        <v>21</v>
      </c>
      <c r="I22" s="16">
        <f>ABS(AVERAGE($H$25:$H$516))</f>
        <v>244.55999999999923</v>
      </c>
      <c r="J22" s="16"/>
      <c r="K22" s="16"/>
      <c r="L22" s="16"/>
      <c r="V22" s="17"/>
      <c r="X22" s="12"/>
      <c r="Y22" s="12"/>
    </row>
    <row r="23" spans="1:26" s="36" customFormat="1" ht="18.75" customHeight="1" thickBot="1" x14ac:dyDescent="0.25">
      <c r="A23" s="28" t="s">
        <v>6</v>
      </c>
      <c r="B23" s="26" t="s">
        <v>54</v>
      </c>
      <c r="C23" s="26" t="s">
        <v>54</v>
      </c>
      <c r="D23" s="26" t="s">
        <v>54</v>
      </c>
      <c r="E23" s="26" t="s">
        <v>54</v>
      </c>
      <c r="F23" s="27"/>
      <c r="G23" s="44"/>
      <c r="H23" s="29" t="s">
        <v>10</v>
      </c>
      <c r="I23" s="34">
        <f>SUM(I25:I516)</f>
        <v>645.11994385040373</v>
      </c>
      <c r="J23" s="34">
        <f>SUM(J25:J516)</f>
        <v>1323.9164005887119</v>
      </c>
      <c r="K23" s="34">
        <f>SUM(K25:K516)</f>
        <v>1298.7642618400457</v>
      </c>
      <c r="L23" s="34">
        <f>SUM(L25:L516)</f>
        <v>202.33172716162085</v>
      </c>
      <c r="M23" s="34">
        <f t="shared" ref="M23:R23" si="0">M516</f>
        <v>645.11994385040373</v>
      </c>
      <c r="N23" s="34">
        <f t="shared" si="0"/>
        <v>1323.9164005887119</v>
      </c>
      <c r="O23" s="34">
        <f t="shared" si="0"/>
        <v>1298.7642618400457</v>
      </c>
      <c r="P23" s="34">
        <f t="shared" si="0"/>
        <v>202.33172716162085</v>
      </c>
      <c r="Q23" s="38">
        <f t="shared" si="0"/>
        <v>-120323.51999999963</v>
      </c>
      <c r="R23" s="38">
        <f t="shared" si="0"/>
        <v>212724.93356287846</v>
      </c>
      <c r="S23" s="35"/>
      <c r="V23" s="37"/>
    </row>
    <row r="24" spans="1:26" s="25" customFormat="1" ht="12.75" customHeight="1" x14ac:dyDescent="0.2">
      <c r="A24" s="75">
        <f>COUNT(A25:A516)/52</f>
        <v>9.4615384615384617</v>
      </c>
      <c r="G24" s="45"/>
      <c r="H24" s="32" t="s">
        <v>12</v>
      </c>
      <c r="I24" s="39" t="s">
        <v>37</v>
      </c>
      <c r="J24" s="33"/>
      <c r="K24" s="33"/>
      <c r="L24" s="33"/>
      <c r="M24" s="30" t="s">
        <v>38</v>
      </c>
      <c r="N24" s="31"/>
      <c r="O24" s="31"/>
      <c r="P24" s="31"/>
      <c r="Q24" s="31" t="s">
        <v>13</v>
      </c>
      <c r="R24" s="31" t="s">
        <v>8</v>
      </c>
      <c r="S24" s="31"/>
      <c r="T24" s="30" t="s">
        <v>24</v>
      </c>
      <c r="U24" s="31" t="s">
        <v>29</v>
      </c>
      <c r="V24" s="31"/>
      <c r="W24" s="31"/>
      <c r="X24" s="31"/>
      <c r="Y24" s="31"/>
    </row>
    <row r="25" spans="1:26" ht="12.75" customHeight="1" x14ac:dyDescent="0.2">
      <c r="A25" s="6">
        <v>39113</v>
      </c>
      <c r="B25" s="2">
        <v>56.395339999999997</v>
      </c>
      <c r="C25" s="2">
        <v>22.197690000000001</v>
      </c>
      <c r="D25" s="2">
        <v>23.811779999999999</v>
      </c>
      <c r="E25" s="2">
        <v>43.76</v>
      </c>
      <c r="H25" s="2">
        <f>-B2</f>
        <v>-489.12</v>
      </c>
      <c r="I25" s="11">
        <f t="shared" ref="I25:I88" si="1">(ABS((H25*$B$19)/B25))</f>
        <v>2.7814493892580487</v>
      </c>
      <c r="J25" s="11">
        <f t="shared" ref="J25:J88" si="2">(ABS((H25*$C$19)/C25))</f>
        <v>6.4010876807451584</v>
      </c>
      <c r="K25" s="11">
        <f t="shared" ref="K25:K88" si="3">(ABS((H25*$D$19)/D25))</f>
        <v>5.9404842477126873</v>
      </c>
      <c r="L25" s="11">
        <f t="shared" ref="L25:L88" si="4">(ABS((H25*$E$19)/E25))</f>
        <v>1.1132621572212069</v>
      </c>
      <c r="M25" s="11">
        <f>I25</f>
        <v>2.7814493892580487</v>
      </c>
      <c r="N25" s="11">
        <f>J25</f>
        <v>6.4010876807451584</v>
      </c>
      <c r="O25" s="11">
        <f>K25</f>
        <v>5.9404842477126873</v>
      </c>
      <c r="P25" s="11">
        <f>L25</f>
        <v>1.1132621572212069</v>
      </c>
      <c r="Q25" s="13">
        <f>H25</f>
        <v>-489.12</v>
      </c>
      <c r="R25" s="13">
        <f>(M25*B25)+(N25*C25)+(O25*D25)+(P25*E25)</f>
        <v>489.12000000000006</v>
      </c>
      <c r="T25" s="13">
        <f>ABS(Q25)</f>
        <v>489.12</v>
      </c>
      <c r="U25" s="5">
        <f>IRR(Q25:R25)</f>
        <v>0</v>
      </c>
      <c r="V25" s="11"/>
      <c r="W25" s="11"/>
      <c r="X25" s="13"/>
      <c r="Y25" s="13"/>
    </row>
    <row r="26" spans="1:26" ht="12.75" customHeight="1" x14ac:dyDescent="0.2">
      <c r="A26" s="6">
        <v>39141</v>
      </c>
      <c r="B26" s="2">
        <v>55.287520000000001</v>
      </c>
      <c r="C26" s="2">
        <v>22.357119999999998</v>
      </c>
      <c r="D26" s="2">
        <v>23.681950000000001</v>
      </c>
      <c r="E26" s="2">
        <v>43.82</v>
      </c>
      <c r="H26" s="13">
        <f>IF(int=Weekly,-$B$4,IF(int=Bi_Weekly,0,IF(int=Monthly,0,IF(int=Quarterly,0,IF(int=Yearly,0,IF(int=None,0,0))))))</f>
        <v>0</v>
      </c>
      <c r="I26" s="11">
        <f t="shared" si="1"/>
        <v>0</v>
      </c>
      <c r="J26" s="19">
        <f t="shared" si="2"/>
        <v>0</v>
      </c>
      <c r="K26" s="11">
        <f t="shared" si="3"/>
        <v>0</v>
      </c>
      <c r="L26" s="11">
        <f t="shared" si="4"/>
        <v>0</v>
      </c>
      <c r="M26" s="11">
        <f>M25+I26</f>
        <v>2.7814493892580487</v>
      </c>
      <c r="N26" s="11">
        <f>N25+J26</f>
        <v>6.4010876807451584</v>
      </c>
      <c r="O26" s="11">
        <f>O25+K26</f>
        <v>5.9404842477126873</v>
      </c>
      <c r="P26" s="11">
        <f>P25+L26</f>
        <v>1.1132621572212069</v>
      </c>
      <c r="Q26" s="13">
        <f t="shared" ref="Q26:Q89" si="5">Q25+H26</f>
        <v>-489.12</v>
      </c>
      <c r="R26" s="13">
        <f t="shared" ref="R26:R89" si="6">(M26*B26)+(N26*C26)+(O26*D26)+(P26*E26)</f>
        <v>486.3547228060861</v>
      </c>
      <c r="S26" s="13"/>
      <c r="T26" s="13">
        <f t="shared" ref="T26:T89" si="7">ABS(Q26)</f>
        <v>489.12</v>
      </c>
      <c r="U26" s="5">
        <f>IRR(Q26:R26)</f>
        <v>-5.6535762060719863E-3</v>
      </c>
      <c r="V26" s="11"/>
      <c r="W26" s="11"/>
      <c r="X26" s="13"/>
      <c r="Y26" s="13"/>
    </row>
    <row r="27" spans="1:26" ht="12.75" customHeight="1" x14ac:dyDescent="0.2">
      <c r="A27" s="6">
        <v>39172</v>
      </c>
      <c r="B27" s="2">
        <v>55.896509999999999</v>
      </c>
      <c r="C27" s="2">
        <v>22.654779999999999</v>
      </c>
      <c r="D27" s="2">
        <v>24.079139999999999</v>
      </c>
      <c r="E27" s="2">
        <v>43.11</v>
      </c>
      <c r="H27" s="13">
        <f>IF(int=Weekly,-$B$4,IF(int=Bi_Weekly,-$B$4,IF(int=Monthly,0,IF(int=Quarterly,0,IF(int=Yearly,0,IF(int=None,0,0))))))</f>
        <v>-489.12</v>
      </c>
      <c r="I27" s="11">
        <f t="shared" si="1"/>
        <v>2.8062715185617133</v>
      </c>
      <c r="J27" s="19">
        <f t="shared" si="2"/>
        <v>6.2719373130085572</v>
      </c>
      <c r="K27" s="11">
        <f t="shared" si="3"/>
        <v>5.8745247546216355</v>
      </c>
      <c r="L27" s="11">
        <f t="shared" si="4"/>
        <v>1.130047599164927</v>
      </c>
      <c r="M27" s="11">
        <f t="shared" ref="M27:M90" si="8">M26+I27</f>
        <v>5.5877209078197616</v>
      </c>
      <c r="N27" s="11">
        <f t="shared" ref="N27:N90" si="9">N26+J27</f>
        <v>12.673024993753716</v>
      </c>
      <c r="O27" s="11">
        <f t="shared" ref="O27:O90" si="10">O26+K27</f>
        <v>11.815009002334323</v>
      </c>
      <c r="P27" s="11">
        <f t="shared" ref="P27:P90" si="11">P26+L27</f>
        <v>2.2433097563861342</v>
      </c>
      <c r="Q27" s="13">
        <f t="shared" si="5"/>
        <v>-978.24</v>
      </c>
      <c r="R27" s="13">
        <f t="shared" si="6"/>
        <v>980.64303023542288</v>
      </c>
      <c r="S27" s="13"/>
      <c r="T27" s="13">
        <f t="shared" si="7"/>
        <v>978.24</v>
      </c>
      <c r="U27" s="5">
        <f t="shared" ref="U27:U90" si="12">IRR(Q27:R27)</f>
        <v>2.4564833122984187E-3</v>
      </c>
      <c r="V27" s="11"/>
      <c r="W27" s="11"/>
      <c r="X27" s="13"/>
      <c r="Y27" s="13"/>
    </row>
    <row r="28" spans="1:26" ht="12.75" customHeight="1" x14ac:dyDescent="0.2">
      <c r="A28" s="6">
        <v>39202</v>
      </c>
      <c r="B28" s="2">
        <v>58.360340000000001</v>
      </c>
      <c r="C28" s="2">
        <v>23.338819999999998</v>
      </c>
      <c r="D28" s="2">
        <v>24.61373</v>
      </c>
      <c r="E28" s="2">
        <v>42.27</v>
      </c>
      <c r="H28" s="13">
        <f>IF(int=Weekly,-$B$4,IF(int=Bi_Weekly,0,IF(int=Monthly,0,IF(int=Quarterly,0,IF(int=Yearly,0,IF(int=None,0,0))))))</f>
        <v>0</v>
      </c>
      <c r="I28" s="11">
        <f t="shared" si="1"/>
        <v>0</v>
      </c>
      <c r="J28" s="19">
        <f t="shared" si="2"/>
        <v>0</v>
      </c>
      <c r="K28" s="11">
        <f t="shared" si="3"/>
        <v>0</v>
      </c>
      <c r="L28" s="11">
        <f t="shared" si="4"/>
        <v>0</v>
      </c>
      <c r="M28" s="11">
        <f t="shared" si="8"/>
        <v>5.5877209078197616</v>
      </c>
      <c r="N28" s="11">
        <f t="shared" si="9"/>
        <v>12.673024993753716</v>
      </c>
      <c r="O28" s="11">
        <f t="shared" si="10"/>
        <v>11.815009002334323</v>
      </c>
      <c r="P28" s="11">
        <f t="shared" si="11"/>
        <v>2.2433097563861342</v>
      </c>
      <c r="Q28" s="13">
        <f t="shared" si="5"/>
        <v>-978.24</v>
      </c>
      <c r="R28" s="13">
        <f t="shared" si="6"/>
        <v>1007.5108861236573</v>
      </c>
      <c r="S28" s="13"/>
      <c r="T28" s="13">
        <f t="shared" si="7"/>
        <v>978.24</v>
      </c>
      <c r="U28" s="5">
        <f t="shared" si="12"/>
        <v>2.992198859549533E-2</v>
      </c>
      <c r="V28" s="11"/>
      <c r="W28" s="11"/>
      <c r="X28" s="13"/>
      <c r="Y28" s="13"/>
    </row>
    <row r="29" spans="1:26" ht="12.75" customHeight="1" x14ac:dyDescent="0.2">
      <c r="A29" s="6">
        <v>39233</v>
      </c>
      <c r="B29" s="2">
        <v>60.391089999999998</v>
      </c>
      <c r="C29" s="2">
        <v>24.503630000000001</v>
      </c>
      <c r="D29" s="2">
        <v>25.745480000000001</v>
      </c>
      <c r="E29" s="2">
        <v>41.82</v>
      </c>
      <c r="H29" s="13">
        <f>IF(int=Weekly,-$B$4,IF(int=Bi_Weekly,-$B$4,IF(int=Monthly,-$B$4,IF(int=Quarterly,0,IF(int=Yearly,0,IF(int=None,0,0))))))</f>
        <v>-489.12</v>
      </c>
      <c r="I29" s="11">
        <f t="shared" si="1"/>
        <v>2.5974160095471035</v>
      </c>
      <c r="J29" s="19">
        <f t="shared" si="2"/>
        <v>5.7987065589873827</v>
      </c>
      <c r="K29" s="11">
        <f t="shared" si="3"/>
        <v>5.4943043982866122</v>
      </c>
      <c r="L29" s="11">
        <f t="shared" si="4"/>
        <v>1.1649055954088954</v>
      </c>
      <c r="M29" s="11">
        <f t="shared" si="8"/>
        <v>8.1851369173668651</v>
      </c>
      <c r="N29" s="11">
        <f t="shared" si="9"/>
        <v>18.471731552741097</v>
      </c>
      <c r="O29" s="11">
        <f t="shared" si="10"/>
        <v>17.309313400620937</v>
      </c>
      <c r="P29" s="11">
        <f t="shared" si="11"/>
        <v>3.4082153517950298</v>
      </c>
      <c r="Q29" s="13">
        <f t="shared" si="5"/>
        <v>-1467.3600000000001</v>
      </c>
      <c r="R29" s="13">
        <f t="shared" si="6"/>
        <v>1535.1019636482047</v>
      </c>
      <c r="S29" s="13"/>
      <c r="T29" s="13">
        <f t="shared" si="7"/>
        <v>1467.3600000000001</v>
      </c>
      <c r="U29" s="5">
        <f t="shared" si="12"/>
        <v>4.6165878617520528E-2</v>
      </c>
      <c r="V29" s="11"/>
      <c r="W29" s="11"/>
      <c r="X29" s="13"/>
      <c r="Y29" s="13"/>
    </row>
    <row r="30" spans="1:26" ht="12.75" customHeight="1" x14ac:dyDescent="0.2">
      <c r="A30" s="6">
        <v>39263</v>
      </c>
      <c r="B30" s="2">
        <v>59.383490000000002</v>
      </c>
      <c r="C30" s="2">
        <v>23.965620000000001</v>
      </c>
      <c r="D30" s="2">
        <v>25.32349</v>
      </c>
      <c r="E30" s="2">
        <v>41.66</v>
      </c>
      <c r="H30" s="13">
        <f>IF(int=Weekly,-$B$4,IF(int=Bi_Weekly,0,IF(int=Monthly,0,IF(int=Quarterly,0,IF(int=Yearly,0,IF(int=None,0,0))))))</f>
        <v>0</v>
      </c>
      <c r="I30" s="11">
        <f t="shared" si="1"/>
        <v>0</v>
      </c>
      <c r="J30" s="19">
        <f t="shared" si="2"/>
        <v>0</v>
      </c>
      <c r="K30" s="11">
        <f t="shared" si="3"/>
        <v>0</v>
      </c>
      <c r="L30" s="11">
        <f t="shared" si="4"/>
        <v>0</v>
      </c>
      <c r="M30" s="11">
        <f t="shared" si="8"/>
        <v>8.1851369173668651</v>
      </c>
      <c r="N30" s="11">
        <f t="shared" si="9"/>
        <v>18.471731552741097</v>
      </c>
      <c r="O30" s="11">
        <f t="shared" si="10"/>
        <v>17.309313400620937</v>
      </c>
      <c r="P30" s="11">
        <f t="shared" si="11"/>
        <v>3.4082153517950298</v>
      </c>
      <c r="Q30" s="13">
        <f t="shared" si="5"/>
        <v>-1467.3600000000001</v>
      </c>
      <c r="R30" s="13">
        <f t="shared" si="6"/>
        <v>1509.0669717793603</v>
      </c>
      <c r="S30" s="13"/>
      <c r="T30" s="13">
        <f t="shared" si="7"/>
        <v>1467.3600000000001</v>
      </c>
      <c r="U30" s="5">
        <f t="shared" si="12"/>
        <v>2.8423135276523848E-2</v>
      </c>
      <c r="V30" s="11"/>
      <c r="W30" s="11"/>
      <c r="X30" s="13"/>
      <c r="Y30" s="13"/>
    </row>
    <row r="31" spans="1:26" ht="12.75" customHeight="1" x14ac:dyDescent="0.2">
      <c r="A31" s="6">
        <v>39294</v>
      </c>
      <c r="B31" s="2">
        <v>57.548830000000002</v>
      </c>
      <c r="C31" s="2">
        <v>22.927569999999999</v>
      </c>
      <c r="D31" s="2">
        <v>24.03988</v>
      </c>
      <c r="E31" s="2">
        <v>41.81</v>
      </c>
      <c r="H31" s="13">
        <f>IF(int=Weekly,-$B$4,IF(int=Bi_Weekly,-$B$4,IF(int=Monthly,0,IF(int=Quarterly,0,IF(int=Yearly,0,IF(int=None,0,0))))))</f>
        <v>-489.12</v>
      </c>
      <c r="I31" s="11">
        <f t="shared" si="1"/>
        <v>2.7256989238530132</v>
      </c>
      <c r="J31" s="19">
        <f t="shared" si="2"/>
        <v>6.1973144122992538</v>
      </c>
      <c r="K31" s="11">
        <f t="shared" si="3"/>
        <v>5.8841185563322282</v>
      </c>
      <c r="L31" s="11">
        <f t="shared" si="4"/>
        <v>1.1651842143027984</v>
      </c>
      <c r="M31" s="11">
        <f t="shared" si="8"/>
        <v>10.910835841219878</v>
      </c>
      <c r="N31" s="11">
        <f t="shared" si="9"/>
        <v>24.66904596504035</v>
      </c>
      <c r="O31" s="11">
        <f t="shared" si="10"/>
        <v>23.193431956953166</v>
      </c>
      <c r="P31" s="11">
        <f t="shared" si="11"/>
        <v>4.5733995660978284</v>
      </c>
      <c r="Q31" s="13">
        <f t="shared" si="5"/>
        <v>-1956.48</v>
      </c>
      <c r="R31" s="13">
        <f t="shared" si="6"/>
        <v>1942.2882720728194</v>
      </c>
      <c r="S31" s="13"/>
      <c r="T31" s="13">
        <f t="shared" si="7"/>
        <v>1956.48</v>
      </c>
      <c r="U31" s="5">
        <f t="shared" si="12"/>
        <v>-7.2537045751454032E-3</v>
      </c>
      <c r="V31" s="11"/>
      <c r="W31" s="11"/>
      <c r="X31" s="13"/>
      <c r="Y31" s="13"/>
    </row>
    <row r="32" spans="1:26" ht="12.75" customHeight="1" x14ac:dyDescent="0.2">
      <c r="A32" s="6">
        <v>39326</v>
      </c>
      <c r="B32" s="2">
        <v>58.40746</v>
      </c>
      <c r="C32" s="2">
        <v>23.136060000000001</v>
      </c>
      <c r="D32" s="2">
        <v>24.48856</v>
      </c>
      <c r="E32" s="2">
        <v>41.34</v>
      </c>
      <c r="H32" s="13">
        <f>IF(int=Weekly,-$B$4,IF(int=Bi_Weekly,0,IF(int=Monthly,0,IF(int=Quarterly,0,IF(int=Yearly,0,IF(int=None,0,0))))))</f>
        <v>0</v>
      </c>
      <c r="I32" s="11">
        <f t="shared" si="1"/>
        <v>0</v>
      </c>
      <c r="J32" s="19">
        <f t="shared" si="2"/>
        <v>0</v>
      </c>
      <c r="K32" s="11">
        <f t="shared" si="3"/>
        <v>0</v>
      </c>
      <c r="L32" s="11">
        <f t="shared" si="4"/>
        <v>0</v>
      </c>
      <c r="M32" s="11">
        <f t="shared" si="8"/>
        <v>10.910835841219878</v>
      </c>
      <c r="N32" s="11">
        <f t="shared" si="9"/>
        <v>24.66904596504035</v>
      </c>
      <c r="O32" s="11">
        <f t="shared" si="10"/>
        <v>23.193431956953166</v>
      </c>
      <c r="P32" s="11">
        <f t="shared" si="11"/>
        <v>4.5733995660978284</v>
      </c>
      <c r="Q32" s="13">
        <f t="shared" si="5"/>
        <v>-1956.48</v>
      </c>
      <c r="R32" s="13">
        <f t="shared" si="6"/>
        <v>1965.056823698797</v>
      </c>
      <c r="S32" s="13"/>
      <c r="T32" s="13">
        <f t="shared" si="7"/>
        <v>1956.48</v>
      </c>
      <c r="U32" s="5">
        <f t="shared" si="12"/>
        <v>4.3838034116356894E-3</v>
      </c>
      <c r="V32" s="11"/>
      <c r="W32" s="11"/>
      <c r="X32" s="13"/>
      <c r="Y32" s="13"/>
    </row>
    <row r="33" spans="1:25" ht="12.75" customHeight="1" x14ac:dyDescent="0.2">
      <c r="A33" s="6">
        <v>39333</v>
      </c>
      <c r="B33" s="2">
        <v>57.636789999999998</v>
      </c>
      <c r="C33" s="2">
        <v>22.882650000000002</v>
      </c>
      <c r="D33" s="2">
        <v>24.004750000000001</v>
      </c>
      <c r="E33" s="2">
        <v>41.63</v>
      </c>
      <c r="H33" s="13">
        <f>IF(int=Weekly,-$B$4,IF(int=Bi_Weekly,-$B$4,IF(int=Monthly,-$B$4,IF(int=Quarterly,0,IF(int=Yearly,0,IF(int=None,0,0))))))</f>
        <v>-489.12</v>
      </c>
      <c r="I33" s="11">
        <f t="shared" si="1"/>
        <v>2.7215392113266543</v>
      </c>
      <c r="J33" s="19">
        <f t="shared" si="2"/>
        <v>6.2094801082916531</v>
      </c>
      <c r="K33" s="11">
        <f t="shared" si="3"/>
        <v>5.8927297305741568</v>
      </c>
      <c r="L33" s="11">
        <f t="shared" si="4"/>
        <v>1.1702222435743455</v>
      </c>
      <c r="M33" s="11">
        <f t="shared" si="8"/>
        <v>13.632375052546532</v>
      </c>
      <c r="N33" s="11">
        <f t="shared" si="9"/>
        <v>30.878526073332004</v>
      </c>
      <c r="O33" s="11">
        <f t="shared" si="10"/>
        <v>29.086161687527323</v>
      </c>
      <c r="P33" s="11">
        <f t="shared" si="11"/>
        <v>5.7436218096721738</v>
      </c>
      <c r="Q33" s="13">
        <f t="shared" si="5"/>
        <v>-2445.6</v>
      </c>
      <c r="R33" s="13">
        <f t="shared" si="6"/>
        <v>2429.6218584621183</v>
      </c>
      <c r="S33" s="13"/>
      <c r="T33" s="13">
        <f t="shared" si="7"/>
        <v>2445.6</v>
      </c>
      <c r="U33" s="5">
        <f t="shared" si="12"/>
        <v>-6.5334239196438437E-3</v>
      </c>
      <c r="V33" s="11"/>
      <c r="W33" s="11"/>
      <c r="X33" s="13"/>
      <c r="Y33" s="13"/>
    </row>
    <row r="34" spans="1:25" ht="12.75" customHeight="1" x14ac:dyDescent="0.2">
      <c r="A34" s="6">
        <v>39340</v>
      </c>
      <c r="B34" s="2">
        <v>58.86844</v>
      </c>
      <c r="C34" s="2">
        <v>23.133240000000001</v>
      </c>
      <c r="D34" s="2">
        <v>24.292770000000001</v>
      </c>
      <c r="E34" s="2">
        <v>40.44</v>
      </c>
      <c r="H34" s="13">
        <f>IF(int=Weekly,-$B$4,IF(int=Bi_Weekly,0,IF(int=Monthly,0,IF(int=Quarterly,0,IF(int=Yearly,0,IF(int=None,0,0))))))</f>
        <v>0</v>
      </c>
      <c r="I34" s="11">
        <f t="shared" si="1"/>
        <v>0</v>
      </c>
      <c r="J34" s="19">
        <f t="shared" si="2"/>
        <v>0</v>
      </c>
      <c r="K34" s="11">
        <f t="shared" si="3"/>
        <v>0</v>
      </c>
      <c r="L34" s="11">
        <f t="shared" si="4"/>
        <v>0</v>
      </c>
      <c r="M34" s="11">
        <f t="shared" si="8"/>
        <v>13.632375052546532</v>
      </c>
      <c r="N34" s="11">
        <f t="shared" si="9"/>
        <v>30.878526073332004</v>
      </c>
      <c r="O34" s="11">
        <f t="shared" si="10"/>
        <v>29.086161687527323</v>
      </c>
      <c r="P34" s="11">
        <f t="shared" si="11"/>
        <v>5.7436218096721738</v>
      </c>
      <c r="Q34" s="13">
        <f t="shared" si="5"/>
        <v>-2445.6</v>
      </c>
      <c r="R34" s="13">
        <f t="shared" si="6"/>
        <v>2455.6925093800351</v>
      </c>
      <c r="S34" s="13"/>
      <c r="T34" s="13">
        <f t="shared" si="7"/>
        <v>2445.6</v>
      </c>
      <c r="U34" s="5">
        <f t="shared" si="12"/>
        <v>4.1268029849670373E-3</v>
      </c>
      <c r="V34" s="11"/>
      <c r="W34" s="11"/>
      <c r="X34" s="13"/>
      <c r="Y34" s="13"/>
    </row>
    <row r="35" spans="1:25" ht="12.75" customHeight="1" x14ac:dyDescent="0.2">
      <c r="A35" s="6">
        <v>39347</v>
      </c>
      <c r="B35" s="2">
        <v>60.523620000000001</v>
      </c>
      <c r="C35" s="2">
        <v>23.653469999999999</v>
      </c>
      <c r="D35" s="2">
        <v>25.107230000000001</v>
      </c>
      <c r="E35" s="2">
        <v>40.729999999999997</v>
      </c>
      <c r="H35" s="13">
        <f>IF(int=Weekly,-$B$4,IF(int=Bi_Weekly,-$B$4,IF(int=Monthly,0,IF(int=Quarterly,0,IF(int=Yearly,0,IF(int=None,0,0))))))</f>
        <v>-489.12</v>
      </c>
      <c r="I35" s="11">
        <f t="shared" si="1"/>
        <v>2.5917283863721301</v>
      </c>
      <c r="J35" s="19">
        <f t="shared" si="2"/>
        <v>6.0071253816036299</v>
      </c>
      <c r="K35" s="11">
        <f t="shared" si="3"/>
        <v>5.6339749147954592</v>
      </c>
      <c r="L35" s="11">
        <f t="shared" si="4"/>
        <v>1.1960803339062118</v>
      </c>
      <c r="M35" s="11">
        <f t="shared" si="8"/>
        <v>16.224103438918661</v>
      </c>
      <c r="N35" s="11">
        <f t="shared" si="9"/>
        <v>36.885651454935633</v>
      </c>
      <c r="O35" s="11">
        <f t="shared" si="10"/>
        <v>34.720136602322782</v>
      </c>
      <c r="P35" s="11">
        <f t="shared" si="11"/>
        <v>6.9397021435783852</v>
      </c>
      <c r="Q35" s="13">
        <f t="shared" si="5"/>
        <v>-2934.72</v>
      </c>
      <c r="R35" s="13">
        <f t="shared" si="6"/>
        <v>3008.7956451114665</v>
      </c>
      <c r="S35" s="13"/>
      <c r="T35" s="13">
        <f t="shared" si="7"/>
        <v>2934.72</v>
      </c>
      <c r="U35" s="5">
        <f t="shared" si="12"/>
        <v>2.5241128663541001E-2</v>
      </c>
      <c r="V35" s="11"/>
      <c r="W35" s="11"/>
      <c r="X35" s="13"/>
      <c r="Y35" s="13"/>
    </row>
    <row r="36" spans="1:25" ht="12.75" customHeight="1" x14ac:dyDescent="0.2">
      <c r="A36" s="6">
        <v>39354</v>
      </c>
      <c r="B36" s="2">
        <v>60.57544</v>
      </c>
      <c r="C36" s="2">
        <v>23.746919999999999</v>
      </c>
      <c r="D36" s="2">
        <v>24.853570000000001</v>
      </c>
      <c r="E36" s="2">
        <v>39.869999999999997</v>
      </c>
      <c r="H36" s="13">
        <f>IF(int=Weekly,-$B$4,IF(int=Bi_Weekly,0,IF(int=Monthly,0,IF(int=Quarterly,0,IF(int=Yearly,0,IF(int=None,0,0))))))</f>
        <v>0</v>
      </c>
      <c r="I36" s="11">
        <f t="shared" si="1"/>
        <v>0</v>
      </c>
      <c r="J36" s="19">
        <f t="shared" si="2"/>
        <v>0</v>
      </c>
      <c r="K36" s="11">
        <f t="shared" si="3"/>
        <v>0</v>
      </c>
      <c r="L36" s="11">
        <f t="shared" si="4"/>
        <v>0</v>
      </c>
      <c r="M36" s="11">
        <f t="shared" si="8"/>
        <v>16.224103438918661</v>
      </c>
      <c r="N36" s="11">
        <f t="shared" si="9"/>
        <v>36.885651454935633</v>
      </c>
      <c r="O36" s="11">
        <f t="shared" si="10"/>
        <v>34.720136602322782</v>
      </c>
      <c r="P36" s="11">
        <f t="shared" si="11"/>
        <v>6.9397021435783852</v>
      </c>
      <c r="Q36" s="13">
        <f t="shared" si="5"/>
        <v>-2934.72</v>
      </c>
      <c r="R36" s="13">
        <f t="shared" si="6"/>
        <v>2998.3080885861127</v>
      </c>
      <c r="S36" s="13"/>
      <c r="T36" s="13">
        <f t="shared" si="7"/>
        <v>2934.72</v>
      </c>
      <c r="U36" s="5">
        <f t="shared" si="12"/>
        <v>2.1667514647432551E-2</v>
      </c>
      <c r="V36" s="11"/>
      <c r="W36" s="11"/>
      <c r="X36" s="13"/>
      <c r="Y36" s="13"/>
    </row>
    <row r="37" spans="1:25" ht="12.75" customHeight="1" x14ac:dyDescent="0.2">
      <c r="A37" s="6">
        <v>39361</v>
      </c>
      <c r="B37" s="2">
        <v>61.82799</v>
      </c>
      <c r="C37" s="2">
        <v>24.522030000000001</v>
      </c>
      <c r="D37" s="2">
        <v>25.965920000000001</v>
      </c>
      <c r="E37" s="2">
        <v>39.9</v>
      </c>
      <c r="H37" s="13">
        <f>IF(int=Weekly,-$B$4,IF(int=Bi_Weekly,-$B$4,IF(int=Monthly,-$B$4,IF(int=Quarterly,0,IF(int=Yearly,0,IF(int=None,0,0))))))</f>
        <v>-489.12</v>
      </c>
      <c r="I37" s="11">
        <f t="shared" si="1"/>
        <v>2.5370513257830312</v>
      </c>
      <c r="J37" s="19">
        <f t="shared" si="2"/>
        <v>5.7943555243998963</v>
      </c>
      <c r="K37" s="11">
        <f t="shared" si="3"/>
        <v>5.4476600097358387</v>
      </c>
      <c r="L37" s="11">
        <f t="shared" si="4"/>
        <v>1.220961203007519</v>
      </c>
      <c r="M37" s="11">
        <f t="shared" si="8"/>
        <v>18.761154764701693</v>
      </c>
      <c r="N37" s="11">
        <f t="shared" si="9"/>
        <v>42.680006979335531</v>
      </c>
      <c r="O37" s="11">
        <f t="shared" si="10"/>
        <v>40.167796612058623</v>
      </c>
      <c r="P37" s="11">
        <f t="shared" si="11"/>
        <v>8.1606633465859044</v>
      </c>
      <c r="Q37" s="13">
        <f t="shared" si="5"/>
        <v>-3423.8399999999997</v>
      </c>
      <c r="R37" s="13">
        <f t="shared" si="6"/>
        <v>3575.1691616616667</v>
      </c>
      <c r="S37" s="13"/>
      <c r="T37" s="13">
        <f t="shared" si="7"/>
        <v>3423.8399999999997</v>
      </c>
      <c r="U37" s="5">
        <f t="shared" si="12"/>
        <v>4.4198666310828472E-2</v>
      </c>
      <c r="V37" s="11"/>
      <c r="W37" s="11"/>
      <c r="X37" s="13"/>
      <c r="Y37" s="13"/>
    </row>
    <row r="38" spans="1:25" ht="12.75" customHeight="1" x14ac:dyDescent="0.2">
      <c r="A38" s="6">
        <v>39368</v>
      </c>
      <c r="B38" s="2">
        <v>62.00273</v>
      </c>
      <c r="C38" s="2">
        <v>24.483779999999999</v>
      </c>
      <c r="D38" s="2">
        <v>25.75742</v>
      </c>
      <c r="E38" s="2">
        <v>41.09</v>
      </c>
      <c r="H38" s="13">
        <f>IF(int=Weekly,-$B$4,IF(int=Bi_Weekly,0,IF(int=Monthly,0,IF(int=Quarterly,-$B$4,IF(int=Yearly,0,IF(int=None,0,0))))))</f>
        <v>0</v>
      </c>
      <c r="I38" s="11">
        <f t="shared" si="1"/>
        <v>0</v>
      </c>
      <c r="J38" s="19">
        <f t="shared" si="2"/>
        <v>0</v>
      </c>
      <c r="K38" s="11">
        <f t="shared" si="3"/>
        <v>0</v>
      </c>
      <c r="L38" s="11">
        <f t="shared" si="4"/>
        <v>0</v>
      </c>
      <c r="M38" s="11">
        <f t="shared" si="8"/>
        <v>18.761154764701693</v>
      </c>
      <c r="N38" s="11">
        <f t="shared" si="9"/>
        <v>42.680006979335531</v>
      </c>
      <c r="O38" s="11">
        <f t="shared" si="10"/>
        <v>40.167796612058623</v>
      </c>
      <c r="P38" s="11">
        <f t="shared" si="11"/>
        <v>8.1606633465859044</v>
      </c>
      <c r="Q38" s="13">
        <f t="shared" si="5"/>
        <v>-3423.8399999999997</v>
      </c>
      <c r="R38" s="13">
        <f t="shared" si="6"/>
        <v>3578.1511793671143</v>
      </c>
      <c r="S38" s="13"/>
      <c r="T38" s="13">
        <f t="shared" si="7"/>
        <v>3423.8399999999997</v>
      </c>
      <c r="U38" s="5">
        <f t="shared" si="12"/>
        <v>4.5069623395694425E-2</v>
      </c>
      <c r="V38" s="11"/>
      <c r="W38" s="11"/>
      <c r="X38" s="13"/>
      <c r="Y38" s="13"/>
    </row>
    <row r="39" spans="1:25" ht="12.75" customHeight="1" x14ac:dyDescent="0.2">
      <c r="A39" s="6">
        <v>39375</v>
      </c>
      <c r="B39" s="2">
        <v>59.582540000000002</v>
      </c>
      <c r="C39" s="2">
        <v>23.59018</v>
      </c>
      <c r="D39" s="2">
        <v>24.393270000000001</v>
      </c>
      <c r="E39" s="2">
        <v>40.71</v>
      </c>
      <c r="H39" s="13">
        <f>IF(int=Weekly,-$B$4,IF(int=Bi_Weekly,-$B$4,IF(int=Monthly,0,IF(int=Quarterly,0,IF(int=Yearly,0,IF(int=None,0,0))))))</f>
        <v>-489.12</v>
      </c>
      <c r="I39" s="11">
        <f t="shared" si="1"/>
        <v>2.6326635957446594</v>
      </c>
      <c r="J39" s="19">
        <f t="shared" si="2"/>
        <v>6.0232418743731504</v>
      </c>
      <c r="K39" s="11">
        <f t="shared" si="3"/>
        <v>5.7988741976782938</v>
      </c>
      <c r="L39" s="11">
        <f t="shared" si="4"/>
        <v>1.1966679439941048</v>
      </c>
      <c r="M39" s="11">
        <f t="shared" si="8"/>
        <v>21.393818360446353</v>
      </c>
      <c r="N39" s="11">
        <f t="shared" si="9"/>
        <v>48.703248853708679</v>
      </c>
      <c r="O39" s="11">
        <f t="shared" si="10"/>
        <v>45.966670809736918</v>
      </c>
      <c r="P39" s="11">
        <f t="shared" si="11"/>
        <v>9.3573312905800101</v>
      </c>
      <c r="Q39" s="13">
        <f t="shared" si="5"/>
        <v>-3912.9599999999996</v>
      </c>
      <c r="R39" s="13">
        <f t="shared" si="6"/>
        <v>3925.8308141603538</v>
      </c>
      <c r="S39" s="13"/>
      <c r="T39" s="13">
        <f t="shared" si="7"/>
        <v>3912.9599999999996</v>
      </c>
      <c r="U39" s="5">
        <f t="shared" si="12"/>
        <v>3.2892782344706717E-3</v>
      </c>
      <c r="V39" s="11"/>
      <c r="W39" s="11"/>
      <c r="X39" s="13"/>
      <c r="Y39" s="13"/>
    </row>
    <row r="40" spans="1:25" ht="12.75" customHeight="1" x14ac:dyDescent="0.2">
      <c r="A40" s="6">
        <v>39382</v>
      </c>
      <c r="B40" s="2">
        <v>60.956299999999999</v>
      </c>
      <c r="C40" s="2">
        <v>24.031359999999999</v>
      </c>
      <c r="D40" s="2">
        <v>25.13233</v>
      </c>
      <c r="E40" s="2">
        <v>41.17</v>
      </c>
      <c r="H40" s="13">
        <f>IF(int=Weekly,-$B$4,IF(int=Bi_Weekly,0,IF(int=Monthly,0,IF(int=Quarterly,0,IF(int=Yearly,0,IF(int=None,0,0))))))</f>
        <v>0</v>
      </c>
      <c r="I40" s="11">
        <f t="shared" si="1"/>
        <v>0</v>
      </c>
      <c r="J40" s="19">
        <f t="shared" si="2"/>
        <v>0</v>
      </c>
      <c r="K40" s="11">
        <f t="shared" si="3"/>
        <v>0</v>
      </c>
      <c r="L40" s="11">
        <f t="shared" si="4"/>
        <v>0</v>
      </c>
      <c r="M40" s="11">
        <f t="shared" si="8"/>
        <v>21.393818360446353</v>
      </c>
      <c r="N40" s="11">
        <f t="shared" si="9"/>
        <v>48.703248853708679</v>
      </c>
      <c r="O40" s="11">
        <f t="shared" si="10"/>
        <v>45.966670809736918</v>
      </c>
      <c r="P40" s="11">
        <f t="shared" si="11"/>
        <v>9.3573312905800101</v>
      </c>
      <c r="Q40" s="13">
        <f t="shared" si="5"/>
        <v>-3912.9599999999996</v>
      </c>
      <c r="R40" s="13">
        <f t="shared" si="6"/>
        <v>4014.984185522791</v>
      </c>
      <c r="S40" s="13"/>
      <c r="T40" s="13">
        <f t="shared" si="7"/>
        <v>3912.9599999999996</v>
      </c>
      <c r="U40" s="5">
        <f t="shared" si="12"/>
        <v>2.6073403643990911E-2</v>
      </c>
      <c r="V40" s="11"/>
      <c r="W40" s="11"/>
      <c r="X40" s="13"/>
      <c r="Y40" s="13"/>
    </row>
    <row r="41" spans="1:25" ht="12.75" customHeight="1" x14ac:dyDescent="0.2">
      <c r="A41" s="6">
        <v>39389</v>
      </c>
      <c r="B41" s="2">
        <v>59.965769999999999</v>
      </c>
      <c r="C41" s="2">
        <v>23.80105</v>
      </c>
      <c r="D41" s="2">
        <v>24.308420000000002</v>
      </c>
      <c r="E41" s="2">
        <v>40.98</v>
      </c>
      <c r="H41" s="13">
        <f>IF(int=Weekly,-$B$4,IF(int=Bi_Weekly,-$B$4,IF(int=Monthly,-$B$4,IF(int=Quarterly,0,IF(int=Yearly,0,IF(int=None,0,0))))))</f>
        <v>-489.12</v>
      </c>
      <c r="I41" s="11">
        <f t="shared" si="1"/>
        <v>2.6158387359988873</v>
      </c>
      <c r="J41" s="19">
        <f t="shared" si="2"/>
        <v>5.9698777995088452</v>
      </c>
      <c r="K41" s="11">
        <f t="shared" si="3"/>
        <v>5.819115516351947</v>
      </c>
      <c r="L41" s="11">
        <f t="shared" si="4"/>
        <v>1.1887836017569549</v>
      </c>
      <c r="M41" s="11">
        <f t="shared" si="8"/>
        <v>24.009657096445242</v>
      </c>
      <c r="N41" s="11">
        <f t="shared" si="9"/>
        <v>54.673126653217523</v>
      </c>
      <c r="O41" s="11">
        <f t="shared" si="10"/>
        <v>51.785786326088868</v>
      </c>
      <c r="P41" s="11">
        <f t="shared" si="11"/>
        <v>10.546114892336965</v>
      </c>
      <c r="Q41" s="13">
        <f t="shared" si="5"/>
        <v>-4402.08</v>
      </c>
      <c r="R41" s="13">
        <f t="shared" si="6"/>
        <v>4432.0458286866606</v>
      </c>
      <c r="S41" s="13"/>
      <c r="T41" s="13">
        <f t="shared" si="7"/>
        <v>4402.08</v>
      </c>
      <c r="U41" s="5">
        <f t="shared" si="12"/>
        <v>6.8071976626187247E-3</v>
      </c>
      <c r="V41" s="11"/>
      <c r="W41" s="11"/>
      <c r="X41" s="13"/>
      <c r="Y41" s="13"/>
    </row>
    <row r="42" spans="1:25" ht="12.75" customHeight="1" x14ac:dyDescent="0.2">
      <c r="A42" s="6">
        <v>39396</v>
      </c>
      <c r="B42" s="2">
        <v>57.78096</v>
      </c>
      <c r="C42" s="2">
        <v>23.136420000000001</v>
      </c>
      <c r="D42" s="2">
        <v>23.48959</v>
      </c>
      <c r="E42" s="2">
        <v>40.85</v>
      </c>
      <c r="H42" s="13">
        <f>IF(int=Weekly,-$B$4,IF(int=Bi_Weekly,0,IF(int=Monthly,0,IF(int=Quarterly,0,IF(int=Yearly,0,IF(int=None,0,0))))))</f>
        <v>0</v>
      </c>
      <c r="I42" s="11">
        <f t="shared" si="1"/>
        <v>0</v>
      </c>
      <c r="J42" s="19">
        <f t="shared" si="2"/>
        <v>0</v>
      </c>
      <c r="K42" s="11">
        <f t="shared" si="3"/>
        <v>0</v>
      </c>
      <c r="L42" s="11">
        <f t="shared" si="4"/>
        <v>0</v>
      </c>
      <c r="M42" s="11">
        <f t="shared" si="8"/>
        <v>24.009657096445242</v>
      </c>
      <c r="N42" s="11">
        <f t="shared" si="9"/>
        <v>54.673126653217523</v>
      </c>
      <c r="O42" s="11">
        <f t="shared" si="10"/>
        <v>51.785786326088868</v>
      </c>
      <c r="P42" s="11">
        <f t="shared" si="11"/>
        <v>10.546114892336965</v>
      </c>
      <c r="Q42" s="13">
        <f t="shared" si="5"/>
        <v>-4402.08</v>
      </c>
      <c r="R42" s="13">
        <f t="shared" si="6"/>
        <v>4299.477139244852</v>
      </c>
      <c r="S42" s="13"/>
      <c r="T42" s="13">
        <f t="shared" si="7"/>
        <v>4402.08</v>
      </c>
      <c r="U42" s="5">
        <f t="shared" si="12"/>
        <v>-2.3307813750578776E-2</v>
      </c>
      <c r="V42" s="11"/>
      <c r="W42" s="11"/>
      <c r="X42" s="13"/>
      <c r="Y42" s="13"/>
    </row>
    <row r="43" spans="1:25" ht="12.75" customHeight="1" x14ac:dyDescent="0.2">
      <c r="A43" s="6">
        <v>39403</v>
      </c>
      <c r="B43" s="2">
        <v>58.015639999999998</v>
      </c>
      <c r="C43" s="2">
        <v>22.900390000000002</v>
      </c>
      <c r="D43" s="2">
        <v>23.416139999999999</v>
      </c>
      <c r="E43" s="2">
        <v>41.8</v>
      </c>
      <c r="H43" s="13">
        <f>IF(int=Weekly,-$B$4,IF(int=Bi_Weekly,-$B$4,IF(int=Monthly,0,IF(int=Quarterly,0,IF(int=Yearly,0,IF(int=None,0,0))))))</f>
        <v>-489.12</v>
      </c>
      <c r="I43" s="11">
        <f t="shared" si="1"/>
        <v>2.7037671910539984</v>
      </c>
      <c r="J43" s="19">
        <f t="shared" si="2"/>
        <v>6.2046698768012245</v>
      </c>
      <c r="K43" s="11">
        <f t="shared" si="3"/>
        <v>6.0408548975194041</v>
      </c>
      <c r="L43" s="11">
        <f t="shared" si="4"/>
        <v>1.1654629665071774</v>
      </c>
      <c r="M43" s="11">
        <f t="shared" si="8"/>
        <v>26.71342428749924</v>
      </c>
      <c r="N43" s="11">
        <f t="shared" si="9"/>
        <v>60.877796530018749</v>
      </c>
      <c r="O43" s="11">
        <f t="shared" si="10"/>
        <v>57.82664122360827</v>
      </c>
      <c r="P43" s="11">
        <f t="shared" si="11"/>
        <v>11.711577858844143</v>
      </c>
      <c r="Q43" s="13">
        <f t="shared" si="5"/>
        <v>-4891.2</v>
      </c>
      <c r="R43" s="13">
        <f t="shared" si="6"/>
        <v>4787.5423706303563</v>
      </c>
      <c r="S43" s="13"/>
      <c r="T43" s="13">
        <f t="shared" si="7"/>
        <v>4891.2</v>
      </c>
      <c r="U43" s="5">
        <f t="shared" si="12"/>
        <v>-2.1192678559380784E-2</v>
      </c>
      <c r="V43" s="11"/>
      <c r="W43" s="11"/>
      <c r="X43" s="13"/>
      <c r="Y43" s="13"/>
    </row>
    <row r="44" spans="1:25" ht="12.75" customHeight="1" x14ac:dyDescent="0.2">
      <c r="A44" s="6">
        <v>39410</v>
      </c>
      <c r="B44" s="2">
        <v>57.311819999999997</v>
      </c>
      <c r="C44" s="2">
        <v>22.42577</v>
      </c>
      <c r="D44" s="2">
        <v>23.04664</v>
      </c>
      <c r="E44" s="2">
        <v>41.83</v>
      </c>
      <c r="H44" s="13">
        <f>IF(int=Weekly,-$B$4,IF(int=Bi_Weekly,0,IF(int=Monthly,0,IF(int=Quarterly,0,IF(int=Yearly,0,IF(int=None,0,0))))))</f>
        <v>0</v>
      </c>
      <c r="I44" s="11">
        <f t="shared" si="1"/>
        <v>0</v>
      </c>
      <c r="J44" s="19">
        <f t="shared" si="2"/>
        <v>0</v>
      </c>
      <c r="K44" s="11">
        <f t="shared" si="3"/>
        <v>0</v>
      </c>
      <c r="L44" s="11">
        <f t="shared" si="4"/>
        <v>0</v>
      </c>
      <c r="M44" s="11">
        <f t="shared" si="8"/>
        <v>26.71342428749924</v>
      </c>
      <c r="N44" s="11">
        <f t="shared" si="9"/>
        <v>60.877796530018749</v>
      </c>
      <c r="O44" s="11">
        <f t="shared" si="10"/>
        <v>57.82664122360827</v>
      </c>
      <c r="P44" s="11">
        <f t="shared" si="11"/>
        <v>11.711577858844143</v>
      </c>
      <c r="Q44" s="13">
        <f t="shared" si="5"/>
        <v>-4891.2</v>
      </c>
      <c r="R44" s="13">
        <f t="shared" si="6"/>
        <v>4718.8315119628924</v>
      </c>
      <c r="S44" s="13"/>
      <c r="T44" s="13">
        <f t="shared" si="7"/>
        <v>4891.2</v>
      </c>
      <c r="U44" s="5">
        <f t="shared" si="12"/>
        <v>-3.5240531574482259E-2</v>
      </c>
      <c r="V44" s="11"/>
      <c r="W44" s="11"/>
      <c r="X44" s="13"/>
      <c r="Y44" s="13"/>
    </row>
    <row r="45" spans="1:25" ht="12.75" customHeight="1" x14ac:dyDescent="0.2">
      <c r="A45" s="6">
        <v>39417</v>
      </c>
      <c r="B45" s="2">
        <v>58.944870000000002</v>
      </c>
      <c r="C45" s="2">
        <v>23.13796</v>
      </c>
      <c r="D45" s="2">
        <v>23.434239999999999</v>
      </c>
      <c r="E45" s="2">
        <v>40.93</v>
      </c>
      <c r="H45" s="13">
        <f>IF(int=Weekly,-$B$4,IF(int=Bi_Weekly,-$B$4,IF(int=Monthly,-$B$4,IF(int=Quarterly,0,IF(int=Yearly,0,IF(int=None,0,0))))))</f>
        <v>-489.12</v>
      </c>
      <c r="I45" s="11">
        <f t="shared" si="1"/>
        <v>2.6611439468778197</v>
      </c>
      <c r="J45" s="19">
        <f t="shared" si="2"/>
        <v>6.1409631618344918</v>
      </c>
      <c r="K45" s="11">
        <f t="shared" si="3"/>
        <v>6.0361890976622252</v>
      </c>
      <c r="L45" s="11">
        <f t="shared" si="4"/>
        <v>1.1902358172489618</v>
      </c>
      <c r="M45" s="11">
        <f t="shared" si="8"/>
        <v>29.374568234377058</v>
      </c>
      <c r="N45" s="11">
        <f t="shared" si="9"/>
        <v>67.018759691853234</v>
      </c>
      <c r="O45" s="11">
        <f t="shared" si="10"/>
        <v>63.862830321270494</v>
      </c>
      <c r="P45" s="11">
        <f t="shared" si="11"/>
        <v>12.901813676093104</v>
      </c>
      <c r="Q45" s="13">
        <f t="shared" si="5"/>
        <v>-5380.32</v>
      </c>
      <c r="R45" s="13">
        <f t="shared" si="6"/>
        <v>5306.805613471618</v>
      </c>
      <c r="S45" s="13"/>
      <c r="T45" s="13">
        <f t="shared" si="7"/>
        <v>5380.32</v>
      </c>
      <c r="U45" s="5">
        <f t="shared" si="12"/>
        <v>-1.3663571409949782E-2</v>
      </c>
      <c r="V45" s="11"/>
      <c r="W45" s="11"/>
      <c r="X45" s="13"/>
      <c r="Y45" s="13"/>
    </row>
    <row r="46" spans="1:25" ht="12.75" customHeight="1" x14ac:dyDescent="0.2">
      <c r="A46" s="6">
        <v>39424</v>
      </c>
      <c r="B46" s="2">
        <v>59.917200000000001</v>
      </c>
      <c r="C46" s="2">
        <v>23.81026</v>
      </c>
      <c r="D46" s="2">
        <v>23.964860000000002</v>
      </c>
      <c r="E46" s="2">
        <v>40.880000000000003</v>
      </c>
      <c r="H46" s="13">
        <f>IF(int=Weekly,-$B$4,IF(int=Bi_Weekly,0,IF(int=Monthly,0,IF(int=Quarterly,0,IF(int=Yearly,0,IF(int=None,0,0))))))</f>
        <v>0</v>
      </c>
      <c r="I46" s="11">
        <f t="shared" si="1"/>
        <v>0</v>
      </c>
      <c r="J46" s="19">
        <f t="shared" si="2"/>
        <v>0</v>
      </c>
      <c r="K46" s="11">
        <f t="shared" si="3"/>
        <v>0</v>
      </c>
      <c r="L46" s="11">
        <f t="shared" si="4"/>
        <v>0</v>
      </c>
      <c r="M46" s="11">
        <f t="shared" si="8"/>
        <v>29.374568234377058</v>
      </c>
      <c r="N46" s="11">
        <f t="shared" si="9"/>
        <v>67.018759691853234</v>
      </c>
      <c r="O46" s="11">
        <f t="shared" si="10"/>
        <v>63.862830321270494</v>
      </c>
      <c r="P46" s="11">
        <f t="shared" si="11"/>
        <v>12.901813676093104</v>
      </c>
      <c r="Q46" s="13">
        <f t="shared" si="5"/>
        <v>-5380.32</v>
      </c>
      <c r="R46" s="13">
        <f t="shared" si="6"/>
        <v>5413.6659038850521</v>
      </c>
      <c r="S46" s="13"/>
      <c r="T46" s="13">
        <f t="shared" si="7"/>
        <v>5380.32</v>
      </c>
      <c r="U46" s="5">
        <f t="shared" si="12"/>
        <v>6.1977547590206239E-3</v>
      </c>
      <c r="V46" s="11"/>
      <c r="W46" s="11"/>
      <c r="X46" s="13"/>
      <c r="Y46" s="13"/>
    </row>
    <row r="47" spans="1:25" ht="12.75" customHeight="1" x14ac:dyDescent="0.2">
      <c r="A47" s="6">
        <v>39431</v>
      </c>
      <c r="B47" s="2">
        <v>58.466670000000001</v>
      </c>
      <c r="C47" s="2">
        <v>23.00414</v>
      </c>
      <c r="D47" s="2">
        <v>22.952079999999999</v>
      </c>
      <c r="E47" s="2">
        <v>41.01</v>
      </c>
      <c r="H47" s="13">
        <f>IF(int=Weekly,-$B$4,IF(int=Bi_Weekly,-$B$4,IF(int=Monthly,0,IF(int=Quarterly,0,IF(int=Yearly,0,IF(int=None,0,0))))))</f>
        <v>-489.12</v>
      </c>
      <c r="I47" s="11">
        <f t="shared" si="1"/>
        <v>2.6829094935627427</v>
      </c>
      <c r="J47" s="19">
        <f t="shared" si="2"/>
        <v>6.17668645730725</v>
      </c>
      <c r="K47" s="11">
        <f t="shared" si="3"/>
        <v>6.1629928093662976</v>
      </c>
      <c r="L47" s="11">
        <f t="shared" si="4"/>
        <v>1.1879139722019023</v>
      </c>
      <c r="M47" s="11">
        <f t="shared" si="8"/>
        <v>32.057477727939798</v>
      </c>
      <c r="N47" s="11">
        <f t="shared" si="9"/>
        <v>73.195446149160489</v>
      </c>
      <c r="O47" s="11">
        <f t="shared" si="10"/>
        <v>70.025823130636795</v>
      </c>
      <c r="P47" s="11">
        <f t="shared" si="11"/>
        <v>14.089727648295007</v>
      </c>
      <c r="Q47" s="13">
        <f t="shared" si="5"/>
        <v>-5869.44</v>
      </c>
      <c r="R47" s="13">
        <f t="shared" si="6"/>
        <v>5743.1502873463596</v>
      </c>
      <c r="S47" s="13"/>
      <c r="T47" s="13">
        <f t="shared" si="7"/>
        <v>5869.44</v>
      </c>
      <c r="U47" s="5">
        <f t="shared" si="12"/>
        <v>-2.1516484137096725E-2</v>
      </c>
      <c r="V47" s="11"/>
      <c r="W47" s="11"/>
      <c r="X47" s="13"/>
      <c r="Y47" s="13"/>
    </row>
    <row r="48" spans="1:25" ht="12.75" customHeight="1" x14ac:dyDescent="0.2">
      <c r="A48" s="6">
        <v>39438</v>
      </c>
      <c r="B48" s="2">
        <v>59.14837</v>
      </c>
      <c r="C48" s="2">
        <v>23.3917</v>
      </c>
      <c r="D48" s="2">
        <v>23.781310000000001</v>
      </c>
      <c r="E48" s="2">
        <v>40.380000000000003</v>
      </c>
      <c r="H48" s="13">
        <f>IF(int=Weekly,-$B$4,IF(int=Bi_Weekly,0,IF(int=Monthly,0,IF(int=Quarterly,0,IF(int=Yearly,0,IF(int=None,0,0))))))</f>
        <v>0</v>
      </c>
      <c r="I48" s="11">
        <f t="shared" si="1"/>
        <v>0</v>
      </c>
      <c r="J48" s="19">
        <f t="shared" si="2"/>
        <v>0</v>
      </c>
      <c r="K48" s="11">
        <f t="shared" si="3"/>
        <v>0</v>
      </c>
      <c r="L48" s="11">
        <f t="shared" si="4"/>
        <v>0</v>
      </c>
      <c r="M48" s="11">
        <f t="shared" si="8"/>
        <v>32.057477727939798</v>
      </c>
      <c r="N48" s="11">
        <f t="shared" si="9"/>
        <v>73.195446149160489</v>
      </c>
      <c r="O48" s="11">
        <f t="shared" si="10"/>
        <v>70.025823130636795</v>
      </c>
      <c r="P48" s="11">
        <f t="shared" si="11"/>
        <v>14.089727648295007</v>
      </c>
      <c r="Q48" s="13">
        <f t="shared" si="5"/>
        <v>-5869.44</v>
      </c>
      <c r="R48" s="13">
        <f t="shared" si="6"/>
        <v>5842.5624819192562</v>
      </c>
      <c r="S48" s="13"/>
      <c r="T48" s="13">
        <f t="shared" si="7"/>
        <v>5869.44</v>
      </c>
      <c r="U48" s="5">
        <f t="shared" si="12"/>
        <v>-4.5792304003011708E-3</v>
      </c>
    </row>
    <row r="49" spans="1:21" ht="12.75" customHeight="1" x14ac:dyDescent="0.2">
      <c r="A49" s="6">
        <v>39445</v>
      </c>
      <c r="B49" s="2">
        <v>58.92398</v>
      </c>
      <c r="C49" s="2">
        <v>23.225069999999999</v>
      </c>
      <c r="D49" s="2">
        <v>23.418340000000001</v>
      </c>
      <c r="E49" s="2">
        <v>39.6</v>
      </c>
      <c r="H49" s="13">
        <f>IF(int=Weekly,-$B$4,IF(int=Bi_Weekly,-$B$4,IF(int=Monthly,-$B$4,IF(int=Quarterly,0,IF(int=Yearly,0,IF(int=None,0,0))))))</f>
        <v>-489.12</v>
      </c>
      <c r="I49" s="11">
        <f t="shared" si="1"/>
        <v>2.6620873878512619</v>
      </c>
      <c r="J49" s="19">
        <f t="shared" si="2"/>
        <v>6.1179303227073163</v>
      </c>
      <c r="K49" s="11">
        <f t="shared" si="3"/>
        <v>6.0402873986798387</v>
      </c>
      <c r="L49" s="11">
        <f t="shared" si="4"/>
        <v>1.2302109090909092</v>
      </c>
      <c r="M49" s="11">
        <f t="shared" si="8"/>
        <v>34.719565115791056</v>
      </c>
      <c r="N49" s="11">
        <f t="shared" si="9"/>
        <v>79.313376471867798</v>
      </c>
      <c r="O49" s="11">
        <f t="shared" si="10"/>
        <v>76.066110529316632</v>
      </c>
      <c r="P49" s="11">
        <f t="shared" si="11"/>
        <v>15.319938557385916</v>
      </c>
      <c r="Q49" s="13">
        <f t="shared" si="5"/>
        <v>-6358.5599999999995</v>
      </c>
      <c r="R49" s="13">
        <f t="shared" si="6"/>
        <v>6275.8852867126516</v>
      </c>
      <c r="S49" s="13"/>
      <c r="T49" s="13">
        <f t="shared" si="7"/>
        <v>6358.5599999999995</v>
      </c>
      <c r="U49" s="5">
        <f t="shared" si="12"/>
        <v>-1.3002112630429941E-2</v>
      </c>
    </row>
    <row r="50" spans="1:21" ht="12.75" customHeight="1" x14ac:dyDescent="0.2">
      <c r="A50" s="6">
        <v>39447</v>
      </c>
      <c r="B50" s="2">
        <v>58.521529999999998</v>
      </c>
      <c r="C50" s="2">
        <v>23.09271</v>
      </c>
      <c r="D50" s="2">
        <v>23.249790000000001</v>
      </c>
      <c r="E50" s="2">
        <v>39.18</v>
      </c>
      <c r="H50" s="13">
        <f>IF(int=Weekly,-$B$4,IF(int=Bi_Weekly,0,IF(int=Monthly,0,IF(int=Quarterly,0,IF(int=Yearly,0,IF(int=None,0,0))))))</f>
        <v>0</v>
      </c>
      <c r="I50" s="11">
        <f t="shared" si="1"/>
        <v>0</v>
      </c>
      <c r="J50" s="19">
        <f t="shared" si="2"/>
        <v>0</v>
      </c>
      <c r="K50" s="11">
        <f t="shared" si="3"/>
        <v>0</v>
      </c>
      <c r="L50" s="11">
        <f t="shared" si="4"/>
        <v>0</v>
      </c>
      <c r="M50" s="11">
        <f t="shared" si="8"/>
        <v>34.719565115791056</v>
      </c>
      <c r="N50" s="11">
        <f t="shared" si="9"/>
        <v>79.313376471867798</v>
      </c>
      <c r="O50" s="11">
        <f t="shared" si="10"/>
        <v>76.066110529316632</v>
      </c>
      <c r="P50" s="11">
        <f t="shared" si="11"/>
        <v>15.319938557385916</v>
      </c>
      <c r="Q50" s="13">
        <f t="shared" si="5"/>
        <v>-6358.5599999999995</v>
      </c>
      <c r="R50" s="13">
        <f t="shared" si="6"/>
        <v>6232.1591620981662</v>
      </c>
      <c r="S50" s="13"/>
      <c r="T50" s="13">
        <f t="shared" si="7"/>
        <v>6358.5599999999995</v>
      </c>
      <c r="U50" s="5">
        <f t="shared" si="12"/>
        <v>-1.9878846452944354E-2</v>
      </c>
    </row>
    <row r="51" spans="1:21" ht="12.75" customHeight="1" x14ac:dyDescent="0.2">
      <c r="A51" s="6">
        <v>39452</v>
      </c>
      <c r="B51" s="2">
        <v>56.277670000000001</v>
      </c>
      <c r="C51" s="2">
        <v>21.99869</v>
      </c>
      <c r="D51" s="2">
        <v>21.988219999999998</v>
      </c>
      <c r="E51" s="2">
        <v>39.31</v>
      </c>
      <c r="H51" s="13">
        <f>IF(int=Weekly,-$B$4,IF(int=Bi_Weekly,-$B$4,IF(int=Monthly,0,IF(int=Quarterly,-$B$4,IF(int=Yearly,0,IF(int=None,0,0))))))</f>
        <v>-489.12</v>
      </c>
      <c r="I51" s="11">
        <f t="shared" si="1"/>
        <v>2.7872650733408117</v>
      </c>
      <c r="J51" s="19">
        <f t="shared" si="2"/>
        <v>6.458991876334454</v>
      </c>
      <c r="K51" s="11">
        <f t="shared" si="3"/>
        <v>6.4331493863532394</v>
      </c>
      <c r="L51" s="11">
        <f t="shared" si="4"/>
        <v>1.2392864919867719</v>
      </c>
      <c r="M51" s="11">
        <f t="shared" si="8"/>
        <v>37.506830189131868</v>
      </c>
      <c r="N51" s="11">
        <f t="shared" si="9"/>
        <v>85.772368348202249</v>
      </c>
      <c r="O51" s="11">
        <f t="shared" si="10"/>
        <v>82.499259915669867</v>
      </c>
      <c r="P51" s="11">
        <f t="shared" si="11"/>
        <v>16.559225049372689</v>
      </c>
      <c r="Q51" s="13">
        <f t="shared" si="5"/>
        <v>-6847.6799999999994</v>
      </c>
      <c r="R51" s="13">
        <f t="shared" si="6"/>
        <v>6462.6317675416849</v>
      </c>
      <c r="S51" s="13"/>
      <c r="T51" s="13">
        <f t="shared" si="7"/>
        <v>6847.6799999999994</v>
      </c>
      <c r="U51" s="5">
        <f t="shared" si="12"/>
        <v>-5.6230465275584507E-2</v>
      </c>
    </row>
    <row r="52" spans="1:21" ht="12.75" customHeight="1" x14ac:dyDescent="0.2">
      <c r="A52" s="6">
        <v>39459</v>
      </c>
      <c r="B52" s="2">
        <v>55.887929999999997</v>
      </c>
      <c r="C52" s="2">
        <v>21.431950000000001</v>
      </c>
      <c r="D52" s="2">
        <v>21.453410000000002</v>
      </c>
      <c r="E52" s="2">
        <v>38.57</v>
      </c>
      <c r="H52" s="13">
        <f>IF(int=Weekly,-$B$4,IF(int=Bi_Weekly,0,IF(int=Monthly,0,IF(int=Quarterly,0,IF(int=Yearly,0,IF(int=None,0,0))))))</f>
        <v>0</v>
      </c>
      <c r="I52" s="11">
        <f t="shared" si="1"/>
        <v>0</v>
      </c>
      <c r="J52" s="19">
        <f t="shared" si="2"/>
        <v>0</v>
      </c>
      <c r="K52" s="11">
        <f t="shared" si="3"/>
        <v>0</v>
      </c>
      <c r="L52" s="11">
        <f t="shared" si="4"/>
        <v>0</v>
      </c>
      <c r="M52" s="11">
        <f t="shared" si="8"/>
        <v>37.506830189131868</v>
      </c>
      <c r="N52" s="11">
        <f t="shared" si="9"/>
        <v>85.772368348202249</v>
      </c>
      <c r="O52" s="11">
        <f t="shared" si="10"/>
        <v>82.499259915669867</v>
      </c>
      <c r="P52" s="11">
        <f t="shared" si="11"/>
        <v>16.559225049372689</v>
      </c>
      <c r="Q52" s="13">
        <f t="shared" si="5"/>
        <v>-6847.6799999999994</v>
      </c>
      <c r="R52" s="13">
        <f t="shared" si="6"/>
        <v>6343.0279677740782</v>
      </c>
      <c r="S52" s="13"/>
      <c r="T52" s="13">
        <f t="shared" si="7"/>
        <v>6847.6799999999994</v>
      </c>
      <c r="U52" s="5">
        <f t="shared" si="12"/>
        <v>-7.3696789602598622E-2</v>
      </c>
    </row>
    <row r="53" spans="1:21" ht="12.75" customHeight="1" x14ac:dyDescent="0.2">
      <c r="A53" s="6">
        <v>39466</v>
      </c>
      <c r="B53" s="2">
        <v>52.877220000000001</v>
      </c>
      <c r="C53" s="2">
        <v>20.360040000000001</v>
      </c>
      <c r="D53" s="2">
        <v>20.63701</v>
      </c>
      <c r="E53" s="2">
        <v>39.08</v>
      </c>
      <c r="H53" s="13">
        <f>IF(int=Weekly,-$B$4,IF(int=Bi_Weekly,-$B$4,IF(int=Monthly,-$B$4,IF(int=Quarterly,0,IF(int=Yearly,0,IF(int=None,0,0))))))</f>
        <v>-489.12</v>
      </c>
      <c r="I53" s="11">
        <f t="shared" si="1"/>
        <v>2.9665096614383279</v>
      </c>
      <c r="J53" s="19">
        <f t="shared" si="2"/>
        <v>6.9788350121119596</v>
      </c>
      <c r="K53" s="11">
        <f t="shared" si="3"/>
        <v>6.8543603942625415</v>
      </c>
      <c r="L53" s="11">
        <f t="shared" si="4"/>
        <v>1.2465801432958037</v>
      </c>
      <c r="M53" s="11">
        <f t="shared" si="8"/>
        <v>40.473339850570198</v>
      </c>
      <c r="N53" s="11">
        <f t="shared" si="9"/>
        <v>92.751203360314207</v>
      </c>
      <c r="O53" s="11">
        <f t="shared" si="10"/>
        <v>89.35362030993241</v>
      </c>
      <c r="P53" s="11">
        <f t="shared" si="11"/>
        <v>17.805805192668494</v>
      </c>
      <c r="Q53" s="13">
        <f t="shared" si="5"/>
        <v>-7336.7999999999993</v>
      </c>
      <c r="R53" s="13">
        <f t="shared" si="6"/>
        <v>6568.3783286792623</v>
      </c>
      <c r="S53" s="13"/>
      <c r="T53" s="13">
        <f t="shared" si="7"/>
        <v>7336.7999999999993</v>
      </c>
      <c r="U53" s="5">
        <f t="shared" si="12"/>
        <v>-0.10473526214708562</v>
      </c>
    </row>
    <row r="54" spans="1:21" ht="12.75" customHeight="1" x14ac:dyDescent="0.2">
      <c r="A54" s="6">
        <v>39473</v>
      </c>
      <c r="B54" s="2">
        <v>53.098500000000001</v>
      </c>
      <c r="C54" s="2">
        <v>20.784179999999999</v>
      </c>
      <c r="D54" s="2">
        <v>21.200109999999999</v>
      </c>
      <c r="E54" s="2">
        <v>39.92</v>
      </c>
      <c r="H54" s="13">
        <f>IF(int=Weekly,-$B$4,IF(int=Bi_Weekly,0,IF(int=Monthly,0,IF(int=Quarterly,0,IF(int=Yearly,0,IF(int=None,0,0))))))</f>
        <v>0</v>
      </c>
      <c r="I54" s="11">
        <f t="shared" si="1"/>
        <v>0</v>
      </c>
      <c r="J54" s="19">
        <f t="shared" si="2"/>
        <v>0</v>
      </c>
      <c r="K54" s="11">
        <f t="shared" si="3"/>
        <v>0</v>
      </c>
      <c r="L54" s="11">
        <f t="shared" si="4"/>
        <v>0</v>
      </c>
      <c r="M54" s="11">
        <f t="shared" si="8"/>
        <v>40.473339850570198</v>
      </c>
      <c r="N54" s="11">
        <f t="shared" si="9"/>
        <v>92.751203360314207</v>
      </c>
      <c r="O54" s="11">
        <f t="shared" si="10"/>
        <v>89.35362030993241</v>
      </c>
      <c r="P54" s="11">
        <f t="shared" si="11"/>
        <v>17.805805192668494</v>
      </c>
      <c r="Q54" s="13">
        <f t="shared" si="5"/>
        <v>-7336.7999999999993</v>
      </c>
      <c r="R54" s="13">
        <f t="shared" si="6"/>
        <v>6681.9456646730041</v>
      </c>
      <c r="S54" s="13"/>
      <c r="T54" s="13">
        <f t="shared" si="7"/>
        <v>7336.7999999999993</v>
      </c>
      <c r="U54" s="5">
        <f t="shared" si="12"/>
        <v>-8.9256124649301327E-2</v>
      </c>
    </row>
    <row r="55" spans="1:21" ht="12.75" customHeight="1" x14ac:dyDescent="0.2">
      <c r="A55" s="6">
        <v>39480</v>
      </c>
      <c r="B55" s="2">
        <v>55.693570000000001</v>
      </c>
      <c r="C55" s="2">
        <v>22.180289999999999</v>
      </c>
      <c r="D55" s="2">
        <v>22.648689999999998</v>
      </c>
      <c r="E55" s="2">
        <v>40.619999999999997</v>
      </c>
      <c r="H55" s="13">
        <f>IF(int=Weekly,-$B$4,IF(int=Bi_Weekly,-$B$4,IF(int=Monthly,0,IF(int=Quarterly,0,IF(int=Yearly,0,IF(int=None,0,0))))))</f>
        <v>-489.12</v>
      </c>
      <c r="I55" s="11">
        <f t="shared" si="1"/>
        <v>2.8164972006642777</v>
      </c>
      <c r="J55" s="19">
        <f t="shared" si="2"/>
        <v>6.4061092077696014</v>
      </c>
      <c r="K55" s="11">
        <f t="shared" si="3"/>
        <v>6.2455490361694217</v>
      </c>
      <c r="L55" s="11">
        <f t="shared" si="4"/>
        <v>1.1993193500738555</v>
      </c>
      <c r="M55" s="11">
        <f t="shared" si="8"/>
        <v>43.289837051234478</v>
      </c>
      <c r="N55" s="11">
        <f t="shared" si="9"/>
        <v>99.15731256808381</v>
      </c>
      <c r="O55" s="11">
        <f t="shared" si="10"/>
        <v>95.599169346101831</v>
      </c>
      <c r="P55" s="11">
        <f t="shared" si="11"/>
        <v>19.005124542742351</v>
      </c>
      <c r="Q55" s="13">
        <f t="shared" si="5"/>
        <v>-7825.9199999999992</v>
      </c>
      <c r="R55" s="13">
        <f t="shared" si="6"/>
        <v>7547.4876281858224</v>
      </c>
      <c r="S55" s="13"/>
      <c r="T55" s="13">
        <f t="shared" si="7"/>
        <v>7825.9199999999992</v>
      </c>
      <c r="U55" s="5">
        <f t="shared" si="12"/>
        <v>-3.5578228734024386E-2</v>
      </c>
    </row>
    <row r="56" spans="1:21" ht="12.75" customHeight="1" x14ac:dyDescent="0.2">
      <c r="A56" s="6">
        <v>39487</v>
      </c>
      <c r="B56" s="2">
        <v>53.178539999999998</v>
      </c>
      <c r="C56" s="2">
        <v>21.3933</v>
      </c>
      <c r="D56" s="2">
        <v>21.733170000000001</v>
      </c>
      <c r="E56" s="2">
        <v>40.590000000000003</v>
      </c>
      <c r="H56" s="13">
        <f>IF(int=Weekly,-$B$4,IF(int=Bi_Weekly,0,IF(int=Monthly,0,IF(int=Quarterly,0,IF(int=Yearly,0,IF(int=None,0,0))))))</f>
        <v>0</v>
      </c>
      <c r="I56" s="11">
        <f t="shared" si="1"/>
        <v>0</v>
      </c>
      <c r="J56" s="19">
        <f t="shared" si="2"/>
        <v>0</v>
      </c>
      <c r="K56" s="11">
        <f t="shared" si="3"/>
        <v>0</v>
      </c>
      <c r="L56" s="11">
        <f t="shared" si="4"/>
        <v>0</v>
      </c>
      <c r="M56" s="11">
        <f t="shared" si="8"/>
        <v>43.289837051234478</v>
      </c>
      <c r="N56" s="11">
        <f t="shared" si="9"/>
        <v>99.15731256808381</v>
      </c>
      <c r="O56" s="11">
        <f t="shared" si="10"/>
        <v>95.599169346101831</v>
      </c>
      <c r="P56" s="11">
        <f t="shared" si="11"/>
        <v>19.005124542742351</v>
      </c>
      <c r="Q56" s="13">
        <f t="shared" si="5"/>
        <v>-7825.9199999999992</v>
      </c>
      <c r="R56" s="13">
        <f t="shared" si="6"/>
        <v>7272.4834706328738</v>
      </c>
      <c r="S56" s="13"/>
      <c r="T56" s="13">
        <f t="shared" si="7"/>
        <v>7825.9199999999992</v>
      </c>
      <c r="U56" s="5">
        <f t="shared" si="12"/>
        <v>-7.0718398522745529E-2</v>
      </c>
    </row>
    <row r="57" spans="1:21" ht="12.75" customHeight="1" x14ac:dyDescent="0.2">
      <c r="A57" s="6">
        <v>39494</v>
      </c>
      <c r="B57" s="2">
        <v>53.941339999999997</v>
      </c>
      <c r="C57" s="2">
        <v>21.447469999999999</v>
      </c>
      <c r="D57" s="2">
        <v>21.793109999999999</v>
      </c>
      <c r="E57" s="2">
        <v>40.5</v>
      </c>
      <c r="H57" s="13">
        <f>IF(int=Weekly,-$B$4,IF(int=Bi_Weekly,-$B$4,IF(int=Monthly,-$B$4,IF(int=Quarterly,0,IF(int=Yearly,0,IF(int=None,0,0))))))</f>
        <v>-489.12</v>
      </c>
      <c r="I57" s="11">
        <f t="shared" si="1"/>
        <v>2.9079882702209474</v>
      </c>
      <c r="J57" s="19">
        <f t="shared" si="2"/>
        <v>6.6249939969609475</v>
      </c>
      <c r="K57" s="11">
        <f t="shared" si="3"/>
        <v>6.4907442765167529</v>
      </c>
      <c r="L57" s="11">
        <f t="shared" si="4"/>
        <v>1.2028728888888891</v>
      </c>
      <c r="M57" s="11">
        <f t="shared" si="8"/>
        <v>46.197825321455426</v>
      </c>
      <c r="N57" s="11">
        <f t="shared" si="9"/>
        <v>105.78230656504476</v>
      </c>
      <c r="O57" s="11">
        <f t="shared" si="10"/>
        <v>102.08991362261858</v>
      </c>
      <c r="P57" s="11">
        <f t="shared" si="11"/>
        <v>20.207997431631242</v>
      </c>
      <c r="Q57" s="13">
        <f t="shared" si="5"/>
        <v>-8315.0399999999991</v>
      </c>
      <c r="R57" s="13">
        <f t="shared" si="6"/>
        <v>7804.0160629591273</v>
      </c>
      <c r="S57" s="13"/>
      <c r="T57" s="13">
        <f t="shared" si="7"/>
        <v>8315.0399999999991</v>
      </c>
      <c r="U57" s="5">
        <f t="shared" si="12"/>
        <v>-6.1457784573600627E-2</v>
      </c>
    </row>
    <row r="58" spans="1:21" ht="12.75" customHeight="1" x14ac:dyDescent="0.2">
      <c r="A58" s="6">
        <v>39501</v>
      </c>
      <c r="B58" s="2">
        <v>54.095120000000001</v>
      </c>
      <c r="C58" s="2">
        <v>21.602180000000001</v>
      </c>
      <c r="D58" s="2">
        <v>21.73415</v>
      </c>
      <c r="E58" s="2">
        <v>40.909999999999997</v>
      </c>
      <c r="H58" s="13">
        <f>IF(int=Weekly,-$B$4,IF(int=Bi_Weekly,0,IF(int=Monthly,0,IF(int=Quarterly,0,IF(int=Yearly,0,IF(int=None,0,0))))))</f>
        <v>0</v>
      </c>
      <c r="I58" s="11">
        <f t="shared" si="1"/>
        <v>0</v>
      </c>
      <c r="J58" s="19">
        <f t="shared" si="2"/>
        <v>0</v>
      </c>
      <c r="K58" s="11">
        <f t="shared" si="3"/>
        <v>0</v>
      </c>
      <c r="L58" s="11">
        <f t="shared" si="4"/>
        <v>0</v>
      </c>
      <c r="M58" s="11">
        <f t="shared" si="8"/>
        <v>46.197825321455426</v>
      </c>
      <c r="N58" s="11">
        <f t="shared" si="9"/>
        <v>105.78230656504476</v>
      </c>
      <c r="O58" s="11">
        <f t="shared" si="10"/>
        <v>102.08991362261858</v>
      </c>
      <c r="P58" s="11">
        <f t="shared" si="11"/>
        <v>20.207997431631242</v>
      </c>
      <c r="Q58" s="13">
        <f t="shared" si="5"/>
        <v>-8315.0399999999991</v>
      </c>
      <c r="R58" s="13">
        <f t="shared" si="6"/>
        <v>7829.7520028255176</v>
      </c>
      <c r="S58" s="13"/>
      <c r="T58" s="13">
        <f t="shared" si="7"/>
        <v>8315.0399999999991</v>
      </c>
      <c r="U58" s="5">
        <f t="shared" si="12"/>
        <v>-5.8362677410389252E-2</v>
      </c>
    </row>
    <row r="59" spans="1:21" ht="12.75" customHeight="1" x14ac:dyDescent="0.2">
      <c r="A59" s="6">
        <v>39508</v>
      </c>
      <c r="B59" s="2">
        <v>53.221409999999999</v>
      </c>
      <c r="C59" s="2">
        <v>21.269559999999998</v>
      </c>
      <c r="D59" s="2">
        <v>21.43543</v>
      </c>
      <c r="E59" s="2">
        <v>40.369999999999997</v>
      </c>
      <c r="H59" s="13">
        <f>IF(int=Weekly,-$B$4,IF(int=Bi_Weekly,-$B$4,IF(int=Monthly,0,IF(int=Quarterly,0,IF(int=Yearly,0,IF(int=None,0,0))))))</f>
        <v>-489.12</v>
      </c>
      <c r="I59" s="11">
        <f t="shared" si="1"/>
        <v>2.9473248453958663</v>
      </c>
      <c r="J59" s="19">
        <f t="shared" si="2"/>
        <v>6.6804089976473424</v>
      </c>
      <c r="K59" s="11">
        <f t="shared" si="3"/>
        <v>6.5990513836204832</v>
      </c>
      <c r="L59" s="11">
        <f t="shared" si="4"/>
        <v>1.2067463958384943</v>
      </c>
      <c r="M59" s="11">
        <f t="shared" si="8"/>
        <v>49.145150166851295</v>
      </c>
      <c r="N59" s="11">
        <f t="shared" si="9"/>
        <v>112.46271556269211</v>
      </c>
      <c r="O59" s="11">
        <f t="shared" si="10"/>
        <v>108.68896500623906</v>
      </c>
      <c r="P59" s="11">
        <f t="shared" si="11"/>
        <v>21.414743827469735</v>
      </c>
      <c r="Q59" s="13">
        <f t="shared" si="5"/>
        <v>-8804.16</v>
      </c>
      <c r="R59" s="13">
        <f t="shared" si="6"/>
        <v>8201.9145724438149</v>
      </c>
      <c r="S59" s="13"/>
      <c r="T59" s="13">
        <f t="shared" si="7"/>
        <v>8804.16</v>
      </c>
      <c r="U59" s="5">
        <f t="shared" si="12"/>
        <v>-6.8404643663470988E-2</v>
      </c>
    </row>
    <row r="60" spans="1:21" ht="12.75" customHeight="1" x14ac:dyDescent="0.2">
      <c r="A60" s="6">
        <v>39515</v>
      </c>
      <c r="B60" s="2">
        <v>51.769460000000002</v>
      </c>
      <c r="C60" s="2">
        <v>20.527000000000001</v>
      </c>
      <c r="D60" s="2">
        <v>20.762329999999999</v>
      </c>
      <c r="E60" s="2">
        <v>40.200000000000003</v>
      </c>
      <c r="H60" s="13">
        <f>IF(int=Weekly,-$B$4,IF(int=Bi_Weekly,0,IF(int=Monthly,0,IF(int=Quarterly,0,IF(int=Yearly,0,IF(int=None,0,0))))))</f>
        <v>0</v>
      </c>
      <c r="I60" s="11">
        <f t="shared" si="1"/>
        <v>0</v>
      </c>
      <c r="J60" s="19">
        <f t="shared" si="2"/>
        <v>0</v>
      </c>
      <c r="K60" s="11">
        <f t="shared" si="3"/>
        <v>0</v>
      </c>
      <c r="L60" s="11">
        <f t="shared" si="4"/>
        <v>0</v>
      </c>
      <c r="M60" s="11">
        <f t="shared" si="8"/>
        <v>49.145150166851295</v>
      </c>
      <c r="N60" s="11">
        <f t="shared" si="9"/>
        <v>112.46271556269211</v>
      </c>
      <c r="O60" s="11">
        <f t="shared" si="10"/>
        <v>108.68896500623906</v>
      </c>
      <c r="P60" s="11">
        <f t="shared" si="11"/>
        <v>21.414743827469735</v>
      </c>
      <c r="Q60" s="13">
        <f t="shared" si="5"/>
        <v>-8804.16</v>
      </c>
      <c r="R60" s="13">
        <f t="shared" si="6"/>
        <v>7970.2489087944523</v>
      </c>
      <c r="S60" s="13"/>
      <c r="T60" s="13">
        <f t="shared" si="7"/>
        <v>8804.16</v>
      </c>
      <c r="U60" s="5">
        <f t="shared" si="12"/>
        <v>-9.4717848290529538E-2</v>
      </c>
    </row>
    <row r="61" spans="1:21" ht="12.75" customHeight="1" x14ac:dyDescent="0.2">
      <c r="A61" s="6">
        <v>39522</v>
      </c>
      <c r="B61" s="2">
        <v>51.587150000000001</v>
      </c>
      <c r="C61" s="2">
        <v>20.54712</v>
      </c>
      <c r="D61" s="2">
        <v>20.842639999999999</v>
      </c>
      <c r="E61" s="2">
        <v>40.54</v>
      </c>
      <c r="H61" s="13">
        <f>IF(int=Weekly,-$B$4,IF(int=Bi_Weekly,-$B$4,IF(int=Monthly,-$B$4,IF(int=Quarterly,0,IF(int=Yearly,0,IF(int=None,0,0))))))</f>
        <v>-489.12</v>
      </c>
      <c r="I61" s="11">
        <f t="shared" si="1"/>
        <v>3.0406949017342497</v>
      </c>
      <c r="J61" s="19">
        <f t="shared" si="2"/>
        <v>6.9152932381764449</v>
      </c>
      <c r="K61" s="11">
        <f t="shared" si="3"/>
        <v>6.7867364211059638</v>
      </c>
      <c r="L61" s="11">
        <f t="shared" si="4"/>
        <v>1.2016860384805133</v>
      </c>
      <c r="M61" s="11">
        <f t="shared" si="8"/>
        <v>52.185845068585543</v>
      </c>
      <c r="N61" s="11">
        <f t="shared" si="9"/>
        <v>119.37800880086856</v>
      </c>
      <c r="O61" s="11">
        <f t="shared" si="10"/>
        <v>115.47570142734503</v>
      </c>
      <c r="P61" s="11">
        <f t="shared" si="11"/>
        <v>22.616429865950249</v>
      </c>
      <c r="Q61" s="13">
        <f t="shared" si="5"/>
        <v>-9293.2800000000007</v>
      </c>
      <c r="R61" s="13">
        <f t="shared" si="6"/>
        <v>8468.6818299856459</v>
      </c>
      <c r="S61" s="13"/>
      <c r="T61" s="13">
        <f t="shared" si="7"/>
        <v>9293.2800000000007</v>
      </c>
      <c r="U61" s="5">
        <f t="shared" si="12"/>
        <v>-8.8730584897297238E-2</v>
      </c>
    </row>
    <row r="62" spans="1:21" ht="12.75" customHeight="1" x14ac:dyDescent="0.2">
      <c r="A62" s="6">
        <v>39529</v>
      </c>
      <c r="B62" s="2">
        <v>53.23977</v>
      </c>
      <c r="C62" s="2">
        <v>20.777809999999999</v>
      </c>
      <c r="D62" s="2">
        <v>21.372969999999999</v>
      </c>
      <c r="E62" s="2">
        <v>40.61</v>
      </c>
      <c r="H62" s="13">
        <f>IF(int=Weekly,-$B$4,IF(int=Bi_Weekly,0,IF(int=Monthly,0,IF(int=Quarterly,0,IF(int=Yearly,0,IF(int=None,0,0))))))</f>
        <v>0</v>
      </c>
      <c r="I62" s="11">
        <f t="shared" si="1"/>
        <v>0</v>
      </c>
      <c r="J62" s="19">
        <f t="shared" si="2"/>
        <v>0</v>
      </c>
      <c r="K62" s="11">
        <f t="shared" si="3"/>
        <v>0</v>
      </c>
      <c r="L62" s="11">
        <f t="shared" si="4"/>
        <v>0</v>
      </c>
      <c r="M62" s="11">
        <f t="shared" si="8"/>
        <v>52.185845068585543</v>
      </c>
      <c r="N62" s="11">
        <f t="shared" si="9"/>
        <v>119.37800880086856</v>
      </c>
      <c r="O62" s="11">
        <f t="shared" si="10"/>
        <v>115.47570142734503</v>
      </c>
      <c r="P62" s="11">
        <f t="shared" si="11"/>
        <v>22.616429865950249</v>
      </c>
      <c r="Q62" s="13">
        <f t="shared" si="5"/>
        <v>-9293.2800000000007</v>
      </c>
      <c r="R62" s="13">
        <f t="shared" si="6"/>
        <v>8645.2878929417457</v>
      </c>
      <c r="S62" s="13"/>
      <c r="T62" s="13">
        <f t="shared" si="7"/>
        <v>9293.2800000000007</v>
      </c>
      <c r="U62" s="5">
        <f t="shared" si="12"/>
        <v>-6.9726953998830887E-2</v>
      </c>
    </row>
    <row r="63" spans="1:21" ht="12.75" customHeight="1" x14ac:dyDescent="0.2">
      <c r="A63" s="6">
        <v>39536</v>
      </c>
      <c r="B63" s="2">
        <v>52.686590000000002</v>
      </c>
      <c r="C63" s="2">
        <v>20.860489999999999</v>
      </c>
      <c r="D63" s="2">
        <v>21.36478</v>
      </c>
      <c r="E63" s="2">
        <v>40.58</v>
      </c>
      <c r="H63" s="13">
        <f>IF(int=Weekly,-$B$4,IF(int=Bi_Weekly,-$B$4,IF(int=Monthly,0,IF(int=Quarterly,0,IF(int=Yearly,0,IF(int=None,0,0))))))</f>
        <v>-489.12</v>
      </c>
      <c r="I63" s="11">
        <f t="shared" si="1"/>
        <v>2.9772430517898387</v>
      </c>
      <c r="J63" s="19">
        <f t="shared" si="2"/>
        <v>6.811410470223854</v>
      </c>
      <c r="K63" s="11">
        <f t="shared" si="3"/>
        <v>6.620873418776136</v>
      </c>
      <c r="L63" s="11">
        <f t="shared" si="4"/>
        <v>1.2005015278462299</v>
      </c>
      <c r="M63" s="11">
        <f t="shared" si="8"/>
        <v>55.163088120375384</v>
      </c>
      <c r="N63" s="11">
        <f t="shared" si="9"/>
        <v>126.1894192710924</v>
      </c>
      <c r="O63" s="11">
        <f t="shared" si="10"/>
        <v>122.09657484612117</v>
      </c>
      <c r="P63" s="11">
        <f t="shared" si="11"/>
        <v>23.81693139379648</v>
      </c>
      <c r="Q63" s="13">
        <f t="shared" si="5"/>
        <v>-9782.4000000000015</v>
      </c>
      <c r="R63" s="13">
        <f t="shared" si="6"/>
        <v>9113.7856620436924</v>
      </c>
      <c r="S63" s="13"/>
      <c r="T63" s="13">
        <f t="shared" si="7"/>
        <v>9782.4000000000015</v>
      </c>
      <c r="U63" s="5">
        <f t="shared" si="12"/>
        <v>-6.8348701541166568E-2</v>
      </c>
    </row>
    <row r="64" spans="1:21" ht="12.75" customHeight="1" x14ac:dyDescent="0.2">
      <c r="A64" s="6">
        <v>39543</v>
      </c>
      <c r="B64" s="2">
        <v>54.903599999999997</v>
      </c>
      <c r="C64" s="2">
        <v>22.01483</v>
      </c>
      <c r="D64" s="2">
        <v>22.321210000000001</v>
      </c>
      <c r="E64" s="2">
        <v>41.54</v>
      </c>
      <c r="H64" s="13">
        <f>IF(int=Weekly,-$B$4,IF(int=Bi_Weekly,0,IF(int=Monthly,0,IF(int=Quarterly,-$B$4,IF(int=Yearly,0,IF(int=None,0,0))))))</f>
        <v>0</v>
      </c>
      <c r="I64" s="11">
        <f t="shared" si="1"/>
        <v>0</v>
      </c>
      <c r="J64" s="19">
        <f t="shared" si="2"/>
        <v>0</v>
      </c>
      <c r="K64" s="11">
        <f t="shared" si="3"/>
        <v>0</v>
      </c>
      <c r="L64" s="11">
        <f t="shared" si="4"/>
        <v>0</v>
      </c>
      <c r="M64" s="11">
        <f t="shared" si="8"/>
        <v>55.163088120375384</v>
      </c>
      <c r="N64" s="11">
        <f t="shared" si="9"/>
        <v>126.1894192710924</v>
      </c>
      <c r="O64" s="11">
        <f t="shared" si="10"/>
        <v>122.09657484612117</v>
      </c>
      <c r="P64" s="11">
        <f t="shared" si="11"/>
        <v>23.81693139379648</v>
      </c>
      <c r="Q64" s="13">
        <f t="shared" si="5"/>
        <v>-9782.4000000000015</v>
      </c>
      <c r="R64" s="13">
        <f t="shared" si="6"/>
        <v>9521.38935549696</v>
      </c>
      <c r="S64" s="13"/>
      <c r="T64" s="13">
        <f t="shared" si="7"/>
        <v>9782.4000000000015</v>
      </c>
      <c r="U64" s="5">
        <f t="shared" si="12"/>
        <v>-2.6681657313444629E-2</v>
      </c>
    </row>
    <row r="65" spans="1:21" ht="12.75" customHeight="1" x14ac:dyDescent="0.2">
      <c r="A65" s="6">
        <v>39550</v>
      </c>
      <c r="B65" s="2">
        <v>53.430349999999997</v>
      </c>
      <c r="C65" s="2">
        <v>21.59478</v>
      </c>
      <c r="D65" s="2">
        <v>21.491289999999999</v>
      </c>
      <c r="E65" s="2">
        <v>41.8</v>
      </c>
      <c r="H65" s="13">
        <f>IF(int=Weekly,-$B$4,IF(int=Bi_Weekly,-$B$4,IF(int=Monthly,-$B$4,IF(int=Quarterly,0,IF(int=Yearly,0,IF(int=None,0,0))))))</f>
        <v>-489.12</v>
      </c>
      <c r="I65" s="11">
        <f t="shared" si="1"/>
        <v>2.9357992975902274</v>
      </c>
      <c r="J65" s="19">
        <f t="shared" si="2"/>
        <v>6.5798012297416317</v>
      </c>
      <c r="K65" s="11">
        <f t="shared" si="3"/>
        <v>6.5818991786905308</v>
      </c>
      <c r="L65" s="11">
        <f t="shared" si="4"/>
        <v>1.1654629665071774</v>
      </c>
      <c r="M65" s="11">
        <f t="shared" si="8"/>
        <v>58.098887417965614</v>
      </c>
      <c r="N65" s="11">
        <f t="shared" si="9"/>
        <v>132.76922050083402</v>
      </c>
      <c r="O65" s="11">
        <f t="shared" si="10"/>
        <v>128.67847402481169</v>
      </c>
      <c r="P65" s="11">
        <f t="shared" si="11"/>
        <v>24.982394360303658</v>
      </c>
      <c r="Q65" s="13">
        <f t="shared" si="5"/>
        <v>-10271.520000000002</v>
      </c>
      <c r="R65" s="13">
        <f t="shared" si="6"/>
        <v>9781.0964831248875</v>
      </c>
      <c r="S65" s="13"/>
      <c r="T65" s="13">
        <f t="shared" si="7"/>
        <v>10271.520000000002</v>
      </c>
      <c r="U65" s="5">
        <f t="shared" si="12"/>
        <v>-4.7745953556544207E-2</v>
      </c>
    </row>
    <row r="66" spans="1:21" ht="12.75" customHeight="1" x14ac:dyDescent="0.2">
      <c r="A66" s="6">
        <v>39557</v>
      </c>
      <c r="B66" s="2">
        <v>55.740169999999999</v>
      </c>
      <c r="C66" s="2">
        <v>22.550599999999999</v>
      </c>
      <c r="D66" s="2">
        <v>22.456099999999999</v>
      </c>
      <c r="E66" s="2">
        <v>42.06</v>
      </c>
      <c r="H66" s="13">
        <f>IF(int=Weekly,-$B$4,IF(int=Bi_Weekly,0,IF(int=Monthly,0,IF(int=Quarterly,0,IF(int=Yearly,0,IF(int=None,0,0))))))</f>
        <v>0</v>
      </c>
      <c r="I66" s="11">
        <f t="shared" si="1"/>
        <v>0</v>
      </c>
      <c r="J66" s="19">
        <f t="shared" si="2"/>
        <v>0</v>
      </c>
      <c r="K66" s="11">
        <f t="shared" si="3"/>
        <v>0</v>
      </c>
      <c r="L66" s="11">
        <f t="shared" si="4"/>
        <v>0</v>
      </c>
      <c r="M66" s="11">
        <f t="shared" si="8"/>
        <v>58.098887417965614</v>
      </c>
      <c r="N66" s="11">
        <f t="shared" si="9"/>
        <v>132.76922050083402</v>
      </c>
      <c r="O66" s="11">
        <f t="shared" si="10"/>
        <v>128.67847402481169</v>
      </c>
      <c r="P66" s="11">
        <f t="shared" si="11"/>
        <v>24.982394360303658</v>
      </c>
      <c r="Q66" s="13">
        <f t="shared" si="5"/>
        <v>-10271.520000000002</v>
      </c>
      <c r="R66" s="13">
        <f t="shared" si="6"/>
        <v>10172.843632657317</v>
      </c>
      <c r="S66" s="13"/>
      <c r="T66" s="13">
        <f t="shared" si="7"/>
        <v>10271.520000000002</v>
      </c>
      <c r="U66" s="5">
        <f t="shared" si="12"/>
        <v>-9.6067930883341202E-3</v>
      </c>
    </row>
    <row r="67" spans="1:21" ht="12.75" customHeight="1" x14ac:dyDescent="0.2">
      <c r="A67" s="6">
        <v>39564</v>
      </c>
      <c r="B67" s="2">
        <v>56.045380000000002</v>
      </c>
      <c r="C67" s="2">
        <v>22.8017</v>
      </c>
      <c r="D67" s="2">
        <v>22.522690000000001</v>
      </c>
      <c r="E67" s="2">
        <v>42.52</v>
      </c>
      <c r="H67" s="13">
        <f>IF(int=Weekly,-$B$4,IF(int=Bi_Weekly,-$B$4,IF(int=Monthly,0,IF(int=Quarterly,0,IF(int=Yearly,0,IF(int=None,0,0))))))</f>
        <v>-489.12</v>
      </c>
      <c r="I67" s="11">
        <f t="shared" si="1"/>
        <v>2.7988173869103927</v>
      </c>
      <c r="J67" s="19">
        <f t="shared" si="2"/>
        <v>6.2315248424459577</v>
      </c>
      <c r="K67" s="11">
        <f t="shared" si="3"/>
        <v>6.2804888758847195</v>
      </c>
      <c r="L67" s="11">
        <f t="shared" si="4"/>
        <v>1.1457279397930387</v>
      </c>
      <c r="M67" s="11">
        <f t="shared" si="8"/>
        <v>60.897704804876007</v>
      </c>
      <c r="N67" s="11">
        <f t="shared" si="9"/>
        <v>139.00074534327999</v>
      </c>
      <c r="O67" s="11">
        <f t="shared" si="10"/>
        <v>134.95896290069641</v>
      </c>
      <c r="P67" s="11">
        <f t="shared" si="11"/>
        <v>26.128122300096695</v>
      </c>
      <c r="Q67" s="13">
        <f t="shared" si="5"/>
        <v>-10760.640000000003</v>
      </c>
      <c r="R67" s="13">
        <f t="shared" si="6"/>
        <v>10733.094946344967</v>
      </c>
      <c r="S67" s="13"/>
      <c r="T67" s="13">
        <f t="shared" si="7"/>
        <v>10760.640000000003</v>
      </c>
      <c r="U67" s="5">
        <f t="shared" si="12"/>
        <v>-2.5597969688639921E-3</v>
      </c>
    </row>
    <row r="68" spans="1:21" ht="12.75" customHeight="1" x14ac:dyDescent="0.2">
      <c r="A68" s="6">
        <v>39571</v>
      </c>
      <c r="B68" s="2">
        <v>56.701839999999997</v>
      </c>
      <c r="C68" s="2">
        <v>22.998239999999999</v>
      </c>
      <c r="D68" s="2">
        <v>22.68477</v>
      </c>
      <c r="E68" s="2">
        <v>42.46</v>
      </c>
      <c r="H68" s="13">
        <f>IF(int=Weekly,-$B$4,IF(int=Bi_Weekly,0,IF(int=Monthly,0,IF(int=Quarterly,0,IF(int=Yearly,0,IF(int=None,0,0))))))</f>
        <v>0</v>
      </c>
      <c r="I68" s="11">
        <f t="shared" si="1"/>
        <v>0</v>
      </c>
      <c r="J68" s="19">
        <f t="shared" si="2"/>
        <v>0</v>
      </c>
      <c r="K68" s="11">
        <f t="shared" si="3"/>
        <v>0</v>
      </c>
      <c r="L68" s="11">
        <f t="shared" si="4"/>
        <v>0</v>
      </c>
      <c r="M68" s="11">
        <f t="shared" si="8"/>
        <v>60.897704804876007</v>
      </c>
      <c r="N68" s="11">
        <f t="shared" si="9"/>
        <v>139.00074534327999</v>
      </c>
      <c r="O68" s="11">
        <f t="shared" si="10"/>
        <v>134.95896290069641</v>
      </c>
      <c r="P68" s="11">
        <f t="shared" si="11"/>
        <v>26.128122300096695</v>
      </c>
      <c r="Q68" s="13">
        <f t="shared" si="5"/>
        <v>-10760.640000000003</v>
      </c>
      <c r="R68" s="13">
        <f t="shared" si="6"/>
        <v>10820.697521499882</v>
      </c>
      <c r="S68" s="13"/>
      <c r="T68" s="13">
        <f t="shared" si="7"/>
        <v>10760.640000000003</v>
      </c>
      <c r="U68" s="5">
        <f t="shared" si="12"/>
        <v>5.5812220741404683E-3</v>
      </c>
    </row>
    <row r="69" spans="1:21" ht="12.75" customHeight="1" x14ac:dyDescent="0.2">
      <c r="A69" s="6">
        <v>39578</v>
      </c>
      <c r="B69" s="2">
        <v>55.721139999999998</v>
      </c>
      <c r="C69" s="2">
        <v>23.08653</v>
      </c>
      <c r="D69" s="2">
        <v>22.418880000000001</v>
      </c>
      <c r="E69" s="2">
        <v>41.96</v>
      </c>
      <c r="H69" s="13">
        <f>IF(int=Weekly,-$B$4,IF(int=Bi_Weekly,-$B$4,IF(int=Monthly,-$B$4,IF(int=Quarterly,0,IF(int=Yearly,0,IF(int=None,0,0))))))</f>
        <v>-489.12</v>
      </c>
      <c r="I69" s="11">
        <f t="shared" si="1"/>
        <v>2.8151036393009905</v>
      </c>
      <c r="J69" s="19">
        <f t="shared" si="2"/>
        <v>6.1546434219434447</v>
      </c>
      <c r="K69" s="11">
        <f t="shared" si="3"/>
        <v>6.3095705048601891</v>
      </c>
      <c r="L69" s="11">
        <f t="shared" si="4"/>
        <v>1.1610188751191612</v>
      </c>
      <c r="M69" s="11">
        <f t="shared" si="8"/>
        <v>63.712808444177</v>
      </c>
      <c r="N69" s="11">
        <f t="shared" si="9"/>
        <v>145.15538876522342</v>
      </c>
      <c r="O69" s="11">
        <f t="shared" si="10"/>
        <v>141.26853340555658</v>
      </c>
      <c r="P69" s="11">
        <f t="shared" si="11"/>
        <v>27.289141175215857</v>
      </c>
      <c r="Q69" s="13">
        <f t="shared" si="5"/>
        <v>-11249.760000000004</v>
      </c>
      <c r="R69" s="13">
        <f t="shared" si="6"/>
        <v>11213.419218408384</v>
      </c>
      <c r="S69" s="13"/>
      <c r="T69" s="13">
        <f t="shared" si="7"/>
        <v>11249.760000000004</v>
      </c>
      <c r="U69" s="5">
        <f t="shared" si="12"/>
        <v>-3.2303606113925909E-3</v>
      </c>
    </row>
    <row r="70" spans="1:21" ht="12.75" customHeight="1" x14ac:dyDescent="0.2">
      <c r="A70" s="6">
        <v>39585</v>
      </c>
      <c r="B70" s="2">
        <v>57.242060000000002</v>
      </c>
      <c r="C70" s="2">
        <v>23.906009999999998</v>
      </c>
      <c r="D70" s="2">
        <v>23.185120000000001</v>
      </c>
      <c r="E70" s="2">
        <v>42.12</v>
      </c>
      <c r="H70" s="13">
        <f>IF(int=Weekly,-$B$4,IF(int=Bi_Weekly,0,IF(int=Monthly,0,IF(int=Quarterly,0,IF(int=Yearly,0,IF(int=None,0,0))))))</f>
        <v>0</v>
      </c>
      <c r="I70" s="11">
        <f t="shared" si="1"/>
        <v>0</v>
      </c>
      <c r="J70" s="19">
        <f t="shared" si="2"/>
        <v>0</v>
      </c>
      <c r="K70" s="11">
        <f t="shared" si="3"/>
        <v>0</v>
      </c>
      <c r="L70" s="11">
        <f t="shared" si="4"/>
        <v>0</v>
      </c>
      <c r="M70" s="11">
        <f t="shared" si="8"/>
        <v>63.712808444177</v>
      </c>
      <c r="N70" s="11">
        <f t="shared" si="9"/>
        <v>145.15538876522342</v>
      </c>
      <c r="O70" s="11">
        <f t="shared" si="10"/>
        <v>141.26853340555658</v>
      </c>
      <c r="P70" s="11">
        <f t="shared" si="11"/>
        <v>27.289141175215857</v>
      </c>
      <c r="Q70" s="13">
        <f t="shared" si="5"/>
        <v>-11249.760000000004</v>
      </c>
      <c r="R70" s="13">
        <f t="shared" si="6"/>
        <v>11541.885104637335</v>
      </c>
      <c r="S70" s="13"/>
      <c r="T70" s="13">
        <f t="shared" si="7"/>
        <v>11249.760000000004</v>
      </c>
      <c r="U70" s="5">
        <f t="shared" si="12"/>
        <v>2.5967229935334624E-2</v>
      </c>
    </row>
    <row r="71" spans="1:21" ht="12.75" customHeight="1" x14ac:dyDescent="0.2">
      <c r="A71" s="6">
        <v>39592</v>
      </c>
      <c r="B71" s="2">
        <v>55.28051</v>
      </c>
      <c r="C71" s="2">
        <v>23.227</v>
      </c>
      <c r="D71" s="2">
        <v>22.642299999999999</v>
      </c>
      <c r="E71" s="2">
        <v>42.19</v>
      </c>
      <c r="H71" s="13">
        <f>IF(int=Weekly,-$B$4,IF(int=Bi_Weekly,-$B$4,IF(int=Monthly,0,IF(int=Quarterly,0,IF(int=Yearly,0,IF(int=None,0,0))))))</f>
        <v>-489.12</v>
      </c>
      <c r="I71" s="11">
        <f t="shared" si="1"/>
        <v>2.8375422730361928</v>
      </c>
      <c r="J71" s="19">
        <f t="shared" si="2"/>
        <v>6.1174219658156455</v>
      </c>
      <c r="K71" s="11">
        <f t="shared" si="3"/>
        <v>6.2473116247024381</v>
      </c>
      <c r="L71" s="11">
        <f t="shared" si="4"/>
        <v>1.154689547286087</v>
      </c>
      <c r="M71" s="11">
        <f t="shared" si="8"/>
        <v>66.550350717213192</v>
      </c>
      <c r="N71" s="11">
        <f t="shared" si="9"/>
        <v>151.27281073103907</v>
      </c>
      <c r="O71" s="11">
        <f t="shared" si="10"/>
        <v>147.51584503025902</v>
      </c>
      <c r="P71" s="11">
        <f t="shared" si="11"/>
        <v>28.443830722501943</v>
      </c>
      <c r="Q71" s="13">
        <f t="shared" si="5"/>
        <v>-11738.880000000005</v>
      </c>
      <c r="R71" s="13">
        <f t="shared" si="6"/>
        <v>11732.694139287247</v>
      </c>
      <c r="S71" s="13"/>
      <c r="T71" s="13">
        <f t="shared" si="7"/>
        <v>11738.880000000005</v>
      </c>
      <c r="U71" s="5">
        <f t="shared" si="12"/>
        <v>-5.2695493205112687E-4</v>
      </c>
    </row>
    <row r="72" spans="1:21" ht="12.75" customHeight="1" x14ac:dyDescent="0.2">
      <c r="A72" s="6">
        <v>39599</v>
      </c>
      <c r="B72" s="2">
        <v>56.277529999999999</v>
      </c>
      <c r="C72" s="2">
        <v>23.869070000000001</v>
      </c>
      <c r="D72" s="2">
        <v>23.37546</v>
      </c>
      <c r="E72" s="2">
        <v>43.03</v>
      </c>
      <c r="H72" s="13">
        <f>IF(int=Weekly,-$B$4,IF(int=Bi_Weekly,0,IF(int=Monthly,0,IF(int=Quarterly,0,IF(int=Yearly,0,IF(int=None,0,0))))))</f>
        <v>0</v>
      </c>
      <c r="I72" s="11">
        <f t="shared" si="1"/>
        <v>0</v>
      </c>
      <c r="J72" s="19">
        <f t="shared" si="2"/>
        <v>0</v>
      </c>
      <c r="K72" s="11">
        <f t="shared" si="3"/>
        <v>0</v>
      </c>
      <c r="L72" s="11">
        <f t="shared" si="4"/>
        <v>0</v>
      </c>
      <c r="M72" s="11">
        <f t="shared" si="8"/>
        <v>66.550350717213192</v>
      </c>
      <c r="N72" s="11">
        <f t="shared" si="9"/>
        <v>151.27281073103907</v>
      </c>
      <c r="O72" s="11">
        <f t="shared" si="10"/>
        <v>147.51584503025902</v>
      </c>
      <c r="P72" s="11">
        <f t="shared" si="11"/>
        <v>28.443830722501943</v>
      </c>
      <c r="Q72" s="13">
        <f t="shared" si="5"/>
        <v>-11738.880000000005</v>
      </c>
      <c r="R72" s="13">
        <f t="shared" si="6"/>
        <v>12028.219438294687</v>
      </c>
      <c r="S72" s="13"/>
      <c r="T72" s="13">
        <f t="shared" si="7"/>
        <v>11738.880000000005</v>
      </c>
      <c r="U72" s="5">
        <f t="shared" si="12"/>
        <v>2.4647959455645019E-2</v>
      </c>
    </row>
    <row r="73" spans="1:21" ht="12.75" customHeight="1" x14ac:dyDescent="0.2">
      <c r="A73" s="6">
        <v>39606</v>
      </c>
      <c r="B73" s="2">
        <v>54.728839999999998</v>
      </c>
      <c r="C73" s="2">
        <v>23.650970000000001</v>
      </c>
      <c r="D73" s="2">
        <v>23.073889999999999</v>
      </c>
      <c r="E73" s="2">
        <v>43.01</v>
      </c>
      <c r="H73" s="13">
        <f>IF(int=Weekly,-$B$4,IF(int=Bi_Weekly,-$B$4,IF(int=Monthly,-$B$4,IF(int=Quarterly,0,IF(int=Yearly,0,IF(int=None,0,0))))))</f>
        <v>-489.12</v>
      </c>
      <c r="I73" s="11">
        <f t="shared" si="1"/>
        <v>2.8661448698711687</v>
      </c>
      <c r="J73" s="19">
        <f t="shared" si="2"/>
        <v>6.0077603582432344</v>
      </c>
      <c r="K73" s="11">
        <f t="shared" si="3"/>
        <v>6.1304575864754502</v>
      </c>
      <c r="L73" s="11">
        <f t="shared" si="4"/>
        <v>1.1326750058126021</v>
      </c>
      <c r="M73" s="11">
        <f t="shared" si="8"/>
        <v>69.416495587084356</v>
      </c>
      <c r="N73" s="11">
        <f t="shared" si="9"/>
        <v>157.28057108928232</v>
      </c>
      <c r="O73" s="11">
        <f t="shared" si="10"/>
        <v>153.64630261673446</v>
      </c>
      <c r="P73" s="11">
        <f t="shared" si="11"/>
        <v>29.576505728314544</v>
      </c>
      <c r="Q73" s="13">
        <f t="shared" si="5"/>
        <v>-12228.000000000005</v>
      </c>
      <c r="R73" s="13">
        <f t="shared" si="6"/>
        <v>12336.225745621781</v>
      </c>
      <c r="S73" s="13"/>
      <c r="T73" s="13">
        <f t="shared" si="7"/>
        <v>12228.000000000005</v>
      </c>
      <c r="U73" s="5">
        <f t="shared" si="12"/>
        <v>8.8506497891540636E-3</v>
      </c>
    </row>
    <row r="74" spans="1:21" ht="12.75" customHeight="1" x14ac:dyDescent="0.2">
      <c r="A74" s="6">
        <v>39613</v>
      </c>
      <c r="B74" s="2">
        <v>54.718089999999997</v>
      </c>
      <c r="C74" s="2">
        <v>23.440560000000001</v>
      </c>
      <c r="D74" s="2">
        <v>22.909089999999999</v>
      </c>
      <c r="E74" s="2">
        <v>42.64</v>
      </c>
      <c r="H74" s="13">
        <f>IF(int=Weekly,-$B$4,IF(int=Bi_Weekly,0,IF(int=Monthly,0,IF(int=Quarterly,0,IF(int=Yearly,0,IF(int=None,0,0))))))</f>
        <v>0</v>
      </c>
      <c r="I74" s="11">
        <f t="shared" si="1"/>
        <v>0</v>
      </c>
      <c r="J74" s="19">
        <f t="shared" si="2"/>
        <v>0</v>
      </c>
      <c r="K74" s="11">
        <f t="shared" si="3"/>
        <v>0</v>
      </c>
      <c r="L74" s="11">
        <f t="shared" si="4"/>
        <v>0</v>
      </c>
      <c r="M74" s="11">
        <f t="shared" si="8"/>
        <v>69.416495587084356</v>
      </c>
      <c r="N74" s="11">
        <f t="shared" si="9"/>
        <v>157.28057108928232</v>
      </c>
      <c r="O74" s="11">
        <f t="shared" si="10"/>
        <v>153.64630261673446</v>
      </c>
      <c r="P74" s="11">
        <f t="shared" si="11"/>
        <v>29.576505728314544</v>
      </c>
      <c r="Q74" s="13">
        <f t="shared" si="5"/>
        <v>-12228.000000000005</v>
      </c>
      <c r="R74" s="13">
        <f t="shared" si="6"/>
        <v>12266.121895540608</v>
      </c>
      <c r="S74" s="13"/>
      <c r="T74" s="13">
        <f t="shared" si="7"/>
        <v>12228.000000000005</v>
      </c>
      <c r="U74" s="5">
        <f t="shared" si="12"/>
        <v>3.1175904105824603E-3</v>
      </c>
    </row>
    <row r="75" spans="1:21" ht="12.75" customHeight="1" x14ac:dyDescent="0.2">
      <c r="A75" s="6">
        <v>39620</v>
      </c>
      <c r="B75" s="2">
        <v>53.04242</v>
      </c>
      <c r="C75" s="2">
        <v>23.144130000000001</v>
      </c>
      <c r="D75" s="2">
        <v>22.75506</v>
      </c>
      <c r="E75" s="2">
        <v>43.02</v>
      </c>
      <c r="H75" s="13">
        <f>IF(int=Weekly,-$B$4,IF(int=Bi_Weekly,-$B$4,IF(int=Monthly,0,IF(int=Quarterly,0,IF(int=Yearly,0,IF(int=None,0,0))))))</f>
        <v>-489.12</v>
      </c>
      <c r="I75" s="11">
        <f t="shared" si="1"/>
        <v>2.9572705016098437</v>
      </c>
      <c r="J75" s="19">
        <f t="shared" si="2"/>
        <v>6.1393260407714614</v>
      </c>
      <c r="K75" s="11">
        <f t="shared" si="3"/>
        <v>6.2163538131738614</v>
      </c>
      <c r="L75" s="11">
        <f t="shared" si="4"/>
        <v>1.1324117154811717</v>
      </c>
      <c r="M75" s="11">
        <f t="shared" si="8"/>
        <v>72.373766088694197</v>
      </c>
      <c r="N75" s="11">
        <f t="shared" si="9"/>
        <v>163.41989713005378</v>
      </c>
      <c r="O75" s="11">
        <f t="shared" si="10"/>
        <v>159.86265642990833</v>
      </c>
      <c r="P75" s="11">
        <f t="shared" si="11"/>
        <v>30.708917443795716</v>
      </c>
      <c r="Q75" s="13">
        <f t="shared" si="5"/>
        <v>-12717.120000000006</v>
      </c>
      <c r="R75" s="13">
        <f t="shared" si="6"/>
        <v>12579.873008876908</v>
      </c>
      <c r="S75" s="13"/>
      <c r="T75" s="13">
        <f t="shared" si="7"/>
        <v>12717.120000000006</v>
      </c>
      <c r="U75" s="5">
        <f t="shared" si="12"/>
        <v>-1.0792301332620879E-2</v>
      </c>
    </row>
    <row r="76" spans="1:21" ht="12.75" customHeight="1" x14ac:dyDescent="0.2">
      <c r="A76" s="6">
        <v>39627</v>
      </c>
      <c r="B76" s="2">
        <v>51.477290000000004</v>
      </c>
      <c r="C76" s="2">
        <v>22.30958</v>
      </c>
      <c r="D76" s="2">
        <v>21.824210000000001</v>
      </c>
      <c r="E76" s="2">
        <v>43.31</v>
      </c>
      <c r="H76" s="13">
        <f>IF(int=Weekly,-$B$4,IF(int=Bi_Weekly,0,IF(int=Monthly,0,IF(int=Quarterly,0,IF(int=Yearly,0,IF(int=None,0,0))))))</f>
        <v>0</v>
      </c>
      <c r="I76" s="11">
        <f t="shared" si="1"/>
        <v>0</v>
      </c>
      <c r="J76" s="19">
        <f t="shared" si="2"/>
        <v>0</v>
      </c>
      <c r="K76" s="11">
        <f t="shared" si="3"/>
        <v>0</v>
      </c>
      <c r="L76" s="11">
        <f t="shared" si="4"/>
        <v>0</v>
      </c>
      <c r="M76" s="11">
        <f t="shared" si="8"/>
        <v>72.373766088694197</v>
      </c>
      <c r="N76" s="11">
        <f t="shared" si="9"/>
        <v>163.41989713005378</v>
      </c>
      <c r="O76" s="11">
        <f t="shared" si="10"/>
        <v>159.86265642990833</v>
      </c>
      <c r="P76" s="11">
        <f t="shared" si="11"/>
        <v>30.708917443795716</v>
      </c>
      <c r="Q76" s="13">
        <f t="shared" si="5"/>
        <v>-12717.120000000006</v>
      </c>
      <c r="R76" s="13">
        <f t="shared" si="6"/>
        <v>12190.314013529545</v>
      </c>
      <c r="S76" s="13"/>
      <c r="T76" s="13">
        <f t="shared" si="7"/>
        <v>12717.120000000006</v>
      </c>
      <c r="U76" s="5">
        <f t="shared" si="12"/>
        <v>-4.1424944206743364E-2</v>
      </c>
    </row>
    <row r="77" spans="1:21" ht="12.75" customHeight="1" x14ac:dyDescent="0.2">
      <c r="A77" s="6">
        <v>39634</v>
      </c>
      <c r="B77" s="2">
        <v>50.871200000000002</v>
      </c>
      <c r="C77" s="2">
        <v>21.3231</v>
      </c>
      <c r="D77" s="2">
        <v>20.845500000000001</v>
      </c>
      <c r="E77" s="2">
        <v>43.39</v>
      </c>
      <c r="H77" s="13">
        <f>IF(int=Weekly,-$B$4,IF(int=Bi_Weekly,-$B$4,IF(int=Monthly,-$B$4,IF(int=Quarterly,-$B$4,IF(int=Yearly,-$B$4,IF(int=None,0,0))))))</f>
        <v>-489.12</v>
      </c>
      <c r="I77" s="11">
        <f t="shared" si="1"/>
        <v>3.0834889682177735</v>
      </c>
      <c r="J77" s="19">
        <f t="shared" si="2"/>
        <v>6.6636352125160041</v>
      </c>
      <c r="K77" s="11">
        <f t="shared" si="3"/>
        <v>6.7858052817154784</v>
      </c>
      <c r="L77" s="11">
        <f t="shared" si="4"/>
        <v>1.1227552892371515</v>
      </c>
      <c r="M77" s="11">
        <f t="shared" si="8"/>
        <v>75.457255056911976</v>
      </c>
      <c r="N77" s="11">
        <f t="shared" si="9"/>
        <v>170.08353234256978</v>
      </c>
      <c r="O77" s="11">
        <f t="shared" si="10"/>
        <v>166.64846171162381</v>
      </c>
      <c r="P77" s="11">
        <f t="shared" si="11"/>
        <v>31.831672733032867</v>
      </c>
      <c r="Q77" s="13">
        <f t="shared" si="5"/>
        <v>-13206.240000000007</v>
      </c>
      <c r="R77" s="13">
        <f t="shared" si="6"/>
        <v>12320.356070440981</v>
      </c>
      <c r="S77" s="13"/>
      <c r="T77" s="13">
        <f t="shared" si="7"/>
        <v>13206.240000000007</v>
      </c>
      <c r="U77" s="5">
        <f t="shared" si="12"/>
        <v>-6.7080708025829106E-2</v>
      </c>
    </row>
    <row r="78" spans="1:21" ht="12.75" customHeight="1" x14ac:dyDescent="0.2">
      <c r="A78" s="6">
        <v>39641</v>
      </c>
      <c r="B78" s="2">
        <v>49.96067</v>
      </c>
      <c r="C78" s="2">
        <v>21.35547</v>
      </c>
      <c r="D78" s="2">
        <v>20.969290000000001</v>
      </c>
      <c r="E78" s="2">
        <v>43.4</v>
      </c>
      <c r="H78" s="13">
        <f>IF(int=Weekly,-$B$4,IF(int=Bi_Weekly,0,IF(int=Monthly,0,IF(int=Quarterly,0,IF(int=Yearly,0,IF(int=None,0,0))))))</f>
        <v>0</v>
      </c>
      <c r="I78" s="11">
        <f t="shared" si="1"/>
        <v>0</v>
      </c>
      <c r="J78" s="19">
        <f t="shared" si="2"/>
        <v>0</v>
      </c>
      <c r="K78" s="11">
        <f t="shared" si="3"/>
        <v>0</v>
      </c>
      <c r="L78" s="11">
        <f t="shared" si="4"/>
        <v>0</v>
      </c>
      <c r="M78" s="11">
        <f t="shared" si="8"/>
        <v>75.457255056911976</v>
      </c>
      <c r="N78" s="11">
        <f t="shared" si="9"/>
        <v>170.08353234256978</v>
      </c>
      <c r="O78" s="11">
        <f t="shared" si="10"/>
        <v>166.64846171162381</v>
      </c>
      <c r="P78" s="11">
        <f t="shared" si="11"/>
        <v>31.831672733032867</v>
      </c>
      <c r="Q78" s="13">
        <f t="shared" si="5"/>
        <v>-13206.240000000007</v>
      </c>
      <c r="R78" s="13">
        <f t="shared" si="6"/>
        <v>12278.103309738552</v>
      </c>
      <c r="S78" s="13"/>
      <c r="T78" s="13">
        <f t="shared" si="7"/>
        <v>13206.240000000007</v>
      </c>
      <c r="U78" s="5">
        <f t="shared" si="12"/>
        <v>-7.0280162276428082E-2</v>
      </c>
    </row>
    <row r="79" spans="1:21" ht="12.75" customHeight="1" x14ac:dyDescent="0.2">
      <c r="A79" s="6">
        <v>39648</v>
      </c>
      <c r="B79" s="2">
        <v>50.820860000000003</v>
      </c>
      <c r="C79" s="2">
        <v>21.701650000000001</v>
      </c>
      <c r="D79" s="2">
        <v>21.541029999999999</v>
      </c>
      <c r="E79" s="2">
        <v>43.44</v>
      </c>
      <c r="H79" s="13">
        <f>IF(int=Weekly,-$B$4,IF(int=Bi_Weekly,-$B$4,IF(int=Monthly,0,IF(int=Quarterly,0,IF(int=Yearly,0,IF(int=None,0,0))))))</f>
        <v>-489.12</v>
      </c>
      <c r="I79" s="11">
        <f t="shared" si="1"/>
        <v>3.0865432816367133</v>
      </c>
      <c r="J79" s="19">
        <f t="shared" si="2"/>
        <v>6.547398930496068</v>
      </c>
      <c r="K79" s="11">
        <f t="shared" si="3"/>
        <v>6.5667010351872692</v>
      </c>
      <c r="L79" s="11">
        <f t="shared" si="4"/>
        <v>1.1214629834254146</v>
      </c>
      <c r="M79" s="11">
        <f t="shared" si="8"/>
        <v>78.543798338548683</v>
      </c>
      <c r="N79" s="11">
        <f t="shared" si="9"/>
        <v>176.63093127306584</v>
      </c>
      <c r="O79" s="11">
        <f t="shared" si="10"/>
        <v>173.21516274681107</v>
      </c>
      <c r="P79" s="11">
        <f t="shared" si="11"/>
        <v>32.953135716458284</v>
      </c>
      <c r="Q79" s="13">
        <f t="shared" si="5"/>
        <v>-13695.360000000008</v>
      </c>
      <c r="R79" s="13">
        <f t="shared" si="6"/>
        <v>12987.563261600631</v>
      </c>
      <c r="S79" s="13"/>
      <c r="T79" s="13">
        <f t="shared" si="7"/>
        <v>13695.360000000008</v>
      </c>
      <c r="U79" s="5">
        <f t="shared" si="12"/>
        <v>-5.1681499310669898E-2</v>
      </c>
    </row>
    <row r="80" spans="1:21" ht="12.75" customHeight="1" x14ac:dyDescent="0.2">
      <c r="A80" s="6">
        <v>39655</v>
      </c>
      <c r="B80" s="2">
        <v>50.702530000000003</v>
      </c>
      <c r="C80" s="2">
        <v>21.572289999999999</v>
      </c>
      <c r="D80" s="2">
        <v>21.92812</v>
      </c>
      <c r="E80" s="2">
        <v>42.98</v>
      </c>
      <c r="H80" s="13">
        <f>IF(int=Weekly,-$B$4,IF(int=Bi_Weekly,0,IF(int=Monthly,0,IF(int=Quarterly,0,IF(int=Yearly,0,IF(int=None,0,0))))))</f>
        <v>0</v>
      </c>
      <c r="I80" s="11">
        <f t="shared" si="1"/>
        <v>0</v>
      </c>
      <c r="J80" s="19">
        <f t="shared" si="2"/>
        <v>0</v>
      </c>
      <c r="K80" s="11">
        <f t="shared" si="3"/>
        <v>0</v>
      </c>
      <c r="L80" s="11">
        <f t="shared" si="4"/>
        <v>0</v>
      </c>
      <c r="M80" s="11">
        <f t="shared" si="8"/>
        <v>78.543798338548683</v>
      </c>
      <c r="N80" s="11">
        <f t="shared" si="9"/>
        <v>176.63093127306584</v>
      </c>
      <c r="O80" s="11">
        <f t="shared" si="10"/>
        <v>173.21516274681107</v>
      </c>
      <c r="P80" s="11">
        <f t="shared" si="11"/>
        <v>32.953135716458284</v>
      </c>
      <c r="Q80" s="13">
        <f t="shared" si="5"/>
        <v>-13695.360000000008</v>
      </c>
      <c r="R80" s="13">
        <f t="shared" si="6"/>
        <v>13007.311611591838</v>
      </c>
      <c r="S80" s="13"/>
      <c r="T80" s="13">
        <f t="shared" si="7"/>
        <v>13695.360000000008</v>
      </c>
      <c r="U80" s="5">
        <f t="shared" si="12"/>
        <v>-5.0239525533331664E-2</v>
      </c>
    </row>
    <row r="81" spans="1:21" ht="12.75" customHeight="1" x14ac:dyDescent="0.2">
      <c r="A81" s="6">
        <v>39662</v>
      </c>
      <c r="B81" s="2">
        <v>50.82246</v>
      </c>
      <c r="C81" s="2">
        <v>21.73075</v>
      </c>
      <c r="D81" s="2">
        <v>22.09619</v>
      </c>
      <c r="E81" s="2">
        <v>42.76</v>
      </c>
      <c r="H81" s="13">
        <f>IF(int=Weekly,-$B$4,IF(int=Bi_Weekly,-$B$4,IF(int=Monthly,-$B$4,IF(int=Quarterly,0,IF(int=Yearly,0,IF(int=None,0,0))))))</f>
        <v>-489.12</v>
      </c>
      <c r="I81" s="11">
        <f t="shared" si="1"/>
        <v>3.0864461106369112</v>
      </c>
      <c r="J81" s="19">
        <f t="shared" si="2"/>
        <v>6.5386312023284976</v>
      </c>
      <c r="K81" s="11">
        <f t="shared" si="3"/>
        <v>6.4017146847488196</v>
      </c>
      <c r="L81" s="11">
        <f t="shared" si="4"/>
        <v>1.1392972871842846</v>
      </c>
      <c r="M81" s="11">
        <f t="shared" si="8"/>
        <v>81.630244449185597</v>
      </c>
      <c r="N81" s="11">
        <f t="shared" si="9"/>
        <v>183.16956247539434</v>
      </c>
      <c r="O81" s="11">
        <f t="shared" si="10"/>
        <v>179.61687743155989</v>
      </c>
      <c r="P81" s="11">
        <f t="shared" si="11"/>
        <v>34.092433003642569</v>
      </c>
      <c r="Q81" s="13">
        <f t="shared" si="5"/>
        <v>-14184.480000000009</v>
      </c>
      <c r="R81" s="13">
        <f t="shared" si="6"/>
        <v>13555.702889241349</v>
      </c>
      <c r="S81" s="13"/>
      <c r="T81" s="13">
        <f t="shared" si="7"/>
        <v>14184.480000000009</v>
      </c>
      <c r="U81" s="5">
        <f t="shared" si="12"/>
        <v>-4.4328527429885245E-2</v>
      </c>
    </row>
    <row r="82" spans="1:21" ht="12.75" customHeight="1" x14ac:dyDescent="0.2">
      <c r="A82" s="6">
        <v>39669</v>
      </c>
      <c r="B82" s="2">
        <v>52.302750000000003</v>
      </c>
      <c r="C82" s="2">
        <v>22.08511</v>
      </c>
      <c r="D82" s="2">
        <v>22.899100000000001</v>
      </c>
      <c r="E82" s="2">
        <v>42.88</v>
      </c>
      <c r="H82" s="13">
        <f>IF(int=Weekly,-$B$4,IF(int=Bi_Weekly,0,IF(int=Monthly,0,IF(int=Quarterly,0,IF(int=Yearly,0,IF(int=None,0,0))))))</f>
        <v>0</v>
      </c>
      <c r="I82" s="11">
        <f t="shared" si="1"/>
        <v>0</v>
      </c>
      <c r="J82" s="19">
        <f t="shared" si="2"/>
        <v>0</v>
      </c>
      <c r="K82" s="11">
        <f t="shared" si="3"/>
        <v>0</v>
      </c>
      <c r="L82" s="11">
        <f t="shared" si="4"/>
        <v>0</v>
      </c>
      <c r="M82" s="11">
        <f t="shared" si="8"/>
        <v>81.630244449185597</v>
      </c>
      <c r="N82" s="11">
        <f t="shared" si="9"/>
        <v>183.16956247539434</v>
      </c>
      <c r="O82" s="11">
        <f t="shared" si="10"/>
        <v>179.61687743155989</v>
      </c>
      <c r="P82" s="11">
        <f t="shared" si="11"/>
        <v>34.092433003642569</v>
      </c>
      <c r="Q82" s="13">
        <f t="shared" si="5"/>
        <v>-14184.480000000009</v>
      </c>
      <c r="R82" s="13">
        <f t="shared" si="6"/>
        <v>13889.754568974826</v>
      </c>
      <c r="S82" s="13"/>
      <c r="T82" s="13">
        <f t="shared" si="7"/>
        <v>14184.480000000009</v>
      </c>
      <c r="U82" s="5">
        <f t="shared" si="12"/>
        <v>-2.0778021543629621E-2</v>
      </c>
    </row>
    <row r="83" spans="1:21" ht="12.75" customHeight="1" x14ac:dyDescent="0.2">
      <c r="A83" s="6">
        <v>39676</v>
      </c>
      <c r="B83" s="2">
        <v>52.416930000000001</v>
      </c>
      <c r="C83" s="2">
        <v>22.317530000000001</v>
      </c>
      <c r="D83" s="2">
        <v>23.479289999999999</v>
      </c>
      <c r="E83" s="2">
        <v>43.35</v>
      </c>
      <c r="H83" s="13">
        <f>IF(int=Weekly,-$B$4,IF(int=Bi_Weekly,-$B$4,IF(int=Monthly,0,IF(int=Quarterly,0,IF(int=Yearly,0,IF(int=None,0,0))))))</f>
        <v>-489.12</v>
      </c>
      <c r="I83" s="11">
        <f t="shared" si="1"/>
        <v>2.9925595413542911</v>
      </c>
      <c r="J83" s="19">
        <f t="shared" si="2"/>
        <v>6.3667153130297125</v>
      </c>
      <c r="K83" s="11">
        <f t="shared" si="3"/>
        <v>6.024607388042825</v>
      </c>
      <c r="L83" s="11">
        <f t="shared" si="4"/>
        <v>1.1237912802768169</v>
      </c>
      <c r="M83" s="11">
        <f t="shared" si="8"/>
        <v>84.622803990539893</v>
      </c>
      <c r="N83" s="11">
        <f t="shared" si="9"/>
        <v>189.53627778842406</v>
      </c>
      <c r="O83" s="11">
        <f t="shared" si="10"/>
        <v>185.64148481960271</v>
      </c>
      <c r="P83" s="11">
        <f t="shared" si="11"/>
        <v>35.216224283919388</v>
      </c>
      <c r="Q83" s="13">
        <f t="shared" si="5"/>
        <v>-14673.600000000009</v>
      </c>
      <c r="R83" s="13">
        <f t="shared" si="6"/>
        <v>14551.002739625292</v>
      </c>
      <c r="S83" s="13"/>
      <c r="T83" s="13">
        <f t="shared" si="7"/>
        <v>14673.600000000009</v>
      </c>
      <c r="U83" s="5">
        <f t="shared" si="12"/>
        <v>-8.3549545016026183E-3</v>
      </c>
    </row>
    <row r="84" spans="1:21" ht="12.75" customHeight="1" x14ac:dyDescent="0.2">
      <c r="A84" s="6">
        <v>39683</v>
      </c>
      <c r="B84" s="2">
        <v>52.19838</v>
      </c>
      <c r="C84" s="2">
        <v>22.127929999999999</v>
      </c>
      <c r="D84" s="2">
        <v>22.98873</v>
      </c>
      <c r="E84" s="2">
        <v>43.56</v>
      </c>
      <c r="H84" s="13">
        <f>IF(int=Weekly,-$B$4,IF(int=Bi_Weekly,0,IF(int=Monthly,0,IF(int=Quarterly,0,IF(int=Yearly,0,IF(int=None,0,0))))))</f>
        <v>0</v>
      </c>
      <c r="I84" s="11">
        <f t="shared" si="1"/>
        <v>0</v>
      </c>
      <c r="J84" s="19">
        <f t="shared" si="2"/>
        <v>0</v>
      </c>
      <c r="K84" s="11">
        <f t="shared" si="3"/>
        <v>0</v>
      </c>
      <c r="L84" s="11">
        <f t="shared" si="4"/>
        <v>0</v>
      </c>
      <c r="M84" s="11">
        <f t="shared" si="8"/>
        <v>84.622803990539893</v>
      </c>
      <c r="N84" s="11">
        <f t="shared" si="9"/>
        <v>189.53627778842406</v>
      </c>
      <c r="O84" s="11">
        <f t="shared" si="10"/>
        <v>185.64148481960271</v>
      </c>
      <c r="P84" s="11">
        <f t="shared" si="11"/>
        <v>35.216224283919388</v>
      </c>
      <c r="Q84" s="13">
        <f t="shared" si="5"/>
        <v>-14673.600000000009</v>
      </c>
      <c r="R84" s="13">
        <f t="shared" si="6"/>
        <v>14412.899467850995</v>
      </c>
      <c r="S84" s="13"/>
      <c r="T84" s="13">
        <f t="shared" si="7"/>
        <v>14673.600000000009</v>
      </c>
      <c r="U84" s="5">
        <f t="shared" si="12"/>
        <v>-1.776663750879226E-2</v>
      </c>
    </row>
    <row r="85" spans="1:21" ht="12.75" customHeight="1" x14ac:dyDescent="0.2">
      <c r="A85" s="6">
        <v>39690</v>
      </c>
      <c r="B85" s="2">
        <v>51.838299999999997</v>
      </c>
      <c r="C85" s="2">
        <v>22.156600000000001</v>
      </c>
      <c r="D85" s="2">
        <v>22.985859999999999</v>
      </c>
      <c r="E85" s="2">
        <v>43.45</v>
      </c>
      <c r="H85" s="13">
        <f>IF(int=Weekly,-$B$4,IF(int=Bi_Weekly,-$B$4,IF(int=Monthly,-$B$4,IF(int=Quarterly,0,IF(int=Yearly,0,IF(int=None,0,0))))))</f>
        <v>-489.12</v>
      </c>
      <c r="I85" s="11">
        <f t="shared" si="1"/>
        <v>3.0259631199325594</v>
      </c>
      <c r="J85" s="19">
        <f t="shared" si="2"/>
        <v>6.4129586669434842</v>
      </c>
      <c r="K85" s="11">
        <f t="shared" si="3"/>
        <v>6.1539356804574643</v>
      </c>
      <c r="L85" s="11">
        <f t="shared" si="4"/>
        <v>1.1212048791714615</v>
      </c>
      <c r="M85" s="11">
        <f t="shared" si="8"/>
        <v>87.648767110472448</v>
      </c>
      <c r="N85" s="11">
        <f t="shared" si="9"/>
        <v>195.94923645536755</v>
      </c>
      <c r="O85" s="11">
        <f t="shared" si="10"/>
        <v>191.79542050006017</v>
      </c>
      <c r="P85" s="11">
        <f t="shared" si="11"/>
        <v>36.337429163090846</v>
      </c>
      <c r="Q85" s="13">
        <f t="shared" si="5"/>
        <v>-15162.72000000001</v>
      </c>
      <c r="R85" s="13">
        <f t="shared" si="6"/>
        <v>14872.575917941609</v>
      </c>
      <c r="S85" s="13"/>
      <c r="T85" s="13">
        <f t="shared" si="7"/>
        <v>15162.72000000001</v>
      </c>
      <c r="U85" s="5">
        <f t="shared" si="12"/>
        <v>-1.9135358435584227E-2</v>
      </c>
    </row>
    <row r="86" spans="1:21" ht="12.75" customHeight="1" x14ac:dyDescent="0.2">
      <c r="A86" s="6">
        <v>39697</v>
      </c>
      <c r="B86" s="2">
        <v>50.231589999999997</v>
      </c>
      <c r="C86" s="2">
        <v>21.34581</v>
      </c>
      <c r="D86" s="2">
        <v>22.396940000000001</v>
      </c>
      <c r="E86" s="2">
        <v>43.1</v>
      </c>
      <c r="H86" s="13">
        <f>IF(int=Weekly,-$B$4,IF(int=Bi_Weekly,0,IF(int=Monthly,0,IF(int=Quarterly,0,IF(int=Yearly,0,IF(int=None,0,0))))))</f>
        <v>0</v>
      </c>
      <c r="I86" s="11">
        <f t="shared" si="1"/>
        <v>0</v>
      </c>
      <c r="J86" s="19">
        <f t="shared" si="2"/>
        <v>0</v>
      </c>
      <c r="K86" s="11">
        <f t="shared" si="3"/>
        <v>0</v>
      </c>
      <c r="L86" s="11">
        <f t="shared" si="4"/>
        <v>0</v>
      </c>
      <c r="M86" s="11">
        <f t="shared" si="8"/>
        <v>87.648767110472448</v>
      </c>
      <c r="N86" s="11">
        <f t="shared" si="9"/>
        <v>195.94923645536755</v>
      </c>
      <c r="O86" s="11">
        <f t="shared" si="10"/>
        <v>191.79542050006017</v>
      </c>
      <c r="P86" s="11">
        <f t="shared" si="11"/>
        <v>36.337429163090846</v>
      </c>
      <c r="Q86" s="13">
        <f t="shared" si="5"/>
        <v>-15162.72000000001</v>
      </c>
      <c r="R86" s="13">
        <f t="shared" si="6"/>
        <v>14447.205826663918</v>
      </c>
      <c r="S86" s="13"/>
      <c r="T86" s="13">
        <f t="shared" si="7"/>
        <v>15162.72000000001</v>
      </c>
      <c r="U86" s="5">
        <f t="shared" si="12"/>
        <v>-4.7189038202650413E-2</v>
      </c>
    </row>
    <row r="87" spans="1:21" ht="12.75" customHeight="1" x14ac:dyDescent="0.2">
      <c r="A87" s="6">
        <v>39704</v>
      </c>
      <c r="B87" s="2">
        <v>50.638680000000001</v>
      </c>
      <c r="C87" s="2">
        <v>21.441549999999999</v>
      </c>
      <c r="D87" s="2">
        <v>22.630680000000002</v>
      </c>
      <c r="E87" s="2">
        <v>43.15</v>
      </c>
      <c r="H87" s="13">
        <f>IF(int=Weekly,-$B$4,IF(int=Bi_Weekly,-$B$4,IF(int=Monthly,0,IF(int=Quarterly,0,IF(int=Yearly,0,IF(int=None,0,0))))))</f>
        <v>-489.12</v>
      </c>
      <c r="I87" s="11">
        <f t="shared" si="1"/>
        <v>3.0976475690124623</v>
      </c>
      <c r="J87" s="19">
        <f t="shared" si="2"/>
        <v>6.6268231541096609</v>
      </c>
      <c r="K87" s="11">
        <f t="shared" si="3"/>
        <v>6.2505193834210901</v>
      </c>
      <c r="L87" s="11">
        <f t="shared" si="4"/>
        <v>1.1290000463499423</v>
      </c>
      <c r="M87" s="11">
        <f t="shared" si="8"/>
        <v>90.746414679484914</v>
      </c>
      <c r="N87" s="11">
        <f t="shared" si="9"/>
        <v>202.57605960947723</v>
      </c>
      <c r="O87" s="11">
        <f t="shared" si="10"/>
        <v>198.04593988348125</v>
      </c>
      <c r="P87" s="11">
        <f t="shared" si="11"/>
        <v>37.46642920944079</v>
      </c>
      <c r="Q87" s="13">
        <f t="shared" si="5"/>
        <v>-15651.840000000011</v>
      </c>
      <c r="R87" s="13">
        <f t="shared" si="6"/>
        <v>15037.414076210998</v>
      </c>
      <c r="S87" s="13"/>
      <c r="T87" s="13">
        <f t="shared" si="7"/>
        <v>15651.840000000011</v>
      </c>
      <c r="U87" s="5">
        <f t="shared" si="12"/>
        <v>-3.9255827033052415E-2</v>
      </c>
    </row>
    <row r="88" spans="1:21" ht="12.75" customHeight="1" x14ac:dyDescent="0.2">
      <c r="A88" s="6">
        <v>39711</v>
      </c>
      <c r="B88" s="2">
        <v>50.783290000000001</v>
      </c>
      <c r="C88" s="2">
        <v>21.888380000000002</v>
      </c>
      <c r="D88" s="2">
        <v>23.58877</v>
      </c>
      <c r="E88" s="2">
        <v>42.47</v>
      </c>
      <c r="H88" s="13">
        <f>IF(int=Weekly,-$B$4,IF(int=Bi_Weekly,0,IF(int=Monthly,0,IF(int=Quarterly,0,IF(int=Yearly,0,IF(int=None,0,0))))))</f>
        <v>0</v>
      </c>
      <c r="I88" s="11">
        <f t="shared" si="1"/>
        <v>0</v>
      </c>
      <c r="J88" s="19">
        <f t="shared" si="2"/>
        <v>0</v>
      </c>
      <c r="K88" s="11">
        <f t="shared" si="3"/>
        <v>0</v>
      </c>
      <c r="L88" s="11">
        <f t="shared" si="4"/>
        <v>0</v>
      </c>
      <c r="M88" s="11">
        <f t="shared" si="8"/>
        <v>90.746414679484914</v>
      </c>
      <c r="N88" s="11">
        <f t="shared" si="9"/>
        <v>202.57605960947723</v>
      </c>
      <c r="O88" s="11">
        <f t="shared" si="10"/>
        <v>198.04593988348125</v>
      </c>
      <c r="P88" s="11">
        <f t="shared" si="11"/>
        <v>37.46642920944079</v>
      </c>
      <c r="Q88" s="13">
        <f t="shared" si="5"/>
        <v>-15651.840000000011</v>
      </c>
      <c r="R88" s="13">
        <f t="shared" si="6"/>
        <v>15305.322638633645</v>
      </c>
      <c r="S88" s="13"/>
      <c r="T88" s="13">
        <f t="shared" si="7"/>
        <v>15651.840000000011</v>
      </c>
      <c r="U88" s="5">
        <f t="shared" si="12"/>
        <v>-2.2139081498811941E-2</v>
      </c>
    </row>
    <row r="89" spans="1:21" ht="12.75" customHeight="1" x14ac:dyDescent="0.2">
      <c r="A89" s="6">
        <v>39718</v>
      </c>
      <c r="B89" s="2">
        <v>49.10371</v>
      </c>
      <c r="C89" s="2">
        <v>20.484629999999999</v>
      </c>
      <c r="D89" s="2">
        <v>22.196840000000002</v>
      </c>
      <c r="E89" s="2">
        <v>42.89</v>
      </c>
      <c r="H89" s="13">
        <f>IF(int=Weekly,-$B$4,IF(int=Bi_Weekly,-$B$4,IF(int=Monthly,-$B$4,IF(int=Quarterly,0,IF(int=Yearly,0,IF(int=None,0,0))))))</f>
        <v>-489.12</v>
      </c>
      <c r="I89" s="11">
        <f t="shared" ref="I89:I152" si="13">(ABS((H89*$B$19)/B89))</f>
        <v>3.1944792766167769</v>
      </c>
      <c r="J89" s="19">
        <f t="shared" ref="J89:J152" si="14">(ABS((H89*$C$19)/C89))</f>
        <v>6.9363888925501707</v>
      </c>
      <c r="K89" s="11">
        <f t="shared" ref="K89:K152" si="15">(ABS((H89*$D$19)/D89))</f>
        <v>6.3726865625917926</v>
      </c>
      <c r="L89" s="11">
        <f t="shared" ref="L89:L152" si="16">(ABS((H89*$E$19)/E89))</f>
        <v>1.1358440662159013</v>
      </c>
      <c r="M89" s="11">
        <f t="shared" si="8"/>
        <v>93.940893956101689</v>
      </c>
      <c r="N89" s="11">
        <f t="shared" si="9"/>
        <v>209.51244850202741</v>
      </c>
      <c r="O89" s="11">
        <f t="shared" si="10"/>
        <v>204.41862644607303</v>
      </c>
      <c r="P89" s="11">
        <f t="shared" si="11"/>
        <v>38.602273275656692</v>
      </c>
      <c r="Q89" s="13">
        <f t="shared" si="5"/>
        <v>-16140.960000000012</v>
      </c>
      <c r="R89" s="13">
        <f t="shared" si="6"/>
        <v>15097.730446955422</v>
      </c>
      <c r="S89" s="13"/>
      <c r="T89" s="13">
        <f t="shared" si="7"/>
        <v>16140.960000000012</v>
      </c>
      <c r="U89" s="5">
        <f t="shared" si="12"/>
        <v>-6.4632435310203795E-2</v>
      </c>
    </row>
    <row r="90" spans="1:21" ht="12.75" customHeight="1" x14ac:dyDescent="0.2">
      <c r="A90" s="6">
        <v>39725</v>
      </c>
      <c r="B90" s="2">
        <v>44.53698</v>
      </c>
      <c r="C90" s="2">
        <v>18.012149999999998</v>
      </c>
      <c r="D90" s="2">
        <v>19.696999999999999</v>
      </c>
      <c r="E90" s="2">
        <v>42.5</v>
      </c>
      <c r="H90" s="13">
        <f>IF(int=Weekly,-$B$4,IF(int=Bi_Weekly,0,IF(int=Monthly,0,IF(int=Quarterly,-$B$4,IF(int=Yearly,0,IF(int=None,0,0))))))</f>
        <v>0</v>
      </c>
      <c r="I90" s="11">
        <f t="shared" si="13"/>
        <v>0</v>
      </c>
      <c r="J90" s="19">
        <f t="shared" si="14"/>
        <v>0</v>
      </c>
      <c r="K90" s="11">
        <f t="shared" si="15"/>
        <v>0</v>
      </c>
      <c r="L90" s="11">
        <f t="shared" si="16"/>
        <v>0</v>
      </c>
      <c r="M90" s="11">
        <f t="shared" si="8"/>
        <v>93.940893956101689</v>
      </c>
      <c r="N90" s="11">
        <f t="shared" si="9"/>
        <v>209.51244850202741</v>
      </c>
      <c r="O90" s="11">
        <f t="shared" si="10"/>
        <v>204.41862644607303</v>
      </c>
      <c r="P90" s="11">
        <f t="shared" si="11"/>
        <v>38.602273275656692</v>
      </c>
      <c r="Q90" s="13">
        <f t="shared" ref="Q90:Q153" si="17">Q89+H90</f>
        <v>-16140.960000000012</v>
      </c>
      <c r="R90" s="13">
        <f t="shared" ref="R90:R153" si="18">(M90*B90)+(N90*C90)+(O90*D90)+(P90*E90)</f>
        <v>13624.643663914525</v>
      </c>
      <c r="S90" s="13"/>
      <c r="T90" s="13">
        <f t="shared" ref="T90:T153" si="19">ABS(Q90)</f>
        <v>16140.960000000012</v>
      </c>
      <c r="U90" s="5">
        <f t="shared" si="12"/>
        <v>-0.15589632438748902</v>
      </c>
    </row>
    <row r="91" spans="1:21" ht="12.75" customHeight="1" x14ac:dyDescent="0.2">
      <c r="A91" s="6">
        <v>39732</v>
      </c>
      <c r="B91" s="2">
        <v>36.448430000000002</v>
      </c>
      <c r="C91" s="2">
        <v>14.958930000000001</v>
      </c>
      <c r="D91" s="2">
        <v>16.81354</v>
      </c>
      <c r="E91" s="2">
        <v>43.11</v>
      </c>
      <c r="H91" s="13">
        <f>IF(int=Weekly,-$B$4,IF(int=Bi_Weekly,-$B$4,IF(int=Monthly,0,IF(int=Quarterly,0,IF(int=Yearly,0,IF(int=None,0,0))))))</f>
        <v>-489.12</v>
      </c>
      <c r="I91" s="11">
        <f t="shared" si="13"/>
        <v>4.3036362334399589</v>
      </c>
      <c r="J91" s="19">
        <f t="shared" si="14"/>
        <v>9.4986312523689858</v>
      </c>
      <c r="K91" s="11">
        <f t="shared" si="15"/>
        <v>8.413070894053245</v>
      </c>
      <c r="L91" s="11">
        <f t="shared" si="16"/>
        <v>1.130047599164927</v>
      </c>
      <c r="M91" s="11">
        <f t="shared" ref="M91:M154" si="20">M90+I91</f>
        <v>98.244530189541649</v>
      </c>
      <c r="N91" s="11">
        <f t="shared" ref="N91:N154" si="21">N90+J91</f>
        <v>219.01107975439641</v>
      </c>
      <c r="O91" s="11">
        <f t="shared" ref="O91:O154" si="22">O90+K91</f>
        <v>212.83169734012628</v>
      </c>
      <c r="P91" s="11">
        <f t="shared" ref="P91:P154" si="23">P90+L91</f>
        <v>39.732320874821617</v>
      </c>
      <c r="Q91" s="13">
        <f t="shared" si="17"/>
        <v>-16630.080000000013</v>
      </c>
      <c r="R91" s="13">
        <f t="shared" si="18"/>
        <v>12148.344902176495</v>
      </c>
      <c r="S91" s="13"/>
      <c r="T91" s="13">
        <f t="shared" si="19"/>
        <v>16630.080000000013</v>
      </c>
      <c r="U91" s="5">
        <f t="shared" ref="U91:U154" si="24">IRR(Q91:R91)</f>
        <v>-0.26949570283627722</v>
      </c>
    </row>
    <row r="92" spans="1:21" ht="12.75" customHeight="1" x14ac:dyDescent="0.2">
      <c r="A92" s="6">
        <v>39739</v>
      </c>
      <c r="B92" s="2">
        <v>38.127429999999997</v>
      </c>
      <c r="C92" s="2">
        <v>15.106159999999999</v>
      </c>
      <c r="D92" s="2">
        <v>16.804880000000001</v>
      </c>
      <c r="E92" s="2">
        <v>43.19</v>
      </c>
      <c r="H92" s="13">
        <f>IF(int=Weekly,-$B$4,IF(int=Bi_Weekly,0,IF(int=Monthly,0,IF(int=Quarterly,0,IF(int=Yearly,0,IF(int=None,0,0))))))</f>
        <v>0</v>
      </c>
      <c r="I92" s="11">
        <f t="shared" si="13"/>
        <v>0</v>
      </c>
      <c r="J92" s="19">
        <f t="shared" si="14"/>
        <v>0</v>
      </c>
      <c r="K92" s="11">
        <f t="shared" si="15"/>
        <v>0</v>
      </c>
      <c r="L92" s="11">
        <f t="shared" si="16"/>
        <v>0</v>
      </c>
      <c r="M92" s="11">
        <f t="shared" si="20"/>
        <v>98.244530189541649</v>
      </c>
      <c r="N92" s="11">
        <f t="shared" si="21"/>
        <v>219.01107975439641</v>
      </c>
      <c r="O92" s="11">
        <f t="shared" si="22"/>
        <v>212.83169734012628</v>
      </c>
      <c r="P92" s="11">
        <f t="shared" si="23"/>
        <v>39.732320874821617</v>
      </c>
      <c r="Q92" s="13">
        <f t="shared" si="17"/>
        <v>-16630.080000000013</v>
      </c>
      <c r="R92" s="13">
        <f t="shared" si="18"/>
        <v>12346.877932807996</v>
      </c>
      <c r="S92" s="13"/>
      <c r="T92" s="13">
        <f t="shared" si="19"/>
        <v>16630.080000000013</v>
      </c>
      <c r="U92" s="5">
        <f t="shared" si="24"/>
        <v>-0.25755751428688334</v>
      </c>
    </row>
    <row r="93" spans="1:21" ht="12.75" customHeight="1" x14ac:dyDescent="0.2">
      <c r="A93" s="6">
        <v>39746</v>
      </c>
      <c r="B93" s="2">
        <v>35.54515</v>
      </c>
      <c r="C93" s="2">
        <v>13.657069999999999</v>
      </c>
      <c r="D93" s="2">
        <v>14.995480000000001</v>
      </c>
      <c r="E93" s="2">
        <v>43.67</v>
      </c>
      <c r="H93" s="13">
        <f>IF(int=Weekly,-$B$4,IF(int=Bi_Weekly,-$B$4,IF(int=Monthly,-$B$4,IF(int=Quarterly,0,IF(int=Yearly,0,IF(int=None,0,0))))))</f>
        <v>-489.12</v>
      </c>
      <c r="I93" s="11">
        <f t="shared" si="13"/>
        <v>4.4130010423362958</v>
      </c>
      <c r="J93" s="19">
        <f t="shared" si="14"/>
        <v>10.404088138963921</v>
      </c>
      <c r="K93" s="11">
        <f t="shared" si="15"/>
        <v>9.4330761002648806</v>
      </c>
      <c r="L93" s="11">
        <f t="shared" si="16"/>
        <v>1.1155564918708496</v>
      </c>
      <c r="M93" s="11">
        <f t="shared" si="20"/>
        <v>102.65753123187794</v>
      </c>
      <c r="N93" s="11">
        <f t="shared" si="21"/>
        <v>229.41516789336032</v>
      </c>
      <c r="O93" s="11">
        <f t="shared" si="22"/>
        <v>222.26477344039117</v>
      </c>
      <c r="P93" s="11">
        <f t="shared" si="23"/>
        <v>40.847877366692465</v>
      </c>
      <c r="Q93" s="13">
        <f t="shared" si="17"/>
        <v>-17119.200000000012</v>
      </c>
      <c r="R93" s="13">
        <f t="shared" si="18"/>
        <v>11898.910122681536</v>
      </c>
      <c r="S93" s="13"/>
      <c r="T93" s="13">
        <f t="shared" si="19"/>
        <v>17119.200000000012</v>
      </c>
      <c r="U93" s="5">
        <f t="shared" si="24"/>
        <v>-0.30493772356876903</v>
      </c>
    </row>
    <row r="94" spans="1:21" ht="12.75" customHeight="1" x14ac:dyDescent="0.2">
      <c r="A94" s="6">
        <v>39753</v>
      </c>
      <c r="B94" s="2">
        <v>39.296010000000003</v>
      </c>
      <c r="C94" s="2">
        <v>15.49339</v>
      </c>
      <c r="D94" s="2">
        <v>17.156880000000001</v>
      </c>
      <c r="E94" s="2">
        <v>44.32</v>
      </c>
      <c r="H94" s="13">
        <f>IF(int=Weekly,-$B$4,IF(int=Bi_Weekly,0,IF(int=Monthly,0,IF(int=Quarterly,0,IF(int=Yearly,0,IF(int=None,0,0))))))</f>
        <v>0</v>
      </c>
      <c r="I94" s="11">
        <f t="shared" si="13"/>
        <v>0</v>
      </c>
      <c r="J94" s="19">
        <f t="shared" si="14"/>
        <v>0</v>
      </c>
      <c r="K94" s="11">
        <f t="shared" si="15"/>
        <v>0</v>
      </c>
      <c r="L94" s="11">
        <f t="shared" si="16"/>
        <v>0</v>
      </c>
      <c r="M94" s="11">
        <f t="shared" si="20"/>
        <v>102.65753123187794</v>
      </c>
      <c r="N94" s="11">
        <f t="shared" si="21"/>
        <v>229.41516789336032</v>
      </c>
      <c r="O94" s="11">
        <f t="shared" si="22"/>
        <v>222.26477344039117</v>
      </c>
      <c r="P94" s="11">
        <f t="shared" si="23"/>
        <v>40.847877366692465</v>
      </c>
      <c r="Q94" s="13">
        <f t="shared" si="17"/>
        <v>-17119.200000000012</v>
      </c>
      <c r="R94" s="13">
        <f t="shared" si="18"/>
        <v>13212.198012986288</v>
      </c>
      <c r="S94" s="13"/>
      <c r="T94" s="13">
        <f t="shared" si="19"/>
        <v>17119.200000000012</v>
      </c>
      <c r="U94" s="5">
        <f t="shared" si="24"/>
        <v>-0.22822339753105991</v>
      </c>
    </row>
    <row r="95" spans="1:21" ht="12.75" customHeight="1" x14ac:dyDescent="0.2">
      <c r="A95" s="6">
        <v>39760</v>
      </c>
      <c r="B95" s="2">
        <v>37.810380000000002</v>
      </c>
      <c r="C95" s="2">
        <v>14.72038</v>
      </c>
      <c r="D95" s="2">
        <v>16.101769999999998</v>
      </c>
      <c r="E95" s="2">
        <v>44.33</v>
      </c>
      <c r="H95" s="13">
        <f>IF(int=Weekly,-$B$4,IF(int=Bi_Weekly,-$B$4,IF(int=Monthly,0,IF(int=Quarterly,0,IF(int=Yearly,0,IF(int=None,0,0))))))</f>
        <v>-489.12</v>
      </c>
      <c r="I95" s="11">
        <f t="shared" si="13"/>
        <v>4.1486169670868156</v>
      </c>
      <c r="J95" s="19">
        <f t="shared" si="14"/>
        <v>9.6525605996584325</v>
      </c>
      <c r="K95" s="11">
        <f t="shared" si="15"/>
        <v>8.7849661248421764</v>
      </c>
      <c r="L95" s="11">
        <f t="shared" si="16"/>
        <v>1.0989477103541623</v>
      </c>
      <c r="M95" s="11">
        <f t="shared" si="20"/>
        <v>106.80614819896475</v>
      </c>
      <c r="N95" s="11">
        <f t="shared" si="21"/>
        <v>239.06772849301876</v>
      </c>
      <c r="O95" s="11">
        <f t="shared" si="22"/>
        <v>231.04973956523335</v>
      </c>
      <c r="P95" s="11">
        <f t="shared" si="23"/>
        <v>41.946825077046626</v>
      </c>
      <c r="Q95" s="13">
        <f t="shared" si="17"/>
        <v>-17608.320000000011</v>
      </c>
      <c r="R95" s="13">
        <f t="shared" si="18"/>
        <v>13137.361379598</v>
      </c>
      <c r="S95" s="13"/>
      <c r="T95" s="13">
        <f t="shared" si="19"/>
        <v>17608.320000000011</v>
      </c>
      <c r="U95" s="5">
        <f t="shared" si="24"/>
        <v>-0.25391170880595126</v>
      </c>
    </row>
    <row r="96" spans="1:21" ht="12.75" customHeight="1" x14ac:dyDescent="0.2">
      <c r="A96" s="6">
        <v>39767</v>
      </c>
      <c r="B96" s="2">
        <v>35.484090000000002</v>
      </c>
      <c r="C96" s="2">
        <v>13.579090000000001</v>
      </c>
      <c r="D96" s="2">
        <v>14.62416</v>
      </c>
      <c r="E96" s="2">
        <v>44.24</v>
      </c>
      <c r="H96" s="13">
        <f>IF(int=Weekly,-$B$4,IF(int=Bi_Weekly,0,IF(int=Monthly,0,IF(int=Quarterly,0,IF(int=Yearly,0,IF(int=None,0,0))))))</f>
        <v>0</v>
      </c>
      <c r="I96" s="11">
        <f t="shared" si="13"/>
        <v>0</v>
      </c>
      <c r="J96" s="19">
        <f t="shared" si="14"/>
        <v>0</v>
      </c>
      <c r="K96" s="11">
        <f t="shared" si="15"/>
        <v>0</v>
      </c>
      <c r="L96" s="11">
        <f t="shared" si="16"/>
        <v>0</v>
      </c>
      <c r="M96" s="11">
        <f t="shared" si="20"/>
        <v>106.80614819896475</v>
      </c>
      <c r="N96" s="11">
        <f t="shared" si="21"/>
        <v>239.06772849301876</v>
      </c>
      <c r="O96" s="11">
        <f t="shared" si="22"/>
        <v>231.04973956523335</v>
      </c>
      <c r="P96" s="11">
        <f t="shared" si="23"/>
        <v>41.946825077046626</v>
      </c>
      <c r="Q96" s="13">
        <f t="shared" si="17"/>
        <v>-17608.320000000011</v>
      </c>
      <c r="R96" s="13">
        <f t="shared" si="18"/>
        <v>12270.877077316516</v>
      </c>
      <c r="S96" s="13"/>
      <c r="T96" s="13">
        <f t="shared" si="19"/>
        <v>17608.320000000011</v>
      </c>
      <c r="U96" s="5">
        <f t="shared" si="24"/>
        <v>-0.30312050909362676</v>
      </c>
    </row>
    <row r="97" spans="1:21" ht="12.75" customHeight="1" x14ac:dyDescent="0.2">
      <c r="A97" s="6">
        <v>39774</v>
      </c>
      <c r="B97" s="2">
        <v>32.544049999999999</v>
      </c>
      <c r="C97" s="2">
        <v>12.06568</v>
      </c>
      <c r="D97" s="2">
        <v>13.12674</v>
      </c>
      <c r="E97" s="2">
        <v>44.35</v>
      </c>
      <c r="H97" s="13">
        <f>IF(int=Weekly,-$B$4,IF(int=Bi_Weekly,-$B$4,IF(int=Monthly,-$B$4,IF(int=Quarterly,0,IF(int=Yearly,0,IF(int=None,0,0))))))</f>
        <v>-489.12</v>
      </c>
      <c r="I97" s="11">
        <f t="shared" si="13"/>
        <v>4.8199527717048127</v>
      </c>
      <c r="J97" s="19">
        <f t="shared" si="14"/>
        <v>11.776324251927781</v>
      </c>
      <c r="K97" s="11">
        <f t="shared" si="15"/>
        <v>10.775981241344006</v>
      </c>
      <c r="L97" s="11">
        <f t="shared" si="16"/>
        <v>1.0984521307779032</v>
      </c>
      <c r="M97" s="11">
        <f t="shared" si="20"/>
        <v>111.62610097066957</v>
      </c>
      <c r="N97" s="11">
        <f t="shared" si="21"/>
        <v>250.84405274494654</v>
      </c>
      <c r="O97" s="11">
        <f t="shared" si="22"/>
        <v>241.82572080657735</v>
      </c>
      <c r="P97" s="11">
        <f t="shared" si="23"/>
        <v>43.045277207824526</v>
      </c>
      <c r="Q97" s="13">
        <f t="shared" si="17"/>
        <v>-18097.44000000001</v>
      </c>
      <c r="R97" s="13">
        <f t="shared" si="18"/>
        <v>11742.810888125714</v>
      </c>
      <c r="S97" s="13"/>
      <c r="T97" s="13">
        <f t="shared" si="19"/>
        <v>18097.44000000001</v>
      </c>
      <c r="U97" s="5">
        <f t="shared" si="24"/>
        <v>-0.35113414449083913</v>
      </c>
    </row>
    <row r="98" spans="1:21" ht="12.75" customHeight="1" x14ac:dyDescent="0.2">
      <c r="A98" s="6">
        <v>39781</v>
      </c>
      <c r="B98" s="2">
        <v>36.472900000000003</v>
      </c>
      <c r="C98" s="2">
        <v>14.06386</v>
      </c>
      <c r="D98" s="2">
        <v>15.135289999999999</v>
      </c>
      <c r="E98" s="2">
        <v>44.93</v>
      </c>
      <c r="H98" s="13">
        <f>IF(int=Weekly,-$B$4,IF(int=Bi_Weekly,0,IF(int=Monthly,0,IF(int=Quarterly,0,IF(int=Yearly,0,IF(int=None,0,0))))))</f>
        <v>0</v>
      </c>
      <c r="I98" s="11">
        <f t="shared" si="13"/>
        <v>0</v>
      </c>
      <c r="J98" s="19">
        <f t="shared" si="14"/>
        <v>0</v>
      </c>
      <c r="K98" s="11">
        <f t="shared" si="15"/>
        <v>0</v>
      </c>
      <c r="L98" s="11">
        <f t="shared" si="16"/>
        <v>0</v>
      </c>
      <c r="M98" s="11">
        <f t="shared" si="20"/>
        <v>111.62610097066957</v>
      </c>
      <c r="N98" s="11">
        <f t="shared" si="21"/>
        <v>250.84405274494654</v>
      </c>
      <c r="O98" s="11">
        <f t="shared" si="22"/>
        <v>241.82572080657735</v>
      </c>
      <c r="P98" s="11">
        <f t="shared" si="23"/>
        <v>43.045277207824526</v>
      </c>
      <c r="Q98" s="13">
        <f t="shared" si="17"/>
        <v>-18097.44000000001</v>
      </c>
      <c r="R98" s="13">
        <f t="shared" si="18"/>
        <v>13193.289976544816</v>
      </c>
      <c r="S98" s="13"/>
      <c r="T98" s="13">
        <f t="shared" si="19"/>
        <v>18097.44000000001</v>
      </c>
      <c r="U98" s="5">
        <f t="shared" si="24"/>
        <v>-0.27098584238738699</v>
      </c>
    </row>
    <row r="99" spans="1:21" ht="12.75" customHeight="1" x14ac:dyDescent="0.2">
      <c r="A99" s="6">
        <v>39788</v>
      </c>
      <c r="B99" s="2">
        <v>35.675429999999999</v>
      </c>
      <c r="C99" s="2">
        <v>13.61605</v>
      </c>
      <c r="D99" s="2">
        <v>14.75883</v>
      </c>
      <c r="E99" s="2">
        <v>44.71</v>
      </c>
      <c r="H99" s="13">
        <f>IF(int=Weekly,-$B$4,IF(int=Bi_Weekly,-$B$4,IF(int=Monthly,0,IF(int=Quarterly,0,IF(int=Yearly,0,IF(int=None,0,0))))))</f>
        <v>-489.12</v>
      </c>
      <c r="I99" s="11">
        <f t="shared" si="13"/>
        <v>4.3968855876439328</v>
      </c>
      <c r="J99" s="19">
        <f t="shared" si="14"/>
        <v>10.435431714777781</v>
      </c>
      <c r="K99" s="11">
        <f t="shared" si="15"/>
        <v>9.5843304652198054</v>
      </c>
      <c r="L99" s="11">
        <f t="shared" si="16"/>
        <v>1.0896075150972939</v>
      </c>
      <c r="M99" s="11">
        <f t="shared" si="20"/>
        <v>116.02298655831351</v>
      </c>
      <c r="N99" s="11">
        <f t="shared" si="21"/>
        <v>261.2794844597243</v>
      </c>
      <c r="O99" s="11">
        <f t="shared" si="22"/>
        <v>251.41005127179716</v>
      </c>
      <c r="P99" s="11">
        <f t="shared" si="23"/>
        <v>44.134884722921818</v>
      </c>
      <c r="Q99" s="13">
        <f t="shared" si="17"/>
        <v>-18586.560000000009</v>
      </c>
      <c r="R99" s="13">
        <f t="shared" si="18"/>
        <v>13380.553362703457</v>
      </c>
      <c r="S99" s="13"/>
      <c r="T99" s="13">
        <f t="shared" si="19"/>
        <v>18586.560000000009</v>
      </c>
      <c r="U99" s="5">
        <f t="shared" si="24"/>
        <v>-0.28009522134792819</v>
      </c>
    </row>
    <row r="100" spans="1:21" ht="12.75" customHeight="1" x14ac:dyDescent="0.2">
      <c r="A100" s="6">
        <v>39795</v>
      </c>
      <c r="B100" s="2">
        <v>35.865490000000001</v>
      </c>
      <c r="C100" s="2">
        <v>13.889659999999999</v>
      </c>
      <c r="D100" s="2">
        <v>14.975440000000001</v>
      </c>
      <c r="E100" s="2">
        <v>44.65</v>
      </c>
      <c r="H100" s="13">
        <f>IF(int=Weekly,-$B$4,IF(int=Bi_Weekly,0,IF(int=Monthly,0,IF(int=Quarterly,0,IF(int=Yearly,0,IF(int=None,0,0))))))</f>
        <v>0</v>
      </c>
      <c r="I100" s="11">
        <f t="shared" si="13"/>
        <v>0</v>
      </c>
      <c r="J100" s="19">
        <f t="shared" si="14"/>
        <v>0</v>
      </c>
      <c r="K100" s="11">
        <f t="shared" si="15"/>
        <v>0</v>
      </c>
      <c r="L100" s="11">
        <f t="shared" si="16"/>
        <v>0</v>
      </c>
      <c r="M100" s="11">
        <f t="shared" si="20"/>
        <v>116.02298655831351</v>
      </c>
      <c r="N100" s="11">
        <f t="shared" si="21"/>
        <v>261.2794844597243</v>
      </c>
      <c r="O100" s="11">
        <f t="shared" si="22"/>
        <v>251.41005127179716</v>
      </c>
      <c r="P100" s="11">
        <f t="shared" si="23"/>
        <v>44.134884722921818</v>
      </c>
      <c r="Q100" s="13">
        <f t="shared" si="17"/>
        <v>-18586.560000000009</v>
      </c>
      <c r="R100" s="13">
        <f t="shared" si="18"/>
        <v>13525.903209394362</v>
      </c>
      <c r="S100" s="13"/>
      <c r="T100" s="13">
        <f t="shared" si="19"/>
        <v>18586.560000000009</v>
      </c>
      <c r="U100" s="5">
        <f t="shared" si="24"/>
        <v>-0.27227506276608704</v>
      </c>
    </row>
    <row r="101" spans="1:21" ht="12.75" customHeight="1" x14ac:dyDescent="0.2">
      <c r="A101" s="6">
        <v>39802</v>
      </c>
      <c r="B101" s="2">
        <v>36.181159999999998</v>
      </c>
      <c r="C101" s="2">
        <v>14.31047</v>
      </c>
      <c r="D101" s="2">
        <v>15.560309999999999</v>
      </c>
      <c r="E101" s="2">
        <v>44.5</v>
      </c>
      <c r="H101" s="13">
        <f>IF(int=Weekly,-$B$4,IF(int=Bi_Weekly,-$B$4,IF(int=Monthly,-$B$4,IF(int=Quarterly,0,IF(int=Yearly,0,IF(int=None,0,0))))))</f>
        <v>-489.12</v>
      </c>
      <c r="I101" s="11">
        <f t="shared" si="13"/>
        <v>4.335427167067059</v>
      </c>
      <c r="J101" s="19">
        <f t="shared" si="14"/>
        <v>9.9290491507267049</v>
      </c>
      <c r="K101" s="11">
        <f t="shared" si="15"/>
        <v>9.0906610472413476</v>
      </c>
      <c r="L101" s="11">
        <f t="shared" si="16"/>
        <v>1.0947494831460676</v>
      </c>
      <c r="M101" s="11">
        <f t="shared" si="20"/>
        <v>120.35841372538056</v>
      </c>
      <c r="N101" s="11">
        <f t="shared" si="21"/>
        <v>271.20853361045101</v>
      </c>
      <c r="O101" s="11">
        <f t="shared" si="22"/>
        <v>260.50071231903848</v>
      </c>
      <c r="P101" s="11">
        <f t="shared" si="23"/>
        <v>45.229634206067885</v>
      </c>
      <c r="Q101" s="13">
        <f t="shared" si="17"/>
        <v>-19075.680000000008</v>
      </c>
      <c r="R101" s="13">
        <f t="shared" si="18"/>
        <v>14302.019169395619</v>
      </c>
      <c r="S101" s="13"/>
      <c r="T101" s="13">
        <f t="shared" si="19"/>
        <v>19075.680000000008</v>
      </c>
      <c r="U101" s="5">
        <f t="shared" si="24"/>
        <v>-0.25024852747605264</v>
      </c>
    </row>
    <row r="102" spans="1:21" ht="12.75" customHeight="1" x14ac:dyDescent="0.2">
      <c r="A102" s="6">
        <v>39809</v>
      </c>
      <c r="B102" s="2">
        <v>35.601619999999997</v>
      </c>
      <c r="C102" s="2">
        <v>14.081709999999999</v>
      </c>
      <c r="D102" s="2">
        <v>15.307370000000001</v>
      </c>
      <c r="E102" s="2">
        <v>44.31</v>
      </c>
      <c r="H102" s="13">
        <f>IF(int=Weekly,-$B$4,IF(int=Bi_Weekly,0,IF(int=Monthly,0,IF(int=Quarterly,0,IF(int=Yearly,0,IF(int=None,0,0))))))</f>
        <v>0</v>
      </c>
      <c r="I102" s="11">
        <f t="shared" si="13"/>
        <v>0</v>
      </c>
      <c r="J102" s="19">
        <f t="shared" si="14"/>
        <v>0</v>
      </c>
      <c r="K102" s="11">
        <f t="shared" si="15"/>
        <v>0</v>
      </c>
      <c r="L102" s="11">
        <f t="shared" si="16"/>
        <v>0</v>
      </c>
      <c r="M102" s="11">
        <f t="shared" si="20"/>
        <v>120.35841372538056</v>
      </c>
      <c r="N102" s="11">
        <f t="shared" si="21"/>
        <v>271.20853361045101</v>
      </c>
      <c r="O102" s="11">
        <f t="shared" si="22"/>
        <v>260.50071231903848</v>
      </c>
      <c r="P102" s="11">
        <f t="shared" si="23"/>
        <v>45.229634206067885</v>
      </c>
      <c r="Q102" s="13">
        <f t="shared" si="17"/>
        <v>-19075.680000000008</v>
      </c>
      <c r="R102" s="13">
        <f t="shared" si="18"/>
        <v>14095.740309483355</v>
      </c>
      <c r="S102" s="13"/>
      <c r="T102" s="13">
        <f t="shared" si="19"/>
        <v>19075.680000000008</v>
      </c>
      <c r="U102" s="5">
        <f t="shared" si="24"/>
        <v>-0.26106223686477492</v>
      </c>
    </row>
    <row r="103" spans="1:21" ht="12.75" customHeight="1" x14ac:dyDescent="0.2">
      <c r="A103" s="6">
        <v>39813</v>
      </c>
      <c r="B103" s="2">
        <v>36.86</v>
      </c>
      <c r="C103" s="2">
        <v>14.73</v>
      </c>
      <c r="D103" s="2">
        <v>16.05</v>
      </c>
      <c r="E103" s="2">
        <v>44.4</v>
      </c>
      <c r="H103" s="13">
        <f>IF(int=Weekly,-$B$4,IF(int=Bi_Weekly,-$B$4,IF(int=Monthly,0,IF(int=Quarterly,-$B$4,IF(int=Yearly,0,IF(int=None,0,0))))))</f>
        <v>-489.12</v>
      </c>
      <c r="I103" s="11">
        <f t="shared" si="13"/>
        <v>4.2555828540423226</v>
      </c>
      <c r="J103" s="19">
        <f t="shared" si="14"/>
        <v>9.6462566191446033</v>
      </c>
      <c r="K103" s="11">
        <f t="shared" si="15"/>
        <v>8.8133024299065426</v>
      </c>
      <c r="L103" s="11">
        <f t="shared" si="16"/>
        <v>1.0972151351351354</v>
      </c>
      <c r="M103" s="11">
        <f t="shared" si="20"/>
        <v>124.61399657942287</v>
      </c>
      <c r="N103" s="11">
        <f t="shared" si="21"/>
        <v>280.85479022959561</v>
      </c>
      <c r="O103" s="11">
        <f t="shared" si="22"/>
        <v>269.31401474894506</v>
      </c>
      <c r="P103" s="11">
        <f t="shared" si="23"/>
        <v>46.326849341203022</v>
      </c>
      <c r="Q103" s="13">
        <f t="shared" si="17"/>
        <v>-19564.800000000007</v>
      </c>
      <c r="R103" s="13">
        <f t="shared" si="18"/>
        <v>15109.665021469453</v>
      </c>
      <c r="S103" s="13"/>
      <c r="T103" s="13">
        <f t="shared" si="19"/>
        <v>19564.800000000007</v>
      </c>
      <c r="U103" s="5">
        <f t="shared" si="24"/>
        <v>-0.22771175675348321</v>
      </c>
    </row>
    <row r="104" spans="1:21" ht="12.75" customHeight="1" x14ac:dyDescent="0.2">
      <c r="A104" s="6">
        <v>39816</v>
      </c>
      <c r="B104" s="2">
        <v>38.0246</v>
      </c>
      <c r="C104" s="2">
        <v>15.078290000000001</v>
      </c>
      <c r="D104" s="2">
        <v>16.25479</v>
      </c>
      <c r="E104" s="2">
        <v>44.46</v>
      </c>
      <c r="H104" s="13">
        <f>IF(int=Weekly,-$B$4,IF(int=Bi_Weekly,0,IF(int=Monthly,0,IF(int=Quarterly,0,IF(int=Yearly,0,IF(int=None,0,0))))))</f>
        <v>0</v>
      </c>
      <c r="I104" s="11">
        <f t="shared" si="13"/>
        <v>0</v>
      </c>
      <c r="J104" s="19">
        <f t="shared" si="14"/>
        <v>0</v>
      </c>
      <c r="K104" s="11">
        <f t="shared" si="15"/>
        <v>0</v>
      </c>
      <c r="L104" s="11">
        <f t="shared" si="16"/>
        <v>0</v>
      </c>
      <c r="M104" s="11">
        <f t="shared" si="20"/>
        <v>124.61399657942287</v>
      </c>
      <c r="N104" s="11">
        <f t="shared" si="21"/>
        <v>280.85479022959561</v>
      </c>
      <c r="O104" s="11">
        <f t="shared" si="22"/>
        <v>269.31401474894506</v>
      </c>
      <c r="P104" s="11">
        <f t="shared" si="23"/>
        <v>46.326849341203022</v>
      </c>
      <c r="Q104" s="13">
        <f t="shared" si="17"/>
        <v>-19564.800000000007</v>
      </c>
      <c r="R104" s="13">
        <f t="shared" si="18"/>
        <v>15410.541824815824</v>
      </c>
      <c r="S104" s="13"/>
      <c r="T104" s="13">
        <f t="shared" si="19"/>
        <v>19564.800000000007</v>
      </c>
      <c r="U104" s="5">
        <f t="shared" si="24"/>
        <v>-0.21233328095274084</v>
      </c>
    </row>
    <row r="105" spans="1:21" ht="12.75" customHeight="1" x14ac:dyDescent="0.2">
      <c r="A105" s="6">
        <v>39823</v>
      </c>
      <c r="B105" s="2">
        <v>36.35868</v>
      </c>
      <c r="C105" s="2">
        <v>14.51323</v>
      </c>
      <c r="D105" s="2">
        <v>15.30687</v>
      </c>
      <c r="E105" s="2">
        <v>44.19</v>
      </c>
      <c r="H105" s="13">
        <f>IF(int=Weekly,-$B$4,IF(int=Bi_Weekly,-$B$4,IF(int=Monthly,-$B$4,IF(int=Quarterly,0,IF(int=Yearly,0,IF(int=None,0,0))))))</f>
        <v>-489.12</v>
      </c>
      <c r="I105" s="11">
        <f t="shared" si="13"/>
        <v>4.3142595935826051</v>
      </c>
      <c r="J105" s="19">
        <f t="shared" si="14"/>
        <v>9.7903333716891421</v>
      </c>
      <c r="K105" s="11">
        <f t="shared" si="15"/>
        <v>9.2411775888865595</v>
      </c>
      <c r="L105" s="11">
        <f t="shared" si="16"/>
        <v>1.1024293279022406</v>
      </c>
      <c r="M105" s="11">
        <f t="shared" si="20"/>
        <v>128.92825617300548</v>
      </c>
      <c r="N105" s="11">
        <f t="shared" si="21"/>
        <v>290.64512360128475</v>
      </c>
      <c r="O105" s="11">
        <f t="shared" si="22"/>
        <v>278.55519233783161</v>
      </c>
      <c r="P105" s="11">
        <f t="shared" si="23"/>
        <v>47.429278669105265</v>
      </c>
      <c r="Q105" s="13">
        <f t="shared" si="17"/>
        <v>-20053.920000000006</v>
      </c>
      <c r="R105" s="13">
        <f t="shared" si="18"/>
        <v>15265.56867768415</v>
      </c>
      <c r="S105" s="13"/>
      <c r="T105" s="13">
        <f t="shared" si="19"/>
        <v>20053.920000000006</v>
      </c>
      <c r="U105" s="5">
        <f t="shared" si="24"/>
        <v>-0.23877383186508438</v>
      </c>
    </row>
    <row r="106" spans="1:21" ht="12.75" customHeight="1" x14ac:dyDescent="0.2">
      <c r="A106" s="6">
        <v>39830</v>
      </c>
      <c r="B106" s="2">
        <v>34.734400000000001</v>
      </c>
      <c r="C106" s="2">
        <v>14.146100000000001</v>
      </c>
      <c r="D106" s="2">
        <v>14.82574</v>
      </c>
      <c r="E106" s="2">
        <v>44.01</v>
      </c>
      <c r="H106" s="13">
        <f>IF(int=Weekly,-$B$4,IF(int=Bi_Weekly,0,IF(int=Monthly,0,IF(int=Quarterly,0,IF(int=Yearly,0,IF(int=None,0,0))))))</f>
        <v>0</v>
      </c>
      <c r="I106" s="11">
        <f t="shared" si="13"/>
        <v>0</v>
      </c>
      <c r="J106" s="19">
        <f t="shared" si="14"/>
        <v>0</v>
      </c>
      <c r="K106" s="11">
        <f t="shared" si="15"/>
        <v>0</v>
      </c>
      <c r="L106" s="11">
        <f t="shared" si="16"/>
        <v>0</v>
      </c>
      <c r="M106" s="11">
        <f t="shared" si="20"/>
        <v>128.92825617300548</v>
      </c>
      <c r="N106" s="11">
        <f t="shared" si="21"/>
        <v>290.64512360128475</v>
      </c>
      <c r="O106" s="11">
        <f t="shared" si="22"/>
        <v>278.55519233783161</v>
      </c>
      <c r="P106" s="11">
        <f t="shared" si="23"/>
        <v>47.429278669105265</v>
      </c>
      <c r="Q106" s="13">
        <f t="shared" si="17"/>
        <v>-20053.920000000006</v>
      </c>
      <c r="R106" s="13">
        <f t="shared" si="18"/>
        <v>14806.89001566978</v>
      </c>
      <c r="S106" s="13"/>
      <c r="T106" s="13">
        <f t="shared" si="19"/>
        <v>20053.920000000006</v>
      </c>
      <c r="U106" s="5">
        <f t="shared" si="24"/>
        <v>-0.26164610132733257</v>
      </c>
    </row>
    <row r="107" spans="1:21" ht="12.75" customHeight="1" x14ac:dyDescent="0.2">
      <c r="A107" s="6">
        <v>39837</v>
      </c>
      <c r="B107" s="2">
        <v>33.992260000000002</v>
      </c>
      <c r="C107" s="2">
        <v>13.724679999999999</v>
      </c>
      <c r="D107" s="2">
        <v>14.082459999999999</v>
      </c>
      <c r="E107" s="2">
        <v>44.22</v>
      </c>
      <c r="H107" s="13">
        <f>IF(int=Weekly,-$B$4,IF(int=Bi_Weekly,-$B$4,IF(int=Monthly,0,IF(int=Quarterly,0,IF(int=Yearly,0,IF(int=None,0,0))))))</f>
        <v>-489.12</v>
      </c>
      <c r="I107" s="11">
        <f t="shared" si="13"/>
        <v>4.6146029713823085</v>
      </c>
      <c r="J107" s="19">
        <f t="shared" si="14"/>
        <v>10.352835913114186</v>
      </c>
      <c r="K107" s="11">
        <f t="shared" si="15"/>
        <v>10.044658674691782</v>
      </c>
      <c r="L107" s="11">
        <f t="shared" si="16"/>
        <v>1.1016814111261874</v>
      </c>
      <c r="M107" s="11">
        <f t="shared" si="20"/>
        <v>133.54285914438779</v>
      </c>
      <c r="N107" s="11">
        <f t="shared" si="21"/>
        <v>300.99795951439893</v>
      </c>
      <c r="O107" s="11">
        <f t="shared" si="22"/>
        <v>288.5998510125234</v>
      </c>
      <c r="P107" s="11">
        <f t="shared" si="23"/>
        <v>48.530960080231452</v>
      </c>
      <c r="Q107" s="13">
        <f t="shared" si="17"/>
        <v>-20543.040000000005</v>
      </c>
      <c r="R107" s="13">
        <f t="shared" si="18"/>
        <v>14880.759176805142</v>
      </c>
      <c r="S107" s="13"/>
      <c r="T107" s="13">
        <f t="shared" si="19"/>
        <v>20543.040000000005</v>
      </c>
      <c r="U107" s="5">
        <f t="shared" si="24"/>
        <v>-0.27563013182055141</v>
      </c>
    </row>
    <row r="108" spans="1:21" ht="12.75" customHeight="1" x14ac:dyDescent="0.2">
      <c r="A108" s="6">
        <v>39844</v>
      </c>
      <c r="B108" s="2">
        <v>33.755200000000002</v>
      </c>
      <c r="C108" s="2">
        <v>13.65915</v>
      </c>
      <c r="D108" s="2">
        <v>14.03059</v>
      </c>
      <c r="E108" s="2">
        <v>43.42</v>
      </c>
      <c r="H108" s="13">
        <f>IF(int=Weekly,-$B$4,IF(int=Bi_Weekly,0,IF(int=Monthly,0,IF(int=Quarterly,0,IF(int=Yearly,0,IF(int=None,0,0))))))</f>
        <v>0</v>
      </c>
      <c r="I108" s="11">
        <f t="shared" si="13"/>
        <v>0</v>
      </c>
      <c r="J108" s="19">
        <f t="shared" si="14"/>
        <v>0</v>
      </c>
      <c r="K108" s="11">
        <f t="shared" si="15"/>
        <v>0</v>
      </c>
      <c r="L108" s="11">
        <f t="shared" si="16"/>
        <v>0</v>
      </c>
      <c r="M108" s="11">
        <f t="shared" si="20"/>
        <v>133.54285914438779</v>
      </c>
      <c r="N108" s="11">
        <f t="shared" si="21"/>
        <v>300.99795951439893</v>
      </c>
      <c r="O108" s="11">
        <f t="shared" si="22"/>
        <v>288.5998510125234</v>
      </c>
      <c r="P108" s="11">
        <f t="shared" si="23"/>
        <v>48.530960080231452</v>
      </c>
      <c r="Q108" s="13">
        <f t="shared" si="17"/>
        <v>-20543.040000000005</v>
      </c>
      <c r="R108" s="13">
        <f t="shared" si="18"/>
        <v>14775.582667993191</v>
      </c>
      <c r="S108" s="13"/>
      <c r="T108" s="13">
        <f t="shared" si="19"/>
        <v>20543.040000000005</v>
      </c>
      <c r="U108" s="5">
        <f t="shared" si="24"/>
        <v>-0.28074994411765786</v>
      </c>
    </row>
    <row r="109" spans="1:21" ht="12.75" customHeight="1" x14ac:dyDescent="0.2">
      <c r="A109" s="6">
        <v>39851</v>
      </c>
      <c r="B109" s="2">
        <v>35.541559999999997</v>
      </c>
      <c r="C109" s="2">
        <v>14.53731</v>
      </c>
      <c r="D109" s="2">
        <v>14.85468</v>
      </c>
      <c r="E109" s="2">
        <v>43.12</v>
      </c>
      <c r="H109" s="13">
        <f>IF(int=Weekly,-$B$4,IF(int=Bi_Weekly,-$B$4,IF(int=Monthly,-$B$4,IF(int=Quarterly,0,IF(int=Yearly,0,IF(int=None,0,0))))))</f>
        <v>-489.12</v>
      </c>
      <c r="I109" s="11">
        <f t="shared" si="13"/>
        <v>4.4134467929938923</v>
      </c>
      <c r="J109" s="19">
        <f t="shared" si="14"/>
        <v>9.7741163942985327</v>
      </c>
      <c r="K109" s="11">
        <f t="shared" si="15"/>
        <v>9.5224874584979293</v>
      </c>
      <c r="L109" s="11">
        <f t="shared" si="16"/>
        <v>1.1297855287569576</v>
      </c>
      <c r="M109" s="11">
        <f t="shared" si="20"/>
        <v>137.95630593738167</v>
      </c>
      <c r="N109" s="11">
        <f t="shared" si="21"/>
        <v>310.77207590869745</v>
      </c>
      <c r="O109" s="11">
        <f t="shared" si="22"/>
        <v>298.12233847102135</v>
      </c>
      <c r="P109" s="11">
        <f t="shared" si="23"/>
        <v>49.660745608988407</v>
      </c>
      <c r="Q109" s="13">
        <f t="shared" si="17"/>
        <v>-21032.160000000003</v>
      </c>
      <c r="R109" s="13">
        <f t="shared" si="18"/>
        <v>15990.855621178363</v>
      </c>
      <c r="S109" s="13"/>
      <c r="T109" s="13">
        <f t="shared" si="19"/>
        <v>21032.160000000003</v>
      </c>
      <c r="U109" s="5">
        <f t="shared" si="24"/>
        <v>-0.23969503744844278</v>
      </c>
    </row>
    <row r="110" spans="1:21" ht="12.75" customHeight="1" x14ac:dyDescent="0.2">
      <c r="A110" s="6">
        <v>39858</v>
      </c>
      <c r="B110" s="2">
        <v>33.86542</v>
      </c>
      <c r="C110" s="2">
        <v>13.857340000000001</v>
      </c>
      <c r="D110" s="2">
        <v>14.07769</v>
      </c>
      <c r="E110" s="2">
        <v>43.05</v>
      </c>
      <c r="H110" s="13">
        <f>IF(int=Weekly,-$B$4,IF(int=Bi_Weekly,0,IF(int=Monthly,0,IF(int=Quarterly,0,IF(int=Yearly,0,IF(int=None,0,0))))))</f>
        <v>0</v>
      </c>
      <c r="I110" s="11">
        <f t="shared" si="13"/>
        <v>0</v>
      </c>
      <c r="J110" s="19">
        <f t="shared" si="14"/>
        <v>0</v>
      </c>
      <c r="K110" s="11">
        <f t="shared" si="15"/>
        <v>0</v>
      </c>
      <c r="L110" s="11">
        <f t="shared" si="16"/>
        <v>0</v>
      </c>
      <c r="M110" s="11">
        <f t="shared" si="20"/>
        <v>137.95630593738167</v>
      </c>
      <c r="N110" s="11">
        <f t="shared" si="21"/>
        <v>310.77207590869745</v>
      </c>
      <c r="O110" s="11">
        <f t="shared" si="22"/>
        <v>298.12233847102135</v>
      </c>
      <c r="P110" s="11">
        <f t="shared" si="23"/>
        <v>49.660745608988407</v>
      </c>
      <c r="Q110" s="13">
        <f t="shared" si="17"/>
        <v>-21032.160000000003</v>
      </c>
      <c r="R110" s="13">
        <f t="shared" si="18"/>
        <v>15313.191522127618</v>
      </c>
      <c r="S110" s="13"/>
      <c r="T110" s="13">
        <f t="shared" si="19"/>
        <v>21032.160000000003</v>
      </c>
      <c r="U110" s="5">
        <f t="shared" si="24"/>
        <v>-0.27191541324677959</v>
      </c>
    </row>
    <row r="111" spans="1:21" ht="12.75" customHeight="1" x14ac:dyDescent="0.2">
      <c r="A111" s="6">
        <v>39865</v>
      </c>
      <c r="B111" s="2">
        <v>31.587980000000002</v>
      </c>
      <c r="C111" s="2">
        <v>12.80241</v>
      </c>
      <c r="D111" s="2">
        <v>13.039070000000001</v>
      </c>
      <c r="E111" s="2">
        <v>43.04</v>
      </c>
      <c r="H111" s="13">
        <f>IF(int=Weekly,-$B$4,IF(int=Bi_Weekly,-$B$4,IF(int=Monthly,0,IF(int=Quarterly,0,IF(int=Yearly,0,IF(int=None,0,0))))))</f>
        <v>-489.12</v>
      </c>
      <c r="I111" s="11">
        <f t="shared" si="13"/>
        <v>4.9658377648713206</v>
      </c>
      <c r="J111" s="19">
        <f t="shared" si="14"/>
        <v>11.098641583889282</v>
      </c>
      <c r="K111" s="11">
        <f t="shared" si="15"/>
        <v>10.848435049432206</v>
      </c>
      <c r="L111" s="11">
        <f t="shared" si="16"/>
        <v>1.1318855018587362</v>
      </c>
      <c r="M111" s="11">
        <f t="shared" si="20"/>
        <v>142.92214370225298</v>
      </c>
      <c r="N111" s="11">
        <f t="shared" si="21"/>
        <v>321.87071749258672</v>
      </c>
      <c r="O111" s="11">
        <f t="shared" si="22"/>
        <v>308.97077352045358</v>
      </c>
      <c r="P111" s="11">
        <f t="shared" si="23"/>
        <v>50.79263111084714</v>
      </c>
      <c r="Q111" s="13">
        <f t="shared" si="17"/>
        <v>-21521.280000000002</v>
      </c>
      <c r="R111" s="13">
        <f t="shared" si="18"/>
        <v>14850.149096056362</v>
      </c>
      <c r="S111" s="13"/>
      <c r="T111" s="13">
        <f t="shared" si="19"/>
        <v>21521.280000000002</v>
      </c>
      <c r="U111" s="5">
        <f t="shared" si="24"/>
        <v>-0.30997835184262457</v>
      </c>
    </row>
    <row r="112" spans="1:21" ht="12.75" customHeight="1" x14ac:dyDescent="0.2">
      <c r="A112" s="6">
        <v>39872</v>
      </c>
      <c r="B112" s="2">
        <v>30.17642</v>
      </c>
      <c r="C112" s="2">
        <v>12.339919999999999</v>
      </c>
      <c r="D112" s="2">
        <v>12.352180000000001</v>
      </c>
      <c r="E112" s="2">
        <v>43.01</v>
      </c>
      <c r="H112" s="13">
        <f>IF(int=Weekly,-$B$4,IF(int=Bi_Weekly,0,IF(int=Monthly,0,IF(int=Quarterly,0,IF(int=Yearly,0,IF(int=None,0,0))))))</f>
        <v>0</v>
      </c>
      <c r="I112" s="11">
        <f t="shared" si="13"/>
        <v>0</v>
      </c>
      <c r="J112" s="19">
        <f t="shared" si="14"/>
        <v>0</v>
      </c>
      <c r="K112" s="11">
        <f t="shared" si="15"/>
        <v>0</v>
      </c>
      <c r="L112" s="11">
        <f t="shared" si="16"/>
        <v>0</v>
      </c>
      <c r="M112" s="11">
        <f t="shared" si="20"/>
        <v>142.92214370225298</v>
      </c>
      <c r="N112" s="11">
        <f t="shared" si="21"/>
        <v>321.87071749258672</v>
      </c>
      <c r="O112" s="11">
        <f t="shared" si="22"/>
        <v>308.97077352045358</v>
      </c>
      <c r="P112" s="11">
        <f t="shared" si="23"/>
        <v>50.79263111084714</v>
      </c>
      <c r="Q112" s="13">
        <f t="shared" si="17"/>
        <v>-21521.280000000002</v>
      </c>
      <c r="R112" s="13">
        <f t="shared" si="18"/>
        <v>14285.791213202076</v>
      </c>
      <c r="S112" s="13"/>
      <c r="T112" s="13">
        <f t="shared" si="19"/>
        <v>21521.280000000002</v>
      </c>
      <c r="U112" s="5">
        <f t="shared" si="24"/>
        <v>-0.33620160077829586</v>
      </c>
    </row>
    <row r="113" spans="1:21" ht="12.75" customHeight="1" x14ac:dyDescent="0.2">
      <c r="A113" s="6">
        <v>39879</v>
      </c>
      <c r="B113" s="2">
        <v>28.08737</v>
      </c>
      <c r="C113" s="2">
        <v>11.22256</v>
      </c>
      <c r="D113" s="2">
        <v>11.1469</v>
      </c>
      <c r="E113" s="2">
        <v>43.56</v>
      </c>
      <c r="H113" s="13">
        <f>IF(int=Weekly,-$B$4,IF(int=Bi_Weekly,-$B$4,IF(int=Monthly,-$B$4,IF(int=Quarterly,0,IF(int=Yearly,0,IF(int=None,0,0))))))</f>
        <v>-489.12</v>
      </c>
      <c r="I113" s="11">
        <f t="shared" si="13"/>
        <v>5.5847444598764495</v>
      </c>
      <c r="J113" s="19">
        <f t="shared" si="14"/>
        <v>12.661047033831853</v>
      </c>
      <c r="K113" s="11">
        <f t="shared" si="15"/>
        <v>12.689941059846236</v>
      </c>
      <c r="L113" s="11">
        <f t="shared" si="16"/>
        <v>1.1183735537190085</v>
      </c>
      <c r="M113" s="11">
        <f t="shared" si="20"/>
        <v>148.50688816212943</v>
      </c>
      <c r="N113" s="11">
        <f t="shared" si="21"/>
        <v>334.53176452641856</v>
      </c>
      <c r="O113" s="11">
        <f t="shared" si="22"/>
        <v>321.66071458029984</v>
      </c>
      <c r="P113" s="11">
        <f t="shared" si="23"/>
        <v>51.91100466456615</v>
      </c>
      <c r="Q113" s="13">
        <f t="shared" si="17"/>
        <v>-22010.400000000001</v>
      </c>
      <c r="R113" s="13">
        <f t="shared" si="18"/>
        <v>13772.233897205599</v>
      </c>
      <c r="S113" s="13"/>
      <c r="T113" s="13">
        <f t="shared" si="19"/>
        <v>22010.400000000001</v>
      </c>
      <c r="U113" s="5">
        <f t="shared" si="24"/>
        <v>-0.37428516077828677</v>
      </c>
    </row>
    <row r="114" spans="1:21" ht="12.75" customHeight="1" x14ac:dyDescent="0.2">
      <c r="A114" s="6">
        <v>39886</v>
      </c>
      <c r="B114" s="2">
        <v>31.106960000000001</v>
      </c>
      <c r="C114" s="2">
        <v>12.55392</v>
      </c>
      <c r="D114" s="2">
        <v>12.4389</v>
      </c>
      <c r="E114" s="2">
        <v>43.27</v>
      </c>
      <c r="H114" s="13">
        <f>IF(int=Weekly,-$B$4,IF(int=Bi_Weekly,0,IF(int=Monthly,0,IF(int=Quarterly,0,IF(int=Yearly,0,IF(int=None,0,0))))))</f>
        <v>0</v>
      </c>
      <c r="I114" s="11">
        <f t="shared" si="13"/>
        <v>0</v>
      </c>
      <c r="J114" s="19">
        <f t="shared" si="14"/>
        <v>0</v>
      </c>
      <c r="K114" s="11">
        <f t="shared" si="15"/>
        <v>0</v>
      </c>
      <c r="L114" s="11">
        <f t="shared" si="16"/>
        <v>0</v>
      </c>
      <c r="M114" s="11">
        <f t="shared" si="20"/>
        <v>148.50688816212943</v>
      </c>
      <c r="N114" s="11">
        <f t="shared" si="21"/>
        <v>334.53176452641856</v>
      </c>
      <c r="O114" s="11">
        <f t="shared" si="22"/>
        <v>321.66071458029984</v>
      </c>
      <c r="P114" s="11">
        <f t="shared" si="23"/>
        <v>51.91100466456615</v>
      </c>
      <c r="Q114" s="13">
        <f t="shared" si="17"/>
        <v>-22010.400000000001</v>
      </c>
      <c r="R114" s="13">
        <f t="shared" si="18"/>
        <v>15066.577473535999</v>
      </c>
      <c r="S114" s="13"/>
      <c r="T114" s="13">
        <f t="shared" si="19"/>
        <v>22010.400000000001</v>
      </c>
      <c r="U114" s="5">
        <f t="shared" si="24"/>
        <v>-0.31547916105404727</v>
      </c>
    </row>
    <row r="115" spans="1:21" ht="12.75" customHeight="1" x14ac:dyDescent="0.2">
      <c r="A115" s="6">
        <v>39893</v>
      </c>
      <c r="B115" s="2">
        <v>31.599019999999999</v>
      </c>
      <c r="C115" s="2">
        <v>12.76418</v>
      </c>
      <c r="D115" s="2">
        <v>12.62687</v>
      </c>
      <c r="E115" s="2">
        <v>43.21</v>
      </c>
      <c r="H115" s="13">
        <f>IF(int=Weekly,-$B$4,IF(int=Bi_Weekly,-$B$4,IF(int=Monthly,0,IF(int=Quarterly,0,IF(int=Yearly,0,IF(int=None,0,0))))))</f>
        <v>-489.12</v>
      </c>
      <c r="I115" s="11">
        <f t="shared" si="13"/>
        <v>4.9641028107833725</v>
      </c>
      <c r="J115" s="19">
        <f t="shared" si="14"/>
        <v>11.131883129194355</v>
      </c>
      <c r="K115" s="11">
        <f t="shared" si="15"/>
        <v>11.202578627957681</v>
      </c>
      <c r="L115" s="11">
        <f t="shared" si="16"/>
        <v>1.1274323536218469</v>
      </c>
      <c r="M115" s="11">
        <f t="shared" si="20"/>
        <v>153.4709909729128</v>
      </c>
      <c r="N115" s="11">
        <f t="shared" si="21"/>
        <v>345.66364765561292</v>
      </c>
      <c r="O115" s="11">
        <f t="shared" si="22"/>
        <v>332.86329320825752</v>
      </c>
      <c r="P115" s="11">
        <f t="shared" si="23"/>
        <v>53.038437018187999</v>
      </c>
      <c r="Q115" s="13">
        <f t="shared" si="17"/>
        <v>-22499.52</v>
      </c>
      <c r="R115" s="13">
        <f t="shared" si="18"/>
        <v>15756.458325974167</v>
      </c>
      <c r="S115" s="13"/>
      <c r="T115" s="13">
        <f t="shared" si="19"/>
        <v>22499.52</v>
      </c>
      <c r="U115" s="5">
        <f t="shared" si="24"/>
        <v>-0.29969802351453867</v>
      </c>
    </row>
    <row r="116" spans="1:21" ht="12.75" customHeight="1" x14ac:dyDescent="0.2">
      <c r="A116" s="6">
        <v>39900</v>
      </c>
      <c r="B116" s="2">
        <v>33.559199999999997</v>
      </c>
      <c r="C116" s="2">
        <v>13.71626</v>
      </c>
      <c r="D116" s="2">
        <v>13.56193</v>
      </c>
      <c r="E116" s="2">
        <v>42.76</v>
      </c>
      <c r="H116" s="13">
        <f>IF(int=Weekly,-$B$4,IF(int=Bi_Weekly,0,IF(int=Monthly,0,IF(int=Quarterly,-$B$4,IF(int=Yearly,0,IF(int=None,0,0))))))</f>
        <v>0</v>
      </c>
      <c r="I116" s="11">
        <f t="shared" si="13"/>
        <v>0</v>
      </c>
      <c r="J116" s="19">
        <f t="shared" si="14"/>
        <v>0</v>
      </c>
      <c r="K116" s="11">
        <f t="shared" si="15"/>
        <v>0</v>
      </c>
      <c r="L116" s="11">
        <f t="shared" si="16"/>
        <v>0</v>
      </c>
      <c r="M116" s="11">
        <f t="shared" si="20"/>
        <v>153.4709909729128</v>
      </c>
      <c r="N116" s="11">
        <f t="shared" si="21"/>
        <v>345.66364765561292</v>
      </c>
      <c r="O116" s="11">
        <f t="shared" si="22"/>
        <v>332.86329320825752</v>
      </c>
      <c r="P116" s="11">
        <f t="shared" si="23"/>
        <v>53.038437018187999</v>
      </c>
      <c r="Q116" s="13">
        <f t="shared" si="17"/>
        <v>-22499.52</v>
      </c>
      <c r="R116" s="13">
        <f t="shared" si="18"/>
        <v>16673.768393008537</v>
      </c>
      <c r="S116" s="13"/>
      <c r="T116" s="13">
        <f t="shared" si="19"/>
        <v>22499.52</v>
      </c>
      <c r="U116" s="5">
        <f t="shared" si="24"/>
        <v>-0.2589278174375037</v>
      </c>
    </row>
    <row r="117" spans="1:21" ht="12.75" customHeight="1" x14ac:dyDescent="0.2">
      <c r="A117" s="6">
        <v>39907</v>
      </c>
      <c r="B117" s="2">
        <v>34.658149999999999</v>
      </c>
      <c r="C117" s="2">
        <v>14.425549999999999</v>
      </c>
      <c r="D117" s="2">
        <v>14.478870000000001</v>
      </c>
      <c r="E117" s="2">
        <v>43.31</v>
      </c>
      <c r="H117" s="13">
        <f>IF(int=Weekly,-$B$4,IF(int=Bi_Weekly,-$B$4,IF(int=Monthly,-$B$4,IF(int=Quarterly,0,IF(int=Yearly,0,IF(int=None,0,0))))))</f>
        <v>-489.12</v>
      </c>
      <c r="I117" s="11">
        <f t="shared" si="13"/>
        <v>4.5259422098409754</v>
      </c>
      <c r="J117" s="19">
        <f t="shared" si="14"/>
        <v>9.8498400407610109</v>
      </c>
      <c r="K117" s="11">
        <f t="shared" si="15"/>
        <v>9.7696508083849096</v>
      </c>
      <c r="L117" s="11">
        <f t="shared" si="16"/>
        <v>1.1248291849457401</v>
      </c>
      <c r="M117" s="11">
        <f t="shared" si="20"/>
        <v>157.99693318275376</v>
      </c>
      <c r="N117" s="11">
        <f t="shared" si="21"/>
        <v>355.51348769637394</v>
      </c>
      <c r="O117" s="11">
        <f t="shared" si="22"/>
        <v>342.63294401664245</v>
      </c>
      <c r="P117" s="11">
        <f t="shared" si="23"/>
        <v>54.163266203133738</v>
      </c>
      <c r="Q117" s="13">
        <f t="shared" si="17"/>
        <v>-22988.639999999999</v>
      </c>
      <c r="R117" s="13">
        <f t="shared" si="18"/>
        <v>17911.10791561825</v>
      </c>
      <c r="S117" s="13"/>
      <c r="T117" s="13">
        <f t="shared" si="19"/>
        <v>22988.639999999999</v>
      </c>
      <c r="U117" s="5">
        <f t="shared" si="24"/>
        <v>-0.22087135578188832</v>
      </c>
    </row>
    <row r="118" spans="1:21" ht="12.75" customHeight="1" x14ac:dyDescent="0.2">
      <c r="A118" s="6">
        <v>39914</v>
      </c>
      <c r="B118" s="2">
        <v>35.251910000000002</v>
      </c>
      <c r="C118" s="2">
        <v>14.749689999999999</v>
      </c>
      <c r="D118" s="2">
        <v>14.904159999999999</v>
      </c>
      <c r="E118" s="2">
        <v>43.1</v>
      </c>
      <c r="H118" s="13">
        <f>IF(int=Weekly,-$B$4,IF(int=Bi_Weekly,0,IF(int=Monthly,0,IF(int=Quarterly,0,IF(int=Yearly,0,IF(int=None,0,0))))))</f>
        <v>0</v>
      </c>
      <c r="I118" s="11">
        <f t="shared" si="13"/>
        <v>0</v>
      </c>
      <c r="J118" s="19">
        <f t="shared" si="14"/>
        <v>0</v>
      </c>
      <c r="K118" s="11">
        <f t="shared" si="15"/>
        <v>0</v>
      </c>
      <c r="L118" s="11">
        <f t="shared" si="16"/>
        <v>0</v>
      </c>
      <c r="M118" s="11">
        <f t="shared" si="20"/>
        <v>157.99693318275376</v>
      </c>
      <c r="N118" s="11">
        <f t="shared" si="21"/>
        <v>355.51348769637394</v>
      </c>
      <c r="O118" s="11">
        <f t="shared" si="22"/>
        <v>342.63294401664245</v>
      </c>
      <c r="P118" s="11">
        <f t="shared" si="23"/>
        <v>54.163266203133738</v>
      </c>
      <c r="Q118" s="13">
        <f t="shared" si="17"/>
        <v>-22988.639999999999</v>
      </c>
      <c r="R118" s="13">
        <f t="shared" si="18"/>
        <v>18254.500395424926</v>
      </c>
      <c r="S118" s="13"/>
      <c r="T118" s="13">
        <f t="shared" si="19"/>
        <v>22988.639999999999</v>
      </c>
      <c r="U118" s="5">
        <f t="shared" si="24"/>
        <v>-0.20593387014521403</v>
      </c>
    </row>
    <row r="119" spans="1:21" ht="12.75" customHeight="1" x14ac:dyDescent="0.2">
      <c r="A119" s="6">
        <v>39921</v>
      </c>
      <c r="B119" s="2">
        <v>35.794409999999999</v>
      </c>
      <c r="C119" s="2">
        <v>15.12862</v>
      </c>
      <c r="D119" s="2">
        <v>15.31439</v>
      </c>
      <c r="E119" s="2">
        <v>43.06</v>
      </c>
      <c r="H119" s="13">
        <f>IF(int=Weekly,-$B$4,IF(int=Bi_Weekly,-$B$4,IF(int=Monthly,0,IF(int=Quarterly,0,IF(int=Yearly,0,IF(int=None,0,0))))))</f>
        <v>-489.12</v>
      </c>
      <c r="I119" s="11">
        <f t="shared" si="13"/>
        <v>4.3822704159671861</v>
      </c>
      <c r="J119" s="19">
        <f t="shared" si="14"/>
        <v>9.3920899592956921</v>
      </c>
      <c r="K119" s="11">
        <f t="shared" si="15"/>
        <v>9.236639787807416</v>
      </c>
      <c r="L119" s="11">
        <f t="shared" si="16"/>
        <v>1.1313597770552719</v>
      </c>
      <c r="M119" s="11">
        <f t="shared" si="20"/>
        <v>162.37920359872095</v>
      </c>
      <c r="N119" s="11">
        <f t="shared" si="21"/>
        <v>364.90557765566962</v>
      </c>
      <c r="O119" s="11">
        <f t="shared" si="22"/>
        <v>351.86958380444986</v>
      </c>
      <c r="P119" s="11">
        <f t="shared" si="23"/>
        <v>55.294625980189011</v>
      </c>
      <c r="Q119" s="13">
        <f t="shared" si="17"/>
        <v>-23477.759999999998</v>
      </c>
      <c r="R119" s="13">
        <f t="shared" si="18"/>
        <v>19102.440239545176</v>
      </c>
      <c r="S119" s="13"/>
      <c r="T119" s="13">
        <f t="shared" si="19"/>
        <v>23477.759999999998</v>
      </c>
      <c r="U119" s="5">
        <f t="shared" si="24"/>
        <v>-0.18636018770337637</v>
      </c>
    </row>
    <row r="120" spans="1:21" ht="12.75" customHeight="1" x14ac:dyDescent="0.2">
      <c r="A120" s="6">
        <v>39928</v>
      </c>
      <c r="B120" s="2">
        <v>35.666919999999998</v>
      </c>
      <c r="C120" s="2">
        <v>15.1356</v>
      </c>
      <c r="D120" s="2">
        <v>15.365259999999999</v>
      </c>
      <c r="E120" s="2">
        <v>42.67</v>
      </c>
      <c r="H120" s="13">
        <f>IF(int=Weekly,-$B$4,IF(int=Bi_Weekly,0,IF(int=Monthly,0,IF(int=Quarterly,0,IF(int=Yearly,0,IF(int=None,0,0))))))</f>
        <v>0</v>
      </c>
      <c r="I120" s="11">
        <f t="shared" si="13"/>
        <v>0</v>
      </c>
      <c r="J120" s="19">
        <f t="shared" si="14"/>
        <v>0</v>
      </c>
      <c r="K120" s="11">
        <f t="shared" si="15"/>
        <v>0</v>
      </c>
      <c r="L120" s="11">
        <f t="shared" si="16"/>
        <v>0</v>
      </c>
      <c r="M120" s="11">
        <f t="shared" si="20"/>
        <v>162.37920359872095</v>
      </c>
      <c r="N120" s="11">
        <f t="shared" si="21"/>
        <v>364.90557765566962</v>
      </c>
      <c r="O120" s="11">
        <f t="shared" si="22"/>
        <v>351.86958380444986</v>
      </c>
      <c r="P120" s="11">
        <f t="shared" si="23"/>
        <v>55.294625980189011</v>
      </c>
      <c r="Q120" s="13">
        <f t="shared" si="17"/>
        <v>-23477.759999999998</v>
      </c>
      <c r="R120" s="13">
        <f t="shared" si="18"/>
        <v>19080.620257406274</v>
      </c>
      <c r="S120" s="13"/>
      <c r="T120" s="13">
        <f t="shared" si="19"/>
        <v>23477.759999999998</v>
      </c>
      <c r="U120" s="5">
        <f t="shared" si="24"/>
        <v>-0.18728957713997096</v>
      </c>
    </row>
    <row r="121" spans="1:21" ht="12.75" customHeight="1" x14ac:dyDescent="0.2">
      <c r="A121" s="6">
        <v>39935</v>
      </c>
      <c r="B121" s="2">
        <v>36.136629999999997</v>
      </c>
      <c r="C121" s="2">
        <v>15.37275</v>
      </c>
      <c r="D121" s="2">
        <v>15.660489999999999</v>
      </c>
      <c r="E121" s="2">
        <v>43.03</v>
      </c>
      <c r="H121" s="13">
        <f>IF(int=Weekly,-$B$4,IF(int=Bi_Weekly,-$B$4,IF(int=Monthly,-$B$4,IF(int=Quarterly,0,IF(int=Yearly,0,IF(int=None,0,0))))))</f>
        <v>-489.12</v>
      </c>
      <c r="I121" s="11">
        <f t="shared" si="13"/>
        <v>4.3407695736984886</v>
      </c>
      <c r="J121" s="19">
        <f t="shared" si="14"/>
        <v>9.2429370151729522</v>
      </c>
      <c r="K121" s="11">
        <f t="shared" si="15"/>
        <v>9.03250817822431</v>
      </c>
      <c r="L121" s="11">
        <f t="shared" si="16"/>
        <v>1.1321485475249826</v>
      </c>
      <c r="M121" s="11">
        <f t="shared" si="20"/>
        <v>166.71997317241943</v>
      </c>
      <c r="N121" s="11">
        <f t="shared" si="21"/>
        <v>374.14851467084259</v>
      </c>
      <c r="O121" s="11">
        <f t="shared" si="22"/>
        <v>360.90209198267416</v>
      </c>
      <c r="P121" s="11">
        <f t="shared" si="23"/>
        <v>56.426774527713995</v>
      </c>
      <c r="Q121" s="13">
        <f t="shared" si="17"/>
        <v>-23966.879999999997</v>
      </c>
      <c r="R121" s="13">
        <f t="shared" si="18"/>
        <v>19856.337273449124</v>
      </c>
      <c r="S121" s="13"/>
      <c r="T121" s="13">
        <f t="shared" si="19"/>
        <v>23966.879999999997</v>
      </c>
      <c r="U121" s="5">
        <f t="shared" si="24"/>
        <v>-0.17150929643536728</v>
      </c>
    </row>
    <row r="122" spans="1:21" ht="12.75" customHeight="1" x14ac:dyDescent="0.2">
      <c r="A122" s="6">
        <v>39942</v>
      </c>
      <c r="B122" s="2">
        <v>38.266550000000002</v>
      </c>
      <c r="C122" s="2">
        <v>16.142810000000001</v>
      </c>
      <c r="D122" s="2">
        <v>16.45964</v>
      </c>
      <c r="E122" s="2">
        <v>43</v>
      </c>
      <c r="H122" s="13">
        <f>IF(int=Weekly,-$B$4,IF(int=Bi_Weekly,0,IF(int=Monthly,0,IF(int=Quarterly,0,IF(int=Yearly,0,IF(int=None,0,0))))))</f>
        <v>0</v>
      </c>
      <c r="I122" s="11">
        <f t="shared" si="13"/>
        <v>0</v>
      </c>
      <c r="J122" s="19">
        <f t="shared" si="14"/>
        <v>0</v>
      </c>
      <c r="K122" s="11">
        <f t="shared" si="15"/>
        <v>0</v>
      </c>
      <c r="L122" s="11">
        <f t="shared" si="16"/>
        <v>0</v>
      </c>
      <c r="M122" s="11">
        <f t="shared" si="20"/>
        <v>166.71997317241943</v>
      </c>
      <c r="N122" s="11">
        <f t="shared" si="21"/>
        <v>374.14851467084259</v>
      </c>
      <c r="O122" s="11">
        <f t="shared" si="22"/>
        <v>360.90209198267416</v>
      </c>
      <c r="P122" s="11">
        <f t="shared" si="23"/>
        <v>56.426774527713995</v>
      </c>
      <c r="Q122" s="13">
        <f t="shared" si="17"/>
        <v>-23966.879999999997</v>
      </c>
      <c r="R122" s="13">
        <f t="shared" si="18"/>
        <v>20786.27638748808</v>
      </c>
      <c r="S122" s="13"/>
      <c r="T122" s="13">
        <f t="shared" si="19"/>
        <v>23966.879999999997</v>
      </c>
      <c r="U122" s="5">
        <f t="shared" si="24"/>
        <v>-0.13270828795871281</v>
      </c>
    </row>
    <row r="123" spans="1:21" ht="12.75" customHeight="1" x14ac:dyDescent="0.2">
      <c r="A123" s="6">
        <v>39949</v>
      </c>
      <c r="B123" s="2">
        <v>36.407980000000002</v>
      </c>
      <c r="C123" s="2">
        <v>15.02473</v>
      </c>
      <c r="D123" s="2">
        <v>15.210889999999999</v>
      </c>
      <c r="E123" s="2">
        <v>43.5</v>
      </c>
      <c r="H123" s="13">
        <f>IF(int=Weekly,-$B$4,IF(int=Bi_Weekly,-$B$4,IF(int=Monthly,0,IF(int=Quarterly,0,IF(int=Yearly,0,IF(int=None,0,0))))))</f>
        <v>-489.12</v>
      </c>
      <c r="I123" s="11">
        <f t="shared" si="13"/>
        <v>4.3084176600844097</v>
      </c>
      <c r="J123" s="19">
        <f t="shared" si="14"/>
        <v>9.4570325057422</v>
      </c>
      <c r="K123" s="11">
        <f t="shared" si="15"/>
        <v>9.2994889845367368</v>
      </c>
      <c r="L123" s="11">
        <f t="shared" si="16"/>
        <v>1.1199161379310347</v>
      </c>
      <c r="M123" s="11">
        <f t="shared" si="20"/>
        <v>171.02839083250385</v>
      </c>
      <c r="N123" s="11">
        <f t="shared" si="21"/>
        <v>383.60554717658476</v>
      </c>
      <c r="O123" s="11">
        <f t="shared" si="22"/>
        <v>370.20158096721093</v>
      </c>
      <c r="P123" s="11">
        <f t="shared" si="23"/>
        <v>57.546690665645031</v>
      </c>
      <c r="Q123" s="13">
        <f t="shared" si="17"/>
        <v>-24455.999999999996</v>
      </c>
      <c r="R123" s="13">
        <f t="shared" si="18"/>
        <v>20124.744575566328</v>
      </c>
      <c r="S123" s="13"/>
      <c r="T123" s="13">
        <f t="shared" si="19"/>
        <v>24455.999999999996</v>
      </c>
      <c r="U123" s="5">
        <f t="shared" si="24"/>
        <v>-0.17710400001773263</v>
      </c>
    </row>
    <row r="124" spans="1:21" ht="12.75" customHeight="1" x14ac:dyDescent="0.2">
      <c r="A124" s="6">
        <v>39956</v>
      </c>
      <c r="B124" s="2">
        <v>36.595599999999997</v>
      </c>
      <c r="C124" s="2">
        <v>15.17732</v>
      </c>
      <c r="D124" s="2">
        <v>15.234</v>
      </c>
      <c r="E124" s="2">
        <v>43.98</v>
      </c>
      <c r="H124" s="13">
        <f>IF(int=Weekly,-$B$4,IF(int=Bi_Weekly,0,IF(int=Monthly,0,IF(int=Quarterly,0,IF(int=Yearly,0,IF(int=None,0,0))))))</f>
        <v>0</v>
      </c>
      <c r="I124" s="11">
        <f t="shared" si="13"/>
        <v>0</v>
      </c>
      <c r="J124" s="19">
        <f t="shared" si="14"/>
        <v>0</v>
      </c>
      <c r="K124" s="11">
        <f t="shared" si="15"/>
        <v>0</v>
      </c>
      <c r="L124" s="11">
        <f t="shared" si="16"/>
        <v>0</v>
      </c>
      <c r="M124" s="11">
        <f t="shared" si="20"/>
        <v>171.02839083250385</v>
      </c>
      <c r="N124" s="11">
        <f t="shared" si="21"/>
        <v>383.60554717658476</v>
      </c>
      <c r="O124" s="11">
        <f t="shared" si="22"/>
        <v>370.20158096721093</v>
      </c>
      <c r="P124" s="11">
        <f t="shared" si="23"/>
        <v>57.546690665645031</v>
      </c>
      <c r="Q124" s="13">
        <f t="shared" si="17"/>
        <v>-24455.999999999996</v>
      </c>
      <c r="R124" s="13">
        <f t="shared" si="18"/>
        <v>20251.545062753659</v>
      </c>
      <c r="S124" s="13"/>
      <c r="T124" s="13">
        <f t="shared" si="19"/>
        <v>24455.999999999996</v>
      </c>
      <c r="U124" s="5">
        <f t="shared" si="24"/>
        <v>-0.17191915837611782</v>
      </c>
    </row>
    <row r="125" spans="1:21" ht="12.75" customHeight="1" x14ac:dyDescent="0.2">
      <c r="A125" s="6">
        <v>39963</v>
      </c>
      <c r="B125" s="2">
        <v>37.929819999999999</v>
      </c>
      <c r="C125" s="2">
        <v>15.84896</v>
      </c>
      <c r="D125" s="2">
        <v>15.93838</v>
      </c>
      <c r="E125" s="2">
        <v>44.03</v>
      </c>
      <c r="H125" s="13">
        <f>IF(int=Weekly,-$B$4,IF(int=Bi_Weekly,-$B$4,IF(int=Monthly,-$B$4,IF(int=Quarterly,0,IF(int=Yearly,0,IF(int=None,0,0))))))</f>
        <v>-489.12</v>
      </c>
      <c r="I125" s="11">
        <f t="shared" si="13"/>
        <v>4.1355530819814064</v>
      </c>
      <c r="J125" s="19">
        <f t="shared" si="14"/>
        <v>8.9652166451300275</v>
      </c>
      <c r="K125" s="11">
        <f t="shared" si="15"/>
        <v>8.8750239359332639</v>
      </c>
      <c r="L125" s="11">
        <f t="shared" si="16"/>
        <v>1.1064354303883717</v>
      </c>
      <c r="M125" s="11">
        <f t="shared" si="20"/>
        <v>175.16394391448526</v>
      </c>
      <c r="N125" s="11">
        <f t="shared" si="21"/>
        <v>392.57076382171476</v>
      </c>
      <c r="O125" s="11">
        <f t="shared" si="22"/>
        <v>379.07660490314419</v>
      </c>
      <c r="P125" s="11">
        <f t="shared" si="23"/>
        <v>58.653126096033404</v>
      </c>
      <c r="Q125" s="13">
        <f t="shared" si="17"/>
        <v>-24945.119999999995</v>
      </c>
      <c r="R125" s="13">
        <f t="shared" si="18"/>
        <v>21490.139316210851</v>
      </c>
      <c r="S125" s="13"/>
      <c r="T125" s="13">
        <f t="shared" si="19"/>
        <v>24945.119999999995</v>
      </c>
      <c r="U125" s="5">
        <f t="shared" si="24"/>
        <v>-0.13850326972927551</v>
      </c>
    </row>
    <row r="126" spans="1:21" ht="12.75" customHeight="1" x14ac:dyDescent="0.2">
      <c r="A126" s="6">
        <v>39970</v>
      </c>
      <c r="B126" s="2">
        <v>38.813420000000001</v>
      </c>
      <c r="C126" s="2">
        <v>16.417899999999999</v>
      </c>
      <c r="D126" s="2">
        <v>16.855219999999999</v>
      </c>
      <c r="E126" s="2">
        <v>44.18</v>
      </c>
      <c r="H126" s="13">
        <f>IF(int=Weekly,-$B$4,IF(int=Bi_Weekly,0,IF(int=Monthly,0,IF(int=Quarterly,0,IF(int=Yearly,0,IF(int=None,0,0))))))</f>
        <v>0</v>
      </c>
      <c r="I126" s="11">
        <f t="shared" si="13"/>
        <v>0</v>
      </c>
      <c r="J126" s="19">
        <f t="shared" si="14"/>
        <v>0</v>
      </c>
      <c r="K126" s="11">
        <f t="shared" si="15"/>
        <v>0</v>
      </c>
      <c r="L126" s="11">
        <f t="shared" si="16"/>
        <v>0</v>
      </c>
      <c r="M126" s="11">
        <f t="shared" si="20"/>
        <v>175.16394391448526</v>
      </c>
      <c r="N126" s="11">
        <f t="shared" si="21"/>
        <v>392.57076382171476</v>
      </c>
      <c r="O126" s="11">
        <f t="shared" si="22"/>
        <v>379.07660490314419</v>
      </c>
      <c r="P126" s="11">
        <f t="shared" si="23"/>
        <v>58.653126096033404</v>
      </c>
      <c r="Q126" s="13">
        <f t="shared" si="17"/>
        <v>-24945.119999999995</v>
      </c>
      <c r="R126" s="13">
        <f t="shared" si="18"/>
        <v>22224.613950776216</v>
      </c>
      <c r="S126" s="13"/>
      <c r="T126" s="13">
        <f t="shared" si="19"/>
        <v>24945.119999999995</v>
      </c>
      <c r="U126" s="5">
        <f t="shared" si="24"/>
        <v>-0.10905964971199889</v>
      </c>
    </row>
    <row r="127" spans="1:21" ht="12.75" customHeight="1" x14ac:dyDescent="0.2">
      <c r="A127" s="6">
        <v>39977</v>
      </c>
      <c r="B127" s="2">
        <v>39.087069999999997</v>
      </c>
      <c r="C127" s="2">
        <v>16.449449999999999</v>
      </c>
      <c r="D127" s="2">
        <v>16.653469999999999</v>
      </c>
      <c r="E127" s="2">
        <v>44.16</v>
      </c>
      <c r="H127" s="13">
        <f>IF(int=Weekly,-$B$4,IF(int=Bi_Weekly,-$B$4,IF(int=Monthly,0,IF(int=Quarterly,0,IF(int=Yearly,0,IF(int=None,0,0))))))</f>
        <v>-489.12</v>
      </c>
      <c r="I127" s="11">
        <f t="shared" si="13"/>
        <v>4.0131118551480069</v>
      </c>
      <c r="J127" s="19">
        <f t="shared" si="14"/>
        <v>8.6379398703300119</v>
      </c>
      <c r="K127" s="11">
        <f t="shared" si="15"/>
        <v>8.4939357383176013</v>
      </c>
      <c r="L127" s="11">
        <f t="shared" si="16"/>
        <v>1.1031782608695655</v>
      </c>
      <c r="M127" s="11">
        <f t="shared" si="20"/>
        <v>179.17705576963326</v>
      </c>
      <c r="N127" s="11">
        <f t="shared" si="21"/>
        <v>401.20870369204476</v>
      </c>
      <c r="O127" s="11">
        <f t="shared" si="22"/>
        <v>387.57054064146178</v>
      </c>
      <c r="P127" s="11">
        <f t="shared" si="23"/>
        <v>59.756304356902966</v>
      </c>
      <c r="Q127" s="13">
        <f t="shared" si="17"/>
        <v>-25434.239999999994</v>
      </c>
      <c r="R127" s="13">
        <f t="shared" si="18"/>
        <v>22696.401404065866</v>
      </c>
      <c r="S127" s="13"/>
      <c r="T127" s="13">
        <f t="shared" si="19"/>
        <v>25434.239999999994</v>
      </c>
      <c r="U127" s="5">
        <f t="shared" si="24"/>
        <v>-0.10764381384834487</v>
      </c>
    </row>
    <row r="128" spans="1:21" ht="12.75" customHeight="1" x14ac:dyDescent="0.2">
      <c r="A128" s="6">
        <v>39984</v>
      </c>
      <c r="B128" s="2">
        <v>38.063749999999999</v>
      </c>
      <c r="C128" s="2">
        <v>15.928610000000001</v>
      </c>
      <c r="D128" s="2">
        <v>16.242560000000001</v>
      </c>
      <c r="E128" s="2">
        <v>44.05</v>
      </c>
      <c r="H128" s="13">
        <f>IF(int=Weekly,-$B$4,IF(int=Bi_Weekly,0,IF(int=Monthly,0,IF(int=Quarterly,0,IF(int=Yearly,0,IF(int=None,0,0))))))</f>
        <v>0</v>
      </c>
      <c r="I128" s="11">
        <f t="shared" si="13"/>
        <v>0</v>
      </c>
      <c r="J128" s="19">
        <f t="shared" si="14"/>
        <v>0</v>
      </c>
      <c r="K128" s="11">
        <f t="shared" si="15"/>
        <v>0</v>
      </c>
      <c r="L128" s="11">
        <f t="shared" si="16"/>
        <v>0</v>
      </c>
      <c r="M128" s="11">
        <f t="shared" si="20"/>
        <v>179.17705576963326</v>
      </c>
      <c r="N128" s="11">
        <f t="shared" si="21"/>
        <v>401.20870369204476</v>
      </c>
      <c r="O128" s="11">
        <f t="shared" si="22"/>
        <v>387.57054064146178</v>
      </c>
      <c r="P128" s="11">
        <f t="shared" si="23"/>
        <v>59.756304356902966</v>
      </c>
      <c r="Q128" s="13">
        <f t="shared" si="17"/>
        <v>-25434.239999999994</v>
      </c>
      <c r="R128" s="13">
        <f t="shared" si="18"/>
        <v>22138.250593790475</v>
      </c>
      <c r="S128" s="13"/>
      <c r="T128" s="13">
        <f t="shared" si="19"/>
        <v>25434.239999999994</v>
      </c>
      <c r="U128" s="5">
        <f t="shared" si="24"/>
        <v>-0.12958867283667674</v>
      </c>
    </row>
    <row r="129" spans="1:21" ht="12.75" customHeight="1" x14ac:dyDescent="0.2">
      <c r="A129" s="6">
        <v>39991</v>
      </c>
      <c r="B129" s="2">
        <v>37.981529999999999</v>
      </c>
      <c r="C129" s="2">
        <v>15.89838</v>
      </c>
      <c r="D129" s="2">
        <v>16.231909999999999</v>
      </c>
      <c r="E129" s="2">
        <v>44.17</v>
      </c>
      <c r="H129" s="13">
        <f>IF(int=Weekly,-$B$4,IF(int=Bi_Weekly,-$B$4,IF(int=Monthly,-$B$4,IF(int=Quarterly,-$B$4,IF(int=Yearly,-$B$4,IF(int=None,0,0))))))</f>
        <v>-489.12</v>
      </c>
      <c r="I129" s="11">
        <f t="shared" si="13"/>
        <v>4.1299227282313273</v>
      </c>
      <c r="J129" s="19">
        <f t="shared" si="14"/>
        <v>8.9373483336038007</v>
      </c>
      <c r="K129" s="11">
        <f t="shared" si="15"/>
        <v>8.7145323008814124</v>
      </c>
      <c r="L129" s="11">
        <f t="shared" si="16"/>
        <v>1.1029285035091692</v>
      </c>
      <c r="M129" s="11">
        <f t="shared" si="20"/>
        <v>183.30697849786458</v>
      </c>
      <c r="N129" s="11">
        <f t="shared" si="21"/>
        <v>410.14605202564854</v>
      </c>
      <c r="O129" s="11">
        <f t="shared" si="22"/>
        <v>396.28507294234316</v>
      </c>
      <c r="P129" s="11">
        <f t="shared" si="23"/>
        <v>60.859232860412135</v>
      </c>
      <c r="Q129" s="13">
        <f t="shared" si="17"/>
        <v>-25923.359999999993</v>
      </c>
      <c r="R129" s="13">
        <f t="shared" si="18"/>
        <v>22603.553247417483</v>
      </c>
      <c r="S129" s="13"/>
      <c r="T129" s="13">
        <f t="shared" si="19"/>
        <v>25923.359999999993</v>
      </c>
      <c r="U129" s="5">
        <f t="shared" si="24"/>
        <v>-0.12806236354324885</v>
      </c>
    </row>
    <row r="130" spans="1:21" ht="12.75" customHeight="1" x14ac:dyDescent="0.2">
      <c r="A130" s="6">
        <v>39998</v>
      </c>
      <c r="B130" s="2">
        <v>37.064489999999999</v>
      </c>
      <c r="C130" s="2">
        <v>15.57756</v>
      </c>
      <c r="D130" s="2">
        <v>15.856920000000001</v>
      </c>
      <c r="E130" s="2">
        <v>44.46</v>
      </c>
      <c r="H130" s="13">
        <f>IF(int=Weekly,-$B$4,IF(int=Bi_Weekly,0,IF(int=Monthly,0,IF(int=Quarterly,0,IF(int=Yearly,0,IF(int=None,0,0))))))</f>
        <v>0</v>
      </c>
      <c r="I130" s="11">
        <f t="shared" si="13"/>
        <v>0</v>
      </c>
      <c r="J130" s="19">
        <f t="shared" si="14"/>
        <v>0</v>
      </c>
      <c r="K130" s="11">
        <f t="shared" si="15"/>
        <v>0</v>
      </c>
      <c r="L130" s="11">
        <f t="shared" si="16"/>
        <v>0</v>
      </c>
      <c r="M130" s="11">
        <f t="shared" si="20"/>
        <v>183.30697849786458</v>
      </c>
      <c r="N130" s="11">
        <f t="shared" si="21"/>
        <v>410.14605202564854</v>
      </c>
      <c r="O130" s="11">
        <f t="shared" si="22"/>
        <v>396.28507294234316</v>
      </c>
      <c r="P130" s="11">
        <f t="shared" si="23"/>
        <v>60.859232860412135</v>
      </c>
      <c r="Q130" s="13">
        <f t="shared" si="17"/>
        <v>-25923.359999999993</v>
      </c>
      <c r="R130" s="13">
        <f t="shared" si="18"/>
        <v>22172.916597471802</v>
      </c>
      <c r="S130" s="13"/>
      <c r="T130" s="13">
        <f t="shared" si="19"/>
        <v>25923.359999999993</v>
      </c>
      <c r="U130" s="5">
        <f t="shared" si="24"/>
        <v>-0.14467427843181557</v>
      </c>
    </row>
    <row r="131" spans="1:21" ht="12.75" customHeight="1" x14ac:dyDescent="0.2">
      <c r="A131" s="6">
        <v>40005</v>
      </c>
      <c r="B131" s="2">
        <v>36.370600000000003</v>
      </c>
      <c r="C131" s="2">
        <v>15.09191</v>
      </c>
      <c r="D131" s="2">
        <v>15.448639999999999</v>
      </c>
      <c r="E131" s="2">
        <v>44.62</v>
      </c>
      <c r="H131" s="13">
        <f>IF(int=Weekly,-$B$4,IF(int=Bi_Weekly,-$B$4,IF(int=Monthly,0,IF(int=Quarterly,0,IF(int=Yearly,0,IF(int=None,0,0))))))</f>
        <v>-489.12</v>
      </c>
      <c r="I131" s="11">
        <f t="shared" si="13"/>
        <v>4.312845650058013</v>
      </c>
      <c r="J131" s="19">
        <f t="shared" si="14"/>
        <v>9.414935551563719</v>
      </c>
      <c r="K131" s="11">
        <f t="shared" si="15"/>
        <v>9.1563725997887211</v>
      </c>
      <c r="L131" s="11">
        <f t="shared" si="16"/>
        <v>1.0918052891080234</v>
      </c>
      <c r="M131" s="11">
        <f t="shared" si="20"/>
        <v>187.6198241479226</v>
      </c>
      <c r="N131" s="11">
        <f t="shared" si="21"/>
        <v>419.56098757721225</v>
      </c>
      <c r="O131" s="11">
        <f t="shared" si="22"/>
        <v>405.44144554213187</v>
      </c>
      <c r="P131" s="11">
        <f t="shared" si="23"/>
        <v>61.951038149520159</v>
      </c>
      <c r="Q131" s="13">
        <f t="shared" si="17"/>
        <v>-26412.479999999992</v>
      </c>
      <c r="R131" s="13">
        <f t="shared" si="18"/>
        <v>22183.596495672427</v>
      </c>
      <c r="S131" s="13"/>
      <c r="T131" s="13">
        <f t="shared" si="19"/>
        <v>26412.479999999992</v>
      </c>
      <c r="U131" s="5">
        <f t="shared" si="24"/>
        <v>-0.16010929319501865</v>
      </c>
    </row>
    <row r="132" spans="1:21" ht="12.75" customHeight="1" x14ac:dyDescent="0.2">
      <c r="A132" s="6">
        <v>40012</v>
      </c>
      <c r="B132" s="2">
        <v>38.905810000000002</v>
      </c>
      <c r="C132" s="2">
        <v>16.248539999999998</v>
      </c>
      <c r="D132" s="2">
        <v>16.67963</v>
      </c>
      <c r="E132" s="2">
        <v>45.01</v>
      </c>
      <c r="H132" s="13">
        <f>IF(int=Weekly,-$B$4,IF(int=Bi_Weekly,0,IF(int=Monthly,0,IF(int=Quarterly,0,IF(int=Yearly,0,IF(int=None,0,0))))))</f>
        <v>0</v>
      </c>
      <c r="I132" s="11">
        <f t="shared" si="13"/>
        <v>0</v>
      </c>
      <c r="J132" s="19">
        <f t="shared" si="14"/>
        <v>0</v>
      </c>
      <c r="K132" s="11">
        <f t="shared" si="15"/>
        <v>0</v>
      </c>
      <c r="L132" s="11">
        <f t="shared" si="16"/>
        <v>0</v>
      </c>
      <c r="M132" s="11">
        <f t="shared" si="20"/>
        <v>187.6198241479226</v>
      </c>
      <c r="N132" s="11">
        <f t="shared" si="21"/>
        <v>419.56098757721225</v>
      </c>
      <c r="O132" s="11">
        <f t="shared" si="22"/>
        <v>405.44144554213187</v>
      </c>
      <c r="P132" s="11">
        <f t="shared" si="23"/>
        <v>61.951038149520159</v>
      </c>
      <c r="Q132" s="13">
        <f t="shared" si="17"/>
        <v>-26412.479999999992</v>
      </c>
      <c r="R132" s="13">
        <f t="shared" si="18"/>
        <v>23667.784245038136</v>
      </c>
      <c r="S132" s="13"/>
      <c r="T132" s="13">
        <f t="shared" si="19"/>
        <v>26412.479999999992</v>
      </c>
      <c r="U132" s="5">
        <f t="shared" si="24"/>
        <v>-0.10391662407172131</v>
      </c>
    </row>
    <row r="133" spans="1:21" ht="12.75" customHeight="1" x14ac:dyDescent="0.2">
      <c r="A133" s="6">
        <v>40019</v>
      </c>
      <c r="B133" s="2">
        <v>40.518149999999999</v>
      </c>
      <c r="C133" s="2">
        <v>17.147960000000001</v>
      </c>
      <c r="D133" s="2">
        <v>17.536490000000001</v>
      </c>
      <c r="E133" s="2">
        <v>45.04</v>
      </c>
      <c r="H133" s="13">
        <f>IF(int=Weekly,-$B$4,IF(int=Bi_Weekly,-$B$4,IF(int=Monthly,-$B$4,IF(int=Quarterly,0,IF(int=Yearly,0,IF(int=None,0,0))))))</f>
        <v>-489.12</v>
      </c>
      <c r="I133" s="11">
        <f t="shared" si="13"/>
        <v>3.8713708301094694</v>
      </c>
      <c r="J133" s="19">
        <f t="shared" si="14"/>
        <v>8.2860795103324243</v>
      </c>
      <c r="K133" s="11">
        <f t="shared" si="15"/>
        <v>8.0662381126439779</v>
      </c>
      <c r="L133" s="11">
        <f t="shared" si="16"/>
        <v>1.0816241563055065</v>
      </c>
      <c r="M133" s="11">
        <f t="shared" si="20"/>
        <v>191.49119497803207</v>
      </c>
      <c r="N133" s="11">
        <f t="shared" si="21"/>
        <v>427.84706708754464</v>
      </c>
      <c r="O133" s="11">
        <f t="shared" si="22"/>
        <v>413.50768365477586</v>
      </c>
      <c r="P133" s="11">
        <f t="shared" si="23"/>
        <v>63.032662305825667</v>
      </c>
      <c r="Q133" s="13">
        <f t="shared" si="17"/>
        <v>-26901.599999999991</v>
      </c>
      <c r="R133" s="13">
        <f t="shared" si="18"/>
        <v>25186.037823923212</v>
      </c>
      <c r="S133" s="13"/>
      <c r="T133" s="13">
        <f t="shared" si="19"/>
        <v>26901.599999999991</v>
      </c>
      <c r="U133" s="5">
        <f t="shared" si="24"/>
        <v>-6.3771752463674392E-2</v>
      </c>
    </row>
    <row r="134" spans="1:21" ht="12.75" customHeight="1" x14ac:dyDescent="0.2">
      <c r="A134" s="6">
        <v>40026</v>
      </c>
      <c r="B134" s="2">
        <v>40.864100000000001</v>
      </c>
      <c r="C134" s="2">
        <v>17.324110000000001</v>
      </c>
      <c r="D134" s="2">
        <v>17.829409999999999</v>
      </c>
      <c r="E134" s="2">
        <v>44.68</v>
      </c>
      <c r="H134" s="13">
        <f>IF(int=Weekly,-$B$4,IF(int=Bi_Weekly,0,IF(int=Monthly,0,IF(int=Quarterly,0,IF(int=Yearly,0,IF(int=None,0,0))))))</f>
        <v>0</v>
      </c>
      <c r="I134" s="11">
        <f t="shared" si="13"/>
        <v>0</v>
      </c>
      <c r="J134" s="19">
        <f t="shared" si="14"/>
        <v>0</v>
      </c>
      <c r="K134" s="11">
        <f t="shared" si="15"/>
        <v>0</v>
      </c>
      <c r="L134" s="11">
        <f t="shared" si="16"/>
        <v>0</v>
      </c>
      <c r="M134" s="11">
        <f t="shared" si="20"/>
        <v>191.49119497803207</v>
      </c>
      <c r="N134" s="11">
        <f t="shared" si="21"/>
        <v>427.84706708754464</v>
      </c>
      <c r="O134" s="11">
        <f t="shared" si="22"/>
        <v>413.50768365477586</v>
      </c>
      <c r="P134" s="11">
        <f t="shared" si="23"/>
        <v>63.032662305825667</v>
      </c>
      <c r="Q134" s="13">
        <f t="shared" si="17"/>
        <v>-26901.599999999991</v>
      </c>
      <c r="R134" s="13">
        <f t="shared" si="18"/>
        <v>25426.082375959391</v>
      </c>
      <c r="S134" s="13"/>
      <c r="T134" s="13">
        <f t="shared" si="19"/>
        <v>26901.599999999991</v>
      </c>
      <c r="U134" s="5">
        <f t="shared" si="24"/>
        <v>-5.4848693908191248E-2</v>
      </c>
    </row>
    <row r="135" spans="1:21" ht="12.75" customHeight="1" x14ac:dyDescent="0.2">
      <c r="A135" s="6">
        <v>40033</v>
      </c>
      <c r="B135" s="2">
        <v>41.832329999999999</v>
      </c>
      <c r="C135" s="2">
        <v>18.074919999999999</v>
      </c>
      <c r="D135" s="2">
        <v>18.34299</v>
      </c>
      <c r="E135" s="2">
        <v>43.68</v>
      </c>
      <c r="H135" s="13">
        <f>IF(int=Weekly,-$B$4,IF(int=Bi_Weekly,-$B$4,IF(int=Monthly,0,IF(int=Quarterly,0,IF(int=Yearly,0,IF(int=None,0,0))))))</f>
        <v>-489.12</v>
      </c>
      <c r="I135" s="11">
        <f t="shared" si="13"/>
        <v>3.7497501095444599</v>
      </c>
      <c r="J135" s="19">
        <f t="shared" si="14"/>
        <v>7.8611335485855545</v>
      </c>
      <c r="K135" s="11">
        <f t="shared" si="15"/>
        <v>7.7115837712390407</v>
      </c>
      <c r="L135" s="11">
        <f t="shared" si="16"/>
        <v>1.1153010989010992</v>
      </c>
      <c r="M135" s="11">
        <f t="shared" si="20"/>
        <v>195.24094508757653</v>
      </c>
      <c r="N135" s="11">
        <f t="shared" si="21"/>
        <v>435.70820063613019</v>
      </c>
      <c r="O135" s="11">
        <f t="shared" si="22"/>
        <v>421.21926742601488</v>
      </c>
      <c r="P135" s="11">
        <f t="shared" si="23"/>
        <v>64.147963404726767</v>
      </c>
      <c r="Q135" s="13">
        <f t="shared" si="17"/>
        <v>-27390.71999999999</v>
      </c>
      <c r="R135" s="13">
        <f t="shared" si="18"/>
        <v>26571.178365978565</v>
      </c>
      <c r="S135" s="13"/>
      <c r="T135" s="13">
        <f t="shared" si="19"/>
        <v>27390.71999999999</v>
      </c>
      <c r="U135" s="5">
        <f t="shared" si="24"/>
        <v>-2.9920412242592787E-2</v>
      </c>
    </row>
    <row r="136" spans="1:21" ht="12.75" customHeight="1" x14ac:dyDescent="0.2">
      <c r="A136" s="6">
        <v>40040</v>
      </c>
      <c r="B136" s="2">
        <v>41.603230000000003</v>
      </c>
      <c r="C136" s="2">
        <v>17.84008</v>
      </c>
      <c r="D136" s="2">
        <v>18.04645</v>
      </c>
      <c r="E136" s="2">
        <v>42.98</v>
      </c>
      <c r="H136" s="13">
        <f>IF(int=Weekly,-$B$4,IF(int=Bi_Weekly,0,IF(int=Monthly,0,IF(int=Quarterly,0,IF(int=Yearly,0,IF(int=None,0,0))))))</f>
        <v>0</v>
      </c>
      <c r="I136" s="11">
        <f t="shared" si="13"/>
        <v>0</v>
      </c>
      <c r="J136" s="19">
        <f t="shared" si="14"/>
        <v>0</v>
      </c>
      <c r="K136" s="11">
        <f t="shared" si="15"/>
        <v>0</v>
      </c>
      <c r="L136" s="11">
        <f t="shared" si="16"/>
        <v>0</v>
      </c>
      <c r="M136" s="11">
        <f t="shared" si="20"/>
        <v>195.24094508757653</v>
      </c>
      <c r="N136" s="11">
        <f t="shared" si="21"/>
        <v>435.70820063613019</v>
      </c>
      <c r="O136" s="11">
        <f t="shared" si="22"/>
        <v>421.21926742601488</v>
      </c>
      <c r="P136" s="11">
        <f t="shared" si="23"/>
        <v>64.147963404726767</v>
      </c>
      <c r="Q136" s="13">
        <f t="shared" si="17"/>
        <v>-27390.71999999999</v>
      </c>
      <c r="R136" s="13">
        <f t="shared" si="18"/>
        <v>26254.315015675795</v>
      </c>
      <c r="S136" s="13"/>
      <c r="T136" s="13">
        <f t="shared" si="19"/>
        <v>27390.71999999999</v>
      </c>
      <c r="U136" s="5">
        <f t="shared" si="24"/>
        <v>-4.1488686106980643E-2</v>
      </c>
    </row>
    <row r="137" spans="1:21" ht="12.75" customHeight="1" x14ac:dyDescent="0.2">
      <c r="A137" s="6">
        <v>40047</v>
      </c>
      <c r="B137" s="2">
        <v>42.539580000000001</v>
      </c>
      <c r="C137" s="2">
        <v>18.212340000000001</v>
      </c>
      <c r="D137" s="2">
        <v>18.562429999999999</v>
      </c>
      <c r="E137" s="2">
        <v>42.43</v>
      </c>
      <c r="H137" s="13">
        <f>IF(int=Weekly,-$B$4,IF(int=Bi_Weekly,-$B$4,IF(int=Monthly,-$B$4,IF(int=Quarterly,0,IF(int=Yearly,0,IF(int=None,0,0))))))</f>
        <v>-489.12</v>
      </c>
      <c r="I137" s="11">
        <f t="shared" si="13"/>
        <v>3.6874079151698251</v>
      </c>
      <c r="J137" s="19">
        <f t="shared" si="14"/>
        <v>7.8018178883108922</v>
      </c>
      <c r="K137" s="11">
        <f t="shared" si="15"/>
        <v>7.6204195248143707</v>
      </c>
      <c r="L137" s="11">
        <f t="shared" si="16"/>
        <v>1.1481581899599342</v>
      </c>
      <c r="M137" s="11">
        <f t="shared" si="20"/>
        <v>198.92835300274635</v>
      </c>
      <c r="N137" s="11">
        <f t="shared" si="21"/>
        <v>443.51001852444108</v>
      </c>
      <c r="O137" s="11">
        <f t="shared" si="22"/>
        <v>428.83968695082928</v>
      </c>
      <c r="P137" s="11">
        <f t="shared" si="23"/>
        <v>65.296121594686696</v>
      </c>
      <c r="Q137" s="13">
        <f t="shared" si="17"/>
        <v>-27879.839999999989</v>
      </c>
      <c r="R137" s="13">
        <f t="shared" si="18"/>
        <v>27270.504947111225</v>
      </c>
      <c r="S137" s="13"/>
      <c r="T137" s="13">
        <f t="shared" si="19"/>
        <v>27879.839999999989</v>
      </c>
      <c r="U137" s="5">
        <f t="shared" si="24"/>
        <v>-2.1855758601511344E-2</v>
      </c>
    </row>
    <row r="138" spans="1:21" ht="12.75" customHeight="1" x14ac:dyDescent="0.2">
      <c r="A138" s="6">
        <v>40054</v>
      </c>
      <c r="B138" s="2">
        <v>42.667650000000002</v>
      </c>
      <c r="C138" s="2">
        <v>18.314630000000001</v>
      </c>
      <c r="D138" s="2">
        <v>18.502109999999998</v>
      </c>
      <c r="E138" s="2">
        <v>42.8</v>
      </c>
      <c r="H138" s="13">
        <f>IF(int=Weekly,-$B$4,IF(int=Bi_Weekly,0,IF(int=Monthly,0,IF(int=Quarterly,0,IF(int=Yearly,0,IF(int=None,0,0))))))</f>
        <v>0</v>
      </c>
      <c r="I138" s="11">
        <f t="shared" si="13"/>
        <v>0</v>
      </c>
      <c r="J138" s="19">
        <f t="shared" si="14"/>
        <v>0</v>
      </c>
      <c r="K138" s="11">
        <f t="shared" si="15"/>
        <v>0</v>
      </c>
      <c r="L138" s="11">
        <f t="shared" si="16"/>
        <v>0</v>
      </c>
      <c r="M138" s="11">
        <f t="shared" si="20"/>
        <v>198.92835300274635</v>
      </c>
      <c r="N138" s="11">
        <f t="shared" si="21"/>
        <v>443.51001852444108</v>
      </c>
      <c r="O138" s="11">
        <f t="shared" si="22"/>
        <v>428.83968695082928</v>
      </c>
      <c r="P138" s="11">
        <f t="shared" si="23"/>
        <v>65.296121594686696</v>
      </c>
      <c r="Q138" s="13">
        <f t="shared" si="17"/>
        <v>-27879.839999999989</v>
      </c>
      <c r="R138" s="13">
        <f t="shared" si="18"/>
        <v>27339.640296148315</v>
      </c>
      <c r="S138" s="13"/>
      <c r="T138" s="13">
        <f t="shared" si="19"/>
        <v>27879.839999999989</v>
      </c>
      <c r="U138" s="5">
        <f t="shared" si="24"/>
        <v>-1.9375997274434509E-2</v>
      </c>
    </row>
    <row r="139" spans="1:21" ht="12.75" customHeight="1" x14ac:dyDescent="0.2">
      <c r="A139" s="6">
        <v>40061</v>
      </c>
      <c r="B139" s="2">
        <v>42.169969999999999</v>
      </c>
      <c r="C139" s="2">
        <v>18.049379999999999</v>
      </c>
      <c r="D139" s="2">
        <v>18.159420000000001</v>
      </c>
      <c r="E139" s="2">
        <v>42.62</v>
      </c>
      <c r="H139" s="13">
        <f>IF(int=Weekly,-$B$4,IF(int=Bi_Weekly,-$B$4,IF(int=Monthly,0,IF(int=Quarterly,0,IF(int=Yearly,0,IF(int=None,0,0))))))</f>
        <v>-489.12</v>
      </c>
      <c r="I139" s="11">
        <f t="shared" si="13"/>
        <v>3.7197271897513797</v>
      </c>
      <c r="J139" s="19">
        <f t="shared" si="14"/>
        <v>7.8722571080003858</v>
      </c>
      <c r="K139" s="11">
        <f t="shared" si="15"/>
        <v>7.78953865266622</v>
      </c>
      <c r="L139" s="11">
        <f t="shared" si="16"/>
        <v>1.143039699671516</v>
      </c>
      <c r="M139" s="11">
        <f t="shared" si="20"/>
        <v>202.64808019249773</v>
      </c>
      <c r="N139" s="11">
        <f t="shared" si="21"/>
        <v>451.38227563244146</v>
      </c>
      <c r="O139" s="11">
        <f t="shared" si="22"/>
        <v>436.62922560349551</v>
      </c>
      <c r="P139" s="11">
        <f t="shared" si="23"/>
        <v>66.439161294358215</v>
      </c>
      <c r="Q139" s="13">
        <f t="shared" si="17"/>
        <v>-28368.959999999988</v>
      </c>
      <c r="R139" s="13">
        <f t="shared" si="18"/>
        <v>27453.404226804076</v>
      </c>
      <c r="S139" s="13"/>
      <c r="T139" s="13">
        <f t="shared" si="19"/>
        <v>28368.959999999988</v>
      </c>
      <c r="U139" s="5">
        <f t="shared" si="24"/>
        <v>-3.2273152529945004E-2</v>
      </c>
    </row>
    <row r="140" spans="1:21" ht="12.75" customHeight="1" x14ac:dyDescent="0.2">
      <c r="A140" s="6">
        <v>40068</v>
      </c>
      <c r="B140" s="2">
        <v>43.276609999999998</v>
      </c>
      <c r="C140" s="2">
        <v>18.772220000000001</v>
      </c>
      <c r="D140" s="2">
        <v>18.835789999999999</v>
      </c>
      <c r="E140" s="2">
        <v>42.85</v>
      </c>
      <c r="H140" s="13">
        <f>IF(int=Weekly,-$B$4,IF(int=Bi_Weekly,0,IF(int=Monthly,0,IF(int=Quarterly,0,IF(int=Yearly,0,IF(int=None,0,0))))))</f>
        <v>0</v>
      </c>
      <c r="I140" s="11">
        <f t="shared" si="13"/>
        <v>0</v>
      </c>
      <c r="J140" s="19">
        <f t="shared" si="14"/>
        <v>0</v>
      </c>
      <c r="K140" s="11">
        <f t="shared" si="15"/>
        <v>0</v>
      </c>
      <c r="L140" s="11">
        <f t="shared" si="16"/>
        <v>0</v>
      </c>
      <c r="M140" s="11">
        <f t="shared" si="20"/>
        <v>202.64808019249773</v>
      </c>
      <c r="N140" s="11">
        <f t="shared" si="21"/>
        <v>451.38227563244146</v>
      </c>
      <c r="O140" s="11">
        <f t="shared" si="22"/>
        <v>436.62922560349551</v>
      </c>
      <c r="P140" s="11">
        <f t="shared" si="23"/>
        <v>66.439161294358215</v>
      </c>
      <c r="Q140" s="13">
        <f t="shared" si="17"/>
        <v>-28368.959999999988</v>
      </c>
      <c r="R140" s="13">
        <f t="shared" si="18"/>
        <v>28314.543778805593</v>
      </c>
      <c r="S140" s="13"/>
      <c r="T140" s="13">
        <f t="shared" si="19"/>
        <v>28368.959999999988</v>
      </c>
      <c r="U140" s="5">
        <f t="shared" si="24"/>
        <v>-1.9181605950445713E-3</v>
      </c>
    </row>
    <row r="141" spans="1:21" ht="12.75" customHeight="1" x14ac:dyDescent="0.2">
      <c r="A141" s="6">
        <v>40075</v>
      </c>
      <c r="B141" s="2">
        <v>44.337730000000001</v>
      </c>
      <c r="C141" s="2">
        <v>19.383469999999999</v>
      </c>
      <c r="D141" s="2">
        <v>19.53838</v>
      </c>
      <c r="E141" s="2">
        <v>43.95</v>
      </c>
      <c r="H141" s="13">
        <f>IF(int=Weekly,-$B$4,IF(int=Bi_Weekly,-$B$4,IF(int=Monthly,-$B$4,IF(int=Quarterly,0,IF(int=Yearly,0,IF(int=None,0,0))))))</f>
        <v>-489.12</v>
      </c>
      <c r="I141" s="11">
        <f t="shared" si="13"/>
        <v>3.5378623127525923</v>
      </c>
      <c r="J141" s="19">
        <f t="shared" si="14"/>
        <v>7.3304398025740491</v>
      </c>
      <c r="K141" s="11">
        <f t="shared" si="15"/>
        <v>7.2397764809569685</v>
      </c>
      <c r="L141" s="11">
        <f t="shared" si="16"/>
        <v>1.1084494197952219</v>
      </c>
      <c r="M141" s="11">
        <f t="shared" si="20"/>
        <v>206.18594250525032</v>
      </c>
      <c r="N141" s="11">
        <f t="shared" si="21"/>
        <v>458.71271543501553</v>
      </c>
      <c r="O141" s="11">
        <f t="shared" si="22"/>
        <v>443.86900208445246</v>
      </c>
      <c r="P141" s="11">
        <f t="shared" si="23"/>
        <v>67.547610714153436</v>
      </c>
      <c r="Q141" s="13">
        <f t="shared" si="17"/>
        <v>-28858.079999999987</v>
      </c>
      <c r="R141" s="13">
        <f t="shared" si="18"/>
        <v>29674.459530680339</v>
      </c>
      <c r="S141" s="13"/>
      <c r="T141" s="13">
        <f t="shared" si="19"/>
        <v>28858.079999999987</v>
      </c>
      <c r="U141" s="5">
        <f t="shared" si="24"/>
        <v>2.8289461068801369E-2</v>
      </c>
    </row>
    <row r="142" spans="1:21" ht="12.75" customHeight="1" x14ac:dyDescent="0.2">
      <c r="A142" s="6">
        <v>40082</v>
      </c>
      <c r="B142" s="2">
        <v>43.359520000000003</v>
      </c>
      <c r="C142" s="2">
        <v>18.74765</v>
      </c>
      <c r="D142" s="2">
        <v>19.003430000000002</v>
      </c>
      <c r="E142" s="2">
        <v>44.09</v>
      </c>
      <c r="H142" s="13">
        <f>IF(int=Weekly,-$B$4,IF(int=Bi_Weekly,0,IF(int=Monthly,0,IF(int=Quarterly,-$B$4,IF(int=Yearly,0,IF(int=None,0,0))))))</f>
        <v>0</v>
      </c>
      <c r="I142" s="11">
        <f t="shared" si="13"/>
        <v>0</v>
      </c>
      <c r="J142" s="19">
        <f t="shared" si="14"/>
        <v>0</v>
      </c>
      <c r="K142" s="11">
        <f t="shared" si="15"/>
        <v>0</v>
      </c>
      <c r="L142" s="11">
        <f t="shared" si="16"/>
        <v>0</v>
      </c>
      <c r="M142" s="11">
        <f t="shared" si="20"/>
        <v>206.18594250525032</v>
      </c>
      <c r="N142" s="11">
        <f t="shared" si="21"/>
        <v>458.71271543501553</v>
      </c>
      <c r="O142" s="11">
        <f t="shared" si="22"/>
        <v>443.86900208445246</v>
      </c>
      <c r="P142" s="11">
        <f t="shared" si="23"/>
        <v>67.547610714153436</v>
      </c>
      <c r="Q142" s="13">
        <f t="shared" si="17"/>
        <v>-28858.079999999987</v>
      </c>
      <c r="R142" s="13">
        <f t="shared" si="18"/>
        <v>28953.116603969291</v>
      </c>
      <c r="S142" s="13"/>
      <c r="T142" s="13">
        <f t="shared" si="19"/>
        <v>28858.079999999987</v>
      </c>
      <c r="U142" s="5">
        <f t="shared" si="24"/>
        <v>3.293240713495349E-3</v>
      </c>
    </row>
    <row r="143" spans="1:21" ht="12.75" customHeight="1" x14ac:dyDescent="0.2">
      <c r="A143" s="6">
        <v>40089</v>
      </c>
      <c r="B143" s="2">
        <v>42.575040000000001</v>
      </c>
      <c r="C143" s="2">
        <v>18.345939999999999</v>
      </c>
      <c r="D143" s="2">
        <v>18.433119999999999</v>
      </c>
      <c r="E143" s="2">
        <v>44.29</v>
      </c>
      <c r="H143" s="13">
        <f>IF(int=Weekly,-$B$4,IF(int=Bi_Weekly,-$B$4,IF(int=Monthly,0,IF(int=Quarterly,0,IF(int=Yearly,0,IF(int=None,0,0))))))</f>
        <v>-489.12</v>
      </c>
      <c r="I143" s="11">
        <f t="shared" si="13"/>
        <v>3.6843367381451664</v>
      </c>
      <c r="J143" s="19">
        <f t="shared" si="14"/>
        <v>7.7450029815861168</v>
      </c>
      <c r="K143" s="11">
        <f t="shared" si="15"/>
        <v>7.6738774553629563</v>
      </c>
      <c r="L143" s="11">
        <f t="shared" si="16"/>
        <v>1.0999402122375257</v>
      </c>
      <c r="M143" s="11">
        <f t="shared" si="20"/>
        <v>209.87027924339549</v>
      </c>
      <c r="N143" s="11">
        <f t="shared" si="21"/>
        <v>466.45771841660167</v>
      </c>
      <c r="O143" s="11">
        <f t="shared" si="22"/>
        <v>451.54287953981543</v>
      </c>
      <c r="P143" s="11">
        <f t="shared" si="23"/>
        <v>68.647550926390963</v>
      </c>
      <c r="Q143" s="13">
        <f t="shared" si="17"/>
        <v>-29347.199999999986</v>
      </c>
      <c r="R143" s="13">
        <f t="shared" si="18"/>
        <v>28856.584962439418</v>
      </c>
      <c r="S143" s="13"/>
      <c r="T143" s="13">
        <f t="shared" si="19"/>
        <v>29347.199999999986</v>
      </c>
      <c r="U143" s="5">
        <f t="shared" si="24"/>
        <v>-1.6717609774035469E-2</v>
      </c>
    </row>
    <row r="144" spans="1:21" ht="12.75" customHeight="1" x14ac:dyDescent="0.2">
      <c r="A144" s="6">
        <v>40096</v>
      </c>
      <c r="B144" s="2">
        <v>44.516599999999997</v>
      </c>
      <c r="C144" s="2">
        <v>19.417639999999999</v>
      </c>
      <c r="D144" s="2">
        <v>19.536049999999999</v>
      </c>
      <c r="E144" s="2">
        <v>45.1</v>
      </c>
      <c r="H144" s="13">
        <f>IF(int=Weekly,-$B$4,IF(int=Bi_Weekly,0,IF(int=Monthly,0,IF(int=Quarterly,0,IF(int=Yearly,0,IF(int=None,0,0))))))</f>
        <v>0</v>
      </c>
      <c r="I144" s="11">
        <f t="shared" si="13"/>
        <v>0</v>
      </c>
      <c r="J144" s="19">
        <f t="shared" si="14"/>
        <v>0</v>
      </c>
      <c r="K144" s="11">
        <f t="shared" si="15"/>
        <v>0</v>
      </c>
      <c r="L144" s="11">
        <f t="shared" si="16"/>
        <v>0</v>
      </c>
      <c r="M144" s="11">
        <f t="shared" si="20"/>
        <v>209.87027924339549</v>
      </c>
      <c r="N144" s="11">
        <f t="shared" si="21"/>
        <v>466.45771841660167</v>
      </c>
      <c r="O144" s="11">
        <f t="shared" si="22"/>
        <v>451.54287953981543</v>
      </c>
      <c r="P144" s="11">
        <f t="shared" si="23"/>
        <v>68.647550926390963</v>
      </c>
      <c r="Q144" s="13">
        <f t="shared" si="17"/>
        <v>-29347.199999999986</v>
      </c>
      <c r="R144" s="13">
        <f t="shared" si="18"/>
        <v>30317.58814301552</v>
      </c>
      <c r="S144" s="13"/>
      <c r="T144" s="13">
        <f t="shared" si="19"/>
        <v>29347.199999999986</v>
      </c>
      <c r="U144" s="5">
        <f t="shared" si="24"/>
        <v>3.306578286908235E-2</v>
      </c>
    </row>
    <row r="145" spans="1:21" ht="12.75" customHeight="1" x14ac:dyDescent="0.2">
      <c r="A145" s="6">
        <v>40103</v>
      </c>
      <c r="B145" s="2">
        <v>45.191240000000001</v>
      </c>
      <c r="C145" s="2">
        <v>19.576059999999998</v>
      </c>
      <c r="D145" s="2">
        <v>19.66197</v>
      </c>
      <c r="E145" s="2">
        <v>42.05</v>
      </c>
      <c r="H145" s="13">
        <f>IF(int=Weekly,-$B$4,IF(int=Bi_Weekly,-$B$4,IF(int=Monthly,-$B$4,IF(int=Quarterly,0,IF(int=Yearly,0,IF(int=None,0,0))))))</f>
        <v>-489.12</v>
      </c>
      <c r="I145" s="11">
        <f t="shared" si="13"/>
        <v>3.471044034197778</v>
      </c>
      <c r="J145" s="19">
        <f t="shared" si="14"/>
        <v>7.2583226655414839</v>
      </c>
      <c r="K145" s="11">
        <f t="shared" si="15"/>
        <v>7.1942691398674707</v>
      </c>
      <c r="L145" s="11">
        <f t="shared" si="16"/>
        <v>1.1585339357907256</v>
      </c>
      <c r="M145" s="11">
        <f t="shared" si="20"/>
        <v>213.34132327759326</v>
      </c>
      <c r="N145" s="11">
        <f t="shared" si="21"/>
        <v>473.71604108214314</v>
      </c>
      <c r="O145" s="11">
        <f t="shared" si="22"/>
        <v>458.73714867968289</v>
      </c>
      <c r="P145" s="11">
        <f t="shared" si="23"/>
        <v>69.806084862181692</v>
      </c>
      <c r="Q145" s="13">
        <f t="shared" si="17"/>
        <v>-29836.319999999985</v>
      </c>
      <c r="R145" s="13">
        <f t="shared" si="18"/>
        <v>30869.67450902201</v>
      </c>
      <c r="S145" s="13"/>
      <c r="T145" s="13">
        <f t="shared" si="19"/>
        <v>29836.319999999985</v>
      </c>
      <c r="U145" s="5">
        <f t="shared" si="24"/>
        <v>3.4634114026864671E-2</v>
      </c>
    </row>
    <row r="146" spans="1:21" ht="12.75" customHeight="1" x14ac:dyDescent="0.2">
      <c r="A146" s="6">
        <v>40110</v>
      </c>
      <c r="B146" s="2">
        <v>44.867939999999997</v>
      </c>
      <c r="C146" s="2">
        <v>19.398140000000001</v>
      </c>
      <c r="D146" s="2">
        <v>19.198119999999999</v>
      </c>
      <c r="E146" s="2">
        <v>40.89</v>
      </c>
      <c r="H146" s="13">
        <f>IF(int=Weekly,-$B$4,IF(int=Bi_Weekly,0,IF(int=Monthly,0,IF(int=Quarterly,0,IF(int=Yearly,0,IF(int=None,0,0))))))</f>
        <v>0</v>
      </c>
      <c r="I146" s="11">
        <f t="shared" si="13"/>
        <v>0</v>
      </c>
      <c r="J146" s="19">
        <f t="shared" si="14"/>
        <v>0</v>
      </c>
      <c r="K146" s="11">
        <f t="shared" si="15"/>
        <v>0</v>
      </c>
      <c r="L146" s="11">
        <f t="shared" si="16"/>
        <v>0</v>
      </c>
      <c r="M146" s="11">
        <f t="shared" si="20"/>
        <v>213.34132327759326</v>
      </c>
      <c r="N146" s="11">
        <f t="shared" si="21"/>
        <v>473.71604108214314</v>
      </c>
      <c r="O146" s="11">
        <f t="shared" si="22"/>
        <v>458.73714867968289</v>
      </c>
      <c r="P146" s="11">
        <f t="shared" si="23"/>
        <v>69.806084862181692</v>
      </c>
      <c r="Q146" s="13">
        <f t="shared" si="17"/>
        <v>-29836.319999999985</v>
      </c>
      <c r="R146" s="13">
        <f t="shared" si="18"/>
        <v>30422.657416321825</v>
      </c>
      <c r="S146" s="13"/>
      <c r="T146" s="13">
        <f t="shared" si="19"/>
        <v>29836.319999999985</v>
      </c>
      <c r="U146" s="5">
        <f t="shared" si="24"/>
        <v>1.965180076905737E-2</v>
      </c>
    </row>
    <row r="147" spans="1:21" ht="12.75" customHeight="1" x14ac:dyDescent="0.2">
      <c r="A147" s="6">
        <v>40117</v>
      </c>
      <c r="B147" s="2">
        <v>43.076390000000004</v>
      </c>
      <c r="C147" s="2">
        <v>18.237030000000001</v>
      </c>
      <c r="D147" s="2">
        <v>18.077380000000002</v>
      </c>
      <c r="E147" s="2">
        <v>41.96</v>
      </c>
      <c r="H147" s="13">
        <f>IF(int=Weekly,-$B$4,IF(int=Bi_Weekly,-$B$4,IF(int=Monthly,0,IF(int=Quarterly,0,IF(int=Yearly,0,IF(int=None,0,0))))))</f>
        <v>-489.12</v>
      </c>
      <c r="I147" s="11">
        <f t="shared" si="13"/>
        <v>3.6414561201623439</v>
      </c>
      <c r="J147" s="19">
        <f t="shared" si="14"/>
        <v>7.7912554840344068</v>
      </c>
      <c r="K147" s="11">
        <f t="shared" si="15"/>
        <v>7.8248896687462448</v>
      </c>
      <c r="L147" s="11">
        <f t="shared" si="16"/>
        <v>1.1610188751191612</v>
      </c>
      <c r="M147" s="11">
        <f t="shared" si="20"/>
        <v>216.98277939775559</v>
      </c>
      <c r="N147" s="11">
        <f t="shared" si="21"/>
        <v>481.50729656617756</v>
      </c>
      <c r="O147" s="11">
        <f t="shared" si="22"/>
        <v>466.56203834842916</v>
      </c>
      <c r="P147" s="11">
        <f t="shared" si="23"/>
        <v>70.967103737300846</v>
      </c>
      <c r="Q147" s="13">
        <f t="shared" si="17"/>
        <v>-30325.439999999984</v>
      </c>
      <c r="R147" s="13">
        <f t="shared" si="18"/>
        <v>29540.096774934231</v>
      </c>
      <c r="S147" s="13"/>
      <c r="T147" s="13">
        <f t="shared" si="19"/>
        <v>30325.439999999984</v>
      </c>
      <c r="U147" s="5">
        <f t="shared" si="24"/>
        <v>-2.5897174948351975E-2</v>
      </c>
    </row>
    <row r="148" spans="1:21" ht="12.75" customHeight="1" x14ac:dyDescent="0.2">
      <c r="A148" s="6">
        <v>40124</v>
      </c>
      <c r="B148" s="2">
        <v>44.477640000000001</v>
      </c>
      <c r="C148" s="2">
        <v>18.85557</v>
      </c>
      <c r="D148" s="2">
        <v>18.565449999999998</v>
      </c>
      <c r="E148" s="2">
        <v>42.81</v>
      </c>
      <c r="H148" s="13">
        <f>IF(int=Weekly,-$B$4,IF(int=Bi_Weekly,0,IF(int=Monthly,0,IF(int=Quarterly,0,IF(int=Yearly,0,IF(int=None,0,0))))))</f>
        <v>0</v>
      </c>
      <c r="I148" s="11">
        <f t="shared" si="13"/>
        <v>0</v>
      </c>
      <c r="J148" s="19">
        <f t="shared" si="14"/>
        <v>0</v>
      </c>
      <c r="K148" s="11">
        <f t="shared" si="15"/>
        <v>0</v>
      </c>
      <c r="L148" s="11">
        <f t="shared" si="16"/>
        <v>0</v>
      </c>
      <c r="M148" s="11">
        <f t="shared" si="20"/>
        <v>216.98277939775559</v>
      </c>
      <c r="N148" s="11">
        <f t="shared" si="21"/>
        <v>481.50729656617756</v>
      </c>
      <c r="O148" s="11">
        <f t="shared" si="22"/>
        <v>466.56203834842916</v>
      </c>
      <c r="P148" s="11">
        <f t="shared" si="23"/>
        <v>70.967103737300846</v>
      </c>
      <c r="Q148" s="13">
        <f t="shared" si="17"/>
        <v>-30325.439999999984</v>
      </c>
      <c r="R148" s="13">
        <f t="shared" si="18"/>
        <v>30430.012390016804</v>
      </c>
      <c r="S148" s="13"/>
      <c r="T148" s="13">
        <f t="shared" si="19"/>
        <v>30325.439999999984</v>
      </c>
      <c r="U148" s="5">
        <f t="shared" si="24"/>
        <v>3.4483387550787725E-3</v>
      </c>
    </row>
    <row r="149" spans="1:21" ht="12.75" customHeight="1" x14ac:dyDescent="0.2">
      <c r="A149" s="6">
        <v>40131</v>
      </c>
      <c r="B149" s="2">
        <v>45.510509999999996</v>
      </c>
      <c r="C149" s="2">
        <v>19.33154</v>
      </c>
      <c r="D149" s="2">
        <v>18.779409999999999</v>
      </c>
      <c r="E149" s="2">
        <v>43.27</v>
      </c>
      <c r="H149" s="13">
        <f>IF(int=Weekly,-$B$4,IF(int=Bi_Weekly,-$B$4,IF(int=Monthly,-$B$4,IF(int=Quarterly,0,IF(int=Yearly,0,IF(int=None,0,0))))))</f>
        <v>-489.12</v>
      </c>
      <c r="I149" s="11">
        <f t="shared" si="13"/>
        <v>3.4466936098936269</v>
      </c>
      <c r="J149" s="19">
        <f t="shared" si="14"/>
        <v>7.3501314432269753</v>
      </c>
      <c r="K149" s="11">
        <f t="shared" si="15"/>
        <v>7.5323721032769413</v>
      </c>
      <c r="L149" s="11">
        <f t="shared" si="16"/>
        <v>1.1258690085509593</v>
      </c>
      <c r="M149" s="11">
        <f t="shared" si="20"/>
        <v>220.42947300764922</v>
      </c>
      <c r="N149" s="11">
        <f t="shared" si="21"/>
        <v>488.85742800940454</v>
      </c>
      <c r="O149" s="11">
        <f t="shared" si="22"/>
        <v>474.0944104517061</v>
      </c>
      <c r="P149" s="11">
        <f t="shared" si="23"/>
        <v>72.09297274585181</v>
      </c>
      <c r="Q149" s="13">
        <f t="shared" si="17"/>
        <v>-30814.559999999983</v>
      </c>
      <c r="R149" s="13">
        <f t="shared" si="18"/>
        <v>31504.900902764159</v>
      </c>
      <c r="S149" s="13"/>
      <c r="T149" s="13">
        <f t="shared" si="19"/>
        <v>30814.559999999983</v>
      </c>
      <c r="U149" s="5">
        <f t="shared" si="24"/>
        <v>2.240307512955475E-2</v>
      </c>
    </row>
    <row r="150" spans="1:21" ht="12.75" customHeight="1" x14ac:dyDescent="0.2">
      <c r="A150" s="6">
        <v>40138</v>
      </c>
      <c r="B150" s="2">
        <v>45.45111</v>
      </c>
      <c r="C150" s="2">
        <v>19.03877</v>
      </c>
      <c r="D150" s="2">
        <v>18.694459999999999</v>
      </c>
      <c r="E150" s="2">
        <v>43.41</v>
      </c>
      <c r="H150" s="13">
        <f>IF(int=Weekly,-$B$4,IF(int=Bi_Weekly,0,IF(int=Monthly,0,IF(int=Quarterly,0,IF(int=Yearly,0,IF(int=None,0,0))))))</f>
        <v>0</v>
      </c>
      <c r="I150" s="11">
        <f t="shared" si="13"/>
        <v>0</v>
      </c>
      <c r="J150" s="19">
        <f t="shared" si="14"/>
        <v>0</v>
      </c>
      <c r="K150" s="11">
        <f t="shared" si="15"/>
        <v>0</v>
      </c>
      <c r="L150" s="11">
        <f t="shared" si="16"/>
        <v>0</v>
      </c>
      <c r="M150" s="11">
        <f t="shared" si="20"/>
        <v>220.42947300764922</v>
      </c>
      <c r="N150" s="11">
        <f t="shared" si="21"/>
        <v>488.85742800940454</v>
      </c>
      <c r="O150" s="11">
        <f t="shared" si="22"/>
        <v>474.0944104517061</v>
      </c>
      <c r="P150" s="11">
        <f t="shared" si="23"/>
        <v>72.09297274585181</v>
      </c>
      <c r="Q150" s="13">
        <f t="shared" si="17"/>
        <v>-30814.559999999983</v>
      </c>
      <c r="R150" s="13">
        <f t="shared" si="18"/>
        <v>31318.503298885735</v>
      </c>
      <c r="S150" s="13"/>
      <c r="T150" s="13">
        <f t="shared" si="19"/>
        <v>30814.559999999983</v>
      </c>
      <c r="U150" s="5">
        <f t="shared" si="24"/>
        <v>1.6354064406103763E-2</v>
      </c>
    </row>
    <row r="151" spans="1:21" ht="12.75" customHeight="1" x14ac:dyDescent="0.2">
      <c r="A151" s="6">
        <v>40145</v>
      </c>
      <c r="B151" s="2">
        <v>45.477159999999998</v>
      </c>
      <c r="C151" s="2">
        <v>18.941739999999999</v>
      </c>
      <c r="D151" s="2">
        <v>18.472560000000001</v>
      </c>
      <c r="E151" s="2">
        <v>42.85</v>
      </c>
      <c r="H151" s="13">
        <f>IF(int=Weekly,-$B$4,IF(int=Bi_Weekly,-$B$4,IF(int=Monthly,0,IF(int=Quarterly,0,IF(int=Yearly,0,IF(int=None,0,0))))))</f>
        <v>-489.12</v>
      </c>
      <c r="I151" s="11">
        <f t="shared" si="13"/>
        <v>3.4492211914728186</v>
      </c>
      <c r="J151" s="19">
        <f t="shared" si="14"/>
        <v>7.5013889959422952</v>
      </c>
      <c r="K151" s="11">
        <f t="shared" si="15"/>
        <v>7.6574932765139208</v>
      </c>
      <c r="L151" s="11">
        <f t="shared" si="16"/>
        <v>1.1369043640606769</v>
      </c>
      <c r="M151" s="11">
        <f t="shared" si="20"/>
        <v>223.87869419912204</v>
      </c>
      <c r="N151" s="11">
        <f t="shared" si="21"/>
        <v>496.35881700534685</v>
      </c>
      <c r="O151" s="11">
        <f t="shared" si="22"/>
        <v>481.75190372822004</v>
      </c>
      <c r="P151" s="11">
        <f t="shared" si="23"/>
        <v>73.229877109912493</v>
      </c>
      <c r="Q151" s="13">
        <f t="shared" si="17"/>
        <v>-31303.679999999982</v>
      </c>
      <c r="R151" s="13">
        <f t="shared" si="18"/>
        <v>31620.358036000922</v>
      </c>
      <c r="S151" s="13"/>
      <c r="T151" s="13">
        <f t="shared" si="19"/>
        <v>31303.679999999982</v>
      </c>
      <c r="U151" s="5">
        <f t="shared" si="24"/>
        <v>1.0116319742628832E-2</v>
      </c>
    </row>
    <row r="152" spans="1:21" ht="12.75" customHeight="1" x14ac:dyDescent="0.2">
      <c r="A152" s="6">
        <v>40152</v>
      </c>
      <c r="B152" s="2">
        <v>46.093580000000003</v>
      </c>
      <c r="C152" s="2">
        <v>19.454249999999998</v>
      </c>
      <c r="D152" s="2">
        <v>19.214220000000001</v>
      </c>
      <c r="E152" s="2">
        <v>42.49</v>
      </c>
      <c r="H152" s="13">
        <f>IF(int=Weekly,-$B$4,IF(int=Bi_Weekly,0,IF(int=Monthly,0,IF(int=Quarterly,0,IF(int=Yearly,0,IF(int=None,0,0))))))</f>
        <v>0</v>
      </c>
      <c r="I152" s="11">
        <f t="shared" si="13"/>
        <v>0</v>
      </c>
      <c r="J152" s="19">
        <f t="shared" si="14"/>
        <v>0</v>
      </c>
      <c r="K152" s="11">
        <f t="shared" si="15"/>
        <v>0</v>
      </c>
      <c r="L152" s="11">
        <f t="shared" si="16"/>
        <v>0</v>
      </c>
      <c r="M152" s="11">
        <f t="shared" si="20"/>
        <v>223.87869419912204</v>
      </c>
      <c r="N152" s="11">
        <f t="shared" si="21"/>
        <v>496.35881700534685</v>
      </c>
      <c r="O152" s="11">
        <f t="shared" si="22"/>
        <v>481.75190372822004</v>
      </c>
      <c r="P152" s="11">
        <f t="shared" si="23"/>
        <v>73.229877109912493</v>
      </c>
      <c r="Q152" s="13">
        <f t="shared" si="17"/>
        <v>-31303.679999999982</v>
      </c>
      <c r="R152" s="13">
        <f t="shared" si="18"/>
        <v>32343.68355914206</v>
      </c>
      <c r="S152" s="13"/>
      <c r="T152" s="13">
        <f t="shared" si="19"/>
        <v>31303.679999999982</v>
      </c>
      <c r="U152" s="5">
        <f t="shared" si="24"/>
        <v>3.3223044675324997E-2</v>
      </c>
    </row>
    <row r="153" spans="1:21" ht="12.75" customHeight="1" x14ac:dyDescent="0.2">
      <c r="A153" s="6">
        <v>40159</v>
      </c>
      <c r="B153" s="2">
        <v>46.138559999999998</v>
      </c>
      <c r="C153" s="2">
        <v>19.56643</v>
      </c>
      <c r="D153" s="2">
        <v>19.198979999999999</v>
      </c>
      <c r="E153" s="2">
        <v>42.65</v>
      </c>
      <c r="H153" s="13">
        <f>IF(int=Weekly,-$B$4,IF(int=Bi_Weekly,-$B$4,IF(int=Monthly,-$B$4,IF(int=Quarterly,0,IF(int=Yearly,0,IF(int=None,0,0))))))</f>
        <v>-489.12</v>
      </c>
      <c r="I153" s="11">
        <f t="shared" ref="I153:I216" si="25">(ABS((H153*$B$19)/B153))</f>
        <v>3.3997763259191442</v>
      </c>
      <c r="J153" s="19">
        <f t="shared" ref="J153:J216" si="26">(ABS((H153*$C$19)/C153))</f>
        <v>7.2618949905526966</v>
      </c>
      <c r="K153" s="11">
        <f t="shared" ref="K153:K216" si="27">(ABS((H153*$D$19)/D153))</f>
        <v>7.3677614123250308</v>
      </c>
      <c r="L153" s="11">
        <f t="shared" ref="L153:L216" si="28">(ABS((H153*$E$19)/E153))</f>
        <v>1.1422356858147715</v>
      </c>
      <c r="M153" s="11">
        <f t="shared" si="20"/>
        <v>227.27847052504117</v>
      </c>
      <c r="N153" s="11">
        <f t="shared" si="21"/>
        <v>503.62071199589957</v>
      </c>
      <c r="O153" s="11">
        <f t="shared" si="22"/>
        <v>489.11966514054507</v>
      </c>
      <c r="P153" s="11">
        <f t="shared" si="23"/>
        <v>74.372112795727261</v>
      </c>
      <c r="Q153" s="13">
        <f t="shared" si="17"/>
        <v>-31792.799999999981</v>
      </c>
      <c r="R153" s="13">
        <f t="shared" si="18"/>
        <v>32902.930036223559</v>
      </c>
      <c r="S153" s="13"/>
      <c r="T153" s="13">
        <f t="shared" si="19"/>
        <v>31792.799999999981</v>
      </c>
      <c r="U153" s="5">
        <f t="shared" si="24"/>
        <v>3.4917655451032203E-2</v>
      </c>
    </row>
    <row r="154" spans="1:21" ht="12.75" customHeight="1" x14ac:dyDescent="0.2">
      <c r="A154" s="6">
        <v>40166</v>
      </c>
      <c r="B154" s="2">
        <v>45.972850000000001</v>
      </c>
      <c r="C154" s="2">
        <v>19.818359999999998</v>
      </c>
      <c r="D154" s="2">
        <v>19.645520000000001</v>
      </c>
      <c r="E154" s="2">
        <v>43.14</v>
      </c>
      <c r="H154" s="13">
        <f>IF(int=Weekly,-$B$4,IF(int=Bi_Weekly,0,IF(int=Monthly,0,IF(int=Quarterly,0,IF(int=Yearly,0,IF(int=None,0,0))))))</f>
        <v>0</v>
      </c>
      <c r="I154" s="11">
        <f t="shared" si="25"/>
        <v>0</v>
      </c>
      <c r="J154" s="19">
        <f t="shared" si="26"/>
        <v>0</v>
      </c>
      <c r="K154" s="11">
        <f t="shared" si="27"/>
        <v>0</v>
      </c>
      <c r="L154" s="11">
        <f t="shared" si="28"/>
        <v>0</v>
      </c>
      <c r="M154" s="11">
        <f t="shared" si="20"/>
        <v>227.27847052504117</v>
      </c>
      <c r="N154" s="11">
        <f t="shared" si="21"/>
        <v>503.62071199589957</v>
      </c>
      <c r="O154" s="11">
        <f t="shared" si="22"/>
        <v>489.11966514054507</v>
      </c>
      <c r="P154" s="11">
        <f t="shared" si="23"/>
        <v>74.372112795727261</v>
      </c>
      <c r="Q154" s="13">
        <f t="shared" ref="Q154:Q217" si="29">Q153+H154</f>
        <v>-31792.799999999981</v>
      </c>
      <c r="R154" s="13">
        <f t="shared" ref="R154:R217" si="30">(M154*B154)+(N154*C154)+(O154*D154)+(P154*E154)</f>
        <v>33246.998717387753</v>
      </c>
      <c r="S154" s="13"/>
      <c r="T154" s="13">
        <f t="shared" ref="T154:T217" si="31">ABS(Q154)</f>
        <v>31792.799999999981</v>
      </c>
      <c r="U154" s="5">
        <f t="shared" si="24"/>
        <v>4.5739875612961889E-2</v>
      </c>
    </row>
    <row r="155" spans="1:21" ht="12.75" customHeight="1" x14ac:dyDescent="0.2">
      <c r="A155" s="6">
        <v>40173</v>
      </c>
      <c r="B155" s="2">
        <v>46.985950000000003</v>
      </c>
      <c r="C155" s="2">
        <v>20.506810000000002</v>
      </c>
      <c r="D155" s="2">
        <v>20.42418</v>
      </c>
      <c r="E155" s="2">
        <v>43.91</v>
      </c>
      <c r="H155" s="13">
        <f>IF(int=Weekly,-$B$4,IF(int=Bi_Weekly,-$B$4,IF(int=Monthly,0,IF(int=Quarterly,-$B$4,IF(int=Yearly,0,IF(int=None,0,0))))))</f>
        <v>-489.12</v>
      </c>
      <c r="I155" s="11">
        <f t="shared" si="25"/>
        <v>3.3384614762498148</v>
      </c>
      <c r="J155" s="19">
        <f t="shared" si="26"/>
        <v>6.9288865503703398</v>
      </c>
      <c r="K155" s="11">
        <f t="shared" si="27"/>
        <v>6.9257862004741444</v>
      </c>
      <c r="L155" s="11">
        <f t="shared" si="28"/>
        <v>1.1094591664768847</v>
      </c>
      <c r="M155" s="11">
        <f t="shared" ref="M155:M218" si="32">M154+I155</f>
        <v>230.61693200129099</v>
      </c>
      <c r="N155" s="11">
        <f t="shared" ref="N155:N218" si="33">N154+J155</f>
        <v>510.54959854626992</v>
      </c>
      <c r="O155" s="11">
        <f t="shared" ref="O155:O218" si="34">O154+K155</f>
        <v>496.0454513410192</v>
      </c>
      <c r="P155" s="11">
        <f t="shared" ref="P155:P218" si="35">P154+L155</f>
        <v>75.481571962204143</v>
      </c>
      <c r="Q155" s="13">
        <f t="shared" si="29"/>
        <v>-32281.91999999998</v>
      </c>
      <c r="R155" s="13">
        <f t="shared" si="30"/>
        <v>34751.216660361293</v>
      </c>
      <c r="S155" s="13"/>
      <c r="T155" s="13">
        <f t="shared" si="31"/>
        <v>32281.91999999998</v>
      </c>
      <c r="U155" s="5">
        <f t="shared" ref="U155:U218" si="36">IRR(Q155:R155)</f>
        <v>7.6491629381440385E-2</v>
      </c>
    </row>
    <row r="156" spans="1:21" ht="12.75" customHeight="1" x14ac:dyDescent="0.2">
      <c r="A156" s="6">
        <v>40178</v>
      </c>
      <c r="B156" s="2">
        <v>46.53</v>
      </c>
      <c r="C156" s="2">
        <v>20.149999999999999</v>
      </c>
      <c r="D156" s="2">
        <v>20.14</v>
      </c>
      <c r="E156" s="2">
        <v>44.6</v>
      </c>
      <c r="H156" s="13">
        <f>IF(int=Weekly,-$B$4,IF(int=Bi_Weekly,0,IF(int=Monthly,0,IF(int=Quarterly,0,IF(int=Yearly,0,IF(int=None,0,0))))))</f>
        <v>0</v>
      </c>
      <c r="I156" s="11">
        <f t="shared" si="25"/>
        <v>0</v>
      </c>
      <c r="J156" s="19">
        <f t="shared" si="26"/>
        <v>0</v>
      </c>
      <c r="K156" s="11">
        <f t="shared" si="27"/>
        <v>0</v>
      </c>
      <c r="L156" s="11">
        <f t="shared" si="28"/>
        <v>0</v>
      </c>
      <c r="M156" s="11">
        <f t="shared" si="32"/>
        <v>230.61693200129099</v>
      </c>
      <c r="N156" s="11">
        <f t="shared" si="33"/>
        <v>510.54959854626992</v>
      </c>
      <c r="O156" s="11">
        <f t="shared" si="34"/>
        <v>496.0454513410192</v>
      </c>
      <c r="P156" s="11">
        <f t="shared" si="35"/>
        <v>75.481571962204143</v>
      </c>
      <c r="Q156" s="13">
        <f t="shared" si="29"/>
        <v>-32281.91999999998</v>
      </c>
      <c r="R156" s="13">
        <f t="shared" si="30"/>
        <v>34375.013756249842</v>
      </c>
      <c r="S156" s="13"/>
      <c r="T156" s="13">
        <f t="shared" si="31"/>
        <v>32281.91999999998</v>
      </c>
      <c r="U156" s="5">
        <f t="shared" si="36"/>
        <v>6.4837957477431818E-2</v>
      </c>
    </row>
    <row r="157" spans="1:21" ht="12.75" customHeight="1" x14ac:dyDescent="0.2">
      <c r="A157" s="6">
        <v>40180</v>
      </c>
      <c r="B157" s="2">
        <v>46.531660000000002</v>
      </c>
      <c r="C157" s="2">
        <v>20.153559999999999</v>
      </c>
      <c r="D157" s="2">
        <v>20.141269999999999</v>
      </c>
      <c r="E157" s="2">
        <v>44.5</v>
      </c>
      <c r="H157" s="13">
        <f>IF(int=Weekly,-$B$4,IF(int=Bi_Weekly,-$B$4,IF(int=Monthly,-$B$4,IF(int=Quarterly,0,IF(int=Yearly,0,IF(int=None,0,0))))))</f>
        <v>-489.12</v>
      </c>
      <c r="I157" s="11">
        <f t="shared" si="25"/>
        <v>3.371054976332243</v>
      </c>
      <c r="J157" s="19">
        <f t="shared" si="26"/>
        <v>7.0503355238478962</v>
      </c>
      <c r="K157" s="11">
        <f t="shared" si="27"/>
        <v>7.0230677608710881</v>
      </c>
      <c r="L157" s="11">
        <f t="shared" si="28"/>
        <v>1.0947494831460676</v>
      </c>
      <c r="M157" s="11">
        <f t="shared" si="32"/>
        <v>233.98798697762322</v>
      </c>
      <c r="N157" s="11">
        <f t="shared" si="33"/>
        <v>517.5999340701178</v>
      </c>
      <c r="O157" s="11">
        <f t="shared" si="34"/>
        <v>503.06851910189027</v>
      </c>
      <c r="P157" s="11">
        <f t="shared" si="35"/>
        <v>76.576321445350217</v>
      </c>
      <c r="Q157" s="13">
        <f t="shared" si="29"/>
        <v>-32771.039999999979</v>
      </c>
      <c r="R157" s="13">
        <f t="shared" si="30"/>
        <v>34859.415957454767</v>
      </c>
      <c r="S157" s="13"/>
      <c r="T157" s="13">
        <f t="shared" si="31"/>
        <v>32771.039999999979</v>
      </c>
      <c r="U157" s="5">
        <f t="shared" si="36"/>
        <v>6.3726264331397164E-2</v>
      </c>
    </row>
    <row r="158" spans="1:21" ht="12.75" customHeight="1" x14ac:dyDescent="0.2">
      <c r="A158" s="6">
        <v>40187</v>
      </c>
      <c r="B158" s="2">
        <v>47.801400000000001</v>
      </c>
      <c r="C158" s="2">
        <v>20.85988</v>
      </c>
      <c r="D158" s="2">
        <v>20.67878</v>
      </c>
      <c r="E158" s="2">
        <v>44.88</v>
      </c>
      <c r="H158" s="13">
        <f>IF(int=Weekly,-$B$4,IF(int=Bi_Weekly,0,IF(int=Monthly,0,IF(int=Quarterly,0,IF(int=Yearly,0,IF(int=None,0,0))))))</f>
        <v>0</v>
      </c>
      <c r="I158" s="11">
        <f t="shared" si="25"/>
        <v>0</v>
      </c>
      <c r="J158" s="19">
        <f t="shared" si="26"/>
        <v>0</v>
      </c>
      <c r="K158" s="11">
        <f t="shared" si="27"/>
        <v>0</v>
      </c>
      <c r="L158" s="11">
        <f t="shared" si="28"/>
        <v>0</v>
      </c>
      <c r="M158" s="11">
        <f t="shared" si="32"/>
        <v>233.98798697762322</v>
      </c>
      <c r="N158" s="11">
        <f t="shared" si="33"/>
        <v>517.5999340701178</v>
      </c>
      <c r="O158" s="11">
        <f t="shared" si="34"/>
        <v>503.06851910189027</v>
      </c>
      <c r="P158" s="11">
        <f t="shared" si="35"/>
        <v>76.576321445350217</v>
      </c>
      <c r="Q158" s="13">
        <f t="shared" si="29"/>
        <v>-32771.039999999979</v>
      </c>
      <c r="R158" s="13">
        <f t="shared" si="30"/>
        <v>35821.614411323833</v>
      </c>
      <c r="S158" s="13"/>
      <c r="T158" s="13">
        <f t="shared" si="31"/>
        <v>32771.039999999979</v>
      </c>
      <c r="U158" s="5">
        <f t="shared" si="36"/>
        <v>9.3087506875700443E-2</v>
      </c>
    </row>
    <row r="159" spans="1:21" ht="12.75" customHeight="1" x14ac:dyDescent="0.2">
      <c r="A159" s="6">
        <v>40194</v>
      </c>
      <c r="B159" s="2">
        <v>47.438090000000003</v>
      </c>
      <c r="C159" s="2">
        <v>20.615359999999999</v>
      </c>
      <c r="D159" s="2">
        <v>20.504079999999998</v>
      </c>
      <c r="E159" s="2">
        <v>44.92</v>
      </c>
      <c r="H159" s="13">
        <f>IF(int=Weekly,-$B$4,IF(int=Bi_Weekly,-$B$4,IF(int=Monthly,0,IF(int=Quarterly,0,IF(int=Yearly,0,IF(int=None,0,0))))))</f>
        <v>-489.12</v>
      </c>
      <c r="I159" s="11">
        <f t="shared" si="25"/>
        <v>3.3066420675874597</v>
      </c>
      <c r="J159" s="19">
        <f t="shared" si="26"/>
        <v>6.8924025580926074</v>
      </c>
      <c r="K159" s="11">
        <f t="shared" si="27"/>
        <v>6.898797897784247</v>
      </c>
      <c r="L159" s="11">
        <f t="shared" si="28"/>
        <v>1.0845136242208371</v>
      </c>
      <c r="M159" s="11">
        <f t="shared" si="32"/>
        <v>237.29462904521068</v>
      </c>
      <c r="N159" s="11">
        <f t="shared" si="33"/>
        <v>524.49233662821041</v>
      </c>
      <c r="O159" s="11">
        <f t="shared" si="34"/>
        <v>509.96731699967449</v>
      </c>
      <c r="P159" s="11">
        <f t="shared" si="35"/>
        <v>77.66083506957105</v>
      </c>
      <c r="Q159" s="13">
        <f t="shared" si="29"/>
        <v>-33260.159999999982</v>
      </c>
      <c r="R159" s="13">
        <f t="shared" si="30"/>
        <v>36014.337682466881</v>
      </c>
      <c r="S159" s="13"/>
      <c r="T159" s="13">
        <f t="shared" si="31"/>
        <v>33260.159999999982</v>
      </c>
      <c r="U159" s="5">
        <f t="shared" si="36"/>
        <v>8.2807108638891069E-2</v>
      </c>
    </row>
    <row r="160" spans="1:21" ht="12.75" customHeight="1" x14ac:dyDescent="0.2">
      <c r="A160" s="6">
        <v>40201</v>
      </c>
      <c r="B160" s="2">
        <v>45.601599999999998</v>
      </c>
      <c r="C160" s="2">
        <v>20.02253</v>
      </c>
      <c r="D160" s="2">
        <v>19.927869999999999</v>
      </c>
      <c r="E160" s="2">
        <v>45.23</v>
      </c>
      <c r="H160" s="13">
        <f>IF(int=Weekly,-$B$4,IF(int=Bi_Weekly,0,IF(int=Monthly,0,IF(int=Quarterly,0,IF(int=Yearly,0,IF(int=None,0,0))))))</f>
        <v>0</v>
      </c>
      <c r="I160" s="11">
        <f t="shared" si="25"/>
        <v>0</v>
      </c>
      <c r="J160" s="19">
        <f t="shared" si="26"/>
        <v>0</v>
      </c>
      <c r="K160" s="11">
        <f t="shared" si="27"/>
        <v>0</v>
      </c>
      <c r="L160" s="11">
        <f t="shared" si="28"/>
        <v>0</v>
      </c>
      <c r="M160" s="11">
        <f t="shared" si="32"/>
        <v>237.29462904521068</v>
      </c>
      <c r="N160" s="11">
        <f t="shared" si="33"/>
        <v>524.49233662821041</v>
      </c>
      <c r="O160" s="11">
        <f t="shared" si="34"/>
        <v>509.96731699967449</v>
      </c>
      <c r="P160" s="11">
        <f t="shared" si="35"/>
        <v>77.66083506957105</v>
      </c>
      <c r="Q160" s="13">
        <f t="shared" si="29"/>
        <v>-33260.159999999982</v>
      </c>
      <c r="R160" s="13">
        <f t="shared" si="30"/>
        <v>34997.840268391519</v>
      </c>
      <c r="S160" s="13"/>
      <c r="T160" s="13">
        <f t="shared" si="31"/>
        <v>33260.159999999982</v>
      </c>
      <c r="U160" s="5">
        <f t="shared" si="36"/>
        <v>5.2245096487555598E-2</v>
      </c>
    </row>
    <row r="161" spans="1:21" ht="12.75" customHeight="1" x14ac:dyDescent="0.2">
      <c r="A161" s="6">
        <v>40208</v>
      </c>
      <c r="B161" s="2">
        <v>44.857619999999997</v>
      </c>
      <c r="C161" s="2">
        <v>19.50487</v>
      </c>
      <c r="D161" s="2">
        <v>19.455819999999999</v>
      </c>
      <c r="E161" s="2">
        <v>45.07</v>
      </c>
      <c r="H161" s="13">
        <f>IF(int=Weekly,-$B$4,IF(int=Bi_Weekly,-$B$4,IF(int=Monthly,-$B$4,IF(int=Quarterly,0,IF(int=Yearly,0,IF(int=None,0,0))))))</f>
        <v>-489.12</v>
      </c>
      <c r="I161" s="11">
        <f t="shared" si="25"/>
        <v>3.4968592627072059</v>
      </c>
      <c r="J161" s="19">
        <f t="shared" si="26"/>
        <v>7.2848145104273954</v>
      </c>
      <c r="K161" s="11">
        <f t="shared" si="27"/>
        <v>7.2704981851189006</v>
      </c>
      <c r="L161" s="11">
        <f t="shared" si="28"/>
        <v>1.080904193476814</v>
      </c>
      <c r="M161" s="11">
        <f t="shared" si="32"/>
        <v>240.79148830791789</v>
      </c>
      <c r="N161" s="11">
        <f t="shared" si="33"/>
        <v>531.77715113863781</v>
      </c>
      <c r="O161" s="11">
        <f t="shared" si="34"/>
        <v>517.23781518479336</v>
      </c>
      <c r="P161" s="11">
        <f t="shared" si="35"/>
        <v>78.741739263047862</v>
      </c>
      <c r="Q161" s="13">
        <f t="shared" si="29"/>
        <v>-33749.279999999984</v>
      </c>
      <c r="R161" s="13">
        <f t="shared" si="30"/>
        <v>34785.753301694676</v>
      </c>
      <c r="S161" s="13"/>
      <c r="T161" s="13">
        <f t="shared" si="31"/>
        <v>33749.279999999984</v>
      </c>
      <c r="U161" s="5">
        <f t="shared" si="36"/>
        <v>3.07109752176844E-2</v>
      </c>
    </row>
    <row r="162" spans="1:21" ht="12.75" customHeight="1" x14ac:dyDescent="0.2">
      <c r="A162" s="6">
        <v>40215</v>
      </c>
      <c r="B162" s="2">
        <v>44.549819999999997</v>
      </c>
      <c r="C162" s="2">
        <v>19.349969999999999</v>
      </c>
      <c r="D162" s="2">
        <v>19.105060000000002</v>
      </c>
      <c r="E162" s="2">
        <v>45.21</v>
      </c>
      <c r="H162" s="13">
        <f>IF(int=Weekly,-$B$4,IF(int=Bi_Weekly,0,IF(int=Monthly,0,IF(int=Quarterly,0,IF(int=Yearly,0,IF(int=None,0,0))))))</f>
        <v>0</v>
      </c>
      <c r="I162" s="11">
        <f t="shared" si="25"/>
        <v>0</v>
      </c>
      <c r="J162" s="19">
        <f t="shared" si="26"/>
        <v>0</v>
      </c>
      <c r="K162" s="11">
        <f t="shared" si="27"/>
        <v>0</v>
      </c>
      <c r="L162" s="11">
        <f t="shared" si="28"/>
        <v>0</v>
      </c>
      <c r="M162" s="11">
        <f t="shared" si="32"/>
        <v>240.79148830791789</v>
      </c>
      <c r="N162" s="11">
        <f t="shared" si="33"/>
        <v>531.77715113863781</v>
      </c>
      <c r="O162" s="11">
        <f t="shared" si="34"/>
        <v>517.23781518479336</v>
      </c>
      <c r="P162" s="11">
        <f t="shared" si="35"/>
        <v>78.741739263047862</v>
      </c>
      <c r="Q162" s="13">
        <f t="shared" si="29"/>
        <v>-33749.279999999984</v>
      </c>
      <c r="R162" s="13">
        <f t="shared" si="30"/>
        <v>34458.862908324736</v>
      </c>
      <c r="S162" s="13"/>
      <c r="T162" s="13">
        <f t="shared" si="31"/>
        <v>33749.279999999984</v>
      </c>
      <c r="U162" s="5">
        <f t="shared" si="36"/>
        <v>2.1025127301226743E-2</v>
      </c>
    </row>
    <row r="163" spans="1:21" ht="12.75" customHeight="1" x14ac:dyDescent="0.2">
      <c r="A163" s="6">
        <v>40222</v>
      </c>
      <c r="B163" s="2">
        <v>44.986890000000002</v>
      </c>
      <c r="C163" s="2">
        <v>19.882539999999999</v>
      </c>
      <c r="D163" s="2">
        <v>19.63692</v>
      </c>
      <c r="E163" s="2">
        <v>45.2</v>
      </c>
      <c r="H163" s="13">
        <f>IF(int=Weekly,-$B$4,IF(int=Bi_Weekly,-$B$4,IF(int=Monthly,0,IF(int=Quarterly,0,IF(int=Yearly,0,IF(int=None,0,0))))))</f>
        <v>-489.12</v>
      </c>
      <c r="I163" s="11">
        <f t="shared" si="25"/>
        <v>3.4868110242784063</v>
      </c>
      <c r="J163" s="19">
        <f t="shared" si="26"/>
        <v>7.1464390364611363</v>
      </c>
      <c r="K163" s="11">
        <f t="shared" si="27"/>
        <v>7.2034465690138783</v>
      </c>
      <c r="L163" s="11">
        <f t="shared" si="28"/>
        <v>1.0777953982300885</v>
      </c>
      <c r="M163" s="11">
        <f t="shared" si="32"/>
        <v>244.2782993321963</v>
      </c>
      <c r="N163" s="11">
        <f t="shared" si="33"/>
        <v>538.92359017509898</v>
      </c>
      <c r="O163" s="11">
        <f t="shared" si="34"/>
        <v>524.44126175380723</v>
      </c>
      <c r="P163" s="11">
        <f t="shared" si="35"/>
        <v>79.819534661277956</v>
      </c>
      <c r="Q163" s="13">
        <f t="shared" si="29"/>
        <v>-34238.399999999987</v>
      </c>
      <c r="R163" s="13">
        <f t="shared" si="30"/>
        <v>35610.74488849294</v>
      </c>
      <c r="S163" s="13"/>
      <c r="T163" s="13">
        <f t="shared" si="31"/>
        <v>34238.399999999987</v>
      </c>
      <c r="U163" s="5">
        <f t="shared" si="36"/>
        <v>4.0082039128374713E-2</v>
      </c>
    </row>
    <row r="164" spans="1:21" ht="12.75" customHeight="1" x14ac:dyDescent="0.2">
      <c r="A164" s="6">
        <v>40229</v>
      </c>
      <c r="B164" s="2">
        <v>46.415230000000001</v>
      </c>
      <c r="C164" s="2">
        <v>20.555479999999999</v>
      </c>
      <c r="D164" s="2">
        <v>20.335249999999998</v>
      </c>
      <c r="E164" s="2">
        <v>44.94</v>
      </c>
      <c r="H164" s="13">
        <f>IF(int=Weekly,-$B$4,IF(int=Bi_Weekly,0,IF(int=Monthly,0,IF(int=Quarterly,0,IF(int=Yearly,0,IF(int=None,0,0))))))</f>
        <v>0</v>
      </c>
      <c r="I164" s="11">
        <f t="shared" si="25"/>
        <v>0</v>
      </c>
      <c r="J164" s="19">
        <f t="shared" si="26"/>
        <v>0</v>
      </c>
      <c r="K164" s="11">
        <f t="shared" si="27"/>
        <v>0</v>
      </c>
      <c r="L164" s="11">
        <f t="shared" si="28"/>
        <v>0</v>
      </c>
      <c r="M164" s="11">
        <f t="shared" si="32"/>
        <v>244.2782993321963</v>
      </c>
      <c r="N164" s="11">
        <f t="shared" si="33"/>
        <v>538.92359017509898</v>
      </c>
      <c r="O164" s="11">
        <f t="shared" si="34"/>
        <v>524.44126175380723</v>
      </c>
      <c r="P164" s="11">
        <f t="shared" si="35"/>
        <v>79.819534661277956</v>
      </c>
      <c r="Q164" s="13">
        <f t="shared" si="29"/>
        <v>-34238.399999999987</v>
      </c>
      <c r="R164" s="13">
        <f t="shared" si="30"/>
        <v>36667.800582642121</v>
      </c>
      <c r="S164" s="13"/>
      <c r="T164" s="13">
        <f t="shared" si="31"/>
        <v>34238.399999999987</v>
      </c>
      <c r="U164" s="5">
        <f t="shared" si="36"/>
        <v>7.0955435494711505E-2</v>
      </c>
    </row>
    <row r="165" spans="1:21" ht="12.75" customHeight="1" x14ac:dyDescent="0.2">
      <c r="A165" s="6">
        <v>40236</v>
      </c>
      <c r="B165" s="2">
        <v>46.240960000000001</v>
      </c>
      <c r="C165" s="2">
        <v>20.51324</v>
      </c>
      <c r="D165" s="2">
        <v>20.287120000000002</v>
      </c>
      <c r="E165" s="2">
        <v>44.86</v>
      </c>
      <c r="H165" s="13">
        <f>IF(int=Weekly,-$B$4,IF(int=Bi_Weekly,-$B$4,IF(int=Monthly,-$B$4,IF(int=Quarterly,0,IF(int=Yearly,0,IF(int=None,0,0))))))</f>
        <v>-489.12</v>
      </c>
      <c r="I165" s="11">
        <f t="shared" si="25"/>
        <v>3.3922475657944817</v>
      </c>
      <c r="J165" s="19">
        <f t="shared" si="26"/>
        <v>6.9267146486854347</v>
      </c>
      <c r="K165" s="11">
        <f t="shared" si="27"/>
        <v>6.9725768862214057</v>
      </c>
      <c r="L165" s="11">
        <f t="shared" si="28"/>
        <v>1.0859641551493537</v>
      </c>
      <c r="M165" s="11">
        <f t="shared" si="32"/>
        <v>247.67054689799079</v>
      </c>
      <c r="N165" s="11">
        <f t="shared" si="33"/>
        <v>545.85030482378443</v>
      </c>
      <c r="O165" s="11">
        <f t="shared" si="34"/>
        <v>531.41383864002864</v>
      </c>
      <c r="P165" s="11">
        <f t="shared" si="35"/>
        <v>80.905498816427311</v>
      </c>
      <c r="Q165" s="13">
        <f t="shared" si="29"/>
        <v>-34727.51999999999</v>
      </c>
      <c r="R165" s="13">
        <f t="shared" si="30"/>
        <v>37059.959150267394</v>
      </c>
      <c r="S165" s="13"/>
      <c r="T165" s="13">
        <f t="shared" si="31"/>
        <v>34727.51999999999</v>
      </c>
      <c r="U165" s="5">
        <f t="shared" si="36"/>
        <v>6.7163999913250505E-2</v>
      </c>
    </row>
    <row r="166" spans="1:21" ht="12.75" customHeight="1" x14ac:dyDescent="0.2">
      <c r="A166" s="6">
        <v>40243</v>
      </c>
      <c r="B166" s="2">
        <v>47.673659999999998</v>
      </c>
      <c r="C166" s="2">
        <v>21.404610000000002</v>
      </c>
      <c r="D166" s="2">
        <v>21.393350000000002</v>
      </c>
      <c r="E166" s="2">
        <v>45.03</v>
      </c>
      <c r="H166" s="13">
        <f>IF(int=Weekly,-$B$4,IF(int=Bi_Weekly,0,IF(int=Monthly,0,IF(int=Quarterly,0,IF(int=Yearly,0,IF(int=None,0,0))))))</f>
        <v>0</v>
      </c>
      <c r="I166" s="11">
        <f t="shared" si="25"/>
        <v>0</v>
      </c>
      <c r="J166" s="19">
        <f t="shared" si="26"/>
        <v>0</v>
      </c>
      <c r="K166" s="11">
        <f t="shared" si="27"/>
        <v>0</v>
      </c>
      <c r="L166" s="11">
        <f t="shared" si="28"/>
        <v>0</v>
      </c>
      <c r="M166" s="11">
        <f t="shared" si="32"/>
        <v>247.67054689799079</v>
      </c>
      <c r="N166" s="11">
        <f t="shared" si="33"/>
        <v>545.85030482378443</v>
      </c>
      <c r="O166" s="11">
        <f t="shared" si="34"/>
        <v>531.41383864002864</v>
      </c>
      <c r="P166" s="11">
        <f t="shared" si="35"/>
        <v>80.905498816427311</v>
      </c>
      <c r="Q166" s="13">
        <f t="shared" si="29"/>
        <v>-34727.51999999999</v>
      </c>
      <c r="R166" s="13">
        <f t="shared" si="30"/>
        <v>38502.971194536469</v>
      </c>
      <c r="S166" s="13"/>
      <c r="T166" s="13">
        <f t="shared" si="31"/>
        <v>34727.51999999999</v>
      </c>
      <c r="U166" s="5">
        <f t="shared" si="36"/>
        <v>0.10871640688815321</v>
      </c>
    </row>
    <row r="167" spans="1:21" ht="12.75" customHeight="1" x14ac:dyDescent="0.2">
      <c r="A167" s="6">
        <v>40250</v>
      </c>
      <c r="B167" s="2">
        <v>48.179740000000002</v>
      </c>
      <c r="C167" s="2">
        <v>21.78275</v>
      </c>
      <c r="D167" s="2">
        <v>21.769079999999999</v>
      </c>
      <c r="E167" s="2">
        <v>45.3</v>
      </c>
      <c r="H167" s="13">
        <f>IF(int=Weekly,-$B$4,IF(int=Bi_Weekly,-$B$4,IF(int=Monthly,0,IF(int=Quarterly,0,IF(int=Yearly,0,IF(int=None,0,0))))))</f>
        <v>-489.12</v>
      </c>
      <c r="I167" s="11">
        <f t="shared" si="25"/>
        <v>3.2557416042510812</v>
      </c>
      <c r="J167" s="19">
        <f t="shared" si="26"/>
        <v>6.5230221161239967</v>
      </c>
      <c r="K167" s="11">
        <f t="shared" si="27"/>
        <v>6.497909144529765</v>
      </c>
      <c r="L167" s="11">
        <f t="shared" si="28"/>
        <v>1.0754161589403977</v>
      </c>
      <c r="M167" s="11">
        <f t="shared" si="32"/>
        <v>250.92628850224187</v>
      </c>
      <c r="N167" s="11">
        <f t="shared" si="33"/>
        <v>552.37332693990845</v>
      </c>
      <c r="O167" s="11">
        <f t="shared" si="34"/>
        <v>537.91174778455843</v>
      </c>
      <c r="P167" s="11">
        <f t="shared" si="35"/>
        <v>81.98091497536771</v>
      </c>
      <c r="Q167" s="13">
        <f t="shared" si="29"/>
        <v>-35216.639999999992</v>
      </c>
      <c r="R167" s="13">
        <f t="shared" si="30"/>
        <v>39545.352745449323</v>
      </c>
      <c r="S167" s="13"/>
      <c r="T167" s="13">
        <f t="shared" si="31"/>
        <v>35216.639999999992</v>
      </c>
      <c r="U167" s="5">
        <f t="shared" si="36"/>
        <v>0.12291668783419807</v>
      </c>
    </row>
    <row r="168" spans="1:21" ht="12.75" customHeight="1" x14ac:dyDescent="0.2">
      <c r="A168" s="6">
        <v>40257</v>
      </c>
      <c r="B168" s="2">
        <v>48.593269999999997</v>
      </c>
      <c r="C168" s="2">
        <v>21.820740000000001</v>
      </c>
      <c r="D168" s="2">
        <v>21.798190000000002</v>
      </c>
      <c r="E168" s="2">
        <v>45.2</v>
      </c>
      <c r="H168" s="13">
        <f>IF(int=Weekly,-$B$4,IF(int=Bi_Weekly,0,IF(int=Monthly,0,IF(int=Quarterly,-$B$4,IF(int=Yearly,0,IF(int=None,0,0))))))</f>
        <v>0</v>
      </c>
      <c r="I168" s="11">
        <f t="shared" si="25"/>
        <v>0</v>
      </c>
      <c r="J168" s="19">
        <f t="shared" si="26"/>
        <v>0</v>
      </c>
      <c r="K168" s="11">
        <f t="shared" si="27"/>
        <v>0</v>
      </c>
      <c r="L168" s="11">
        <f t="shared" si="28"/>
        <v>0</v>
      </c>
      <c r="M168" s="11">
        <f t="shared" si="32"/>
        <v>250.92628850224187</v>
      </c>
      <c r="N168" s="11">
        <f t="shared" si="33"/>
        <v>552.37332693990845</v>
      </c>
      <c r="O168" s="11">
        <f t="shared" si="34"/>
        <v>537.91174778455843</v>
      </c>
      <c r="P168" s="11">
        <f t="shared" si="35"/>
        <v>81.98091497536771</v>
      </c>
      <c r="Q168" s="13">
        <f t="shared" si="29"/>
        <v>-35216.639999999992</v>
      </c>
      <c r="R168" s="13">
        <f t="shared" si="30"/>
        <v>39677.563475704577</v>
      </c>
      <c r="S168" s="13"/>
      <c r="T168" s="13">
        <f t="shared" si="31"/>
        <v>35216.639999999992</v>
      </c>
      <c r="U168" s="5">
        <f t="shared" si="36"/>
        <v>0.12667089977080681</v>
      </c>
    </row>
    <row r="169" spans="1:21" ht="12.75" customHeight="1" x14ac:dyDescent="0.2">
      <c r="A169" s="6">
        <v>40264</v>
      </c>
      <c r="B169" s="2">
        <v>48.878210000000003</v>
      </c>
      <c r="C169" s="2">
        <v>21.875679999999999</v>
      </c>
      <c r="D169" s="2">
        <v>21.902059999999999</v>
      </c>
      <c r="E169" s="2">
        <v>45.66</v>
      </c>
      <c r="H169" s="13">
        <f>IF(int=Weekly,-$B$4,IF(int=Bi_Weekly,-$B$4,IF(int=Monthly,-$B$4,IF(int=Quarterly,0,IF(int=Yearly,0,IF(int=None,0,0))))))</f>
        <v>-489.12</v>
      </c>
      <c r="I169" s="11">
        <f t="shared" si="25"/>
        <v>3.2092170314747612</v>
      </c>
      <c r="J169" s="19">
        <f t="shared" si="26"/>
        <v>6.4953116885966518</v>
      </c>
      <c r="K169" s="11">
        <f t="shared" si="27"/>
        <v>6.4584566017991012</v>
      </c>
      <c r="L169" s="11">
        <f t="shared" si="28"/>
        <v>1.0669371879106442</v>
      </c>
      <c r="M169" s="11">
        <f t="shared" si="32"/>
        <v>254.13550553371664</v>
      </c>
      <c r="N169" s="11">
        <f t="shared" si="33"/>
        <v>558.8686386285051</v>
      </c>
      <c r="O169" s="11">
        <f t="shared" si="34"/>
        <v>544.3702043863575</v>
      </c>
      <c r="P169" s="11">
        <f t="shared" si="35"/>
        <v>83.04785216327835</v>
      </c>
      <c r="Q169" s="13">
        <f t="shared" si="29"/>
        <v>-35705.759999999995</v>
      </c>
      <c r="R169" s="13">
        <f t="shared" si="30"/>
        <v>40362.113917063536</v>
      </c>
      <c r="S169" s="13"/>
      <c r="T169" s="13">
        <f t="shared" si="31"/>
        <v>35705.759999999995</v>
      </c>
      <c r="U169" s="5">
        <f t="shared" si="36"/>
        <v>0.13040904092402839</v>
      </c>
    </row>
    <row r="170" spans="1:21" ht="12.75" customHeight="1" x14ac:dyDescent="0.2">
      <c r="A170" s="6">
        <v>40271</v>
      </c>
      <c r="B170" s="2">
        <v>49.373420000000003</v>
      </c>
      <c r="C170" s="2">
        <v>22.16995</v>
      </c>
      <c r="D170" s="2">
        <v>22.049579999999999</v>
      </c>
      <c r="E170" s="2">
        <v>45.62</v>
      </c>
      <c r="H170" s="13">
        <f>IF(int=Weekly,-$B$4,IF(int=Bi_Weekly,0,IF(int=Monthly,0,IF(int=Quarterly,0,IF(int=Yearly,0,IF(int=None,0,0))))))</f>
        <v>0</v>
      </c>
      <c r="I170" s="11">
        <f t="shared" si="25"/>
        <v>0</v>
      </c>
      <c r="J170" s="19">
        <f t="shared" si="26"/>
        <v>0</v>
      </c>
      <c r="K170" s="11">
        <f t="shared" si="27"/>
        <v>0</v>
      </c>
      <c r="L170" s="11">
        <f t="shared" si="28"/>
        <v>0</v>
      </c>
      <c r="M170" s="11">
        <f t="shared" si="32"/>
        <v>254.13550553371664</v>
      </c>
      <c r="N170" s="11">
        <f t="shared" si="33"/>
        <v>558.8686386285051</v>
      </c>
      <c r="O170" s="11">
        <f t="shared" si="34"/>
        <v>544.3702043863575</v>
      </c>
      <c r="P170" s="11">
        <f t="shared" si="35"/>
        <v>83.04785216327835</v>
      </c>
      <c r="Q170" s="13">
        <f t="shared" si="29"/>
        <v>-35705.759999999995</v>
      </c>
      <c r="R170" s="13">
        <f t="shared" si="30"/>
        <v>40729.406213512644</v>
      </c>
      <c r="S170" s="13"/>
      <c r="T170" s="13">
        <f t="shared" si="31"/>
        <v>35705.759999999995</v>
      </c>
      <c r="U170" s="5">
        <f t="shared" si="36"/>
        <v>0.14069568085128692</v>
      </c>
    </row>
    <row r="171" spans="1:21" ht="12.75" customHeight="1" x14ac:dyDescent="0.2">
      <c r="A171" s="6">
        <v>40278</v>
      </c>
      <c r="B171" s="2">
        <v>50.083379999999998</v>
      </c>
      <c r="C171" s="2">
        <v>22.65494</v>
      </c>
      <c r="D171" s="2">
        <v>22.598880000000001</v>
      </c>
      <c r="E171" s="2">
        <v>45.21</v>
      </c>
      <c r="H171" s="13">
        <f>IF(int=Weekly,-$B$4,IF(int=Bi_Weekly,-$B$4,IF(int=Monthly,0,IF(int=Quarterly,0,IF(int=Yearly,0,IF(int=None,0,0))))))</f>
        <v>-489.12</v>
      </c>
      <c r="I171" s="11">
        <f t="shared" si="25"/>
        <v>3.1319927688586513</v>
      </c>
      <c r="J171" s="19">
        <f t="shared" si="26"/>
        <v>6.2718930175935137</v>
      </c>
      <c r="K171" s="11">
        <f t="shared" si="27"/>
        <v>6.2593147979014887</v>
      </c>
      <c r="L171" s="11">
        <f t="shared" si="28"/>
        <v>1.0775570006635702</v>
      </c>
      <c r="M171" s="11">
        <f t="shared" si="32"/>
        <v>257.26749830257529</v>
      </c>
      <c r="N171" s="11">
        <f t="shared" si="33"/>
        <v>565.14053164609857</v>
      </c>
      <c r="O171" s="11">
        <f t="shared" si="34"/>
        <v>550.62951918425904</v>
      </c>
      <c r="P171" s="11">
        <f t="shared" si="35"/>
        <v>84.125409163941924</v>
      </c>
      <c r="Q171" s="13">
        <f t="shared" si="29"/>
        <v>-36194.879999999997</v>
      </c>
      <c r="R171" s="13">
        <f t="shared" si="30"/>
        <v>41934.970891952282</v>
      </c>
      <c r="S171" s="13"/>
      <c r="T171" s="13">
        <f t="shared" si="31"/>
        <v>36194.879999999997</v>
      </c>
      <c r="U171" s="5">
        <f t="shared" si="36"/>
        <v>0.15858847693243572</v>
      </c>
    </row>
    <row r="172" spans="1:21" ht="12.75" customHeight="1" x14ac:dyDescent="0.2">
      <c r="A172" s="6">
        <v>40285</v>
      </c>
      <c r="B172" s="2">
        <v>49.995660000000001</v>
      </c>
      <c r="C172" s="2">
        <v>22.826820000000001</v>
      </c>
      <c r="D172" s="2">
        <v>22.988769999999999</v>
      </c>
      <c r="E172" s="2">
        <v>45.06</v>
      </c>
      <c r="H172" s="13">
        <f>IF(int=Weekly,-$B$4,IF(int=Bi_Weekly,0,IF(int=Monthly,0,IF(int=Quarterly,0,IF(int=Yearly,0,IF(int=None,0,0))))))</f>
        <v>0</v>
      </c>
      <c r="I172" s="11">
        <f t="shared" si="25"/>
        <v>0</v>
      </c>
      <c r="J172" s="19">
        <f t="shared" si="26"/>
        <v>0</v>
      </c>
      <c r="K172" s="11">
        <f t="shared" si="27"/>
        <v>0</v>
      </c>
      <c r="L172" s="11">
        <f t="shared" si="28"/>
        <v>0</v>
      </c>
      <c r="M172" s="11">
        <f t="shared" si="32"/>
        <v>257.26749830257529</v>
      </c>
      <c r="N172" s="11">
        <f t="shared" si="33"/>
        <v>565.14053164609857</v>
      </c>
      <c r="O172" s="11">
        <f t="shared" si="34"/>
        <v>550.62951918425904</v>
      </c>
      <c r="P172" s="11">
        <f t="shared" si="35"/>
        <v>84.125409163941924</v>
      </c>
      <c r="Q172" s="13">
        <f t="shared" si="29"/>
        <v>-36194.879999999997</v>
      </c>
      <c r="R172" s="13">
        <f t="shared" si="30"/>
        <v>42211.605873440669</v>
      </c>
      <c r="S172" s="13"/>
      <c r="T172" s="13">
        <f t="shared" si="31"/>
        <v>36194.879999999997</v>
      </c>
      <c r="U172" s="5">
        <f t="shared" si="36"/>
        <v>0.16623140823897398</v>
      </c>
    </row>
    <row r="173" spans="1:21" ht="12.75" customHeight="1" x14ac:dyDescent="0.2">
      <c r="A173" s="6">
        <v>40292</v>
      </c>
      <c r="B173" s="2">
        <v>51.044809999999998</v>
      </c>
      <c r="C173" s="2">
        <v>23.634730000000001</v>
      </c>
      <c r="D173" s="2">
        <v>23.945589999999999</v>
      </c>
      <c r="E173" s="2">
        <v>45.25</v>
      </c>
      <c r="H173" s="13">
        <f>IF(int=Weekly,-$B$4,IF(int=Bi_Weekly,-$B$4,IF(int=Monthly,-$B$4,IF(int=Quarterly,0,IF(int=Yearly,0,IF(int=None,0,0))))))</f>
        <v>-489.12</v>
      </c>
      <c r="I173" s="11">
        <f t="shared" si="25"/>
        <v>3.0730016234755309</v>
      </c>
      <c r="J173" s="19">
        <f t="shared" si="26"/>
        <v>6.0118884370585146</v>
      </c>
      <c r="K173" s="11">
        <f t="shared" si="27"/>
        <v>5.9072883148838686</v>
      </c>
      <c r="L173" s="11">
        <f t="shared" si="28"/>
        <v>1.076604464088398</v>
      </c>
      <c r="M173" s="11">
        <f t="shared" si="32"/>
        <v>260.34049992605082</v>
      </c>
      <c r="N173" s="11">
        <f t="shared" si="33"/>
        <v>571.15242008315704</v>
      </c>
      <c r="O173" s="11">
        <f t="shared" si="34"/>
        <v>556.53680749914292</v>
      </c>
      <c r="P173" s="11">
        <f t="shared" si="35"/>
        <v>85.202013628030329</v>
      </c>
      <c r="Q173" s="13">
        <f t="shared" si="29"/>
        <v>-36684</v>
      </c>
      <c r="R173" s="13">
        <f t="shared" si="30"/>
        <v>43970.057920494051</v>
      </c>
      <c r="S173" s="13"/>
      <c r="T173" s="13">
        <f t="shared" si="31"/>
        <v>36684</v>
      </c>
      <c r="U173" s="5">
        <f t="shared" si="36"/>
        <v>0.19861677899067831</v>
      </c>
    </row>
    <row r="174" spans="1:21" ht="12.75" customHeight="1" x14ac:dyDescent="0.2">
      <c r="A174" s="6">
        <v>40299</v>
      </c>
      <c r="B174" s="2">
        <v>49.778739999999999</v>
      </c>
      <c r="C174" s="2">
        <v>22.898910000000001</v>
      </c>
      <c r="D174" s="2">
        <v>23.131519999999998</v>
      </c>
      <c r="E174" s="2">
        <v>45.44</v>
      </c>
      <c r="H174" s="13">
        <f>IF(int=Weekly,-$B$4,IF(int=Bi_Weekly,0,IF(int=Monthly,0,IF(int=Quarterly,0,IF(int=Yearly,0,IF(int=None,0,0))))))</f>
        <v>0</v>
      </c>
      <c r="I174" s="11">
        <f t="shared" si="25"/>
        <v>0</v>
      </c>
      <c r="J174" s="19">
        <f t="shared" si="26"/>
        <v>0</v>
      </c>
      <c r="K174" s="11">
        <f t="shared" si="27"/>
        <v>0</v>
      </c>
      <c r="L174" s="11">
        <f t="shared" si="28"/>
        <v>0</v>
      </c>
      <c r="M174" s="11">
        <f t="shared" si="32"/>
        <v>260.34049992605082</v>
      </c>
      <c r="N174" s="11">
        <f t="shared" si="33"/>
        <v>571.15242008315704</v>
      </c>
      <c r="O174" s="11">
        <f t="shared" si="34"/>
        <v>556.53680749914292</v>
      </c>
      <c r="P174" s="11">
        <f t="shared" si="35"/>
        <v>85.202013628030329</v>
      </c>
      <c r="Q174" s="13">
        <f t="shared" si="29"/>
        <v>-36684</v>
      </c>
      <c r="R174" s="13">
        <f t="shared" si="30"/>
        <v>42783.311713715579</v>
      </c>
      <c r="S174" s="13"/>
      <c r="T174" s="13">
        <f t="shared" si="31"/>
        <v>36684</v>
      </c>
      <c r="U174" s="5">
        <f t="shared" si="36"/>
        <v>0.16626626632089159</v>
      </c>
    </row>
    <row r="175" spans="1:21" ht="12.75" customHeight="1" x14ac:dyDescent="0.2">
      <c r="A175" s="6">
        <v>40306</v>
      </c>
      <c r="B175" s="2">
        <v>46.619810000000001</v>
      </c>
      <c r="C175" s="2">
        <v>21.06118</v>
      </c>
      <c r="D175" s="2">
        <v>21.285520000000002</v>
      </c>
      <c r="E175" s="2">
        <v>45.53</v>
      </c>
      <c r="H175" s="13">
        <f>IF(int=Weekly,-$B$4,IF(int=Bi_Weekly,-$B$4,IF(int=Monthly,0,IF(int=Quarterly,0,IF(int=Yearly,0,IF(int=None,0,0))))))</f>
        <v>-489.12</v>
      </c>
      <c r="I175" s="11">
        <f t="shared" si="25"/>
        <v>3.3646808942378783</v>
      </c>
      <c r="J175" s="19">
        <f t="shared" si="26"/>
        <v>6.7465051815710231</v>
      </c>
      <c r="K175" s="11">
        <f t="shared" si="27"/>
        <v>6.645527288034307</v>
      </c>
      <c r="L175" s="11">
        <f t="shared" si="28"/>
        <v>1.0699835712716892</v>
      </c>
      <c r="M175" s="11">
        <f t="shared" si="32"/>
        <v>263.70518082028872</v>
      </c>
      <c r="N175" s="11">
        <f t="shared" si="33"/>
        <v>577.89892526472806</v>
      </c>
      <c r="O175" s="11">
        <f t="shared" si="34"/>
        <v>563.18233478717718</v>
      </c>
      <c r="P175" s="11">
        <f t="shared" si="35"/>
        <v>86.271997199302021</v>
      </c>
      <c r="Q175" s="13">
        <f t="shared" si="29"/>
        <v>-37173.120000000003</v>
      </c>
      <c r="R175" s="13">
        <f t="shared" si="30"/>
        <v>40380.711595907866</v>
      </c>
      <c r="S175" s="13"/>
      <c r="T175" s="13">
        <f t="shared" si="31"/>
        <v>37173.120000000003</v>
      </c>
      <c r="U175" s="5">
        <f t="shared" si="36"/>
        <v>8.6287930523665013E-2</v>
      </c>
    </row>
    <row r="176" spans="1:21" ht="12.75" customHeight="1" x14ac:dyDescent="0.2">
      <c r="A176" s="6">
        <v>40313</v>
      </c>
      <c r="B176" s="2">
        <v>47.69162</v>
      </c>
      <c r="C176" s="2">
        <v>21.975999999999999</v>
      </c>
      <c r="D176" s="2">
        <v>22.585249999999998</v>
      </c>
      <c r="E176" s="2">
        <v>45.99</v>
      </c>
      <c r="H176" s="13">
        <f>IF(int=Weekly,-$B$4,IF(int=Bi_Weekly,0,IF(int=Monthly,0,IF(int=Quarterly,0,IF(int=Yearly,0,IF(int=None,0,0))))))</f>
        <v>0</v>
      </c>
      <c r="I176" s="11">
        <f t="shared" si="25"/>
        <v>0</v>
      </c>
      <c r="J176" s="19">
        <f t="shared" si="26"/>
        <v>0</v>
      </c>
      <c r="K176" s="11">
        <f t="shared" si="27"/>
        <v>0</v>
      </c>
      <c r="L176" s="11">
        <f t="shared" si="28"/>
        <v>0</v>
      </c>
      <c r="M176" s="11">
        <f t="shared" si="32"/>
        <v>263.70518082028872</v>
      </c>
      <c r="N176" s="11">
        <f t="shared" si="33"/>
        <v>577.89892526472806</v>
      </c>
      <c r="O176" s="11">
        <f t="shared" si="34"/>
        <v>563.18233478717718</v>
      </c>
      <c r="P176" s="11">
        <f t="shared" si="35"/>
        <v>86.271997199302021</v>
      </c>
      <c r="Q176" s="13">
        <f t="shared" si="29"/>
        <v>-37173.120000000003</v>
      </c>
      <c r="R176" s="13">
        <f t="shared" si="30"/>
        <v>41963.697035278157</v>
      </c>
      <c r="S176" s="13"/>
      <c r="T176" s="13">
        <f t="shared" si="31"/>
        <v>37173.120000000003</v>
      </c>
      <c r="U176" s="5">
        <f t="shared" si="36"/>
        <v>0.12887207302691173</v>
      </c>
    </row>
    <row r="177" spans="1:21" ht="12.75" customHeight="1" x14ac:dyDescent="0.2">
      <c r="A177" s="6">
        <v>40320</v>
      </c>
      <c r="B177" s="2">
        <v>45.701030000000003</v>
      </c>
      <c r="C177" s="2">
        <v>20.885739999999998</v>
      </c>
      <c r="D177" s="2">
        <v>21.221</v>
      </c>
      <c r="E177" s="2">
        <v>46.08</v>
      </c>
      <c r="H177" s="13">
        <f>IF(int=Weekly,-$B$4,IF(int=Bi_Weekly,-$B$4,IF(int=Monthly,-$B$4,IF(int=Quarterly,0,IF(int=Yearly,0,IF(int=None,0,0))))))</f>
        <v>-489.12</v>
      </c>
      <c r="I177" s="11">
        <f t="shared" si="25"/>
        <v>3.4323249169657659</v>
      </c>
      <c r="J177" s="19">
        <f t="shared" si="26"/>
        <v>6.8031757553239682</v>
      </c>
      <c r="K177" s="11">
        <f t="shared" si="27"/>
        <v>6.6657322463597382</v>
      </c>
      <c r="L177" s="11">
        <f t="shared" si="28"/>
        <v>1.0572125000000001</v>
      </c>
      <c r="M177" s="11">
        <f t="shared" si="32"/>
        <v>267.13750573725446</v>
      </c>
      <c r="N177" s="11">
        <f t="shared" si="33"/>
        <v>584.70210102005205</v>
      </c>
      <c r="O177" s="11">
        <f t="shared" si="34"/>
        <v>569.84806703353695</v>
      </c>
      <c r="P177" s="11">
        <f t="shared" si="35"/>
        <v>87.329209699302027</v>
      </c>
      <c r="Q177" s="13">
        <f t="shared" si="29"/>
        <v>-37662.240000000005</v>
      </c>
      <c r="R177" s="13">
        <f t="shared" si="30"/>
        <v>40537.271036644503</v>
      </c>
      <c r="S177" s="13"/>
      <c r="T177" s="13">
        <f t="shared" si="31"/>
        <v>37662.240000000005</v>
      </c>
      <c r="U177" s="5">
        <f t="shared" si="36"/>
        <v>7.6337228923306188E-2</v>
      </c>
    </row>
    <row r="178" spans="1:21" ht="12.75" customHeight="1" x14ac:dyDescent="0.2">
      <c r="A178" s="6">
        <v>40327</v>
      </c>
      <c r="B178" s="2">
        <v>45.799799999999998</v>
      </c>
      <c r="C178" s="2">
        <v>21.248729999999998</v>
      </c>
      <c r="D178" s="2">
        <v>21.45768</v>
      </c>
      <c r="E178" s="2">
        <v>46.19</v>
      </c>
      <c r="H178" s="13">
        <f>IF(int=Weekly,-$B$4,IF(int=Bi_Weekly,0,IF(int=Monthly,0,IF(int=Quarterly,0,IF(int=Yearly,0,IF(int=None,0,0))))))</f>
        <v>0</v>
      </c>
      <c r="I178" s="11">
        <f t="shared" si="25"/>
        <v>0</v>
      </c>
      <c r="J178" s="19">
        <f t="shared" si="26"/>
        <v>0</v>
      </c>
      <c r="K178" s="11">
        <f t="shared" si="27"/>
        <v>0</v>
      </c>
      <c r="L178" s="11">
        <f t="shared" si="28"/>
        <v>0</v>
      </c>
      <c r="M178" s="11">
        <f t="shared" si="32"/>
        <v>267.13750573725446</v>
      </c>
      <c r="N178" s="11">
        <f t="shared" si="33"/>
        <v>584.70210102005205</v>
      </c>
      <c r="O178" s="11">
        <f t="shared" si="34"/>
        <v>569.84806703353695</v>
      </c>
      <c r="P178" s="11">
        <f t="shared" si="35"/>
        <v>87.329209699302027</v>
      </c>
      <c r="Q178" s="13">
        <f t="shared" si="29"/>
        <v>-37662.240000000005</v>
      </c>
      <c r="R178" s="13">
        <f t="shared" si="30"/>
        <v>40920.375077307857</v>
      </c>
      <c r="S178" s="13"/>
      <c r="T178" s="13">
        <f t="shared" si="31"/>
        <v>37662.240000000005</v>
      </c>
      <c r="U178" s="5">
        <f t="shared" si="36"/>
        <v>8.6509328104431793E-2</v>
      </c>
    </row>
    <row r="179" spans="1:21" ht="12.75" customHeight="1" x14ac:dyDescent="0.2">
      <c r="A179" s="6">
        <v>40334</v>
      </c>
      <c r="B179" s="2">
        <v>44.784190000000002</v>
      </c>
      <c r="C179" s="2">
        <v>20.516369999999998</v>
      </c>
      <c r="D179" s="2">
        <v>20.620080000000002</v>
      </c>
      <c r="E179" s="2">
        <v>46.38</v>
      </c>
      <c r="H179" s="13">
        <f>IF(int=Weekly,-$B$4,IF(int=Bi_Weekly,-$B$4,IF(int=Monthly,0,IF(int=Quarterly,0,IF(int=Yearly,0,IF(int=None,0,0))))))</f>
        <v>-489.12</v>
      </c>
      <c r="I179" s="11">
        <f t="shared" si="25"/>
        <v>3.5025928569881466</v>
      </c>
      <c r="J179" s="19">
        <f t="shared" si="26"/>
        <v>6.925657901470875</v>
      </c>
      <c r="K179" s="11">
        <f t="shared" si="27"/>
        <v>6.8599881280770978</v>
      </c>
      <c r="L179" s="11">
        <f t="shared" si="28"/>
        <v>1.0503741267787841</v>
      </c>
      <c r="M179" s="11">
        <f t="shared" si="32"/>
        <v>270.6400985942426</v>
      </c>
      <c r="N179" s="11">
        <f t="shared" si="33"/>
        <v>591.62775892152297</v>
      </c>
      <c r="O179" s="11">
        <f t="shared" si="34"/>
        <v>576.70805516161408</v>
      </c>
      <c r="P179" s="11">
        <f t="shared" si="35"/>
        <v>88.379583826080804</v>
      </c>
      <c r="Q179" s="13">
        <f t="shared" si="29"/>
        <v>-38151.360000000008</v>
      </c>
      <c r="R179" s="13">
        <f t="shared" si="30"/>
        <v>40249.262933298582</v>
      </c>
      <c r="S179" s="13"/>
      <c r="T179" s="13">
        <f t="shared" si="31"/>
        <v>38151.360000000008</v>
      </c>
      <c r="U179" s="5">
        <f t="shared" si="36"/>
        <v>5.4988942289306841E-2</v>
      </c>
    </row>
    <row r="180" spans="1:21" ht="12.75" customHeight="1" x14ac:dyDescent="0.2">
      <c r="A180" s="6">
        <v>40341</v>
      </c>
      <c r="B180" s="2">
        <v>45.9298</v>
      </c>
      <c r="C180" s="2">
        <v>21.14348</v>
      </c>
      <c r="D180" s="2">
        <v>21.073029999999999</v>
      </c>
      <c r="E180" s="2">
        <v>46.59</v>
      </c>
      <c r="H180" s="13">
        <f>IF(int=Weekly,-$B$4,IF(int=Bi_Weekly,0,IF(int=Monthly,0,IF(int=Quarterly,0,IF(int=Yearly,0,IF(int=None,0,0))))))</f>
        <v>0</v>
      </c>
      <c r="I180" s="11">
        <f t="shared" si="25"/>
        <v>0</v>
      </c>
      <c r="J180" s="19">
        <f t="shared" si="26"/>
        <v>0</v>
      </c>
      <c r="K180" s="11">
        <f t="shared" si="27"/>
        <v>0</v>
      </c>
      <c r="L180" s="11">
        <f t="shared" si="28"/>
        <v>0</v>
      </c>
      <c r="M180" s="11">
        <f t="shared" si="32"/>
        <v>270.6400985942426</v>
      </c>
      <c r="N180" s="11">
        <f t="shared" si="33"/>
        <v>591.62775892152297</v>
      </c>
      <c r="O180" s="11">
        <f t="shared" si="34"/>
        <v>576.70805516161408</v>
      </c>
      <c r="P180" s="11">
        <f t="shared" si="35"/>
        <v>88.379583826080804</v>
      </c>
      <c r="Q180" s="13">
        <f t="shared" si="29"/>
        <v>-38151.360000000008</v>
      </c>
      <c r="R180" s="13">
        <f t="shared" si="30"/>
        <v>41210.10624673534</v>
      </c>
      <c r="S180" s="13"/>
      <c r="T180" s="13">
        <f t="shared" si="31"/>
        <v>38151.360000000008</v>
      </c>
      <c r="U180" s="5">
        <f t="shared" si="36"/>
        <v>8.0173976674365655E-2</v>
      </c>
    </row>
    <row r="181" spans="1:21" ht="12.75" customHeight="1" x14ac:dyDescent="0.2">
      <c r="A181" s="6">
        <v>40348</v>
      </c>
      <c r="B181" s="2">
        <v>47.025269999999999</v>
      </c>
      <c r="C181" s="2">
        <v>21.583010000000002</v>
      </c>
      <c r="D181" s="2">
        <v>21.575690000000002</v>
      </c>
      <c r="E181" s="2">
        <v>46.54</v>
      </c>
      <c r="H181" s="13">
        <f>IF(int=Weekly,-$B$4,IF(int=Bi_Weekly,-$B$4,IF(int=Monthly,-$B$4,IF(int=Quarterly,-$B$4,IF(int=Yearly,-$B$4,IF(int=None,0,0))))))</f>
        <v>-489.12</v>
      </c>
      <c r="I181" s="11">
        <f t="shared" si="25"/>
        <v>3.3356700344304242</v>
      </c>
      <c r="J181" s="19">
        <f t="shared" si="26"/>
        <v>6.5833894345598685</v>
      </c>
      <c r="K181" s="11">
        <f t="shared" si="27"/>
        <v>6.5561520396334947</v>
      </c>
      <c r="L181" s="11">
        <f t="shared" si="28"/>
        <v>1.0467630425440484</v>
      </c>
      <c r="M181" s="11">
        <f t="shared" si="32"/>
        <v>273.97576862867305</v>
      </c>
      <c r="N181" s="11">
        <f t="shared" si="33"/>
        <v>598.21114835608284</v>
      </c>
      <c r="O181" s="11">
        <f t="shared" si="34"/>
        <v>583.26420720124759</v>
      </c>
      <c r="P181" s="11">
        <f t="shared" si="35"/>
        <v>89.426346868624847</v>
      </c>
      <c r="Q181" s="13">
        <f t="shared" si="29"/>
        <v>-38640.48000000001</v>
      </c>
      <c r="R181" s="13">
        <f t="shared" si="30"/>
        <v>42541.211596237379</v>
      </c>
      <c r="S181" s="13"/>
      <c r="T181" s="13">
        <f t="shared" si="31"/>
        <v>38640.48000000001</v>
      </c>
      <c r="U181" s="5">
        <f t="shared" si="36"/>
        <v>0.10094935663939397</v>
      </c>
    </row>
    <row r="182" spans="1:21" ht="12.75" customHeight="1" x14ac:dyDescent="0.2">
      <c r="A182" s="6">
        <v>40355</v>
      </c>
      <c r="B182" s="2">
        <v>45.32394</v>
      </c>
      <c r="C182" s="2">
        <v>20.77994</v>
      </c>
      <c r="D182" s="2">
        <v>20.916149999999998</v>
      </c>
      <c r="E182" s="2">
        <v>46.39</v>
      </c>
      <c r="H182" s="13">
        <f>IF(int=Weekly,-$B$4,IF(int=Bi_Weekly,0,IF(int=Monthly,0,IF(int=Quarterly,0,IF(int=Yearly,0,IF(int=None,0,0))))))</f>
        <v>0</v>
      </c>
      <c r="I182" s="11">
        <f t="shared" si="25"/>
        <v>0</v>
      </c>
      <c r="J182" s="19">
        <f t="shared" si="26"/>
        <v>0</v>
      </c>
      <c r="K182" s="11">
        <f t="shared" si="27"/>
        <v>0</v>
      </c>
      <c r="L182" s="11">
        <f t="shared" si="28"/>
        <v>0</v>
      </c>
      <c r="M182" s="11">
        <f t="shared" si="32"/>
        <v>273.97576862867305</v>
      </c>
      <c r="N182" s="11">
        <f t="shared" si="33"/>
        <v>598.21114835608284</v>
      </c>
      <c r="O182" s="11">
        <f t="shared" si="34"/>
        <v>583.26420720124759</v>
      </c>
      <c r="P182" s="11">
        <f t="shared" si="35"/>
        <v>89.426346868624847</v>
      </c>
      <c r="Q182" s="13">
        <f t="shared" si="29"/>
        <v>-38640.48000000001</v>
      </c>
      <c r="R182" s="13">
        <f t="shared" si="30"/>
        <v>41196.582947638235</v>
      </c>
      <c r="S182" s="13"/>
      <c r="T182" s="13">
        <f t="shared" si="31"/>
        <v>38640.48000000001</v>
      </c>
      <c r="U182" s="5">
        <f t="shared" si="36"/>
        <v>6.6150910848887579E-2</v>
      </c>
    </row>
    <row r="183" spans="1:21" ht="12.75" customHeight="1" x14ac:dyDescent="0.2">
      <c r="A183" s="6">
        <v>40362</v>
      </c>
      <c r="B183" s="2">
        <v>43.058720000000001</v>
      </c>
      <c r="C183" s="2">
        <v>19.59535</v>
      </c>
      <c r="D183" s="2">
        <v>19.626139999999999</v>
      </c>
      <c r="E183" s="2">
        <v>46.67</v>
      </c>
      <c r="H183" s="13">
        <f>IF(int=Weekly,-$B$4,IF(int=Bi_Weekly,-$B$4,IF(int=Monthly,0,IF(int=Quarterly,0,IF(int=Yearly,0,IF(int=None,0,0))))))</f>
        <v>-489.12</v>
      </c>
      <c r="I183" s="11">
        <f t="shared" si="25"/>
        <v>3.6429504639246124</v>
      </c>
      <c r="J183" s="19">
        <f t="shared" si="26"/>
        <v>7.2511774477108091</v>
      </c>
      <c r="K183" s="11">
        <f t="shared" si="27"/>
        <v>7.207403187789347</v>
      </c>
      <c r="L183" s="11">
        <f t="shared" si="28"/>
        <v>1.0438472680522821</v>
      </c>
      <c r="M183" s="11">
        <f t="shared" si="32"/>
        <v>277.61871909259764</v>
      </c>
      <c r="N183" s="11">
        <f t="shared" si="33"/>
        <v>605.46232580379365</v>
      </c>
      <c r="O183" s="11">
        <f t="shared" si="34"/>
        <v>590.47161038903698</v>
      </c>
      <c r="P183" s="11">
        <f t="shared" si="35"/>
        <v>90.470194136677122</v>
      </c>
      <c r="Q183" s="13">
        <f t="shared" si="29"/>
        <v>-39129.600000000013</v>
      </c>
      <c r="R183" s="13">
        <f t="shared" si="30"/>
        <v>39629.075329985601</v>
      </c>
      <c r="S183" s="13"/>
      <c r="T183" s="13">
        <f t="shared" si="31"/>
        <v>39129.600000000013</v>
      </c>
      <c r="U183" s="5">
        <f t="shared" si="36"/>
        <v>1.2764641856435777E-2</v>
      </c>
    </row>
    <row r="184" spans="1:21" ht="12.75" customHeight="1" x14ac:dyDescent="0.2">
      <c r="A184" s="6">
        <v>40369</v>
      </c>
      <c r="B184" s="2">
        <v>45.410809999999998</v>
      </c>
      <c r="C184" s="2">
        <v>20.641649999999998</v>
      </c>
      <c r="D184" s="2">
        <v>20.58</v>
      </c>
      <c r="E184" s="2">
        <v>46.36</v>
      </c>
      <c r="H184" s="13">
        <f>IF(int=Weekly,-$B$4,IF(int=Bi_Weekly,0,IF(int=Monthly,0,IF(int=Quarterly,0,IF(int=Yearly,0,IF(int=None,0,0))))))</f>
        <v>0</v>
      </c>
      <c r="I184" s="11">
        <f t="shared" si="25"/>
        <v>0</v>
      </c>
      <c r="J184" s="19">
        <f t="shared" si="26"/>
        <v>0</v>
      </c>
      <c r="K184" s="11">
        <f t="shared" si="27"/>
        <v>0</v>
      </c>
      <c r="L184" s="11">
        <f t="shared" si="28"/>
        <v>0</v>
      </c>
      <c r="M184" s="11">
        <f t="shared" si="32"/>
        <v>277.61871909259764</v>
      </c>
      <c r="N184" s="11">
        <f t="shared" si="33"/>
        <v>605.46232580379365</v>
      </c>
      <c r="O184" s="11">
        <f t="shared" si="34"/>
        <v>590.47161038903698</v>
      </c>
      <c r="P184" s="11">
        <f t="shared" si="35"/>
        <v>90.470194136677122</v>
      </c>
      <c r="Q184" s="13">
        <f t="shared" si="29"/>
        <v>-39129.600000000013</v>
      </c>
      <c r="R184" s="13">
        <f t="shared" si="30"/>
        <v>41450.736264567931</v>
      </c>
      <c r="S184" s="13"/>
      <c r="T184" s="13">
        <f t="shared" si="31"/>
        <v>39129.600000000013</v>
      </c>
      <c r="U184" s="5">
        <f t="shared" si="36"/>
        <v>5.9319192237281104E-2</v>
      </c>
    </row>
    <row r="185" spans="1:21" ht="12.75" customHeight="1" x14ac:dyDescent="0.2">
      <c r="A185" s="6">
        <v>40376</v>
      </c>
      <c r="B185" s="2">
        <v>44.871250000000003</v>
      </c>
      <c r="C185" s="2">
        <v>20.286269999999998</v>
      </c>
      <c r="D185" s="2">
        <v>20.007269999999998</v>
      </c>
      <c r="E185" s="2">
        <v>46.41</v>
      </c>
      <c r="H185" s="13">
        <f>IF(int=Weekly,-$B$4,IF(int=Bi_Weekly,-$B$4,IF(int=Monthly,-$B$4,IF(int=Quarterly,0,IF(int=Yearly,0,IF(int=None,0,0))))))</f>
        <v>-489.12</v>
      </c>
      <c r="I185" s="11">
        <f t="shared" si="25"/>
        <v>3.495797063821489</v>
      </c>
      <c r="J185" s="19">
        <f t="shared" si="26"/>
        <v>7.0042131944413644</v>
      </c>
      <c r="K185" s="11">
        <f t="shared" si="27"/>
        <v>7.0701052167537108</v>
      </c>
      <c r="L185" s="11">
        <f t="shared" si="28"/>
        <v>1.0496951519069169</v>
      </c>
      <c r="M185" s="11">
        <f t="shared" si="32"/>
        <v>281.11451615641914</v>
      </c>
      <c r="N185" s="11">
        <f t="shared" si="33"/>
        <v>612.46653899823502</v>
      </c>
      <c r="O185" s="11">
        <f t="shared" si="34"/>
        <v>597.54171560579073</v>
      </c>
      <c r="P185" s="11">
        <f t="shared" si="35"/>
        <v>91.519889288584039</v>
      </c>
      <c r="Q185" s="13">
        <f t="shared" si="29"/>
        <v>-39618.720000000016</v>
      </c>
      <c r="R185" s="13">
        <f t="shared" si="30"/>
        <v>41241.237811438907</v>
      </c>
      <c r="S185" s="13"/>
      <c r="T185" s="13">
        <f t="shared" si="31"/>
        <v>39618.720000000016</v>
      </c>
      <c r="U185" s="5">
        <f t="shared" si="36"/>
        <v>4.0953312258419361E-2</v>
      </c>
    </row>
    <row r="186" spans="1:21" ht="12.75" customHeight="1" x14ac:dyDescent="0.2">
      <c r="A186" s="6">
        <v>40383</v>
      </c>
      <c r="B186" s="2">
        <v>46.469099999999997</v>
      </c>
      <c r="C186" s="2">
        <v>21.304760000000002</v>
      </c>
      <c r="D186" s="2">
        <v>21.233989999999999</v>
      </c>
      <c r="E186" s="2">
        <v>46.58</v>
      </c>
      <c r="H186" s="13">
        <f>IF(int=Weekly,-$B$4,IF(int=Bi_Weekly,0,IF(int=Monthly,0,IF(int=Quarterly,0,IF(int=Yearly,0,IF(int=None,0,0))))))</f>
        <v>0</v>
      </c>
      <c r="I186" s="11">
        <f t="shared" si="25"/>
        <v>0</v>
      </c>
      <c r="J186" s="19">
        <f t="shared" si="26"/>
        <v>0</v>
      </c>
      <c r="K186" s="11">
        <f t="shared" si="27"/>
        <v>0</v>
      </c>
      <c r="L186" s="11">
        <f t="shared" si="28"/>
        <v>0</v>
      </c>
      <c r="M186" s="11">
        <f t="shared" si="32"/>
        <v>281.11451615641914</v>
      </c>
      <c r="N186" s="11">
        <f t="shared" si="33"/>
        <v>612.46653899823502</v>
      </c>
      <c r="O186" s="11">
        <f t="shared" si="34"/>
        <v>597.54171560579073</v>
      </c>
      <c r="P186" s="11">
        <f t="shared" si="35"/>
        <v>91.519889288584039</v>
      </c>
      <c r="Q186" s="13">
        <f t="shared" si="29"/>
        <v>-39618.720000000016</v>
      </c>
      <c r="R186" s="13">
        <f t="shared" si="30"/>
        <v>43062.782440930743</v>
      </c>
      <c r="S186" s="13"/>
      <c r="T186" s="13">
        <f t="shared" si="31"/>
        <v>39618.720000000016</v>
      </c>
      <c r="U186" s="5">
        <f t="shared" si="36"/>
        <v>8.6930179494207005E-2</v>
      </c>
    </row>
    <row r="187" spans="1:21" ht="12.75" customHeight="1" x14ac:dyDescent="0.2">
      <c r="A187" s="6">
        <v>40390</v>
      </c>
      <c r="B187" s="2">
        <v>46.433329999999998</v>
      </c>
      <c r="C187" s="2">
        <v>21.219940000000001</v>
      </c>
      <c r="D187" s="2">
        <v>21.19708</v>
      </c>
      <c r="E187" s="2">
        <v>46.45</v>
      </c>
      <c r="H187" s="13">
        <f>IF(int=Weekly,-$B$4,IF(int=Bi_Weekly,-$B$4,IF(int=Monthly,0,IF(int=Quarterly,0,IF(int=Yearly,0,IF(int=None,0,0))))))</f>
        <v>-489.12</v>
      </c>
      <c r="I187" s="11">
        <f t="shared" si="25"/>
        <v>3.3781937242062976</v>
      </c>
      <c r="J187" s="19">
        <f t="shared" si="26"/>
        <v>6.6960302432523369</v>
      </c>
      <c r="K187" s="11">
        <f t="shared" si="27"/>
        <v>6.6732542406784336</v>
      </c>
      <c r="L187" s="11">
        <f t="shared" si="28"/>
        <v>1.0487912163616793</v>
      </c>
      <c r="M187" s="11">
        <f t="shared" si="32"/>
        <v>284.49270988062545</v>
      </c>
      <c r="N187" s="11">
        <f t="shared" si="33"/>
        <v>619.1625692414874</v>
      </c>
      <c r="O187" s="11">
        <f t="shared" si="34"/>
        <v>604.21496984646922</v>
      </c>
      <c r="P187" s="11">
        <f t="shared" si="35"/>
        <v>92.568680504945718</v>
      </c>
      <c r="Q187" s="13">
        <f t="shared" si="29"/>
        <v>-40107.840000000018</v>
      </c>
      <c r="R187" s="13">
        <f t="shared" si="30"/>
        <v>43455.944712519471</v>
      </c>
      <c r="S187" s="13"/>
      <c r="T187" s="13">
        <f t="shared" si="31"/>
        <v>40107.840000000018</v>
      </c>
      <c r="U187" s="5">
        <f t="shared" si="36"/>
        <v>8.3477562305012132E-2</v>
      </c>
    </row>
    <row r="188" spans="1:21" ht="12.75" customHeight="1" x14ac:dyDescent="0.2">
      <c r="A188" s="6">
        <v>40397</v>
      </c>
      <c r="B188" s="2">
        <v>47.304169999999999</v>
      </c>
      <c r="C188" s="2">
        <v>21.552150000000001</v>
      </c>
      <c r="D188" s="2">
        <v>21.13476</v>
      </c>
      <c r="E188" s="2">
        <v>46.33</v>
      </c>
      <c r="H188" s="13">
        <f>IF(int=Weekly,-$B$4,IF(int=Bi_Weekly,0,IF(int=Monthly,0,IF(int=Quarterly,0,IF(int=Yearly,0,IF(int=None,0,0))))))</f>
        <v>0</v>
      </c>
      <c r="I188" s="11">
        <f t="shared" si="25"/>
        <v>0</v>
      </c>
      <c r="J188" s="19">
        <f t="shared" si="26"/>
        <v>0</v>
      </c>
      <c r="K188" s="11">
        <f t="shared" si="27"/>
        <v>0</v>
      </c>
      <c r="L188" s="11">
        <f t="shared" si="28"/>
        <v>0</v>
      </c>
      <c r="M188" s="11">
        <f t="shared" si="32"/>
        <v>284.49270988062545</v>
      </c>
      <c r="N188" s="11">
        <f t="shared" si="33"/>
        <v>619.1625692414874</v>
      </c>
      <c r="O188" s="11">
        <f t="shared" si="34"/>
        <v>604.21496984646922</v>
      </c>
      <c r="P188" s="11">
        <f t="shared" si="35"/>
        <v>92.568680504945718</v>
      </c>
      <c r="Q188" s="13">
        <f t="shared" si="29"/>
        <v>-40107.840000000018</v>
      </c>
      <c r="R188" s="13">
        <f t="shared" si="30"/>
        <v>43860.621422538206</v>
      </c>
      <c r="S188" s="13"/>
      <c r="T188" s="13">
        <f t="shared" si="31"/>
        <v>40107.840000000018</v>
      </c>
      <c r="U188" s="5">
        <f t="shared" si="36"/>
        <v>9.3567278181477143E-2</v>
      </c>
    </row>
    <row r="189" spans="1:21" ht="12.75" customHeight="1" x14ac:dyDescent="0.2">
      <c r="A189" s="6">
        <v>40404</v>
      </c>
      <c r="B189" s="2">
        <v>45.54768</v>
      </c>
      <c r="C189" s="2">
        <v>20.518529999999998</v>
      </c>
      <c r="D189" s="2">
        <v>19.86382</v>
      </c>
      <c r="E189" s="2">
        <v>46.12</v>
      </c>
      <c r="H189" s="13">
        <f>IF(int=Weekly,-$B$4,IF(int=Bi_Weekly,-$B$4,IF(int=Monthly,-$B$4,IF(int=Quarterly,0,IF(int=Yearly,0,IF(int=None,0,0))))))</f>
        <v>-489.12</v>
      </c>
      <c r="I189" s="11">
        <f t="shared" si="25"/>
        <v>3.4438808738447269</v>
      </c>
      <c r="J189" s="19">
        <f t="shared" si="26"/>
        <v>6.9249288326210507</v>
      </c>
      <c r="K189" s="11">
        <f t="shared" si="27"/>
        <v>7.1211632002303693</v>
      </c>
      <c r="L189" s="11">
        <f t="shared" si="28"/>
        <v>1.0562955767562883</v>
      </c>
      <c r="M189" s="11">
        <f t="shared" si="32"/>
        <v>287.93659075447016</v>
      </c>
      <c r="N189" s="11">
        <f t="shared" si="33"/>
        <v>626.08749807410845</v>
      </c>
      <c r="O189" s="11">
        <f t="shared" si="34"/>
        <v>611.33613304669962</v>
      </c>
      <c r="P189" s="11">
        <f t="shared" si="35"/>
        <v>93.624976081702002</v>
      </c>
      <c r="Q189" s="13">
        <f t="shared" si="29"/>
        <v>-40596.960000000021</v>
      </c>
      <c r="R189" s="13">
        <f t="shared" si="30"/>
        <v>42422.69361105789</v>
      </c>
      <c r="S189" s="13"/>
      <c r="T189" s="13">
        <f t="shared" si="31"/>
        <v>40596.960000000021</v>
      </c>
      <c r="U189" s="5">
        <f t="shared" si="36"/>
        <v>4.4972175528853908E-2</v>
      </c>
    </row>
    <row r="190" spans="1:21" ht="12.75" customHeight="1" x14ac:dyDescent="0.2">
      <c r="A190" s="6">
        <v>40411</v>
      </c>
      <c r="B190" s="2">
        <v>45.252580000000002</v>
      </c>
      <c r="C190" s="2">
        <v>20.579280000000001</v>
      </c>
      <c r="D190" s="2">
        <v>19.89724</v>
      </c>
      <c r="E190" s="2">
        <v>46.23</v>
      </c>
      <c r="H190" s="13">
        <f>IF(int=Weekly,-$B$4,IF(int=Bi_Weekly,0,IF(int=Monthly,0,IF(int=Quarterly,0,IF(int=Yearly,0,IF(int=None,0,0))))))</f>
        <v>0</v>
      </c>
      <c r="I190" s="11">
        <f t="shared" si="25"/>
        <v>0</v>
      </c>
      <c r="J190" s="19">
        <f t="shared" si="26"/>
        <v>0</v>
      </c>
      <c r="K190" s="11">
        <f t="shared" si="27"/>
        <v>0</v>
      </c>
      <c r="L190" s="11">
        <f t="shared" si="28"/>
        <v>0</v>
      </c>
      <c r="M190" s="11">
        <f t="shared" si="32"/>
        <v>287.93659075447016</v>
      </c>
      <c r="N190" s="11">
        <f t="shared" si="33"/>
        <v>626.08749807410845</v>
      </c>
      <c r="O190" s="11">
        <f t="shared" si="34"/>
        <v>611.33613304669962</v>
      </c>
      <c r="P190" s="11">
        <f t="shared" si="35"/>
        <v>93.624976081702002</v>
      </c>
      <c r="Q190" s="13">
        <f t="shared" si="29"/>
        <v>-40596.960000000021</v>
      </c>
      <c r="R190" s="13">
        <f t="shared" si="30"/>
        <v>42406.487939569648</v>
      </c>
      <c r="S190" s="13"/>
      <c r="T190" s="13">
        <f t="shared" si="31"/>
        <v>40596.960000000021</v>
      </c>
      <c r="U190" s="5">
        <f t="shared" si="36"/>
        <v>4.4572991169034015E-2</v>
      </c>
    </row>
    <row r="191" spans="1:21" ht="12.75" customHeight="1" x14ac:dyDescent="0.2">
      <c r="A191" s="6">
        <v>40418</v>
      </c>
      <c r="B191" s="2">
        <v>44.970770000000002</v>
      </c>
      <c r="C191" s="2">
        <v>20.52046</v>
      </c>
      <c r="D191" s="2">
        <v>20.096630000000001</v>
      </c>
      <c r="E191" s="2">
        <v>46.26</v>
      </c>
      <c r="H191" s="13">
        <f>IF(int=Weekly,-$B$4,IF(int=Bi_Weekly,-$B$4,IF(int=Monthly,0,IF(int=Quarterly,0,IF(int=Yearly,0,IF(int=None,0,0))))))</f>
        <v>-489.12</v>
      </c>
      <c r="I191" s="11">
        <f t="shared" si="25"/>
        <v>3.4880608893287794</v>
      </c>
      <c r="J191" s="19">
        <f t="shared" si="26"/>
        <v>6.9242775259424008</v>
      </c>
      <c r="K191" s="11">
        <f t="shared" si="27"/>
        <v>7.0386678761563504</v>
      </c>
      <c r="L191" s="11">
        <f t="shared" si="28"/>
        <v>1.0530988326848252</v>
      </c>
      <c r="M191" s="11">
        <f t="shared" si="32"/>
        <v>291.42465164379894</v>
      </c>
      <c r="N191" s="11">
        <f t="shared" si="33"/>
        <v>633.0117756000509</v>
      </c>
      <c r="O191" s="11">
        <f t="shared" si="34"/>
        <v>618.37480092285591</v>
      </c>
      <c r="P191" s="11">
        <f t="shared" si="35"/>
        <v>94.678074914386826</v>
      </c>
      <c r="Q191" s="13">
        <f t="shared" si="29"/>
        <v>-41086.080000000024</v>
      </c>
      <c r="R191" s="13">
        <f t="shared" si="30"/>
        <v>42902.341123143051</v>
      </c>
      <c r="S191" s="13"/>
      <c r="T191" s="13">
        <f t="shared" si="31"/>
        <v>41086.080000000024</v>
      </c>
      <c r="U191" s="5">
        <f t="shared" si="36"/>
        <v>4.4206240243484407E-2</v>
      </c>
    </row>
    <row r="192" spans="1:21" ht="12.75" customHeight="1" x14ac:dyDescent="0.2">
      <c r="A192" s="6">
        <v>40425</v>
      </c>
      <c r="B192" s="2">
        <v>46.672370000000001</v>
      </c>
      <c r="C192" s="2">
        <v>21.426469999999998</v>
      </c>
      <c r="D192" s="2">
        <v>20.92661</v>
      </c>
      <c r="E192" s="2">
        <v>46.24</v>
      </c>
      <c r="H192" s="13">
        <f>IF(int=Weekly,-$B$4,IF(int=Bi_Weekly,0,IF(int=Monthly,0,IF(int=Quarterly,0,IF(int=Yearly,0,IF(int=None,0,0))))))</f>
        <v>0</v>
      </c>
      <c r="I192" s="11">
        <f t="shared" si="25"/>
        <v>0</v>
      </c>
      <c r="J192" s="19">
        <f t="shared" si="26"/>
        <v>0</v>
      </c>
      <c r="K192" s="11">
        <f t="shared" si="27"/>
        <v>0</v>
      </c>
      <c r="L192" s="11">
        <f t="shared" si="28"/>
        <v>0</v>
      </c>
      <c r="M192" s="11">
        <f t="shared" si="32"/>
        <v>291.42465164379894</v>
      </c>
      <c r="N192" s="11">
        <f t="shared" si="33"/>
        <v>633.0117756000509</v>
      </c>
      <c r="O192" s="11">
        <f t="shared" si="34"/>
        <v>618.37480092285591</v>
      </c>
      <c r="P192" s="11">
        <f t="shared" si="35"/>
        <v>94.678074914386826</v>
      </c>
      <c r="Q192" s="13">
        <f t="shared" si="29"/>
        <v>-41086.080000000024</v>
      </c>
      <c r="R192" s="13">
        <f t="shared" si="30"/>
        <v>44483.08946496321</v>
      </c>
      <c r="S192" s="13"/>
      <c r="T192" s="13">
        <f t="shared" si="31"/>
        <v>41086.080000000024</v>
      </c>
      <c r="U192" s="5">
        <f t="shared" si="36"/>
        <v>8.2680301088913444E-2</v>
      </c>
    </row>
    <row r="193" spans="1:21" ht="12.75" customHeight="1" x14ac:dyDescent="0.2">
      <c r="A193" s="6">
        <v>40432</v>
      </c>
      <c r="B193" s="2">
        <v>46.899120000000003</v>
      </c>
      <c r="C193" s="2">
        <v>21.354690000000002</v>
      </c>
      <c r="D193" s="2">
        <v>20.66649</v>
      </c>
      <c r="E193" s="2">
        <v>46.45</v>
      </c>
      <c r="H193" s="13">
        <f>IF(int=Weekly,-$B$4,IF(int=Bi_Weekly,-$B$4,IF(int=Monthly,-$B$4,IF(int=Quarterly,0,IF(int=Yearly,0,IF(int=None,0,0))))))</f>
        <v>-489.12</v>
      </c>
      <c r="I193" s="11">
        <f t="shared" si="25"/>
        <v>3.3446423728206409</v>
      </c>
      <c r="J193" s="19">
        <f t="shared" si="26"/>
        <v>6.6537776947359104</v>
      </c>
      <c r="K193" s="11">
        <f t="shared" si="27"/>
        <v>6.8445828972408966</v>
      </c>
      <c r="L193" s="11">
        <f t="shared" si="28"/>
        <v>1.0487912163616793</v>
      </c>
      <c r="M193" s="11">
        <f t="shared" si="32"/>
        <v>294.7692940166196</v>
      </c>
      <c r="N193" s="11">
        <f t="shared" si="33"/>
        <v>639.66555329478683</v>
      </c>
      <c r="O193" s="11">
        <f t="shared" si="34"/>
        <v>625.21938382009682</v>
      </c>
      <c r="P193" s="11">
        <f t="shared" si="35"/>
        <v>95.726866130748505</v>
      </c>
      <c r="Q193" s="13">
        <f t="shared" si="29"/>
        <v>-41575.200000000026</v>
      </c>
      <c r="R193" s="13">
        <f t="shared" si="30"/>
        <v>44851.883161986843</v>
      </c>
      <c r="S193" s="13"/>
      <c r="T193" s="13">
        <f t="shared" si="31"/>
        <v>41575.200000000026</v>
      </c>
      <c r="U193" s="5">
        <f t="shared" si="36"/>
        <v>7.8813407078903275E-2</v>
      </c>
    </row>
    <row r="194" spans="1:21" ht="12.75" customHeight="1" x14ac:dyDescent="0.2">
      <c r="A194" s="6">
        <v>40439</v>
      </c>
      <c r="B194" s="2">
        <v>47.599440000000001</v>
      </c>
      <c r="C194" s="2">
        <v>21.837700000000002</v>
      </c>
      <c r="D194" s="2">
        <v>21.138649999999998</v>
      </c>
      <c r="E194" s="2">
        <v>46.84</v>
      </c>
      <c r="H194" s="13">
        <f>IF(int=Weekly,-$B$4,IF(int=Bi_Weekly,0,IF(int=Monthly,0,IF(int=Quarterly,-$B$4,IF(int=Yearly,0,IF(int=None,0,0))))))</f>
        <v>0</v>
      </c>
      <c r="I194" s="11">
        <f t="shared" si="25"/>
        <v>0</v>
      </c>
      <c r="J194" s="19">
        <f t="shared" si="26"/>
        <v>0</v>
      </c>
      <c r="K194" s="11">
        <f t="shared" si="27"/>
        <v>0</v>
      </c>
      <c r="L194" s="11">
        <f t="shared" si="28"/>
        <v>0</v>
      </c>
      <c r="M194" s="11">
        <f t="shared" si="32"/>
        <v>294.7692940166196</v>
      </c>
      <c r="N194" s="11">
        <f t="shared" si="33"/>
        <v>639.66555329478683</v>
      </c>
      <c r="O194" s="11">
        <f t="shared" si="34"/>
        <v>625.21938382009682</v>
      </c>
      <c r="P194" s="11">
        <f t="shared" si="35"/>
        <v>95.726866130748505</v>
      </c>
      <c r="Q194" s="13">
        <f t="shared" si="29"/>
        <v>-41575.200000000026</v>
      </c>
      <c r="R194" s="13">
        <f t="shared" si="30"/>
        <v>45699.817914924963</v>
      </c>
      <c r="S194" s="13"/>
      <c r="T194" s="13">
        <f t="shared" si="31"/>
        <v>41575.200000000026</v>
      </c>
      <c r="U194" s="5">
        <f t="shared" si="36"/>
        <v>9.9208612704808186E-2</v>
      </c>
    </row>
    <row r="195" spans="1:21" ht="12.75" customHeight="1" x14ac:dyDescent="0.2">
      <c r="A195" s="6">
        <v>40446</v>
      </c>
      <c r="B195" s="2">
        <v>48.580649999999999</v>
      </c>
      <c r="C195" s="2">
        <v>22.271039999999999</v>
      </c>
      <c r="D195" s="2">
        <v>21.7455</v>
      </c>
      <c r="E195" s="2">
        <v>47.49</v>
      </c>
      <c r="H195" s="13">
        <f>IF(int=Weekly,-$B$4,IF(int=Bi_Weekly,-$B$4,IF(int=Monthly,0,IF(int=Quarterly,0,IF(int=Yearly,0,IF(int=None,0,0))))))</f>
        <v>-489.12</v>
      </c>
      <c r="I195" s="11">
        <f t="shared" si="25"/>
        <v>3.2288737182396696</v>
      </c>
      <c r="J195" s="19">
        <f t="shared" si="26"/>
        <v>6.3800056036898143</v>
      </c>
      <c r="K195" s="11">
        <f t="shared" si="27"/>
        <v>6.5049552321169903</v>
      </c>
      <c r="L195" s="11">
        <f t="shared" si="28"/>
        <v>1.0258233733417563</v>
      </c>
      <c r="M195" s="11">
        <f t="shared" si="32"/>
        <v>297.99816773485929</v>
      </c>
      <c r="N195" s="11">
        <f t="shared" si="33"/>
        <v>646.04555889847666</v>
      </c>
      <c r="O195" s="11">
        <f t="shared" si="34"/>
        <v>631.72433905221385</v>
      </c>
      <c r="P195" s="11">
        <f t="shared" si="35"/>
        <v>96.752689504090256</v>
      </c>
      <c r="Q195" s="13">
        <f t="shared" si="29"/>
        <v>-42064.320000000029</v>
      </c>
      <c r="R195" s="13">
        <f t="shared" si="30"/>
        <v>47196.998010827985</v>
      </c>
      <c r="S195" s="13"/>
      <c r="T195" s="13">
        <f t="shared" si="31"/>
        <v>42064.320000000029</v>
      </c>
      <c r="U195" s="5">
        <f t="shared" si="36"/>
        <v>0.12201975476669924</v>
      </c>
    </row>
    <row r="196" spans="1:21" ht="12.75" customHeight="1" x14ac:dyDescent="0.2">
      <c r="A196" s="6">
        <v>40453</v>
      </c>
      <c r="B196" s="2">
        <v>48.493389999999998</v>
      </c>
      <c r="C196" s="2">
        <v>22.495270000000001</v>
      </c>
      <c r="D196" s="2">
        <v>21.940670000000001</v>
      </c>
      <c r="E196" s="2">
        <v>47.79</v>
      </c>
      <c r="H196" s="13">
        <f>IF(int=Weekly,-$B$4,IF(int=Bi_Weekly,0,IF(int=Monthly,0,IF(int=Quarterly,0,IF(int=Yearly,0,IF(int=None,0,0))))))</f>
        <v>0</v>
      </c>
      <c r="I196" s="11">
        <f t="shared" si="25"/>
        <v>0</v>
      </c>
      <c r="J196" s="19">
        <f t="shared" si="26"/>
        <v>0</v>
      </c>
      <c r="K196" s="11">
        <f t="shared" si="27"/>
        <v>0</v>
      </c>
      <c r="L196" s="11">
        <f t="shared" si="28"/>
        <v>0</v>
      </c>
      <c r="M196" s="11">
        <f t="shared" si="32"/>
        <v>297.99816773485929</v>
      </c>
      <c r="N196" s="11">
        <f t="shared" si="33"/>
        <v>646.04555889847666</v>
      </c>
      <c r="O196" s="11">
        <f t="shared" si="34"/>
        <v>631.72433905221385</v>
      </c>
      <c r="P196" s="11">
        <f t="shared" si="35"/>
        <v>96.752689504090256</v>
      </c>
      <c r="Q196" s="13">
        <f t="shared" si="29"/>
        <v>-42064.320000000029</v>
      </c>
      <c r="R196" s="13">
        <f t="shared" si="30"/>
        <v>47468.176932487295</v>
      </c>
      <c r="S196" s="13"/>
      <c r="T196" s="13">
        <f t="shared" si="31"/>
        <v>42064.320000000029</v>
      </c>
      <c r="U196" s="5">
        <f t="shared" si="36"/>
        <v>0.12846652299353156</v>
      </c>
    </row>
    <row r="197" spans="1:21" ht="12.75" customHeight="1" x14ac:dyDescent="0.2">
      <c r="A197" s="6">
        <v>40460</v>
      </c>
      <c r="B197" s="2">
        <v>49.316339999999997</v>
      </c>
      <c r="C197" s="2">
        <v>22.704190000000001</v>
      </c>
      <c r="D197" s="2">
        <v>22.39941</v>
      </c>
      <c r="E197" s="2">
        <v>47.7</v>
      </c>
      <c r="H197" s="13">
        <f>IF(int=Weekly,-$B$4,IF(int=Bi_Weekly,-$B$4,IF(int=Monthly,-$B$4,IF(int=Quarterly,0,IF(int=Yearly,0,IF(int=None,0,0))))))</f>
        <v>-489.12</v>
      </c>
      <c r="I197" s="11">
        <f t="shared" si="25"/>
        <v>3.1807061107941101</v>
      </c>
      <c r="J197" s="19">
        <f t="shared" si="26"/>
        <v>6.2582880076320713</v>
      </c>
      <c r="K197" s="11">
        <f t="shared" si="27"/>
        <v>6.3150549054640281</v>
      </c>
      <c r="L197" s="11">
        <f t="shared" si="28"/>
        <v>1.0213071698113207</v>
      </c>
      <c r="M197" s="11">
        <f t="shared" si="32"/>
        <v>301.17887384565341</v>
      </c>
      <c r="N197" s="11">
        <f t="shared" si="33"/>
        <v>652.30384690610867</v>
      </c>
      <c r="O197" s="11">
        <f t="shared" si="34"/>
        <v>638.03939395767793</v>
      </c>
      <c r="P197" s="11">
        <f t="shared" si="35"/>
        <v>97.773996673901578</v>
      </c>
      <c r="Q197" s="13">
        <f t="shared" si="29"/>
        <v>-42553.440000000031</v>
      </c>
      <c r="R197" s="13">
        <f t="shared" si="30"/>
        <v>48618.59584403121</v>
      </c>
      <c r="S197" s="13"/>
      <c r="T197" s="13">
        <f t="shared" si="31"/>
        <v>42553.440000000031</v>
      </c>
      <c r="U197" s="5">
        <f t="shared" si="36"/>
        <v>0.14253032995760573</v>
      </c>
    </row>
    <row r="198" spans="1:21" ht="12.75" customHeight="1" x14ac:dyDescent="0.2">
      <c r="A198" s="6">
        <v>40467</v>
      </c>
      <c r="B198" s="2">
        <v>49.792200000000001</v>
      </c>
      <c r="C198" s="2">
        <v>22.945889999999999</v>
      </c>
      <c r="D198" s="2">
        <v>22.779350000000001</v>
      </c>
      <c r="E198" s="2">
        <v>46.71</v>
      </c>
      <c r="H198" s="13">
        <f>IF(int=Weekly,-$B$4,IF(int=Bi_Weekly,0,IF(int=Monthly,0,IF(int=Quarterly,0,IF(int=Yearly,0,IF(int=None,0,0))))))</f>
        <v>0</v>
      </c>
      <c r="I198" s="11">
        <f t="shared" si="25"/>
        <v>0</v>
      </c>
      <c r="J198" s="19">
        <f t="shared" si="26"/>
        <v>0</v>
      </c>
      <c r="K198" s="11">
        <f t="shared" si="27"/>
        <v>0</v>
      </c>
      <c r="L198" s="11">
        <f t="shared" si="28"/>
        <v>0</v>
      </c>
      <c r="M198" s="11">
        <f t="shared" si="32"/>
        <v>301.17887384565341</v>
      </c>
      <c r="N198" s="11">
        <f t="shared" si="33"/>
        <v>652.30384690610867</v>
      </c>
      <c r="O198" s="11">
        <f t="shared" si="34"/>
        <v>638.03939395767793</v>
      </c>
      <c r="P198" s="11">
        <f t="shared" si="35"/>
        <v>97.773996673901578</v>
      </c>
      <c r="Q198" s="13">
        <f t="shared" si="29"/>
        <v>-42553.440000000031</v>
      </c>
      <c r="R198" s="13">
        <f t="shared" si="30"/>
        <v>49065.19709336973</v>
      </c>
      <c r="S198" s="13"/>
      <c r="T198" s="13">
        <f t="shared" si="31"/>
        <v>42553.440000000031</v>
      </c>
      <c r="U198" s="5">
        <f t="shared" si="36"/>
        <v>0.15302539802586335</v>
      </c>
    </row>
    <row r="199" spans="1:21" ht="12.75" customHeight="1" x14ac:dyDescent="0.2">
      <c r="A199" s="6">
        <v>40474</v>
      </c>
      <c r="B199" s="2">
        <v>50.090730000000001</v>
      </c>
      <c r="C199" s="2">
        <v>23.0886</v>
      </c>
      <c r="D199" s="2">
        <v>22.788160000000001</v>
      </c>
      <c r="E199" s="2">
        <v>46.94</v>
      </c>
      <c r="H199" s="13">
        <f>IF(int=Weekly,-$B$4,IF(int=Bi_Weekly,-$B$4,IF(int=Monthly,0,IF(int=Quarterly,0,IF(int=Yearly,0,IF(int=None,0,0))))))</f>
        <v>-489.12</v>
      </c>
      <c r="I199" s="11">
        <f t="shared" si="25"/>
        <v>3.131533199855542</v>
      </c>
      <c r="J199" s="19">
        <f t="shared" si="26"/>
        <v>6.1540916296354045</v>
      </c>
      <c r="K199" s="11">
        <f t="shared" si="27"/>
        <v>6.2073245053571684</v>
      </c>
      <c r="L199" s="11">
        <f t="shared" si="28"/>
        <v>1.0378430336599918</v>
      </c>
      <c r="M199" s="11">
        <f t="shared" si="32"/>
        <v>304.31040704550895</v>
      </c>
      <c r="N199" s="11">
        <f t="shared" si="33"/>
        <v>658.45793853574412</v>
      </c>
      <c r="O199" s="11">
        <f t="shared" si="34"/>
        <v>644.24671846303511</v>
      </c>
      <c r="P199" s="11">
        <f t="shared" si="35"/>
        <v>98.811839707561575</v>
      </c>
      <c r="Q199" s="13">
        <f t="shared" si="29"/>
        <v>-43042.560000000034</v>
      </c>
      <c r="R199" s="13">
        <f t="shared" si="30"/>
        <v>49765.427450866613</v>
      </c>
      <c r="S199" s="13"/>
      <c r="T199" s="13">
        <f t="shared" si="31"/>
        <v>43042.560000000034</v>
      </c>
      <c r="U199" s="5">
        <f t="shared" si="36"/>
        <v>0.15619116174471426</v>
      </c>
    </row>
    <row r="200" spans="1:21" ht="12.75" customHeight="1" x14ac:dyDescent="0.2">
      <c r="A200" s="6">
        <v>40481</v>
      </c>
      <c r="B200" s="2">
        <v>50.106960000000001</v>
      </c>
      <c r="C200" s="2">
        <v>23.211680000000001</v>
      </c>
      <c r="D200" s="2">
        <v>22.768660000000001</v>
      </c>
      <c r="E200" s="2">
        <v>46.07</v>
      </c>
      <c r="H200" s="13">
        <f>IF(int=Weekly,-$B$4,IF(int=Bi_Weekly,0,IF(int=Monthly,0,IF(int=Quarterly,0,IF(int=Yearly,0,IF(int=None,0,0))))))</f>
        <v>0</v>
      </c>
      <c r="I200" s="11">
        <f t="shared" si="25"/>
        <v>0</v>
      </c>
      <c r="J200" s="19">
        <f t="shared" si="26"/>
        <v>0</v>
      </c>
      <c r="K200" s="11">
        <f t="shared" si="27"/>
        <v>0</v>
      </c>
      <c r="L200" s="11">
        <f t="shared" si="28"/>
        <v>0</v>
      </c>
      <c r="M200" s="11">
        <f t="shared" si="32"/>
        <v>304.31040704550895</v>
      </c>
      <c r="N200" s="11">
        <f t="shared" si="33"/>
        <v>658.45793853574412</v>
      </c>
      <c r="O200" s="11">
        <f t="shared" si="34"/>
        <v>644.24671846303511</v>
      </c>
      <c r="P200" s="11">
        <f t="shared" si="35"/>
        <v>98.811839707561575</v>
      </c>
      <c r="Q200" s="13">
        <f t="shared" si="29"/>
        <v>-43042.560000000034</v>
      </c>
      <c r="R200" s="13">
        <f t="shared" si="30"/>
        <v>49752.880300292323</v>
      </c>
      <c r="S200" s="13"/>
      <c r="T200" s="13">
        <f t="shared" si="31"/>
        <v>43042.560000000034</v>
      </c>
      <c r="U200" s="5">
        <f t="shared" si="36"/>
        <v>0.15589965606814005</v>
      </c>
    </row>
    <row r="201" spans="1:21" ht="12.75" customHeight="1" x14ac:dyDescent="0.2">
      <c r="A201" s="6">
        <v>40488</v>
      </c>
      <c r="B201" s="2">
        <v>51.924689999999998</v>
      </c>
      <c r="C201" s="2">
        <v>24.108640000000001</v>
      </c>
      <c r="D201" s="2">
        <v>23.84235</v>
      </c>
      <c r="E201" s="2">
        <v>46.13</v>
      </c>
      <c r="H201" s="13">
        <f>IF(int=Weekly,-$B$4,IF(int=Bi_Weekly,-$B$4,IF(int=Monthly,-$B$4,IF(int=Quarterly,0,IF(int=Yearly,0,IF(int=None,0,0))))))</f>
        <v>-489.12</v>
      </c>
      <c r="I201" s="11">
        <f t="shared" si="25"/>
        <v>3.020928656483072</v>
      </c>
      <c r="J201" s="19">
        <f t="shared" si="26"/>
        <v>5.8937111342655575</v>
      </c>
      <c r="K201" s="11">
        <f t="shared" si="27"/>
        <v>5.9328675235452888</v>
      </c>
      <c r="L201" s="11">
        <f t="shared" si="28"/>
        <v>1.0560665944071104</v>
      </c>
      <c r="M201" s="11">
        <f t="shared" si="32"/>
        <v>307.33133570199203</v>
      </c>
      <c r="N201" s="11">
        <f t="shared" si="33"/>
        <v>664.35164967000969</v>
      </c>
      <c r="O201" s="11">
        <f t="shared" si="34"/>
        <v>650.17958598658038</v>
      </c>
      <c r="P201" s="11">
        <f t="shared" si="35"/>
        <v>99.867906301968688</v>
      </c>
      <c r="Q201" s="13">
        <f t="shared" si="29"/>
        <v>-43531.680000000037</v>
      </c>
      <c r="R201" s="13">
        <f t="shared" si="30"/>
        <v>52083.414858569216</v>
      </c>
      <c r="S201" s="13"/>
      <c r="T201" s="13">
        <f t="shared" si="31"/>
        <v>43531.680000000037</v>
      </c>
      <c r="U201" s="5">
        <f t="shared" si="36"/>
        <v>0.1964485372163256</v>
      </c>
    </row>
    <row r="202" spans="1:21" ht="12.75" customHeight="1" x14ac:dyDescent="0.2">
      <c r="A202" s="6">
        <v>40495</v>
      </c>
      <c r="B202" s="2">
        <v>50.83287</v>
      </c>
      <c r="C202" s="2">
        <v>23.635809999999999</v>
      </c>
      <c r="D202" s="2">
        <v>23.360330000000001</v>
      </c>
      <c r="E202" s="2">
        <v>46.51</v>
      </c>
      <c r="H202" s="13">
        <f>IF(int=Weekly,-$B$4,IF(int=Bi_Weekly,0,IF(int=Monthly,0,IF(int=Quarterly,0,IF(int=Yearly,0,IF(int=None,0,0))))))</f>
        <v>0</v>
      </c>
      <c r="I202" s="11">
        <f t="shared" si="25"/>
        <v>0</v>
      </c>
      <c r="J202" s="19">
        <f t="shared" si="26"/>
        <v>0</v>
      </c>
      <c r="K202" s="11">
        <f t="shared" si="27"/>
        <v>0</v>
      </c>
      <c r="L202" s="11">
        <f t="shared" si="28"/>
        <v>0</v>
      </c>
      <c r="M202" s="11">
        <f t="shared" si="32"/>
        <v>307.33133570199203</v>
      </c>
      <c r="N202" s="11">
        <f t="shared" si="33"/>
        <v>664.35164967000969</v>
      </c>
      <c r="O202" s="11">
        <f t="shared" si="34"/>
        <v>650.17958598658038</v>
      </c>
      <c r="P202" s="11">
        <f t="shared" si="35"/>
        <v>99.867906301968688</v>
      </c>
      <c r="Q202" s="13">
        <f t="shared" si="29"/>
        <v>-43531.680000000037</v>
      </c>
      <c r="R202" s="13">
        <f t="shared" si="30"/>
        <v>51158.28920946709</v>
      </c>
      <c r="S202" s="13"/>
      <c r="T202" s="13">
        <f t="shared" si="31"/>
        <v>43531.680000000037</v>
      </c>
      <c r="U202" s="5">
        <f t="shared" si="36"/>
        <v>0.17519675807290325</v>
      </c>
    </row>
    <row r="203" spans="1:21" ht="12.75" customHeight="1" x14ac:dyDescent="0.2">
      <c r="A203" s="6">
        <v>40502</v>
      </c>
      <c r="B203" s="2">
        <v>50.88167</v>
      </c>
      <c r="C203" s="2">
        <v>23.82319</v>
      </c>
      <c r="D203" s="2">
        <v>23.420249999999999</v>
      </c>
      <c r="E203" s="2">
        <v>46.16</v>
      </c>
      <c r="H203" s="13">
        <f>IF(int=Weekly,-$B$4,IF(int=Bi_Weekly,-$B$4,IF(int=Monthly,0,IF(int=Quarterly,0,IF(int=Yearly,0,IF(int=None,0,0))))))</f>
        <v>-489.12</v>
      </c>
      <c r="I203" s="11">
        <f t="shared" si="25"/>
        <v>3.0828544739195864</v>
      </c>
      <c r="J203" s="19">
        <f t="shared" si="26"/>
        <v>5.9643297140307405</v>
      </c>
      <c r="K203" s="11">
        <f t="shared" si="27"/>
        <v>6.0397947929676246</v>
      </c>
      <c r="L203" s="11">
        <f t="shared" si="28"/>
        <v>1.0553802426343157</v>
      </c>
      <c r="M203" s="11">
        <f t="shared" si="32"/>
        <v>310.41419017591164</v>
      </c>
      <c r="N203" s="11">
        <f t="shared" si="33"/>
        <v>670.31597938404047</v>
      </c>
      <c r="O203" s="11">
        <f t="shared" si="34"/>
        <v>656.21938077954803</v>
      </c>
      <c r="P203" s="11">
        <f t="shared" si="35"/>
        <v>100.923286544603</v>
      </c>
      <c r="Q203" s="13">
        <f t="shared" si="29"/>
        <v>-44020.800000000039</v>
      </c>
      <c r="R203" s="13">
        <f t="shared" si="30"/>
        <v>51790.898184351143</v>
      </c>
      <c r="S203" s="13"/>
      <c r="T203" s="13">
        <f t="shared" si="31"/>
        <v>44020.800000000039</v>
      </c>
      <c r="U203" s="5">
        <f t="shared" si="36"/>
        <v>0.17650969960453011</v>
      </c>
    </row>
    <row r="204" spans="1:21" ht="12.75" customHeight="1" x14ac:dyDescent="0.2">
      <c r="A204" s="6">
        <v>40509</v>
      </c>
      <c r="B204" s="2">
        <v>50.460250000000002</v>
      </c>
      <c r="C204" s="2">
        <v>24.080660000000002</v>
      </c>
      <c r="D204" s="2">
        <v>23.768910000000002</v>
      </c>
      <c r="E204" s="2">
        <v>46.3</v>
      </c>
      <c r="H204" s="13">
        <f>IF(int=Weekly,-$B$4,IF(int=Bi_Weekly,0,IF(int=Monthly,0,IF(int=Quarterly,0,IF(int=Yearly,0,IF(int=None,0,0))))))</f>
        <v>0</v>
      </c>
      <c r="I204" s="11">
        <f t="shared" si="25"/>
        <v>0</v>
      </c>
      <c r="J204" s="19">
        <f t="shared" si="26"/>
        <v>0</v>
      </c>
      <c r="K204" s="11">
        <f t="shared" si="27"/>
        <v>0</v>
      </c>
      <c r="L204" s="11">
        <f t="shared" si="28"/>
        <v>0</v>
      </c>
      <c r="M204" s="11">
        <f t="shared" si="32"/>
        <v>310.41419017591164</v>
      </c>
      <c r="N204" s="11">
        <f t="shared" si="33"/>
        <v>670.31597938404047</v>
      </c>
      <c r="O204" s="11">
        <f t="shared" si="34"/>
        <v>656.21938077954803</v>
      </c>
      <c r="P204" s="11">
        <f t="shared" si="35"/>
        <v>100.923286544603</v>
      </c>
      <c r="Q204" s="13">
        <f t="shared" si="29"/>
        <v>-44020.800000000039</v>
      </c>
      <c r="R204" s="13">
        <f t="shared" si="30"/>
        <v>52075.596400958064</v>
      </c>
      <c r="S204" s="13"/>
      <c r="T204" s="13">
        <f t="shared" si="31"/>
        <v>44020.800000000039</v>
      </c>
      <c r="U204" s="5">
        <f t="shared" si="36"/>
        <v>0.18297705632242067</v>
      </c>
    </row>
    <row r="205" spans="1:21" ht="12.75" customHeight="1" x14ac:dyDescent="0.2">
      <c r="A205" s="6">
        <v>40516</v>
      </c>
      <c r="B205" s="2">
        <v>51.982340000000001</v>
      </c>
      <c r="C205" s="2">
        <v>24.852789999999999</v>
      </c>
      <c r="D205" s="2">
        <v>24.501439999999999</v>
      </c>
      <c r="E205" s="2">
        <v>46.45</v>
      </c>
      <c r="H205" s="13">
        <f>IF(int=Weekly,-$B$4,IF(int=Bi_Weekly,-$B$4,IF(int=Monthly,-$B$4,IF(int=Quarterly,0,IF(int=Yearly,0,IF(int=None,0,0))))))</f>
        <v>-489.12</v>
      </c>
      <c r="I205" s="11">
        <f t="shared" si="25"/>
        <v>3.017578354495007</v>
      </c>
      <c r="J205" s="19">
        <f t="shared" si="26"/>
        <v>5.717239794807746</v>
      </c>
      <c r="K205" s="11">
        <f t="shared" si="27"/>
        <v>5.7732730810923769</v>
      </c>
      <c r="L205" s="11">
        <f t="shared" si="28"/>
        <v>1.0487912163616793</v>
      </c>
      <c r="M205" s="11">
        <f t="shared" si="32"/>
        <v>313.43176853040666</v>
      </c>
      <c r="N205" s="11">
        <f t="shared" si="33"/>
        <v>676.03321917884819</v>
      </c>
      <c r="O205" s="11">
        <f t="shared" si="34"/>
        <v>661.99265386064042</v>
      </c>
      <c r="P205" s="11">
        <f t="shared" si="35"/>
        <v>101.97207776096468</v>
      </c>
      <c r="Q205" s="13">
        <f t="shared" si="29"/>
        <v>-44509.920000000042</v>
      </c>
      <c r="R205" s="13">
        <f t="shared" si="30"/>
        <v>54050.604688828847</v>
      </c>
      <c r="S205" s="13"/>
      <c r="T205" s="13">
        <f t="shared" si="31"/>
        <v>44509.920000000042</v>
      </c>
      <c r="U205" s="5">
        <f t="shared" si="36"/>
        <v>0.21434962563016957</v>
      </c>
    </row>
    <row r="206" spans="1:21" ht="12.75" customHeight="1" x14ac:dyDescent="0.2">
      <c r="A206" s="6">
        <v>40523</v>
      </c>
      <c r="B206" s="2">
        <v>52.665149999999997</v>
      </c>
      <c r="C206" s="2">
        <v>25.20214</v>
      </c>
      <c r="D206" s="2">
        <v>25.121310000000001</v>
      </c>
      <c r="E206" s="2">
        <v>47.02</v>
      </c>
      <c r="H206" s="13">
        <f>IF(int=Weekly,-$B$4,IF(int=Bi_Weekly,0,IF(int=Monthly,0,IF(int=Quarterly,0,IF(int=Yearly,0,IF(int=None,0,0))))))</f>
        <v>0</v>
      </c>
      <c r="I206" s="11">
        <f t="shared" si="25"/>
        <v>0</v>
      </c>
      <c r="J206" s="19">
        <f t="shared" si="26"/>
        <v>0</v>
      </c>
      <c r="K206" s="11">
        <f t="shared" si="27"/>
        <v>0</v>
      </c>
      <c r="L206" s="11">
        <f t="shared" si="28"/>
        <v>0</v>
      </c>
      <c r="M206" s="11">
        <f t="shared" si="32"/>
        <v>313.43176853040666</v>
      </c>
      <c r="N206" s="11">
        <f t="shared" si="33"/>
        <v>676.03321917884819</v>
      </c>
      <c r="O206" s="11">
        <f t="shared" si="34"/>
        <v>661.99265386064042</v>
      </c>
      <c r="P206" s="11">
        <f t="shared" si="35"/>
        <v>101.97207776096468</v>
      </c>
      <c r="Q206" s="13">
        <f t="shared" si="29"/>
        <v>-44509.920000000042</v>
      </c>
      <c r="R206" s="13">
        <f t="shared" si="30"/>
        <v>54969.264710491567</v>
      </c>
      <c r="S206" s="13"/>
      <c r="T206" s="13">
        <f t="shared" si="31"/>
        <v>44509.920000000042</v>
      </c>
      <c r="U206" s="5">
        <f t="shared" si="36"/>
        <v>0.23498907008800551</v>
      </c>
    </row>
    <row r="207" spans="1:21" ht="12.75" customHeight="1" x14ac:dyDescent="0.2">
      <c r="A207" s="6">
        <v>40530</v>
      </c>
      <c r="B207" s="2">
        <v>52.821980000000003</v>
      </c>
      <c r="C207" s="2">
        <v>25.309529999999999</v>
      </c>
      <c r="D207" s="2">
        <v>25.33464</v>
      </c>
      <c r="E207" s="2">
        <v>47.4</v>
      </c>
      <c r="H207" s="13">
        <f>IF(int=Weekly,-$B$4,IF(int=Bi_Weekly,-$B$4,IF(int=Monthly,0,IF(int=Quarterly,-$B$4,IF(int=Yearly,0,IF(int=None,0,0))))))</f>
        <v>-489.12</v>
      </c>
      <c r="I207" s="11">
        <f t="shared" si="25"/>
        <v>2.9696119683510536</v>
      </c>
      <c r="J207" s="19">
        <f t="shared" si="26"/>
        <v>5.614065531837217</v>
      </c>
      <c r="K207" s="11">
        <f t="shared" si="27"/>
        <v>5.5834029613209424</v>
      </c>
      <c r="L207" s="11">
        <f t="shared" si="28"/>
        <v>1.0277711392405064</v>
      </c>
      <c r="M207" s="11">
        <f t="shared" si="32"/>
        <v>316.4013804987577</v>
      </c>
      <c r="N207" s="11">
        <f t="shared" si="33"/>
        <v>681.64728471068543</v>
      </c>
      <c r="O207" s="11">
        <f t="shared" si="34"/>
        <v>667.5760568219614</v>
      </c>
      <c r="P207" s="11">
        <f t="shared" si="35"/>
        <v>102.99984890020518</v>
      </c>
      <c r="Q207" s="13">
        <f t="shared" si="29"/>
        <v>-44999.040000000045</v>
      </c>
      <c r="R207" s="13">
        <f t="shared" si="30"/>
        <v>55760.111704555071</v>
      </c>
      <c r="S207" s="13"/>
      <c r="T207" s="13">
        <f t="shared" si="31"/>
        <v>44999.040000000045</v>
      </c>
      <c r="U207" s="5">
        <f t="shared" si="36"/>
        <v>0.2391400284218288</v>
      </c>
    </row>
    <row r="208" spans="1:21" ht="12.75" customHeight="1" x14ac:dyDescent="0.2">
      <c r="A208" s="6">
        <v>40537</v>
      </c>
      <c r="B208" s="2">
        <v>53.38693</v>
      </c>
      <c r="C208" s="2">
        <v>25.541360000000001</v>
      </c>
      <c r="D208" s="2">
        <v>25.619579999999999</v>
      </c>
      <c r="E208" s="2">
        <v>47.31</v>
      </c>
      <c r="H208" s="13">
        <f>IF(int=Weekly,-$B$4,IF(int=Bi_Weekly,0,IF(int=Monthly,0,IF(int=Quarterly,0,IF(int=Yearly,0,IF(int=None,0,0))))))</f>
        <v>0</v>
      </c>
      <c r="I208" s="11">
        <f t="shared" si="25"/>
        <v>0</v>
      </c>
      <c r="J208" s="19">
        <f t="shared" si="26"/>
        <v>0</v>
      </c>
      <c r="K208" s="11">
        <f t="shared" si="27"/>
        <v>0</v>
      </c>
      <c r="L208" s="11">
        <f t="shared" si="28"/>
        <v>0</v>
      </c>
      <c r="M208" s="11">
        <f t="shared" si="32"/>
        <v>316.4013804987577</v>
      </c>
      <c r="N208" s="11">
        <f t="shared" si="33"/>
        <v>681.64728471068543</v>
      </c>
      <c r="O208" s="11">
        <f t="shared" si="34"/>
        <v>667.5760568219614</v>
      </c>
      <c r="P208" s="11">
        <f t="shared" si="35"/>
        <v>102.99984890020518</v>
      </c>
      <c r="Q208" s="13">
        <f t="shared" si="29"/>
        <v>-44999.040000000045</v>
      </c>
      <c r="R208" s="13">
        <f t="shared" si="30"/>
        <v>56277.838089712146</v>
      </c>
      <c r="S208" s="13"/>
      <c r="T208" s="13">
        <f t="shared" si="31"/>
        <v>44999.040000000045</v>
      </c>
      <c r="U208" s="5">
        <f t="shared" si="36"/>
        <v>0.25064530464899026</v>
      </c>
    </row>
    <row r="209" spans="1:21" ht="12.75" customHeight="1" x14ac:dyDescent="0.2">
      <c r="A209" s="6">
        <v>40543</v>
      </c>
      <c r="B209" s="2">
        <v>53.43</v>
      </c>
      <c r="C209" s="2">
        <v>25.45</v>
      </c>
      <c r="D209" s="2">
        <v>25.38</v>
      </c>
      <c r="E209" s="2">
        <v>46.69</v>
      </c>
      <c r="H209" s="13">
        <f>IF(int=Weekly,-$B$4,IF(int=Bi_Weekly,-$B$4,IF(int=Monthly,-$B$4,IF(int=Quarterly,0,IF(int=Yearly,0,IF(int=None,0,0))))))</f>
        <v>-489.12</v>
      </c>
      <c r="I209" s="11">
        <f t="shared" si="25"/>
        <v>2.935818528916339</v>
      </c>
      <c r="J209" s="19">
        <f t="shared" si="26"/>
        <v>5.5830789783889978</v>
      </c>
      <c r="K209" s="11">
        <f t="shared" si="27"/>
        <v>5.5734241134751779</v>
      </c>
      <c r="L209" s="11">
        <f t="shared" si="28"/>
        <v>1.0434001285071752</v>
      </c>
      <c r="M209" s="11">
        <f t="shared" si="32"/>
        <v>319.33719902767405</v>
      </c>
      <c r="N209" s="11">
        <f t="shared" si="33"/>
        <v>687.23036368907447</v>
      </c>
      <c r="O209" s="11">
        <f t="shared" si="34"/>
        <v>673.1494809354366</v>
      </c>
      <c r="P209" s="11">
        <f t="shared" si="35"/>
        <v>104.04324902871235</v>
      </c>
      <c r="Q209" s="13">
        <f t="shared" si="29"/>
        <v>-45488.160000000047</v>
      </c>
      <c r="R209" s="13">
        <f t="shared" si="30"/>
        <v>56494.512423227534</v>
      </c>
      <c r="S209" s="13"/>
      <c r="T209" s="13">
        <f t="shared" si="31"/>
        <v>45488.160000000047</v>
      </c>
      <c r="U209" s="5">
        <f t="shared" si="36"/>
        <v>0.24196081844654693</v>
      </c>
    </row>
    <row r="210" spans="1:21" ht="12.75" customHeight="1" x14ac:dyDescent="0.2">
      <c r="A210" s="6">
        <v>40544</v>
      </c>
      <c r="B210" s="2">
        <v>53.432810000000003</v>
      </c>
      <c r="C210" s="2">
        <v>25.45177</v>
      </c>
      <c r="D210" s="2">
        <v>25.377320000000001</v>
      </c>
      <c r="E210" s="2">
        <v>46.88</v>
      </c>
      <c r="H210" s="13">
        <f>IF(int=Weekly,-$B$4,IF(int=Bi_Weekly,0,IF(int=Monthly,0,IF(int=Quarterly,0,IF(int=Yearly,0,IF(int=None,0,0))))))</f>
        <v>0</v>
      </c>
      <c r="I210" s="11">
        <f t="shared" si="25"/>
        <v>0</v>
      </c>
      <c r="J210" s="19">
        <f t="shared" si="26"/>
        <v>0</v>
      </c>
      <c r="K210" s="11">
        <f t="shared" si="27"/>
        <v>0</v>
      </c>
      <c r="L210" s="11">
        <f t="shared" si="28"/>
        <v>0</v>
      </c>
      <c r="M210" s="11">
        <f t="shared" si="32"/>
        <v>319.33719902767405</v>
      </c>
      <c r="N210" s="11">
        <f t="shared" si="33"/>
        <v>687.23036368907447</v>
      </c>
      <c r="O210" s="11">
        <f t="shared" si="34"/>
        <v>673.1494809354366</v>
      </c>
      <c r="P210" s="11">
        <f t="shared" si="35"/>
        <v>104.04324902871235</v>
      </c>
      <c r="Q210" s="13">
        <f t="shared" si="29"/>
        <v>-45488.160000000047</v>
      </c>
      <c r="R210" s="13">
        <f t="shared" si="30"/>
        <v>56514.590335207082</v>
      </c>
      <c r="S210" s="13"/>
      <c r="T210" s="13">
        <f t="shared" si="31"/>
        <v>45488.160000000047</v>
      </c>
      <c r="U210" s="5">
        <f t="shared" si="36"/>
        <v>0.24240220609510299</v>
      </c>
    </row>
    <row r="211" spans="1:21" ht="12.75" customHeight="1" x14ac:dyDescent="0.2">
      <c r="A211" s="6">
        <v>40551</v>
      </c>
      <c r="B211" s="2">
        <v>54.051270000000002</v>
      </c>
      <c r="C211" s="2">
        <v>25.544930000000001</v>
      </c>
      <c r="D211" s="2">
        <v>25.401610000000002</v>
      </c>
      <c r="E211" s="2">
        <v>47.07</v>
      </c>
      <c r="H211" s="13">
        <f>IF(int=Weekly,-$B$4,IF(int=Bi_Weekly,-$B$4,IF(int=Monthly,0,IF(int=Quarterly,0,IF(int=Yearly,0,IF(int=None,0,0))))))</f>
        <v>-489.12</v>
      </c>
      <c r="I211" s="11">
        <f t="shared" si="25"/>
        <v>2.9020739753200986</v>
      </c>
      <c r="J211" s="19">
        <f t="shared" si="26"/>
        <v>5.5623311553408055</v>
      </c>
      <c r="K211" s="11">
        <f t="shared" si="27"/>
        <v>5.5686826149996005</v>
      </c>
      <c r="L211" s="11">
        <f t="shared" si="28"/>
        <v>1.0349766730401531</v>
      </c>
      <c r="M211" s="11">
        <f t="shared" si="32"/>
        <v>322.23927300299414</v>
      </c>
      <c r="N211" s="11">
        <f t="shared" si="33"/>
        <v>692.79269484441522</v>
      </c>
      <c r="O211" s="11">
        <f t="shared" si="34"/>
        <v>678.7181635504362</v>
      </c>
      <c r="P211" s="11">
        <f t="shared" si="35"/>
        <v>105.0782257017525</v>
      </c>
      <c r="Q211" s="13">
        <f t="shared" si="29"/>
        <v>-45977.28000000005</v>
      </c>
      <c r="R211" s="13">
        <f t="shared" si="30"/>
        <v>57301.349018206383</v>
      </c>
      <c r="S211" s="13"/>
      <c r="T211" s="13">
        <f t="shared" si="31"/>
        <v>45977.28000000005</v>
      </c>
      <c r="U211" s="5">
        <f t="shared" si="36"/>
        <v>0.24629706277114094</v>
      </c>
    </row>
    <row r="212" spans="1:21" ht="12.75" customHeight="1" x14ac:dyDescent="0.2">
      <c r="A212" s="6">
        <v>40558</v>
      </c>
      <c r="B212" s="2">
        <v>54.979730000000004</v>
      </c>
      <c r="C212" s="2">
        <v>26.12528</v>
      </c>
      <c r="D212" s="2">
        <v>26.01343</v>
      </c>
      <c r="E212" s="2">
        <v>46.62</v>
      </c>
      <c r="H212" s="13">
        <f>IF(int=Weekly,-$B$4,IF(int=Bi_Weekly,0,IF(int=Monthly,0,IF(int=Quarterly,0,IF(int=Yearly,0,IF(int=None,0,0))))))</f>
        <v>0</v>
      </c>
      <c r="I212" s="11">
        <f t="shared" si="25"/>
        <v>0</v>
      </c>
      <c r="J212" s="19">
        <f t="shared" si="26"/>
        <v>0</v>
      </c>
      <c r="K212" s="11">
        <f t="shared" si="27"/>
        <v>0</v>
      </c>
      <c r="L212" s="11">
        <f t="shared" si="28"/>
        <v>0</v>
      </c>
      <c r="M212" s="11">
        <f t="shared" si="32"/>
        <v>322.23927300299414</v>
      </c>
      <c r="N212" s="11">
        <f t="shared" si="33"/>
        <v>692.79269484441522</v>
      </c>
      <c r="O212" s="11">
        <f t="shared" si="34"/>
        <v>678.7181635504362</v>
      </c>
      <c r="P212" s="11">
        <f t="shared" si="35"/>
        <v>105.0782257017525</v>
      </c>
      <c r="Q212" s="13">
        <f t="shared" si="29"/>
        <v>-45977.28000000005</v>
      </c>
      <c r="R212" s="13">
        <f t="shared" si="30"/>
        <v>58370.565679329338</v>
      </c>
      <c r="S212" s="13"/>
      <c r="T212" s="13">
        <f t="shared" si="31"/>
        <v>45977.28000000005</v>
      </c>
      <c r="U212" s="5">
        <f t="shared" si="36"/>
        <v>0.26955238933945802</v>
      </c>
    </row>
    <row r="213" spans="1:21" ht="12.75" customHeight="1" x14ac:dyDescent="0.2">
      <c r="A213" s="6">
        <v>40565</v>
      </c>
      <c r="B213" s="2">
        <v>54.56973</v>
      </c>
      <c r="C213" s="2">
        <v>25.657019999999999</v>
      </c>
      <c r="D213" s="2">
        <v>25.059470000000001</v>
      </c>
      <c r="E213" s="2">
        <v>46.79</v>
      </c>
      <c r="H213" s="13">
        <f>IF(int=Weekly,-$B$4,IF(int=Bi_Weekly,-$B$4,IF(int=Monthly,-$B$4,IF(int=Quarterly,0,IF(int=Yearly,0,IF(int=None,0,0))))))</f>
        <v>-489.12</v>
      </c>
      <c r="I213" s="11">
        <f t="shared" si="25"/>
        <v>2.8745017429992781</v>
      </c>
      <c r="J213" s="19">
        <f t="shared" si="26"/>
        <v>5.5380305273176695</v>
      </c>
      <c r="K213" s="11">
        <f t="shared" si="27"/>
        <v>5.6447125178625086</v>
      </c>
      <c r="L213" s="11">
        <f t="shared" si="28"/>
        <v>1.0411701645650782</v>
      </c>
      <c r="M213" s="11">
        <f t="shared" si="32"/>
        <v>325.1137747459934</v>
      </c>
      <c r="N213" s="11">
        <f t="shared" si="33"/>
        <v>698.33072537173291</v>
      </c>
      <c r="O213" s="11">
        <f t="shared" si="34"/>
        <v>684.36287606829876</v>
      </c>
      <c r="P213" s="11">
        <f t="shared" si="35"/>
        <v>106.11939586631757</v>
      </c>
      <c r="Q213" s="13">
        <f t="shared" si="29"/>
        <v>-46466.400000000052</v>
      </c>
      <c r="R213" s="13">
        <f t="shared" si="30"/>
        <v>57773.553789178986</v>
      </c>
      <c r="S213" s="13"/>
      <c r="T213" s="13">
        <f t="shared" si="31"/>
        <v>46466.400000000052</v>
      </c>
      <c r="U213" s="5">
        <f t="shared" si="36"/>
        <v>0.2433404307021616</v>
      </c>
    </row>
    <row r="214" spans="1:21" ht="12.75" customHeight="1" x14ac:dyDescent="0.2">
      <c r="A214" s="6">
        <v>40572</v>
      </c>
      <c r="B214" s="2">
        <v>54.276060000000001</v>
      </c>
      <c r="C214" s="2">
        <v>25.755800000000001</v>
      </c>
      <c r="D214" s="2">
        <v>25.241859999999999</v>
      </c>
      <c r="E214" s="2">
        <v>46.85</v>
      </c>
      <c r="H214" s="13">
        <f>IF(int=Weekly,-$B$4,IF(int=Bi_Weekly,0,IF(int=Monthly,0,IF(int=Quarterly,0,IF(int=Yearly,0,IF(int=None,0,0))))))</f>
        <v>0</v>
      </c>
      <c r="I214" s="11">
        <f t="shared" si="25"/>
        <v>0</v>
      </c>
      <c r="J214" s="19">
        <f t="shared" si="26"/>
        <v>0</v>
      </c>
      <c r="K214" s="11">
        <f t="shared" si="27"/>
        <v>0</v>
      </c>
      <c r="L214" s="11">
        <f t="shared" si="28"/>
        <v>0</v>
      </c>
      <c r="M214" s="11">
        <f t="shared" si="32"/>
        <v>325.1137747459934</v>
      </c>
      <c r="N214" s="11">
        <f t="shared" si="33"/>
        <v>698.33072537173291</v>
      </c>
      <c r="O214" s="11">
        <f t="shared" si="34"/>
        <v>684.36287606829876</v>
      </c>
      <c r="P214" s="11">
        <f t="shared" si="35"/>
        <v>106.11939586631757</v>
      </c>
      <c r="Q214" s="13">
        <f t="shared" si="29"/>
        <v>-46466.400000000052</v>
      </c>
      <c r="R214" s="13">
        <f t="shared" si="30"/>
        <v>57878.24684471963</v>
      </c>
      <c r="S214" s="13"/>
      <c r="T214" s="13">
        <f t="shared" si="31"/>
        <v>46466.400000000052</v>
      </c>
      <c r="U214" s="5">
        <f t="shared" si="36"/>
        <v>0.2455935223025576</v>
      </c>
    </row>
    <row r="215" spans="1:21" ht="12.75" customHeight="1" x14ac:dyDescent="0.2">
      <c r="A215" s="6">
        <v>40579</v>
      </c>
      <c r="B215" s="2">
        <v>55.761560000000003</v>
      </c>
      <c r="C215" s="2">
        <v>26.52347</v>
      </c>
      <c r="D215" s="2">
        <v>25.907229999999998</v>
      </c>
      <c r="E215" s="2">
        <v>46.76</v>
      </c>
      <c r="H215" s="13">
        <f>IF(int=Weekly,-$B$4,IF(int=Bi_Weekly,-$B$4,IF(int=Monthly,0,IF(int=Quarterly,0,IF(int=Yearly,0,IF(int=None,0,0))))))</f>
        <v>-489.12</v>
      </c>
      <c r="I215" s="11">
        <f t="shared" si="25"/>
        <v>2.8130630491686386</v>
      </c>
      <c r="J215" s="19">
        <f t="shared" si="26"/>
        <v>5.3571180543118979</v>
      </c>
      <c r="K215" s="11">
        <f t="shared" si="27"/>
        <v>5.4600010884992347</v>
      </c>
      <c r="L215" s="11">
        <f t="shared" si="28"/>
        <v>1.0418381522668949</v>
      </c>
      <c r="M215" s="11">
        <f t="shared" si="32"/>
        <v>327.92683779516204</v>
      </c>
      <c r="N215" s="11">
        <f t="shared" si="33"/>
        <v>703.68784342604476</v>
      </c>
      <c r="O215" s="11">
        <f t="shared" si="34"/>
        <v>689.82287715679797</v>
      </c>
      <c r="P215" s="11">
        <f t="shared" si="35"/>
        <v>107.16123401858447</v>
      </c>
      <c r="Q215" s="13">
        <f t="shared" si="29"/>
        <v>-46955.520000000055</v>
      </c>
      <c r="R215" s="13">
        <f t="shared" si="30"/>
        <v>59832.214686272506</v>
      </c>
      <c r="S215" s="13"/>
      <c r="T215" s="13">
        <f t="shared" si="31"/>
        <v>46955.520000000055</v>
      </c>
      <c r="U215" s="5">
        <f t="shared" si="36"/>
        <v>0.27423175563325541</v>
      </c>
    </row>
    <row r="216" spans="1:21" ht="12.75" customHeight="1" x14ac:dyDescent="0.2">
      <c r="A216" s="6">
        <v>40586</v>
      </c>
      <c r="B216" s="2">
        <v>56.578360000000004</v>
      </c>
      <c r="C216" s="2">
        <v>27.221299999999999</v>
      </c>
      <c r="D216" s="2">
        <v>26.586670000000002</v>
      </c>
      <c r="E216" s="2">
        <v>46.95</v>
      </c>
      <c r="H216" s="13">
        <f>IF(int=Weekly,-$B$4,IF(int=Bi_Weekly,0,IF(int=Monthly,0,IF(int=Quarterly,0,IF(int=Yearly,0,IF(int=None,0,0))))))</f>
        <v>0</v>
      </c>
      <c r="I216" s="11">
        <f t="shared" si="25"/>
        <v>0</v>
      </c>
      <c r="J216" s="19">
        <f t="shared" si="26"/>
        <v>0</v>
      </c>
      <c r="K216" s="11">
        <f t="shared" si="27"/>
        <v>0</v>
      </c>
      <c r="L216" s="11">
        <f t="shared" si="28"/>
        <v>0</v>
      </c>
      <c r="M216" s="11">
        <f t="shared" si="32"/>
        <v>327.92683779516204</v>
      </c>
      <c r="N216" s="11">
        <f t="shared" si="33"/>
        <v>703.68784342604476</v>
      </c>
      <c r="O216" s="11">
        <f t="shared" si="34"/>
        <v>689.82287715679797</v>
      </c>
      <c r="P216" s="11">
        <f t="shared" si="35"/>
        <v>107.16123401858447</v>
      </c>
      <c r="Q216" s="13">
        <f t="shared" si="29"/>
        <v>-46955.520000000055</v>
      </c>
      <c r="R216" s="13">
        <f t="shared" si="30"/>
        <v>61080.173705280555</v>
      </c>
      <c r="S216" s="13"/>
      <c r="T216" s="13">
        <f t="shared" si="31"/>
        <v>46955.520000000055</v>
      </c>
      <c r="U216" s="5">
        <f t="shared" si="36"/>
        <v>0.30080922765375595</v>
      </c>
    </row>
    <row r="217" spans="1:21" ht="12.75" customHeight="1" x14ac:dyDescent="0.2">
      <c r="A217" s="6">
        <v>40593</v>
      </c>
      <c r="B217" s="2">
        <v>57.198340000000002</v>
      </c>
      <c r="C217" s="2">
        <v>27.583500000000001</v>
      </c>
      <c r="D217" s="2">
        <v>26.955439999999999</v>
      </c>
      <c r="E217" s="2">
        <v>46.71</v>
      </c>
      <c r="H217" s="13">
        <f>IF(int=Weekly,-$B$4,IF(int=Bi_Weekly,-$B$4,IF(int=Monthly,-$B$4,IF(int=Quarterly,0,IF(int=Yearly,0,IF(int=None,0,0))))))</f>
        <v>-489.12</v>
      </c>
      <c r="I217" s="11">
        <f t="shared" ref="I217:I280" si="37">(ABS((H217*$B$19)/B217))</f>
        <v>2.7424009857628735</v>
      </c>
      <c r="J217" s="19">
        <f t="shared" ref="J217:J280" si="38">(ABS((H217*$C$19)/C217))</f>
        <v>5.1512447658926535</v>
      </c>
      <c r="K217" s="11">
        <f t="shared" ref="K217:K280" si="39">(ABS((H217*$D$19)/D217))</f>
        <v>5.2476792810653441</v>
      </c>
      <c r="L217" s="11">
        <f t="shared" ref="L217:L280" si="40">(ABS((H217*$E$19)/E217))</f>
        <v>1.042953371868979</v>
      </c>
      <c r="M217" s="11">
        <f t="shared" si="32"/>
        <v>330.6692387809249</v>
      </c>
      <c r="N217" s="11">
        <f t="shared" si="33"/>
        <v>708.83908819193744</v>
      </c>
      <c r="O217" s="11">
        <f t="shared" si="34"/>
        <v>695.07055643786327</v>
      </c>
      <c r="P217" s="11">
        <f t="shared" si="35"/>
        <v>108.20418739045344</v>
      </c>
      <c r="Q217" s="13">
        <f t="shared" si="29"/>
        <v>-47444.640000000058</v>
      </c>
      <c r="R217" s="13">
        <f t="shared" si="30"/>
        <v>62256.144809310346</v>
      </c>
      <c r="S217" s="13"/>
      <c r="T217" s="13">
        <f t="shared" si="31"/>
        <v>47444.640000000058</v>
      </c>
      <c r="U217" s="5">
        <f t="shared" si="36"/>
        <v>0.31218499727915039</v>
      </c>
    </row>
    <row r="218" spans="1:21" ht="12.75" customHeight="1" x14ac:dyDescent="0.2">
      <c r="A218" s="6">
        <v>40600</v>
      </c>
      <c r="B218" s="2">
        <v>56.242710000000002</v>
      </c>
      <c r="C218" s="2">
        <v>27.088509999999999</v>
      </c>
      <c r="D218" s="2">
        <v>26.48948</v>
      </c>
      <c r="E218" s="2">
        <v>46.53</v>
      </c>
      <c r="H218" s="13">
        <f>IF(int=Weekly,-$B$4,IF(int=Bi_Weekly,0,IF(int=Monthly,0,IF(int=Quarterly,0,IF(int=Yearly,0,IF(int=None,0,0))))))</f>
        <v>0</v>
      </c>
      <c r="I218" s="11">
        <f t="shared" si="37"/>
        <v>0</v>
      </c>
      <c r="J218" s="19">
        <f t="shared" si="38"/>
        <v>0</v>
      </c>
      <c r="K218" s="11">
        <f t="shared" si="39"/>
        <v>0</v>
      </c>
      <c r="L218" s="11">
        <f t="shared" si="40"/>
        <v>0</v>
      </c>
      <c r="M218" s="11">
        <f t="shared" si="32"/>
        <v>330.6692387809249</v>
      </c>
      <c r="N218" s="11">
        <f t="shared" si="33"/>
        <v>708.83908819193744</v>
      </c>
      <c r="O218" s="11">
        <f t="shared" si="34"/>
        <v>695.07055643786327</v>
      </c>
      <c r="P218" s="11">
        <f t="shared" si="35"/>
        <v>108.20418739045344</v>
      </c>
      <c r="Q218" s="13">
        <f t="shared" ref="Q218:Q281" si="41">Q217+H218</f>
        <v>-47444.640000000058</v>
      </c>
      <c r="R218" s="13">
        <f t="shared" ref="R218:R281" si="42">(M218*B218)+(N218*C218)+(O218*D218)+(P218*E218)</f>
        <v>61245.927274181944</v>
      </c>
      <c r="S218" s="13"/>
      <c r="T218" s="13">
        <f t="shared" ref="T218:T281" si="43">ABS(Q218)</f>
        <v>47444.640000000058</v>
      </c>
      <c r="U218" s="5">
        <f t="shared" si="36"/>
        <v>0.29089244378673507</v>
      </c>
    </row>
    <row r="219" spans="1:21" ht="12.75" customHeight="1" x14ac:dyDescent="0.2">
      <c r="A219" s="6">
        <v>40607</v>
      </c>
      <c r="B219" s="2">
        <v>56.30903</v>
      </c>
      <c r="C219" s="2">
        <v>27.215810000000001</v>
      </c>
      <c r="D219" s="2">
        <v>26.65889</v>
      </c>
      <c r="E219" s="2">
        <v>46.59</v>
      </c>
      <c r="H219" s="13">
        <f>IF(int=Weekly,-$B$4,IF(int=Bi_Weekly,-$B$4,IF(int=Monthly,0,IF(int=Quarterly,0,IF(int=Yearly,0,IF(int=None,0,0))))))</f>
        <v>-489.12</v>
      </c>
      <c r="I219" s="11">
        <f t="shared" si="37"/>
        <v>2.7857127711132654</v>
      </c>
      <c r="J219" s="19">
        <f t="shared" si="38"/>
        <v>5.2208389167913793</v>
      </c>
      <c r="K219" s="11">
        <f t="shared" si="39"/>
        <v>5.3060537779329904</v>
      </c>
      <c r="L219" s="11">
        <f t="shared" si="40"/>
        <v>1.0456396651641984</v>
      </c>
      <c r="M219" s="11">
        <f t="shared" ref="M219:M282" si="44">M218+I219</f>
        <v>333.45495155203815</v>
      </c>
      <c r="N219" s="11">
        <f t="shared" ref="N219:N282" si="45">N218+J219</f>
        <v>714.05992710872886</v>
      </c>
      <c r="O219" s="11">
        <f t="shared" ref="O219:O282" si="46">O218+K219</f>
        <v>700.37661021579629</v>
      </c>
      <c r="P219" s="11">
        <f t="shared" ref="P219:P282" si="47">P218+L219</f>
        <v>109.24982705561764</v>
      </c>
      <c r="Q219" s="13">
        <f t="shared" si="41"/>
        <v>-47933.76000000006</v>
      </c>
      <c r="R219" s="13">
        <f t="shared" si="42"/>
        <v>61971.456628234293</v>
      </c>
      <c r="S219" s="13"/>
      <c r="T219" s="13">
        <f t="shared" si="43"/>
        <v>47933.76000000006</v>
      </c>
      <c r="U219" s="5">
        <f t="shared" ref="U219:U282" si="48">IRR(Q219:R219)</f>
        <v>0.29285615458153536</v>
      </c>
    </row>
    <row r="220" spans="1:21" ht="12.75" customHeight="1" x14ac:dyDescent="0.2">
      <c r="A220" s="6">
        <v>40614</v>
      </c>
      <c r="B220" s="2">
        <v>55.630090000000003</v>
      </c>
      <c r="C220" s="2">
        <v>26.786850000000001</v>
      </c>
      <c r="D220" s="2">
        <v>26.052019999999999</v>
      </c>
      <c r="E220" s="2">
        <v>46.06</v>
      </c>
      <c r="H220" s="13">
        <f>IF(int=Weekly,-$B$4,IF(int=Bi_Weekly,0,IF(int=Monthly,0,IF(int=Quarterly,-$B$4,IF(int=Yearly,0,IF(int=None,0,0))))))</f>
        <v>0</v>
      </c>
      <c r="I220" s="11">
        <f t="shared" si="37"/>
        <v>0</v>
      </c>
      <c r="J220" s="19">
        <f t="shared" si="38"/>
        <v>0</v>
      </c>
      <c r="K220" s="11">
        <f t="shared" si="39"/>
        <v>0</v>
      </c>
      <c r="L220" s="11">
        <f t="shared" si="40"/>
        <v>0</v>
      </c>
      <c r="M220" s="11">
        <f t="shared" si="44"/>
        <v>333.45495155203815</v>
      </c>
      <c r="N220" s="11">
        <f t="shared" si="45"/>
        <v>714.05992710872886</v>
      </c>
      <c r="O220" s="11">
        <f t="shared" si="46"/>
        <v>700.37661021579629</v>
      </c>
      <c r="P220" s="11">
        <f t="shared" si="47"/>
        <v>109.24982705561764</v>
      </c>
      <c r="Q220" s="13">
        <f t="shared" si="41"/>
        <v>-47933.76000000006</v>
      </c>
      <c r="R220" s="13">
        <f t="shared" si="42"/>
        <v>60955.817615313856</v>
      </c>
      <c r="S220" s="13"/>
      <c r="T220" s="13">
        <f t="shared" si="43"/>
        <v>47933.76000000006</v>
      </c>
      <c r="U220" s="5">
        <f t="shared" si="48"/>
        <v>0.2716677685062423</v>
      </c>
    </row>
    <row r="221" spans="1:21" ht="12.75" customHeight="1" x14ac:dyDescent="0.2">
      <c r="A221" s="6">
        <v>40621</v>
      </c>
      <c r="B221" s="2">
        <v>54.563569999999999</v>
      </c>
      <c r="C221" s="2">
        <v>26.504380000000001</v>
      </c>
      <c r="D221" s="2">
        <v>25.802980000000002</v>
      </c>
      <c r="E221" s="2">
        <v>45.88</v>
      </c>
      <c r="H221" s="13">
        <f>IF(int=Weekly,-$B$4,IF(int=Bi_Weekly,-$B$4,IF(int=Monthly,-$B$4,IF(int=Quarterly,0,IF(int=Yearly,0,IF(int=None,0,0))))))</f>
        <v>-489.12</v>
      </c>
      <c r="I221" s="11">
        <f t="shared" si="37"/>
        <v>2.8748262622845244</v>
      </c>
      <c r="J221" s="19">
        <f t="shared" si="38"/>
        <v>5.3609765631190012</v>
      </c>
      <c r="K221" s="11">
        <f t="shared" si="39"/>
        <v>5.482060754222962</v>
      </c>
      <c r="L221" s="11">
        <f t="shared" si="40"/>
        <v>1.0618210985178729</v>
      </c>
      <c r="M221" s="11">
        <f t="shared" si="44"/>
        <v>336.32977781432265</v>
      </c>
      <c r="N221" s="11">
        <f t="shared" si="45"/>
        <v>719.4209036718479</v>
      </c>
      <c r="O221" s="11">
        <f t="shared" si="46"/>
        <v>705.85867097001926</v>
      </c>
      <c r="P221" s="11">
        <f t="shared" si="47"/>
        <v>110.31164815413551</v>
      </c>
      <c r="Q221" s="13">
        <f t="shared" si="41"/>
        <v>-48422.880000000063</v>
      </c>
      <c r="R221" s="13">
        <f t="shared" si="42"/>
        <v>60693.51397289602</v>
      </c>
      <c r="S221" s="13"/>
      <c r="T221" s="13">
        <f t="shared" si="43"/>
        <v>48422.880000000063</v>
      </c>
      <c r="U221" s="5">
        <f t="shared" si="48"/>
        <v>0.25340570352064851</v>
      </c>
    </row>
    <row r="222" spans="1:21" ht="12.75" customHeight="1" x14ac:dyDescent="0.2">
      <c r="A222" s="6">
        <v>40628</v>
      </c>
      <c r="B222" s="2">
        <v>56.048340000000003</v>
      </c>
      <c r="C222" s="2">
        <v>27.283200000000001</v>
      </c>
      <c r="D222" s="2">
        <v>26.66966</v>
      </c>
      <c r="E222" s="2">
        <v>45.58</v>
      </c>
      <c r="H222" s="13">
        <f>IF(int=Weekly,-$B$4,IF(int=Bi_Weekly,0,IF(int=Monthly,0,IF(int=Quarterly,0,IF(int=Yearly,0,IF(int=None,0,0))))))</f>
        <v>0</v>
      </c>
      <c r="I222" s="11">
        <f t="shared" si="37"/>
        <v>0</v>
      </c>
      <c r="J222" s="19">
        <f t="shared" si="38"/>
        <v>0</v>
      </c>
      <c r="K222" s="11">
        <f t="shared" si="39"/>
        <v>0</v>
      </c>
      <c r="L222" s="11">
        <f t="shared" si="40"/>
        <v>0</v>
      </c>
      <c r="M222" s="11">
        <f t="shared" si="44"/>
        <v>336.32977781432265</v>
      </c>
      <c r="N222" s="11">
        <f t="shared" si="45"/>
        <v>719.4209036718479</v>
      </c>
      <c r="O222" s="11">
        <f t="shared" si="46"/>
        <v>705.85867097001926</v>
      </c>
      <c r="P222" s="11">
        <f t="shared" si="47"/>
        <v>110.31164815413551</v>
      </c>
      <c r="Q222" s="13">
        <f t="shared" si="41"/>
        <v>-48422.880000000063</v>
      </c>
      <c r="R222" s="13">
        <f t="shared" si="42"/>
        <v>62331.845823809155</v>
      </c>
      <c r="S222" s="13"/>
      <c r="T222" s="13">
        <f t="shared" si="43"/>
        <v>48422.880000000063</v>
      </c>
      <c r="U222" s="5">
        <f t="shared" si="48"/>
        <v>0.28723954097338011</v>
      </c>
    </row>
    <row r="223" spans="1:21" ht="12.75" customHeight="1" x14ac:dyDescent="0.2">
      <c r="A223" s="6">
        <v>40635</v>
      </c>
      <c r="B223" s="2">
        <v>56.856999999999999</v>
      </c>
      <c r="C223" s="2">
        <v>28.021519999999999</v>
      </c>
      <c r="D223" s="2">
        <v>27.402249999999999</v>
      </c>
      <c r="E223" s="2">
        <v>45.79</v>
      </c>
      <c r="H223" s="13">
        <f>IF(int=Weekly,-$B$4,IF(int=Bi_Weekly,-$B$4,IF(int=Monthly,0,IF(int=Quarterly,0,IF(int=Yearly,0,IF(int=None,0,0))))))</f>
        <v>-489.12</v>
      </c>
      <c r="I223" s="11">
        <f t="shared" si="37"/>
        <v>2.7588649418717131</v>
      </c>
      <c r="J223" s="19">
        <f t="shared" si="38"/>
        <v>5.070722787343442</v>
      </c>
      <c r="K223" s="11">
        <f t="shared" si="39"/>
        <v>5.1621127462160956</v>
      </c>
      <c r="L223" s="11">
        <f t="shared" si="40"/>
        <v>1.063908102205722</v>
      </c>
      <c r="M223" s="11">
        <f t="shared" si="44"/>
        <v>339.08864275619436</v>
      </c>
      <c r="N223" s="11">
        <f t="shared" si="45"/>
        <v>724.49162645919137</v>
      </c>
      <c r="O223" s="11">
        <f t="shared" si="46"/>
        <v>711.02078371623531</v>
      </c>
      <c r="P223" s="11">
        <f t="shared" si="47"/>
        <v>111.37555625634123</v>
      </c>
      <c r="Q223" s="13">
        <f t="shared" si="41"/>
        <v>-48912.000000000065</v>
      </c>
      <c r="R223" s="13">
        <f t="shared" si="42"/>
        <v>64164.375553413767</v>
      </c>
      <c r="S223" s="13"/>
      <c r="T223" s="13">
        <f t="shared" si="43"/>
        <v>48912.000000000065</v>
      </c>
      <c r="U223" s="5">
        <f t="shared" si="48"/>
        <v>0.31183299708483991</v>
      </c>
    </row>
    <row r="224" spans="1:21" ht="12.75" customHeight="1" x14ac:dyDescent="0.2">
      <c r="A224" s="6">
        <v>40642</v>
      </c>
      <c r="B224" s="2">
        <v>56.706389999999999</v>
      </c>
      <c r="C224" s="2">
        <v>27.776199999999999</v>
      </c>
      <c r="D224" s="2">
        <v>27.174489999999999</v>
      </c>
      <c r="E224" s="2">
        <v>45.71</v>
      </c>
      <c r="H224" s="13">
        <f>IF(int=Weekly,-$B$4,IF(int=Bi_Weekly,0,IF(int=Monthly,0,IF(int=Quarterly,0,IF(int=Yearly,0,IF(int=None,0,0))))))</f>
        <v>0</v>
      </c>
      <c r="I224" s="11">
        <f t="shared" si="37"/>
        <v>0</v>
      </c>
      <c r="J224" s="19">
        <f t="shared" si="38"/>
        <v>0</v>
      </c>
      <c r="K224" s="11">
        <f t="shared" si="39"/>
        <v>0</v>
      </c>
      <c r="L224" s="11">
        <f t="shared" si="40"/>
        <v>0</v>
      </c>
      <c r="M224" s="11">
        <f t="shared" si="44"/>
        <v>339.08864275619436</v>
      </c>
      <c r="N224" s="11">
        <f t="shared" si="45"/>
        <v>724.49162645919137</v>
      </c>
      <c r="O224" s="11">
        <f t="shared" si="46"/>
        <v>711.02078371623531</v>
      </c>
      <c r="P224" s="11">
        <f t="shared" si="47"/>
        <v>111.37555625634123</v>
      </c>
      <c r="Q224" s="13">
        <f t="shared" si="41"/>
        <v>-48912.000000000065</v>
      </c>
      <c r="R224" s="13">
        <f t="shared" si="42"/>
        <v>63764.720988925583</v>
      </c>
      <c r="S224" s="13"/>
      <c r="T224" s="13">
        <f t="shared" si="43"/>
        <v>48912.000000000065</v>
      </c>
      <c r="U224" s="5">
        <f t="shared" si="48"/>
        <v>0.30366210723187548</v>
      </c>
    </row>
    <row r="225" spans="1:21" ht="12.75" customHeight="1" x14ac:dyDescent="0.2">
      <c r="A225" s="6">
        <v>40649</v>
      </c>
      <c r="B225" s="2">
        <v>56.353909999999999</v>
      </c>
      <c r="C225" s="2">
        <v>27.639720000000001</v>
      </c>
      <c r="D225" s="2">
        <v>27.042840000000002</v>
      </c>
      <c r="E225" s="2">
        <v>46.26</v>
      </c>
      <c r="H225" s="13">
        <f>IF(int=Weekly,-$B$4,IF(int=Bi_Weekly,-$B$4,IF(int=Monthly,-$B$4,IF(int=Quarterly,0,IF(int=Yearly,0,IF(int=None,0,0))))))</f>
        <v>-489.12</v>
      </c>
      <c r="I225" s="11">
        <f t="shared" si="37"/>
        <v>2.7834942420144406</v>
      </c>
      <c r="J225" s="19">
        <f t="shared" si="38"/>
        <v>5.1407669831677021</v>
      </c>
      <c r="K225" s="11">
        <f t="shared" si="39"/>
        <v>5.2307192587760749</v>
      </c>
      <c r="L225" s="11">
        <f t="shared" si="40"/>
        <v>1.0530988326848252</v>
      </c>
      <c r="M225" s="11">
        <f t="shared" si="44"/>
        <v>341.87213699820882</v>
      </c>
      <c r="N225" s="11">
        <f t="shared" si="45"/>
        <v>729.6323934423591</v>
      </c>
      <c r="O225" s="11">
        <f t="shared" si="46"/>
        <v>716.25150297501136</v>
      </c>
      <c r="P225" s="11">
        <f t="shared" si="47"/>
        <v>112.42865508902605</v>
      </c>
      <c r="Q225" s="13">
        <f t="shared" si="41"/>
        <v>-49401.120000000068</v>
      </c>
      <c r="R225" s="13">
        <f t="shared" si="42"/>
        <v>64003.091076712481</v>
      </c>
      <c r="S225" s="13"/>
      <c r="T225" s="13">
        <f t="shared" si="43"/>
        <v>49401.120000000068</v>
      </c>
      <c r="U225" s="5">
        <f t="shared" si="48"/>
        <v>0.29557975763934885</v>
      </c>
    </row>
    <row r="226" spans="1:21" ht="12.75" customHeight="1" x14ac:dyDescent="0.2">
      <c r="A226" s="6">
        <v>40656</v>
      </c>
      <c r="B226" s="2">
        <v>57.108620000000002</v>
      </c>
      <c r="C226" s="2">
        <v>27.991720000000001</v>
      </c>
      <c r="D226" s="2">
        <v>27.37358</v>
      </c>
      <c r="E226" s="2">
        <v>46.42</v>
      </c>
      <c r="H226" s="13">
        <f>IF(int=Weekly,-$B$4,IF(int=Bi_Weekly,0,IF(int=Monthly,0,IF(int=Quarterly,0,IF(int=Yearly,0,IF(int=None,0,0))))))</f>
        <v>0</v>
      </c>
      <c r="I226" s="11">
        <f t="shared" si="37"/>
        <v>0</v>
      </c>
      <c r="J226" s="19">
        <f t="shared" si="38"/>
        <v>0</v>
      </c>
      <c r="K226" s="11">
        <f t="shared" si="39"/>
        <v>0</v>
      </c>
      <c r="L226" s="11">
        <f t="shared" si="40"/>
        <v>0</v>
      </c>
      <c r="M226" s="11">
        <f t="shared" si="44"/>
        <v>341.87213699820882</v>
      </c>
      <c r="N226" s="11">
        <f t="shared" si="45"/>
        <v>729.6323934423591</v>
      </c>
      <c r="O226" s="11">
        <f t="shared" si="46"/>
        <v>716.25150297501136</v>
      </c>
      <c r="P226" s="11">
        <f t="shared" si="47"/>
        <v>112.42865508902605</v>
      </c>
      <c r="Q226" s="13">
        <f t="shared" si="41"/>
        <v>-49401.120000000068</v>
      </c>
      <c r="R226" s="13">
        <f t="shared" si="42"/>
        <v>64772.817606626304</v>
      </c>
      <c r="S226" s="13"/>
      <c r="T226" s="13">
        <f t="shared" si="43"/>
        <v>49401.120000000068</v>
      </c>
      <c r="U226" s="5">
        <f t="shared" si="48"/>
        <v>0.31116091308509231</v>
      </c>
    </row>
    <row r="227" spans="1:21" ht="12.75" customHeight="1" x14ac:dyDescent="0.2">
      <c r="A227" s="6">
        <v>40663</v>
      </c>
      <c r="B227" s="2">
        <v>58.24147</v>
      </c>
      <c r="C227" s="2">
        <v>28.562480000000001</v>
      </c>
      <c r="D227" s="2">
        <v>28.01999</v>
      </c>
      <c r="E227" s="2">
        <v>46.47</v>
      </c>
      <c r="H227" s="13">
        <f>IF(int=Weekly,-$B$4,IF(int=Bi_Weekly,-$B$4,IF(int=Monthly,0,IF(int=Quarterly,0,IF(int=Yearly,0,IF(int=None,0,0))))))</f>
        <v>-489.12</v>
      </c>
      <c r="I227" s="11">
        <f t="shared" si="37"/>
        <v>2.693283394117628</v>
      </c>
      <c r="J227" s="19">
        <f t="shared" si="38"/>
        <v>4.9746856715523302</v>
      </c>
      <c r="K227" s="11">
        <f t="shared" si="39"/>
        <v>5.0483067267333075</v>
      </c>
      <c r="L227" s="11">
        <f t="shared" si="40"/>
        <v>1.0483398321497743</v>
      </c>
      <c r="M227" s="11">
        <f t="shared" si="44"/>
        <v>344.56542039232642</v>
      </c>
      <c r="N227" s="11">
        <f t="shared" si="45"/>
        <v>734.60707911391148</v>
      </c>
      <c r="O227" s="11">
        <f t="shared" si="46"/>
        <v>721.29980970174472</v>
      </c>
      <c r="P227" s="11">
        <f t="shared" si="47"/>
        <v>113.47699492117583</v>
      </c>
      <c r="Q227" s="13">
        <f t="shared" si="41"/>
        <v>-49890.240000000071</v>
      </c>
      <c r="R227" s="13">
        <f t="shared" si="42"/>
        <v>66534.286008698415</v>
      </c>
      <c r="S227" s="13"/>
      <c r="T227" s="13">
        <f t="shared" si="43"/>
        <v>49890.240000000071</v>
      </c>
      <c r="U227" s="5">
        <f t="shared" si="48"/>
        <v>0.33361326801992375</v>
      </c>
    </row>
    <row r="228" spans="1:21" ht="12.75" customHeight="1" x14ac:dyDescent="0.2">
      <c r="A228" s="6">
        <v>40670</v>
      </c>
      <c r="B228" s="2">
        <v>57.259929999999997</v>
      </c>
      <c r="C228" s="2">
        <v>27.82863</v>
      </c>
      <c r="D228" s="2">
        <v>27.16949</v>
      </c>
      <c r="E228" s="2">
        <v>46.28</v>
      </c>
      <c r="H228" s="13">
        <f>IF(int=Weekly,-$B$4,IF(int=Bi_Weekly,0,IF(int=Monthly,0,IF(int=Quarterly,0,IF(int=Yearly,0,IF(int=None,0,0))))))</f>
        <v>0</v>
      </c>
      <c r="I228" s="11">
        <f t="shared" si="37"/>
        <v>0</v>
      </c>
      <c r="J228" s="19">
        <f t="shared" si="38"/>
        <v>0</v>
      </c>
      <c r="K228" s="11">
        <f t="shared" si="39"/>
        <v>0</v>
      </c>
      <c r="L228" s="11">
        <f t="shared" si="40"/>
        <v>0</v>
      </c>
      <c r="M228" s="11">
        <f t="shared" si="44"/>
        <v>344.56542039232642</v>
      </c>
      <c r="N228" s="11">
        <f t="shared" si="45"/>
        <v>734.60707911391148</v>
      </c>
      <c r="O228" s="11">
        <f t="shared" si="46"/>
        <v>721.29980970174472</v>
      </c>
      <c r="P228" s="11">
        <f t="shared" si="47"/>
        <v>113.47699492117583</v>
      </c>
      <c r="Q228" s="13">
        <f t="shared" si="41"/>
        <v>-49890.240000000071</v>
      </c>
      <c r="R228" s="13">
        <f t="shared" si="42"/>
        <v>65021.96374377243</v>
      </c>
      <c r="S228" s="13"/>
      <c r="T228" s="13">
        <f t="shared" si="43"/>
        <v>49890.240000000071</v>
      </c>
      <c r="U228" s="5">
        <f t="shared" si="48"/>
        <v>0.30330027964933293</v>
      </c>
    </row>
    <row r="229" spans="1:21" ht="12.75" customHeight="1" x14ac:dyDescent="0.2">
      <c r="A229" s="6">
        <v>40677</v>
      </c>
      <c r="B229" s="2">
        <v>57.197470000000003</v>
      </c>
      <c r="C229" s="2">
        <v>27.98068</v>
      </c>
      <c r="D229" s="2">
        <v>27.359010000000001</v>
      </c>
      <c r="E229" s="2">
        <v>46.26</v>
      </c>
      <c r="H229" s="13">
        <f>IF(int=Weekly,-$B$4,IF(int=Bi_Weekly,-$B$4,IF(int=Monthly,-$B$4,IF(int=Quarterly,0,IF(int=Yearly,0,IF(int=None,0,0))))))</f>
        <v>-489.12</v>
      </c>
      <c r="I229" s="11">
        <f t="shared" si="37"/>
        <v>2.7424426989515442</v>
      </c>
      <c r="J229" s="19">
        <f t="shared" si="38"/>
        <v>5.0781239054947918</v>
      </c>
      <c r="K229" s="11">
        <f t="shared" si="39"/>
        <v>5.1702712927112495</v>
      </c>
      <c r="L229" s="11">
        <f t="shared" si="40"/>
        <v>1.0530988326848252</v>
      </c>
      <c r="M229" s="11">
        <f t="shared" si="44"/>
        <v>347.30786309127797</v>
      </c>
      <c r="N229" s="11">
        <f t="shared" si="45"/>
        <v>739.68520301940623</v>
      </c>
      <c r="O229" s="11">
        <f t="shared" si="46"/>
        <v>726.470080994456</v>
      </c>
      <c r="P229" s="11">
        <f t="shared" si="47"/>
        <v>114.53009375386065</v>
      </c>
      <c r="Q229" s="13">
        <f t="shared" si="41"/>
        <v>-50379.360000000073</v>
      </c>
      <c r="R229" s="13">
        <f t="shared" si="42"/>
        <v>65735.690394030244</v>
      </c>
      <c r="S229" s="13"/>
      <c r="T229" s="13">
        <f t="shared" si="43"/>
        <v>50379.360000000073</v>
      </c>
      <c r="U229" s="5">
        <f t="shared" si="48"/>
        <v>0.30481392367886673</v>
      </c>
    </row>
    <row r="230" spans="1:21" ht="12.75" customHeight="1" x14ac:dyDescent="0.2">
      <c r="A230" s="6">
        <v>40684</v>
      </c>
      <c r="B230" s="2">
        <v>57.033009999999997</v>
      </c>
      <c r="C230" s="2">
        <v>27.787389999999998</v>
      </c>
      <c r="D230" s="2">
        <v>27.125730000000001</v>
      </c>
      <c r="E230" s="2">
        <v>46.2</v>
      </c>
      <c r="H230" s="13">
        <f>IF(int=Weekly,-$B$4,IF(int=Bi_Weekly,0,IF(int=Monthly,0,IF(int=Quarterly,0,IF(int=Yearly,0,IF(int=None,0,0))))))</f>
        <v>0</v>
      </c>
      <c r="I230" s="11">
        <f t="shared" si="37"/>
        <v>0</v>
      </c>
      <c r="J230" s="19">
        <f t="shared" si="38"/>
        <v>0</v>
      </c>
      <c r="K230" s="11">
        <f t="shared" si="39"/>
        <v>0</v>
      </c>
      <c r="L230" s="11">
        <f t="shared" si="40"/>
        <v>0</v>
      </c>
      <c r="M230" s="11">
        <f t="shared" si="44"/>
        <v>347.30786309127797</v>
      </c>
      <c r="N230" s="11">
        <f t="shared" si="45"/>
        <v>739.68520301940623</v>
      </c>
      <c r="O230" s="11">
        <f t="shared" si="46"/>
        <v>726.470080994456</v>
      </c>
      <c r="P230" s="11">
        <f t="shared" si="47"/>
        <v>114.53009375386065</v>
      </c>
      <c r="Q230" s="13">
        <f t="shared" si="41"/>
        <v>-50379.360000000073</v>
      </c>
      <c r="R230" s="13">
        <f t="shared" si="42"/>
        <v>65359.255643855016</v>
      </c>
      <c r="S230" s="13"/>
      <c r="T230" s="13">
        <f t="shared" si="43"/>
        <v>50379.360000000073</v>
      </c>
      <c r="U230" s="5">
        <f t="shared" si="48"/>
        <v>0.29734192025970385</v>
      </c>
    </row>
    <row r="231" spans="1:21" ht="12.75" customHeight="1" x14ac:dyDescent="0.2">
      <c r="A231" s="6">
        <v>40691</v>
      </c>
      <c r="B231" s="2">
        <v>56.972920000000002</v>
      </c>
      <c r="C231" s="2">
        <v>27.891549999999999</v>
      </c>
      <c r="D231" s="2">
        <v>27.336950000000002</v>
      </c>
      <c r="E231" s="2">
        <v>46.05</v>
      </c>
      <c r="H231" s="13">
        <f>IF(int=Weekly,-$B$4,IF(int=Bi_Weekly,-$B$4,IF(int=Monthly,0,IF(int=Quarterly,0,IF(int=Yearly,0,IF(int=None,0,0))))))</f>
        <v>-489.12</v>
      </c>
      <c r="I231" s="11">
        <f t="shared" si="37"/>
        <v>2.7532516149777821</v>
      </c>
      <c r="J231" s="19">
        <f t="shared" si="38"/>
        <v>5.0943515150645986</v>
      </c>
      <c r="K231" s="11">
        <f t="shared" si="39"/>
        <v>5.1744435278990526</v>
      </c>
      <c r="L231" s="11">
        <f t="shared" si="40"/>
        <v>1.0579012377850165</v>
      </c>
      <c r="M231" s="11">
        <f t="shared" si="44"/>
        <v>350.06111470625575</v>
      </c>
      <c r="N231" s="11">
        <f t="shared" si="45"/>
        <v>744.77955453447078</v>
      </c>
      <c r="O231" s="11">
        <f t="shared" si="46"/>
        <v>731.64452452235503</v>
      </c>
      <c r="P231" s="11">
        <f t="shared" si="47"/>
        <v>115.58799499164567</v>
      </c>
      <c r="Q231" s="13">
        <f t="shared" si="41"/>
        <v>-50868.480000000076</v>
      </c>
      <c r="R231" s="13">
        <f t="shared" si="42"/>
        <v>66040.817021552924</v>
      </c>
      <c r="S231" s="13"/>
      <c r="T231" s="13">
        <f t="shared" si="43"/>
        <v>50868.480000000076</v>
      </c>
      <c r="U231" s="5">
        <f t="shared" si="48"/>
        <v>0.29826597967057045</v>
      </c>
    </row>
    <row r="232" spans="1:21" ht="12.75" customHeight="1" x14ac:dyDescent="0.2">
      <c r="A232" s="6">
        <v>40698</v>
      </c>
      <c r="B232" s="2">
        <v>55.658540000000002</v>
      </c>
      <c r="C232" s="2">
        <v>27.081420000000001</v>
      </c>
      <c r="D232" s="2">
        <v>26.457339999999999</v>
      </c>
      <c r="E232" s="2">
        <v>46.01</v>
      </c>
      <c r="H232" s="13">
        <f>IF(int=Weekly,-$B$4,IF(int=Bi_Weekly,0,IF(int=Monthly,0,IF(int=Quarterly,0,IF(int=Yearly,0,IF(int=None,0,0))))))</f>
        <v>0</v>
      </c>
      <c r="I232" s="11">
        <f t="shared" si="37"/>
        <v>0</v>
      </c>
      <c r="J232" s="19">
        <f t="shared" si="38"/>
        <v>0</v>
      </c>
      <c r="K232" s="11">
        <f t="shared" si="39"/>
        <v>0</v>
      </c>
      <c r="L232" s="11">
        <f t="shared" si="40"/>
        <v>0</v>
      </c>
      <c r="M232" s="11">
        <f t="shared" si="44"/>
        <v>350.06111470625575</v>
      </c>
      <c r="N232" s="11">
        <f t="shared" si="45"/>
        <v>744.77955453447078</v>
      </c>
      <c r="O232" s="11">
        <f t="shared" si="46"/>
        <v>731.64452452235503</v>
      </c>
      <c r="P232" s="11">
        <f t="shared" si="47"/>
        <v>115.58799499164567</v>
      </c>
      <c r="Q232" s="13">
        <f t="shared" si="41"/>
        <v>-50868.480000000076</v>
      </c>
      <c r="R232" s="13">
        <f t="shared" si="42"/>
        <v>64329.150073075536</v>
      </c>
      <c r="S232" s="13"/>
      <c r="T232" s="13">
        <f t="shared" si="43"/>
        <v>50868.480000000076</v>
      </c>
      <c r="U232" s="5">
        <f t="shared" si="48"/>
        <v>0.26461710813996109</v>
      </c>
    </row>
    <row r="233" spans="1:21" ht="12.75" customHeight="1" x14ac:dyDescent="0.2">
      <c r="A233" s="6">
        <v>40705</v>
      </c>
      <c r="B233" s="2">
        <v>54.427970000000002</v>
      </c>
      <c r="C233" s="2">
        <v>26.2623</v>
      </c>
      <c r="D233" s="2">
        <v>25.605830000000001</v>
      </c>
      <c r="E233" s="2">
        <v>45.96</v>
      </c>
      <c r="H233" s="13">
        <f>IF(int=Weekly,-$B$4,IF(int=Bi_Weekly,-$B$4,IF(int=Monthly,-$B$4,IF(int=Quarterly,-$B$4,IF(int=Yearly,-$B$4,IF(int=None,0,0))))))</f>
        <v>-489.12</v>
      </c>
      <c r="I233" s="11">
        <f t="shared" si="37"/>
        <v>2.8819885070121116</v>
      </c>
      <c r="J233" s="19">
        <f t="shared" si="38"/>
        <v>5.4103928444957221</v>
      </c>
      <c r="K233" s="11">
        <f t="shared" si="39"/>
        <v>5.5242694339531271</v>
      </c>
      <c r="L233" s="11">
        <f t="shared" si="40"/>
        <v>1.0599728459530027</v>
      </c>
      <c r="M233" s="11">
        <f t="shared" si="44"/>
        <v>352.94310321326788</v>
      </c>
      <c r="N233" s="11">
        <f t="shared" si="45"/>
        <v>750.18994737896651</v>
      </c>
      <c r="O233" s="11">
        <f t="shared" si="46"/>
        <v>737.16879395630815</v>
      </c>
      <c r="P233" s="11">
        <f t="shared" si="47"/>
        <v>116.64796783759867</v>
      </c>
      <c r="Q233" s="13">
        <f t="shared" si="41"/>
        <v>-51357.600000000079</v>
      </c>
      <c r="R233" s="13">
        <f t="shared" si="42"/>
        <v>63148.64950961557</v>
      </c>
      <c r="S233" s="13"/>
      <c r="T233" s="13">
        <f t="shared" si="43"/>
        <v>51357.600000000079</v>
      </c>
      <c r="U233" s="5">
        <f t="shared" si="48"/>
        <v>0.2295872375191883</v>
      </c>
    </row>
    <row r="234" spans="1:21" ht="12.75" customHeight="1" x14ac:dyDescent="0.2">
      <c r="A234" s="6">
        <v>40712</v>
      </c>
      <c r="B234" s="2">
        <v>54.479469999999999</v>
      </c>
      <c r="C234" s="2">
        <v>26.296119999999998</v>
      </c>
      <c r="D234" s="2">
        <v>25.804369999999999</v>
      </c>
      <c r="E234" s="2">
        <v>45.79</v>
      </c>
      <c r="H234" s="13">
        <f>IF(int=Weekly,-$B$4,IF(int=Bi_Weekly,0,IF(int=Monthly,0,IF(int=Quarterly,0,IF(int=Yearly,0,IF(int=None,0,0))))))</f>
        <v>0</v>
      </c>
      <c r="I234" s="11">
        <f t="shared" si="37"/>
        <v>0</v>
      </c>
      <c r="J234" s="19">
        <f t="shared" si="38"/>
        <v>0</v>
      </c>
      <c r="K234" s="11">
        <f t="shared" si="39"/>
        <v>0</v>
      </c>
      <c r="L234" s="11">
        <f t="shared" si="40"/>
        <v>0</v>
      </c>
      <c r="M234" s="11">
        <f t="shared" si="44"/>
        <v>352.94310321326788</v>
      </c>
      <c r="N234" s="11">
        <f t="shared" si="45"/>
        <v>750.18994737896651</v>
      </c>
      <c r="O234" s="11">
        <f t="shared" si="46"/>
        <v>737.16879395630815</v>
      </c>
      <c r="P234" s="11">
        <f t="shared" si="47"/>
        <v>116.64796783759867</v>
      </c>
      <c r="Q234" s="13">
        <f t="shared" si="41"/>
        <v>-51357.600000000079</v>
      </c>
      <c r="R234" s="13">
        <f t="shared" si="42"/>
        <v>63318.724841271091</v>
      </c>
      <c r="S234" s="13"/>
      <c r="T234" s="13">
        <f t="shared" si="43"/>
        <v>51357.600000000079</v>
      </c>
      <c r="U234" s="5">
        <f t="shared" si="48"/>
        <v>0.23289882785159333</v>
      </c>
    </row>
    <row r="235" spans="1:21" ht="12.75" customHeight="1" x14ac:dyDescent="0.2">
      <c r="A235" s="6">
        <v>40719</v>
      </c>
      <c r="B235" s="2">
        <v>54.356409999999997</v>
      </c>
      <c r="C235" s="2">
        <v>26.670010000000001</v>
      </c>
      <c r="D235" s="2">
        <v>26.192170000000001</v>
      </c>
      <c r="E235" s="2">
        <v>45.57</v>
      </c>
      <c r="H235" s="13">
        <f>IF(int=Weekly,-$B$4,IF(int=Bi_Weekly,-$B$4,IF(int=Monthly,0,IF(int=Quarterly,0,IF(int=Yearly,0,IF(int=None,0,0))))))</f>
        <v>-489.12</v>
      </c>
      <c r="I235" s="11">
        <f t="shared" si="37"/>
        <v>2.885782633547727</v>
      </c>
      <c r="J235" s="19">
        <f t="shared" si="38"/>
        <v>5.3276830417386414</v>
      </c>
      <c r="K235" s="11">
        <f t="shared" si="39"/>
        <v>5.4006026992036169</v>
      </c>
      <c r="L235" s="11">
        <f t="shared" si="40"/>
        <v>1.069044371296906</v>
      </c>
      <c r="M235" s="11">
        <f t="shared" si="44"/>
        <v>355.82888584681558</v>
      </c>
      <c r="N235" s="11">
        <f t="shared" si="45"/>
        <v>755.51763042070513</v>
      </c>
      <c r="O235" s="11">
        <f t="shared" si="46"/>
        <v>742.56939665551181</v>
      </c>
      <c r="P235" s="11">
        <f t="shared" si="47"/>
        <v>117.71701220889558</v>
      </c>
      <c r="Q235" s="13">
        <f t="shared" si="41"/>
        <v>-51846.720000000081</v>
      </c>
      <c r="R235" s="13">
        <f t="shared" si="42"/>
        <v>64305.111687787183</v>
      </c>
      <c r="S235" s="13"/>
      <c r="T235" s="13">
        <f t="shared" si="43"/>
        <v>51846.720000000081</v>
      </c>
      <c r="U235" s="5">
        <f t="shared" si="48"/>
        <v>0.2402927646683739</v>
      </c>
    </row>
    <row r="236" spans="1:21" ht="12.75" customHeight="1" x14ac:dyDescent="0.2">
      <c r="A236" s="6">
        <v>40726</v>
      </c>
      <c r="B236" s="2">
        <v>57.430390000000003</v>
      </c>
      <c r="C236" s="2">
        <v>28.062989999999999</v>
      </c>
      <c r="D236" s="2">
        <v>27.690580000000001</v>
      </c>
      <c r="E236" s="2">
        <v>45.13</v>
      </c>
      <c r="H236" s="13">
        <f>IF(int=Weekly,-$B$4,IF(int=Bi_Weekly,0,IF(int=Monthly,0,IF(int=Quarterly,0,IF(int=Yearly,0,IF(int=None,0,0))))))</f>
        <v>0</v>
      </c>
      <c r="I236" s="11">
        <f t="shared" si="37"/>
        <v>0</v>
      </c>
      <c r="J236" s="19">
        <f t="shared" si="38"/>
        <v>0</v>
      </c>
      <c r="K236" s="11">
        <f t="shared" si="39"/>
        <v>0</v>
      </c>
      <c r="L236" s="11">
        <f t="shared" si="40"/>
        <v>0</v>
      </c>
      <c r="M236" s="11">
        <f t="shared" si="44"/>
        <v>355.82888584681558</v>
      </c>
      <c r="N236" s="11">
        <f t="shared" si="45"/>
        <v>755.51763042070513</v>
      </c>
      <c r="O236" s="11">
        <f t="shared" si="46"/>
        <v>742.56939665551181</v>
      </c>
      <c r="P236" s="11">
        <f t="shared" si="47"/>
        <v>117.71701220889558</v>
      </c>
      <c r="Q236" s="13">
        <f t="shared" si="41"/>
        <v>-51846.720000000081</v>
      </c>
      <c r="R236" s="13">
        <f t="shared" si="42"/>
        <v>67512.221439396686</v>
      </c>
      <c r="S236" s="13"/>
      <c r="T236" s="13">
        <f t="shared" si="43"/>
        <v>51846.720000000081</v>
      </c>
      <c r="U236" s="5">
        <f t="shared" si="48"/>
        <v>0.30215028914840869</v>
      </c>
    </row>
    <row r="237" spans="1:21" ht="12.75" customHeight="1" x14ac:dyDescent="0.2">
      <c r="A237" s="6">
        <v>40733</v>
      </c>
      <c r="B237" s="2">
        <v>57.635649999999998</v>
      </c>
      <c r="C237" s="2">
        <v>28.350729999999999</v>
      </c>
      <c r="D237" s="2">
        <v>28.06212</v>
      </c>
      <c r="E237" s="2">
        <v>45.06</v>
      </c>
      <c r="H237" s="13">
        <f>IF(int=Weekly,-$B$4,IF(int=Bi_Weekly,-$B$4,IF(int=Monthly,-$B$4,IF(int=Quarterly,0,IF(int=Yearly,0,IF(int=None,0,0))))))</f>
        <v>-489.12</v>
      </c>
      <c r="I237" s="11">
        <f t="shared" si="37"/>
        <v>2.7215930418065901</v>
      </c>
      <c r="J237" s="19">
        <f t="shared" si="38"/>
        <v>5.0118413176662475</v>
      </c>
      <c r="K237" s="11">
        <f t="shared" si="39"/>
        <v>5.0407276428152974</v>
      </c>
      <c r="L237" s="11">
        <f t="shared" si="40"/>
        <v>1.0811440745672438</v>
      </c>
      <c r="M237" s="11">
        <f t="shared" si="44"/>
        <v>358.55047888862219</v>
      </c>
      <c r="N237" s="11">
        <f t="shared" si="45"/>
        <v>760.5294717383714</v>
      </c>
      <c r="O237" s="11">
        <f t="shared" si="46"/>
        <v>747.61012429832715</v>
      </c>
      <c r="P237" s="11">
        <f t="shared" si="47"/>
        <v>118.79815628346283</v>
      </c>
      <c r="Q237" s="13">
        <f t="shared" si="41"/>
        <v>-52335.840000000084</v>
      </c>
      <c r="R237" s="13">
        <f t="shared" si="42"/>
        <v>68559.425562261618</v>
      </c>
      <c r="S237" s="13"/>
      <c r="T237" s="13">
        <f t="shared" si="43"/>
        <v>52335.840000000084</v>
      </c>
      <c r="U237" s="5">
        <f t="shared" si="48"/>
        <v>0.30998997173373932</v>
      </c>
    </row>
    <row r="238" spans="1:21" ht="12.75" customHeight="1" x14ac:dyDescent="0.2">
      <c r="A238" s="6">
        <v>40740</v>
      </c>
      <c r="B238" s="2">
        <v>56.457430000000002</v>
      </c>
      <c r="C238" s="2">
        <v>27.541820000000001</v>
      </c>
      <c r="D238" s="2">
        <v>27.32892</v>
      </c>
      <c r="E238" s="2">
        <v>44.75</v>
      </c>
      <c r="H238" s="13">
        <f>IF(int=Weekly,-$B$4,IF(int=Bi_Weekly,0,IF(int=Monthly,0,IF(int=Quarterly,0,IF(int=Yearly,0,IF(int=None,0,0))))))</f>
        <v>0</v>
      </c>
      <c r="I238" s="11">
        <f t="shared" si="37"/>
        <v>0</v>
      </c>
      <c r="J238" s="19">
        <f t="shared" si="38"/>
        <v>0</v>
      </c>
      <c r="K238" s="11">
        <f t="shared" si="39"/>
        <v>0</v>
      </c>
      <c r="L238" s="11">
        <f t="shared" si="40"/>
        <v>0</v>
      </c>
      <c r="M238" s="11">
        <f t="shared" si="44"/>
        <v>358.55047888862219</v>
      </c>
      <c r="N238" s="11">
        <f t="shared" si="45"/>
        <v>760.5294717383714</v>
      </c>
      <c r="O238" s="11">
        <f t="shared" si="46"/>
        <v>747.61012429832715</v>
      </c>
      <c r="P238" s="11">
        <f t="shared" si="47"/>
        <v>118.79815628346283</v>
      </c>
      <c r="Q238" s="13">
        <f t="shared" si="41"/>
        <v>-52335.840000000084</v>
      </c>
      <c r="R238" s="13">
        <f t="shared" si="42"/>
        <v>66936.799150458188</v>
      </c>
      <c r="S238" s="13"/>
      <c r="T238" s="13">
        <f t="shared" si="43"/>
        <v>52335.840000000084</v>
      </c>
      <c r="U238" s="5">
        <f t="shared" si="48"/>
        <v>0.27898585654607011</v>
      </c>
    </row>
    <row r="239" spans="1:21" ht="12.75" customHeight="1" x14ac:dyDescent="0.2">
      <c r="A239" s="6">
        <v>40747</v>
      </c>
      <c r="B239" s="2">
        <v>57.708039999999997</v>
      </c>
      <c r="C239" s="2">
        <v>27.98077</v>
      </c>
      <c r="D239" s="2">
        <v>27.740069999999999</v>
      </c>
      <c r="E239" s="2">
        <v>45.33</v>
      </c>
      <c r="H239" s="13">
        <f>IF(int=Weekly,-$B$4,IF(int=Bi_Weekly,-$B$4,IF(int=Monthly,0,IF(int=Quarterly,0,IF(int=Yearly,0,IF(int=None,0,0))))))</f>
        <v>-489.12</v>
      </c>
      <c r="I239" s="11">
        <f t="shared" si="37"/>
        <v>2.7181790267006125</v>
      </c>
      <c r="J239" s="19">
        <f t="shared" si="38"/>
        <v>5.0781075717358739</v>
      </c>
      <c r="K239" s="11">
        <f t="shared" si="39"/>
        <v>5.0992482715436553</v>
      </c>
      <c r="L239" s="11">
        <f t="shared" si="40"/>
        <v>1.07470443414957</v>
      </c>
      <c r="M239" s="11">
        <f t="shared" si="44"/>
        <v>361.26865791532282</v>
      </c>
      <c r="N239" s="11">
        <f t="shared" si="45"/>
        <v>765.60757931010733</v>
      </c>
      <c r="O239" s="11">
        <f t="shared" si="46"/>
        <v>752.70937256987077</v>
      </c>
      <c r="P239" s="11">
        <f t="shared" si="47"/>
        <v>119.8728607176124</v>
      </c>
      <c r="Q239" s="13">
        <f t="shared" si="41"/>
        <v>-52824.960000000086</v>
      </c>
      <c r="R239" s="13">
        <f t="shared" si="42"/>
        <v>68584.443209730292</v>
      </c>
      <c r="S239" s="13"/>
      <c r="T239" s="13">
        <f t="shared" si="43"/>
        <v>52824.960000000086</v>
      </c>
      <c r="U239" s="5">
        <f t="shared" si="48"/>
        <v>0.29833403015790605</v>
      </c>
    </row>
    <row r="240" spans="1:21" ht="12.75" customHeight="1" x14ac:dyDescent="0.2">
      <c r="A240" s="6">
        <v>40754</v>
      </c>
      <c r="B240" s="2">
        <v>55.452860000000001</v>
      </c>
      <c r="C240" s="2">
        <v>26.623380000000001</v>
      </c>
      <c r="D240" s="2">
        <v>26.371120000000001</v>
      </c>
      <c r="E240" s="2">
        <v>45.45</v>
      </c>
      <c r="H240" s="13">
        <f>IF(int=Weekly,-$B$4,IF(int=Bi_Weekly,0,IF(int=Monthly,0,IF(int=Quarterly,0,IF(int=Yearly,0,IF(int=None,0,0))))))</f>
        <v>0</v>
      </c>
      <c r="I240" s="11">
        <f t="shared" si="37"/>
        <v>0</v>
      </c>
      <c r="J240" s="19">
        <f t="shared" si="38"/>
        <v>0</v>
      </c>
      <c r="K240" s="11">
        <f t="shared" si="39"/>
        <v>0</v>
      </c>
      <c r="L240" s="11">
        <f t="shared" si="40"/>
        <v>0</v>
      </c>
      <c r="M240" s="11">
        <f t="shared" si="44"/>
        <v>361.26865791532282</v>
      </c>
      <c r="N240" s="11">
        <f t="shared" si="45"/>
        <v>765.60757931010733</v>
      </c>
      <c r="O240" s="11">
        <f t="shared" si="46"/>
        <v>752.70937256987077</v>
      </c>
      <c r="P240" s="11">
        <f t="shared" si="47"/>
        <v>119.8728607176124</v>
      </c>
      <c r="Q240" s="13">
        <f t="shared" si="41"/>
        <v>-52824.960000000086</v>
      </c>
      <c r="R240" s="13">
        <f t="shared" si="42"/>
        <v>65714.452533399672</v>
      </c>
      <c r="S240" s="13"/>
      <c r="T240" s="13">
        <f t="shared" si="43"/>
        <v>52824.960000000086</v>
      </c>
      <c r="U240" s="5">
        <f t="shared" si="48"/>
        <v>0.24400382950407473</v>
      </c>
    </row>
    <row r="241" spans="1:21" ht="12.75" customHeight="1" x14ac:dyDescent="0.2">
      <c r="A241" s="6">
        <v>40761</v>
      </c>
      <c r="B241" s="2">
        <v>51.486130000000003</v>
      </c>
      <c r="C241" s="2">
        <v>23.847490000000001</v>
      </c>
      <c r="D241" s="2">
        <v>23.90278</v>
      </c>
      <c r="E241" s="2">
        <v>45.5</v>
      </c>
      <c r="H241" s="13">
        <f>IF(int=Weekly,-$B$4,IF(int=Bi_Weekly,-$B$4,IF(int=Monthly,-$B$4,IF(int=Quarterly,0,IF(int=Yearly,0,IF(int=None,0,0))))))</f>
        <v>-489.12</v>
      </c>
      <c r="I241" s="11">
        <f t="shared" si="37"/>
        <v>3.046660993941475</v>
      </c>
      <c r="J241" s="19">
        <f t="shared" si="38"/>
        <v>5.9582522101906736</v>
      </c>
      <c r="K241" s="11">
        <f t="shared" si="39"/>
        <v>5.9178682981644819</v>
      </c>
      <c r="L241" s="11">
        <f t="shared" si="40"/>
        <v>1.0706890549450552</v>
      </c>
      <c r="M241" s="11">
        <f t="shared" si="44"/>
        <v>364.31531890926431</v>
      </c>
      <c r="N241" s="11">
        <f t="shared" si="45"/>
        <v>771.56583152029805</v>
      </c>
      <c r="O241" s="11">
        <f t="shared" si="46"/>
        <v>758.6272408680353</v>
      </c>
      <c r="P241" s="11">
        <f t="shared" si="47"/>
        <v>120.94354977255745</v>
      </c>
      <c r="Q241" s="13">
        <f t="shared" si="41"/>
        <v>-53314.080000000089</v>
      </c>
      <c r="R241" s="13">
        <f t="shared" si="42"/>
        <v>60793.325877002855</v>
      </c>
      <c r="S241" s="13"/>
      <c r="T241" s="13">
        <f t="shared" si="43"/>
        <v>53314.080000000089</v>
      </c>
      <c r="U241" s="5">
        <f t="shared" si="48"/>
        <v>0.14028650362160899</v>
      </c>
    </row>
    <row r="242" spans="1:21" ht="12.75" customHeight="1" x14ac:dyDescent="0.2">
      <c r="A242" s="6">
        <v>40768</v>
      </c>
      <c r="B242" s="2">
        <v>50.642310000000002</v>
      </c>
      <c r="C242" s="2">
        <v>23.812470000000001</v>
      </c>
      <c r="D242" s="2">
        <v>23.35078</v>
      </c>
      <c r="E242" s="2">
        <v>45.21</v>
      </c>
      <c r="H242" s="13">
        <f>IF(int=Weekly,-$B$4,IF(int=Bi_Weekly,0,IF(int=Monthly,0,IF(int=Quarterly,0,IF(int=Yearly,0,IF(int=None,0,0))))))</f>
        <v>0</v>
      </c>
      <c r="I242" s="11">
        <f t="shared" si="37"/>
        <v>0</v>
      </c>
      <c r="J242" s="19">
        <f t="shared" si="38"/>
        <v>0</v>
      </c>
      <c r="K242" s="11">
        <f t="shared" si="39"/>
        <v>0</v>
      </c>
      <c r="L242" s="11">
        <f t="shared" si="40"/>
        <v>0</v>
      </c>
      <c r="M242" s="11">
        <f t="shared" si="44"/>
        <v>364.31531890926431</v>
      </c>
      <c r="N242" s="11">
        <f t="shared" si="45"/>
        <v>771.56583152029805</v>
      </c>
      <c r="O242" s="11">
        <f t="shared" si="46"/>
        <v>758.6272408680353</v>
      </c>
      <c r="P242" s="11">
        <f t="shared" si="47"/>
        <v>120.94354977255745</v>
      </c>
      <c r="Q242" s="13">
        <f t="shared" si="41"/>
        <v>-53314.080000000089</v>
      </c>
      <c r="R242" s="13">
        <f t="shared" si="42"/>
        <v>60005.053222787799</v>
      </c>
      <c r="S242" s="13"/>
      <c r="T242" s="13">
        <f t="shared" si="43"/>
        <v>53314.080000000089</v>
      </c>
      <c r="U242" s="5">
        <f t="shared" si="48"/>
        <v>0.12550105380769372</v>
      </c>
    </row>
    <row r="243" spans="1:21" ht="12.75" customHeight="1" x14ac:dyDescent="0.2">
      <c r="A243" s="6">
        <v>40775</v>
      </c>
      <c r="B243" s="2">
        <v>48.300089999999997</v>
      </c>
      <c r="C243" s="2">
        <v>22.265599999999999</v>
      </c>
      <c r="D243" s="2">
        <v>21.859929999999999</v>
      </c>
      <c r="E243" s="2">
        <v>44.62</v>
      </c>
      <c r="H243" s="13">
        <f>IF(int=Weekly,-$B$4,IF(int=Bi_Weekly,-$B$4,IF(int=Monthly,0,IF(int=Quarterly,0,IF(int=Yearly,0,IF(int=None,0,0))))))</f>
        <v>-489.12</v>
      </c>
      <c r="I243" s="11">
        <f t="shared" si="37"/>
        <v>3.247629228020072</v>
      </c>
      <c r="J243" s="19">
        <f t="shared" si="38"/>
        <v>6.3815643863179075</v>
      </c>
      <c r="K243" s="11">
        <f t="shared" si="39"/>
        <v>6.4709037952088604</v>
      </c>
      <c r="L243" s="11">
        <f t="shared" si="40"/>
        <v>1.0918052891080234</v>
      </c>
      <c r="M243" s="11">
        <f t="shared" si="44"/>
        <v>367.56294813728437</v>
      </c>
      <c r="N243" s="11">
        <f t="shared" si="45"/>
        <v>777.94739590661595</v>
      </c>
      <c r="O243" s="11">
        <f t="shared" si="46"/>
        <v>765.09814466324417</v>
      </c>
      <c r="P243" s="11">
        <f t="shared" si="47"/>
        <v>122.03535506166547</v>
      </c>
      <c r="Q243" s="13">
        <f t="shared" si="41"/>
        <v>-53803.200000000092</v>
      </c>
      <c r="R243" s="13">
        <f t="shared" si="42"/>
        <v>57244.998442314412</v>
      </c>
      <c r="S243" s="13"/>
      <c r="T243" s="13">
        <f t="shared" si="43"/>
        <v>53803.200000000092</v>
      </c>
      <c r="U243" s="5">
        <f t="shared" si="48"/>
        <v>6.3970143826283854E-2</v>
      </c>
    </row>
    <row r="244" spans="1:21" ht="12.75" customHeight="1" x14ac:dyDescent="0.2">
      <c r="A244" s="6">
        <v>40782</v>
      </c>
      <c r="B244" s="2">
        <v>50.599710000000002</v>
      </c>
      <c r="C244" s="2">
        <v>23.61983</v>
      </c>
      <c r="D244" s="2">
        <v>23.183389999999999</v>
      </c>
      <c r="E244" s="2">
        <v>44.3</v>
      </c>
      <c r="H244" s="13">
        <f>IF(int=Weekly,-$B$4,IF(int=Bi_Weekly,0,IF(int=Monthly,0,IF(int=Quarterly,0,IF(int=Yearly,0,IF(int=None,0,0))))))</f>
        <v>0</v>
      </c>
      <c r="I244" s="11">
        <f t="shared" si="37"/>
        <v>0</v>
      </c>
      <c r="J244" s="19">
        <f t="shared" si="38"/>
        <v>0</v>
      </c>
      <c r="K244" s="11">
        <f t="shared" si="39"/>
        <v>0</v>
      </c>
      <c r="L244" s="11">
        <f t="shared" si="40"/>
        <v>0</v>
      </c>
      <c r="M244" s="11">
        <f t="shared" si="44"/>
        <v>367.56294813728437</v>
      </c>
      <c r="N244" s="11">
        <f t="shared" si="45"/>
        <v>777.94739590661595</v>
      </c>
      <c r="O244" s="11">
        <f t="shared" si="46"/>
        <v>765.09814466324417</v>
      </c>
      <c r="P244" s="11">
        <f t="shared" si="47"/>
        <v>122.03535506166547</v>
      </c>
      <c r="Q244" s="13">
        <f t="shared" si="41"/>
        <v>-53803.200000000092</v>
      </c>
      <c r="R244" s="13">
        <f t="shared" si="42"/>
        <v>60117.298727984773</v>
      </c>
      <c r="S244" s="13"/>
      <c r="T244" s="13">
        <f t="shared" si="43"/>
        <v>53803.200000000092</v>
      </c>
      <c r="U244" s="5">
        <f t="shared" si="48"/>
        <v>0.11735544963839817</v>
      </c>
    </row>
    <row r="245" spans="1:21" ht="12.75" customHeight="1" x14ac:dyDescent="0.2">
      <c r="A245" s="6">
        <v>40789</v>
      </c>
      <c r="B245" s="2">
        <v>50.504289999999997</v>
      </c>
      <c r="C245" s="2">
        <v>23.547090000000001</v>
      </c>
      <c r="D245" s="2">
        <v>22.95196</v>
      </c>
      <c r="E245" s="2">
        <v>44.46</v>
      </c>
      <c r="H245" s="13">
        <f>IF(int=Weekly,-$B$4,IF(int=Bi_Weekly,-$B$4,IF(int=Monthly,-$B$4,IF(int=Quarterly,0,IF(int=Yearly,0,IF(int=None,0,0))))))</f>
        <v>-489.12</v>
      </c>
      <c r="I245" s="11">
        <f t="shared" si="37"/>
        <v>3.1058902916960123</v>
      </c>
      <c r="J245" s="19">
        <f t="shared" si="38"/>
        <v>6.0342641065201681</v>
      </c>
      <c r="K245" s="11">
        <f t="shared" si="39"/>
        <v>6.16302503141344</v>
      </c>
      <c r="L245" s="11">
        <f t="shared" si="40"/>
        <v>1.0957344129554658</v>
      </c>
      <c r="M245" s="11">
        <f t="shared" si="44"/>
        <v>370.66883842898039</v>
      </c>
      <c r="N245" s="11">
        <f t="shared" si="45"/>
        <v>783.98166001313609</v>
      </c>
      <c r="O245" s="11">
        <f t="shared" si="46"/>
        <v>771.26116969465761</v>
      </c>
      <c r="P245" s="11">
        <f t="shared" si="47"/>
        <v>123.13108947462094</v>
      </c>
      <c r="Q245" s="13">
        <f t="shared" si="41"/>
        <v>-54292.320000000094</v>
      </c>
      <c r="R245" s="13">
        <f t="shared" si="42"/>
        <v>60357.216971085727</v>
      </c>
      <c r="S245" s="13"/>
      <c r="T245" s="13">
        <f t="shared" si="43"/>
        <v>54292.320000000094</v>
      </c>
      <c r="U245" s="5">
        <f t="shared" si="48"/>
        <v>0.11170819318617498</v>
      </c>
    </row>
    <row r="246" spans="1:21" ht="12.75" customHeight="1" x14ac:dyDescent="0.2">
      <c r="A246" s="6">
        <v>40796</v>
      </c>
      <c r="B246" s="2">
        <v>49.681229999999999</v>
      </c>
      <c r="C246" s="2">
        <v>23.281739999999999</v>
      </c>
      <c r="D246" s="2">
        <v>22.665209999999998</v>
      </c>
      <c r="E246" s="2">
        <v>44.15</v>
      </c>
      <c r="H246" s="13">
        <f>IF(int=Weekly,-$B$4,IF(int=Bi_Weekly,0,IF(int=Monthly,0,IF(int=Quarterly,-$B$4,IF(int=Yearly,0,IF(int=None,0,0))))))</f>
        <v>0</v>
      </c>
      <c r="I246" s="11">
        <f t="shared" si="37"/>
        <v>0</v>
      </c>
      <c r="J246" s="19">
        <f t="shared" si="38"/>
        <v>0</v>
      </c>
      <c r="K246" s="11">
        <f t="shared" si="39"/>
        <v>0</v>
      </c>
      <c r="L246" s="11">
        <f t="shared" si="40"/>
        <v>0</v>
      </c>
      <c r="M246" s="11">
        <f t="shared" si="44"/>
        <v>370.66883842898039</v>
      </c>
      <c r="N246" s="11">
        <f t="shared" si="45"/>
        <v>783.98166001313609</v>
      </c>
      <c r="O246" s="11">
        <f t="shared" si="46"/>
        <v>771.26116969465761</v>
      </c>
      <c r="P246" s="11">
        <f t="shared" si="47"/>
        <v>123.13108947462094</v>
      </c>
      <c r="Q246" s="13">
        <f t="shared" si="41"/>
        <v>-54292.320000000094</v>
      </c>
      <c r="R246" s="13">
        <f t="shared" si="42"/>
        <v>59584.774965296805</v>
      </c>
      <c r="S246" s="13"/>
      <c r="T246" s="13">
        <f t="shared" si="43"/>
        <v>54292.320000000094</v>
      </c>
      <c r="U246" s="5">
        <f t="shared" si="48"/>
        <v>9.7480729600368798E-2</v>
      </c>
    </row>
    <row r="247" spans="1:21" ht="12.75" customHeight="1" x14ac:dyDescent="0.2">
      <c r="A247" s="6">
        <v>40803</v>
      </c>
      <c r="B247" s="2">
        <v>52.363039999999998</v>
      </c>
      <c r="C247" s="2">
        <v>24.49682</v>
      </c>
      <c r="D247" s="2">
        <v>23.925160000000002</v>
      </c>
      <c r="E247" s="2">
        <v>44.31</v>
      </c>
      <c r="H247" s="13">
        <f>IF(int=Weekly,-$B$4,IF(int=Bi_Weekly,-$B$4,IF(int=Monthly,0,IF(int=Quarterly,0,IF(int=Yearly,0,IF(int=None,0,0))))))</f>
        <v>-489.12</v>
      </c>
      <c r="I247" s="11">
        <f t="shared" si="37"/>
        <v>2.9956393670039021</v>
      </c>
      <c r="J247" s="19">
        <f t="shared" si="38"/>
        <v>5.8003185719615855</v>
      </c>
      <c r="K247" s="11">
        <f t="shared" si="39"/>
        <v>5.9123326238988581</v>
      </c>
      <c r="L247" s="11">
        <f t="shared" si="40"/>
        <v>1.0994437373053487</v>
      </c>
      <c r="M247" s="11">
        <f t="shared" si="44"/>
        <v>373.66447779598428</v>
      </c>
      <c r="N247" s="11">
        <f t="shared" si="45"/>
        <v>789.7819785850977</v>
      </c>
      <c r="O247" s="11">
        <f t="shared" si="46"/>
        <v>777.17350231855642</v>
      </c>
      <c r="P247" s="11">
        <f t="shared" si="47"/>
        <v>124.23053321192629</v>
      </c>
      <c r="Q247" s="13">
        <f t="shared" si="41"/>
        <v>-54781.440000000097</v>
      </c>
      <c r="R247" s="13">
        <f t="shared" si="42"/>
        <v>63012.010283405514</v>
      </c>
      <c r="S247" s="13"/>
      <c r="T247" s="13">
        <f t="shared" si="43"/>
        <v>54781.440000000097</v>
      </c>
      <c r="U247" s="5">
        <f t="shared" si="48"/>
        <v>0.15024377386584598</v>
      </c>
    </row>
    <row r="248" spans="1:21" ht="12.75" customHeight="1" x14ac:dyDescent="0.2">
      <c r="A248" s="6">
        <v>40810</v>
      </c>
      <c r="B248" s="2">
        <v>48.943240000000003</v>
      </c>
      <c r="C248" s="2">
        <v>22.474170000000001</v>
      </c>
      <c r="D248" s="2">
        <v>21.97824</v>
      </c>
      <c r="E248" s="2">
        <v>44.07</v>
      </c>
      <c r="H248" s="13">
        <f>IF(int=Weekly,-$B$4,IF(int=Bi_Weekly,0,IF(int=Monthly,0,IF(int=Quarterly,0,IF(int=Yearly,0,IF(int=None,0,0))))))</f>
        <v>0</v>
      </c>
      <c r="I248" s="11">
        <f t="shared" si="37"/>
        <v>0</v>
      </c>
      <c r="J248" s="19">
        <f t="shared" si="38"/>
        <v>0</v>
      </c>
      <c r="K248" s="11">
        <f t="shared" si="39"/>
        <v>0</v>
      </c>
      <c r="L248" s="11">
        <f t="shared" si="40"/>
        <v>0</v>
      </c>
      <c r="M248" s="11">
        <f t="shared" si="44"/>
        <v>373.66447779598428</v>
      </c>
      <c r="N248" s="11">
        <f t="shared" si="45"/>
        <v>789.7819785850977</v>
      </c>
      <c r="O248" s="11">
        <f t="shared" si="46"/>
        <v>777.17350231855642</v>
      </c>
      <c r="P248" s="11">
        <f t="shared" si="47"/>
        <v>124.23053321192629</v>
      </c>
      <c r="Q248" s="13">
        <f t="shared" si="41"/>
        <v>-54781.440000000097</v>
      </c>
      <c r="R248" s="13">
        <f t="shared" si="42"/>
        <v>58593.790020148765</v>
      </c>
      <c r="S248" s="13"/>
      <c r="T248" s="13">
        <f t="shared" si="43"/>
        <v>54781.440000000097</v>
      </c>
      <c r="U248" s="5">
        <f t="shared" si="48"/>
        <v>6.9592000870160708E-2</v>
      </c>
    </row>
    <row r="249" spans="1:21" ht="12.75" customHeight="1" x14ac:dyDescent="0.2">
      <c r="A249" s="6">
        <v>40817</v>
      </c>
      <c r="B249" s="2">
        <v>48.742789999999999</v>
      </c>
      <c r="C249" s="2">
        <v>22.114070000000002</v>
      </c>
      <c r="D249" s="2">
        <v>21.835750000000001</v>
      </c>
      <c r="E249" s="2">
        <v>44.37</v>
      </c>
      <c r="H249" s="13">
        <f>IF(int=Weekly,-$B$4,IF(int=Bi_Weekly,-$B$4,IF(int=Monthly,-$B$4,IF(int=Quarterly,0,IF(int=Yearly,0,IF(int=None,0,0))))))</f>
        <v>-489.12</v>
      </c>
      <c r="I249" s="11">
        <f t="shared" si="37"/>
        <v>3.2181330613204535</v>
      </c>
      <c r="J249" s="19">
        <f t="shared" si="38"/>
        <v>6.4252921330175763</v>
      </c>
      <c r="K249" s="11">
        <f t="shared" si="39"/>
        <v>6.4780694045315599</v>
      </c>
      <c r="L249" s="11">
        <f t="shared" si="40"/>
        <v>1.0979569979716026</v>
      </c>
      <c r="M249" s="11">
        <f t="shared" si="44"/>
        <v>376.88261085730471</v>
      </c>
      <c r="N249" s="11">
        <f t="shared" si="45"/>
        <v>796.2072707181153</v>
      </c>
      <c r="O249" s="11">
        <f t="shared" si="46"/>
        <v>783.65157172308795</v>
      </c>
      <c r="P249" s="11">
        <f t="shared" si="47"/>
        <v>125.32849020989789</v>
      </c>
      <c r="Q249" s="13">
        <f t="shared" si="41"/>
        <v>-55270.5600000001</v>
      </c>
      <c r="R249" s="13">
        <f t="shared" si="42"/>
        <v>58650.138192704268</v>
      </c>
      <c r="S249" s="13"/>
      <c r="T249" s="13">
        <f t="shared" si="43"/>
        <v>55270.5600000001</v>
      </c>
      <c r="U249" s="5">
        <f t="shared" si="48"/>
        <v>6.1146081977532907E-2</v>
      </c>
    </row>
    <row r="250" spans="1:21" ht="12.75" customHeight="1" x14ac:dyDescent="0.2">
      <c r="A250" s="6">
        <v>40824</v>
      </c>
      <c r="B250" s="2">
        <v>49.825510000000001</v>
      </c>
      <c r="C250" s="2">
        <v>22.625889999999998</v>
      </c>
      <c r="D250" s="2">
        <v>22.35087</v>
      </c>
      <c r="E250" s="2">
        <v>44.56</v>
      </c>
      <c r="H250" s="13">
        <f>IF(int=Weekly,-$B$4,IF(int=Bi_Weekly,0,IF(int=Monthly,0,IF(int=Quarterly,0,IF(int=Yearly,0,IF(int=None,0,0))))))</f>
        <v>0</v>
      </c>
      <c r="I250" s="11">
        <f t="shared" si="37"/>
        <v>0</v>
      </c>
      <c r="J250" s="19">
        <f t="shared" si="38"/>
        <v>0</v>
      </c>
      <c r="K250" s="11">
        <f t="shared" si="39"/>
        <v>0</v>
      </c>
      <c r="L250" s="11">
        <f t="shared" si="40"/>
        <v>0</v>
      </c>
      <c r="M250" s="11">
        <f t="shared" si="44"/>
        <v>376.88261085730471</v>
      </c>
      <c r="N250" s="11">
        <f t="shared" si="45"/>
        <v>796.2072707181153</v>
      </c>
      <c r="O250" s="11">
        <f t="shared" si="46"/>
        <v>783.65157172308795</v>
      </c>
      <c r="P250" s="11">
        <f t="shared" si="47"/>
        <v>125.32849020989789</v>
      </c>
      <c r="Q250" s="13">
        <f t="shared" si="41"/>
        <v>-55270.5600000001</v>
      </c>
      <c r="R250" s="13">
        <f t="shared" si="42"/>
        <v>59893.1983491965</v>
      </c>
      <c r="S250" s="13"/>
      <c r="T250" s="13">
        <f t="shared" si="43"/>
        <v>55270.5600000001</v>
      </c>
      <c r="U250" s="5">
        <f t="shared" si="48"/>
        <v>8.3636539039886548E-2</v>
      </c>
    </row>
    <row r="251" spans="1:21" ht="12.75" customHeight="1" x14ac:dyDescent="0.2">
      <c r="A251" s="6">
        <v>40831</v>
      </c>
      <c r="B251" s="2">
        <v>52.806150000000002</v>
      </c>
      <c r="C251" s="2">
        <v>24.226569999999999</v>
      </c>
      <c r="D251" s="2">
        <v>24.113430000000001</v>
      </c>
      <c r="E251" s="2">
        <v>44.35</v>
      </c>
      <c r="H251" s="13">
        <f>IF(int=Weekly,-$B$4,IF(int=Bi_Weekly,-$B$4,IF(int=Monthly,0,IF(int=Quarterly,0,IF(int=Yearly,0,IF(int=None,0,0))))))</f>
        <v>-489.12</v>
      </c>
      <c r="I251" s="11">
        <f t="shared" si="37"/>
        <v>2.9705021858249463</v>
      </c>
      <c r="J251" s="19">
        <f t="shared" si="38"/>
        <v>5.8650217509123248</v>
      </c>
      <c r="K251" s="11">
        <f t="shared" si="39"/>
        <v>5.8661710092674495</v>
      </c>
      <c r="L251" s="11">
        <f t="shared" si="40"/>
        <v>1.0984521307779032</v>
      </c>
      <c r="M251" s="11">
        <f t="shared" si="44"/>
        <v>379.85311304312967</v>
      </c>
      <c r="N251" s="11">
        <f t="shared" si="45"/>
        <v>802.07229246902762</v>
      </c>
      <c r="O251" s="11">
        <f t="shared" si="46"/>
        <v>789.51774273235537</v>
      </c>
      <c r="P251" s="11">
        <f t="shared" si="47"/>
        <v>126.42694234067579</v>
      </c>
      <c r="Q251" s="13">
        <f t="shared" si="41"/>
        <v>-55759.680000000102</v>
      </c>
      <c r="R251" s="13">
        <f t="shared" si="42"/>
        <v>64135.056719827466</v>
      </c>
      <c r="S251" s="13"/>
      <c r="T251" s="13">
        <f t="shared" si="43"/>
        <v>55759.680000000102</v>
      </c>
      <c r="U251" s="5">
        <f t="shared" si="48"/>
        <v>0.15020489213401778</v>
      </c>
    </row>
    <row r="252" spans="1:21" ht="12.75" customHeight="1" x14ac:dyDescent="0.2">
      <c r="A252" s="6">
        <v>40838</v>
      </c>
      <c r="B252" s="2">
        <v>53.409939999999999</v>
      </c>
      <c r="C252" s="2">
        <v>24.383030000000002</v>
      </c>
      <c r="D252" s="2">
        <v>24.144590000000001</v>
      </c>
      <c r="E252" s="2">
        <v>44.45</v>
      </c>
      <c r="H252" s="13">
        <f>IF(int=Weekly,-$B$4,IF(int=Bi_Weekly,0,IF(int=Monthly,0,IF(int=Quarterly,0,IF(int=Yearly,0,IF(int=None,0,0))))))</f>
        <v>0</v>
      </c>
      <c r="I252" s="11">
        <f t="shared" si="37"/>
        <v>0</v>
      </c>
      <c r="J252" s="19">
        <f t="shared" si="38"/>
        <v>0</v>
      </c>
      <c r="K252" s="11">
        <f t="shared" si="39"/>
        <v>0</v>
      </c>
      <c r="L252" s="11">
        <f t="shared" si="40"/>
        <v>0</v>
      </c>
      <c r="M252" s="11">
        <f t="shared" si="44"/>
        <v>379.85311304312967</v>
      </c>
      <c r="N252" s="11">
        <f t="shared" si="45"/>
        <v>802.07229246902762</v>
      </c>
      <c r="O252" s="11">
        <f t="shared" si="46"/>
        <v>789.51774273235537</v>
      </c>
      <c r="P252" s="11">
        <f t="shared" si="47"/>
        <v>126.42694234067579</v>
      </c>
      <c r="Q252" s="13">
        <f t="shared" si="41"/>
        <v>-55759.680000000102</v>
      </c>
      <c r="R252" s="13">
        <f t="shared" si="42"/>
        <v>64527.144528929086</v>
      </c>
      <c r="S252" s="13"/>
      <c r="T252" s="13">
        <f t="shared" si="43"/>
        <v>55759.680000000102</v>
      </c>
      <c r="U252" s="5">
        <f t="shared" si="48"/>
        <v>0.15723663638186158</v>
      </c>
    </row>
    <row r="253" spans="1:21" ht="12.75" customHeight="1" x14ac:dyDescent="0.2">
      <c r="A253" s="6">
        <v>40845</v>
      </c>
      <c r="B253" s="2">
        <v>55.430750000000003</v>
      </c>
      <c r="C253" s="2">
        <v>25.783919999999998</v>
      </c>
      <c r="D253" s="2">
        <v>25.720700000000001</v>
      </c>
      <c r="E253" s="2">
        <v>44.45</v>
      </c>
      <c r="H253" s="13">
        <f>IF(int=Weekly,-$B$4,IF(int=Bi_Weekly,-$B$4,IF(int=Monthly,-$B$4,IF(int=Quarterly,0,IF(int=Yearly,0,IF(int=None,0,0))))))</f>
        <v>-489.12</v>
      </c>
      <c r="I253" s="11">
        <f t="shared" si="37"/>
        <v>2.8298513731096908</v>
      </c>
      <c r="J253" s="19">
        <f t="shared" si="38"/>
        <v>5.5107741569164039</v>
      </c>
      <c r="K253" s="11">
        <f t="shared" si="39"/>
        <v>5.4995977558931139</v>
      </c>
      <c r="L253" s="11">
        <f t="shared" si="40"/>
        <v>1.0959809223847019</v>
      </c>
      <c r="M253" s="11">
        <f t="shared" si="44"/>
        <v>382.68296441623937</v>
      </c>
      <c r="N253" s="11">
        <f t="shared" si="45"/>
        <v>807.58306662594407</v>
      </c>
      <c r="O253" s="11">
        <f t="shared" si="46"/>
        <v>795.01734048824846</v>
      </c>
      <c r="P253" s="11">
        <f t="shared" si="47"/>
        <v>127.52292326306049</v>
      </c>
      <c r="Q253" s="13">
        <f t="shared" si="41"/>
        <v>-56248.800000000105</v>
      </c>
      <c r="R253" s="13">
        <f t="shared" si="42"/>
        <v>68151.857361592614</v>
      </c>
      <c r="S253" s="13"/>
      <c r="T253" s="13">
        <f t="shared" si="43"/>
        <v>56248.800000000105</v>
      </c>
      <c r="U253" s="5">
        <f t="shared" si="48"/>
        <v>0.21161442309155909</v>
      </c>
    </row>
    <row r="254" spans="1:21" ht="12.75" customHeight="1" x14ac:dyDescent="0.2">
      <c r="A254" s="6">
        <v>40852</v>
      </c>
      <c r="B254" s="2">
        <v>54.076349999999998</v>
      </c>
      <c r="C254" s="2">
        <v>25.530919999999998</v>
      </c>
      <c r="D254" s="2">
        <v>25.271049999999999</v>
      </c>
      <c r="E254" s="2">
        <v>44.55</v>
      </c>
      <c r="H254" s="13">
        <f>IF(int=Weekly,-$B$4,IF(int=Bi_Weekly,0,IF(int=Monthly,0,IF(int=Quarterly,0,IF(int=Yearly,0,IF(int=None,0,0))))))</f>
        <v>0</v>
      </c>
      <c r="I254" s="11">
        <f t="shared" si="37"/>
        <v>0</v>
      </c>
      <c r="J254" s="19">
        <f t="shared" si="38"/>
        <v>0</v>
      </c>
      <c r="K254" s="11">
        <f t="shared" si="39"/>
        <v>0</v>
      </c>
      <c r="L254" s="11">
        <f t="shared" si="40"/>
        <v>0</v>
      </c>
      <c r="M254" s="11">
        <f t="shared" si="44"/>
        <v>382.68296441623937</v>
      </c>
      <c r="N254" s="11">
        <f t="shared" si="45"/>
        <v>807.58306662594407</v>
      </c>
      <c r="O254" s="11">
        <f t="shared" si="46"/>
        <v>795.01734048824846</v>
      </c>
      <c r="P254" s="11">
        <f t="shared" si="47"/>
        <v>127.52292326306049</v>
      </c>
      <c r="Q254" s="13">
        <f t="shared" si="41"/>
        <v>-56248.800000000105</v>
      </c>
      <c r="R254" s="13">
        <f t="shared" si="42"/>
        <v>67084.505783906643</v>
      </c>
      <c r="S254" s="13"/>
      <c r="T254" s="13">
        <f t="shared" si="43"/>
        <v>56248.800000000105</v>
      </c>
      <c r="U254" s="5">
        <f t="shared" si="48"/>
        <v>0.19263887912109268</v>
      </c>
    </row>
    <row r="255" spans="1:21" ht="12.75" customHeight="1" x14ac:dyDescent="0.2">
      <c r="A255" s="6">
        <v>40859</v>
      </c>
      <c r="B255" s="2">
        <v>54.58361</v>
      </c>
      <c r="C255" s="2">
        <v>25.32518</v>
      </c>
      <c r="D255" s="2">
        <v>25.329139999999999</v>
      </c>
      <c r="E255" s="2">
        <v>44.61</v>
      </c>
      <c r="H255" s="13">
        <f>IF(int=Weekly,-$B$4,IF(int=Bi_Weekly,-$B$4,IF(int=Monthly,0,IF(int=Quarterly,0,IF(int=Yearly,0,IF(int=None,0,0))))))</f>
        <v>-489.12</v>
      </c>
      <c r="I255" s="11">
        <f t="shared" si="37"/>
        <v>2.8737707894366094</v>
      </c>
      <c r="J255" s="19">
        <f t="shared" si="38"/>
        <v>5.6105962524254513</v>
      </c>
      <c r="K255" s="11">
        <f t="shared" si="39"/>
        <v>5.5846153481721057</v>
      </c>
      <c r="L255" s="11">
        <f t="shared" si="40"/>
        <v>1.0920500336247481</v>
      </c>
      <c r="M255" s="11">
        <f t="shared" si="44"/>
        <v>385.55673520567598</v>
      </c>
      <c r="N255" s="11">
        <f t="shared" si="45"/>
        <v>813.19366287836954</v>
      </c>
      <c r="O255" s="11">
        <f t="shared" si="46"/>
        <v>800.60195583642053</v>
      </c>
      <c r="P255" s="11">
        <f t="shared" si="47"/>
        <v>128.61497329668524</v>
      </c>
      <c r="Q255" s="13">
        <f t="shared" si="41"/>
        <v>-56737.920000000107</v>
      </c>
      <c r="R255" s="13">
        <f t="shared" si="42"/>
        <v>67655.427337013563</v>
      </c>
      <c r="S255" s="13"/>
      <c r="T255" s="13">
        <f t="shared" si="43"/>
        <v>56737.920000000107</v>
      </c>
      <c r="U255" s="5">
        <f t="shared" si="48"/>
        <v>0.1924199430823943</v>
      </c>
    </row>
    <row r="256" spans="1:21" ht="12.75" customHeight="1" x14ac:dyDescent="0.2">
      <c r="A256" s="6">
        <v>40866</v>
      </c>
      <c r="B256" s="2">
        <v>52.536380000000001</v>
      </c>
      <c r="C256" s="2">
        <v>24.457159999999998</v>
      </c>
      <c r="D256" s="2">
        <v>24.583670000000001</v>
      </c>
      <c r="E256" s="2">
        <v>44.37</v>
      </c>
      <c r="H256" s="13">
        <f>IF(int=Weekly,-$B$4,IF(int=Bi_Weekly,0,IF(int=Monthly,0,IF(int=Quarterly,0,IF(int=Yearly,0,IF(int=None,0,0))))))</f>
        <v>0</v>
      </c>
      <c r="I256" s="11">
        <f t="shared" si="37"/>
        <v>0</v>
      </c>
      <c r="J256" s="19">
        <f t="shared" si="38"/>
        <v>0</v>
      </c>
      <c r="K256" s="11">
        <f t="shared" si="39"/>
        <v>0</v>
      </c>
      <c r="L256" s="11">
        <f t="shared" si="40"/>
        <v>0</v>
      </c>
      <c r="M256" s="11">
        <f t="shared" si="44"/>
        <v>385.55673520567598</v>
      </c>
      <c r="N256" s="11">
        <f t="shared" si="45"/>
        <v>813.19366287836954</v>
      </c>
      <c r="O256" s="11">
        <f t="shared" si="46"/>
        <v>800.60195583642053</v>
      </c>
      <c r="P256" s="11">
        <f t="shared" si="47"/>
        <v>128.61497329668524</v>
      </c>
      <c r="Q256" s="13">
        <f t="shared" si="41"/>
        <v>-56737.920000000107</v>
      </c>
      <c r="R256" s="13">
        <f t="shared" si="42"/>
        <v>65532.543325138176</v>
      </c>
      <c r="S256" s="13"/>
      <c r="T256" s="13">
        <f t="shared" si="43"/>
        <v>56737.920000000107</v>
      </c>
      <c r="U256" s="5">
        <f t="shared" si="48"/>
        <v>0.15500433088026577</v>
      </c>
    </row>
    <row r="257" spans="1:21" ht="12.75" customHeight="1" x14ac:dyDescent="0.2">
      <c r="A257" s="6">
        <v>40873</v>
      </c>
      <c r="B257" s="2">
        <v>50.085639999999998</v>
      </c>
      <c r="C257" s="2">
        <v>23.08474</v>
      </c>
      <c r="D257" s="2">
        <v>22.83099</v>
      </c>
      <c r="E257" s="2">
        <v>44.23</v>
      </c>
      <c r="H257" s="13">
        <f>IF(int=Weekly,-$B$4,IF(int=Bi_Weekly,-$B$4,IF(int=Monthly,-$B$4,IF(int=Quarterly,0,IF(int=Yearly,0,IF(int=None,0,0))))))</f>
        <v>-489.12</v>
      </c>
      <c r="I257" s="11">
        <f t="shared" si="37"/>
        <v>3.1318514448452692</v>
      </c>
      <c r="J257" s="19">
        <f t="shared" si="38"/>
        <v>6.155120655463306</v>
      </c>
      <c r="K257" s="11">
        <f t="shared" si="39"/>
        <v>6.195679819403364</v>
      </c>
      <c r="L257" s="11">
        <f t="shared" si="40"/>
        <v>1.1014323309970611</v>
      </c>
      <c r="M257" s="11">
        <f t="shared" si="44"/>
        <v>388.68858665052124</v>
      </c>
      <c r="N257" s="11">
        <f t="shared" si="45"/>
        <v>819.34878353383283</v>
      </c>
      <c r="O257" s="11">
        <f t="shared" si="46"/>
        <v>806.79763565582391</v>
      </c>
      <c r="P257" s="11">
        <f t="shared" si="47"/>
        <v>129.71640562768229</v>
      </c>
      <c r="Q257" s="13">
        <f t="shared" si="41"/>
        <v>-57227.04000000011</v>
      </c>
      <c r="R257" s="13">
        <f t="shared" si="42"/>
        <v>62539.515632875766</v>
      </c>
      <c r="S257" s="13"/>
      <c r="T257" s="13">
        <f t="shared" si="43"/>
        <v>57227.04000000011</v>
      </c>
      <c r="U257" s="5">
        <f t="shared" si="48"/>
        <v>9.2831564115069432E-2</v>
      </c>
    </row>
    <row r="258" spans="1:21" ht="12.75" customHeight="1" x14ac:dyDescent="0.2">
      <c r="A258" s="6">
        <v>40880</v>
      </c>
      <c r="B258" s="2">
        <v>53.821129999999997</v>
      </c>
      <c r="C258" s="2">
        <v>24.989260000000002</v>
      </c>
      <c r="D258" s="2">
        <v>25.13597</v>
      </c>
      <c r="E258" s="2">
        <v>44.48</v>
      </c>
      <c r="H258" s="13">
        <f>IF(int=Weekly,-$B$4,IF(int=Bi_Weekly,0,IF(int=Monthly,0,IF(int=Quarterly,0,IF(int=Yearly,0,IF(int=None,0,0))))))</f>
        <v>0</v>
      </c>
      <c r="I258" s="11">
        <f t="shared" si="37"/>
        <v>0</v>
      </c>
      <c r="J258" s="19">
        <f t="shared" si="38"/>
        <v>0</v>
      </c>
      <c r="K258" s="11">
        <f t="shared" si="39"/>
        <v>0</v>
      </c>
      <c r="L258" s="11">
        <f t="shared" si="40"/>
        <v>0</v>
      </c>
      <c r="M258" s="11">
        <f t="shared" si="44"/>
        <v>388.68858665052124</v>
      </c>
      <c r="N258" s="11">
        <f t="shared" si="45"/>
        <v>819.34878353383283</v>
      </c>
      <c r="O258" s="11">
        <f t="shared" si="46"/>
        <v>806.79763565582391</v>
      </c>
      <c r="P258" s="11">
        <f t="shared" si="47"/>
        <v>129.71640562768229</v>
      </c>
      <c r="Q258" s="13">
        <f t="shared" si="41"/>
        <v>-57227.04000000011</v>
      </c>
      <c r="R258" s="13">
        <f t="shared" si="42"/>
        <v>67444.00562227967</v>
      </c>
      <c r="S258" s="13"/>
      <c r="T258" s="13">
        <f t="shared" si="43"/>
        <v>57227.04000000011</v>
      </c>
      <c r="U258" s="5">
        <f t="shared" si="48"/>
        <v>0.17853388227452505</v>
      </c>
    </row>
    <row r="259" spans="1:21" ht="12.75" customHeight="1" x14ac:dyDescent="0.2">
      <c r="A259" s="6">
        <v>40887</v>
      </c>
      <c r="B259" s="2">
        <v>54.31391</v>
      </c>
      <c r="C259" s="2">
        <v>25.117100000000001</v>
      </c>
      <c r="D259" s="2">
        <v>25.49832</v>
      </c>
      <c r="E259" s="2">
        <v>44.73</v>
      </c>
      <c r="H259" s="13">
        <f>IF(int=Weekly,-$B$4,IF(int=Bi_Weekly,-$B$4,IF(int=Monthly,0,IF(int=Quarterly,-$B$4,IF(int=Yearly,0,IF(int=None,0,0))))))</f>
        <v>-489.12</v>
      </c>
      <c r="I259" s="11">
        <f t="shared" si="37"/>
        <v>2.8880407247425199</v>
      </c>
      <c r="J259" s="19">
        <f t="shared" si="38"/>
        <v>5.6570766529575467</v>
      </c>
      <c r="K259" s="11">
        <f t="shared" si="39"/>
        <v>5.5475617217134312</v>
      </c>
      <c r="L259" s="11">
        <f t="shared" si="40"/>
        <v>1.0891203219315897</v>
      </c>
      <c r="M259" s="11">
        <f t="shared" si="44"/>
        <v>391.57662737526374</v>
      </c>
      <c r="N259" s="11">
        <f t="shared" si="45"/>
        <v>825.00586018679041</v>
      </c>
      <c r="O259" s="11">
        <f t="shared" si="46"/>
        <v>812.34519737753737</v>
      </c>
      <c r="P259" s="11">
        <f t="shared" si="47"/>
        <v>130.80552594961389</v>
      </c>
      <c r="Q259" s="13">
        <f t="shared" si="41"/>
        <v>-57716.160000000113</v>
      </c>
      <c r="R259" s="13">
        <f t="shared" si="42"/>
        <v>68554.181357183086</v>
      </c>
      <c r="S259" s="13"/>
      <c r="T259" s="13">
        <f t="shared" si="43"/>
        <v>57716.160000000113</v>
      </c>
      <c r="U259" s="5">
        <f t="shared" si="48"/>
        <v>0.18778140051560843</v>
      </c>
    </row>
    <row r="260" spans="1:21" ht="12.75" customHeight="1" x14ac:dyDescent="0.2">
      <c r="A260" s="6">
        <v>40894</v>
      </c>
      <c r="B260" s="2">
        <v>52.789499999999997</v>
      </c>
      <c r="C260" s="2">
        <v>24.28464</v>
      </c>
      <c r="D260" s="2">
        <v>24.84883</v>
      </c>
      <c r="E260" s="2">
        <v>45.49</v>
      </c>
      <c r="H260" s="13">
        <f>IF(int=Weekly,-$B$4,IF(int=Bi_Weekly,0,IF(int=Monthly,0,IF(int=Quarterly,0,IF(int=Yearly,0,IF(int=None,0,0))))))</f>
        <v>0</v>
      </c>
      <c r="I260" s="11">
        <f t="shared" si="37"/>
        <v>0</v>
      </c>
      <c r="J260" s="19">
        <f t="shared" si="38"/>
        <v>0</v>
      </c>
      <c r="K260" s="11">
        <f t="shared" si="39"/>
        <v>0</v>
      </c>
      <c r="L260" s="11">
        <f t="shared" si="40"/>
        <v>0</v>
      </c>
      <c r="M260" s="11">
        <f t="shared" si="44"/>
        <v>391.57662737526374</v>
      </c>
      <c r="N260" s="11">
        <f t="shared" si="45"/>
        <v>825.00586018679041</v>
      </c>
      <c r="O260" s="11">
        <f t="shared" si="46"/>
        <v>812.34519737753737</v>
      </c>
      <c r="P260" s="11">
        <f t="shared" si="47"/>
        <v>130.80552594961389</v>
      </c>
      <c r="Q260" s="13">
        <f t="shared" si="41"/>
        <v>-57716.160000000113</v>
      </c>
      <c r="R260" s="13">
        <f t="shared" si="42"/>
        <v>66842.275769751825</v>
      </c>
      <c r="S260" s="13"/>
      <c r="T260" s="13">
        <f t="shared" si="43"/>
        <v>57716.160000000113</v>
      </c>
      <c r="U260" s="5">
        <f t="shared" si="48"/>
        <v>0.15812063328107251</v>
      </c>
    </row>
    <row r="261" spans="1:21" ht="12.75" customHeight="1" x14ac:dyDescent="0.2">
      <c r="A261" s="6">
        <v>40901</v>
      </c>
      <c r="B261" s="2">
        <v>54.791420000000002</v>
      </c>
      <c r="C261" s="2">
        <v>25.11279</v>
      </c>
      <c r="D261" s="2">
        <v>25.821750000000002</v>
      </c>
      <c r="E261" s="2">
        <v>45.45</v>
      </c>
      <c r="H261" s="13">
        <f>IF(int=Weekly,-$B$4,IF(int=Bi_Weekly,-$B$4,IF(int=Monthly,-$B$4,IF(int=Quarterly,0,IF(int=Yearly,0,IF(int=None,0,0))))))</f>
        <v>-489.12</v>
      </c>
      <c r="I261" s="11">
        <f t="shared" si="37"/>
        <v>2.8628713035727125</v>
      </c>
      <c r="J261" s="19">
        <f t="shared" si="38"/>
        <v>5.6580475526614125</v>
      </c>
      <c r="K261" s="11">
        <f t="shared" si="39"/>
        <v>5.4780758081849603</v>
      </c>
      <c r="L261" s="11">
        <f t="shared" si="40"/>
        <v>1.0718669306930695</v>
      </c>
      <c r="M261" s="11">
        <f t="shared" si="44"/>
        <v>394.43949867883646</v>
      </c>
      <c r="N261" s="11">
        <f t="shared" si="45"/>
        <v>830.66390773945182</v>
      </c>
      <c r="O261" s="11">
        <f t="shared" si="46"/>
        <v>817.82327318572231</v>
      </c>
      <c r="P261" s="11">
        <f t="shared" si="47"/>
        <v>131.87739288030696</v>
      </c>
      <c r="Q261" s="13">
        <f t="shared" si="41"/>
        <v>-58205.280000000115</v>
      </c>
      <c r="R261" s="13">
        <f t="shared" si="42"/>
        <v>69583.644123135193</v>
      </c>
      <c r="S261" s="13"/>
      <c r="T261" s="13">
        <f t="shared" si="43"/>
        <v>58205.280000000115</v>
      </c>
      <c r="U261" s="5">
        <f t="shared" si="48"/>
        <v>0.19548680331294777</v>
      </c>
    </row>
    <row r="262" spans="1:21" ht="12.75" customHeight="1" x14ac:dyDescent="0.2">
      <c r="A262" s="6">
        <v>40908</v>
      </c>
      <c r="B262" s="2">
        <v>54.473709999999997</v>
      </c>
      <c r="C262" s="2">
        <v>24.962869999999999</v>
      </c>
      <c r="D262" s="2">
        <v>25.551749999999998</v>
      </c>
      <c r="E262" s="2">
        <v>45.42</v>
      </c>
      <c r="H262" s="13">
        <f>IF(int=Weekly,-$B$4,IF(int=Bi_Weekly,0,IF(int=Monthly,0,IF(int=Quarterly,0,IF(int=Yearly,0,IF(int=None,0,0))))))</f>
        <v>0</v>
      </c>
      <c r="I262" s="11">
        <f t="shared" si="37"/>
        <v>0</v>
      </c>
      <c r="J262" s="19">
        <f t="shared" si="38"/>
        <v>0</v>
      </c>
      <c r="K262" s="11">
        <f t="shared" si="39"/>
        <v>0</v>
      </c>
      <c r="L262" s="11">
        <f t="shared" si="40"/>
        <v>0</v>
      </c>
      <c r="M262" s="11">
        <f t="shared" si="44"/>
        <v>394.43949867883646</v>
      </c>
      <c r="N262" s="11">
        <f t="shared" si="45"/>
        <v>830.66390773945182</v>
      </c>
      <c r="O262" s="11">
        <f t="shared" si="46"/>
        <v>817.82327318572231</v>
      </c>
      <c r="P262" s="11">
        <f t="shared" si="47"/>
        <v>131.87739288030696</v>
      </c>
      <c r="Q262" s="13">
        <f t="shared" si="41"/>
        <v>-58205.280000000115</v>
      </c>
      <c r="R262" s="13">
        <f t="shared" si="42"/>
        <v>69109.025011415069</v>
      </c>
      <c r="S262" s="13"/>
      <c r="T262" s="13">
        <f t="shared" si="43"/>
        <v>58205.280000000115</v>
      </c>
      <c r="U262" s="5">
        <f t="shared" si="48"/>
        <v>0.18733257552261451</v>
      </c>
    </row>
    <row r="263" spans="1:21" ht="12.75" customHeight="1" x14ac:dyDescent="0.2">
      <c r="A263" s="6">
        <v>40915</v>
      </c>
      <c r="B263" s="2">
        <v>55.38644</v>
      </c>
      <c r="C263" s="2">
        <v>25.316299999999998</v>
      </c>
      <c r="D263" s="2">
        <v>25.86927</v>
      </c>
      <c r="E263" s="2">
        <v>45.36</v>
      </c>
      <c r="H263" s="13">
        <f>IF(int=Weekly,-$B$4,IF(int=Bi_Weekly,-$B$4,IF(int=Monthly,0,IF(int=Quarterly,0,IF(int=Yearly,0,IF(int=None,0,0))))))</f>
        <v>-489.12</v>
      </c>
      <c r="I263" s="11">
        <f t="shared" si="37"/>
        <v>2.8321152975349202</v>
      </c>
      <c r="J263" s="19">
        <f t="shared" si="38"/>
        <v>5.6125642372700595</v>
      </c>
      <c r="K263" s="11">
        <f t="shared" si="39"/>
        <v>5.4680129744673893</v>
      </c>
      <c r="L263" s="11">
        <f t="shared" si="40"/>
        <v>1.0739936507936509</v>
      </c>
      <c r="M263" s="11">
        <f t="shared" si="44"/>
        <v>397.27161397637138</v>
      </c>
      <c r="N263" s="11">
        <f t="shared" si="45"/>
        <v>836.27647197672184</v>
      </c>
      <c r="O263" s="11">
        <f t="shared" si="46"/>
        <v>823.29128616018966</v>
      </c>
      <c r="P263" s="11">
        <f t="shared" si="47"/>
        <v>132.95138653110061</v>
      </c>
      <c r="Q263" s="13">
        <f t="shared" si="41"/>
        <v>-58694.400000000118</v>
      </c>
      <c r="R263" s="13">
        <f t="shared" si="42"/>
        <v>70503.505922085664</v>
      </c>
      <c r="S263" s="13"/>
      <c r="T263" s="13">
        <f t="shared" si="43"/>
        <v>58694.400000000118</v>
      </c>
      <c r="U263" s="5">
        <f t="shared" si="48"/>
        <v>0.20119646716016382</v>
      </c>
    </row>
    <row r="264" spans="1:21" ht="12.75" customHeight="1" x14ac:dyDescent="0.2">
      <c r="A264" s="6">
        <v>40922</v>
      </c>
      <c r="B264" s="2">
        <v>55.885829999999999</v>
      </c>
      <c r="C264" s="2">
        <v>25.75018</v>
      </c>
      <c r="D264" s="2">
        <v>26.305879999999998</v>
      </c>
      <c r="E264" s="2">
        <v>45.72</v>
      </c>
      <c r="H264" s="13">
        <f>IF(int=Weekly,-$B$4,IF(int=Bi_Weekly,0,IF(int=Monthly,0,IF(int=Quarterly,0,IF(int=Yearly,0,IF(int=None,0,0))))))</f>
        <v>0</v>
      </c>
      <c r="I264" s="11">
        <f t="shared" si="37"/>
        <v>0</v>
      </c>
      <c r="J264" s="19">
        <f t="shared" si="38"/>
        <v>0</v>
      </c>
      <c r="K264" s="11">
        <f t="shared" si="39"/>
        <v>0</v>
      </c>
      <c r="L264" s="11">
        <f t="shared" si="40"/>
        <v>0</v>
      </c>
      <c r="M264" s="11">
        <f t="shared" si="44"/>
        <v>397.27161397637138</v>
      </c>
      <c r="N264" s="11">
        <f t="shared" si="45"/>
        <v>836.27647197672184</v>
      </c>
      <c r="O264" s="11">
        <f t="shared" si="46"/>
        <v>823.29128616018966</v>
      </c>
      <c r="P264" s="11">
        <f t="shared" si="47"/>
        <v>132.95138653110061</v>
      </c>
      <c r="Q264" s="13">
        <f t="shared" si="41"/>
        <v>-58694.400000000118</v>
      </c>
      <c r="R264" s="13">
        <f t="shared" si="42"/>
        <v>71472.06273665218</v>
      </c>
      <c r="S264" s="13"/>
      <c r="T264" s="13">
        <f t="shared" si="43"/>
        <v>58694.400000000118</v>
      </c>
      <c r="U264" s="5">
        <f t="shared" si="48"/>
        <v>0.21769815751846933</v>
      </c>
    </row>
    <row r="265" spans="1:21" ht="12.75" customHeight="1" x14ac:dyDescent="0.2">
      <c r="A265" s="6">
        <v>40929</v>
      </c>
      <c r="B265" s="2">
        <v>57.026629999999997</v>
      </c>
      <c r="C265" s="2">
        <v>26.429490000000001</v>
      </c>
      <c r="D265" s="2">
        <v>27.009889999999999</v>
      </c>
      <c r="E265" s="2">
        <v>45.02</v>
      </c>
      <c r="H265" s="13">
        <f>IF(int=Weekly,-$B$4,IF(int=Bi_Weekly,-$B$4,IF(int=Monthly,-$B$4,IF(int=Quarterly,0,IF(int=Yearly,0,IF(int=None,0,0))))))</f>
        <v>-489.12</v>
      </c>
      <c r="I265" s="11">
        <f t="shared" si="37"/>
        <v>2.750658490603425</v>
      </c>
      <c r="J265" s="19">
        <f t="shared" si="38"/>
        <v>5.3761673040228919</v>
      </c>
      <c r="K265" s="11">
        <f t="shared" si="39"/>
        <v>5.2371003362101813</v>
      </c>
      <c r="L265" s="11">
        <f t="shared" si="40"/>
        <v>1.0821046645935142</v>
      </c>
      <c r="M265" s="11">
        <f t="shared" si="44"/>
        <v>400.02227246697481</v>
      </c>
      <c r="N265" s="11">
        <f t="shared" si="45"/>
        <v>841.65263928074478</v>
      </c>
      <c r="O265" s="11">
        <f t="shared" si="46"/>
        <v>828.52838649639989</v>
      </c>
      <c r="P265" s="11">
        <f t="shared" si="47"/>
        <v>134.03349119569413</v>
      </c>
      <c r="Q265" s="13">
        <f t="shared" si="41"/>
        <v>-59183.52000000012</v>
      </c>
      <c r="R265" s="13">
        <f t="shared" si="42"/>
        <v>73469.020491852818</v>
      </c>
      <c r="S265" s="13"/>
      <c r="T265" s="13">
        <f t="shared" si="43"/>
        <v>59183.52000000012</v>
      </c>
      <c r="U265" s="5">
        <f t="shared" si="48"/>
        <v>0.24137632387956409</v>
      </c>
    </row>
    <row r="266" spans="1:21" ht="12.75" customHeight="1" x14ac:dyDescent="0.2">
      <c r="A266" s="6">
        <v>40936</v>
      </c>
      <c r="B266" s="2">
        <v>57.074480000000001</v>
      </c>
      <c r="C266" s="2">
        <v>26.761479999999999</v>
      </c>
      <c r="D266" s="2">
        <v>27.393740000000001</v>
      </c>
      <c r="E266" s="2">
        <v>44.98</v>
      </c>
      <c r="H266" s="13">
        <f>IF(int=Weekly,-$B$4,IF(int=Bi_Weekly,0,IF(int=Monthly,0,IF(int=Quarterly,0,IF(int=Yearly,0,IF(int=None,0,0))))))</f>
        <v>0</v>
      </c>
      <c r="I266" s="11">
        <f t="shared" si="37"/>
        <v>0</v>
      </c>
      <c r="J266" s="19">
        <f t="shared" si="38"/>
        <v>0</v>
      </c>
      <c r="K266" s="11">
        <f t="shared" si="39"/>
        <v>0</v>
      </c>
      <c r="L266" s="11">
        <f t="shared" si="40"/>
        <v>0</v>
      </c>
      <c r="M266" s="11">
        <f t="shared" si="44"/>
        <v>400.02227246697481</v>
      </c>
      <c r="N266" s="11">
        <f t="shared" si="45"/>
        <v>841.65263928074478</v>
      </c>
      <c r="O266" s="11">
        <f t="shared" si="46"/>
        <v>828.52838649639989</v>
      </c>
      <c r="P266" s="11">
        <f t="shared" si="47"/>
        <v>134.03349119569413</v>
      </c>
      <c r="Q266" s="13">
        <f t="shared" si="41"/>
        <v>-59183.52000000012</v>
      </c>
      <c r="R266" s="13">
        <f t="shared" si="42"/>
        <v>74080.251098813984</v>
      </c>
      <c r="S266" s="13"/>
      <c r="T266" s="13">
        <f t="shared" si="43"/>
        <v>59183.52000000012</v>
      </c>
      <c r="U266" s="5">
        <f t="shared" si="48"/>
        <v>0.25170404022629667</v>
      </c>
    </row>
    <row r="267" spans="1:21" ht="12.75" customHeight="1" x14ac:dyDescent="0.2">
      <c r="A267" s="6">
        <v>40943</v>
      </c>
      <c r="B267" s="2">
        <v>58.335819999999998</v>
      </c>
      <c r="C267" s="2">
        <v>27.591940000000001</v>
      </c>
      <c r="D267" s="2">
        <v>28.545809999999999</v>
      </c>
      <c r="E267" s="2">
        <v>44.97</v>
      </c>
      <c r="H267" s="13">
        <f>IF(int=Weekly,-$B$4,IF(int=Bi_Weekly,-$B$4,IF(int=Monthly,0,IF(int=Quarterly,0,IF(int=Yearly,0,IF(int=None,0,0))))))</f>
        <v>-489.12</v>
      </c>
      <c r="I267" s="11">
        <f t="shared" si="37"/>
        <v>2.6889273862954184</v>
      </c>
      <c r="J267" s="19">
        <f t="shared" si="38"/>
        <v>5.1496690700255217</v>
      </c>
      <c r="K267" s="11">
        <f t="shared" si="39"/>
        <v>4.95531582393353</v>
      </c>
      <c r="L267" s="11">
        <f t="shared" si="40"/>
        <v>1.0833078052034693</v>
      </c>
      <c r="M267" s="11">
        <f t="shared" si="44"/>
        <v>402.71119985327022</v>
      </c>
      <c r="N267" s="11">
        <f t="shared" si="45"/>
        <v>846.80230835077032</v>
      </c>
      <c r="O267" s="11">
        <f t="shared" si="46"/>
        <v>833.48370232033346</v>
      </c>
      <c r="P267" s="11">
        <f t="shared" si="47"/>
        <v>135.1167990008976</v>
      </c>
      <c r="Q267" s="13">
        <f t="shared" si="41"/>
        <v>-59672.640000000123</v>
      </c>
      <c r="R267" s="13">
        <f t="shared" si="42"/>
        <v>76726.076406103515</v>
      </c>
      <c r="S267" s="13"/>
      <c r="T267" s="13">
        <f t="shared" si="43"/>
        <v>59672.640000000123</v>
      </c>
      <c r="U267" s="5">
        <f t="shared" si="48"/>
        <v>0.28578317309412427</v>
      </c>
    </row>
    <row r="268" spans="1:21" ht="12.75" customHeight="1" x14ac:dyDescent="0.2">
      <c r="A268" s="6">
        <v>40950</v>
      </c>
      <c r="B268" s="2">
        <v>58.266530000000003</v>
      </c>
      <c r="C268" s="2">
        <v>27.40643</v>
      </c>
      <c r="D268" s="2">
        <v>27.90401</v>
      </c>
      <c r="E268" s="2">
        <v>44.75</v>
      </c>
      <c r="H268" s="13">
        <f>IF(int=Weekly,-$B$4,IF(int=Bi_Weekly,0,IF(int=Monthly,0,IF(int=Quarterly,0,IF(int=Yearly,0,IF(int=None,0,0))))))</f>
        <v>0</v>
      </c>
      <c r="I268" s="11">
        <f t="shared" si="37"/>
        <v>0</v>
      </c>
      <c r="J268" s="19">
        <f t="shared" si="38"/>
        <v>0</v>
      </c>
      <c r="K268" s="11">
        <f t="shared" si="39"/>
        <v>0</v>
      </c>
      <c r="L268" s="11">
        <f t="shared" si="40"/>
        <v>0</v>
      </c>
      <c r="M268" s="11">
        <f t="shared" si="44"/>
        <v>402.71119985327022</v>
      </c>
      <c r="N268" s="11">
        <f t="shared" si="45"/>
        <v>846.80230835077032</v>
      </c>
      <c r="O268" s="11">
        <f t="shared" si="46"/>
        <v>833.48370232033346</v>
      </c>
      <c r="P268" s="11">
        <f t="shared" si="47"/>
        <v>135.1167990008976</v>
      </c>
      <c r="Q268" s="13">
        <f t="shared" si="41"/>
        <v>-59672.640000000123</v>
      </c>
      <c r="R268" s="13">
        <f t="shared" si="42"/>
        <v>75976.426714914138</v>
      </c>
      <c r="S268" s="13"/>
      <c r="T268" s="13">
        <f t="shared" si="43"/>
        <v>59672.640000000123</v>
      </c>
      <c r="U268" s="5">
        <f t="shared" si="48"/>
        <v>0.27322046946329115</v>
      </c>
    </row>
    <row r="269" spans="1:21" ht="12.75" customHeight="1" x14ac:dyDescent="0.2">
      <c r="A269" s="6">
        <v>40957</v>
      </c>
      <c r="B269" s="2">
        <v>59.12189</v>
      </c>
      <c r="C269" s="2">
        <v>27.990390000000001</v>
      </c>
      <c r="D269" s="2">
        <v>28.44707</v>
      </c>
      <c r="E269" s="2">
        <v>44.87</v>
      </c>
      <c r="H269" s="13">
        <f>IF(int=Weekly,-$B$4,IF(int=Bi_Weekly,-$B$4,IF(int=Monthly,-$B$4,IF(int=Quarterly,0,IF(int=Yearly,0,IF(int=None,0,0))))))</f>
        <v>-489.12</v>
      </c>
      <c r="I269" s="11">
        <f t="shared" si="37"/>
        <v>2.6531760740395813</v>
      </c>
      <c r="J269" s="19">
        <f t="shared" si="38"/>
        <v>5.0763622800539752</v>
      </c>
      <c r="K269" s="11">
        <f t="shared" si="39"/>
        <v>4.9725157634863626</v>
      </c>
      <c r="L269" s="11">
        <f t="shared" si="40"/>
        <v>1.0857221305995099</v>
      </c>
      <c r="M269" s="11">
        <f t="shared" si="44"/>
        <v>405.36437592730982</v>
      </c>
      <c r="N269" s="11">
        <f t="shared" si="45"/>
        <v>851.87867063082433</v>
      </c>
      <c r="O269" s="11">
        <f t="shared" si="46"/>
        <v>838.45621808381986</v>
      </c>
      <c r="P269" s="11">
        <f t="shared" si="47"/>
        <v>136.20252113149712</v>
      </c>
      <c r="Q269" s="13">
        <f t="shared" si="41"/>
        <v>-60161.760000000126</v>
      </c>
      <c r="R269" s="13">
        <f t="shared" si="42"/>
        <v>77773.354118067335</v>
      </c>
      <c r="S269" s="13"/>
      <c r="T269" s="13">
        <f t="shared" si="43"/>
        <v>60161.760000000126</v>
      </c>
      <c r="U269" s="5">
        <f t="shared" si="48"/>
        <v>0.29273734874224377</v>
      </c>
    </row>
    <row r="270" spans="1:21" ht="12.75" customHeight="1" x14ac:dyDescent="0.2">
      <c r="A270" s="6">
        <v>40964</v>
      </c>
      <c r="B270" s="2">
        <v>59.3369</v>
      </c>
      <c r="C270" s="2">
        <v>28.013819999999999</v>
      </c>
      <c r="D270" s="2">
        <v>28.326239999999999</v>
      </c>
      <c r="E270" s="2">
        <v>44.87</v>
      </c>
      <c r="H270" s="13">
        <f>IF(int=Weekly,-$B$4,IF(int=Bi_Weekly,0,IF(int=Monthly,0,IF(int=Quarterly,0,IF(int=Yearly,0,IF(int=None,0,0))))))</f>
        <v>0</v>
      </c>
      <c r="I270" s="11">
        <f t="shared" si="37"/>
        <v>0</v>
      </c>
      <c r="J270" s="19">
        <f t="shared" si="38"/>
        <v>0</v>
      </c>
      <c r="K270" s="11">
        <f t="shared" si="39"/>
        <v>0</v>
      </c>
      <c r="L270" s="11">
        <f t="shared" si="40"/>
        <v>0</v>
      </c>
      <c r="M270" s="11">
        <f t="shared" si="44"/>
        <v>405.36437592730982</v>
      </c>
      <c r="N270" s="11">
        <f t="shared" si="45"/>
        <v>851.87867063082433</v>
      </c>
      <c r="O270" s="11">
        <f t="shared" si="46"/>
        <v>838.45621808381986</v>
      </c>
      <c r="P270" s="11">
        <f t="shared" si="47"/>
        <v>136.20252113149712</v>
      </c>
      <c r="Q270" s="13">
        <f t="shared" si="41"/>
        <v>-60161.760000000126</v>
      </c>
      <c r="R270" s="13">
        <f t="shared" si="42"/>
        <v>77779.160364957279</v>
      </c>
      <c r="S270" s="13"/>
      <c r="T270" s="13">
        <f t="shared" si="43"/>
        <v>60161.760000000126</v>
      </c>
      <c r="U270" s="5">
        <f t="shared" si="48"/>
        <v>0.29283385933119521</v>
      </c>
    </row>
    <row r="271" spans="1:21" ht="12.75" customHeight="1" x14ac:dyDescent="0.2">
      <c r="A271" s="6">
        <v>40971</v>
      </c>
      <c r="B271" s="2">
        <v>59.536340000000003</v>
      </c>
      <c r="C271" s="2">
        <v>27.79034</v>
      </c>
      <c r="D271" s="2">
        <v>27.506239999999998</v>
      </c>
      <c r="E271" s="2">
        <v>44.16</v>
      </c>
      <c r="H271" s="13">
        <f>IF(int=Weekly,-$B$4,IF(int=Bi_Weekly,-$B$4,IF(int=Monthly,0,IF(int=Quarterly,0,IF(int=Yearly,0,IF(int=None,0,0))))))</f>
        <v>-489.12</v>
      </c>
      <c r="I271" s="11">
        <f t="shared" si="37"/>
        <v>2.6347065338581444</v>
      </c>
      <c r="J271" s="19">
        <f t="shared" si="38"/>
        <v>5.1129046999784817</v>
      </c>
      <c r="K271" s="11">
        <f t="shared" si="39"/>
        <v>5.142596879835267</v>
      </c>
      <c r="L271" s="11">
        <f t="shared" si="40"/>
        <v>1.1031782608695655</v>
      </c>
      <c r="M271" s="11">
        <f t="shared" si="44"/>
        <v>407.99908246116797</v>
      </c>
      <c r="N271" s="11">
        <f t="shared" si="45"/>
        <v>856.99157533080279</v>
      </c>
      <c r="O271" s="11">
        <f t="shared" si="46"/>
        <v>843.59881496365517</v>
      </c>
      <c r="P271" s="11">
        <f t="shared" si="47"/>
        <v>137.30569939236668</v>
      </c>
      <c r="Q271" s="13">
        <f t="shared" si="41"/>
        <v>-60650.880000000128</v>
      </c>
      <c r="R271" s="13">
        <f t="shared" si="42"/>
        <v>77374.51050194756</v>
      </c>
      <c r="S271" s="13"/>
      <c r="T271" s="13">
        <f t="shared" si="43"/>
        <v>60650.880000000128</v>
      </c>
      <c r="U271" s="5">
        <f t="shared" si="48"/>
        <v>0.27573599100206603</v>
      </c>
    </row>
    <row r="272" spans="1:21" ht="12.75" customHeight="1" x14ac:dyDescent="0.2">
      <c r="A272" s="6">
        <v>40978</v>
      </c>
      <c r="B272" s="2">
        <v>59.618980000000001</v>
      </c>
      <c r="C272" s="2">
        <v>28.017530000000001</v>
      </c>
      <c r="D272" s="2">
        <v>27.975259999999999</v>
      </c>
      <c r="E272" s="2">
        <v>44.13</v>
      </c>
      <c r="H272" s="13">
        <f>IF(int=Weekly,-$B$4,IF(int=Bi_Weekly,0,IF(int=Monthly,0,IF(int=Quarterly,-$B$4,IF(int=Yearly,0,IF(int=None,0,0))))))</f>
        <v>0</v>
      </c>
      <c r="I272" s="11">
        <f t="shared" si="37"/>
        <v>0</v>
      </c>
      <c r="J272" s="19">
        <f t="shared" si="38"/>
        <v>0</v>
      </c>
      <c r="K272" s="11">
        <f t="shared" si="39"/>
        <v>0</v>
      </c>
      <c r="L272" s="11">
        <f t="shared" si="40"/>
        <v>0</v>
      </c>
      <c r="M272" s="11">
        <f t="shared" si="44"/>
        <v>407.99908246116797</v>
      </c>
      <c r="N272" s="11">
        <f t="shared" si="45"/>
        <v>856.99157533080279</v>
      </c>
      <c r="O272" s="11">
        <f t="shared" si="46"/>
        <v>843.59881496365517</v>
      </c>
      <c r="P272" s="11">
        <f t="shared" si="47"/>
        <v>137.30569939236668</v>
      </c>
      <c r="Q272" s="13">
        <f t="shared" si="41"/>
        <v>-60650.880000000128</v>
      </c>
      <c r="R272" s="13">
        <f t="shared" si="42"/>
        <v>77994.473007334047</v>
      </c>
      <c r="S272" s="13"/>
      <c r="T272" s="13">
        <f t="shared" si="43"/>
        <v>60650.880000000128</v>
      </c>
      <c r="U272" s="5">
        <f t="shared" si="48"/>
        <v>0.28595781309906609</v>
      </c>
    </row>
    <row r="273" spans="1:21" ht="12.75" customHeight="1" x14ac:dyDescent="0.2">
      <c r="A273" s="6">
        <v>40985</v>
      </c>
      <c r="B273" s="2">
        <v>61.088009999999997</v>
      </c>
      <c r="C273" s="2">
        <v>28.481200000000001</v>
      </c>
      <c r="D273" s="2">
        <v>28.482119999999998</v>
      </c>
      <c r="E273" s="2">
        <v>44.15</v>
      </c>
      <c r="H273" s="13">
        <f>IF(int=Weekly,-$B$4,IF(int=Bi_Weekly,-$B$4,IF(int=Monthly,-$B$4,IF(int=Quarterly,0,IF(int=Yearly,0,IF(int=None,0,0))))))</f>
        <v>-489.12</v>
      </c>
      <c r="I273" s="11">
        <f t="shared" si="37"/>
        <v>2.5677834979401033</v>
      </c>
      <c r="J273" s="19">
        <f t="shared" si="38"/>
        <v>4.9888824909062821</v>
      </c>
      <c r="K273" s="11">
        <f t="shared" si="39"/>
        <v>4.9663966025000956</v>
      </c>
      <c r="L273" s="11">
        <f t="shared" si="40"/>
        <v>1.1034281313703287</v>
      </c>
      <c r="M273" s="11">
        <f t="shared" si="44"/>
        <v>410.5668659591081</v>
      </c>
      <c r="N273" s="11">
        <f t="shared" si="45"/>
        <v>861.98045782170902</v>
      </c>
      <c r="O273" s="11">
        <f t="shared" si="46"/>
        <v>848.56521156615531</v>
      </c>
      <c r="P273" s="11">
        <f t="shared" si="47"/>
        <v>138.409127523737</v>
      </c>
      <c r="Q273" s="13">
        <f t="shared" si="41"/>
        <v>-61140.000000000131</v>
      </c>
      <c r="R273" s="13">
        <f t="shared" si="42"/>
        <v>79910.649792515935</v>
      </c>
      <c r="S273" s="13"/>
      <c r="T273" s="13">
        <f t="shared" si="43"/>
        <v>61140.000000000131</v>
      </c>
      <c r="U273" s="5">
        <f t="shared" si="48"/>
        <v>0.30701095506241027</v>
      </c>
    </row>
    <row r="274" spans="1:21" ht="12.75" customHeight="1" x14ac:dyDescent="0.2">
      <c r="A274" s="6">
        <v>40992</v>
      </c>
      <c r="B274" s="2">
        <v>60.788510000000002</v>
      </c>
      <c r="C274" s="2">
        <v>28.2059</v>
      </c>
      <c r="D274" s="2">
        <v>28.494720000000001</v>
      </c>
      <c r="E274" s="2">
        <v>43.97</v>
      </c>
      <c r="H274" s="13">
        <f>IF(int=Weekly,-$B$4,IF(int=Bi_Weekly,0,IF(int=Monthly,0,IF(int=Quarterly,0,IF(int=Yearly,0,IF(int=None,0,0))))))</f>
        <v>0</v>
      </c>
      <c r="I274" s="11">
        <f t="shared" si="37"/>
        <v>0</v>
      </c>
      <c r="J274" s="19">
        <f t="shared" si="38"/>
        <v>0</v>
      </c>
      <c r="K274" s="11">
        <f t="shared" si="39"/>
        <v>0</v>
      </c>
      <c r="L274" s="11">
        <f t="shared" si="40"/>
        <v>0</v>
      </c>
      <c r="M274" s="11">
        <f t="shared" si="44"/>
        <v>410.5668659591081</v>
      </c>
      <c r="N274" s="11">
        <f t="shared" si="45"/>
        <v>861.98045782170902</v>
      </c>
      <c r="O274" s="11">
        <f t="shared" si="46"/>
        <v>848.56521156615531</v>
      </c>
      <c r="P274" s="11">
        <f t="shared" si="47"/>
        <v>138.409127523737</v>
      </c>
      <c r="Q274" s="13">
        <f t="shared" si="41"/>
        <v>-61140.000000000131</v>
      </c>
      <c r="R274" s="13">
        <f t="shared" si="42"/>
        <v>79536.160074834333</v>
      </c>
      <c r="S274" s="13"/>
      <c r="T274" s="13">
        <f t="shared" si="43"/>
        <v>61140.000000000131</v>
      </c>
      <c r="U274" s="5">
        <f t="shared" si="48"/>
        <v>0.30088583701069949</v>
      </c>
    </row>
    <row r="275" spans="1:21" ht="12.75" customHeight="1" x14ac:dyDescent="0.2">
      <c r="A275" s="6">
        <v>40999</v>
      </c>
      <c r="B275" s="2">
        <v>61.299660000000003</v>
      </c>
      <c r="C275" s="2">
        <v>28.311450000000001</v>
      </c>
      <c r="D275" s="2">
        <v>28.59742</v>
      </c>
      <c r="E275" s="2">
        <v>44.22</v>
      </c>
      <c r="H275" s="13">
        <f>IF(int=Weekly,-$B$4,IF(int=Bi_Weekly,-$B$4,IF(int=Monthly,0,IF(int=Quarterly,0,IF(int=Yearly,0,IF(int=None,0,0))))))</f>
        <v>-489.12</v>
      </c>
      <c r="I275" s="11">
        <f t="shared" si="37"/>
        <v>2.5589176840458818</v>
      </c>
      <c r="J275" s="19">
        <f t="shared" si="38"/>
        <v>5.0187948692136928</v>
      </c>
      <c r="K275" s="11">
        <f t="shared" si="39"/>
        <v>4.9463729245505368</v>
      </c>
      <c r="L275" s="11">
        <f t="shared" si="40"/>
        <v>1.1016814111261874</v>
      </c>
      <c r="M275" s="11">
        <f t="shared" si="44"/>
        <v>413.12578364315397</v>
      </c>
      <c r="N275" s="11">
        <f t="shared" si="45"/>
        <v>866.99925269092273</v>
      </c>
      <c r="O275" s="11">
        <f t="shared" si="46"/>
        <v>853.5115844907059</v>
      </c>
      <c r="P275" s="11">
        <f t="shared" si="47"/>
        <v>139.51080893486318</v>
      </c>
      <c r="Q275" s="13">
        <f t="shared" si="41"/>
        <v>-61629.120000000134</v>
      </c>
      <c r="R275" s="13">
        <f t="shared" si="42"/>
        <v>80447.873294801175</v>
      </c>
      <c r="S275" s="13"/>
      <c r="T275" s="13">
        <f t="shared" si="43"/>
        <v>61629.120000000134</v>
      </c>
      <c r="U275" s="5">
        <f t="shared" si="48"/>
        <v>0.30535489221330758</v>
      </c>
    </row>
    <row r="276" spans="1:21" ht="12.75" customHeight="1" x14ac:dyDescent="0.2">
      <c r="A276" s="6">
        <v>41006</v>
      </c>
      <c r="B276" s="2">
        <v>60.883229999999998</v>
      </c>
      <c r="C276" s="2">
        <v>28.029440000000001</v>
      </c>
      <c r="D276" s="2">
        <v>28.243490000000001</v>
      </c>
      <c r="E276" s="2">
        <v>44.25</v>
      </c>
      <c r="H276" s="13">
        <f>IF(int=Weekly,-$B$4,IF(int=Bi_Weekly,0,IF(int=Monthly,0,IF(int=Quarterly,0,IF(int=Yearly,0,IF(int=None,0,0))))))</f>
        <v>0</v>
      </c>
      <c r="I276" s="11">
        <f t="shared" si="37"/>
        <v>0</v>
      </c>
      <c r="J276" s="19">
        <f t="shared" si="38"/>
        <v>0</v>
      </c>
      <c r="K276" s="11">
        <f t="shared" si="39"/>
        <v>0</v>
      </c>
      <c r="L276" s="11">
        <f t="shared" si="40"/>
        <v>0</v>
      </c>
      <c r="M276" s="11">
        <f t="shared" si="44"/>
        <v>413.12578364315397</v>
      </c>
      <c r="N276" s="11">
        <f t="shared" si="45"/>
        <v>866.99925269092273</v>
      </c>
      <c r="O276" s="11">
        <f t="shared" si="46"/>
        <v>853.5115844907059</v>
      </c>
      <c r="P276" s="11">
        <f t="shared" si="47"/>
        <v>139.51080893486318</v>
      </c>
      <c r="Q276" s="13">
        <f t="shared" si="41"/>
        <v>-61629.120000000134</v>
      </c>
      <c r="R276" s="13">
        <f t="shared" si="42"/>
        <v>79733.43483463653</v>
      </c>
      <c r="S276" s="13"/>
      <c r="T276" s="13">
        <f t="shared" si="43"/>
        <v>61629.120000000134</v>
      </c>
      <c r="U276" s="5">
        <f t="shared" si="48"/>
        <v>0.2937623453756335</v>
      </c>
    </row>
    <row r="277" spans="1:21" ht="12.75" customHeight="1" x14ac:dyDescent="0.2">
      <c r="A277" s="6">
        <v>41013</v>
      </c>
      <c r="B277" s="2">
        <v>59.687930000000001</v>
      </c>
      <c r="C277" s="2">
        <v>27.471869999999999</v>
      </c>
      <c r="D277" s="2">
        <v>27.53303</v>
      </c>
      <c r="E277" s="2">
        <v>44.45</v>
      </c>
      <c r="H277" s="13">
        <f>IF(int=Weekly,-$B$4,IF(int=Bi_Weekly,-$B$4,IF(int=Monthly,-$B$4,IF(int=Quarterly,0,IF(int=Yearly,0,IF(int=None,0,0))))))</f>
        <v>-489.12</v>
      </c>
      <c r="I277" s="11">
        <f t="shared" si="37"/>
        <v>2.6280151447704752</v>
      </c>
      <c r="J277" s="19">
        <f t="shared" si="38"/>
        <v>5.1721764845276281</v>
      </c>
      <c r="K277" s="11">
        <f t="shared" si="39"/>
        <v>5.1375930654926103</v>
      </c>
      <c r="L277" s="11">
        <f t="shared" si="40"/>
        <v>1.0959809223847019</v>
      </c>
      <c r="M277" s="11">
        <f t="shared" si="44"/>
        <v>415.75379878792444</v>
      </c>
      <c r="N277" s="11">
        <f t="shared" si="45"/>
        <v>872.17142917545038</v>
      </c>
      <c r="O277" s="11">
        <f t="shared" si="46"/>
        <v>858.64917755619854</v>
      </c>
      <c r="P277" s="11">
        <f t="shared" si="47"/>
        <v>140.60678985724789</v>
      </c>
      <c r="Q277" s="13">
        <f t="shared" si="41"/>
        <v>-62118.240000000136</v>
      </c>
      <c r="R277" s="13">
        <f t="shared" si="42"/>
        <v>78666.849133594704</v>
      </c>
      <c r="S277" s="13"/>
      <c r="T277" s="13">
        <f t="shared" si="43"/>
        <v>62118.240000000136</v>
      </c>
      <c r="U277" s="5">
        <f t="shared" si="48"/>
        <v>0.2664049904439425</v>
      </c>
    </row>
    <row r="278" spans="1:21" ht="12.75" customHeight="1" x14ac:dyDescent="0.2">
      <c r="A278" s="6">
        <v>41020</v>
      </c>
      <c r="B278" s="2">
        <v>60.052660000000003</v>
      </c>
      <c r="C278" s="2">
        <v>27.810960000000001</v>
      </c>
      <c r="D278" s="2">
        <v>27.798549999999999</v>
      </c>
      <c r="E278" s="2">
        <v>65.730002999999996</v>
      </c>
      <c r="H278" s="13">
        <f>IF(int=Weekly,-$B$4,IF(int=Bi_Weekly,0,IF(int=Monthly,0,IF(int=Quarterly,0,IF(int=Yearly,0,IF(int=None,0,0))))))</f>
        <v>0</v>
      </c>
      <c r="I278" s="11">
        <f t="shared" si="37"/>
        <v>0</v>
      </c>
      <c r="J278" s="19">
        <f t="shared" si="38"/>
        <v>0</v>
      </c>
      <c r="K278" s="11">
        <f t="shared" si="39"/>
        <v>0</v>
      </c>
      <c r="L278" s="11">
        <f t="shared" si="40"/>
        <v>0</v>
      </c>
      <c r="M278" s="11">
        <f t="shared" si="44"/>
        <v>415.75379878792444</v>
      </c>
      <c r="N278" s="11">
        <f t="shared" si="45"/>
        <v>872.17142917545038</v>
      </c>
      <c r="O278" s="11">
        <f t="shared" si="46"/>
        <v>858.64917755619854</v>
      </c>
      <c r="P278" s="11">
        <f t="shared" si="47"/>
        <v>140.60678985724789</v>
      </c>
      <c r="Q278" s="13">
        <f t="shared" si="41"/>
        <v>-62118.240000000136</v>
      </c>
      <c r="R278" s="13">
        <f t="shared" si="42"/>
        <v>82334.333066153064</v>
      </c>
      <c r="S278" s="13"/>
      <c r="T278" s="13">
        <f t="shared" si="43"/>
        <v>62118.240000000136</v>
      </c>
      <c r="U278" s="5">
        <f t="shared" si="48"/>
        <v>0.32544536139711755</v>
      </c>
    </row>
    <row r="279" spans="1:21" ht="12.75" customHeight="1" x14ac:dyDescent="0.2">
      <c r="A279" s="6">
        <v>41027</v>
      </c>
      <c r="B279" s="2">
        <v>61.145389999999999</v>
      </c>
      <c r="C279" s="2">
        <v>28.473549999999999</v>
      </c>
      <c r="D279" s="2">
        <v>28.522220000000001</v>
      </c>
      <c r="E279" s="2">
        <v>65.849997999999999</v>
      </c>
      <c r="H279" s="13">
        <f>IF(int=Weekly,-$B$4,IF(int=Bi_Weekly,-$B$4,IF(int=Monthly,0,IF(int=Quarterly,0,IF(int=Yearly,0,IF(int=None,0,0))))))</f>
        <v>-489.12</v>
      </c>
      <c r="I279" s="11">
        <f t="shared" si="37"/>
        <v>2.5653738409387854</v>
      </c>
      <c r="J279" s="19">
        <f t="shared" si="38"/>
        <v>4.9902228559487662</v>
      </c>
      <c r="K279" s="11">
        <f t="shared" si="39"/>
        <v>4.9594142391440776</v>
      </c>
      <c r="L279" s="11">
        <f t="shared" si="40"/>
        <v>0.73980794957655138</v>
      </c>
      <c r="M279" s="11">
        <f t="shared" si="44"/>
        <v>418.31917262886321</v>
      </c>
      <c r="N279" s="11">
        <f t="shared" si="45"/>
        <v>877.16165203139917</v>
      </c>
      <c r="O279" s="11">
        <f t="shared" si="46"/>
        <v>863.60859179534259</v>
      </c>
      <c r="P279" s="11">
        <f t="shared" si="47"/>
        <v>141.34659780682443</v>
      </c>
      <c r="Q279" s="13">
        <f t="shared" si="41"/>
        <v>-62607.360000000139</v>
      </c>
      <c r="R279" s="13">
        <f t="shared" si="42"/>
        <v>84493.902544030963</v>
      </c>
      <c r="S279" s="13"/>
      <c r="T279" s="13">
        <f t="shared" si="43"/>
        <v>62607.360000000139</v>
      </c>
      <c r="U279" s="5">
        <f t="shared" si="48"/>
        <v>0.34958417898519878</v>
      </c>
    </row>
    <row r="280" spans="1:21" ht="12.75" customHeight="1" x14ac:dyDescent="0.2">
      <c r="A280" s="6">
        <v>41034</v>
      </c>
      <c r="B280" s="2">
        <v>59.668770000000002</v>
      </c>
      <c r="C280" s="2">
        <v>27.507639999999999</v>
      </c>
      <c r="D280" s="2">
        <v>27.4941</v>
      </c>
      <c r="E280" s="2">
        <v>65.970000999999996</v>
      </c>
      <c r="H280" s="13">
        <f>IF(int=Weekly,-$B$4,IF(int=Bi_Weekly,0,IF(int=Monthly,0,IF(int=Quarterly,0,IF(int=Yearly,0,IF(int=None,0,0))))))</f>
        <v>0</v>
      </c>
      <c r="I280" s="11">
        <f t="shared" si="37"/>
        <v>0</v>
      </c>
      <c r="J280" s="19">
        <f t="shared" si="38"/>
        <v>0</v>
      </c>
      <c r="K280" s="11">
        <f t="shared" si="39"/>
        <v>0</v>
      </c>
      <c r="L280" s="11">
        <f t="shared" si="40"/>
        <v>0</v>
      </c>
      <c r="M280" s="11">
        <f t="shared" si="44"/>
        <v>418.31917262886321</v>
      </c>
      <c r="N280" s="11">
        <f t="shared" si="45"/>
        <v>877.16165203139917</v>
      </c>
      <c r="O280" s="11">
        <f t="shared" si="46"/>
        <v>863.60859179534259</v>
      </c>
      <c r="P280" s="11">
        <f t="shared" si="47"/>
        <v>141.34659780682443</v>
      </c>
      <c r="Q280" s="13">
        <f t="shared" si="41"/>
        <v>-62607.360000000139</v>
      </c>
      <c r="R280" s="13">
        <f t="shared" si="42"/>
        <v>82158.013626410058</v>
      </c>
      <c r="S280" s="13"/>
      <c r="T280" s="13">
        <f t="shared" si="43"/>
        <v>62607.360000000139</v>
      </c>
      <c r="U280" s="5">
        <f t="shared" si="48"/>
        <v>0.31227404615703125</v>
      </c>
    </row>
    <row r="281" spans="1:21" ht="12.75" customHeight="1" x14ac:dyDescent="0.2">
      <c r="A281" s="6">
        <v>41041</v>
      </c>
      <c r="B281" s="2">
        <v>59.03669</v>
      </c>
      <c r="C281" s="2">
        <v>27.49691</v>
      </c>
      <c r="D281" s="2">
        <v>27.464390000000002</v>
      </c>
      <c r="E281" s="2">
        <v>68.199996999999996</v>
      </c>
      <c r="H281" s="13">
        <f>IF(int=Weekly,-$B$4,IF(int=Bi_Weekly,-$B$4,IF(int=Monthly,-$B$4,IF(int=Quarterly,0,IF(int=Yearly,0,IF(int=None,0,0))))))</f>
        <v>-489.12</v>
      </c>
      <c r="I281" s="11">
        <f t="shared" ref="I281:I344" si="49">(ABS((H281*$B$19)/B281))</f>
        <v>2.657005059057342</v>
      </c>
      <c r="J281" s="19">
        <f t="shared" ref="J281:J344" si="50">(ABS((H281*$C$19)/C281))</f>
        <v>5.1674664535033212</v>
      </c>
      <c r="K281" s="11">
        <f t="shared" ref="K281:K344" si="51">(ABS((H281*$D$19)/D281))</f>
        <v>5.1504331244932073</v>
      </c>
      <c r="L281" s="11">
        <f t="shared" ref="L281:L344" si="52">(ABS((H281*$E$19)/E281))</f>
        <v>0.71431604315173225</v>
      </c>
      <c r="M281" s="11">
        <f t="shared" si="44"/>
        <v>420.97617768792054</v>
      </c>
      <c r="N281" s="11">
        <f t="shared" si="45"/>
        <v>882.32911848490244</v>
      </c>
      <c r="O281" s="11">
        <f t="shared" si="46"/>
        <v>868.75902491983584</v>
      </c>
      <c r="P281" s="11">
        <f t="shared" si="47"/>
        <v>142.06091384997617</v>
      </c>
      <c r="Q281" s="13">
        <f t="shared" si="41"/>
        <v>-63096.480000000141</v>
      </c>
      <c r="R281" s="13">
        <f t="shared" si="42"/>
        <v>82662.855035709115</v>
      </c>
      <c r="S281" s="13"/>
      <c r="T281" s="13">
        <f t="shared" si="43"/>
        <v>63096.480000000141</v>
      </c>
      <c r="U281" s="5">
        <f t="shared" si="48"/>
        <v>0.31010248171861465</v>
      </c>
    </row>
    <row r="282" spans="1:21" ht="12.75" customHeight="1" x14ac:dyDescent="0.2">
      <c r="A282" s="6">
        <v>41048</v>
      </c>
      <c r="B282" s="2">
        <v>56.539050000000003</v>
      </c>
      <c r="C282" s="2">
        <v>25.81568</v>
      </c>
      <c r="D282" s="2">
        <v>26.134429999999998</v>
      </c>
      <c r="E282" s="2">
        <v>69.059997999999993</v>
      </c>
      <c r="H282" s="13">
        <f>IF(int=Weekly,-$B$4,IF(int=Bi_Weekly,0,IF(int=Monthly,0,IF(int=Quarterly,0,IF(int=Yearly,0,IF(int=None,0,0))))))</f>
        <v>0</v>
      </c>
      <c r="I282" s="11">
        <f t="shared" si="49"/>
        <v>0</v>
      </c>
      <c r="J282" s="19">
        <f t="shared" si="50"/>
        <v>0</v>
      </c>
      <c r="K282" s="11">
        <f t="shared" si="51"/>
        <v>0</v>
      </c>
      <c r="L282" s="11">
        <f t="shared" si="52"/>
        <v>0</v>
      </c>
      <c r="M282" s="11">
        <f t="shared" si="44"/>
        <v>420.97617768792054</v>
      </c>
      <c r="N282" s="11">
        <f t="shared" si="45"/>
        <v>882.32911848490244</v>
      </c>
      <c r="O282" s="11">
        <f t="shared" si="46"/>
        <v>868.75902491983584</v>
      </c>
      <c r="P282" s="11">
        <f t="shared" si="47"/>
        <v>142.06091384997617</v>
      </c>
      <c r="Q282" s="13">
        <f t="shared" ref="Q282:Q345" si="53">Q281+H282</f>
        <v>-63096.480000000141</v>
      </c>
      <c r="R282" s="13">
        <f t="shared" ref="R282:R345" si="54">(M282*B282)+(N282*C282)+(O282*D282)+(P282*E282)</f>
        <v>79094.767686587773</v>
      </c>
      <c r="S282" s="13"/>
      <c r="T282" s="13">
        <f t="shared" ref="T282:T345" si="55">ABS(Q282)</f>
        <v>63096.480000000141</v>
      </c>
      <c r="U282" s="5">
        <f t="shared" si="48"/>
        <v>0.25355277642409835</v>
      </c>
    </row>
    <row r="283" spans="1:21" ht="12.75" customHeight="1" x14ac:dyDescent="0.2">
      <c r="A283" s="6">
        <v>41055</v>
      </c>
      <c r="B283" s="2">
        <v>57.538310000000003</v>
      </c>
      <c r="C283" s="2">
        <v>26.656690000000001</v>
      </c>
      <c r="D283" s="2">
        <v>26.627510000000001</v>
      </c>
      <c r="E283" s="2">
        <v>68.730002999999996</v>
      </c>
      <c r="H283" s="13">
        <f>IF(int=Weekly,-$B$4,IF(int=Bi_Weekly,-$B$4,IF(int=Monthly,0,IF(int=Quarterly,0,IF(int=Yearly,0,IF(int=None,0,0))))))</f>
        <v>-489.12</v>
      </c>
      <c r="I283" s="11">
        <f t="shared" si="49"/>
        <v>2.7261972762147515</v>
      </c>
      <c r="J283" s="19">
        <f t="shared" si="50"/>
        <v>5.330345215403713</v>
      </c>
      <c r="K283" s="11">
        <f t="shared" si="51"/>
        <v>5.3123068585834723</v>
      </c>
      <c r="L283" s="11">
        <f t="shared" si="52"/>
        <v>0.70880765129604328</v>
      </c>
      <c r="M283" s="11">
        <f t="shared" ref="M283:M346" si="56">M282+I283</f>
        <v>423.70237496413529</v>
      </c>
      <c r="N283" s="11">
        <f t="shared" ref="N283:N346" si="57">N282+J283</f>
        <v>887.65946370030611</v>
      </c>
      <c r="O283" s="11">
        <f t="shared" ref="O283:O346" si="58">O282+K283</f>
        <v>874.07133177841934</v>
      </c>
      <c r="P283" s="11">
        <f t="shared" ref="P283:P346" si="59">P282+L283</f>
        <v>142.76972150127222</v>
      </c>
      <c r="Q283" s="13">
        <f t="shared" si="53"/>
        <v>-63585.600000000144</v>
      </c>
      <c r="R283" s="13">
        <f t="shared" si="54"/>
        <v>81128.088262582765</v>
      </c>
      <c r="S283" s="13"/>
      <c r="T283" s="13">
        <f t="shared" si="55"/>
        <v>63585.600000000144</v>
      </c>
      <c r="U283" s="5">
        <f t="shared" ref="U283:U346" si="60">IRR(Q283:R283)</f>
        <v>0.27588775229898865</v>
      </c>
    </row>
    <row r="284" spans="1:21" ht="12.75" customHeight="1" x14ac:dyDescent="0.2">
      <c r="A284" s="6">
        <v>41062</v>
      </c>
      <c r="B284" s="2">
        <v>55.835529999999999</v>
      </c>
      <c r="C284" s="2">
        <v>25.575970000000002</v>
      </c>
      <c r="D284" s="2">
        <v>25.65128</v>
      </c>
      <c r="E284" s="2">
        <v>68.080001999999993</v>
      </c>
      <c r="H284" s="13">
        <f>IF(int=Weekly,-$B$4,IF(int=Bi_Weekly,0,IF(int=Monthly,0,IF(int=Quarterly,0,IF(int=Yearly,0,IF(int=None,0,0))))))</f>
        <v>0</v>
      </c>
      <c r="I284" s="11">
        <f t="shared" si="49"/>
        <v>0</v>
      </c>
      <c r="J284" s="19">
        <f t="shared" si="50"/>
        <v>0</v>
      </c>
      <c r="K284" s="11">
        <f t="shared" si="51"/>
        <v>0</v>
      </c>
      <c r="L284" s="11">
        <f t="shared" si="52"/>
        <v>0</v>
      </c>
      <c r="M284" s="11">
        <f t="shared" si="56"/>
        <v>423.70237496413529</v>
      </c>
      <c r="N284" s="11">
        <f t="shared" si="57"/>
        <v>887.65946370030611</v>
      </c>
      <c r="O284" s="11">
        <f t="shared" si="58"/>
        <v>874.07133177841934</v>
      </c>
      <c r="P284" s="11">
        <f t="shared" si="59"/>
        <v>142.76972150127222</v>
      </c>
      <c r="Q284" s="13">
        <f t="shared" si="53"/>
        <v>-63585.600000000144</v>
      </c>
      <c r="R284" s="13">
        <f t="shared" si="54"/>
        <v>78501.209878963535</v>
      </c>
      <c r="S284" s="13"/>
      <c r="T284" s="13">
        <f t="shared" si="55"/>
        <v>63585.600000000144</v>
      </c>
      <c r="U284" s="5">
        <f t="shared" si="60"/>
        <v>0.23457527929221955</v>
      </c>
    </row>
    <row r="285" spans="1:21" ht="12.75" customHeight="1" x14ac:dyDescent="0.2">
      <c r="A285" s="6">
        <v>41069</v>
      </c>
      <c r="B285" s="2">
        <v>57.939599999999999</v>
      </c>
      <c r="C285" s="2">
        <v>26.432120000000001</v>
      </c>
      <c r="D285" s="2">
        <v>26.646699999999999</v>
      </c>
      <c r="E285" s="2">
        <v>68.279999000000004</v>
      </c>
      <c r="H285" s="13">
        <f>IF(int=Weekly,-$B$4,IF(int=Bi_Weekly,-$B$4,IF(int=Monthly,-$B$4,IF(int=Quarterly,-$B$4,IF(int=Yearly,-$B$4,IF(int=None,0,0))))))</f>
        <v>-489.12</v>
      </c>
      <c r="I285" s="11">
        <f t="shared" si="49"/>
        <v>2.7073156183335749</v>
      </c>
      <c r="J285" s="19">
        <f t="shared" si="50"/>
        <v>5.3756323745503574</v>
      </c>
      <c r="K285" s="11">
        <f t="shared" si="51"/>
        <v>5.3084811252425261</v>
      </c>
      <c r="L285" s="11">
        <f t="shared" si="52"/>
        <v>0.71347909656530617</v>
      </c>
      <c r="M285" s="11">
        <f t="shared" si="56"/>
        <v>426.40969058246884</v>
      </c>
      <c r="N285" s="11">
        <f t="shared" si="57"/>
        <v>893.03509607485648</v>
      </c>
      <c r="O285" s="11">
        <f t="shared" si="58"/>
        <v>879.3798129036619</v>
      </c>
      <c r="P285" s="11">
        <f t="shared" si="59"/>
        <v>143.48320059783751</v>
      </c>
      <c r="Q285" s="13">
        <f t="shared" si="53"/>
        <v>-64074.720000000147</v>
      </c>
      <c r="R285" s="13">
        <f t="shared" si="54"/>
        <v>81540.420585971297</v>
      </c>
      <c r="S285" s="13"/>
      <c r="T285" s="13">
        <f t="shared" si="55"/>
        <v>64074.720000000147</v>
      </c>
      <c r="U285" s="5">
        <f t="shared" si="60"/>
        <v>0.27258333061730311</v>
      </c>
    </row>
    <row r="286" spans="1:21" ht="12.75" customHeight="1" x14ac:dyDescent="0.2">
      <c r="A286" s="6">
        <v>41076</v>
      </c>
      <c r="B286" s="2">
        <v>58.7121</v>
      </c>
      <c r="C286" s="2">
        <v>26.282029999999999</v>
      </c>
      <c r="D286" s="2">
        <v>26.614039999999999</v>
      </c>
      <c r="E286" s="2">
        <v>68.180000000000007</v>
      </c>
      <c r="H286" s="13">
        <f>IF(int=Weekly,-$B$4,IF(int=Bi_Weekly,0,IF(int=Monthly,0,IF(int=Quarterly,0,IF(int=Yearly,0,IF(int=None,0,0))))))</f>
        <v>0</v>
      </c>
      <c r="I286" s="11">
        <f t="shared" si="49"/>
        <v>0</v>
      </c>
      <c r="J286" s="19">
        <f t="shared" si="50"/>
        <v>0</v>
      </c>
      <c r="K286" s="11">
        <f t="shared" si="51"/>
        <v>0</v>
      </c>
      <c r="L286" s="11">
        <f t="shared" si="52"/>
        <v>0</v>
      </c>
      <c r="M286" s="11">
        <f t="shared" si="56"/>
        <v>426.40969058246884</v>
      </c>
      <c r="N286" s="11">
        <f t="shared" si="57"/>
        <v>893.03509607485648</v>
      </c>
      <c r="O286" s="11">
        <f t="shared" si="58"/>
        <v>879.3798129036619</v>
      </c>
      <c r="P286" s="11">
        <f t="shared" si="59"/>
        <v>143.48320059783751</v>
      </c>
      <c r="Q286" s="13">
        <f t="shared" si="53"/>
        <v>-64074.720000000147</v>
      </c>
      <c r="R286" s="13">
        <f t="shared" si="54"/>
        <v>81692.717713110353</v>
      </c>
      <c r="S286" s="13"/>
      <c r="T286" s="13">
        <f t="shared" si="55"/>
        <v>64074.720000000147</v>
      </c>
      <c r="U286" s="5">
        <f t="shared" si="60"/>
        <v>0.27496019823590578</v>
      </c>
    </row>
    <row r="287" spans="1:21" ht="12.75" customHeight="1" x14ac:dyDescent="0.2">
      <c r="A287" s="6">
        <v>41083</v>
      </c>
      <c r="B287" s="2">
        <v>58.377330000000001</v>
      </c>
      <c r="C287" s="2">
        <v>26.164100000000001</v>
      </c>
      <c r="D287" s="2">
        <v>26.680340000000001</v>
      </c>
      <c r="E287" s="2">
        <v>69.199996999999996</v>
      </c>
      <c r="H287" s="13">
        <f>IF(int=Weekly,-$B$4,IF(int=Bi_Weekly,-$B$4,IF(int=Monthly,0,IF(int=Quarterly,0,IF(int=Yearly,0,IF(int=None,0,0))))))</f>
        <v>-489.12</v>
      </c>
      <c r="I287" s="11">
        <f t="shared" si="49"/>
        <v>2.6870153876513365</v>
      </c>
      <c r="J287" s="19">
        <f t="shared" si="50"/>
        <v>5.4306993170030688</v>
      </c>
      <c r="K287" s="11">
        <f t="shared" si="51"/>
        <v>5.301787908250045</v>
      </c>
      <c r="L287" s="11">
        <f t="shared" si="52"/>
        <v>0.70399355653151274</v>
      </c>
      <c r="M287" s="11">
        <f t="shared" si="56"/>
        <v>429.09670597012018</v>
      </c>
      <c r="N287" s="11">
        <f t="shared" si="57"/>
        <v>898.4657953918595</v>
      </c>
      <c r="O287" s="11">
        <f t="shared" si="58"/>
        <v>884.68160081191195</v>
      </c>
      <c r="P287" s="11">
        <f t="shared" si="59"/>
        <v>144.18719415436902</v>
      </c>
      <c r="Q287" s="13">
        <f t="shared" si="53"/>
        <v>-64563.840000000149</v>
      </c>
      <c r="R287" s="13">
        <f t="shared" si="54"/>
        <v>82138.428227869677</v>
      </c>
      <c r="S287" s="13"/>
      <c r="T287" s="13">
        <f t="shared" si="55"/>
        <v>64563.840000000149</v>
      </c>
      <c r="U287" s="5">
        <f t="shared" si="60"/>
        <v>0.27220481662598583</v>
      </c>
    </row>
    <row r="288" spans="1:21" ht="12.75" customHeight="1" x14ac:dyDescent="0.2">
      <c r="A288" s="6">
        <v>41090</v>
      </c>
      <c r="B288" s="2">
        <v>59.590649999999997</v>
      </c>
      <c r="C288" s="2">
        <v>26.906680000000001</v>
      </c>
      <c r="D288" s="2">
        <v>27.56475</v>
      </c>
      <c r="E288" s="2">
        <v>70.330001999999993</v>
      </c>
      <c r="H288" s="13">
        <f>IF(int=Weekly,-$B$4,IF(int=Bi_Weekly,0,IF(int=Monthly,0,IF(int=Quarterly,0,IF(int=Yearly,0,IF(int=None,0,0))))))</f>
        <v>0</v>
      </c>
      <c r="I288" s="11">
        <f t="shared" si="49"/>
        <v>0</v>
      </c>
      <c r="J288" s="19">
        <f t="shared" si="50"/>
        <v>0</v>
      </c>
      <c r="K288" s="11">
        <f t="shared" si="51"/>
        <v>0</v>
      </c>
      <c r="L288" s="11">
        <f t="shared" si="52"/>
        <v>0</v>
      </c>
      <c r="M288" s="11">
        <f t="shared" si="56"/>
        <v>429.09670597012018</v>
      </c>
      <c r="N288" s="11">
        <f t="shared" si="57"/>
        <v>898.4657953918595</v>
      </c>
      <c r="O288" s="11">
        <f t="shared" si="58"/>
        <v>884.68160081191195</v>
      </c>
      <c r="P288" s="11">
        <f t="shared" si="59"/>
        <v>144.18719415436902</v>
      </c>
      <c r="Q288" s="13">
        <f t="shared" si="53"/>
        <v>-64563.840000000149</v>
      </c>
      <c r="R288" s="13">
        <f t="shared" si="54"/>
        <v>84271.596078403891</v>
      </c>
      <c r="S288" s="13"/>
      <c r="T288" s="13">
        <f t="shared" si="55"/>
        <v>64563.840000000149</v>
      </c>
      <c r="U288" s="5">
        <f t="shared" si="60"/>
        <v>0.30524448481384781</v>
      </c>
    </row>
    <row r="289" spans="1:21" ht="12.75" customHeight="1" x14ac:dyDescent="0.2">
      <c r="A289" s="6">
        <v>41097</v>
      </c>
      <c r="B289" s="2">
        <v>59.30377</v>
      </c>
      <c r="C289" s="2">
        <v>27.07245</v>
      </c>
      <c r="D289" s="2">
        <v>27.772379999999998</v>
      </c>
      <c r="E289" s="2">
        <v>69.639999000000003</v>
      </c>
      <c r="H289" s="13">
        <f>IF(int=Weekly,-$B$4,IF(int=Bi_Weekly,-$B$4,IF(int=Monthly,-$B$4,IF(int=Quarterly,0,IF(int=Yearly,0,IF(int=None,0,0))))))</f>
        <v>-489.12</v>
      </c>
      <c r="I289" s="11">
        <f t="shared" si="49"/>
        <v>2.6450389916189136</v>
      </c>
      <c r="J289" s="19">
        <f t="shared" si="50"/>
        <v>5.2484854529235436</v>
      </c>
      <c r="K289" s="11">
        <f t="shared" si="51"/>
        <v>5.0933158771412463</v>
      </c>
      <c r="L289" s="11">
        <f t="shared" si="52"/>
        <v>0.6995455585804935</v>
      </c>
      <c r="M289" s="11">
        <f t="shared" si="56"/>
        <v>431.74174496173907</v>
      </c>
      <c r="N289" s="11">
        <f t="shared" si="57"/>
        <v>903.71428084478305</v>
      </c>
      <c r="O289" s="11">
        <f t="shared" si="58"/>
        <v>889.77491668905316</v>
      </c>
      <c r="P289" s="11">
        <f t="shared" si="59"/>
        <v>144.88673971294952</v>
      </c>
      <c r="Q289" s="13">
        <f t="shared" si="53"/>
        <v>-65052.960000000152</v>
      </c>
      <c r="R289" s="13">
        <f t="shared" si="54"/>
        <v>84870.752334545759</v>
      </c>
      <c r="S289" s="13"/>
      <c r="T289" s="13">
        <f t="shared" si="55"/>
        <v>65052.960000000152</v>
      </c>
      <c r="U289" s="5">
        <f t="shared" si="60"/>
        <v>0.30464090080675121</v>
      </c>
    </row>
    <row r="290" spans="1:21" ht="12.75" customHeight="1" x14ac:dyDescent="0.2">
      <c r="A290" s="6">
        <v>41104</v>
      </c>
      <c r="B290" s="2">
        <v>59.399209999999997</v>
      </c>
      <c r="C290" s="2">
        <v>26.944489999999998</v>
      </c>
      <c r="D290" s="2">
        <v>27.692889999999998</v>
      </c>
      <c r="E290" s="2">
        <v>69.940002000000007</v>
      </c>
      <c r="H290" s="13">
        <f>IF(int=Weekly,-$B$4,IF(int=Bi_Weekly,0,IF(int=Monthly,0,IF(int=Quarterly,0,IF(int=Yearly,0,IF(int=None,0,0))))))</f>
        <v>0</v>
      </c>
      <c r="I290" s="11">
        <f t="shared" si="49"/>
        <v>0</v>
      </c>
      <c r="J290" s="19">
        <f t="shared" si="50"/>
        <v>0</v>
      </c>
      <c r="K290" s="11">
        <f t="shared" si="51"/>
        <v>0</v>
      </c>
      <c r="L290" s="11">
        <f t="shared" si="52"/>
        <v>0</v>
      </c>
      <c r="M290" s="11">
        <f t="shared" si="56"/>
        <v>431.74174496173907</v>
      </c>
      <c r="N290" s="11">
        <f t="shared" si="57"/>
        <v>903.71428084478305</v>
      </c>
      <c r="O290" s="11">
        <f t="shared" si="58"/>
        <v>889.77491668905316</v>
      </c>
      <c r="P290" s="11">
        <f t="shared" si="59"/>
        <v>144.88673971294952</v>
      </c>
      <c r="Q290" s="13">
        <f t="shared" si="53"/>
        <v>-65052.960000000152</v>
      </c>
      <c r="R290" s="13">
        <f t="shared" si="54"/>
        <v>84769.056735754508</v>
      </c>
      <c r="S290" s="13"/>
      <c r="T290" s="13">
        <f t="shared" si="55"/>
        <v>65052.960000000152</v>
      </c>
      <c r="U290" s="5">
        <f t="shared" si="60"/>
        <v>0.30307762684056661</v>
      </c>
    </row>
    <row r="291" spans="1:21" ht="12.75" customHeight="1" x14ac:dyDescent="0.2">
      <c r="A291" s="6">
        <v>41111</v>
      </c>
      <c r="B291" s="2">
        <v>59.672960000000003</v>
      </c>
      <c r="C291" s="2">
        <v>26.8598</v>
      </c>
      <c r="D291" s="2">
        <v>27.460740000000001</v>
      </c>
      <c r="E291" s="2">
        <v>72.370002999999997</v>
      </c>
      <c r="H291" s="13">
        <f>IF(int=Weekly,-$B$4,IF(int=Bi_Weekly,-$B$4,IF(int=Monthly,0,IF(int=Quarterly,0,IF(int=Yearly,0,IF(int=None,0,0))))))</f>
        <v>-489.12</v>
      </c>
      <c r="I291" s="11">
        <f t="shared" si="49"/>
        <v>2.628674428082669</v>
      </c>
      <c r="J291" s="19">
        <f t="shared" si="50"/>
        <v>5.2900379005055882</v>
      </c>
      <c r="K291" s="11">
        <f t="shared" si="51"/>
        <v>5.1511177047668779</v>
      </c>
      <c r="L291" s="11">
        <f t="shared" si="52"/>
        <v>0.67315669449398818</v>
      </c>
      <c r="M291" s="11">
        <f t="shared" si="56"/>
        <v>434.37041938982173</v>
      </c>
      <c r="N291" s="11">
        <f t="shared" si="57"/>
        <v>909.00431874528863</v>
      </c>
      <c r="O291" s="11">
        <f t="shared" si="58"/>
        <v>894.92603439382003</v>
      </c>
      <c r="P291" s="11">
        <f t="shared" si="59"/>
        <v>145.55989640744352</v>
      </c>
      <c r="Q291" s="13">
        <f t="shared" si="53"/>
        <v>-65542.080000000147</v>
      </c>
      <c r="R291" s="13">
        <f t="shared" si="54"/>
        <v>85445.344151472891</v>
      </c>
      <c r="S291" s="13"/>
      <c r="T291" s="13">
        <f t="shared" si="55"/>
        <v>65542.080000000147</v>
      </c>
      <c r="U291" s="5">
        <f t="shared" si="60"/>
        <v>0.3036715366902103</v>
      </c>
    </row>
    <row r="292" spans="1:21" ht="12.75" customHeight="1" x14ac:dyDescent="0.2">
      <c r="A292" s="6">
        <v>41118</v>
      </c>
      <c r="B292" s="2">
        <v>60.70129</v>
      </c>
      <c r="C292" s="2">
        <v>27.138490000000001</v>
      </c>
      <c r="D292" s="2">
        <v>27.63307</v>
      </c>
      <c r="E292" s="2">
        <v>74.550003000000004</v>
      </c>
      <c r="H292" s="13">
        <f>IF(int=Weekly,-$B$4,IF(int=Bi_Weekly,0,IF(int=Monthly,0,IF(int=Quarterly,0,IF(int=Yearly,0,IF(int=None,0,0))))))</f>
        <v>0</v>
      </c>
      <c r="I292" s="11">
        <f t="shared" si="49"/>
        <v>0</v>
      </c>
      <c r="J292" s="19">
        <f t="shared" si="50"/>
        <v>0</v>
      </c>
      <c r="K292" s="11">
        <f t="shared" si="51"/>
        <v>0</v>
      </c>
      <c r="L292" s="11">
        <f t="shared" si="52"/>
        <v>0</v>
      </c>
      <c r="M292" s="11">
        <f t="shared" si="56"/>
        <v>434.37041938982173</v>
      </c>
      <c r="N292" s="11">
        <f t="shared" si="57"/>
        <v>909.00431874528863</v>
      </c>
      <c r="O292" s="11">
        <f t="shared" si="58"/>
        <v>894.92603439382003</v>
      </c>
      <c r="P292" s="11">
        <f t="shared" si="59"/>
        <v>145.55989640744352</v>
      </c>
      <c r="Q292" s="13">
        <f t="shared" si="53"/>
        <v>-65542.080000000147</v>
      </c>
      <c r="R292" s="13">
        <f t="shared" si="54"/>
        <v>86616.893876110465</v>
      </c>
      <c r="S292" s="13"/>
      <c r="T292" s="13">
        <f t="shared" si="55"/>
        <v>65542.080000000147</v>
      </c>
      <c r="U292" s="5">
        <f t="shared" si="60"/>
        <v>0.32154630851065846</v>
      </c>
    </row>
    <row r="293" spans="1:21" ht="12.75" customHeight="1" x14ac:dyDescent="0.2">
      <c r="A293" s="6">
        <v>41125</v>
      </c>
      <c r="B293" s="2">
        <v>60.943939999999998</v>
      </c>
      <c r="C293" s="2">
        <v>27.015350000000002</v>
      </c>
      <c r="D293" s="2">
        <v>27.50094</v>
      </c>
      <c r="E293" s="2">
        <v>73.309997999999993</v>
      </c>
      <c r="H293" s="13">
        <f>IF(int=Weekly,-$B$4,IF(int=Bi_Weekly,-$B$4,IF(int=Monthly,-$B$4,IF(int=Quarterly,0,IF(int=Yearly,0,IF(int=None,0,0))))))</f>
        <v>-489.12</v>
      </c>
      <c r="I293" s="11">
        <f t="shared" si="49"/>
        <v>2.5738536760176647</v>
      </c>
      <c r="J293" s="19">
        <f t="shared" si="50"/>
        <v>5.2595787209864016</v>
      </c>
      <c r="K293" s="11">
        <f t="shared" si="51"/>
        <v>5.1435879646295728</v>
      </c>
      <c r="L293" s="11">
        <f t="shared" si="52"/>
        <v>0.66452534891625581</v>
      </c>
      <c r="M293" s="11">
        <f t="shared" si="56"/>
        <v>436.94427306583941</v>
      </c>
      <c r="N293" s="11">
        <f t="shared" si="57"/>
        <v>914.26389746627501</v>
      </c>
      <c r="O293" s="11">
        <f t="shared" si="58"/>
        <v>900.06962235844958</v>
      </c>
      <c r="P293" s="11">
        <f t="shared" si="59"/>
        <v>146.22442175635976</v>
      </c>
      <c r="Q293" s="13">
        <f t="shared" si="53"/>
        <v>-66031.200000000143</v>
      </c>
      <c r="R293" s="13">
        <f t="shared" si="54"/>
        <v>86800.737490295942</v>
      </c>
      <c r="S293" s="13"/>
      <c r="T293" s="13">
        <f t="shared" si="55"/>
        <v>66031.200000000143</v>
      </c>
      <c r="U293" s="5">
        <f t="shared" si="60"/>
        <v>0.3145412697375749</v>
      </c>
    </row>
    <row r="294" spans="1:21" ht="12.75" customHeight="1" x14ac:dyDescent="0.2">
      <c r="A294" s="6">
        <v>41132</v>
      </c>
      <c r="B294" s="2">
        <v>61.642400000000002</v>
      </c>
      <c r="C294" s="2">
        <v>27.514340000000001</v>
      </c>
      <c r="D294" s="2">
        <v>27.968669999999999</v>
      </c>
      <c r="E294" s="2">
        <v>71.900002000000001</v>
      </c>
      <c r="H294" s="13">
        <f>IF(int=Weekly,-$B$4,IF(int=Bi_Weekly,0,IF(int=Monthly,0,IF(int=Quarterly,0,IF(int=Yearly,0,IF(int=None,0,0))))))</f>
        <v>0</v>
      </c>
      <c r="I294" s="11">
        <f t="shared" si="49"/>
        <v>0</v>
      </c>
      <c r="J294" s="19">
        <f t="shared" si="50"/>
        <v>0</v>
      </c>
      <c r="K294" s="11">
        <f t="shared" si="51"/>
        <v>0</v>
      </c>
      <c r="L294" s="11">
        <f t="shared" si="52"/>
        <v>0</v>
      </c>
      <c r="M294" s="11">
        <f t="shared" si="56"/>
        <v>436.94427306583941</v>
      </c>
      <c r="N294" s="11">
        <f t="shared" si="57"/>
        <v>914.26389746627501</v>
      </c>
      <c r="O294" s="11">
        <f t="shared" si="58"/>
        <v>900.06962235844958</v>
      </c>
      <c r="P294" s="11">
        <f t="shared" si="59"/>
        <v>146.22442175635976</v>
      </c>
      <c r="Q294" s="13">
        <f t="shared" si="53"/>
        <v>-66031.200000000143</v>
      </c>
      <c r="R294" s="13">
        <f t="shared" si="54"/>
        <v>87776.947844145136</v>
      </c>
      <c r="S294" s="13"/>
      <c r="T294" s="13">
        <f t="shared" si="55"/>
        <v>66031.200000000143</v>
      </c>
      <c r="U294" s="5">
        <f t="shared" si="60"/>
        <v>0.32932534686852488</v>
      </c>
    </row>
    <row r="295" spans="1:21" ht="12.75" customHeight="1" x14ac:dyDescent="0.2">
      <c r="A295" s="6">
        <v>41139</v>
      </c>
      <c r="B295" s="2">
        <v>62.227600000000002</v>
      </c>
      <c r="C295" s="2">
        <v>27.980229999999999</v>
      </c>
      <c r="D295" s="2">
        <v>28.566120000000002</v>
      </c>
      <c r="E295" s="2">
        <v>72.760002</v>
      </c>
      <c r="H295" s="13">
        <f>IF(int=Weekly,-$B$4,IF(int=Bi_Weekly,-$B$4,IF(int=Monthly,0,IF(int=Quarterly,0,IF(int=Yearly,0,IF(int=None,0,0))))))</f>
        <v>-489.12</v>
      </c>
      <c r="I295" s="11">
        <f t="shared" si="49"/>
        <v>2.5207590201132613</v>
      </c>
      <c r="J295" s="19">
        <f t="shared" si="50"/>
        <v>5.0782055758655309</v>
      </c>
      <c r="K295" s="11">
        <f t="shared" si="51"/>
        <v>4.9517926830805168</v>
      </c>
      <c r="L295" s="11">
        <f t="shared" si="52"/>
        <v>0.66954852475127757</v>
      </c>
      <c r="M295" s="11">
        <f t="shared" si="56"/>
        <v>439.46503208595266</v>
      </c>
      <c r="N295" s="11">
        <f t="shared" si="57"/>
        <v>919.34210304214059</v>
      </c>
      <c r="O295" s="11">
        <f t="shared" si="58"/>
        <v>905.02141504153008</v>
      </c>
      <c r="P295" s="11">
        <f t="shared" si="59"/>
        <v>146.89397028111102</v>
      </c>
      <c r="Q295" s="13">
        <f t="shared" si="53"/>
        <v>-66520.320000000138</v>
      </c>
      <c r="R295" s="13">
        <f t="shared" si="54"/>
        <v>89611.213638522357</v>
      </c>
      <c r="S295" s="13"/>
      <c r="T295" s="13">
        <f t="shared" si="55"/>
        <v>66520.320000000138</v>
      </c>
      <c r="U295" s="5">
        <f t="shared" si="60"/>
        <v>0.34712541428727595</v>
      </c>
    </row>
    <row r="296" spans="1:21" ht="12.75" customHeight="1" x14ac:dyDescent="0.2">
      <c r="A296" s="6">
        <v>41146</v>
      </c>
      <c r="B296" s="2">
        <v>61.934229999999999</v>
      </c>
      <c r="C296" s="2">
        <v>27.766670000000001</v>
      </c>
      <c r="D296" s="2">
        <v>28.243559999999999</v>
      </c>
      <c r="E296" s="2">
        <v>71.319999999999993</v>
      </c>
      <c r="H296" s="13">
        <f>IF(int=Weekly,-$B$4,IF(int=Bi_Weekly,0,IF(int=Monthly,0,IF(int=Quarterly,0,IF(int=Yearly,0,IF(int=None,0,0))))))</f>
        <v>0</v>
      </c>
      <c r="I296" s="11">
        <f t="shared" si="49"/>
        <v>0</v>
      </c>
      <c r="J296" s="19">
        <f t="shared" si="50"/>
        <v>0</v>
      </c>
      <c r="K296" s="11">
        <f t="shared" si="51"/>
        <v>0</v>
      </c>
      <c r="L296" s="11">
        <f t="shared" si="52"/>
        <v>0</v>
      </c>
      <c r="M296" s="11">
        <f t="shared" si="56"/>
        <v>439.46503208595266</v>
      </c>
      <c r="N296" s="11">
        <f t="shared" si="57"/>
        <v>919.34210304214059</v>
      </c>
      <c r="O296" s="11">
        <f t="shared" si="58"/>
        <v>905.02141504153008</v>
      </c>
      <c r="P296" s="11">
        <f t="shared" si="59"/>
        <v>146.89397028111102</v>
      </c>
      <c r="Q296" s="13">
        <f t="shared" si="53"/>
        <v>-66520.320000000138</v>
      </c>
      <c r="R296" s="13">
        <f t="shared" si="54"/>
        <v>88782.501763905093</v>
      </c>
      <c r="S296" s="13"/>
      <c r="T296" s="13">
        <f t="shared" si="55"/>
        <v>66520.320000000138</v>
      </c>
      <c r="U296" s="5">
        <f t="shared" si="60"/>
        <v>0.33466738830939069</v>
      </c>
    </row>
    <row r="297" spans="1:21" ht="12.75" customHeight="1" x14ac:dyDescent="0.2">
      <c r="A297" s="6">
        <v>41153</v>
      </c>
      <c r="B297" s="2">
        <v>61.759410000000003</v>
      </c>
      <c r="C297" s="2">
        <v>27.819710000000001</v>
      </c>
      <c r="D297" s="2">
        <v>28.377140000000001</v>
      </c>
      <c r="E297" s="2">
        <v>71.730002999999996</v>
      </c>
      <c r="H297" s="13">
        <f>IF(int=Weekly,-$B$4,IF(int=Bi_Weekly,-$B$4,IF(int=Monthly,-$B$4,IF(int=Quarterly,0,IF(int=Yearly,0,IF(int=None,0,0))))))</f>
        <v>-489.12</v>
      </c>
      <c r="I297" s="11">
        <f t="shared" si="49"/>
        <v>2.5398685641588865</v>
      </c>
      <c r="J297" s="19">
        <f t="shared" si="50"/>
        <v>5.1075068719264145</v>
      </c>
      <c r="K297" s="11">
        <f t="shared" si="51"/>
        <v>4.9847695715635894</v>
      </c>
      <c r="L297" s="11">
        <f t="shared" si="52"/>
        <v>0.67916283232275909</v>
      </c>
      <c r="M297" s="11">
        <f t="shared" si="56"/>
        <v>442.00490065011155</v>
      </c>
      <c r="N297" s="11">
        <f t="shared" si="57"/>
        <v>924.44960991406697</v>
      </c>
      <c r="O297" s="11">
        <f t="shared" si="58"/>
        <v>910.00618461309364</v>
      </c>
      <c r="P297" s="11">
        <f t="shared" si="59"/>
        <v>147.57313311343378</v>
      </c>
      <c r="Q297" s="13">
        <f t="shared" si="53"/>
        <v>-67009.440000000133</v>
      </c>
      <c r="R297" s="13">
        <f t="shared" si="54"/>
        <v>89424.676121259574</v>
      </c>
      <c r="S297" s="13"/>
      <c r="T297" s="13">
        <f t="shared" si="55"/>
        <v>67009.440000000133</v>
      </c>
      <c r="U297" s="5">
        <f t="shared" si="60"/>
        <v>0.3345086322353894</v>
      </c>
    </row>
    <row r="298" spans="1:21" ht="12.75" customHeight="1" x14ac:dyDescent="0.2">
      <c r="A298" s="6">
        <v>41160</v>
      </c>
      <c r="B298" s="2">
        <v>63.161650000000002</v>
      </c>
      <c r="C298" s="2">
        <v>28.768920000000001</v>
      </c>
      <c r="D298" s="2">
        <v>29.37876</v>
      </c>
      <c r="E298" s="2">
        <v>71.040001000000004</v>
      </c>
      <c r="H298" s="13">
        <f>IF(int=Weekly,-$B$4,IF(int=Bi_Weekly,0,IF(int=Monthly,0,IF(int=Quarterly,-$B$4,IF(int=Yearly,0,IF(int=None,0,0))))))</f>
        <v>0</v>
      </c>
      <c r="I298" s="11">
        <f t="shared" si="49"/>
        <v>0</v>
      </c>
      <c r="J298" s="19">
        <f t="shared" si="50"/>
        <v>0</v>
      </c>
      <c r="K298" s="11">
        <f t="shared" si="51"/>
        <v>0</v>
      </c>
      <c r="L298" s="11">
        <f t="shared" si="52"/>
        <v>0</v>
      </c>
      <c r="M298" s="11">
        <f t="shared" si="56"/>
        <v>442.00490065011155</v>
      </c>
      <c r="N298" s="11">
        <f t="shared" si="57"/>
        <v>924.44960991406697</v>
      </c>
      <c r="O298" s="11">
        <f t="shared" si="58"/>
        <v>910.00618461309364</v>
      </c>
      <c r="P298" s="11">
        <f t="shared" si="59"/>
        <v>147.57313311343378</v>
      </c>
      <c r="Q298" s="13">
        <f t="shared" si="53"/>
        <v>-67009.440000000133</v>
      </c>
      <c r="R298" s="13">
        <f t="shared" si="54"/>
        <v>91731.624525011357</v>
      </c>
      <c r="S298" s="13"/>
      <c r="T298" s="13">
        <f t="shared" si="55"/>
        <v>67009.440000000133</v>
      </c>
      <c r="U298" s="5">
        <f t="shared" si="60"/>
        <v>0.3689358473225739</v>
      </c>
    </row>
    <row r="299" spans="1:21" ht="12.75" customHeight="1" x14ac:dyDescent="0.2">
      <c r="A299" s="6">
        <v>41167</v>
      </c>
      <c r="B299" s="2">
        <v>64.41122</v>
      </c>
      <c r="C299" s="2">
        <v>29.418340000000001</v>
      </c>
      <c r="D299" s="2">
        <v>30.114090000000001</v>
      </c>
      <c r="E299" s="2">
        <v>71.680000000000007</v>
      </c>
      <c r="H299" s="13">
        <f>IF(int=Weekly,-$B$4,IF(int=Bi_Weekly,-$B$4,IF(int=Monthly,0,IF(int=Quarterly,0,IF(int=Yearly,0,IF(int=None,0,0))))))</f>
        <v>-489.12</v>
      </c>
      <c r="I299" s="11">
        <f t="shared" si="49"/>
        <v>2.4353021725096964</v>
      </c>
      <c r="J299" s="19">
        <f t="shared" si="50"/>
        <v>4.8299584544879144</v>
      </c>
      <c r="K299" s="11">
        <f t="shared" si="51"/>
        <v>4.6972531462846794</v>
      </c>
      <c r="L299" s="11">
        <f t="shared" si="52"/>
        <v>0.67963660714285723</v>
      </c>
      <c r="M299" s="11">
        <f t="shared" si="56"/>
        <v>444.44020282262125</v>
      </c>
      <c r="N299" s="11">
        <f t="shared" si="57"/>
        <v>929.27956836855492</v>
      </c>
      <c r="O299" s="11">
        <f t="shared" si="58"/>
        <v>914.70343775937829</v>
      </c>
      <c r="P299" s="11">
        <f t="shared" si="59"/>
        <v>148.25276972057665</v>
      </c>
      <c r="Q299" s="13">
        <f t="shared" si="53"/>
        <v>-67498.560000000129</v>
      </c>
      <c r="R299" s="13">
        <f t="shared" si="54"/>
        <v>94137.018159738116</v>
      </c>
      <c r="S299" s="13"/>
      <c r="T299" s="13">
        <f t="shared" si="55"/>
        <v>67498.560000000129</v>
      </c>
      <c r="U299" s="5">
        <f t="shared" si="60"/>
        <v>0.39465224383657871</v>
      </c>
    </row>
    <row r="300" spans="1:21" ht="12.75" customHeight="1" x14ac:dyDescent="0.2">
      <c r="A300" s="6">
        <v>41174</v>
      </c>
      <c r="B300" s="2">
        <v>64.175299999999993</v>
      </c>
      <c r="C300" s="2">
        <v>28.827190000000002</v>
      </c>
      <c r="D300" s="2">
        <v>29.652360000000002</v>
      </c>
      <c r="E300" s="2">
        <v>69.910004000000001</v>
      </c>
      <c r="H300" s="13">
        <f>IF(int=Weekly,-$B$4,IF(int=Bi_Weekly,0,IF(int=Monthly,0,IF(int=Quarterly,0,IF(int=Yearly,0,IF(int=None,0,0))))))</f>
        <v>0</v>
      </c>
      <c r="I300" s="11">
        <f t="shared" si="49"/>
        <v>0</v>
      </c>
      <c r="J300" s="19">
        <f t="shared" si="50"/>
        <v>0</v>
      </c>
      <c r="K300" s="11">
        <f t="shared" si="51"/>
        <v>0</v>
      </c>
      <c r="L300" s="11">
        <f t="shared" si="52"/>
        <v>0</v>
      </c>
      <c r="M300" s="11">
        <f t="shared" si="56"/>
        <v>444.44020282262125</v>
      </c>
      <c r="N300" s="11">
        <f t="shared" si="57"/>
        <v>929.27956836855492</v>
      </c>
      <c r="O300" s="11">
        <f t="shared" si="58"/>
        <v>914.70343775937829</v>
      </c>
      <c r="P300" s="11">
        <f t="shared" si="59"/>
        <v>148.25276972057665</v>
      </c>
      <c r="Q300" s="13">
        <f t="shared" si="53"/>
        <v>-67498.560000000129</v>
      </c>
      <c r="R300" s="13">
        <f t="shared" si="54"/>
        <v>92798.069382536152</v>
      </c>
      <c r="S300" s="13"/>
      <c r="T300" s="13">
        <f t="shared" si="55"/>
        <v>67498.560000000129</v>
      </c>
      <c r="U300" s="5">
        <f t="shared" si="60"/>
        <v>0.37481554247284632</v>
      </c>
    </row>
    <row r="301" spans="1:21" ht="12.75" customHeight="1" x14ac:dyDescent="0.2">
      <c r="A301" s="6">
        <v>41181</v>
      </c>
      <c r="B301" s="2">
        <v>63.345280000000002</v>
      </c>
      <c r="C301" s="2">
        <v>28.353560000000002</v>
      </c>
      <c r="D301" s="2">
        <v>29.039470000000001</v>
      </c>
      <c r="E301" s="2">
        <v>68.269997000000004</v>
      </c>
      <c r="H301" s="13">
        <f>IF(int=Weekly,-$B$4,IF(int=Bi_Weekly,-$B$4,IF(int=Monthly,-$B$4,IF(int=Quarterly,0,IF(int=Yearly,0,IF(int=None,0,0))))))</f>
        <v>-489.12</v>
      </c>
      <c r="I301" s="11">
        <f t="shared" si="49"/>
        <v>2.4762821160471624</v>
      </c>
      <c r="J301" s="19">
        <f t="shared" si="50"/>
        <v>5.0113410802735174</v>
      </c>
      <c r="K301" s="11">
        <f t="shared" si="51"/>
        <v>4.8710773302680801</v>
      </c>
      <c r="L301" s="11">
        <f t="shared" si="52"/>
        <v>0.7135836259081717</v>
      </c>
      <c r="M301" s="11">
        <f t="shared" si="56"/>
        <v>446.91648493866842</v>
      </c>
      <c r="N301" s="11">
        <f t="shared" si="57"/>
        <v>934.29090944882842</v>
      </c>
      <c r="O301" s="11">
        <f t="shared" si="58"/>
        <v>919.57451508964641</v>
      </c>
      <c r="P301" s="11">
        <f t="shared" si="59"/>
        <v>148.96635334648482</v>
      </c>
      <c r="Q301" s="13">
        <f t="shared" si="53"/>
        <v>-67987.680000000124</v>
      </c>
      <c r="R301" s="13">
        <f t="shared" si="54"/>
        <v>91674.412273343449</v>
      </c>
      <c r="S301" s="13"/>
      <c r="T301" s="13">
        <f t="shared" si="55"/>
        <v>67987.680000000124</v>
      </c>
      <c r="U301" s="5">
        <f t="shared" si="60"/>
        <v>0.34839741955223791</v>
      </c>
    </row>
    <row r="302" spans="1:21" ht="12.75" customHeight="1" x14ac:dyDescent="0.2">
      <c r="A302" s="6">
        <v>41188</v>
      </c>
      <c r="B302" s="2">
        <v>64.276899999999998</v>
      </c>
      <c r="C302" s="2">
        <v>28.567060000000001</v>
      </c>
      <c r="D302" s="2">
        <v>29.182700000000001</v>
      </c>
      <c r="E302" s="2">
        <v>70.879997000000003</v>
      </c>
      <c r="H302" s="13">
        <f>IF(int=Weekly,-$B$4,IF(int=Bi_Weekly,0,IF(int=Monthly,0,IF(int=Quarterly,0,IF(int=Yearly,0,IF(int=None,0,0))))))</f>
        <v>0</v>
      </c>
      <c r="I302" s="11">
        <f t="shared" si="49"/>
        <v>0</v>
      </c>
      <c r="J302" s="19">
        <f t="shared" si="50"/>
        <v>0</v>
      </c>
      <c r="K302" s="11">
        <f t="shared" si="51"/>
        <v>0</v>
      </c>
      <c r="L302" s="11">
        <f t="shared" si="52"/>
        <v>0</v>
      </c>
      <c r="M302" s="11">
        <f t="shared" si="56"/>
        <v>446.91648493866842</v>
      </c>
      <c r="N302" s="11">
        <f t="shared" si="57"/>
        <v>934.29090944882842</v>
      </c>
      <c r="O302" s="11">
        <f t="shared" si="58"/>
        <v>919.57451508964641</v>
      </c>
      <c r="P302" s="11">
        <f t="shared" si="59"/>
        <v>148.96635334648482</v>
      </c>
      <c r="Q302" s="13">
        <f t="shared" si="53"/>
        <v>-67987.680000000124</v>
      </c>
      <c r="R302" s="13">
        <f t="shared" si="54"/>
        <v>92810.752558239968</v>
      </c>
      <c r="S302" s="13"/>
      <c r="T302" s="13">
        <f t="shared" si="55"/>
        <v>67987.680000000124</v>
      </c>
      <c r="U302" s="5">
        <f t="shared" si="60"/>
        <v>0.36511133426291065</v>
      </c>
    </row>
    <row r="303" spans="1:21" ht="12.75" customHeight="1" x14ac:dyDescent="0.2">
      <c r="A303" s="6">
        <v>41195</v>
      </c>
      <c r="B303" s="2">
        <v>62.868180000000002</v>
      </c>
      <c r="C303" s="2">
        <v>27.977540000000001</v>
      </c>
      <c r="D303" s="2">
        <v>28.444400000000002</v>
      </c>
      <c r="E303" s="2">
        <v>72.120002999999997</v>
      </c>
      <c r="H303" s="13">
        <f>IF(int=Weekly,-$B$4,IF(int=Bi_Weekly,-$B$4,IF(int=Monthly,0,IF(int=Quarterly,0,IF(int=Yearly,0,IF(int=None,0,0))))))</f>
        <v>-489.12</v>
      </c>
      <c r="I303" s="11">
        <f t="shared" si="49"/>
        <v>2.4950743603520888</v>
      </c>
      <c r="J303" s="19">
        <f t="shared" si="50"/>
        <v>5.0786938379857558</v>
      </c>
      <c r="K303" s="11">
        <f t="shared" si="51"/>
        <v>4.9729825202851883</v>
      </c>
      <c r="L303" s="11">
        <f t="shared" si="52"/>
        <v>0.67549015492969422</v>
      </c>
      <c r="M303" s="11">
        <f t="shared" si="56"/>
        <v>449.4115592990205</v>
      </c>
      <c r="N303" s="11">
        <f t="shared" si="57"/>
        <v>939.36960328681414</v>
      </c>
      <c r="O303" s="11">
        <f t="shared" si="58"/>
        <v>924.54749760993161</v>
      </c>
      <c r="P303" s="11">
        <f t="shared" si="59"/>
        <v>149.64184350141451</v>
      </c>
      <c r="Q303" s="13">
        <f t="shared" si="53"/>
        <v>-68476.800000000119</v>
      </c>
      <c r="R303" s="13">
        <f t="shared" si="54"/>
        <v>91625.306498095961</v>
      </c>
      <c r="S303" s="13"/>
      <c r="T303" s="13">
        <f t="shared" si="55"/>
        <v>68476.800000000119</v>
      </c>
      <c r="U303" s="5">
        <f t="shared" si="60"/>
        <v>0.33804889390415149</v>
      </c>
    </row>
    <row r="304" spans="1:21" ht="12.75" customHeight="1" x14ac:dyDescent="0.2">
      <c r="A304" s="6">
        <v>41202</v>
      </c>
      <c r="B304" s="2">
        <v>63.07497</v>
      </c>
      <c r="C304" s="2">
        <v>28.316569999999999</v>
      </c>
      <c r="D304" s="2">
        <v>28.4758</v>
      </c>
      <c r="E304" s="2">
        <v>72.419998000000007</v>
      </c>
      <c r="H304" s="13">
        <f>IF(int=Weekly,-$B$4,IF(int=Bi_Weekly,0,IF(int=Monthly,0,IF(int=Quarterly,0,IF(int=Yearly,0,IF(int=None,0,0))))))</f>
        <v>0</v>
      </c>
      <c r="I304" s="11">
        <f t="shared" si="49"/>
        <v>0</v>
      </c>
      <c r="J304" s="19">
        <f t="shared" si="50"/>
        <v>0</v>
      </c>
      <c r="K304" s="11">
        <f t="shared" si="51"/>
        <v>0</v>
      </c>
      <c r="L304" s="11">
        <f t="shared" si="52"/>
        <v>0</v>
      </c>
      <c r="M304" s="11">
        <f t="shared" si="56"/>
        <v>449.4115592990205</v>
      </c>
      <c r="N304" s="11">
        <f t="shared" si="57"/>
        <v>939.36960328681414</v>
      </c>
      <c r="O304" s="11">
        <f t="shared" si="58"/>
        <v>924.54749760993161</v>
      </c>
      <c r="P304" s="11">
        <f t="shared" si="59"/>
        <v>149.64184350141451</v>
      </c>
      <c r="Q304" s="13">
        <f t="shared" si="53"/>
        <v>-68476.800000000119</v>
      </c>
      <c r="R304" s="13">
        <f t="shared" si="54"/>
        <v>92110.637387311886</v>
      </c>
      <c r="S304" s="13"/>
      <c r="T304" s="13">
        <f t="shared" si="55"/>
        <v>68476.800000000119</v>
      </c>
      <c r="U304" s="5">
        <f t="shared" si="60"/>
        <v>0.34513641682017471</v>
      </c>
    </row>
    <row r="305" spans="1:21" ht="12.75" customHeight="1" x14ac:dyDescent="0.2">
      <c r="A305" s="6">
        <v>41209</v>
      </c>
      <c r="B305" s="2">
        <v>62.149340000000002</v>
      </c>
      <c r="C305" s="2">
        <v>27.956230000000001</v>
      </c>
      <c r="D305" s="2">
        <v>28.21265</v>
      </c>
      <c r="E305" s="2">
        <v>72.510002</v>
      </c>
      <c r="H305" s="13">
        <f>IF(int=Weekly,-$B$4,IF(int=Bi_Weekly,-$B$4,IF(int=Monthly,-$B$4,IF(int=Quarterly,0,IF(int=Yearly,0,IF(int=None,0,0))))))</f>
        <v>-489.12</v>
      </c>
      <c r="I305" s="11">
        <f t="shared" si="49"/>
        <v>2.5239332227824138</v>
      </c>
      <c r="J305" s="19">
        <f t="shared" si="50"/>
        <v>5.0825651384324706</v>
      </c>
      <c r="K305" s="11">
        <f t="shared" si="51"/>
        <v>5.0138325892817583</v>
      </c>
      <c r="L305" s="11">
        <f t="shared" si="52"/>
        <v>0.67185699429438728</v>
      </c>
      <c r="M305" s="11">
        <f t="shared" si="56"/>
        <v>451.93549252180293</v>
      </c>
      <c r="N305" s="11">
        <f t="shared" si="57"/>
        <v>944.45216842524655</v>
      </c>
      <c r="O305" s="11">
        <f t="shared" si="58"/>
        <v>929.56133019921333</v>
      </c>
      <c r="P305" s="11">
        <f t="shared" si="59"/>
        <v>150.3137004957089</v>
      </c>
      <c r="Q305" s="13">
        <f t="shared" si="53"/>
        <v>-68965.920000000115</v>
      </c>
      <c r="R305" s="13">
        <f t="shared" si="54"/>
        <v>91615.449813316009</v>
      </c>
      <c r="S305" s="13"/>
      <c r="T305" s="13">
        <f t="shared" si="55"/>
        <v>68965.920000000115</v>
      </c>
      <c r="U305" s="5">
        <f t="shared" si="60"/>
        <v>0.32841626434209625</v>
      </c>
    </row>
    <row r="306" spans="1:21" ht="12.75" customHeight="1" x14ac:dyDescent="0.2">
      <c r="A306" s="6">
        <v>41216</v>
      </c>
      <c r="B306" s="2">
        <v>62.252890000000001</v>
      </c>
      <c r="C306" s="2">
        <v>28.335750000000001</v>
      </c>
      <c r="D306" s="2">
        <v>28.394100000000002</v>
      </c>
      <c r="E306" s="2">
        <v>74.610000999999997</v>
      </c>
      <c r="H306" s="13">
        <f>IF(int=Weekly,-$B$4,IF(int=Bi_Weekly,0,IF(int=Monthly,0,IF(int=Quarterly,0,IF(int=Yearly,0,IF(int=None,0,0))))))</f>
        <v>0</v>
      </c>
      <c r="I306" s="11">
        <f t="shared" si="49"/>
        <v>0</v>
      </c>
      <c r="J306" s="19">
        <f t="shared" si="50"/>
        <v>0</v>
      </c>
      <c r="K306" s="11">
        <f t="shared" si="51"/>
        <v>0</v>
      </c>
      <c r="L306" s="11">
        <f t="shared" si="52"/>
        <v>0</v>
      </c>
      <c r="M306" s="11">
        <f t="shared" si="56"/>
        <v>451.93549252180293</v>
      </c>
      <c r="N306" s="11">
        <f t="shared" si="57"/>
        <v>944.45216842524655</v>
      </c>
      <c r="O306" s="11">
        <f t="shared" si="58"/>
        <v>929.56133019921333</v>
      </c>
      <c r="P306" s="11">
        <f t="shared" si="59"/>
        <v>150.3137004957089</v>
      </c>
      <c r="Q306" s="13">
        <f t="shared" si="53"/>
        <v>-68965.920000000115</v>
      </c>
      <c r="R306" s="13">
        <f t="shared" si="54"/>
        <v>92505.013744619326</v>
      </c>
      <c r="S306" s="13"/>
      <c r="T306" s="13">
        <f t="shared" si="55"/>
        <v>68965.920000000115</v>
      </c>
      <c r="U306" s="5">
        <f t="shared" si="60"/>
        <v>0.34131486601816063</v>
      </c>
    </row>
    <row r="307" spans="1:21" ht="12.75" customHeight="1" x14ac:dyDescent="0.2">
      <c r="A307" s="6">
        <v>41223</v>
      </c>
      <c r="B307" s="2">
        <v>60.811929999999997</v>
      </c>
      <c r="C307" s="2">
        <v>27.836839999999999</v>
      </c>
      <c r="D307" s="2">
        <v>27.804390000000001</v>
      </c>
      <c r="E307" s="2">
        <v>71.370002999999997</v>
      </c>
      <c r="H307" s="13">
        <f>IF(int=Weekly,-$B$4,IF(int=Bi_Weekly,-$B$4,IF(int=Monthly,0,IF(int=Quarterly,0,IF(int=Yearly,0,IF(int=None,0,0))))))</f>
        <v>-489.12</v>
      </c>
      <c r="I307" s="11">
        <f t="shared" si="49"/>
        <v>2.5794409748218814</v>
      </c>
      <c r="J307" s="19">
        <f t="shared" si="50"/>
        <v>5.104363857391859</v>
      </c>
      <c r="K307" s="11">
        <f t="shared" si="51"/>
        <v>5.0874521613313579</v>
      </c>
      <c r="L307" s="11">
        <f t="shared" si="52"/>
        <v>0.68258862200131909</v>
      </c>
      <c r="M307" s="11">
        <f t="shared" si="56"/>
        <v>454.51493349662479</v>
      </c>
      <c r="N307" s="11">
        <f t="shared" si="57"/>
        <v>949.55653228263839</v>
      </c>
      <c r="O307" s="11">
        <f t="shared" si="58"/>
        <v>934.64878236054471</v>
      </c>
      <c r="P307" s="11">
        <f t="shared" si="59"/>
        <v>150.99628911771023</v>
      </c>
      <c r="Q307" s="13">
        <f t="shared" si="53"/>
        <v>-69455.04000000011</v>
      </c>
      <c r="R307" s="13">
        <f t="shared" si="54"/>
        <v>90836.528444955591</v>
      </c>
      <c r="S307" s="13"/>
      <c r="T307" s="13">
        <f t="shared" si="55"/>
        <v>69455.04000000011</v>
      </c>
      <c r="U307" s="5">
        <f t="shared" si="60"/>
        <v>0.30784646362532442</v>
      </c>
    </row>
    <row r="308" spans="1:21" ht="12.75" customHeight="1" x14ac:dyDescent="0.2">
      <c r="A308" s="6">
        <v>41230</v>
      </c>
      <c r="B308" s="2">
        <v>59.98433</v>
      </c>
      <c r="C308" s="2">
        <v>27.36609</v>
      </c>
      <c r="D308" s="2">
        <v>27.17521</v>
      </c>
      <c r="E308" s="2">
        <v>75.379997000000003</v>
      </c>
      <c r="H308" s="13">
        <f>IF(int=Weekly,-$B$4,IF(int=Bi_Weekly,0,IF(int=Monthly,0,IF(int=Quarterly,0,IF(int=Yearly,0,IF(int=None,0,0))))))</f>
        <v>0</v>
      </c>
      <c r="I308" s="11">
        <f t="shared" si="49"/>
        <v>0</v>
      </c>
      <c r="J308" s="19">
        <f t="shared" si="50"/>
        <v>0</v>
      </c>
      <c r="K308" s="11">
        <f t="shared" si="51"/>
        <v>0</v>
      </c>
      <c r="L308" s="11">
        <f t="shared" si="52"/>
        <v>0</v>
      </c>
      <c r="M308" s="11">
        <f t="shared" si="56"/>
        <v>454.51493349662479</v>
      </c>
      <c r="N308" s="11">
        <f t="shared" si="57"/>
        <v>949.55653228263839</v>
      </c>
      <c r="O308" s="11">
        <f t="shared" si="58"/>
        <v>934.64878236054471</v>
      </c>
      <c r="P308" s="11">
        <f t="shared" si="59"/>
        <v>150.99628911771023</v>
      </c>
      <c r="Q308" s="13">
        <f t="shared" si="53"/>
        <v>-69455.04000000011</v>
      </c>
      <c r="R308" s="13">
        <f t="shared" si="54"/>
        <v>90030.800040920411</v>
      </c>
      <c r="S308" s="13"/>
      <c r="T308" s="13">
        <f t="shared" si="55"/>
        <v>69455.04000000011</v>
      </c>
      <c r="U308" s="5">
        <f t="shared" si="60"/>
        <v>0.29624574459852404</v>
      </c>
    </row>
    <row r="309" spans="1:21" ht="12.75" customHeight="1" x14ac:dyDescent="0.2">
      <c r="A309" s="6">
        <v>41237</v>
      </c>
      <c r="B309" s="2">
        <v>62.168030000000002</v>
      </c>
      <c r="C309" s="2">
        <v>28.428249999999998</v>
      </c>
      <c r="D309" s="2">
        <v>28.222460000000002</v>
      </c>
      <c r="E309" s="2">
        <v>75.089995999999999</v>
      </c>
      <c r="H309" s="13">
        <f>IF(int=Weekly,-$B$4,IF(int=Bi_Weekly,-$B$4,IF(int=Monthly,-$B$4,IF(int=Quarterly,0,IF(int=Yearly,0,IF(int=None,0,0))))))</f>
        <v>-489.12</v>
      </c>
      <c r="I309" s="11">
        <f t="shared" si="49"/>
        <v>2.5231744354775274</v>
      </c>
      <c r="J309" s="19">
        <f t="shared" si="50"/>
        <v>4.9981747029803101</v>
      </c>
      <c r="K309" s="11">
        <f t="shared" si="51"/>
        <v>5.0120898036528354</v>
      </c>
      <c r="L309" s="11">
        <f t="shared" si="52"/>
        <v>0.64877286716062699</v>
      </c>
      <c r="M309" s="11">
        <f t="shared" si="56"/>
        <v>457.03810793210232</v>
      </c>
      <c r="N309" s="11">
        <f t="shared" si="57"/>
        <v>954.55470698561874</v>
      </c>
      <c r="O309" s="11">
        <f t="shared" si="58"/>
        <v>939.6608721641976</v>
      </c>
      <c r="P309" s="11">
        <f t="shared" si="59"/>
        <v>151.64506198487086</v>
      </c>
      <c r="Q309" s="13">
        <f t="shared" si="53"/>
        <v>-69944.160000000105</v>
      </c>
      <c r="R309" s="13">
        <f t="shared" si="54"/>
        <v>93456.047130012972</v>
      </c>
      <c r="S309" s="13"/>
      <c r="T309" s="13">
        <f t="shared" si="55"/>
        <v>69944.160000000105</v>
      </c>
      <c r="U309" s="5">
        <f t="shared" si="60"/>
        <v>0.33615225531356474</v>
      </c>
    </row>
    <row r="310" spans="1:21" ht="12.75" customHeight="1" x14ac:dyDescent="0.2">
      <c r="A310" s="6">
        <v>41244</v>
      </c>
      <c r="B310" s="2">
        <v>62.513860000000001</v>
      </c>
      <c r="C310" s="2">
        <v>28.738790000000002</v>
      </c>
      <c r="D310" s="2">
        <v>28.723510000000001</v>
      </c>
      <c r="E310" s="2">
        <v>76.239998</v>
      </c>
      <c r="H310" s="13">
        <f>IF(int=Weekly,-$B$4,IF(int=Bi_Weekly,0,IF(int=Monthly,0,IF(int=Quarterly,0,IF(int=Yearly,0,IF(int=None,0,0))))))</f>
        <v>0</v>
      </c>
      <c r="I310" s="11">
        <f t="shared" si="49"/>
        <v>0</v>
      </c>
      <c r="J310" s="19">
        <f t="shared" si="50"/>
        <v>0</v>
      </c>
      <c r="K310" s="11">
        <f t="shared" si="51"/>
        <v>0</v>
      </c>
      <c r="L310" s="11">
        <f t="shared" si="52"/>
        <v>0</v>
      </c>
      <c r="M310" s="11">
        <f t="shared" si="56"/>
        <v>457.03810793210232</v>
      </c>
      <c r="N310" s="11">
        <f t="shared" si="57"/>
        <v>954.55470698561874</v>
      </c>
      <c r="O310" s="11">
        <f t="shared" si="58"/>
        <v>939.6608721641976</v>
      </c>
      <c r="P310" s="11">
        <f t="shared" si="59"/>
        <v>151.64506198487086</v>
      </c>
      <c r="Q310" s="13">
        <f t="shared" si="53"/>
        <v>-69944.160000000105</v>
      </c>
      <c r="R310" s="13">
        <f t="shared" si="54"/>
        <v>94555.741242157063</v>
      </c>
      <c r="S310" s="13"/>
      <c r="T310" s="13">
        <f t="shared" si="55"/>
        <v>69944.160000000105</v>
      </c>
      <c r="U310" s="5">
        <f t="shared" si="60"/>
        <v>0.35187471323062458</v>
      </c>
    </row>
    <row r="311" spans="1:21" ht="12.75" customHeight="1" x14ac:dyDescent="0.2">
      <c r="A311" s="6">
        <v>41251</v>
      </c>
      <c r="B311" s="2">
        <v>62.635620000000003</v>
      </c>
      <c r="C311" s="2">
        <v>28.816299999999998</v>
      </c>
      <c r="D311" s="2">
        <v>28.730229999999999</v>
      </c>
      <c r="E311" s="2">
        <v>77.209998999999996</v>
      </c>
      <c r="H311" s="13">
        <f>IF(int=Weekly,-$B$4,IF(int=Bi_Weekly,-$B$4,IF(int=Monthly,0,IF(int=Quarterly,-$B$4,IF(int=Yearly,0,IF(int=None,0,0))))))</f>
        <v>-489.12</v>
      </c>
      <c r="I311" s="11">
        <f t="shared" si="49"/>
        <v>2.5043383301705959</v>
      </c>
      <c r="J311" s="19">
        <f t="shared" si="50"/>
        <v>4.9308675992407078</v>
      </c>
      <c r="K311" s="11">
        <f t="shared" si="51"/>
        <v>4.9235075389232881</v>
      </c>
      <c r="L311" s="11">
        <f t="shared" si="52"/>
        <v>0.63095910673434941</v>
      </c>
      <c r="M311" s="11">
        <f t="shared" si="56"/>
        <v>459.5424462622729</v>
      </c>
      <c r="N311" s="11">
        <f t="shared" si="57"/>
        <v>959.48557458485948</v>
      </c>
      <c r="O311" s="11">
        <f t="shared" si="58"/>
        <v>944.58437970312093</v>
      </c>
      <c r="P311" s="11">
        <f t="shared" si="59"/>
        <v>152.2760210916052</v>
      </c>
      <c r="Q311" s="13">
        <f t="shared" si="53"/>
        <v>-70433.280000000101</v>
      </c>
      <c r="R311" s="13">
        <f t="shared" si="54"/>
        <v>95327.908120348642</v>
      </c>
      <c r="S311" s="13"/>
      <c r="T311" s="13">
        <f t="shared" si="55"/>
        <v>70433.280000000101</v>
      </c>
      <c r="U311" s="5">
        <f t="shared" si="60"/>
        <v>0.35344979135358345</v>
      </c>
    </row>
    <row r="312" spans="1:21" ht="12.75" customHeight="1" x14ac:dyDescent="0.2">
      <c r="A312" s="6">
        <v>41258</v>
      </c>
      <c r="B312" s="2">
        <v>62.473619999999997</v>
      </c>
      <c r="C312" s="2">
        <v>28.80603</v>
      </c>
      <c r="D312" s="2">
        <v>28.708600000000001</v>
      </c>
      <c r="E312" s="2">
        <v>78.029999000000004</v>
      </c>
      <c r="H312" s="13">
        <f>IF(int=Weekly,-$B$4,IF(int=Bi_Weekly,0,IF(int=Monthly,0,IF(int=Quarterly,0,IF(int=Yearly,0,IF(int=None,0,0))))))</f>
        <v>0</v>
      </c>
      <c r="I312" s="11">
        <f t="shared" si="49"/>
        <v>0</v>
      </c>
      <c r="J312" s="19">
        <f t="shared" si="50"/>
        <v>0</v>
      </c>
      <c r="K312" s="11">
        <f t="shared" si="51"/>
        <v>0</v>
      </c>
      <c r="L312" s="11">
        <f t="shared" si="52"/>
        <v>0</v>
      </c>
      <c r="M312" s="11">
        <f t="shared" si="56"/>
        <v>459.5424462622729</v>
      </c>
      <c r="N312" s="11">
        <f t="shared" si="57"/>
        <v>959.48557458485948</v>
      </c>
      <c r="O312" s="11">
        <f t="shared" si="58"/>
        <v>944.58437970312093</v>
      </c>
      <c r="P312" s="11">
        <f t="shared" si="59"/>
        <v>152.2760210916052</v>
      </c>
      <c r="Q312" s="13">
        <f t="shared" si="53"/>
        <v>-70433.280000000101</v>
      </c>
      <c r="R312" s="13">
        <f t="shared" si="54"/>
        <v>95348.043304365303</v>
      </c>
      <c r="S312" s="13"/>
      <c r="T312" s="13">
        <f t="shared" si="55"/>
        <v>70433.280000000101</v>
      </c>
      <c r="U312" s="5">
        <f t="shared" si="60"/>
        <v>0.35373566734880391</v>
      </c>
    </row>
    <row r="313" spans="1:21" ht="12.75" customHeight="1" x14ac:dyDescent="0.2">
      <c r="A313" s="6">
        <v>41265</v>
      </c>
      <c r="B313" s="2">
        <v>63.224640000000001</v>
      </c>
      <c r="C313" s="2">
        <v>29.406310000000001</v>
      </c>
      <c r="D313" s="2">
        <v>29.60127</v>
      </c>
      <c r="E313" s="2">
        <v>78.569999999999993</v>
      </c>
      <c r="H313" s="13">
        <f>IF(int=Weekly,-$B$4,IF(int=Bi_Weekly,-$B$4,IF(int=Monthly,-$B$4,IF(int=Quarterly,0,IF(int=Yearly,0,IF(int=None,0,0))))))</f>
        <v>-489.12</v>
      </c>
      <c r="I313" s="11">
        <f t="shared" si="49"/>
        <v>2.4810071516421446</v>
      </c>
      <c r="J313" s="19">
        <f t="shared" si="50"/>
        <v>4.8319343705483613</v>
      </c>
      <c r="K313" s="11">
        <f t="shared" si="51"/>
        <v>4.7786295655558026</v>
      </c>
      <c r="L313" s="11">
        <f t="shared" si="52"/>
        <v>0.62003757159221096</v>
      </c>
      <c r="M313" s="11">
        <f t="shared" si="56"/>
        <v>462.02345341391504</v>
      </c>
      <c r="N313" s="11">
        <f t="shared" si="57"/>
        <v>964.31750895540779</v>
      </c>
      <c r="O313" s="11">
        <f t="shared" si="58"/>
        <v>949.36300926867671</v>
      </c>
      <c r="P313" s="11">
        <f t="shared" si="59"/>
        <v>152.89605866319741</v>
      </c>
      <c r="Q313" s="13">
        <f t="shared" si="53"/>
        <v>-70922.400000000096</v>
      </c>
      <c r="R313" s="13">
        <f t="shared" si="54"/>
        <v>97683.680214964086</v>
      </c>
      <c r="S313" s="13"/>
      <c r="T313" s="13">
        <f t="shared" si="55"/>
        <v>70922.400000000096</v>
      </c>
      <c r="U313" s="5">
        <f t="shared" si="60"/>
        <v>0.37733184741300296</v>
      </c>
    </row>
    <row r="314" spans="1:21" ht="12.75" customHeight="1" x14ac:dyDescent="0.2">
      <c r="A314" s="8">
        <v>41272</v>
      </c>
      <c r="B314" s="2">
        <v>62.007080000000002</v>
      </c>
      <c r="C314" s="2">
        <v>28.89235</v>
      </c>
      <c r="D314" s="2">
        <v>29.08483</v>
      </c>
      <c r="E314" s="2">
        <v>79.680000000000007</v>
      </c>
      <c r="H314" s="13">
        <f>IF(int=Weekly,-$B$4,IF(int=Bi_Weekly,0,IF(int=Monthly,0,IF(int=Quarterly,0,IF(int=Yearly,0,IF(int=None,0,0))))))</f>
        <v>0</v>
      </c>
      <c r="I314" s="11">
        <f t="shared" si="49"/>
        <v>0</v>
      </c>
      <c r="J314" s="19">
        <f t="shared" si="50"/>
        <v>0</v>
      </c>
      <c r="K314" s="11">
        <f t="shared" si="51"/>
        <v>0</v>
      </c>
      <c r="L314" s="11">
        <f t="shared" si="52"/>
        <v>0</v>
      </c>
      <c r="M314" s="11">
        <f t="shared" si="56"/>
        <v>462.02345341391504</v>
      </c>
      <c r="N314" s="11">
        <f t="shared" si="57"/>
        <v>964.31750895540779</v>
      </c>
      <c r="O314" s="11">
        <f t="shared" si="58"/>
        <v>949.36300926867671</v>
      </c>
      <c r="P314" s="11">
        <f t="shared" si="59"/>
        <v>152.89605866319741</v>
      </c>
      <c r="Q314" s="13">
        <f t="shared" si="53"/>
        <v>-70922.400000000096</v>
      </c>
      <c r="R314" s="13">
        <f t="shared" si="54"/>
        <v>96304.943904732136</v>
      </c>
      <c r="S314" s="13"/>
      <c r="T314" s="13">
        <f t="shared" si="55"/>
        <v>70922.400000000096</v>
      </c>
      <c r="U314" s="5">
        <f t="shared" si="60"/>
        <v>0.35789177896873214</v>
      </c>
    </row>
    <row r="315" spans="1:21" ht="12.75" customHeight="1" x14ac:dyDescent="0.2">
      <c r="A315" s="6">
        <v>41274</v>
      </c>
      <c r="B315" s="2">
        <v>63.071269999999998</v>
      </c>
      <c r="C315" s="2">
        <v>29.360130000000002</v>
      </c>
      <c r="D315" s="2">
        <v>29.66459</v>
      </c>
      <c r="E315" s="2">
        <v>78.989998</v>
      </c>
      <c r="H315" s="13">
        <f>IF(int=Weekly,-$B$4,IF(int=Bi_Weekly,-$B$4,IF(int=Monthly,0,IF(int=Quarterly,0,IF(int=Yearly,0,IF(int=None,0,0))))))</f>
        <v>-489.12</v>
      </c>
      <c r="I315" s="11">
        <f t="shared" si="49"/>
        <v>2.4870402007126224</v>
      </c>
      <c r="J315" s="19">
        <f t="shared" si="50"/>
        <v>4.8395344298543632</v>
      </c>
      <c r="K315" s="11">
        <f t="shared" si="51"/>
        <v>4.768429430509574</v>
      </c>
      <c r="L315" s="11">
        <f t="shared" si="52"/>
        <v>0.6167407676095904</v>
      </c>
      <c r="M315" s="11">
        <f t="shared" si="56"/>
        <v>464.51049361462765</v>
      </c>
      <c r="N315" s="11">
        <f t="shared" si="57"/>
        <v>969.15704338526211</v>
      </c>
      <c r="O315" s="11">
        <f t="shared" si="58"/>
        <v>954.13143869918633</v>
      </c>
      <c r="P315" s="11">
        <f t="shared" si="59"/>
        <v>153.51279943080701</v>
      </c>
      <c r="Q315" s="13">
        <f t="shared" si="53"/>
        <v>-71411.520000000091</v>
      </c>
      <c r="R315" s="13">
        <f t="shared" si="54"/>
        <v>98181.737199943731</v>
      </c>
      <c r="S315" s="13"/>
      <c r="T315" s="13">
        <f t="shared" si="55"/>
        <v>71411.520000000091</v>
      </c>
      <c r="U315" s="5">
        <f t="shared" si="60"/>
        <v>0.37487253036966028</v>
      </c>
    </row>
    <row r="316" spans="1:21" ht="12.75" customHeight="1" x14ac:dyDescent="0.2">
      <c r="A316" s="6">
        <v>41279</v>
      </c>
      <c r="B316" s="2">
        <v>64.859319999999997</v>
      </c>
      <c r="C316" s="2">
        <v>30.380479999999999</v>
      </c>
      <c r="D316" s="2">
        <v>30.658560000000001</v>
      </c>
      <c r="E316" s="2">
        <v>78.699996999999996</v>
      </c>
      <c r="H316" s="13">
        <f>IF(int=Weekly,-$B$4,IF(int=Bi_Weekly,0,IF(int=Monthly,0,IF(int=Quarterly,0,IF(int=Yearly,0,IF(int=None,0,0))))))</f>
        <v>0</v>
      </c>
      <c r="I316" s="11">
        <f t="shared" si="49"/>
        <v>0</v>
      </c>
      <c r="J316" s="19">
        <f t="shared" si="50"/>
        <v>0</v>
      </c>
      <c r="K316" s="11">
        <f t="shared" si="51"/>
        <v>0</v>
      </c>
      <c r="L316" s="11">
        <f t="shared" si="52"/>
        <v>0</v>
      </c>
      <c r="M316" s="11">
        <f t="shared" si="56"/>
        <v>464.51049361462765</v>
      </c>
      <c r="N316" s="11">
        <f t="shared" si="57"/>
        <v>969.15704338526211</v>
      </c>
      <c r="O316" s="11">
        <f t="shared" si="58"/>
        <v>954.13143869918633</v>
      </c>
      <c r="P316" s="11">
        <f t="shared" si="59"/>
        <v>153.51279943080701</v>
      </c>
      <c r="Q316" s="13">
        <f t="shared" si="53"/>
        <v>-71411.520000000091</v>
      </c>
      <c r="R316" s="13">
        <f t="shared" si="54"/>
        <v>100905.04373804561</v>
      </c>
      <c r="S316" s="13"/>
      <c r="T316" s="13">
        <f t="shared" si="55"/>
        <v>71411.520000000091</v>
      </c>
      <c r="U316" s="5">
        <f t="shared" si="60"/>
        <v>0.41300792558463217</v>
      </c>
    </row>
    <row r="317" spans="1:21" ht="12.75" customHeight="1" x14ac:dyDescent="0.2">
      <c r="A317" s="6">
        <v>41286</v>
      </c>
      <c r="B317" s="2">
        <v>65.138769999999994</v>
      </c>
      <c r="C317" s="2">
        <v>30.438849999999999</v>
      </c>
      <c r="D317" s="2">
        <v>30.63194</v>
      </c>
      <c r="E317" s="2">
        <v>80.900002000000001</v>
      </c>
      <c r="H317" s="13">
        <f>IF(int=Weekly,-$B$4,IF(int=Bi_Weekly,-$B$4,IF(int=Monthly,-$B$4,IF(int=Quarterly,0,IF(int=Yearly,0,IF(int=None,0,0))))))</f>
        <v>-489.12</v>
      </c>
      <c r="I317" s="11">
        <f t="shared" si="49"/>
        <v>2.4081017188381053</v>
      </c>
      <c r="J317" s="19">
        <f t="shared" si="50"/>
        <v>4.6680265515944264</v>
      </c>
      <c r="K317" s="11">
        <f t="shared" si="51"/>
        <v>4.6178434666560459</v>
      </c>
      <c r="L317" s="11">
        <f t="shared" si="52"/>
        <v>0.60217986150358815</v>
      </c>
      <c r="M317" s="11">
        <f t="shared" si="56"/>
        <v>466.91859533346576</v>
      </c>
      <c r="N317" s="11">
        <f t="shared" si="57"/>
        <v>973.82506993685649</v>
      </c>
      <c r="O317" s="11">
        <f t="shared" si="58"/>
        <v>958.74928216584237</v>
      </c>
      <c r="P317" s="11">
        <f t="shared" si="59"/>
        <v>154.11497929231061</v>
      </c>
      <c r="Q317" s="13">
        <f t="shared" si="53"/>
        <v>-71900.640000000087</v>
      </c>
      <c r="R317" s="13">
        <f t="shared" si="54"/>
        <v>101892.87083952223</v>
      </c>
      <c r="S317" s="13"/>
      <c r="T317" s="13">
        <f t="shared" si="55"/>
        <v>71900.640000000087</v>
      </c>
      <c r="U317" s="5">
        <f t="shared" si="60"/>
        <v>0.41713440714188499</v>
      </c>
    </row>
    <row r="318" spans="1:21" ht="12.75" customHeight="1" x14ac:dyDescent="0.2">
      <c r="A318" s="6">
        <v>41293</v>
      </c>
      <c r="B318" s="2">
        <v>65.760230000000007</v>
      </c>
      <c r="C318" s="2">
        <v>30.901450000000001</v>
      </c>
      <c r="D318" s="2">
        <v>31.129629999999999</v>
      </c>
      <c r="E318" s="2">
        <v>82.010002</v>
      </c>
      <c r="H318" s="13">
        <f>IF(int=Weekly,-$B$4,IF(int=Bi_Weekly,0,IF(int=Monthly,0,IF(int=Quarterly,0,IF(int=Yearly,0,IF(int=None,0,0))))))</f>
        <v>0</v>
      </c>
      <c r="I318" s="11">
        <f t="shared" si="49"/>
        <v>0</v>
      </c>
      <c r="J318" s="19">
        <f t="shared" si="50"/>
        <v>0</v>
      </c>
      <c r="K318" s="11">
        <f t="shared" si="51"/>
        <v>0</v>
      </c>
      <c r="L318" s="11">
        <f t="shared" si="52"/>
        <v>0</v>
      </c>
      <c r="M318" s="11">
        <f t="shared" si="56"/>
        <v>466.91859533346576</v>
      </c>
      <c r="N318" s="11">
        <f t="shared" si="57"/>
        <v>973.82506993685649</v>
      </c>
      <c r="O318" s="11">
        <f t="shared" si="58"/>
        <v>958.74928216584237</v>
      </c>
      <c r="P318" s="11">
        <f t="shared" si="59"/>
        <v>154.11497929231061</v>
      </c>
      <c r="Q318" s="13">
        <f t="shared" si="53"/>
        <v>-71900.640000000087</v>
      </c>
      <c r="R318" s="13">
        <f t="shared" si="54"/>
        <v>103281.76110438653</v>
      </c>
      <c r="S318" s="13"/>
      <c r="T318" s="13">
        <f t="shared" si="55"/>
        <v>71900.640000000087</v>
      </c>
      <c r="U318" s="5">
        <f t="shared" si="60"/>
        <v>0.43645120689310124</v>
      </c>
    </row>
    <row r="319" spans="1:21" ht="12.75" customHeight="1" x14ac:dyDescent="0.2">
      <c r="A319" s="6">
        <v>41300</v>
      </c>
      <c r="B319" s="2">
        <v>66.513829999999999</v>
      </c>
      <c r="C319" s="2">
        <v>31.557179999999999</v>
      </c>
      <c r="D319" s="2">
        <v>31.651070000000001</v>
      </c>
      <c r="E319" s="2">
        <v>81.650002000000001</v>
      </c>
      <c r="H319" s="13">
        <f>IF(int=Weekly,-$B$4,IF(int=Bi_Weekly,-$B$4,IF(int=Monthly,0,IF(int=Quarterly,0,IF(int=Yearly,0,IF(int=None,0,0))))))</f>
        <v>-489.12</v>
      </c>
      <c r="I319" s="11">
        <f t="shared" si="49"/>
        <v>2.3583183226706383</v>
      </c>
      <c r="J319" s="19">
        <f t="shared" si="50"/>
        <v>4.502600042209095</v>
      </c>
      <c r="K319" s="11">
        <f t="shared" si="51"/>
        <v>4.4691539338164556</v>
      </c>
      <c r="L319" s="11">
        <f t="shared" si="52"/>
        <v>0.5966485095738272</v>
      </c>
      <c r="M319" s="11">
        <f t="shared" si="56"/>
        <v>469.2769136561364</v>
      </c>
      <c r="N319" s="11">
        <f t="shared" si="57"/>
        <v>978.3276699790656</v>
      </c>
      <c r="O319" s="11">
        <f t="shared" si="58"/>
        <v>963.21843609965879</v>
      </c>
      <c r="P319" s="11">
        <f t="shared" si="59"/>
        <v>154.71162780188445</v>
      </c>
      <c r="Q319" s="13">
        <f t="shared" si="53"/>
        <v>-72389.760000000082</v>
      </c>
      <c r="R319" s="13">
        <f t="shared" si="54"/>
        <v>105205.76610408686</v>
      </c>
      <c r="S319" s="13"/>
      <c r="T319" s="13">
        <f t="shared" si="55"/>
        <v>72389.760000000082</v>
      </c>
      <c r="U319" s="5">
        <f t="shared" si="60"/>
        <v>0.45332386934404445</v>
      </c>
    </row>
    <row r="320" spans="1:21" ht="12.75" customHeight="1" x14ac:dyDescent="0.2">
      <c r="A320" s="6">
        <v>41307</v>
      </c>
      <c r="B320" s="2">
        <v>66.993539999999996</v>
      </c>
      <c r="C320" s="2">
        <v>31.703769999999999</v>
      </c>
      <c r="D320" s="2">
        <v>31.718509999999998</v>
      </c>
      <c r="E320" s="2">
        <v>82.150002000000001</v>
      </c>
      <c r="H320" s="13">
        <f>IF(int=Weekly,-$B$4,IF(int=Bi_Weekly,0,IF(int=Monthly,0,IF(int=Quarterly,0,IF(int=Yearly,0,IF(int=None,0,0))))))</f>
        <v>0</v>
      </c>
      <c r="I320" s="11">
        <f t="shared" si="49"/>
        <v>0</v>
      </c>
      <c r="J320" s="19">
        <f t="shared" si="50"/>
        <v>0</v>
      </c>
      <c r="K320" s="11">
        <f t="shared" si="51"/>
        <v>0</v>
      </c>
      <c r="L320" s="11">
        <f t="shared" si="52"/>
        <v>0</v>
      </c>
      <c r="M320" s="11">
        <f t="shared" si="56"/>
        <v>469.2769136561364</v>
      </c>
      <c r="N320" s="11">
        <f t="shared" si="57"/>
        <v>978.3276699790656</v>
      </c>
      <c r="O320" s="11">
        <f t="shared" si="58"/>
        <v>963.21843609965879</v>
      </c>
      <c r="P320" s="11">
        <f t="shared" si="59"/>
        <v>154.71162780188445</v>
      </c>
      <c r="Q320" s="13">
        <f t="shared" si="53"/>
        <v>-72389.760000000082</v>
      </c>
      <c r="R320" s="13">
        <f t="shared" si="54"/>
        <v>105716.61125071056</v>
      </c>
      <c r="S320" s="13"/>
      <c r="T320" s="13">
        <f t="shared" si="55"/>
        <v>72389.760000000082</v>
      </c>
      <c r="U320" s="5">
        <f t="shared" si="60"/>
        <v>0.46038073963376092</v>
      </c>
    </row>
    <row r="321" spans="1:21" ht="12.75" customHeight="1" x14ac:dyDescent="0.2">
      <c r="A321" s="6">
        <v>41314</v>
      </c>
      <c r="B321" s="2">
        <v>67.246229999999997</v>
      </c>
      <c r="C321" s="2">
        <v>31.925999999999998</v>
      </c>
      <c r="D321" s="2">
        <v>31.895759999999999</v>
      </c>
      <c r="E321" s="2">
        <v>80.290001000000004</v>
      </c>
      <c r="H321" s="13">
        <f>IF(int=Weekly,-$B$4,IF(int=Bi_Weekly,-$B$4,IF(int=Monthly,-$B$4,IF(int=Quarterly,0,IF(int=Yearly,0,IF(int=None,0,0))))))</f>
        <v>-489.12</v>
      </c>
      <c r="I321" s="11">
        <f t="shared" si="49"/>
        <v>2.3326331305115544</v>
      </c>
      <c r="J321" s="19">
        <f t="shared" si="50"/>
        <v>4.4505844766021427</v>
      </c>
      <c r="K321" s="11">
        <f t="shared" si="51"/>
        <v>4.4348685844137279</v>
      </c>
      <c r="L321" s="11">
        <f t="shared" si="52"/>
        <v>0.60675490588174241</v>
      </c>
      <c r="M321" s="11">
        <f t="shared" si="56"/>
        <v>471.60954678664797</v>
      </c>
      <c r="N321" s="11">
        <f t="shared" si="57"/>
        <v>982.77825445566771</v>
      </c>
      <c r="O321" s="11">
        <f t="shared" si="58"/>
        <v>967.65330468407251</v>
      </c>
      <c r="P321" s="11">
        <f t="shared" si="59"/>
        <v>155.31838270776618</v>
      </c>
      <c r="Q321" s="13">
        <f t="shared" si="53"/>
        <v>-72878.880000000077</v>
      </c>
      <c r="R321" s="13">
        <f t="shared" si="54"/>
        <v>106424.69327749732</v>
      </c>
      <c r="S321" s="13"/>
      <c r="T321" s="13">
        <f t="shared" si="55"/>
        <v>72878.880000000077</v>
      </c>
      <c r="U321" s="5">
        <f t="shared" si="60"/>
        <v>0.46029540077313502</v>
      </c>
    </row>
    <row r="322" spans="1:21" ht="12.75" customHeight="1" x14ac:dyDescent="0.2">
      <c r="A322" s="6">
        <v>41321</v>
      </c>
      <c r="B322" s="2">
        <v>67.379829999999998</v>
      </c>
      <c r="C322" s="2">
        <v>32.13073</v>
      </c>
      <c r="D322" s="2">
        <v>32.169789999999999</v>
      </c>
      <c r="E322" s="2">
        <v>81.830001999999993</v>
      </c>
      <c r="H322" s="13">
        <f>IF(int=Weekly,-$B$4,IF(int=Bi_Weekly,0,IF(int=Monthly,0,IF(int=Quarterly,0,IF(int=Yearly,0,IF(int=None,0,0))))))</f>
        <v>0</v>
      </c>
      <c r="I322" s="11">
        <f t="shared" si="49"/>
        <v>0</v>
      </c>
      <c r="J322" s="19">
        <f t="shared" si="50"/>
        <v>0</v>
      </c>
      <c r="K322" s="11">
        <f t="shared" si="51"/>
        <v>0</v>
      </c>
      <c r="L322" s="11">
        <f t="shared" si="52"/>
        <v>0</v>
      </c>
      <c r="M322" s="11">
        <f t="shared" si="56"/>
        <v>471.60954678664797</v>
      </c>
      <c r="N322" s="11">
        <f t="shared" si="57"/>
        <v>982.77825445566771</v>
      </c>
      <c r="O322" s="11">
        <f t="shared" si="58"/>
        <v>967.65330468407251</v>
      </c>
      <c r="P322" s="11">
        <f t="shared" si="59"/>
        <v>155.31838270776618</v>
      </c>
      <c r="Q322" s="13">
        <f t="shared" si="53"/>
        <v>-72878.880000000077</v>
      </c>
      <c r="R322" s="13">
        <f t="shared" si="54"/>
        <v>107193.26100475364</v>
      </c>
      <c r="S322" s="13"/>
      <c r="T322" s="13">
        <f t="shared" si="55"/>
        <v>72878.880000000077</v>
      </c>
      <c r="U322" s="5">
        <f t="shared" si="60"/>
        <v>0.47084122320147515</v>
      </c>
    </row>
    <row r="323" spans="1:21" ht="12.75" customHeight="1" x14ac:dyDescent="0.2">
      <c r="A323" s="6">
        <v>41328</v>
      </c>
      <c r="B323" s="2">
        <v>67.230540000000005</v>
      </c>
      <c r="C323" s="2">
        <v>31.788550000000001</v>
      </c>
      <c r="D323" s="2">
        <v>31.927430000000001</v>
      </c>
      <c r="E323" s="2">
        <v>79.400002000000001</v>
      </c>
      <c r="H323" s="13">
        <f>IF(int=Weekly,-$B$4,IF(int=Bi_Weekly,-$B$4,IF(int=Monthly,0,IF(int=Quarterly,0,IF(int=Yearly,0,IF(int=None,0,0))))))</f>
        <v>-489.12</v>
      </c>
      <c r="I323" s="11">
        <f t="shared" si="49"/>
        <v>2.3331775112917432</v>
      </c>
      <c r="J323" s="19">
        <f t="shared" si="50"/>
        <v>4.4698282872292063</v>
      </c>
      <c r="K323" s="11">
        <f t="shared" si="51"/>
        <v>4.4304694740541288</v>
      </c>
      <c r="L323" s="11">
        <f t="shared" si="52"/>
        <v>0.61355605507415489</v>
      </c>
      <c r="M323" s="11">
        <f t="shared" si="56"/>
        <v>473.94272429793972</v>
      </c>
      <c r="N323" s="11">
        <f t="shared" si="57"/>
        <v>987.24808274289694</v>
      </c>
      <c r="O323" s="11">
        <f t="shared" si="58"/>
        <v>972.08377415812663</v>
      </c>
      <c r="P323" s="11">
        <f t="shared" si="59"/>
        <v>155.93193876284033</v>
      </c>
      <c r="Q323" s="13">
        <f t="shared" si="53"/>
        <v>-73368.000000000073</v>
      </c>
      <c r="R323" s="13">
        <f t="shared" si="54"/>
        <v>106663.74322750114</v>
      </c>
      <c r="S323" s="13"/>
      <c r="T323" s="13">
        <f t="shared" si="55"/>
        <v>73368.000000000073</v>
      </c>
      <c r="U323" s="5">
        <f t="shared" si="60"/>
        <v>0.45381832989179238</v>
      </c>
    </row>
    <row r="324" spans="1:21" ht="12.75" customHeight="1" x14ac:dyDescent="0.2">
      <c r="A324" s="6">
        <v>41335</v>
      </c>
      <c r="B324" s="2">
        <v>67.373679999999993</v>
      </c>
      <c r="C324" s="2">
        <v>31.646319999999999</v>
      </c>
      <c r="D324" s="2">
        <v>31.931419999999999</v>
      </c>
      <c r="E324" s="2">
        <v>81.139999000000003</v>
      </c>
      <c r="H324" s="13">
        <f>IF(int=Weekly,-$B$4,IF(int=Bi_Weekly,0,IF(int=Monthly,0,IF(int=Quarterly,-$B$4,IF(int=Yearly,0,IF(int=None,0,0))))))</f>
        <v>0</v>
      </c>
      <c r="I324" s="11">
        <f t="shared" si="49"/>
        <v>0</v>
      </c>
      <c r="J324" s="19">
        <f t="shared" si="50"/>
        <v>0</v>
      </c>
      <c r="K324" s="11">
        <f t="shared" si="51"/>
        <v>0</v>
      </c>
      <c r="L324" s="11">
        <f t="shared" si="52"/>
        <v>0</v>
      </c>
      <c r="M324" s="11">
        <f t="shared" si="56"/>
        <v>473.94272429793972</v>
      </c>
      <c r="N324" s="11">
        <f t="shared" si="57"/>
        <v>987.24808274289694</v>
      </c>
      <c r="O324" s="11">
        <f t="shared" si="58"/>
        <v>972.08377415812663</v>
      </c>
      <c r="P324" s="11">
        <f t="shared" si="59"/>
        <v>155.93193876284033</v>
      </c>
      <c r="Q324" s="13">
        <f t="shared" si="53"/>
        <v>-73368.000000000073</v>
      </c>
      <c r="R324" s="13">
        <f t="shared" si="54"/>
        <v>106866.36681415903</v>
      </c>
      <c r="S324" s="13"/>
      <c r="T324" s="13">
        <f t="shared" si="55"/>
        <v>73368.000000000073</v>
      </c>
      <c r="U324" s="5">
        <f t="shared" si="60"/>
        <v>0.45658007324935834</v>
      </c>
    </row>
    <row r="325" spans="1:21" ht="12.75" customHeight="1" x14ac:dyDescent="0.2">
      <c r="A325" s="6">
        <v>41342</v>
      </c>
      <c r="B325" s="2">
        <v>68.86215</v>
      </c>
      <c r="C325" s="2">
        <v>32.605119999999999</v>
      </c>
      <c r="D325" s="2">
        <v>32.767470000000003</v>
      </c>
      <c r="E325" s="2">
        <v>82.760002</v>
      </c>
      <c r="H325" s="13">
        <f>IF(int=Weekly,-$B$4,IF(int=Bi_Weekly,-$B$4,IF(int=Monthly,-$B$4,IF(int=Quarterly,0,IF(int=Yearly,0,IF(int=None,0,0))))))</f>
        <v>-489.12</v>
      </c>
      <c r="I325" s="11">
        <f t="shared" si="49"/>
        <v>2.2778955347749088</v>
      </c>
      <c r="J325" s="19">
        <f t="shared" si="50"/>
        <v>4.3578848966051957</v>
      </c>
      <c r="K325" s="11">
        <f t="shared" si="51"/>
        <v>4.3168881820903477</v>
      </c>
      <c r="L325" s="11">
        <f t="shared" si="52"/>
        <v>0.58864609500613607</v>
      </c>
      <c r="M325" s="11">
        <f t="shared" si="56"/>
        <v>476.22061983271465</v>
      </c>
      <c r="N325" s="11">
        <f t="shared" si="57"/>
        <v>991.60596763950218</v>
      </c>
      <c r="O325" s="11">
        <f t="shared" si="58"/>
        <v>976.40066234021697</v>
      </c>
      <c r="P325" s="11">
        <f t="shared" si="59"/>
        <v>156.52058485784647</v>
      </c>
      <c r="Q325" s="13">
        <f t="shared" si="53"/>
        <v>-73857.120000000068</v>
      </c>
      <c r="R325" s="13">
        <f t="shared" si="54"/>
        <v>110072.83065070519</v>
      </c>
      <c r="S325" s="13"/>
      <c r="T325" s="13">
        <f t="shared" si="55"/>
        <v>73857.120000000068</v>
      </c>
      <c r="U325" s="5">
        <f t="shared" si="60"/>
        <v>0.49034826501094408</v>
      </c>
    </row>
    <row r="326" spans="1:21" ht="12.75" customHeight="1" x14ac:dyDescent="0.2">
      <c r="A326" s="6">
        <v>41349</v>
      </c>
      <c r="B326" s="2">
        <v>69.314049999999995</v>
      </c>
      <c r="C326" s="2">
        <v>32.926720000000003</v>
      </c>
      <c r="D326" s="2">
        <v>33.155769999999997</v>
      </c>
      <c r="E326" s="2">
        <v>84.519997000000004</v>
      </c>
      <c r="H326" s="13">
        <f>IF(int=Weekly,-$B$4,IF(int=Bi_Weekly,0,IF(int=Monthly,0,IF(int=Quarterly,0,IF(int=Yearly,0,IF(int=None,0,0))))))</f>
        <v>0</v>
      </c>
      <c r="I326" s="11">
        <f t="shared" si="49"/>
        <v>0</v>
      </c>
      <c r="J326" s="19">
        <f t="shared" si="50"/>
        <v>0</v>
      </c>
      <c r="K326" s="11">
        <f t="shared" si="51"/>
        <v>0</v>
      </c>
      <c r="L326" s="11">
        <f t="shared" si="52"/>
        <v>0</v>
      </c>
      <c r="M326" s="11">
        <f t="shared" si="56"/>
        <v>476.22061983271465</v>
      </c>
      <c r="N326" s="11">
        <f t="shared" si="57"/>
        <v>991.60596763950218</v>
      </c>
      <c r="O326" s="11">
        <f t="shared" si="58"/>
        <v>976.40066234021697</v>
      </c>
      <c r="P326" s="11">
        <f t="shared" si="59"/>
        <v>156.52058485784647</v>
      </c>
      <c r="Q326" s="13">
        <f t="shared" si="53"/>
        <v>-73857.120000000068</v>
      </c>
      <c r="R326" s="13">
        <f t="shared" si="54"/>
        <v>111261.54705193406</v>
      </c>
      <c r="S326" s="13"/>
      <c r="T326" s="13">
        <f t="shared" si="55"/>
        <v>73857.120000000068</v>
      </c>
      <c r="U326" s="5">
        <f t="shared" si="60"/>
        <v>0.50644307619812357</v>
      </c>
    </row>
    <row r="327" spans="1:21" ht="12.75" customHeight="1" x14ac:dyDescent="0.2">
      <c r="A327" s="6">
        <v>41356</v>
      </c>
      <c r="B327" s="2">
        <v>69.150620000000004</v>
      </c>
      <c r="C327" s="2">
        <v>32.866480000000003</v>
      </c>
      <c r="D327" s="2">
        <v>32.964590000000001</v>
      </c>
      <c r="E327" s="2">
        <v>86.300003000000004</v>
      </c>
      <c r="H327" s="13">
        <f>IF(int=Weekly,-$B$4,IF(int=Bi_Weekly,-$B$4,IF(int=Monthly,0,IF(int=Quarterly,0,IF(int=Yearly,0,IF(int=None,0,0))))))</f>
        <v>-489.12</v>
      </c>
      <c r="I327" s="11">
        <f t="shared" si="49"/>
        <v>2.2683930238080294</v>
      </c>
      <c r="J327" s="19">
        <f t="shared" si="50"/>
        <v>4.3232302333562949</v>
      </c>
      <c r="K327" s="11">
        <f t="shared" si="51"/>
        <v>4.2910742709070551</v>
      </c>
      <c r="L327" s="11">
        <f t="shared" si="52"/>
        <v>0.56450000355156427</v>
      </c>
      <c r="M327" s="11">
        <f t="shared" si="56"/>
        <v>478.48901285652266</v>
      </c>
      <c r="N327" s="11">
        <f t="shared" si="57"/>
        <v>995.92919787285848</v>
      </c>
      <c r="O327" s="11">
        <f t="shared" si="58"/>
        <v>980.69173661112404</v>
      </c>
      <c r="P327" s="11">
        <f t="shared" si="59"/>
        <v>157.08508486139803</v>
      </c>
      <c r="Q327" s="13">
        <f t="shared" si="53"/>
        <v>-74346.240000000063</v>
      </c>
      <c r="R327" s="13">
        <f t="shared" si="54"/>
        <v>111705.04327408846</v>
      </c>
      <c r="S327" s="13"/>
      <c r="T327" s="13">
        <f t="shared" si="55"/>
        <v>74346.240000000063</v>
      </c>
      <c r="U327" s="5">
        <f t="shared" si="60"/>
        <v>0.50249754761085907</v>
      </c>
    </row>
    <row r="328" spans="1:21" ht="12.75" customHeight="1" x14ac:dyDescent="0.2">
      <c r="A328" s="6">
        <v>41363</v>
      </c>
      <c r="B328" s="2">
        <v>69.719319999999996</v>
      </c>
      <c r="C328" s="2">
        <v>33.282240000000002</v>
      </c>
      <c r="D328" s="2">
        <v>33.1479</v>
      </c>
      <c r="E328" s="2">
        <v>84.860000999999997</v>
      </c>
      <c r="H328" s="13">
        <f>IF(int=Weekly,-$B$4,IF(int=Bi_Weekly,0,IF(int=Monthly,0,IF(int=Quarterly,0,IF(int=Yearly,0,IF(int=None,0,0))))))</f>
        <v>0</v>
      </c>
      <c r="I328" s="11">
        <f t="shared" si="49"/>
        <v>0</v>
      </c>
      <c r="J328" s="19">
        <f t="shared" si="50"/>
        <v>0</v>
      </c>
      <c r="K328" s="11">
        <f t="shared" si="51"/>
        <v>0</v>
      </c>
      <c r="L328" s="11">
        <f t="shared" si="52"/>
        <v>0</v>
      </c>
      <c r="M328" s="11">
        <f t="shared" si="56"/>
        <v>478.48901285652266</v>
      </c>
      <c r="N328" s="11">
        <f t="shared" si="57"/>
        <v>995.92919787285848</v>
      </c>
      <c r="O328" s="11">
        <f t="shared" si="58"/>
        <v>980.69173661112404</v>
      </c>
      <c r="P328" s="11">
        <f t="shared" si="59"/>
        <v>157.08508486139803</v>
      </c>
      <c r="Q328" s="13">
        <f t="shared" si="53"/>
        <v>-74346.240000000063</v>
      </c>
      <c r="R328" s="13">
        <f t="shared" si="54"/>
        <v>112344.79526487518</v>
      </c>
      <c r="S328" s="13"/>
      <c r="T328" s="13">
        <f t="shared" si="55"/>
        <v>74346.240000000063</v>
      </c>
      <c r="U328" s="5">
        <f t="shared" si="60"/>
        <v>0.51110258252300422</v>
      </c>
    </row>
    <row r="329" spans="1:21" ht="12.75" customHeight="1" x14ac:dyDescent="0.2">
      <c r="A329" s="6">
        <v>41370</v>
      </c>
      <c r="B329" s="2">
        <v>69.029690000000002</v>
      </c>
      <c r="C329" s="2">
        <v>32.431190000000001</v>
      </c>
      <c r="D329" s="2">
        <v>32.281440000000003</v>
      </c>
      <c r="E329" s="2">
        <v>84.779999000000004</v>
      </c>
      <c r="H329" s="13">
        <f>IF(int=Weekly,-$B$4,IF(int=Bi_Weekly,-$B$4,IF(int=Monthly,-$B$4,IF(int=Quarterly,0,IF(int=Yearly,0,IF(int=None,0,0))))))</f>
        <v>-489.12</v>
      </c>
      <c r="I329" s="11">
        <f t="shared" si="49"/>
        <v>2.2723669192198312</v>
      </c>
      <c r="J329" s="19">
        <f t="shared" si="50"/>
        <v>4.3812564386320698</v>
      </c>
      <c r="K329" s="11">
        <f t="shared" si="51"/>
        <v>4.3818833360593574</v>
      </c>
      <c r="L329" s="11">
        <f t="shared" si="52"/>
        <v>0.57462081357184269</v>
      </c>
      <c r="M329" s="11">
        <f t="shared" si="56"/>
        <v>480.76137977574251</v>
      </c>
      <c r="N329" s="11">
        <f t="shared" si="57"/>
        <v>1000.3104543114905</v>
      </c>
      <c r="O329" s="11">
        <f t="shared" si="58"/>
        <v>985.07361994718337</v>
      </c>
      <c r="P329" s="11">
        <f t="shared" si="59"/>
        <v>157.65970567496987</v>
      </c>
      <c r="Q329" s="13">
        <f t="shared" si="53"/>
        <v>-74835.360000000059</v>
      </c>
      <c r="R329" s="13">
        <f t="shared" si="54"/>
        <v>110794.05206002609</v>
      </c>
      <c r="S329" s="13"/>
      <c r="T329" s="13">
        <f t="shared" si="55"/>
        <v>74835.360000000059</v>
      </c>
      <c r="U329" s="5">
        <f t="shared" si="60"/>
        <v>0.48050402991347907</v>
      </c>
    </row>
    <row r="330" spans="1:21" ht="12.75" customHeight="1" x14ac:dyDescent="0.2">
      <c r="A330" s="6">
        <v>41377</v>
      </c>
      <c r="B330" s="2">
        <v>70.640929999999997</v>
      </c>
      <c r="C330" s="2">
        <v>33.162230000000001</v>
      </c>
      <c r="D330" s="2">
        <v>32.859670000000001</v>
      </c>
      <c r="E330" s="2">
        <v>84.690002000000007</v>
      </c>
      <c r="H330" s="13">
        <f>IF(int=Weekly,-$B$4,IF(int=Bi_Weekly,0,IF(int=Monthly,0,IF(int=Quarterly,0,IF(int=Yearly,0,IF(int=None,0,0))))))</f>
        <v>0</v>
      </c>
      <c r="I330" s="11">
        <f t="shared" si="49"/>
        <v>0</v>
      </c>
      <c r="J330" s="19">
        <f t="shared" si="50"/>
        <v>0</v>
      </c>
      <c r="K330" s="11">
        <f t="shared" si="51"/>
        <v>0</v>
      </c>
      <c r="L330" s="11">
        <f t="shared" si="52"/>
        <v>0</v>
      </c>
      <c r="M330" s="11">
        <f t="shared" si="56"/>
        <v>480.76137977574251</v>
      </c>
      <c r="N330" s="11">
        <f t="shared" si="57"/>
        <v>1000.3104543114905</v>
      </c>
      <c r="O330" s="11">
        <f t="shared" si="58"/>
        <v>985.07361994718337</v>
      </c>
      <c r="P330" s="11">
        <f t="shared" si="59"/>
        <v>157.65970567496987</v>
      </c>
      <c r="Q330" s="13">
        <f t="shared" si="53"/>
        <v>-74835.360000000059</v>
      </c>
      <c r="R330" s="13">
        <f t="shared" si="54"/>
        <v>112855.35119882626</v>
      </c>
      <c r="S330" s="13"/>
      <c r="T330" s="13">
        <f t="shared" si="55"/>
        <v>74835.360000000059</v>
      </c>
      <c r="U330" s="5">
        <f t="shared" si="60"/>
        <v>0.50804848401646163</v>
      </c>
    </row>
    <row r="331" spans="1:21" ht="12.75" customHeight="1" x14ac:dyDescent="0.2">
      <c r="A331" s="6">
        <v>41384</v>
      </c>
      <c r="B331" s="2">
        <v>69.14958</v>
      </c>
      <c r="C331" s="2">
        <v>32.357950000000002</v>
      </c>
      <c r="D331" s="2">
        <v>31.87565</v>
      </c>
      <c r="E331" s="2">
        <v>84.139999000000003</v>
      </c>
      <c r="H331" s="13">
        <f>IF(int=Weekly,-$B$4,IF(int=Bi_Weekly,-$B$4,IF(int=Monthly,0,IF(int=Quarterly,0,IF(int=Yearly,0,IF(int=None,0,0))))))</f>
        <v>-489.12</v>
      </c>
      <c r="I331" s="11">
        <f t="shared" si="49"/>
        <v>2.2684271401214584</v>
      </c>
      <c r="J331" s="19">
        <f t="shared" si="50"/>
        <v>4.3911731120172934</v>
      </c>
      <c r="K331" s="11">
        <f t="shared" si="51"/>
        <v>4.4376664946440307</v>
      </c>
      <c r="L331" s="11">
        <f t="shared" si="52"/>
        <v>0.57899159233410502</v>
      </c>
      <c r="M331" s="11">
        <f t="shared" si="56"/>
        <v>483.02980691586396</v>
      </c>
      <c r="N331" s="11">
        <f t="shared" si="57"/>
        <v>1004.7016274235078</v>
      </c>
      <c r="O331" s="11">
        <f t="shared" si="58"/>
        <v>989.51128644182745</v>
      </c>
      <c r="P331" s="11">
        <f t="shared" si="59"/>
        <v>158.23869726730396</v>
      </c>
      <c r="Q331" s="13">
        <f t="shared" si="53"/>
        <v>-75324.480000000054</v>
      </c>
      <c r="R331" s="13">
        <f t="shared" si="54"/>
        <v>110766.91256830329</v>
      </c>
      <c r="S331" s="13"/>
      <c r="T331" s="13">
        <f t="shared" si="55"/>
        <v>75324.480000000054</v>
      </c>
      <c r="U331" s="5">
        <f t="shared" si="60"/>
        <v>0.47053006629854188</v>
      </c>
    </row>
    <row r="332" spans="1:21" ht="12.75" customHeight="1" x14ac:dyDescent="0.2">
      <c r="A332" s="6">
        <v>41391</v>
      </c>
      <c r="B332" s="2">
        <v>70.362809999999996</v>
      </c>
      <c r="C332" s="2">
        <v>32.941220000000001</v>
      </c>
      <c r="D332" s="2">
        <v>32.642299999999999</v>
      </c>
      <c r="E332" s="2">
        <v>82.169998000000007</v>
      </c>
      <c r="H332" s="13">
        <f>IF(int=Weekly,-$B$4,IF(int=Bi_Weekly,0,IF(int=Monthly,0,IF(int=Quarterly,0,IF(int=Yearly,0,IF(int=None,0,0))))))</f>
        <v>0</v>
      </c>
      <c r="I332" s="11">
        <f t="shared" si="49"/>
        <v>0</v>
      </c>
      <c r="J332" s="19">
        <f t="shared" si="50"/>
        <v>0</v>
      </c>
      <c r="K332" s="11">
        <f t="shared" si="51"/>
        <v>0</v>
      </c>
      <c r="L332" s="11">
        <f t="shared" si="52"/>
        <v>0</v>
      </c>
      <c r="M332" s="11">
        <f t="shared" si="56"/>
        <v>483.02980691586396</v>
      </c>
      <c r="N332" s="11">
        <f t="shared" si="57"/>
        <v>1004.7016274235078</v>
      </c>
      <c r="O332" s="11">
        <f t="shared" si="58"/>
        <v>989.51128644182745</v>
      </c>
      <c r="P332" s="11">
        <f t="shared" si="59"/>
        <v>158.23869726730396</v>
      </c>
      <c r="Q332" s="13">
        <f t="shared" si="53"/>
        <v>-75324.480000000054</v>
      </c>
      <c r="R332" s="13">
        <f t="shared" si="54"/>
        <v>112385.82957507047</v>
      </c>
      <c r="S332" s="13"/>
      <c r="T332" s="13">
        <f t="shared" si="55"/>
        <v>75324.480000000054</v>
      </c>
      <c r="U332" s="5">
        <f t="shared" si="60"/>
        <v>0.4920226409139552</v>
      </c>
    </row>
    <row r="333" spans="1:21" ht="12.75" customHeight="1" x14ac:dyDescent="0.2">
      <c r="A333" s="6">
        <v>41398</v>
      </c>
      <c r="B333" s="2">
        <v>71.808639999999997</v>
      </c>
      <c r="C333" s="2">
        <v>33.635089999999998</v>
      </c>
      <c r="D333" s="2">
        <v>33.40936</v>
      </c>
      <c r="E333" s="2">
        <v>83.699996999999996</v>
      </c>
      <c r="H333" s="13">
        <f>IF(int=Weekly,-$B$4,IF(int=Bi_Weekly,-$B$4,IF(int=Monthly,-$B$4,IF(int=Quarterly,0,IF(int=Yearly,0,IF(int=None,0,0))))))</f>
        <v>-489.12</v>
      </c>
      <c r="I333" s="11">
        <f t="shared" si="49"/>
        <v>2.1844277234605753</v>
      </c>
      <c r="J333" s="19">
        <f t="shared" si="50"/>
        <v>4.2244382280529056</v>
      </c>
      <c r="K333" s="11">
        <f t="shared" si="51"/>
        <v>4.2339483306474595</v>
      </c>
      <c r="L333" s="11">
        <f t="shared" si="52"/>
        <v>0.58203528967868434</v>
      </c>
      <c r="M333" s="11">
        <f t="shared" si="56"/>
        <v>485.21423463932456</v>
      </c>
      <c r="N333" s="11">
        <f t="shared" si="57"/>
        <v>1008.9260656515607</v>
      </c>
      <c r="O333" s="11">
        <f t="shared" si="58"/>
        <v>993.74523477247487</v>
      </c>
      <c r="P333" s="11">
        <f t="shared" si="59"/>
        <v>158.82073255698265</v>
      </c>
      <c r="Q333" s="13">
        <f t="shared" si="53"/>
        <v>-75813.600000000049</v>
      </c>
      <c r="R333" s="13">
        <f t="shared" si="54"/>
        <v>115271.58045498232</v>
      </c>
      <c r="S333" s="13"/>
      <c r="T333" s="13">
        <f t="shared" si="55"/>
        <v>75813.600000000049</v>
      </c>
      <c r="U333" s="5">
        <f t="shared" si="60"/>
        <v>0.52046045109297334</v>
      </c>
    </row>
    <row r="334" spans="1:21" ht="12.75" customHeight="1" x14ac:dyDescent="0.2">
      <c r="A334" s="6">
        <v>41405</v>
      </c>
      <c r="B334" s="2">
        <v>72.735050000000001</v>
      </c>
      <c r="C334" s="2">
        <v>34.359490000000001</v>
      </c>
      <c r="D334" s="2">
        <v>34.244570000000003</v>
      </c>
      <c r="E334" s="2">
        <v>85.68</v>
      </c>
      <c r="H334" s="13">
        <f>IF(int=Weekly,-$B$4,IF(int=Bi_Weekly,0,IF(int=Monthly,0,IF(int=Quarterly,0,IF(int=Yearly,0,IF(int=None,0,0))))))</f>
        <v>0</v>
      </c>
      <c r="I334" s="11">
        <f t="shared" si="49"/>
        <v>0</v>
      </c>
      <c r="J334" s="19">
        <f t="shared" si="50"/>
        <v>0</v>
      </c>
      <c r="K334" s="11">
        <f t="shared" si="51"/>
        <v>0</v>
      </c>
      <c r="L334" s="11">
        <f t="shared" si="52"/>
        <v>0</v>
      </c>
      <c r="M334" s="11">
        <f t="shared" si="56"/>
        <v>485.21423463932456</v>
      </c>
      <c r="N334" s="11">
        <f t="shared" si="57"/>
        <v>1008.9260656515607</v>
      </c>
      <c r="O334" s="11">
        <f t="shared" si="58"/>
        <v>993.74523477247487</v>
      </c>
      <c r="P334" s="11">
        <f t="shared" si="59"/>
        <v>158.82073255698265</v>
      </c>
      <c r="Q334" s="13">
        <f t="shared" si="53"/>
        <v>-75813.600000000049</v>
      </c>
      <c r="R334" s="13">
        <f t="shared" si="54"/>
        <v>117596.40530051189</v>
      </c>
      <c r="S334" s="13"/>
      <c r="T334" s="13">
        <f t="shared" si="55"/>
        <v>75813.600000000049</v>
      </c>
      <c r="U334" s="5">
        <f t="shared" si="60"/>
        <v>0.55112546166534493</v>
      </c>
    </row>
    <row r="335" spans="1:21" ht="12.75" customHeight="1" x14ac:dyDescent="0.2">
      <c r="A335" s="6">
        <v>41412</v>
      </c>
      <c r="B335" s="2">
        <v>74.283529999999999</v>
      </c>
      <c r="C335" s="2">
        <v>34.993749999999999</v>
      </c>
      <c r="D335" s="2">
        <v>35.004069999999999</v>
      </c>
      <c r="E335" s="2">
        <v>88.209998999999996</v>
      </c>
      <c r="H335" s="13">
        <f>IF(int=Weekly,-$B$4,IF(int=Bi_Weekly,-$B$4,IF(int=Monthly,0,IF(int=Quarterly,0,IF(int=Yearly,0,IF(int=None,0,0))))))</f>
        <v>-489.12</v>
      </c>
      <c r="I335" s="11">
        <f t="shared" si="49"/>
        <v>2.1116495675420919</v>
      </c>
      <c r="J335" s="19">
        <f t="shared" si="50"/>
        <v>4.0604210751919991</v>
      </c>
      <c r="K335" s="11">
        <f t="shared" si="51"/>
        <v>4.0410587683089432</v>
      </c>
      <c r="L335" s="11">
        <f t="shared" si="52"/>
        <v>0.55227698166054862</v>
      </c>
      <c r="M335" s="11">
        <f t="shared" si="56"/>
        <v>487.32588420686665</v>
      </c>
      <c r="N335" s="11">
        <f t="shared" si="57"/>
        <v>1012.9864867267528</v>
      </c>
      <c r="O335" s="11">
        <f t="shared" si="58"/>
        <v>997.78629354078384</v>
      </c>
      <c r="P335" s="11">
        <f t="shared" si="59"/>
        <v>159.3730095386432</v>
      </c>
      <c r="Q335" s="13">
        <f t="shared" si="53"/>
        <v>-76302.720000000045</v>
      </c>
      <c r="R335" s="13">
        <f t="shared" si="54"/>
        <v>120633.35708532447</v>
      </c>
      <c r="S335" s="13"/>
      <c r="T335" s="13">
        <f t="shared" si="55"/>
        <v>76302.720000000045</v>
      </c>
      <c r="U335" s="5">
        <f t="shared" si="60"/>
        <v>0.58098370654839582</v>
      </c>
    </row>
    <row r="336" spans="1:21" ht="12.75" customHeight="1" x14ac:dyDescent="0.2">
      <c r="A336" s="6">
        <v>41419</v>
      </c>
      <c r="B336" s="2">
        <v>73.516379999999998</v>
      </c>
      <c r="C336" s="2">
        <v>34.324269999999999</v>
      </c>
      <c r="D336" s="2">
        <v>34.547890000000002</v>
      </c>
      <c r="E336" s="2">
        <v>89.389999000000003</v>
      </c>
      <c r="H336" s="13">
        <f>IF(int=Weekly,-$B$4,IF(int=Bi_Weekly,0,IF(int=Monthly,0,IF(int=Quarterly,0,IF(int=Yearly,0,IF(int=None,0,0))))))</f>
        <v>0</v>
      </c>
      <c r="I336" s="11">
        <f t="shared" si="49"/>
        <v>0</v>
      </c>
      <c r="J336" s="19">
        <f t="shared" si="50"/>
        <v>0</v>
      </c>
      <c r="K336" s="11">
        <f t="shared" si="51"/>
        <v>0</v>
      </c>
      <c r="L336" s="11">
        <f t="shared" si="52"/>
        <v>0</v>
      </c>
      <c r="M336" s="11">
        <f t="shared" si="56"/>
        <v>487.32588420686665</v>
      </c>
      <c r="N336" s="11">
        <f t="shared" si="57"/>
        <v>1012.9864867267528</v>
      </c>
      <c r="O336" s="11">
        <f t="shared" si="58"/>
        <v>997.78629354078384</v>
      </c>
      <c r="P336" s="11">
        <f t="shared" si="59"/>
        <v>159.3730095386432</v>
      </c>
      <c r="Q336" s="13">
        <f t="shared" si="53"/>
        <v>-76302.720000000045</v>
      </c>
      <c r="R336" s="13">
        <f t="shared" si="54"/>
        <v>119314.2208399895</v>
      </c>
      <c r="S336" s="13"/>
      <c r="T336" s="13">
        <f t="shared" si="55"/>
        <v>76302.720000000045</v>
      </c>
      <c r="U336" s="5">
        <f t="shared" si="60"/>
        <v>0.56369551229614667</v>
      </c>
    </row>
    <row r="337" spans="1:21" ht="12.75" customHeight="1" x14ac:dyDescent="0.2">
      <c r="A337" s="6">
        <v>41426</v>
      </c>
      <c r="B337" s="2">
        <v>72.690460000000002</v>
      </c>
      <c r="C337" s="2">
        <v>34.230119999999999</v>
      </c>
      <c r="D337" s="2">
        <v>34.483029999999999</v>
      </c>
      <c r="E337" s="2">
        <v>89.349997999999999</v>
      </c>
      <c r="H337" s="13">
        <f>IF(int=Weekly,-$B$4,IF(int=Bi_Weekly,-$B$4,IF(int=Monthly,-$B$4,IF(int=Quarterly,-$B$4,IF(int=Yearly,-$B$4,IF(int=None,0,0))))))</f>
        <v>-489.12</v>
      </c>
      <c r="I337" s="11">
        <f t="shared" si="49"/>
        <v>2.1579280692404477</v>
      </c>
      <c r="J337" s="19">
        <f t="shared" si="50"/>
        <v>4.1510038527472295</v>
      </c>
      <c r="K337" s="11">
        <f t="shared" si="51"/>
        <v>4.1021193323208553</v>
      </c>
      <c r="L337" s="11">
        <f t="shared" si="52"/>
        <v>0.54523058858938089</v>
      </c>
      <c r="M337" s="11">
        <f t="shared" si="56"/>
        <v>489.48381227610707</v>
      </c>
      <c r="N337" s="11">
        <f t="shared" si="57"/>
        <v>1017.1374905795</v>
      </c>
      <c r="O337" s="11">
        <f t="shared" si="58"/>
        <v>1001.8884128731047</v>
      </c>
      <c r="P337" s="11">
        <f t="shared" si="59"/>
        <v>159.91824012723259</v>
      </c>
      <c r="Q337" s="13">
        <f t="shared" si="53"/>
        <v>-76791.84000000004</v>
      </c>
      <c r="R337" s="13">
        <f t="shared" si="54"/>
        <v>119234.38446922642</v>
      </c>
      <c r="S337" s="13"/>
      <c r="T337" s="13">
        <f t="shared" si="55"/>
        <v>76791.84000000004</v>
      </c>
      <c r="U337" s="5">
        <f t="shared" si="60"/>
        <v>0.55269602172869337</v>
      </c>
    </row>
    <row r="338" spans="1:21" ht="12.75" customHeight="1" x14ac:dyDescent="0.2">
      <c r="A338" s="6">
        <v>41433</v>
      </c>
      <c r="B338" s="2">
        <v>73.288560000000004</v>
      </c>
      <c r="C338" s="2">
        <v>34.147829999999999</v>
      </c>
      <c r="D338" s="2">
        <v>34.617899999999999</v>
      </c>
      <c r="E338" s="2">
        <v>90.589995999999999</v>
      </c>
      <c r="H338" s="13">
        <f>IF(int=Weekly,-$B$4,IF(int=Bi_Weekly,0,IF(int=Monthly,0,IF(int=Quarterly,0,IF(int=Yearly,0,IF(int=None,0,0))))))</f>
        <v>0</v>
      </c>
      <c r="I338" s="11">
        <f t="shared" si="49"/>
        <v>0</v>
      </c>
      <c r="J338" s="19">
        <f t="shared" si="50"/>
        <v>0</v>
      </c>
      <c r="K338" s="11">
        <f t="shared" si="51"/>
        <v>0</v>
      </c>
      <c r="L338" s="11">
        <f t="shared" si="52"/>
        <v>0</v>
      </c>
      <c r="M338" s="11">
        <f t="shared" si="56"/>
        <v>489.48381227610707</v>
      </c>
      <c r="N338" s="11">
        <f t="shared" si="57"/>
        <v>1017.1374905795</v>
      </c>
      <c r="O338" s="11">
        <f t="shared" si="58"/>
        <v>1001.8884128731047</v>
      </c>
      <c r="P338" s="11">
        <f t="shared" si="59"/>
        <v>159.91824012723259</v>
      </c>
      <c r="Q338" s="13">
        <f t="shared" si="53"/>
        <v>-76791.84000000004</v>
      </c>
      <c r="R338" s="13">
        <f t="shared" si="54"/>
        <v>119776.86748141446</v>
      </c>
      <c r="S338" s="13"/>
      <c r="T338" s="13">
        <f t="shared" si="55"/>
        <v>76791.84000000004</v>
      </c>
      <c r="U338" s="5">
        <f t="shared" si="60"/>
        <v>0.55976035320177764</v>
      </c>
    </row>
    <row r="339" spans="1:21" ht="12.75" customHeight="1" x14ac:dyDescent="0.2">
      <c r="A339" s="6">
        <v>41440</v>
      </c>
      <c r="B339" s="2">
        <v>72.578810000000004</v>
      </c>
      <c r="C339" s="2">
        <v>33.909350000000003</v>
      </c>
      <c r="D339" s="2">
        <v>34.439149999999998</v>
      </c>
      <c r="E339" s="2">
        <v>89.580001999999993</v>
      </c>
      <c r="H339" s="13">
        <f>IF(int=Weekly,-$B$4,IF(int=Bi_Weekly,-$B$4,IF(int=Monthly,0,IF(int=Quarterly,0,IF(int=Yearly,0,IF(int=None,0,0))))))</f>
        <v>-489.12</v>
      </c>
      <c r="I339" s="11">
        <f t="shared" si="49"/>
        <v>2.1612476699466412</v>
      </c>
      <c r="J339" s="19">
        <f t="shared" si="50"/>
        <v>4.1902708250084411</v>
      </c>
      <c r="K339" s="11">
        <f t="shared" si="51"/>
        <v>4.1073459710823297</v>
      </c>
      <c r="L339" s="11">
        <f t="shared" si="52"/>
        <v>0.54383066434850058</v>
      </c>
      <c r="M339" s="11">
        <f t="shared" si="56"/>
        <v>491.64505994605372</v>
      </c>
      <c r="N339" s="11">
        <f t="shared" si="57"/>
        <v>1021.3277614045085</v>
      </c>
      <c r="O339" s="11">
        <f t="shared" si="58"/>
        <v>1005.995758844187</v>
      </c>
      <c r="P339" s="11">
        <f t="shared" si="59"/>
        <v>160.46207079158108</v>
      </c>
      <c r="Q339" s="13">
        <f t="shared" si="53"/>
        <v>-77280.960000000036</v>
      </c>
      <c r="R339" s="13">
        <f t="shared" si="54"/>
        <v>119335.40538007797</v>
      </c>
      <c r="S339" s="13"/>
      <c r="T339" s="13">
        <f t="shared" si="55"/>
        <v>77280.960000000036</v>
      </c>
      <c r="U339" s="5">
        <f t="shared" si="60"/>
        <v>0.54417602188272429</v>
      </c>
    </row>
    <row r="340" spans="1:21" ht="12.75" customHeight="1" x14ac:dyDescent="0.2">
      <c r="A340" s="6">
        <v>41447</v>
      </c>
      <c r="B340" s="2">
        <v>71.060569999999998</v>
      </c>
      <c r="C340" s="2">
        <v>32.90155</v>
      </c>
      <c r="D340" s="2">
        <v>33.956119999999999</v>
      </c>
      <c r="E340" s="2">
        <v>87.519997000000004</v>
      </c>
      <c r="H340" s="13">
        <f>IF(int=Weekly,-$B$4,IF(int=Bi_Weekly,0,IF(int=Monthly,0,IF(int=Quarterly,0,IF(int=Yearly,0,IF(int=None,0,0))))))</f>
        <v>0</v>
      </c>
      <c r="I340" s="11">
        <f t="shared" si="49"/>
        <v>0</v>
      </c>
      <c r="J340" s="19">
        <f t="shared" si="50"/>
        <v>0</v>
      </c>
      <c r="K340" s="11">
        <f t="shared" si="51"/>
        <v>0</v>
      </c>
      <c r="L340" s="11">
        <f t="shared" si="52"/>
        <v>0</v>
      </c>
      <c r="M340" s="11">
        <f t="shared" si="56"/>
        <v>491.64505994605372</v>
      </c>
      <c r="N340" s="11">
        <f t="shared" si="57"/>
        <v>1021.3277614045085</v>
      </c>
      <c r="O340" s="11">
        <f t="shared" si="58"/>
        <v>1005.995758844187</v>
      </c>
      <c r="P340" s="11">
        <f t="shared" si="59"/>
        <v>160.46207079158108</v>
      </c>
      <c r="Q340" s="13">
        <f t="shared" si="53"/>
        <v>-77280.960000000036</v>
      </c>
      <c r="R340" s="13">
        <f t="shared" si="54"/>
        <v>116743.1972667865</v>
      </c>
      <c r="S340" s="13"/>
      <c r="T340" s="13">
        <f t="shared" si="55"/>
        <v>77280.960000000036</v>
      </c>
      <c r="U340" s="5">
        <f t="shared" si="60"/>
        <v>0.51063337291341182</v>
      </c>
    </row>
    <row r="341" spans="1:21" ht="12.75" customHeight="1" x14ac:dyDescent="0.2">
      <c r="A341" s="6">
        <v>41454</v>
      </c>
      <c r="B341" s="2">
        <v>71.705209999999994</v>
      </c>
      <c r="C341" s="2">
        <v>33.599240000000002</v>
      </c>
      <c r="D341" s="2">
        <v>34.423639999999999</v>
      </c>
      <c r="E341" s="2">
        <v>88.269997000000004</v>
      </c>
      <c r="H341" s="13">
        <f>IF(int=Weekly,-$B$4,IF(int=Bi_Weekly,-$B$4,IF(int=Monthly,-$B$4,IF(int=Quarterly,0,IF(int=Yearly,0,IF(int=None,0,0))))))</f>
        <v>-489.12</v>
      </c>
      <c r="I341" s="11">
        <f t="shared" si="49"/>
        <v>2.1875786152777463</v>
      </c>
      <c r="J341" s="19">
        <f t="shared" si="50"/>
        <v>4.2289456547231419</v>
      </c>
      <c r="K341" s="11">
        <f t="shared" si="51"/>
        <v>4.1091965869966112</v>
      </c>
      <c r="L341" s="11">
        <f t="shared" si="52"/>
        <v>0.55190159347122225</v>
      </c>
      <c r="M341" s="11">
        <f t="shared" si="56"/>
        <v>493.83263856133146</v>
      </c>
      <c r="N341" s="11">
        <f t="shared" si="57"/>
        <v>1025.5567070592317</v>
      </c>
      <c r="O341" s="11">
        <f t="shared" si="58"/>
        <v>1010.1049554311836</v>
      </c>
      <c r="P341" s="11">
        <f t="shared" si="59"/>
        <v>161.01397238505231</v>
      </c>
      <c r="Q341" s="13">
        <f t="shared" si="53"/>
        <v>-77770.080000000031</v>
      </c>
      <c r="R341" s="13">
        <f t="shared" si="54"/>
        <v>118852.49119435296</v>
      </c>
      <c r="S341" s="13"/>
      <c r="T341" s="13">
        <f t="shared" si="55"/>
        <v>77770.080000000031</v>
      </c>
      <c r="U341" s="5">
        <f t="shared" si="60"/>
        <v>0.52825471176515348</v>
      </c>
    </row>
    <row r="342" spans="1:21" ht="12.75" customHeight="1" x14ac:dyDescent="0.2">
      <c r="A342" s="6">
        <v>41461</v>
      </c>
      <c r="B342" s="2">
        <v>72.874210000000005</v>
      </c>
      <c r="C342" s="2">
        <v>34.330100000000002</v>
      </c>
      <c r="D342" s="2">
        <v>35.524050000000003</v>
      </c>
      <c r="E342" s="2">
        <v>85.699996999999996</v>
      </c>
      <c r="H342" s="13">
        <f>IF(int=Weekly,-$B$4,IF(int=Bi_Weekly,0,IF(int=Monthly,0,IF(int=Quarterly,0,IF(int=Yearly,0,IF(int=None,0,0))))))</f>
        <v>0</v>
      </c>
      <c r="I342" s="11">
        <f t="shared" si="49"/>
        <v>0</v>
      </c>
      <c r="J342" s="19">
        <f t="shared" si="50"/>
        <v>0</v>
      </c>
      <c r="K342" s="11">
        <f t="shared" si="51"/>
        <v>0</v>
      </c>
      <c r="L342" s="11">
        <f t="shared" si="52"/>
        <v>0</v>
      </c>
      <c r="M342" s="11">
        <f t="shared" si="56"/>
        <v>493.83263856133146</v>
      </c>
      <c r="N342" s="11">
        <f t="shared" si="57"/>
        <v>1025.5567070592317</v>
      </c>
      <c r="O342" s="11">
        <f t="shared" si="58"/>
        <v>1010.1049554311836</v>
      </c>
      <c r="P342" s="11">
        <f t="shared" si="59"/>
        <v>161.01397238505231</v>
      </c>
      <c r="Q342" s="13">
        <f t="shared" si="53"/>
        <v>-77770.080000000031</v>
      </c>
      <c r="R342" s="13">
        <f t="shared" si="54"/>
        <v>120877.04360872891</v>
      </c>
      <c r="S342" s="13"/>
      <c r="T342" s="13">
        <f t="shared" si="55"/>
        <v>77770.080000000031</v>
      </c>
      <c r="U342" s="5">
        <f t="shared" si="60"/>
        <v>0.55428724785584471</v>
      </c>
    </row>
    <row r="343" spans="1:21" ht="12.75" customHeight="1" x14ac:dyDescent="0.2">
      <c r="A343" s="6">
        <v>41468</v>
      </c>
      <c r="B343" s="2">
        <v>75.052989999999994</v>
      </c>
      <c r="C343" s="2">
        <v>35.349020000000003</v>
      </c>
      <c r="D343" s="2">
        <v>36.512799999999999</v>
      </c>
      <c r="E343" s="2">
        <v>86.870002999999997</v>
      </c>
      <c r="H343" s="13">
        <f>IF(int=Weekly,-$B$4,IF(int=Bi_Weekly,-$B$4,IF(int=Monthly,0,IF(int=Quarterly,0,IF(int=Yearly,0,IF(int=None,0,0))))))</f>
        <v>-489.12</v>
      </c>
      <c r="I343" s="11">
        <f t="shared" si="49"/>
        <v>2.0900004650047919</v>
      </c>
      <c r="J343" s="19">
        <f t="shared" si="50"/>
        <v>4.0196124248989076</v>
      </c>
      <c r="K343" s="11">
        <f t="shared" si="51"/>
        <v>3.8740798843145421</v>
      </c>
      <c r="L343" s="11">
        <f t="shared" si="52"/>
        <v>0.56079602069312706</v>
      </c>
      <c r="M343" s="11">
        <f t="shared" si="56"/>
        <v>495.92263902633624</v>
      </c>
      <c r="N343" s="11">
        <f t="shared" si="57"/>
        <v>1029.5763194841306</v>
      </c>
      <c r="O343" s="11">
        <f t="shared" si="58"/>
        <v>1013.9790353154982</v>
      </c>
      <c r="P343" s="11">
        <f t="shared" si="59"/>
        <v>161.57476840574543</v>
      </c>
      <c r="Q343" s="13">
        <f t="shared" si="53"/>
        <v>-78259.200000000026</v>
      </c>
      <c r="R343" s="13">
        <f t="shared" si="54"/>
        <v>124674.20511338729</v>
      </c>
      <c r="S343" s="13"/>
      <c r="T343" s="13">
        <f t="shared" si="55"/>
        <v>78259.200000000026</v>
      </c>
      <c r="U343" s="5">
        <f t="shared" si="60"/>
        <v>0.59309327354978381</v>
      </c>
    </row>
    <row r="344" spans="1:21" ht="12.75" customHeight="1" x14ac:dyDescent="0.2">
      <c r="A344" s="6">
        <v>41475</v>
      </c>
      <c r="B344" s="2">
        <v>75.609620000000007</v>
      </c>
      <c r="C344" s="2">
        <v>35.728920000000002</v>
      </c>
      <c r="D344" s="2">
        <v>36.917310000000001</v>
      </c>
      <c r="E344" s="2">
        <v>88.809997999999993</v>
      </c>
      <c r="H344" s="13">
        <f>IF(int=Weekly,-$B$4,IF(int=Bi_Weekly,0,IF(int=Monthly,0,IF(int=Quarterly,0,IF(int=Yearly,0,IF(int=None,0,0))))))</f>
        <v>0</v>
      </c>
      <c r="I344" s="11">
        <f t="shared" si="49"/>
        <v>0</v>
      </c>
      <c r="J344" s="19">
        <f t="shared" si="50"/>
        <v>0</v>
      </c>
      <c r="K344" s="11">
        <f t="shared" si="51"/>
        <v>0</v>
      </c>
      <c r="L344" s="11">
        <f t="shared" si="52"/>
        <v>0</v>
      </c>
      <c r="M344" s="11">
        <f t="shared" si="56"/>
        <v>495.92263902633624</v>
      </c>
      <c r="N344" s="11">
        <f t="shared" si="57"/>
        <v>1029.5763194841306</v>
      </c>
      <c r="O344" s="11">
        <f t="shared" si="58"/>
        <v>1013.9790353154982</v>
      </c>
      <c r="P344" s="11">
        <f t="shared" si="59"/>
        <v>161.57476840574543</v>
      </c>
      <c r="Q344" s="13">
        <f t="shared" si="53"/>
        <v>-78259.200000000026</v>
      </c>
      <c r="R344" s="13">
        <f t="shared" si="54"/>
        <v>126065.00547812931</v>
      </c>
      <c r="S344" s="13"/>
      <c r="T344" s="13">
        <f t="shared" si="55"/>
        <v>78259.200000000026</v>
      </c>
      <c r="U344" s="5">
        <f t="shared" si="60"/>
        <v>0.61086499067367495</v>
      </c>
    </row>
    <row r="345" spans="1:21" ht="12.75" customHeight="1" x14ac:dyDescent="0.2">
      <c r="A345" s="6">
        <v>41482</v>
      </c>
      <c r="B345" s="2">
        <v>75.582340000000002</v>
      </c>
      <c r="C345" s="2">
        <v>35.55686</v>
      </c>
      <c r="D345" s="2">
        <v>36.822620000000001</v>
      </c>
      <c r="E345" s="2">
        <v>90.169998000000007</v>
      </c>
      <c r="H345" s="13">
        <f>IF(int=Weekly,-$B$4,IF(int=Bi_Weekly,-$B$4,IF(int=Monthly,-$B$4,IF(int=Quarterly,0,IF(int=Yearly,0,IF(int=None,0,0))))))</f>
        <v>-489.12</v>
      </c>
      <c r="I345" s="11">
        <f t="shared" ref="I345:I408" si="61">(ABS((H345*$B$19)/B345))</f>
        <v>2.0753628956182091</v>
      </c>
      <c r="J345" s="19">
        <f t="shared" ref="J345:J408" si="62">(ABS((H345*$C$19)/C345))</f>
        <v>3.9961166424706791</v>
      </c>
      <c r="K345" s="11">
        <f t="shared" ref="K345:K408" si="63">(ABS((H345*$D$19)/D345))</f>
        <v>3.8414839574153063</v>
      </c>
      <c r="L345" s="11">
        <f t="shared" ref="L345:L408" si="64">(ABS((H345*$E$19)/E345))</f>
        <v>0.54027229766601526</v>
      </c>
      <c r="M345" s="11">
        <f t="shared" si="56"/>
        <v>497.99800192195443</v>
      </c>
      <c r="N345" s="11">
        <f t="shared" si="57"/>
        <v>1033.5724361266014</v>
      </c>
      <c r="O345" s="11">
        <f t="shared" si="58"/>
        <v>1017.8205192729135</v>
      </c>
      <c r="P345" s="11">
        <f t="shared" si="59"/>
        <v>162.11504070341144</v>
      </c>
      <c r="Q345" s="13">
        <f t="shared" si="53"/>
        <v>-78748.320000000022</v>
      </c>
      <c r="R345" s="13">
        <f t="shared" si="54"/>
        <v>126487.17581718403</v>
      </c>
      <c r="S345" s="13"/>
      <c r="T345" s="13">
        <f t="shared" si="55"/>
        <v>78748.320000000022</v>
      </c>
      <c r="U345" s="5">
        <f t="shared" si="60"/>
        <v>0.60622062562330203</v>
      </c>
    </row>
    <row r="346" spans="1:21" ht="12.75" customHeight="1" x14ac:dyDescent="0.2">
      <c r="A346" s="6">
        <v>41489</v>
      </c>
      <c r="B346" s="2">
        <v>76.410179999999997</v>
      </c>
      <c r="C346" s="2">
        <v>36.302959999999999</v>
      </c>
      <c r="D346" s="2">
        <v>37.265239999999999</v>
      </c>
      <c r="E346" s="2">
        <v>90.269997000000004</v>
      </c>
      <c r="H346" s="13">
        <f>IF(int=Weekly,-$B$4,IF(int=Bi_Weekly,0,IF(int=Monthly,0,IF(int=Quarterly,0,IF(int=Yearly,0,IF(int=None,0,0))))))</f>
        <v>0</v>
      </c>
      <c r="I346" s="11">
        <f t="shared" si="61"/>
        <v>0</v>
      </c>
      <c r="J346" s="19">
        <f t="shared" si="62"/>
        <v>0</v>
      </c>
      <c r="K346" s="11">
        <f t="shared" si="63"/>
        <v>0</v>
      </c>
      <c r="L346" s="11">
        <f t="shared" si="64"/>
        <v>0</v>
      </c>
      <c r="M346" s="11">
        <f t="shared" si="56"/>
        <v>497.99800192195443</v>
      </c>
      <c r="N346" s="11">
        <f t="shared" si="57"/>
        <v>1033.5724361266014</v>
      </c>
      <c r="O346" s="11">
        <f t="shared" si="58"/>
        <v>1017.8205192729135</v>
      </c>
      <c r="P346" s="11">
        <f t="shared" si="59"/>
        <v>162.11504070341144</v>
      </c>
      <c r="Q346" s="13">
        <f t="shared" ref="Q346:Q409" si="65">Q345+H346</f>
        <v>-78748.320000000022</v>
      </c>
      <c r="R346" s="13">
        <f t="shared" ref="R346:R409" si="66">(M346*B346)+(N346*C346)+(O346*D346)+(P346*E346)</f>
        <v>128137.30593788502</v>
      </c>
      <c r="S346" s="13"/>
      <c r="T346" s="13">
        <f t="shared" ref="T346:T409" si="67">ABS(Q346)</f>
        <v>78748.320000000022</v>
      </c>
      <c r="U346" s="5">
        <f t="shared" si="60"/>
        <v>0.62717510593095804</v>
      </c>
    </row>
    <row r="347" spans="1:21" ht="12.75" customHeight="1" x14ac:dyDescent="0.2">
      <c r="A347" s="6">
        <v>41496</v>
      </c>
      <c r="B347" s="2">
        <v>75.657629999999997</v>
      </c>
      <c r="C347" s="2">
        <v>35.847679999999997</v>
      </c>
      <c r="D347" s="2">
        <v>37.039279999999998</v>
      </c>
      <c r="E347" s="2">
        <v>90.849997999999999</v>
      </c>
      <c r="H347" s="13">
        <f>IF(int=Weekly,-$B$4,IF(int=Bi_Weekly,-$B$4,IF(int=Monthly,0,IF(int=Quarterly,0,IF(int=Yearly,0,IF(int=None,0,0))))))</f>
        <v>-489.12</v>
      </c>
      <c r="I347" s="11">
        <f t="shared" si="61"/>
        <v>2.0732976171735751</v>
      </c>
      <c r="J347" s="19">
        <f t="shared" si="62"/>
        <v>3.9636975112475903</v>
      </c>
      <c r="K347" s="11">
        <f t="shared" si="63"/>
        <v>3.8190133285528232</v>
      </c>
      <c r="L347" s="11">
        <f t="shared" si="64"/>
        <v>0.53622843227800632</v>
      </c>
      <c r="M347" s="11">
        <f t="shared" ref="M347:M410" si="68">M346+I347</f>
        <v>500.07129953912801</v>
      </c>
      <c r="N347" s="11">
        <f t="shared" ref="N347:N410" si="69">N346+J347</f>
        <v>1037.5361336378489</v>
      </c>
      <c r="O347" s="11">
        <f t="shared" ref="O347:O410" si="70">O346+K347</f>
        <v>1021.6395326014664</v>
      </c>
      <c r="P347" s="11">
        <f t="shared" ref="P347:P410" si="71">P346+L347</f>
        <v>162.65126913568943</v>
      </c>
      <c r="Q347" s="13">
        <f t="shared" si="65"/>
        <v>-79237.440000000017</v>
      </c>
      <c r="R347" s="13">
        <f t="shared" si="66"/>
        <v>127645.13284400704</v>
      </c>
      <c r="S347" s="13"/>
      <c r="T347" s="13">
        <f t="shared" si="67"/>
        <v>79237.440000000017</v>
      </c>
      <c r="U347" s="5">
        <f t="shared" ref="U347:U410" si="72">IRR(Q347:R347)</f>
        <v>0.6109194446969386</v>
      </c>
    </row>
    <row r="348" spans="1:21" ht="12.75" customHeight="1" x14ac:dyDescent="0.2">
      <c r="A348" s="6">
        <v>41503</v>
      </c>
      <c r="B348" s="2">
        <v>74.111490000000003</v>
      </c>
      <c r="C348" s="2">
        <v>34.937339999999999</v>
      </c>
      <c r="D348" s="2">
        <v>36.313229999999997</v>
      </c>
      <c r="E348" s="2">
        <v>91.370002999999997</v>
      </c>
      <c r="H348" s="13">
        <f>IF(int=Weekly,-$B$4,IF(int=Bi_Weekly,0,IF(int=Monthly,0,IF(int=Quarterly,0,IF(int=Yearly,0,IF(int=None,0,0))))))</f>
        <v>0</v>
      </c>
      <c r="I348" s="11">
        <f t="shared" si="61"/>
        <v>0</v>
      </c>
      <c r="J348" s="19">
        <f t="shared" si="62"/>
        <v>0</v>
      </c>
      <c r="K348" s="11">
        <f t="shared" si="63"/>
        <v>0</v>
      </c>
      <c r="L348" s="11">
        <f t="shared" si="64"/>
        <v>0</v>
      </c>
      <c r="M348" s="11">
        <f t="shared" si="68"/>
        <v>500.07129953912801</v>
      </c>
      <c r="N348" s="11">
        <f t="shared" si="69"/>
        <v>1037.5361336378489</v>
      </c>
      <c r="O348" s="11">
        <f t="shared" si="70"/>
        <v>1021.6395326014664</v>
      </c>
      <c r="P348" s="11">
        <f t="shared" si="71"/>
        <v>162.65126913568943</v>
      </c>
      <c r="Q348" s="13">
        <f t="shared" si="65"/>
        <v>-79237.440000000017</v>
      </c>
      <c r="R348" s="13">
        <f t="shared" si="66"/>
        <v>125270.26005160334</v>
      </c>
      <c r="S348" s="13"/>
      <c r="T348" s="13">
        <f t="shared" si="67"/>
        <v>79237.440000000017</v>
      </c>
      <c r="U348" s="5">
        <f t="shared" si="72"/>
        <v>0.58094784550842782</v>
      </c>
    </row>
    <row r="349" spans="1:21" ht="12.75" customHeight="1" x14ac:dyDescent="0.2">
      <c r="A349" s="6">
        <v>41510</v>
      </c>
      <c r="B349" s="2">
        <v>74.479230000000001</v>
      </c>
      <c r="C349" s="2">
        <v>35.2836</v>
      </c>
      <c r="D349" s="2">
        <v>36.834910000000001</v>
      </c>
      <c r="E349" s="2">
        <v>93.699996999999996</v>
      </c>
      <c r="H349" s="13">
        <f>IF(int=Weekly,-$B$4,IF(int=Bi_Weekly,-$B$4,IF(int=Monthly,-$B$4,IF(int=Quarterly,0,IF(int=Yearly,0,IF(int=None,0,0))))))</f>
        <v>-489.12</v>
      </c>
      <c r="I349" s="11">
        <f t="shared" si="61"/>
        <v>2.1061010432035885</v>
      </c>
      <c r="J349" s="19">
        <f t="shared" si="62"/>
        <v>4.0270652654491039</v>
      </c>
      <c r="K349" s="11">
        <f t="shared" si="63"/>
        <v>3.8402022429266154</v>
      </c>
      <c r="L349" s="11">
        <f t="shared" si="64"/>
        <v>0.51991839444776089</v>
      </c>
      <c r="M349" s="11">
        <f t="shared" si="68"/>
        <v>502.17740058233159</v>
      </c>
      <c r="N349" s="11">
        <f t="shared" si="69"/>
        <v>1041.5631989032981</v>
      </c>
      <c r="O349" s="11">
        <f t="shared" si="70"/>
        <v>1025.4797348443931</v>
      </c>
      <c r="P349" s="11">
        <f t="shared" si="71"/>
        <v>163.17118753013719</v>
      </c>
      <c r="Q349" s="13">
        <f t="shared" si="65"/>
        <v>-79726.560000000012</v>
      </c>
      <c r="R349" s="13">
        <f t="shared" si="66"/>
        <v>127214.47892547539</v>
      </c>
      <c r="S349" s="13"/>
      <c r="T349" s="13">
        <f t="shared" si="67"/>
        <v>79726.560000000012</v>
      </c>
      <c r="U349" s="5">
        <f t="shared" si="72"/>
        <v>0.59563486654228348</v>
      </c>
    </row>
    <row r="350" spans="1:21" ht="12.75" customHeight="1" x14ac:dyDescent="0.2">
      <c r="A350" s="6">
        <v>41517</v>
      </c>
      <c r="B350" s="2">
        <v>73.143799999999999</v>
      </c>
      <c r="C350" s="2">
        <v>34.328020000000002</v>
      </c>
      <c r="D350" s="2">
        <v>35.866070000000001</v>
      </c>
      <c r="E350" s="2">
        <v>94.470000999999996</v>
      </c>
      <c r="H350" s="13">
        <f>IF(int=Weekly,-$B$4,IF(int=Bi_Weekly,0,IF(int=Monthly,0,IF(int=Quarterly,-$B$4,IF(int=Yearly,0,IF(int=None,0,0))))))</f>
        <v>0</v>
      </c>
      <c r="I350" s="11">
        <f t="shared" si="61"/>
        <v>0</v>
      </c>
      <c r="J350" s="19">
        <f t="shared" si="62"/>
        <v>0</v>
      </c>
      <c r="K350" s="11">
        <f t="shared" si="63"/>
        <v>0</v>
      </c>
      <c r="L350" s="11">
        <f t="shared" si="64"/>
        <v>0</v>
      </c>
      <c r="M350" s="11">
        <f t="shared" si="68"/>
        <v>502.17740058233159</v>
      </c>
      <c r="N350" s="11">
        <f t="shared" si="69"/>
        <v>1041.5631989032981</v>
      </c>
      <c r="O350" s="11">
        <f t="shared" si="70"/>
        <v>1025.4797348443931</v>
      </c>
      <c r="P350" s="11">
        <f t="shared" si="71"/>
        <v>163.17118753013719</v>
      </c>
      <c r="Q350" s="13">
        <f t="shared" si="65"/>
        <v>-79726.560000000012</v>
      </c>
      <c r="R350" s="13">
        <f t="shared" si="66"/>
        <v>124680.67587858404</v>
      </c>
      <c r="S350" s="13"/>
      <c r="T350" s="13">
        <f t="shared" si="67"/>
        <v>79726.560000000012</v>
      </c>
      <c r="U350" s="5">
        <f t="shared" si="72"/>
        <v>0.5638537004303712</v>
      </c>
    </row>
    <row r="351" spans="1:21" ht="12.75" customHeight="1" x14ac:dyDescent="0.2">
      <c r="A351" s="6">
        <v>41524</v>
      </c>
      <c r="B351" s="2">
        <v>74.165999999999997</v>
      </c>
      <c r="C351" s="2">
        <v>34.765509999999999</v>
      </c>
      <c r="D351" s="2">
        <v>36.40802</v>
      </c>
      <c r="E351" s="2">
        <v>93.720000999999996</v>
      </c>
      <c r="H351" s="13">
        <f>IF(int=Weekly,-$B$4,IF(int=Bi_Weekly,-$B$4,IF(int=Monthly,0,IF(int=Quarterly,0,IF(int=Yearly,0,IF(int=None,0,0))))))</f>
        <v>-489.12</v>
      </c>
      <c r="I351" s="11">
        <f t="shared" si="61"/>
        <v>2.1149958741202171</v>
      </c>
      <c r="J351" s="19">
        <f t="shared" si="62"/>
        <v>4.0870782565824575</v>
      </c>
      <c r="K351" s="11">
        <f t="shared" si="63"/>
        <v>3.8852292434469109</v>
      </c>
      <c r="L351" s="11">
        <f t="shared" si="64"/>
        <v>0.51980742083005327</v>
      </c>
      <c r="M351" s="11">
        <f t="shared" si="68"/>
        <v>504.2923964564518</v>
      </c>
      <c r="N351" s="11">
        <f t="shared" si="69"/>
        <v>1045.6502771598805</v>
      </c>
      <c r="O351" s="11">
        <f t="shared" si="70"/>
        <v>1029.36496408784</v>
      </c>
      <c r="P351" s="11">
        <f t="shared" si="71"/>
        <v>163.69099495096725</v>
      </c>
      <c r="Q351" s="13">
        <f t="shared" si="65"/>
        <v>-80215.680000000008</v>
      </c>
      <c r="R351" s="13">
        <f t="shared" si="66"/>
        <v>126572.1754529988</v>
      </c>
      <c r="S351" s="13"/>
      <c r="T351" s="13">
        <f t="shared" si="67"/>
        <v>80215.680000000008</v>
      </c>
      <c r="U351" s="5">
        <f t="shared" si="72"/>
        <v>0.57789817967009416</v>
      </c>
    </row>
    <row r="352" spans="1:21" ht="12.75" customHeight="1" x14ac:dyDescent="0.2">
      <c r="A352" s="6">
        <v>41531</v>
      </c>
      <c r="B352" s="2">
        <v>75.671090000000007</v>
      </c>
      <c r="C352" s="2">
        <v>35.671419999999998</v>
      </c>
      <c r="D352" s="2">
        <v>37.296810000000001</v>
      </c>
      <c r="E352" s="2">
        <v>93.849997999999999</v>
      </c>
      <c r="H352" s="13">
        <f>IF(int=Weekly,-$B$4,IF(int=Bi_Weekly,0,IF(int=Monthly,0,IF(int=Quarterly,0,IF(int=Yearly,0,IF(int=None,0,0))))))</f>
        <v>0</v>
      </c>
      <c r="I352" s="11">
        <f t="shared" si="61"/>
        <v>0</v>
      </c>
      <c r="J352" s="19">
        <f t="shared" si="62"/>
        <v>0</v>
      </c>
      <c r="K352" s="11">
        <f t="shared" si="63"/>
        <v>0</v>
      </c>
      <c r="L352" s="11">
        <f t="shared" si="64"/>
        <v>0</v>
      </c>
      <c r="M352" s="11">
        <f t="shared" si="68"/>
        <v>504.2923964564518</v>
      </c>
      <c r="N352" s="11">
        <f t="shared" si="69"/>
        <v>1045.6502771598805</v>
      </c>
      <c r="O352" s="11">
        <f t="shared" si="70"/>
        <v>1029.36496408784</v>
      </c>
      <c r="P352" s="11">
        <f t="shared" si="71"/>
        <v>163.69099495096725</v>
      </c>
      <c r="Q352" s="13">
        <f t="shared" si="65"/>
        <v>-80215.680000000008</v>
      </c>
      <c r="R352" s="13">
        <f t="shared" si="66"/>
        <v>129214.61456326564</v>
      </c>
      <c r="S352" s="13"/>
      <c r="T352" s="13">
        <f t="shared" si="67"/>
        <v>80215.680000000008</v>
      </c>
      <c r="U352" s="5">
        <f t="shared" si="72"/>
        <v>0.610839857784234</v>
      </c>
    </row>
    <row r="353" spans="1:21" ht="12.75" customHeight="1" x14ac:dyDescent="0.2">
      <c r="A353" s="6">
        <v>41538</v>
      </c>
      <c r="B353" s="2">
        <v>76.6648</v>
      </c>
      <c r="C353" s="2">
        <v>36.137390000000003</v>
      </c>
      <c r="D353" s="2">
        <v>37.922020000000003</v>
      </c>
      <c r="E353" s="2">
        <v>95.550003000000004</v>
      </c>
      <c r="H353" s="13">
        <f>IF(int=Weekly,-$B$4,IF(int=Bi_Weekly,-$B$4,IF(int=Monthly,-$B$4,IF(int=Quarterly,0,IF(int=Yearly,0,IF(int=None,0,0))))))</f>
        <v>-489.12</v>
      </c>
      <c r="I353" s="11">
        <f t="shared" si="61"/>
        <v>2.0460600432010518</v>
      </c>
      <c r="J353" s="19">
        <f t="shared" si="62"/>
        <v>3.9319209273276234</v>
      </c>
      <c r="K353" s="11">
        <f t="shared" si="63"/>
        <v>3.7301152206554398</v>
      </c>
      <c r="L353" s="11">
        <f t="shared" si="64"/>
        <v>0.50985191491830728</v>
      </c>
      <c r="M353" s="11">
        <f t="shared" si="68"/>
        <v>506.33845649965286</v>
      </c>
      <c r="N353" s="11">
        <f t="shared" si="69"/>
        <v>1049.5821980872081</v>
      </c>
      <c r="O353" s="11">
        <f t="shared" si="70"/>
        <v>1033.0950793084955</v>
      </c>
      <c r="P353" s="11">
        <f t="shared" si="71"/>
        <v>164.20084686588555</v>
      </c>
      <c r="Q353" s="13">
        <f t="shared" si="65"/>
        <v>-80704.800000000003</v>
      </c>
      <c r="R353" s="13">
        <f t="shared" si="66"/>
        <v>131613.94139926555</v>
      </c>
      <c r="S353" s="13"/>
      <c r="T353" s="13">
        <f t="shared" si="67"/>
        <v>80704.800000000003</v>
      </c>
      <c r="U353" s="5">
        <f t="shared" si="72"/>
        <v>0.63080685906247891</v>
      </c>
    </row>
    <row r="354" spans="1:21" ht="12.75" customHeight="1" x14ac:dyDescent="0.2">
      <c r="A354" s="6">
        <v>41545</v>
      </c>
      <c r="B354" s="2">
        <v>75.878209999999996</v>
      </c>
      <c r="C354" s="2">
        <v>36.117800000000003</v>
      </c>
      <c r="D354" s="2">
        <v>38.021360000000001</v>
      </c>
      <c r="E354" s="2">
        <v>95.940002000000007</v>
      </c>
      <c r="H354" s="13">
        <f>IF(int=Weekly,-$B$4,IF(int=Bi_Weekly,0,IF(int=Monthly,0,IF(int=Quarterly,0,IF(int=Yearly,0,IF(int=None,0,0))))))</f>
        <v>0</v>
      </c>
      <c r="I354" s="11">
        <f t="shared" si="61"/>
        <v>0</v>
      </c>
      <c r="J354" s="19">
        <f t="shared" si="62"/>
        <v>0</v>
      </c>
      <c r="K354" s="11">
        <f t="shared" si="63"/>
        <v>0</v>
      </c>
      <c r="L354" s="11">
        <f t="shared" si="64"/>
        <v>0</v>
      </c>
      <c r="M354" s="11">
        <f t="shared" si="68"/>
        <v>506.33845649965286</v>
      </c>
      <c r="N354" s="11">
        <f t="shared" si="69"/>
        <v>1049.5821980872081</v>
      </c>
      <c r="O354" s="11">
        <f t="shared" si="70"/>
        <v>1033.0950793084955</v>
      </c>
      <c r="P354" s="11">
        <f t="shared" si="71"/>
        <v>164.20084686588555</v>
      </c>
      <c r="Q354" s="13">
        <f t="shared" si="65"/>
        <v>-80704.800000000003</v>
      </c>
      <c r="R354" s="13">
        <f t="shared" si="66"/>
        <v>131361.76514876229</v>
      </c>
      <c r="S354" s="13"/>
      <c r="T354" s="13">
        <f t="shared" si="67"/>
        <v>80704.800000000003</v>
      </c>
      <c r="U354" s="5">
        <f t="shared" si="72"/>
        <v>0.62768218431570721</v>
      </c>
    </row>
    <row r="355" spans="1:21" ht="12.75" customHeight="1" x14ac:dyDescent="0.2">
      <c r="A355" s="6">
        <v>41552</v>
      </c>
      <c r="B355" s="2">
        <v>75.845330000000004</v>
      </c>
      <c r="C355" s="2">
        <v>36.447989999999997</v>
      </c>
      <c r="D355" s="2">
        <v>38.13064</v>
      </c>
      <c r="E355" s="2">
        <v>96.529999000000004</v>
      </c>
      <c r="H355" s="13">
        <f>IF(int=Weekly,-$B$4,IF(int=Bi_Weekly,-$B$4,IF(int=Monthly,0,IF(int=Quarterly,0,IF(int=Yearly,0,IF(int=None,0,0))))))</f>
        <v>-489.12</v>
      </c>
      <c r="I355" s="11">
        <f t="shared" si="61"/>
        <v>2.0681666755224084</v>
      </c>
      <c r="J355" s="19">
        <f t="shared" si="62"/>
        <v>3.8984141512330313</v>
      </c>
      <c r="K355" s="11">
        <f t="shared" si="63"/>
        <v>3.7097070492391424</v>
      </c>
      <c r="L355" s="11">
        <f t="shared" si="64"/>
        <v>0.50467577441910061</v>
      </c>
      <c r="M355" s="11">
        <f t="shared" si="68"/>
        <v>508.4066231751753</v>
      </c>
      <c r="N355" s="11">
        <f t="shared" si="69"/>
        <v>1053.4806122384412</v>
      </c>
      <c r="O355" s="11">
        <f t="shared" si="70"/>
        <v>1036.8047863577347</v>
      </c>
      <c r="P355" s="11">
        <f t="shared" si="71"/>
        <v>164.70552264030465</v>
      </c>
      <c r="Q355" s="13">
        <f t="shared" si="65"/>
        <v>-81193.919999999998</v>
      </c>
      <c r="R355" s="13">
        <f t="shared" si="66"/>
        <v>132390.57292361418</v>
      </c>
      <c r="S355" s="13"/>
      <c r="T355" s="13">
        <f t="shared" si="67"/>
        <v>81193.919999999998</v>
      </c>
      <c r="U355" s="5">
        <f t="shared" si="72"/>
        <v>0.63054786520485973</v>
      </c>
    </row>
    <row r="356" spans="1:21" ht="12.75" customHeight="1" x14ac:dyDescent="0.2">
      <c r="A356" s="6">
        <v>41559</v>
      </c>
      <c r="B356" s="2">
        <v>76.454239999999999</v>
      </c>
      <c r="C356" s="2">
        <v>36.621699999999997</v>
      </c>
      <c r="D356" s="2">
        <v>38.577480000000001</v>
      </c>
      <c r="E356" s="2">
        <v>96.18</v>
      </c>
      <c r="H356" s="13">
        <f>IF(int=Weekly,-$B$4,IF(int=Bi_Weekly,0,IF(int=Monthly,0,IF(int=Quarterly,0,IF(int=Yearly,0,IF(int=None,0,0))))))</f>
        <v>0</v>
      </c>
      <c r="I356" s="11">
        <f t="shared" si="61"/>
        <v>0</v>
      </c>
      <c r="J356" s="19">
        <f t="shared" si="62"/>
        <v>0</v>
      </c>
      <c r="K356" s="11">
        <f t="shared" si="63"/>
        <v>0</v>
      </c>
      <c r="L356" s="11">
        <f t="shared" si="64"/>
        <v>0</v>
      </c>
      <c r="M356" s="11">
        <f t="shared" si="68"/>
        <v>508.4066231751753</v>
      </c>
      <c r="N356" s="11">
        <f t="shared" si="69"/>
        <v>1053.4806122384412</v>
      </c>
      <c r="O356" s="11">
        <f t="shared" si="70"/>
        <v>1036.8047863577347</v>
      </c>
      <c r="P356" s="11">
        <f t="shared" si="71"/>
        <v>164.70552264030465</v>
      </c>
      <c r="Q356" s="13">
        <f t="shared" si="65"/>
        <v>-81193.919999999998</v>
      </c>
      <c r="R356" s="13">
        <f t="shared" si="66"/>
        <v>133288.78600020122</v>
      </c>
      <c r="S356" s="13"/>
      <c r="T356" s="13">
        <f t="shared" si="67"/>
        <v>81193.919999999998</v>
      </c>
      <c r="U356" s="5">
        <f t="shared" si="72"/>
        <v>0.64161043093129666</v>
      </c>
    </row>
    <row r="357" spans="1:21" ht="12.75" customHeight="1" x14ac:dyDescent="0.2">
      <c r="A357" s="6">
        <v>41566</v>
      </c>
      <c r="B357" s="2">
        <v>78.315070000000006</v>
      </c>
      <c r="C357" s="2">
        <v>37.477200000000003</v>
      </c>
      <c r="D357" s="2">
        <v>39.658389999999997</v>
      </c>
      <c r="E357" s="2">
        <v>94.849997999999999</v>
      </c>
      <c r="H357" s="13">
        <f>IF(int=Weekly,-$B$4,IF(int=Bi_Weekly,-$B$4,IF(int=Monthly,-$B$4,IF(int=Quarterly,0,IF(int=Yearly,0,IF(int=None,0,0))))))</f>
        <v>-489.12</v>
      </c>
      <c r="I357" s="11">
        <f t="shared" si="61"/>
        <v>2.0029450781311948</v>
      </c>
      <c r="J357" s="19">
        <f t="shared" si="62"/>
        <v>3.7913547436841597</v>
      </c>
      <c r="K357" s="11">
        <f t="shared" si="63"/>
        <v>3.5667989547735051</v>
      </c>
      <c r="L357" s="11">
        <f t="shared" si="64"/>
        <v>0.51361468663394183</v>
      </c>
      <c r="M357" s="11">
        <f t="shared" si="68"/>
        <v>510.40956825330647</v>
      </c>
      <c r="N357" s="11">
        <f t="shared" si="69"/>
        <v>1057.2719669821254</v>
      </c>
      <c r="O357" s="11">
        <f t="shared" si="70"/>
        <v>1040.3715853125082</v>
      </c>
      <c r="P357" s="11">
        <f t="shared" si="71"/>
        <v>165.21913732693858</v>
      </c>
      <c r="Q357" s="13">
        <f t="shared" si="65"/>
        <v>-81683.039999999994</v>
      </c>
      <c r="R357" s="13">
        <f t="shared" si="66"/>
        <v>136526.85094767355</v>
      </c>
      <c r="S357" s="13"/>
      <c r="T357" s="13">
        <f t="shared" si="67"/>
        <v>81683.039999999994</v>
      </c>
      <c r="U357" s="5">
        <f t="shared" si="72"/>
        <v>0.67142225543605538</v>
      </c>
    </row>
    <row r="358" spans="1:21" ht="12.75" customHeight="1" x14ac:dyDescent="0.2">
      <c r="A358" s="6">
        <v>41573</v>
      </c>
      <c r="B358" s="2">
        <v>79.002380000000002</v>
      </c>
      <c r="C358" s="2">
        <v>37.609679999999997</v>
      </c>
      <c r="D358" s="2">
        <v>39.895319999999998</v>
      </c>
      <c r="E358" s="2">
        <v>97.449996999999996</v>
      </c>
      <c r="H358" s="13">
        <f>IF(int=Weekly,-$B$4,IF(int=Bi_Weekly,0,IF(int=Monthly,0,IF(int=Quarterly,0,IF(int=Yearly,0,IF(int=None,0,0))))))</f>
        <v>0</v>
      </c>
      <c r="I358" s="11">
        <f t="shared" si="61"/>
        <v>0</v>
      </c>
      <c r="J358" s="19">
        <f t="shared" si="62"/>
        <v>0</v>
      </c>
      <c r="K358" s="11">
        <f t="shared" si="63"/>
        <v>0</v>
      </c>
      <c r="L358" s="11">
        <f t="shared" si="64"/>
        <v>0</v>
      </c>
      <c r="M358" s="11">
        <f t="shared" si="68"/>
        <v>510.40956825330647</v>
      </c>
      <c r="N358" s="11">
        <f t="shared" si="69"/>
        <v>1057.2719669821254</v>
      </c>
      <c r="O358" s="11">
        <f t="shared" si="70"/>
        <v>1040.3715853125082</v>
      </c>
      <c r="P358" s="11">
        <f t="shared" si="71"/>
        <v>165.21913732693858</v>
      </c>
      <c r="Q358" s="13">
        <f t="shared" si="65"/>
        <v>-81683.039999999994</v>
      </c>
      <c r="R358" s="13">
        <f t="shared" si="66"/>
        <v>137693.79276975454</v>
      </c>
      <c r="S358" s="13"/>
      <c r="T358" s="13">
        <f t="shared" si="67"/>
        <v>81683.039999999994</v>
      </c>
      <c r="U358" s="5">
        <f t="shared" si="72"/>
        <v>0.68570847473055041</v>
      </c>
    </row>
    <row r="359" spans="1:21" ht="12.75" customHeight="1" x14ac:dyDescent="0.2">
      <c r="A359" s="6">
        <v>41580</v>
      </c>
      <c r="B359" s="2">
        <v>79.099639999999994</v>
      </c>
      <c r="C359" s="2">
        <v>37.489190000000001</v>
      </c>
      <c r="D359" s="2">
        <v>39.281860000000002</v>
      </c>
      <c r="E359" s="2">
        <v>96.980002999999996</v>
      </c>
      <c r="H359" s="13">
        <f>IF(int=Weekly,-$B$4,IF(int=Bi_Weekly,-$B$4,IF(int=Monthly,0,IF(int=Quarterly,0,IF(int=Yearly,0,IF(int=None,0,0))))))</f>
        <v>-489.12</v>
      </c>
      <c r="I359" s="11">
        <f t="shared" si="61"/>
        <v>1.98307835535029</v>
      </c>
      <c r="J359" s="19">
        <f t="shared" si="62"/>
        <v>3.7901421716500141</v>
      </c>
      <c r="K359" s="11">
        <f t="shared" si="63"/>
        <v>3.6009879369255939</v>
      </c>
      <c r="L359" s="11">
        <f t="shared" si="64"/>
        <v>0.50233399147244828</v>
      </c>
      <c r="M359" s="11">
        <f t="shared" si="68"/>
        <v>512.39264660865672</v>
      </c>
      <c r="N359" s="11">
        <f t="shared" si="69"/>
        <v>1061.0621091537753</v>
      </c>
      <c r="O359" s="11">
        <f t="shared" si="70"/>
        <v>1043.9725732494337</v>
      </c>
      <c r="P359" s="11">
        <f t="shared" si="71"/>
        <v>165.72147131841103</v>
      </c>
      <c r="Q359" s="13">
        <f t="shared" si="65"/>
        <v>-82172.159999999989</v>
      </c>
      <c r="R359" s="13">
        <f t="shared" si="66"/>
        <v>137389.28614910651</v>
      </c>
      <c r="S359" s="13"/>
      <c r="T359" s="13">
        <f t="shared" si="67"/>
        <v>82172.159999999989</v>
      </c>
      <c r="U359" s="5">
        <f t="shared" si="72"/>
        <v>0.67196878053475184</v>
      </c>
    </row>
    <row r="360" spans="1:21" ht="12.75" customHeight="1" x14ac:dyDescent="0.2">
      <c r="A360" s="6">
        <v>41587</v>
      </c>
      <c r="B360" s="2">
        <v>79.571560000000005</v>
      </c>
      <c r="C360" s="2">
        <v>37.364649999999997</v>
      </c>
      <c r="D360" s="2">
        <v>39.665019999999998</v>
      </c>
      <c r="E360" s="2">
        <v>96.639999000000003</v>
      </c>
      <c r="H360" s="13">
        <f>IF(int=Weekly,-$B$4,IF(int=Bi_Weekly,0,IF(int=Monthly,0,IF(int=Quarterly,0,IF(int=Yearly,0,IF(int=None,0,0))))))</f>
        <v>0</v>
      </c>
      <c r="I360" s="11">
        <f t="shared" si="61"/>
        <v>0</v>
      </c>
      <c r="J360" s="19">
        <f t="shared" si="62"/>
        <v>0</v>
      </c>
      <c r="K360" s="11">
        <f t="shared" si="63"/>
        <v>0</v>
      </c>
      <c r="L360" s="11">
        <f t="shared" si="64"/>
        <v>0</v>
      </c>
      <c r="M360" s="11">
        <f t="shared" si="68"/>
        <v>512.39264660865672</v>
      </c>
      <c r="N360" s="11">
        <f t="shared" si="69"/>
        <v>1061.0621091537753</v>
      </c>
      <c r="O360" s="11">
        <f t="shared" si="70"/>
        <v>1043.9725732494337</v>
      </c>
      <c r="P360" s="11">
        <f t="shared" si="71"/>
        <v>165.72147131841103</v>
      </c>
      <c r="Q360" s="13">
        <f t="shared" si="65"/>
        <v>-82172.159999999989</v>
      </c>
      <c r="R360" s="13">
        <f t="shared" si="66"/>
        <v>137842.61237985216</v>
      </c>
      <c r="S360" s="13"/>
      <c r="T360" s="13">
        <f t="shared" si="67"/>
        <v>82172.159999999989</v>
      </c>
      <c r="U360" s="5">
        <f t="shared" si="72"/>
        <v>0.67748556664267068</v>
      </c>
    </row>
    <row r="361" spans="1:21" ht="12.75" customHeight="1" x14ac:dyDescent="0.2">
      <c r="A361" s="6">
        <v>41594</v>
      </c>
      <c r="B361" s="2">
        <v>80.850170000000006</v>
      </c>
      <c r="C361" s="2">
        <v>38.127510000000001</v>
      </c>
      <c r="D361" s="2">
        <v>40.188510000000001</v>
      </c>
      <c r="E361" s="2">
        <v>97.5</v>
      </c>
      <c r="H361" s="13">
        <f>IF(int=Weekly,-$B$4,IF(int=Bi_Weekly,-$B$4,IF(int=Monthly,-$B$4,IF(int=Quarterly,0,IF(int=Yearly,0,IF(int=None,0,0))))))</f>
        <v>-489.12</v>
      </c>
      <c r="I361" s="11">
        <f t="shared" si="61"/>
        <v>1.9401416719346414</v>
      </c>
      <c r="J361" s="19">
        <f t="shared" si="62"/>
        <v>3.7266886822664262</v>
      </c>
      <c r="K361" s="11">
        <f t="shared" si="63"/>
        <v>3.5197498986650664</v>
      </c>
      <c r="L361" s="11">
        <f t="shared" si="64"/>
        <v>0.49965489230769239</v>
      </c>
      <c r="M361" s="11">
        <f t="shared" si="68"/>
        <v>514.33278828059133</v>
      </c>
      <c r="N361" s="11">
        <f t="shared" si="69"/>
        <v>1064.7887978360418</v>
      </c>
      <c r="O361" s="11">
        <f t="shared" si="70"/>
        <v>1047.4923231480989</v>
      </c>
      <c r="P361" s="11">
        <f t="shared" si="71"/>
        <v>166.22112621071872</v>
      </c>
      <c r="Q361" s="13">
        <f t="shared" si="65"/>
        <v>-82661.279999999984</v>
      </c>
      <c r="R361" s="13">
        <f t="shared" si="66"/>
        <v>140485.35441574716</v>
      </c>
      <c r="S361" s="13"/>
      <c r="T361" s="13">
        <f t="shared" si="67"/>
        <v>82661.279999999984</v>
      </c>
      <c r="U361" s="5">
        <f t="shared" si="72"/>
        <v>0.6995303534586832</v>
      </c>
    </row>
    <row r="362" spans="1:21" ht="12.75" customHeight="1" x14ac:dyDescent="0.2">
      <c r="A362" s="6">
        <v>41601</v>
      </c>
      <c r="B362" s="2">
        <v>81.180949999999996</v>
      </c>
      <c r="C362" s="2">
        <v>38.046810000000001</v>
      </c>
      <c r="D362" s="2">
        <v>40.635869999999997</v>
      </c>
      <c r="E362" s="2">
        <v>97.480002999999996</v>
      </c>
      <c r="H362" s="13">
        <f>IF(int=Weekly,-$B$4,IF(int=Bi_Weekly,0,IF(int=Monthly,0,IF(int=Quarterly,0,IF(int=Yearly,0,IF(int=None,0,0))))))</f>
        <v>0</v>
      </c>
      <c r="I362" s="11">
        <f t="shared" si="61"/>
        <v>0</v>
      </c>
      <c r="J362" s="19">
        <f t="shared" si="62"/>
        <v>0</v>
      </c>
      <c r="K362" s="11">
        <f t="shared" si="63"/>
        <v>0</v>
      </c>
      <c r="L362" s="11">
        <f t="shared" si="64"/>
        <v>0</v>
      </c>
      <c r="M362" s="11">
        <f t="shared" si="68"/>
        <v>514.33278828059133</v>
      </c>
      <c r="N362" s="11">
        <f t="shared" si="69"/>
        <v>1064.7887978360418</v>
      </c>
      <c r="O362" s="11">
        <f t="shared" si="70"/>
        <v>1047.4923231480989</v>
      </c>
      <c r="P362" s="11">
        <f t="shared" si="71"/>
        <v>166.22112621071872</v>
      </c>
      <c r="Q362" s="13">
        <f t="shared" si="65"/>
        <v>-82661.279999999984</v>
      </c>
      <c r="R362" s="13">
        <f t="shared" si="66"/>
        <v>141034.83920129194</v>
      </c>
      <c r="S362" s="13"/>
      <c r="T362" s="13">
        <f t="shared" si="67"/>
        <v>82661.279999999984</v>
      </c>
      <c r="U362" s="5">
        <f t="shared" si="72"/>
        <v>0.70617777998709874</v>
      </c>
    </row>
    <row r="363" spans="1:21" ht="12.75" customHeight="1" x14ac:dyDescent="0.2">
      <c r="A363" s="6">
        <v>41608</v>
      </c>
      <c r="B363" s="2">
        <v>81.258880000000005</v>
      </c>
      <c r="C363" s="2">
        <v>37.932769999999998</v>
      </c>
      <c r="D363" s="2">
        <v>41.20373</v>
      </c>
      <c r="E363" s="2">
        <v>95.110000999999997</v>
      </c>
      <c r="H363" s="13">
        <f>IF(int=Weekly,-$B$4,IF(int=Bi_Weekly,-$B$4,IF(int=Monthly,0,IF(int=Quarterly,-$B$4,IF(int=Yearly,0,IF(int=None,0,0))))))</f>
        <v>-489.12</v>
      </c>
      <c r="I363" s="11">
        <f t="shared" si="61"/>
        <v>1.9303832885710459</v>
      </c>
      <c r="J363" s="19">
        <f t="shared" si="62"/>
        <v>3.7458208298523945</v>
      </c>
      <c r="K363" s="11">
        <f t="shared" si="63"/>
        <v>3.4330266701582604</v>
      </c>
      <c r="L363" s="11">
        <f t="shared" si="64"/>
        <v>0.51221061389748079</v>
      </c>
      <c r="M363" s="11">
        <f t="shared" si="68"/>
        <v>516.26317156916241</v>
      </c>
      <c r="N363" s="11">
        <f t="shared" si="69"/>
        <v>1068.5346186658942</v>
      </c>
      <c r="O363" s="11">
        <f t="shared" si="70"/>
        <v>1050.9253498182572</v>
      </c>
      <c r="P363" s="11">
        <f t="shared" si="71"/>
        <v>166.7333368246162</v>
      </c>
      <c r="Q363" s="13">
        <f t="shared" si="65"/>
        <v>-83150.39999999998</v>
      </c>
      <c r="R363" s="13">
        <f t="shared" si="66"/>
        <v>141643.49723003866</v>
      </c>
      <c r="S363" s="13"/>
      <c r="T363" s="13">
        <f t="shared" si="67"/>
        <v>83150.39999999998</v>
      </c>
      <c r="U363" s="5">
        <f t="shared" si="72"/>
        <v>0.70346140523724099</v>
      </c>
    </row>
    <row r="364" spans="1:21" ht="12.75" customHeight="1" x14ac:dyDescent="0.2">
      <c r="A364" s="6">
        <v>41615</v>
      </c>
      <c r="B364" s="2">
        <v>81.263829999999999</v>
      </c>
      <c r="C364" s="2">
        <v>38.101840000000003</v>
      </c>
      <c r="D364" s="2">
        <v>40.75423</v>
      </c>
      <c r="E364" s="2">
        <v>94.660004000000001</v>
      </c>
      <c r="H364" s="13">
        <f>IF(int=Weekly,-$B$4,IF(int=Bi_Weekly,0,IF(int=Monthly,0,IF(int=Quarterly,0,IF(int=Yearly,0,IF(int=None,0,0))))))</f>
        <v>0</v>
      </c>
      <c r="I364" s="11">
        <f t="shared" si="61"/>
        <v>0</v>
      </c>
      <c r="J364" s="19">
        <f t="shared" si="62"/>
        <v>0</v>
      </c>
      <c r="K364" s="11">
        <f t="shared" si="63"/>
        <v>0</v>
      </c>
      <c r="L364" s="11">
        <f t="shared" si="64"/>
        <v>0</v>
      </c>
      <c r="M364" s="11">
        <f t="shared" si="68"/>
        <v>516.26317156916241</v>
      </c>
      <c r="N364" s="11">
        <f t="shared" si="69"/>
        <v>1068.5346186658942</v>
      </c>
      <c r="O364" s="11">
        <f t="shared" si="70"/>
        <v>1050.9253498182572</v>
      </c>
      <c r="P364" s="11">
        <f t="shared" si="71"/>
        <v>166.7333368246162</v>
      </c>
      <c r="Q364" s="13">
        <f t="shared" si="65"/>
        <v>-83150.39999999998</v>
      </c>
      <c r="R364" s="13">
        <f t="shared" si="66"/>
        <v>141279.28943460138</v>
      </c>
      <c r="S364" s="13"/>
      <c r="T364" s="13">
        <f t="shared" si="67"/>
        <v>83150.39999999998</v>
      </c>
      <c r="U364" s="5">
        <f t="shared" si="72"/>
        <v>0.69908129647724393</v>
      </c>
    </row>
    <row r="365" spans="1:21" ht="12.75" customHeight="1" x14ac:dyDescent="0.2">
      <c r="A365" s="6">
        <v>41622</v>
      </c>
      <c r="B365" s="2">
        <v>79.957499999999996</v>
      </c>
      <c r="C365" s="2">
        <v>37.530050000000003</v>
      </c>
      <c r="D365" s="2">
        <v>39.964039999999997</v>
      </c>
      <c r="E365" s="2">
        <v>93.980002999999996</v>
      </c>
      <c r="H365" s="13">
        <f>IF(int=Weekly,-$B$4,IF(int=Bi_Weekly,-$B$4,IF(int=Monthly,-$B$4,IF(int=Quarterly,0,IF(int=Yearly,0,IF(int=None,0,0))))))</f>
        <v>-489.12</v>
      </c>
      <c r="I365" s="11">
        <f t="shared" si="61"/>
        <v>1.9618020073163869</v>
      </c>
      <c r="J365" s="19">
        <f t="shared" si="62"/>
        <v>3.786015739387504</v>
      </c>
      <c r="K365" s="11">
        <f t="shared" si="63"/>
        <v>3.5395196281457033</v>
      </c>
      <c r="L365" s="11">
        <f t="shared" si="64"/>
        <v>0.51836933863473078</v>
      </c>
      <c r="M365" s="11">
        <f t="shared" si="68"/>
        <v>518.22497357647876</v>
      </c>
      <c r="N365" s="11">
        <f t="shared" si="69"/>
        <v>1072.3206344052817</v>
      </c>
      <c r="O365" s="11">
        <f t="shared" si="70"/>
        <v>1054.4648694464029</v>
      </c>
      <c r="P365" s="11">
        <f t="shared" si="71"/>
        <v>167.25170616325093</v>
      </c>
      <c r="Q365" s="13">
        <f t="shared" si="65"/>
        <v>-83639.519999999975</v>
      </c>
      <c r="R365" s="13">
        <f t="shared" si="66"/>
        <v>139539.2124181315</v>
      </c>
      <c r="S365" s="13"/>
      <c r="T365" s="13">
        <f t="shared" si="67"/>
        <v>83639.519999999975</v>
      </c>
      <c r="U365" s="5">
        <f t="shared" si="72"/>
        <v>0.66834066501256295</v>
      </c>
    </row>
    <row r="366" spans="1:21" ht="12.75" customHeight="1" x14ac:dyDescent="0.2">
      <c r="A366" s="6">
        <v>41629</v>
      </c>
      <c r="B366" s="2">
        <v>81.910659999999993</v>
      </c>
      <c r="C366" s="2">
        <v>38.390180000000001</v>
      </c>
      <c r="D366" s="2">
        <v>41.267049999999998</v>
      </c>
      <c r="E366" s="2">
        <v>96.790001000000004</v>
      </c>
      <c r="H366" s="13">
        <f>IF(int=Weekly,-$B$4,IF(int=Bi_Weekly,0,IF(int=Monthly,0,IF(int=Quarterly,0,IF(int=Yearly,0,IF(int=None,0,0))))))</f>
        <v>0</v>
      </c>
      <c r="I366" s="11">
        <f t="shared" si="61"/>
        <v>0</v>
      </c>
      <c r="J366" s="19">
        <f t="shared" si="62"/>
        <v>0</v>
      </c>
      <c r="K366" s="11">
        <f t="shared" si="63"/>
        <v>0</v>
      </c>
      <c r="L366" s="11">
        <f t="shared" si="64"/>
        <v>0</v>
      </c>
      <c r="M366" s="11">
        <f t="shared" si="68"/>
        <v>518.22497357647876</v>
      </c>
      <c r="N366" s="11">
        <f t="shared" si="69"/>
        <v>1072.3206344052817</v>
      </c>
      <c r="O366" s="11">
        <f t="shared" si="70"/>
        <v>1054.4648694464029</v>
      </c>
      <c r="P366" s="11">
        <f t="shared" si="71"/>
        <v>167.25170616325093</v>
      </c>
      <c r="Q366" s="13">
        <f t="shared" si="65"/>
        <v>-83639.519999999975</v>
      </c>
      <c r="R366" s="13">
        <f t="shared" si="66"/>
        <v>143317.67908414584</v>
      </c>
      <c r="S366" s="13"/>
      <c r="T366" s="13">
        <f t="shared" si="67"/>
        <v>83639.519999999975</v>
      </c>
      <c r="U366" s="5">
        <f t="shared" si="72"/>
        <v>0.7135162789569558</v>
      </c>
    </row>
    <row r="367" spans="1:21" ht="12.75" customHeight="1" x14ac:dyDescent="0.2">
      <c r="A367" s="6">
        <v>41636</v>
      </c>
      <c r="B367" s="2">
        <v>82.981679999999997</v>
      </c>
      <c r="C367" s="2">
        <v>38.906469999999999</v>
      </c>
      <c r="D367" s="2">
        <v>41.76267</v>
      </c>
      <c r="E367" s="2">
        <v>97.510002</v>
      </c>
      <c r="H367" s="13">
        <f>IF(int=Weekly,-$B$4,IF(int=Bi_Weekly,-$B$4,IF(int=Monthly,0,IF(int=Quarterly,0,IF(int=Yearly,0,IF(int=None,0,0))))))</f>
        <v>-489.12</v>
      </c>
      <c r="I367" s="11">
        <f t="shared" si="61"/>
        <v>1.8903061977053248</v>
      </c>
      <c r="J367" s="19">
        <f t="shared" si="62"/>
        <v>3.6520753489072639</v>
      </c>
      <c r="K367" s="11">
        <f t="shared" si="63"/>
        <v>3.3870799927303499</v>
      </c>
      <c r="L367" s="11">
        <f t="shared" si="64"/>
        <v>0.4996036406603705</v>
      </c>
      <c r="M367" s="11">
        <f t="shared" si="68"/>
        <v>520.11527977418405</v>
      </c>
      <c r="N367" s="11">
        <f t="shared" si="69"/>
        <v>1075.9727097541891</v>
      </c>
      <c r="O367" s="11">
        <f t="shared" si="70"/>
        <v>1057.8519494391333</v>
      </c>
      <c r="P367" s="11">
        <f t="shared" si="71"/>
        <v>167.75130980391131</v>
      </c>
      <c r="Q367" s="13">
        <f t="shared" si="65"/>
        <v>-84128.63999999997</v>
      </c>
      <c r="R367" s="13">
        <f t="shared" si="66"/>
        <v>145558.4920899671</v>
      </c>
      <c r="S367" s="13"/>
      <c r="T367" s="13">
        <f t="shared" si="67"/>
        <v>84128.63999999997</v>
      </c>
      <c r="U367" s="5">
        <f t="shared" si="72"/>
        <v>0.73018952986720276</v>
      </c>
    </row>
    <row r="368" spans="1:21" ht="12.75" customHeight="1" x14ac:dyDescent="0.2">
      <c r="A368" s="6">
        <v>41639</v>
      </c>
      <c r="B368" s="2">
        <v>83.30198</v>
      </c>
      <c r="C368" s="2">
        <v>39.09543</v>
      </c>
      <c r="D368" s="2">
        <v>41.797919999999998</v>
      </c>
      <c r="E368" s="2">
        <v>99.360000999999997</v>
      </c>
      <c r="H368" s="13">
        <f>IF(int=Weekly,-$B$4,IF(int=Bi_Weekly,0,IF(int=Monthly,0,IF(int=Quarterly,0,IF(int=Yearly,0,IF(int=None,0,0))))))</f>
        <v>0</v>
      </c>
      <c r="I368" s="11">
        <f t="shared" si="61"/>
        <v>0</v>
      </c>
      <c r="J368" s="19">
        <f t="shared" si="62"/>
        <v>0</v>
      </c>
      <c r="K368" s="11">
        <f t="shared" si="63"/>
        <v>0</v>
      </c>
      <c r="L368" s="11">
        <f t="shared" si="64"/>
        <v>0</v>
      </c>
      <c r="M368" s="11">
        <f t="shared" si="68"/>
        <v>520.11527977418405</v>
      </c>
      <c r="N368" s="11">
        <f t="shared" si="69"/>
        <v>1075.9727097541891</v>
      </c>
      <c r="O368" s="11">
        <f t="shared" si="70"/>
        <v>1057.8519494391333</v>
      </c>
      <c r="P368" s="11">
        <f t="shared" si="71"/>
        <v>167.75130980391131</v>
      </c>
      <c r="Q368" s="13">
        <f t="shared" si="65"/>
        <v>-84128.63999999997</v>
      </c>
      <c r="R368" s="13">
        <f t="shared" si="66"/>
        <v>146276.0298539176</v>
      </c>
      <c r="S368" s="13"/>
      <c r="T368" s="13">
        <f t="shared" si="67"/>
        <v>84128.63999999997</v>
      </c>
      <c r="U368" s="5">
        <f t="shared" si="72"/>
        <v>0.73871858446680738</v>
      </c>
    </row>
    <row r="369" spans="1:21" ht="12.75" customHeight="1" x14ac:dyDescent="0.2">
      <c r="A369" s="6">
        <v>41643</v>
      </c>
      <c r="B369" s="2">
        <v>82.549779999999998</v>
      </c>
      <c r="C369" s="2">
        <v>38.839419999999997</v>
      </c>
      <c r="D369" s="2">
        <v>41.45317</v>
      </c>
      <c r="E369" s="2">
        <v>100.800003</v>
      </c>
      <c r="H369" s="13">
        <f>IF(int=Weekly,-$B$4,IF(int=Bi_Weekly,-$B$4,IF(int=Monthly,-$B$4,IF(int=Quarterly,0,IF(int=Yearly,0,IF(int=None,0,0))))))</f>
        <v>-489.12</v>
      </c>
      <c r="I369" s="11">
        <f t="shared" si="61"/>
        <v>1.9001962694509906</v>
      </c>
      <c r="J369" s="19">
        <f t="shared" si="62"/>
        <v>3.6583800684974186</v>
      </c>
      <c r="K369" s="11">
        <f t="shared" si="63"/>
        <v>3.4123688007455164</v>
      </c>
      <c r="L369" s="11">
        <f t="shared" si="64"/>
        <v>0.48329712847329981</v>
      </c>
      <c r="M369" s="11">
        <f t="shared" si="68"/>
        <v>522.01547604363509</v>
      </c>
      <c r="N369" s="11">
        <f t="shared" si="69"/>
        <v>1079.6310898226864</v>
      </c>
      <c r="O369" s="11">
        <f t="shared" si="70"/>
        <v>1061.2643182398788</v>
      </c>
      <c r="P369" s="11">
        <f t="shared" si="71"/>
        <v>168.23460693238462</v>
      </c>
      <c r="Q369" s="13">
        <f t="shared" si="65"/>
        <v>-84617.759999999966</v>
      </c>
      <c r="R369" s="13">
        <f t="shared" si="66"/>
        <v>145975.32712909838</v>
      </c>
      <c r="S369" s="13"/>
      <c r="T369" s="13">
        <f t="shared" si="67"/>
        <v>84617.759999999966</v>
      </c>
      <c r="U369" s="5">
        <f t="shared" si="72"/>
        <v>0.72511452831058687</v>
      </c>
    </row>
    <row r="370" spans="1:21" ht="12.75" customHeight="1" x14ac:dyDescent="0.2">
      <c r="A370" s="6">
        <v>41650</v>
      </c>
      <c r="B370" s="2">
        <v>83.068290000000005</v>
      </c>
      <c r="C370" s="2">
        <v>39.291730000000001</v>
      </c>
      <c r="D370" s="2">
        <v>41.449460000000002</v>
      </c>
      <c r="E370" s="2">
        <v>99.18</v>
      </c>
      <c r="H370" s="13">
        <f>IF(int=Weekly,-$B$4,IF(int=Bi_Weekly,0,IF(int=Monthly,0,IF(int=Quarterly,0,IF(int=Yearly,0,IF(int=None,0,0))))))</f>
        <v>0</v>
      </c>
      <c r="I370" s="11">
        <f t="shared" si="61"/>
        <v>0</v>
      </c>
      <c r="J370" s="19">
        <f t="shared" si="62"/>
        <v>0</v>
      </c>
      <c r="K370" s="11">
        <f t="shared" si="63"/>
        <v>0</v>
      </c>
      <c r="L370" s="11">
        <f t="shared" si="64"/>
        <v>0</v>
      </c>
      <c r="M370" s="11">
        <f t="shared" si="68"/>
        <v>522.01547604363509</v>
      </c>
      <c r="N370" s="11">
        <f t="shared" si="69"/>
        <v>1079.6310898226864</v>
      </c>
      <c r="O370" s="11">
        <f t="shared" si="70"/>
        <v>1061.2643182398788</v>
      </c>
      <c r="P370" s="11">
        <f t="shared" si="71"/>
        <v>168.23460693238462</v>
      </c>
      <c r="Q370" s="13">
        <f t="shared" si="65"/>
        <v>-84617.759999999966</v>
      </c>
      <c r="R370" s="13">
        <f t="shared" si="66"/>
        <v>146457.84745326452</v>
      </c>
      <c r="S370" s="13"/>
      <c r="T370" s="13">
        <f t="shared" si="67"/>
        <v>84617.759999999966</v>
      </c>
      <c r="U370" s="5">
        <f t="shared" si="72"/>
        <v>0.73081688115195398</v>
      </c>
    </row>
    <row r="371" spans="1:21" ht="12.75" customHeight="1" x14ac:dyDescent="0.2">
      <c r="A371" s="6">
        <v>41657</v>
      </c>
      <c r="B371" s="2">
        <v>82.918400000000005</v>
      </c>
      <c r="C371" s="2">
        <v>39.260919999999999</v>
      </c>
      <c r="D371" s="2">
        <v>41.45861</v>
      </c>
      <c r="E371" s="2">
        <v>100.80999799999999</v>
      </c>
      <c r="H371" s="13">
        <f>IF(int=Weekly,-$B$4,IF(int=Bi_Weekly,-$B$4,IF(int=Monthly,0,IF(int=Quarterly,0,IF(int=Yearly,0,IF(int=None,0,0))))))</f>
        <v>-489.12</v>
      </c>
      <c r="I371" s="11">
        <f t="shared" si="61"/>
        <v>1.8917488036430996</v>
      </c>
      <c r="J371" s="19">
        <f t="shared" si="62"/>
        <v>3.6191041880832135</v>
      </c>
      <c r="K371" s="11">
        <f t="shared" si="63"/>
        <v>3.4119210460746272</v>
      </c>
      <c r="L371" s="11">
        <f t="shared" si="64"/>
        <v>0.48324921105543528</v>
      </c>
      <c r="M371" s="11">
        <f t="shared" si="68"/>
        <v>523.90722484727814</v>
      </c>
      <c r="N371" s="11">
        <f t="shared" si="69"/>
        <v>1083.2501940107695</v>
      </c>
      <c r="O371" s="11">
        <f t="shared" si="70"/>
        <v>1064.6762392859534</v>
      </c>
      <c r="P371" s="11">
        <f t="shared" si="71"/>
        <v>168.71785614344006</v>
      </c>
      <c r="Q371" s="13">
        <f t="shared" si="65"/>
        <v>-85106.879999999961</v>
      </c>
      <c r="R371" s="13">
        <f t="shared" si="66"/>
        <v>147119.39176102536</v>
      </c>
      <c r="S371" s="13"/>
      <c r="T371" s="13">
        <f t="shared" si="67"/>
        <v>85106.879999999961</v>
      </c>
      <c r="U371" s="5">
        <f t="shared" si="72"/>
        <v>0.72864275791834254</v>
      </c>
    </row>
    <row r="372" spans="1:21" ht="12.75" customHeight="1" x14ac:dyDescent="0.2">
      <c r="A372" s="6">
        <v>41664</v>
      </c>
      <c r="B372" s="2">
        <v>80.741789999999995</v>
      </c>
      <c r="C372" s="2">
        <v>38.275660000000002</v>
      </c>
      <c r="D372" s="2">
        <v>40.677320000000002</v>
      </c>
      <c r="E372" s="2">
        <v>99</v>
      </c>
      <c r="H372" s="13">
        <f>IF(int=Weekly,-$B$4,IF(int=Bi_Weekly,0,IF(int=Monthly,0,IF(int=Quarterly,0,IF(int=Yearly,0,IF(int=None,0,0))))))</f>
        <v>0</v>
      </c>
      <c r="I372" s="11">
        <f t="shared" si="61"/>
        <v>0</v>
      </c>
      <c r="J372" s="19">
        <f t="shared" si="62"/>
        <v>0</v>
      </c>
      <c r="K372" s="11">
        <f t="shared" si="63"/>
        <v>0</v>
      </c>
      <c r="L372" s="11">
        <f t="shared" si="64"/>
        <v>0</v>
      </c>
      <c r="M372" s="11">
        <f t="shared" si="68"/>
        <v>523.90722484727814</v>
      </c>
      <c r="N372" s="11">
        <f t="shared" si="69"/>
        <v>1083.2501940107695</v>
      </c>
      <c r="O372" s="11">
        <f t="shared" si="70"/>
        <v>1064.6762392859534</v>
      </c>
      <c r="P372" s="11">
        <f t="shared" si="71"/>
        <v>168.71785614344006</v>
      </c>
      <c r="Q372" s="13">
        <f t="shared" si="65"/>
        <v>-85106.879999999961</v>
      </c>
      <c r="R372" s="13">
        <f t="shared" si="66"/>
        <v>143774.56708902385</v>
      </c>
      <c r="S372" s="13"/>
      <c r="T372" s="13">
        <f t="shared" si="67"/>
        <v>85106.879999999961</v>
      </c>
      <c r="U372" s="5">
        <f t="shared" si="72"/>
        <v>0.68934129754285323</v>
      </c>
    </row>
    <row r="373" spans="1:21" ht="12.75" customHeight="1" x14ac:dyDescent="0.2">
      <c r="A373" s="6">
        <v>41671</v>
      </c>
      <c r="B373" s="2">
        <v>80.413629999999998</v>
      </c>
      <c r="C373" s="2">
        <v>38.258099999999999</v>
      </c>
      <c r="D373" s="2">
        <v>40.19229</v>
      </c>
      <c r="E373" s="2">
        <v>100.25</v>
      </c>
      <c r="H373" s="13">
        <f>IF(int=Weekly,-$B$4,IF(int=Bi_Weekly,-$B$4,IF(int=Monthly,-$B$4,IF(int=Quarterly,0,IF(int=Yearly,0,IF(int=None,0,0))))))</f>
        <v>-489.12</v>
      </c>
      <c r="I373" s="11">
        <f t="shared" si="61"/>
        <v>1.9506740834855982</v>
      </c>
      <c r="J373" s="19">
        <f t="shared" si="62"/>
        <v>3.7139680224579892</v>
      </c>
      <c r="K373" s="11">
        <f t="shared" si="63"/>
        <v>3.5194188736197916</v>
      </c>
      <c r="L373" s="11">
        <f t="shared" si="64"/>
        <v>0.48594864837905244</v>
      </c>
      <c r="M373" s="11">
        <f t="shared" si="68"/>
        <v>525.85789893076378</v>
      </c>
      <c r="N373" s="11">
        <f t="shared" si="69"/>
        <v>1086.9641620332275</v>
      </c>
      <c r="O373" s="11">
        <f t="shared" si="70"/>
        <v>1068.1956581595732</v>
      </c>
      <c r="P373" s="11">
        <f t="shared" si="71"/>
        <v>169.20380479181912</v>
      </c>
      <c r="Q373" s="13">
        <f t="shared" si="65"/>
        <v>-85595.999999999956</v>
      </c>
      <c r="R373" s="13">
        <f t="shared" si="66"/>
        <v>143767.23722454955</v>
      </c>
      <c r="S373" s="13"/>
      <c r="T373" s="13">
        <f t="shared" si="67"/>
        <v>85595.999999999956</v>
      </c>
      <c r="U373" s="5">
        <f t="shared" si="72"/>
        <v>0.67960228544031986</v>
      </c>
    </row>
    <row r="374" spans="1:21" ht="12.75" customHeight="1" x14ac:dyDescent="0.2">
      <c r="A374" s="6">
        <v>41678</v>
      </c>
      <c r="B374" s="2">
        <v>81.132469999999998</v>
      </c>
      <c r="C374" s="2">
        <v>38.130760000000002</v>
      </c>
      <c r="D374" s="2">
        <v>39.703380000000003</v>
      </c>
      <c r="E374" s="2">
        <v>97.080001999999993</v>
      </c>
      <c r="H374" s="13">
        <f>IF(int=Weekly,-$B$4,IF(int=Bi_Weekly,0,IF(int=Monthly,0,IF(int=Quarterly,0,IF(int=Yearly,0,IF(int=None,0,0))))))</f>
        <v>0</v>
      </c>
      <c r="I374" s="11">
        <f t="shared" si="61"/>
        <v>0</v>
      </c>
      <c r="J374" s="19">
        <f t="shared" si="62"/>
        <v>0</v>
      </c>
      <c r="K374" s="11">
        <f t="shared" si="63"/>
        <v>0</v>
      </c>
      <c r="L374" s="11">
        <f t="shared" si="64"/>
        <v>0</v>
      </c>
      <c r="M374" s="11">
        <f t="shared" si="68"/>
        <v>525.85789893076378</v>
      </c>
      <c r="N374" s="11">
        <f t="shared" si="69"/>
        <v>1086.9641620332275</v>
      </c>
      <c r="O374" s="11">
        <f t="shared" si="70"/>
        <v>1068.1956581595732</v>
      </c>
      <c r="P374" s="11">
        <f t="shared" si="71"/>
        <v>169.20380479181912</v>
      </c>
      <c r="Q374" s="13">
        <f t="shared" si="65"/>
        <v>-85595.999999999956</v>
      </c>
      <c r="R374" s="13">
        <f t="shared" si="66"/>
        <v>142948.20363821037</v>
      </c>
      <c r="S374" s="13"/>
      <c r="T374" s="13">
        <f t="shared" si="67"/>
        <v>85595.999999999956</v>
      </c>
      <c r="U374" s="5">
        <f t="shared" si="72"/>
        <v>0.6700336889365206</v>
      </c>
    </row>
    <row r="375" spans="1:21" ht="12.75" customHeight="1" x14ac:dyDescent="0.2">
      <c r="A375" s="6">
        <v>41684</v>
      </c>
      <c r="B375" s="2">
        <v>83.067239999999998</v>
      </c>
      <c r="C375" s="2">
        <v>39.264029999999998</v>
      </c>
      <c r="D375" s="2">
        <v>40.778979999999997</v>
      </c>
      <c r="E375" s="2">
        <v>99.300003000000004</v>
      </c>
      <c r="H375" s="13">
        <f>IF(int=Weekly,-$B$4,IF(int=Bi_Weekly,-$B$4,IF(int=Monthly,0,IF(int=Quarterly,0,IF(int=Yearly,0,IF(int=None,0,0))))))</f>
        <v>-489.12</v>
      </c>
      <c r="I375" s="11">
        <f t="shared" si="61"/>
        <v>1.8883591654182803</v>
      </c>
      <c r="J375" s="19">
        <f t="shared" si="62"/>
        <v>3.6188175284095903</v>
      </c>
      <c r="K375" s="11">
        <f t="shared" si="63"/>
        <v>3.4687847513596473</v>
      </c>
      <c r="L375" s="11">
        <f t="shared" si="64"/>
        <v>0.49059768910581003</v>
      </c>
      <c r="M375" s="11">
        <f t="shared" si="68"/>
        <v>527.74625809618203</v>
      </c>
      <c r="N375" s="11">
        <f t="shared" si="69"/>
        <v>1090.5829795616371</v>
      </c>
      <c r="O375" s="11">
        <f t="shared" si="70"/>
        <v>1071.6644429109328</v>
      </c>
      <c r="P375" s="11">
        <f t="shared" si="71"/>
        <v>169.69440248092494</v>
      </c>
      <c r="Q375" s="13">
        <f t="shared" si="65"/>
        <v>-86085.119999999952</v>
      </c>
      <c r="R375" s="13">
        <f t="shared" si="66"/>
        <v>147211.14546699013</v>
      </c>
      <c r="S375" s="13"/>
      <c r="T375" s="13">
        <f t="shared" si="67"/>
        <v>86085.119999999952</v>
      </c>
      <c r="U375" s="5">
        <f t="shared" si="72"/>
        <v>0.71006493883019739</v>
      </c>
    </row>
    <row r="376" spans="1:21" ht="12.75" customHeight="1" x14ac:dyDescent="0.2">
      <c r="A376" s="6">
        <v>41692</v>
      </c>
      <c r="B376" s="2">
        <v>83.000079999999997</v>
      </c>
      <c r="C376" s="2">
        <v>39.553229999999999</v>
      </c>
      <c r="D376" s="2">
        <v>41.195540000000001</v>
      </c>
      <c r="E376" s="2">
        <v>99.050003000000004</v>
      </c>
      <c r="H376" s="13">
        <f>IF(int=Weekly,-$B$4,IF(int=Bi_Weekly,0,IF(int=Monthly,0,IF(int=Quarterly,-$B$4,IF(int=Yearly,0,IF(int=None,0,0))))))</f>
        <v>0</v>
      </c>
      <c r="I376" s="11">
        <f t="shared" si="61"/>
        <v>0</v>
      </c>
      <c r="J376" s="19">
        <f t="shared" si="62"/>
        <v>0</v>
      </c>
      <c r="K376" s="11">
        <f t="shared" si="63"/>
        <v>0</v>
      </c>
      <c r="L376" s="11">
        <f t="shared" si="64"/>
        <v>0</v>
      </c>
      <c r="M376" s="11">
        <f t="shared" si="68"/>
        <v>527.74625809618203</v>
      </c>
      <c r="N376" s="11">
        <f t="shared" si="69"/>
        <v>1090.5829795616371</v>
      </c>
      <c r="O376" s="11">
        <f t="shared" si="70"/>
        <v>1071.6644429109328</v>
      </c>
      <c r="P376" s="11">
        <f t="shared" si="71"/>
        <v>169.69440248092494</v>
      </c>
      <c r="Q376" s="13">
        <f t="shared" si="65"/>
        <v>-86085.119999999952</v>
      </c>
      <c r="R376" s="13">
        <f t="shared" si="66"/>
        <v>147895.08756570437</v>
      </c>
      <c r="S376" s="13"/>
      <c r="T376" s="13">
        <f t="shared" si="67"/>
        <v>86085.119999999952</v>
      </c>
      <c r="U376" s="5">
        <f t="shared" si="72"/>
        <v>0.71800989027725626</v>
      </c>
    </row>
    <row r="377" spans="1:21" ht="12.75" customHeight="1" x14ac:dyDescent="0.2">
      <c r="A377" s="6">
        <v>41699</v>
      </c>
      <c r="B377" s="2">
        <v>84.074839999999995</v>
      </c>
      <c r="C377" s="2">
        <v>40.117600000000003</v>
      </c>
      <c r="D377" s="2">
        <v>41.977200000000003</v>
      </c>
      <c r="E377" s="2">
        <v>99.849997999999999</v>
      </c>
      <c r="H377" s="13">
        <f>IF(int=Weekly,-$B$4,IF(int=Bi_Weekly,-$B$4,IF(int=Monthly,-$B$4,IF(int=Quarterly,0,IF(int=Yearly,0,IF(int=None,0,0))))))</f>
        <v>-489.12</v>
      </c>
      <c r="I377" s="11">
        <f t="shared" si="61"/>
        <v>1.8657280109007641</v>
      </c>
      <c r="J377" s="19">
        <f t="shared" si="62"/>
        <v>3.5418210461243942</v>
      </c>
      <c r="K377" s="11">
        <f t="shared" si="63"/>
        <v>3.3697698750750407</v>
      </c>
      <c r="L377" s="11">
        <f t="shared" si="64"/>
        <v>0.48789537281713324</v>
      </c>
      <c r="M377" s="11">
        <f t="shared" si="68"/>
        <v>529.61198610708277</v>
      </c>
      <c r="N377" s="11">
        <f t="shared" si="69"/>
        <v>1094.1248006077615</v>
      </c>
      <c r="O377" s="11">
        <f t="shared" si="70"/>
        <v>1075.0342127860079</v>
      </c>
      <c r="P377" s="11">
        <f t="shared" si="71"/>
        <v>170.18229785374206</v>
      </c>
      <c r="Q377" s="13">
        <f t="shared" si="65"/>
        <v>-86574.239999999947</v>
      </c>
      <c r="R377" s="13">
        <f t="shared" si="66"/>
        <v>150540.33235218949</v>
      </c>
      <c r="S377" s="13"/>
      <c r="T377" s="13">
        <f t="shared" si="67"/>
        <v>86574.239999999947</v>
      </c>
      <c r="U377" s="5">
        <f t="shared" si="72"/>
        <v>0.73885826028839041</v>
      </c>
    </row>
    <row r="378" spans="1:21" ht="12.75" customHeight="1" x14ac:dyDescent="0.2">
      <c r="A378" s="6">
        <v>41705</v>
      </c>
      <c r="B378" s="2">
        <v>84.951880000000003</v>
      </c>
      <c r="C378" s="2">
        <v>40.525210000000001</v>
      </c>
      <c r="D378" s="2">
        <v>42.85772</v>
      </c>
      <c r="E378" s="2">
        <v>99.040001000000004</v>
      </c>
      <c r="H378" s="13">
        <f>IF(int=Weekly,-$B$4,IF(int=Bi_Weekly,0,IF(int=Monthly,0,IF(int=Quarterly,0,IF(int=Yearly,0,IF(int=None,0,0))))))</f>
        <v>0</v>
      </c>
      <c r="I378" s="11">
        <f t="shared" si="61"/>
        <v>0</v>
      </c>
      <c r="J378" s="19">
        <f t="shared" si="62"/>
        <v>0</v>
      </c>
      <c r="K378" s="11">
        <f t="shared" si="63"/>
        <v>0</v>
      </c>
      <c r="L378" s="11">
        <f t="shared" si="64"/>
        <v>0</v>
      </c>
      <c r="M378" s="11">
        <f t="shared" si="68"/>
        <v>529.61198610708277</v>
      </c>
      <c r="N378" s="11">
        <f t="shared" si="69"/>
        <v>1094.1248006077615</v>
      </c>
      <c r="O378" s="11">
        <f t="shared" si="70"/>
        <v>1075.0342127860079</v>
      </c>
      <c r="P378" s="11">
        <f t="shared" si="71"/>
        <v>170.18229785374206</v>
      </c>
      <c r="Q378" s="13">
        <f t="shared" si="65"/>
        <v>-86574.239999999947</v>
      </c>
      <c r="R378" s="13">
        <f t="shared" si="66"/>
        <v>152259.5414327883</v>
      </c>
      <c r="S378" s="13"/>
      <c r="T378" s="13">
        <f t="shared" si="67"/>
        <v>86574.239999999947</v>
      </c>
      <c r="U378" s="5">
        <f t="shared" si="72"/>
        <v>0.75871646615423249</v>
      </c>
    </row>
    <row r="379" spans="1:21" ht="12.75" customHeight="1" x14ac:dyDescent="0.2">
      <c r="A379" s="6">
        <v>41713</v>
      </c>
      <c r="B379" s="2">
        <v>83.322749999999999</v>
      </c>
      <c r="C379" s="2">
        <v>39.81991</v>
      </c>
      <c r="D379" s="2">
        <v>42.148180000000004</v>
      </c>
      <c r="E379" s="2">
        <v>98.699996999999996</v>
      </c>
      <c r="H379" s="13">
        <f>IF(int=Weekly,-$B$4,IF(int=Bi_Weekly,-$B$4,IF(int=Monthly,0,IF(int=Quarterly,0,IF(int=Yearly,0,IF(int=None,0,0))))))</f>
        <v>-489.12</v>
      </c>
      <c r="I379" s="11">
        <f t="shared" si="61"/>
        <v>1.8825684941987633</v>
      </c>
      <c r="J379" s="19">
        <f t="shared" si="62"/>
        <v>3.5682993758649881</v>
      </c>
      <c r="K379" s="11">
        <f t="shared" si="63"/>
        <v>3.3560999312425825</v>
      </c>
      <c r="L379" s="11">
        <f t="shared" si="64"/>
        <v>0.49358007579270757</v>
      </c>
      <c r="M379" s="11">
        <f t="shared" si="68"/>
        <v>531.49455460128149</v>
      </c>
      <c r="N379" s="11">
        <f t="shared" si="69"/>
        <v>1097.6930999836266</v>
      </c>
      <c r="O379" s="11">
        <f t="shared" si="70"/>
        <v>1078.3903127172505</v>
      </c>
      <c r="P379" s="11">
        <f t="shared" si="71"/>
        <v>170.67587792953478</v>
      </c>
      <c r="Q379" s="13">
        <f t="shared" si="65"/>
        <v>-87063.359999999942</v>
      </c>
      <c r="R379" s="13">
        <f t="shared" si="66"/>
        <v>150293.52599865335</v>
      </c>
      <c r="S379" s="13"/>
      <c r="T379" s="13">
        <f t="shared" si="67"/>
        <v>87063.359999999942</v>
      </c>
      <c r="U379" s="5">
        <f t="shared" si="72"/>
        <v>0.72625460352843541</v>
      </c>
    </row>
    <row r="380" spans="1:21" ht="12.75" customHeight="1" x14ac:dyDescent="0.2">
      <c r="A380" s="6">
        <v>41720</v>
      </c>
      <c r="B380" s="2">
        <v>84.470510000000004</v>
      </c>
      <c r="C380" s="2">
        <v>40.281269999999999</v>
      </c>
      <c r="D380" s="2">
        <v>42.698540000000001</v>
      </c>
      <c r="E380" s="2">
        <v>100.139999</v>
      </c>
      <c r="H380" s="13">
        <f>IF(int=Weekly,-$B$4,IF(int=Bi_Weekly,0,IF(int=Monthly,0,IF(int=Quarterly,0,IF(int=Yearly,0,IF(int=None,0,0))))))</f>
        <v>0</v>
      </c>
      <c r="I380" s="11">
        <f t="shared" si="61"/>
        <v>0</v>
      </c>
      <c r="J380" s="19">
        <f t="shared" si="62"/>
        <v>0</v>
      </c>
      <c r="K380" s="11">
        <f t="shared" si="63"/>
        <v>0</v>
      </c>
      <c r="L380" s="11">
        <f t="shared" si="64"/>
        <v>0</v>
      </c>
      <c r="M380" s="11">
        <f t="shared" si="68"/>
        <v>531.49455460128149</v>
      </c>
      <c r="N380" s="11">
        <f t="shared" si="69"/>
        <v>1097.6930999836266</v>
      </c>
      <c r="O380" s="11">
        <f t="shared" si="70"/>
        <v>1078.3903127172505</v>
      </c>
      <c r="P380" s="11">
        <f t="shared" si="71"/>
        <v>170.67587792953478</v>
      </c>
      <c r="Q380" s="13">
        <f t="shared" si="65"/>
        <v>-87063.359999999942</v>
      </c>
      <c r="R380" s="13">
        <f t="shared" si="66"/>
        <v>152249.26237532831</v>
      </c>
      <c r="S380" s="13"/>
      <c r="T380" s="13">
        <f t="shared" si="67"/>
        <v>87063.359999999942</v>
      </c>
      <c r="U380" s="5">
        <f t="shared" si="72"/>
        <v>0.74871797246658556</v>
      </c>
    </row>
    <row r="381" spans="1:21" ht="12.75" customHeight="1" x14ac:dyDescent="0.2">
      <c r="A381" s="6">
        <v>41727</v>
      </c>
      <c r="B381" s="2">
        <v>84.094999999999999</v>
      </c>
      <c r="C381" s="2">
        <v>39.664520000000003</v>
      </c>
      <c r="D381" s="2">
        <v>41.509439999999998</v>
      </c>
      <c r="E381" s="2">
        <v>101.129997</v>
      </c>
      <c r="H381" s="13">
        <f>IF(int=Weekly,-$B$4,IF(int=Bi_Weekly,-$B$4,IF(int=Monthly,-$B$4,IF(int=Quarterly,0,IF(int=Yearly,0,IF(int=None,0,0))))))</f>
        <v>-489.12</v>
      </c>
      <c r="I381" s="11">
        <f t="shared" si="61"/>
        <v>1.8652807420179558</v>
      </c>
      <c r="J381" s="19">
        <f t="shared" si="62"/>
        <v>3.5822785703696902</v>
      </c>
      <c r="K381" s="11">
        <f t="shared" si="63"/>
        <v>3.4077430097828354</v>
      </c>
      <c r="L381" s="11">
        <f t="shared" si="64"/>
        <v>0.48172009735153071</v>
      </c>
      <c r="M381" s="11">
        <f t="shared" si="68"/>
        <v>533.35983534329944</v>
      </c>
      <c r="N381" s="11">
        <f t="shared" si="69"/>
        <v>1101.2753785539962</v>
      </c>
      <c r="O381" s="11">
        <f t="shared" si="70"/>
        <v>1081.7980557270332</v>
      </c>
      <c r="P381" s="11">
        <f t="shared" si="71"/>
        <v>171.15759802688632</v>
      </c>
      <c r="Q381" s="13">
        <f t="shared" si="65"/>
        <v>-87552.479999999938</v>
      </c>
      <c r="R381" s="13">
        <f t="shared" si="66"/>
        <v>150748.45349266147</v>
      </c>
      <c r="S381" s="13"/>
      <c r="T381" s="13">
        <f t="shared" si="67"/>
        <v>87552.479999999938</v>
      </c>
      <c r="U381" s="5">
        <f t="shared" si="72"/>
        <v>0.72180677797660953</v>
      </c>
    </row>
    <row r="382" spans="1:21" ht="12.75" customHeight="1" x14ac:dyDescent="0.2">
      <c r="A382" s="6">
        <v>41734</v>
      </c>
      <c r="B382" s="2">
        <v>84.459760000000003</v>
      </c>
      <c r="C382" s="2">
        <v>39.928310000000003</v>
      </c>
      <c r="D382" s="2">
        <v>41.77375</v>
      </c>
      <c r="E382" s="2">
        <v>103.790001</v>
      </c>
      <c r="H382" s="13">
        <f>IF(int=Weekly,-$B$4,IF(int=Bi_Weekly,0,IF(int=Monthly,0,IF(int=Quarterly,0,IF(int=Yearly,0,IF(int=None,0,0))))))</f>
        <v>0</v>
      </c>
      <c r="I382" s="11">
        <f t="shared" si="61"/>
        <v>0</v>
      </c>
      <c r="J382" s="19">
        <f t="shared" si="62"/>
        <v>0</v>
      </c>
      <c r="K382" s="11">
        <f t="shared" si="63"/>
        <v>0</v>
      </c>
      <c r="L382" s="11">
        <f t="shared" si="64"/>
        <v>0</v>
      </c>
      <c r="M382" s="11">
        <f t="shared" si="68"/>
        <v>533.35983534329944</v>
      </c>
      <c r="N382" s="11">
        <f t="shared" si="69"/>
        <v>1101.2753785539962</v>
      </c>
      <c r="O382" s="11">
        <f t="shared" si="70"/>
        <v>1081.7980557270332</v>
      </c>
      <c r="P382" s="11">
        <f t="shared" si="71"/>
        <v>171.15759802688632</v>
      </c>
      <c r="Q382" s="13">
        <f t="shared" si="65"/>
        <v>-87552.479999999938</v>
      </c>
      <c r="R382" s="13">
        <f t="shared" si="66"/>
        <v>151974.71719780119</v>
      </c>
      <c r="S382" s="13"/>
      <c r="T382" s="13">
        <f t="shared" si="67"/>
        <v>87552.479999999938</v>
      </c>
      <c r="U382" s="5">
        <f t="shared" si="72"/>
        <v>0.73581281989729241</v>
      </c>
    </row>
    <row r="383" spans="1:21" ht="12.75" customHeight="1" x14ac:dyDescent="0.2">
      <c r="A383" s="6">
        <v>41740</v>
      </c>
      <c r="B383" s="2">
        <v>82.266139999999993</v>
      </c>
      <c r="C383" s="2">
        <v>38.530670000000001</v>
      </c>
      <c r="D383" s="2">
        <v>40.47334</v>
      </c>
      <c r="E383" s="2">
        <v>103.269997</v>
      </c>
      <c r="H383" s="13">
        <f>IF(int=Weekly,-$B$4,IF(int=Bi_Weekly,-$B$4,IF(int=Monthly,0,IF(int=Quarterly,0,IF(int=Yearly,0,IF(int=None,0,0))))))</f>
        <v>-489.12</v>
      </c>
      <c r="I383" s="11">
        <f t="shared" si="61"/>
        <v>1.9067478308815755</v>
      </c>
      <c r="J383" s="19">
        <f t="shared" si="62"/>
        <v>3.6876950232113792</v>
      </c>
      <c r="K383" s="11">
        <f t="shared" si="63"/>
        <v>3.4949797570450083</v>
      </c>
      <c r="L383" s="11">
        <f t="shared" si="64"/>
        <v>0.4717377110023544</v>
      </c>
      <c r="M383" s="11">
        <f t="shared" si="68"/>
        <v>535.26658317418105</v>
      </c>
      <c r="N383" s="11">
        <f t="shared" si="69"/>
        <v>1104.9630735772075</v>
      </c>
      <c r="O383" s="11">
        <f t="shared" si="70"/>
        <v>1085.2930354840782</v>
      </c>
      <c r="P383" s="11">
        <f t="shared" si="71"/>
        <v>171.62933573788868</v>
      </c>
      <c r="Q383" s="13">
        <f t="shared" si="65"/>
        <v>-88041.599999999933</v>
      </c>
      <c r="R383" s="13">
        <f t="shared" si="66"/>
        <v>148258.87823046083</v>
      </c>
      <c r="S383" s="13"/>
      <c r="T383" s="13">
        <f t="shared" si="67"/>
        <v>88041.599999999933</v>
      </c>
      <c r="U383" s="5">
        <f t="shared" si="72"/>
        <v>0.68396392421833485</v>
      </c>
    </row>
    <row r="384" spans="1:21" ht="12.75" customHeight="1" x14ac:dyDescent="0.2">
      <c r="A384" s="6">
        <v>41748</v>
      </c>
      <c r="B384" s="2">
        <v>84.491129999999998</v>
      </c>
      <c r="C384" s="2">
        <v>39.490499999999997</v>
      </c>
      <c r="D384" s="2">
        <v>41.416849999999997</v>
      </c>
      <c r="E384" s="2">
        <v>105.08000199999999</v>
      </c>
      <c r="H384" s="13">
        <f>IF(int=Weekly,-$B$4,IF(int=Bi_Weekly,0,IF(int=Monthly,0,IF(int=Quarterly,0,IF(int=Yearly,0,IF(int=None,0,0))))))</f>
        <v>0</v>
      </c>
      <c r="I384" s="11">
        <f t="shared" si="61"/>
        <v>0</v>
      </c>
      <c r="J384" s="19">
        <f t="shared" si="62"/>
        <v>0</v>
      </c>
      <c r="K384" s="11">
        <f t="shared" si="63"/>
        <v>0</v>
      </c>
      <c r="L384" s="11">
        <f t="shared" si="64"/>
        <v>0</v>
      </c>
      <c r="M384" s="11">
        <f t="shared" si="68"/>
        <v>535.26658317418105</v>
      </c>
      <c r="N384" s="11">
        <f t="shared" si="69"/>
        <v>1104.9630735772075</v>
      </c>
      <c r="O384" s="11">
        <f t="shared" si="70"/>
        <v>1085.2930354840782</v>
      </c>
      <c r="P384" s="11">
        <f t="shared" si="71"/>
        <v>171.62933573788868</v>
      </c>
      <c r="Q384" s="13">
        <f t="shared" si="65"/>
        <v>-88041.599999999933</v>
      </c>
      <c r="R384" s="13">
        <f t="shared" si="66"/>
        <v>151845.05252001103</v>
      </c>
      <c r="S384" s="13"/>
      <c r="T384" s="13">
        <f t="shared" si="67"/>
        <v>88041.599999999933</v>
      </c>
      <c r="U384" s="5">
        <f t="shared" si="72"/>
        <v>0.72469664931136135</v>
      </c>
    </row>
    <row r="385" spans="1:21" ht="12.75" customHeight="1" x14ac:dyDescent="0.2">
      <c r="A385" s="6">
        <v>41755</v>
      </c>
      <c r="B385" s="2">
        <v>84.438019999999995</v>
      </c>
      <c r="C385" s="2">
        <v>39.37039</v>
      </c>
      <c r="D385" s="2">
        <v>40.916420000000002</v>
      </c>
      <c r="E385" s="2">
        <v>105.18</v>
      </c>
      <c r="H385" s="13">
        <f>IF(int=Weekly,-$B$4,IF(int=Bi_Weekly,-$B$4,IF(int=Monthly,-$B$4,IF(int=Quarterly,0,IF(int=Yearly,0,IF(int=None,0,0))))))</f>
        <v>-489.12</v>
      </c>
      <c r="I385" s="11">
        <f t="shared" si="61"/>
        <v>1.8577032478970967</v>
      </c>
      <c r="J385" s="19">
        <f t="shared" si="62"/>
        <v>3.6090412109201866</v>
      </c>
      <c r="K385" s="11">
        <f t="shared" si="63"/>
        <v>3.4571329554247416</v>
      </c>
      <c r="L385" s="11">
        <f t="shared" si="64"/>
        <v>0.4631712492869367</v>
      </c>
      <c r="M385" s="11">
        <f t="shared" si="68"/>
        <v>537.12428642207817</v>
      </c>
      <c r="N385" s="11">
        <f t="shared" si="69"/>
        <v>1108.5721147881277</v>
      </c>
      <c r="O385" s="11">
        <f t="shared" si="70"/>
        <v>1088.7501684395029</v>
      </c>
      <c r="P385" s="11">
        <f t="shared" si="71"/>
        <v>172.09250698717562</v>
      </c>
      <c r="Q385" s="13">
        <f t="shared" si="65"/>
        <v>-88530.719999999928</v>
      </c>
      <c r="R385" s="13">
        <f t="shared" si="66"/>
        <v>151647.07679357912</v>
      </c>
      <c r="S385" s="13"/>
      <c r="T385" s="13">
        <f t="shared" si="67"/>
        <v>88530.719999999928</v>
      </c>
      <c r="U385" s="5">
        <f t="shared" si="72"/>
        <v>0.71293170092346747</v>
      </c>
    </row>
    <row r="386" spans="1:21" ht="12.75" customHeight="1" x14ac:dyDescent="0.2">
      <c r="A386" s="6">
        <v>41762</v>
      </c>
      <c r="B386" s="2">
        <v>85.251530000000002</v>
      </c>
      <c r="C386" s="2">
        <v>39.801960000000001</v>
      </c>
      <c r="D386" s="2">
        <v>41.10266</v>
      </c>
      <c r="E386" s="2">
        <v>106.589996</v>
      </c>
      <c r="H386" s="13">
        <f>IF(int=Weekly,-$B$4,IF(int=Bi_Weekly,0,IF(int=Monthly,0,IF(int=Quarterly,0,IF(int=Yearly,0,IF(int=None,0,0))))))</f>
        <v>0</v>
      </c>
      <c r="I386" s="11">
        <f t="shared" si="61"/>
        <v>0</v>
      </c>
      <c r="J386" s="19">
        <f t="shared" si="62"/>
        <v>0</v>
      </c>
      <c r="K386" s="11">
        <f t="shared" si="63"/>
        <v>0</v>
      </c>
      <c r="L386" s="11">
        <f t="shared" si="64"/>
        <v>0</v>
      </c>
      <c r="M386" s="11">
        <f t="shared" si="68"/>
        <v>537.12428642207817</v>
      </c>
      <c r="N386" s="11">
        <f t="shared" si="69"/>
        <v>1108.5721147881277</v>
      </c>
      <c r="O386" s="11">
        <f t="shared" si="70"/>
        <v>1088.7501684395029</v>
      </c>
      <c r="P386" s="11">
        <f t="shared" si="71"/>
        <v>172.09250698717562</v>
      </c>
      <c r="Q386" s="13">
        <f t="shared" si="65"/>
        <v>-88530.719999999928</v>
      </c>
      <c r="R386" s="13">
        <f t="shared" si="66"/>
        <v>153007.87781725751</v>
      </c>
      <c r="S386" s="13"/>
      <c r="T386" s="13">
        <f t="shared" si="67"/>
        <v>88530.719999999928</v>
      </c>
      <c r="U386" s="5">
        <f t="shared" si="72"/>
        <v>0.72830264813454182</v>
      </c>
    </row>
    <row r="387" spans="1:21" ht="12.75" customHeight="1" x14ac:dyDescent="0.2">
      <c r="A387" s="6">
        <v>41769</v>
      </c>
      <c r="B387" s="2">
        <v>85.209590000000006</v>
      </c>
      <c r="C387" s="2">
        <v>39.58381</v>
      </c>
      <c r="D387" s="2">
        <v>40.484369999999998</v>
      </c>
      <c r="E387" s="2">
        <v>103.879997</v>
      </c>
      <c r="H387" s="13">
        <f>IF(int=Weekly,-$B$4,IF(int=Bi_Weekly,-$B$4,IF(int=Monthly,0,IF(int=Quarterly,0,IF(int=Yearly,0,IF(int=None,0,0))))))</f>
        <v>-489.12</v>
      </c>
      <c r="I387" s="11">
        <f t="shared" si="61"/>
        <v>1.8408818068482666</v>
      </c>
      <c r="J387" s="19">
        <f t="shared" si="62"/>
        <v>3.5895827107092519</v>
      </c>
      <c r="K387" s="11">
        <f t="shared" si="63"/>
        <v>3.4940275469273701</v>
      </c>
      <c r="L387" s="11">
        <f t="shared" si="64"/>
        <v>0.46896759151812456</v>
      </c>
      <c r="M387" s="11">
        <f t="shared" si="68"/>
        <v>538.96516822892647</v>
      </c>
      <c r="N387" s="11">
        <f t="shared" si="69"/>
        <v>1112.1616974988369</v>
      </c>
      <c r="O387" s="11">
        <f t="shared" si="70"/>
        <v>1092.2441959864302</v>
      </c>
      <c r="P387" s="11">
        <f t="shared" si="71"/>
        <v>172.56147457869375</v>
      </c>
      <c r="Q387" s="13">
        <f t="shared" si="65"/>
        <v>-89019.839999999924</v>
      </c>
      <c r="R387" s="13">
        <f t="shared" si="66"/>
        <v>152093.10195435674</v>
      </c>
      <c r="S387" s="13"/>
      <c r="T387" s="13">
        <f t="shared" si="67"/>
        <v>89019.839999999924</v>
      </c>
      <c r="U387" s="5">
        <f t="shared" si="72"/>
        <v>0.70853039001594342</v>
      </c>
    </row>
    <row r="388" spans="1:21" ht="12.75" customHeight="1" x14ac:dyDescent="0.2">
      <c r="A388" s="6">
        <v>41776</v>
      </c>
      <c r="B388" s="2">
        <v>85.237780000000001</v>
      </c>
      <c r="C388" s="2">
        <v>39.55959</v>
      </c>
      <c r="D388" s="2">
        <v>40.273629999999997</v>
      </c>
      <c r="E388" s="2">
        <v>103.879997</v>
      </c>
      <c r="H388" s="13">
        <f>IF(int=Weekly,-$B$4,IF(int=Bi_Weekly,0,IF(int=Monthly,0,IF(int=Quarterly,0,IF(int=Yearly,0,IF(int=None,0,0))))))</f>
        <v>0</v>
      </c>
      <c r="I388" s="11">
        <f t="shared" si="61"/>
        <v>0</v>
      </c>
      <c r="J388" s="19">
        <f t="shared" si="62"/>
        <v>0</v>
      </c>
      <c r="K388" s="11">
        <f t="shared" si="63"/>
        <v>0</v>
      </c>
      <c r="L388" s="11">
        <f t="shared" si="64"/>
        <v>0</v>
      </c>
      <c r="M388" s="11">
        <f t="shared" si="68"/>
        <v>538.96516822892647</v>
      </c>
      <c r="N388" s="11">
        <f t="shared" si="69"/>
        <v>1112.1616974988369</v>
      </c>
      <c r="O388" s="11">
        <f t="shared" si="70"/>
        <v>1092.2441959864302</v>
      </c>
      <c r="P388" s="11">
        <f t="shared" si="71"/>
        <v>172.56147457869375</v>
      </c>
      <c r="Q388" s="13">
        <f t="shared" si="65"/>
        <v>-89019.839999999924</v>
      </c>
      <c r="R388" s="13">
        <f t="shared" si="66"/>
        <v>151851.1792842735</v>
      </c>
      <c r="S388" s="13"/>
      <c r="T388" s="13">
        <f t="shared" si="67"/>
        <v>89019.839999999924</v>
      </c>
      <c r="U388" s="5">
        <f t="shared" si="72"/>
        <v>0.7058127635847653</v>
      </c>
    </row>
    <row r="389" spans="1:21" ht="12.75" customHeight="1" x14ac:dyDescent="0.2">
      <c r="A389" s="6">
        <v>41783</v>
      </c>
      <c r="B389" s="2">
        <v>86.294870000000003</v>
      </c>
      <c r="C389" s="2">
        <v>40.067329999999998</v>
      </c>
      <c r="D389" s="2">
        <v>40.972209999999997</v>
      </c>
      <c r="E389" s="2">
        <v>103.089996</v>
      </c>
      <c r="H389" s="13">
        <f>IF(int=Weekly,-$B$4,IF(int=Bi_Weekly,-$B$4,IF(int=Monthly,-$B$4,IF(int=Quarterly,-$B$4,IF(int=Yearly,-$B$4,IF(int=None,0,0))))))</f>
        <v>-489.12</v>
      </c>
      <c r="I389" s="11">
        <f t="shared" si="61"/>
        <v>1.8177301153591168</v>
      </c>
      <c r="J389" s="19">
        <f t="shared" si="62"/>
        <v>3.5462647498597986</v>
      </c>
      <c r="K389" s="11">
        <f t="shared" si="63"/>
        <v>3.4524255342828716</v>
      </c>
      <c r="L389" s="11">
        <f t="shared" si="64"/>
        <v>0.4725613918929632</v>
      </c>
      <c r="M389" s="11">
        <f t="shared" si="68"/>
        <v>540.78289834428563</v>
      </c>
      <c r="N389" s="11">
        <f t="shared" si="69"/>
        <v>1115.7079622486967</v>
      </c>
      <c r="O389" s="11">
        <f t="shared" si="70"/>
        <v>1095.6966215207131</v>
      </c>
      <c r="P389" s="11">
        <f t="shared" si="71"/>
        <v>173.0340359705867</v>
      </c>
      <c r="Q389" s="13">
        <f t="shared" si="65"/>
        <v>-89508.959999999919</v>
      </c>
      <c r="R389" s="13">
        <f t="shared" si="66"/>
        <v>154101.41916719821</v>
      </c>
      <c r="S389" s="13"/>
      <c r="T389" s="13">
        <f t="shared" si="67"/>
        <v>89508.959999999919</v>
      </c>
      <c r="U389" s="5">
        <f t="shared" si="72"/>
        <v>0.72163121063185587</v>
      </c>
    </row>
    <row r="390" spans="1:21" ht="12.75" customHeight="1" x14ac:dyDescent="0.2">
      <c r="A390" s="6">
        <v>41790</v>
      </c>
      <c r="B390" s="2">
        <v>87.363</v>
      </c>
      <c r="C390" s="2">
        <v>40.329470000000001</v>
      </c>
      <c r="D390" s="2">
        <v>41.173029999999997</v>
      </c>
      <c r="E390" s="2">
        <v>100.30999799999999</v>
      </c>
      <c r="H390" s="13">
        <f>IF(int=Weekly,-$B$4,IF(int=Bi_Weekly,0,IF(int=Monthly,0,IF(int=Quarterly,0,IF(int=Yearly,0,IF(int=None,0,0))))))</f>
        <v>0</v>
      </c>
      <c r="I390" s="11">
        <f t="shared" si="61"/>
        <v>0</v>
      </c>
      <c r="J390" s="19">
        <f t="shared" si="62"/>
        <v>0</v>
      </c>
      <c r="K390" s="11">
        <f t="shared" si="63"/>
        <v>0</v>
      </c>
      <c r="L390" s="11">
        <f t="shared" si="64"/>
        <v>0</v>
      </c>
      <c r="M390" s="11">
        <f t="shared" si="68"/>
        <v>540.78289834428563</v>
      </c>
      <c r="N390" s="11">
        <f t="shared" si="69"/>
        <v>1115.7079622486967</v>
      </c>
      <c r="O390" s="11">
        <f t="shared" si="70"/>
        <v>1095.6966215207131</v>
      </c>
      <c r="P390" s="11">
        <f t="shared" si="71"/>
        <v>173.0340359705867</v>
      </c>
      <c r="Q390" s="13">
        <f t="shared" si="65"/>
        <v>-89508.959999999919</v>
      </c>
      <c r="R390" s="13">
        <f t="shared" si="66"/>
        <v>154710.52081123422</v>
      </c>
      <c r="S390" s="13"/>
      <c r="T390" s="13">
        <f t="shared" si="67"/>
        <v>89508.959999999919</v>
      </c>
      <c r="U390" s="5">
        <f t="shared" si="72"/>
        <v>0.7284361343404544</v>
      </c>
    </row>
    <row r="391" spans="1:21" ht="12.75" customHeight="1" x14ac:dyDescent="0.2">
      <c r="A391" s="6">
        <v>41797</v>
      </c>
      <c r="B391" s="2">
        <v>88.578609999999998</v>
      </c>
      <c r="C391" s="2">
        <v>41.292389999999997</v>
      </c>
      <c r="D391" s="2">
        <v>42.32931</v>
      </c>
      <c r="E391" s="2">
        <v>101.349998</v>
      </c>
      <c r="H391" s="13">
        <f>IF(int=Weekly,-$B$4,IF(int=Bi_Weekly,-$B$4,IF(int=Monthly,0,IF(int=Quarterly,0,IF(int=Yearly,0,IF(int=None,0,0))))))</f>
        <v>-489.12</v>
      </c>
      <c r="I391" s="11">
        <f t="shared" si="61"/>
        <v>1.7708652687144222</v>
      </c>
      <c r="J391" s="19">
        <f t="shared" si="62"/>
        <v>3.4410543928312216</v>
      </c>
      <c r="K391" s="11">
        <f t="shared" si="63"/>
        <v>3.3417389510955888</v>
      </c>
      <c r="L391" s="11">
        <f t="shared" si="64"/>
        <v>0.48067442487764045</v>
      </c>
      <c r="M391" s="11">
        <f t="shared" si="68"/>
        <v>542.553763613</v>
      </c>
      <c r="N391" s="11">
        <f t="shared" si="69"/>
        <v>1119.1490166415279</v>
      </c>
      <c r="O391" s="11">
        <f t="shared" si="70"/>
        <v>1099.0383604718086</v>
      </c>
      <c r="P391" s="11">
        <f t="shared" si="71"/>
        <v>173.51471039546433</v>
      </c>
      <c r="Q391" s="13">
        <f t="shared" si="65"/>
        <v>-89998.079999999914</v>
      </c>
      <c r="R391" s="13">
        <f t="shared" si="66"/>
        <v>158378.2469082404</v>
      </c>
      <c r="S391" s="13"/>
      <c r="T391" s="13">
        <f t="shared" si="67"/>
        <v>89998.079999999914</v>
      </c>
      <c r="U391" s="5">
        <f t="shared" si="72"/>
        <v>0.75979584129173139</v>
      </c>
    </row>
    <row r="392" spans="1:21" ht="12.75" customHeight="1" x14ac:dyDescent="0.2">
      <c r="A392" s="6">
        <v>41804</v>
      </c>
      <c r="B392" s="2">
        <v>88.01182</v>
      </c>
      <c r="C392" s="2">
        <v>41.073920000000001</v>
      </c>
      <c r="D392" s="2">
        <v>42.101050000000001</v>
      </c>
      <c r="E392" s="2">
        <v>102.75</v>
      </c>
      <c r="H392" s="13">
        <f>IF(int=Weekly,-$B$4,IF(int=Bi_Weekly,0,IF(int=Monthly,0,IF(int=Quarterly,0,IF(int=Yearly,0,IF(int=None,0,0))))))</f>
        <v>0</v>
      </c>
      <c r="I392" s="11">
        <f t="shared" si="61"/>
        <v>0</v>
      </c>
      <c r="J392" s="19">
        <f t="shared" si="62"/>
        <v>0</v>
      </c>
      <c r="K392" s="11">
        <f t="shared" si="63"/>
        <v>0</v>
      </c>
      <c r="L392" s="11">
        <f t="shared" si="64"/>
        <v>0</v>
      </c>
      <c r="M392" s="11">
        <f t="shared" si="68"/>
        <v>542.553763613</v>
      </c>
      <c r="N392" s="11">
        <f t="shared" si="69"/>
        <v>1119.1490166415279</v>
      </c>
      <c r="O392" s="11">
        <f t="shared" si="70"/>
        <v>1099.0383604718086</v>
      </c>
      <c r="P392" s="11">
        <f t="shared" si="71"/>
        <v>173.51471039546433</v>
      </c>
      <c r="Q392" s="13">
        <f t="shared" si="65"/>
        <v>-89998.079999999914</v>
      </c>
      <c r="R392" s="13">
        <f t="shared" si="66"/>
        <v>157818.28682031829</v>
      </c>
      <c r="S392" s="13"/>
      <c r="T392" s="13">
        <f t="shared" si="67"/>
        <v>89998.079999999914</v>
      </c>
      <c r="U392" s="5">
        <f t="shared" si="72"/>
        <v>0.75357392980292959</v>
      </c>
    </row>
    <row r="393" spans="1:21" ht="12.75" customHeight="1" x14ac:dyDescent="0.2">
      <c r="A393" s="6">
        <v>41811</v>
      </c>
      <c r="B393" s="2">
        <v>89.233580000000003</v>
      </c>
      <c r="C393" s="2">
        <v>41.747750000000003</v>
      </c>
      <c r="D393" s="2">
        <v>42.881210000000003</v>
      </c>
      <c r="E393" s="2">
        <v>104.639999</v>
      </c>
      <c r="H393" s="13">
        <f>IF(int=Weekly,-$B$4,IF(int=Bi_Weekly,-$B$4,IF(int=Monthly,-$B$4,IF(int=Quarterly,0,IF(int=Yearly,0,IF(int=None,0,0))))))</f>
        <v>-489.12</v>
      </c>
      <c r="I393" s="11">
        <f t="shared" si="61"/>
        <v>1.7578672064933403</v>
      </c>
      <c r="J393" s="19">
        <f t="shared" si="62"/>
        <v>3.4035213873801577</v>
      </c>
      <c r="K393" s="11">
        <f t="shared" si="63"/>
        <v>3.2987293035807523</v>
      </c>
      <c r="L393" s="11">
        <f t="shared" si="64"/>
        <v>0.46556147233908141</v>
      </c>
      <c r="M393" s="11">
        <f t="shared" si="68"/>
        <v>544.3116308194933</v>
      </c>
      <c r="N393" s="11">
        <f t="shared" si="69"/>
        <v>1122.552538028908</v>
      </c>
      <c r="O393" s="11">
        <f t="shared" si="70"/>
        <v>1102.3370897753894</v>
      </c>
      <c r="P393" s="11">
        <f t="shared" si="71"/>
        <v>173.98027186780342</v>
      </c>
      <c r="Q393" s="13">
        <f t="shared" si="65"/>
        <v>-90487.19999999991</v>
      </c>
      <c r="R393" s="13">
        <f t="shared" si="66"/>
        <v>160909.7618848721</v>
      </c>
      <c r="S393" s="13"/>
      <c r="T393" s="13">
        <f t="shared" si="67"/>
        <v>90487.19999999991</v>
      </c>
      <c r="U393" s="5">
        <f t="shared" si="72"/>
        <v>0.77825992941401978</v>
      </c>
    </row>
    <row r="394" spans="1:21" ht="12.75" customHeight="1" x14ac:dyDescent="0.2">
      <c r="A394" s="6">
        <v>41818</v>
      </c>
      <c r="B394" s="2">
        <v>89.174090000000007</v>
      </c>
      <c r="C394" s="2">
        <v>41.798169999999999</v>
      </c>
      <c r="D394" s="2">
        <v>42.964089999999999</v>
      </c>
      <c r="E394" s="2">
        <v>105.589996</v>
      </c>
      <c r="H394" s="13">
        <f>IF(int=Weekly,-$B$4,IF(int=Bi_Weekly,0,IF(int=Monthly,0,IF(int=Quarterly,0,IF(int=Yearly,0,IF(int=None,0,0))))))</f>
        <v>0</v>
      </c>
      <c r="I394" s="11">
        <f t="shared" si="61"/>
        <v>0</v>
      </c>
      <c r="J394" s="19">
        <f t="shared" si="62"/>
        <v>0</v>
      </c>
      <c r="K394" s="11">
        <f t="shared" si="63"/>
        <v>0</v>
      </c>
      <c r="L394" s="11">
        <f t="shared" si="64"/>
        <v>0</v>
      </c>
      <c r="M394" s="11">
        <f t="shared" si="68"/>
        <v>544.3116308194933</v>
      </c>
      <c r="N394" s="11">
        <f t="shared" si="69"/>
        <v>1122.552538028908</v>
      </c>
      <c r="O394" s="11">
        <f t="shared" si="70"/>
        <v>1102.3370897753894</v>
      </c>
      <c r="P394" s="11">
        <f t="shared" si="71"/>
        <v>173.98027186780342</v>
      </c>
      <c r="Q394" s="13">
        <f t="shared" si="65"/>
        <v>-90487.19999999991</v>
      </c>
      <c r="R394" s="13">
        <f t="shared" si="66"/>
        <v>161190.62231925622</v>
      </c>
      <c r="S394" s="13"/>
      <c r="T394" s="13">
        <f t="shared" si="67"/>
        <v>90487.19999999991</v>
      </c>
      <c r="U394" s="5">
        <f t="shared" si="72"/>
        <v>0.78136379862849537</v>
      </c>
    </row>
    <row r="395" spans="1:21" ht="12.75" customHeight="1" x14ac:dyDescent="0.2">
      <c r="A395" s="6">
        <v>41825</v>
      </c>
      <c r="B395" s="2">
        <v>90.309719999999999</v>
      </c>
      <c r="C395" s="2">
        <v>42.317480000000003</v>
      </c>
      <c r="D395" s="2">
        <v>43.719209999999997</v>
      </c>
      <c r="E395" s="2">
        <v>105.790001</v>
      </c>
      <c r="H395" s="13">
        <f>IF(int=Weekly,-$B$4,IF(int=Bi_Weekly,-$B$4,IF(int=Monthly,0,IF(int=Quarterly,0,IF(int=Yearly,0,IF(int=None,0,0))))))</f>
        <v>-489.12</v>
      </c>
      <c r="I395" s="11">
        <f t="shared" si="61"/>
        <v>1.7369202783487758</v>
      </c>
      <c r="J395" s="19">
        <f t="shared" si="62"/>
        <v>3.3576989934183223</v>
      </c>
      <c r="K395" s="11">
        <f t="shared" si="63"/>
        <v>3.2355000010292962</v>
      </c>
      <c r="L395" s="11">
        <f t="shared" si="64"/>
        <v>0.46050053445032113</v>
      </c>
      <c r="M395" s="11">
        <f t="shared" si="68"/>
        <v>546.04855109784205</v>
      </c>
      <c r="N395" s="11">
        <f t="shared" si="69"/>
        <v>1125.9102370223263</v>
      </c>
      <c r="O395" s="11">
        <f t="shared" si="70"/>
        <v>1105.5725897764187</v>
      </c>
      <c r="P395" s="11">
        <f t="shared" si="71"/>
        <v>174.44077240225374</v>
      </c>
      <c r="Q395" s="13">
        <f t="shared" si="65"/>
        <v>-90976.319999999905</v>
      </c>
      <c r="R395" s="13">
        <f t="shared" si="66"/>
        <v>163748.02540259366</v>
      </c>
      <c r="S395" s="13"/>
      <c r="T395" s="13">
        <f t="shared" si="67"/>
        <v>90976.319999999905</v>
      </c>
      <c r="U395" s="5">
        <f t="shared" si="72"/>
        <v>0.79989721943681413</v>
      </c>
    </row>
    <row r="396" spans="1:21" ht="12.75" customHeight="1" x14ac:dyDescent="0.2">
      <c r="A396" s="6">
        <v>41832</v>
      </c>
      <c r="B396" s="2">
        <v>89.540980000000005</v>
      </c>
      <c r="C396" s="2">
        <v>41.371789999999997</v>
      </c>
      <c r="D396" s="2">
        <v>42.120269999999998</v>
      </c>
      <c r="E396" s="2">
        <v>104.489998</v>
      </c>
      <c r="H396" s="13">
        <f>IF(int=Weekly,-$B$4,IF(int=Bi_Weekly,0,IF(int=Monthly,0,IF(int=Quarterly,0,IF(int=Yearly,0,IF(int=None,0,0))))))</f>
        <v>0</v>
      </c>
      <c r="I396" s="11">
        <f t="shared" si="61"/>
        <v>0</v>
      </c>
      <c r="J396" s="19">
        <f t="shared" si="62"/>
        <v>0</v>
      </c>
      <c r="K396" s="11">
        <f t="shared" si="63"/>
        <v>0</v>
      </c>
      <c r="L396" s="11">
        <f t="shared" si="64"/>
        <v>0</v>
      </c>
      <c r="M396" s="11">
        <f t="shared" si="68"/>
        <v>546.04855109784205</v>
      </c>
      <c r="N396" s="11">
        <f t="shared" si="69"/>
        <v>1125.9102370223263</v>
      </c>
      <c r="O396" s="11">
        <f t="shared" si="70"/>
        <v>1105.5725897764187</v>
      </c>
      <c r="P396" s="11">
        <f t="shared" si="71"/>
        <v>174.44077240225374</v>
      </c>
      <c r="Q396" s="13">
        <f t="shared" si="65"/>
        <v>-90976.319999999905</v>
      </c>
      <c r="R396" s="13">
        <f t="shared" si="66"/>
        <v>160268.97622323071</v>
      </c>
      <c r="S396" s="13"/>
      <c r="T396" s="13">
        <f t="shared" si="67"/>
        <v>90976.319999999905</v>
      </c>
      <c r="U396" s="5">
        <f t="shared" si="72"/>
        <v>0.76165595864100566</v>
      </c>
    </row>
    <row r="397" spans="1:21" ht="12.75" customHeight="1" x14ac:dyDescent="0.2">
      <c r="A397" s="6">
        <v>41839</v>
      </c>
      <c r="B397" s="2">
        <v>90.038589999999999</v>
      </c>
      <c r="C397" s="2">
        <v>41.407499999999999</v>
      </c>
      <c r="D397" s="2">
        <v>41.924259999999997</v>
      </c>
      <c r="E397" s="2">
        <v>103.849998</v>
      </c>
      <c r="H397" s="13">
        <f>IF(int=Weekly,-$B$4,IF(int=Bi_Weekly,-$B$4,IF(int=Monthly,-$B$4,IF(int=Quarterly,0,IF(int=Yearly,0,IF(int=None,0,0))))))</f>
        <v>-489.12</v>
      </c>
      <c r="I397" s="11">
        <f t="shared" si="61"/>
        <v>1.7421506045352331</v>
      </c>
      <c r="J397" s="19">
        <f t="shared" si="62"/>
        <v>3.4314884984604239</v>
      </c>
      <c r="K397" s="11">
        <f t="shared" si="63"/>
        <v>3.3740250632927098</v>
      </c>
      <c r="L397" s="11">
        <f t="shared" si="64"/>
        <v>0.46910306151378073</v>
      </c>
      <c r="M397" s="11">
        <f t="shared" si="68"/>
        <v>547.79070170237731</v>
      </c>
      <c r="N397" s="11">
        <f t="shared" si="69"/>
        <v>1129.3417255207867</v>
      </c>
      <c r="O397" s="11">
        <f t="shared" si="70"/>
        <v>1108.9466148397114</v>
      </c>
      <c r="P397" s="11">
        <f t="shared" si="71"/>
        <v>174.90987546376752</v>
      </c>
      <c r="Q397" s="13">
        <f t="shared" si="65"/>
        <v>-91465.4399999999</v>
      </c>
      <c r="R397" s="13">
        <f t="shared" si="66"/>
        <v>160741.67631964703</v>
      </c>
      <c r="S397" s="13"/>
      <c r="T397" s="13">
        <f t="shared" si="67"/>
        <v>91465.4399999999</v>
      </c>
      <c r="U397" s="5">
        <f t="shared" si="72"/>
        <v>0.75740341182032478</v>
      </c>
    </row>
    <row r="398" spans="1:21" ht="12.75" customHeight="1" x14ac:dyDescent="0.2">
      <c r="A398" s="6">
        <v>41846</v>
      </c>
      <c r="B398" s="2">
        <v>90.047120000000007</v>
      </c>
      <c r="C398" s="2">
        <v>41.204520000000002</v>
      </c>
      <c r="D398" s="2">
        <v>41.647359999999999</v>
      </c>
      <c r="E398" s="2">
        <v>101.239998</v>
      </c>
      <c r="H398" s="13">
        <f>IF(int=Weekly,-$B$4,IF(int=Bi_Weekly,0,IF(int=Monthly,0,IF(int=Quarterly,0,IF(int=Yearly,0,IF(int=None,0,0))))))</f>
        <v>0</v>
      </c>
      <c r="I398" s="11">
        <f t="shared" si="61"/>
        <v>0</v>
      </c>
      <c r="J398" s="19">
        <f t="shared" si="62"/>
        <v>0</v>
      </c>
      <c r="K398" s="11">
        <f t="shared" si="63"/>
        <v>0</v>
      </c>
      <c r="L398" s="11">
        <f t="shared" si="64"/>
        <v>0</v>
      </c>
      <c r="M398" s="11">
        <f t="shared" si="68"/>
        <v>547.79070170237731</v>
      </c>
      <c r="N398" s="11">
        <f t="shared" si="69"/>
        <v>1129.3417255207867</v>
      </c>
      <c r="O398" s="11">
        <f t="shared" si="70"/>
        <v>1108.9466148397114</v>
      </c>
      <c r="P398" s="11">
        <f t="shared" si="71"/>
        <v>174.90987546376752</v>
      </c>
      <c r="Q398" s="13">
        <f t="shared" si="65"/>
        <v>-91465.4399999999</v>
      </c>
      <c r="R398" s="13">
        <f t="shared" si="66"/>
        <v>159753.53309827682</v>
      </c>
      <c r="S398" s="13"/>
      <c r="T398" s="13">
        <f t="shared" si="67"/>
        <v>91465.4399999999</v>
      </c>
      <c r="U398" s="5">
        <f t="shared" si="72"/>
        <v>0.74659995183182826</v>
      </c>
    </row>
    <row r="399" spans="1:21" ht="12.75" customHeight="1" x14ac:dyDescent="0.2">
      <c r="A399" s="6">
        <v>41853</v>
      </c>
      <c r="B399" s="2">
        <v>87.650589999999994</v>
      </c>
      <c r="C399" s="2">
        <v>40.089509999999997</v>
      </c>
      <c r="D399" s="2">
        <v>40.630270000000003</v>
      </c>
      <c r="E399" s="2">
        <v>99.589995999999999</v>
      </c>
      <c r="H399" s="13">
        <f>IF(int=Weekly,-$B$4,IF(int=Bi_Weekly,-$B$4,IF(int=Monthly,0,IF(int=Quarterly,0,IF(int=Yearly,0,IF(int=None,0,0))))))</f>
        <v>-489.12</v>
      </c>
      <c r="I399" s="11">
        <f t="shared" si="61"/>
        <v>1.7896146962615997</v>
      </c>
      <c r="J399" s="19">
        <f t="shared" si="62"/>
        <v>3.5443027365512827</v>
      </c>
      <c r="K399" s="11">
        <f t="shared" si="63"/>
        <v>3.4814807777551073</v>
      </c>
      <c r="L399" s="11">
        <f t="shared" si="64"/>
        <v>0.48916913301211506</v>
      </c>
      <c r="M399" s="11">
        <f t="shared" si="68"/>
        <v>549.58031639863896</v>
      </c>
      <c r="N399" s="11">
        <f t="shared" si="69"/>
        <v>1132.886028257338</v>
      </c>
      <c r="O399" s="11">
        <f t="shared" si="70"/>
        <v>1112.4280956174664</v>
      </c>
      <c r="P399" s="11">
        <f t="shared" si="71"/>
        <v>175.39904459677965</v>
      </c>
      <c r="Q399" s="13">
        <f t="shared" si="65"/>
        <v>-91954.559999999896</v>
      </c>
      <c r="R399" s="13">
        <f t="shared" si="66"/>
        <v>156254.1287737308</v>
      </c>
      <c r="S399" s="13"/>
      <c r="T399" s="13">
        <f t="shared" si="67"/>
        <v>91954.559999999896</v>
      </c>
      <c r="U399" s="5">
        <f t="shared" si="72"/>
        <v>0.69925372677255981</v>
      </c>
    </row>
    <row r="400" spans="1:21" ht="12.75" customHeight="1" x14ac:dyDescent="0.2">
      <c r="A400" s="6">
        <v>41860</v>
      </c>
      <c r="B400" s="2">
        <v>87.994590000000002</v>
      </c>
      <c r="C400" s="2">
        <v>40.451979999999999</v>
      </c>
      <c r="D400" s="2">
        <v>41.194380000000002</v>
      </c>
      <c r="E400" s="2">
        <v>95.599997999999999</v>
      </c>
      <c r="H400" s="13">
        <f>IF(int=Weekly,-$B$4,IF(int=Bi_Weekly,0,IF(int=Monthly,0,IF(int=Quarterly,0,IF(int=Yearly,0,IF(int=None,0,0))))))</f>
        <v>0</v>
      </c>
      <c r="I400" s="11">
        <f t="shared" si="61"/>
        <v>0</v>
      </c>
      <c r="J400" s="19">
        <f t="shared" si="62"/>
        <v>0</v>
      </c>
      <c r="K400" s="11">
        <f t="shared" si="63"/>
        <v>0</v>
      </c>
      <c r="L400" s="11">
        <f t="shared" si="64"/>
        <v>0</v>
      </c>
      <c r="M400" s="11">
        <f t="shared" si="68"/>
        <v>549.58031639863896</v>
      </c>
      <c r="N400" s="11">
        <f t="shared" si="69"/>
        <v>1132.886028257338</v>
      </c>
      <c r="O400" s="11">
        <f t="shared" si="70"/>
        <v>1112.4280956174664</v>
      </c>
      <c r="P400" s="11">
        <f t="shared" si="71"/>
        <v>175.39904459677965</v>
      </c>
      <c r="Q400" s="13">
        <f t="shared" si="65"/>
        <v>-91954.559999999896</v>
      </c>
      <c r="R400" s="13">
        <f t="shared" si="66"/>
        <v>156781.5115771101</v>
      </c>
      <c r="S400" s="13"/>
      <c r="T400" s="13">
        <f t="shared" si="67"/>
        <v>91954.559999999896</v>
      </c>
      <c r="U400" s="5">
        <f t="shared" si="72"/>
        <v>0.70498898126542353</v>
      </c>
    </row>
    <row r="401" spans="1:21" ht="12.75" customHeight="1" x14ac:dyDescent="0.2">
      <c r="A401" s="6">
        <v>41866</v>
      </c>
      <c r="B401" s="2">
        <v>89.121780000000001</v>
      </c>
      <c r="C401" s="2">
        <v>40.945819999999998</v>
      </c>
      <c r="D401" s="2">
        <v>41.525939999999999</v>
      </c>
      <c r="E401" s="2">
        <v>97.120002999999997</v>
      </c>
      <c r="H401" s="13">
        <f>IF(int=Weekly,-$B$4,IF(int=Bi_Weekly,-$B$4,IF(int=Monthly,-$B$4,IF(int=Quarterly,0,IF(int=Yearly,0,IF(int=None,0,0))))))</f>
        <v>-489.12</v>
      </c>
      <c r="I401" s="11">
        <f t="shared" si="61"/>
        <v>1.7600723863459637</v>
      </c>
      <c r="J401" s="19">
        <f t="shared" si="62"/>
        <v>3.4701798620713911</v>
      </c>
      <c r="K401" s="11">
        <f t="shared" si="63"/>
        <v>3.4063889703640666</v>
      </c>
      <c r="L401" s="11">
        <f t="shared" si="64"/>
        <v>0.50160986918420924</v>
      </c>
      <c r="M401" s="11">
        <f t="shared" si="68"/>
        <v>551.34038878498495</v>
      </c>
      <c r="N401" s="11">
        <f t="shared" si="69"/>
        <v>1136.3562081194093</v>
      </c>
      <c r="O401" s="11">
        <f t="shared" si="70"/>
        <v>1115.8344845878305</v>
      </c>
      <c r="P401" s="11">
        <f t="shared" si="71"/>
        <v>175.90065446596387</v>
      </c>
      <c r="Q401" s="13">
        <f t="shared" si="65"/>
        <v>-92443.679999999891</v>
      </c>
      <c r="R401" s="13">
        <f t="shared" si="66"/>
        <v>159085.02153431129</v>
      </c>
      <c r="S401" s="13"/>
      <c r="T401" s="13">
        <f t="shared" si="67"/>
        <v>92443.679999999891</v>
      </c>
      <c r="U401" s="5">
        <f t="shared" si="72"/>
        <v>0.72088585757632639</v>
      </c>
    </row>
    <row r="402" spans="1:21" ht="12.75" customHeight="1" x14ac:dyDescent="0.2">
      <c r="A402" s="6">
        <v>41874</v>
      </c>
      <c r="B402" s="2">
        <v>90.679609999999997</v>
      </c>
      <c r="C402" s="2">
        <v>41.84243</v>
      </c>
      <c r="D402" s="2">
        <v>42.1997</v>
      </c>
      <c r="E402" s="2">
        <v>100.900002</v>
      </c>
      <c r="H402" s="13">
        <f>IF(int=Weekly,-$B$4,IF(int=Bi_Weekly,0,IF(int=Monthly,0,IF(int=Quarterly,-$B$4,IF(int=Yearly,0,IF(int=None,0,0))))))</f>
        <v>0</v>
      </c>
      <c r="I402" s="11">
        <f t="shared" si="61"/>
        <v>0</v>
      </c>
      <c r="J402" s="19">
        <f t="shared" si="62"/>
        <v>0</v>
      </c>
      <c r="K402" s="11">
        <f t="shared" si="63"/>
        <v>0</v>
      </c>
      <c r="L402" s="11">
        <f t="shared" si="64"/>
        <v>0</v>
      </c>
      <c r="M402" s="11">
        <f t="shared" si="68"/>
        <v>551.34038878498495</v>
      </c>
      <c r="N402" s="11">
        <f t="shared" si="69"/>
        <v>1136.3562081194093</v>
      </c>
      <c r="O402" s="11">
        <f t="shared" si="70"/>
        <v>1115.8344845878305</v>
      </c>
      <c r="P402" s="11">
        <f t="shared" si="71"/>
        <v>175.90065446596387</v>
      </c>
      <c r="Q402" s="13">
        <f t="shared" si="65"/>
        <v>-92443.679999999891</v>
      </c>
      <c r="R402" s="13">
        <f t="shared" si="66"/>
        <v>162379.49341225074</v>
      </c>
      <c r="S402" s="13"/>
      <c r="T402" s="13">
        <f t="shared" si="67"/>
        <v>92443.679999999891</v>
      </c>
      <c r="U402" s="5">
        <f t="shared" si="72"/>
        <v>0.75652346825927852</v>
      </c>
    </row>
    <row r="403" spans="1:21" ht="12.75" customHeight="1" x14ac:dyDescent="0.2">
      <c r="A403" s="6">
        <v>41881</v>
      </c>
      <c r="B403" s="2">
        <v>91.394360000000006</v>
      </c>
      <c r="C403" s="2">
        <v>42.221179999999997</v>
      </c>
      <c r="D403" s="2">
        <v>42.482340000000001</v>
      </c>
      <c r="E403" s="2">
        <v>104.58000199999999</v>
      </c>
      <c r="H403" s="13">
        <f>IF(int=Weekly,-$B$4,IF(int=Bi_Weekly,-$B$4,IF(int=Monthly,0,IF(int=Quarterly,0,IF(int=Yearly,0,IF(int=None,0,0))))))</f>
        <v>-489.12</v>
      </c>
      <c r="I403" s="11">
        <f t="shared" si="61"/>
        <v>1.7163070456426412</v>
      </c>
      <c r="J403" s="19">
        <f t="shared" si="62"/>
        <v>3.3653573869797104</v>
      </c>
      <c r="K403" s="11">
        <f t="shared" si="63"/>
        <v>3.3297013300114826</v>
      </c>
      <c r="L403" s="11">
        <f t="shared" si="64"/>
        <v>0.46582856252001231</v>
      </c>
      <c r="M403" s="11">
        <f t="shared" si="68"/>
        <v>553.05669583062763</v>
      </c>
      <c r="N403" s="11">
        <f t="shared" si="69"/>
        <v>1139.721565506389</v>
      </c>
      <c r="O403" s="11">
        <f t="shared" si="70"/>
        <v>1119.1641859178419</v>
      </c>
      <c r="P403" s="11">
        <f t="shared" si="71"/>
        <v>176.36648302848388</v>
      </c>
      <c r="Q403" s="13">
        <f t="shared" si="65"/>
        <v>-92932.799999999886</v>
      </c>
      <c r="R403" s="13">
        <f t="shared" si="66"/>
        <v>164655.7727361187</v>
      </c>
      <c r="S403" s="13"/>
      <c r="T403" s="13">
        <f t="shared" si="67"/>
        <v>92932.799999999886</v>
      </c>
      <c r="U403" s="5">
        <f t="shared" si="72"/>
        <v>0.77177242842267657</v>
      </c>
    </row>
    <row r="404" spans="1:21" ht="12.75" customHeight="1" x14ac:dyDescent="0.2">
      <c r="A404" s="6">
        <v>41888</v>
      </c>
      <c r="B404" s="2">
        <v>91.612889999999993</v>
      </c>
      <c r="C404" s="2">
        <v>42.282769999999999</v>
      </c>
      <c r="D404" s="2">
        <v>42.493639999999999</v>
      </c>
      <c r="E404" s="2">
        <v>105.30999799999999</v>
      </c>
      <c r="H404" s="13">
        <f>IF(int=Weekly,-$B$4,IF(int=Bi_Weekly,0,IF(int=Monthly,0,IF(int=Quarterly,0,IF(int=Yearly,0,IF(int=None,0,0))))))</f>
        <v>0</v>
      </c>
      <c r="I404" s="11">
        <f t="shared" si="61"/>
        <v>0</v>
      </c>
      <c r="J404" s="19">
        <f t="shared" si="62"/>
        <v>0</v>
      </c>
      <c r="K404" s="11">
        <f t="shared" si="63"/>
        <v>0</v>
      </c>
      <c r="L404" s="11">
        <f t="shared" si="64"/>
        <v>0</v>
      </c>
      <c r="M404" s="11">
        <f t="shared" si="68"/>
        <v>553.05669583062763</v>
      </c>
      <c r="N404" s="11">
        <f t="shared" si="69"/>
        <v>1139.721565506389</v>
      </c>
      <c r="O404" s="11">
        <f t="shared" si="70"/>
        <v>1119.1641859178419</v>
      </c>
      <c r="P404" s="11">
        <f t="shared" si="71"/>
        <v>176.36648302848388</v>
      </c>
      <c r="Q404" s="13">
        <f t="shared" si="65"/>
        <v>-92932.799999999886</v>
      </c>
      <c r="R404" s="13">
        <f t="shared" si="66"/>
        <v>164988.22104952383</v>
      </c>
      <c r="S404" s="13"/>
      <c r="T404" s="13">
        <f t="shared" si="67"/>
        <v>92932.799999999886</v>
      </c>
      <c r="U404" s="5">
        <f t="shared" si="72"/>
        <v>0.77534972635629207</v>
      </c>
    </row>
    <row r="405" spans="1:21" ht="12.75" customHeight="1" x14ac:dyDescent="0.2">
      <c r="A405" s="6">
        <v>41895</v>
      </c>
      <c r="B405" s="2">
        <v>90.653549999999996</v>
      </c>
      <c r="C405" s="2">
        <v>41.773350000000001</v>
      </c>
      <c r="D405" s="2">
        <v>42.042479999999998</v>
      </c>
      <c r="E405" s="2">
        <v>105.239998</v>
      </c>
      <c r="H405" s="13">
        <f>IF(int=Weekly,-$B$4,IF(int=Bi_Weekly,-$B$4,IF(int=Monthly,-$B$4,IF(int=Quarterly,0,IF(int=Yearly,0,IF(int=None,0,0))))))</f>
        <v>-489.12</v>
      </c>
      <c r="I405" s="11">
        <f t="shared" si="61"/>
        <v>1.7303325021469098</v>
      </c>
      <c r="J405" s="19">
        <f t="shared" si="62"/>
        <v>3.4014356042788045</v>
      </c>
      <c r="K405" s="11">
        <f t="shared" si="63"/>
        <v>3.3645375819885035</v>
      </c>
      <c r="L405" s="11">
        <f t="shared" si="64"/>
        <v>0.46290719237755978</v>
      </c>
      <c r="M405" s="11">
        <f t="shared" si="68"/>
        <v>554.78702833277453</v>
      </c>
      <c r="N405" s="11">
        <f t="shared" si="69"/>
        <v>1143.1230011106677</v>
      </c>
      <c r="O405" s="11">
        <f t="shared" si="70"/>
        <v>1122.5287234998304</v>
      </c>
      <c r="P405" s="11">
        <f t="shared" si="71"/>
        <v>176.82939022086146</v>
      </c>
      <c r="Q405" s="13">
        <f t="shared" si="65"/>
        <v>-93421.919999999882</v>
      </c>
      <c r="R405" s="13">
        <f t="shared" si="66"/>
        <v>163848.9069111147</v>
      </c>
      <c r="S405" s="13"/>
      <c r="T405" s="13">
        <f t="shared" si="67"/>
        <v>93421.919999999882</v>
      </c>
      <c r="U405" s="5">
        <f t="shared" si="72"/>
        <v>0.75385933955451678</v>
      </c>
    </row>
    <row r="406" spans="1:21" ht="12.75" customHeight="1" x14ac:dyDescent="0.2">
      <c r="A406" s="6">
        <v>41901</v>
      </c>
      <c r="B406" s="2">
        <v>91.805490000000006</v>
      </c>
      <c r="C406" s="2">
        <v>41.684559999999998</v>
      </c>
      <c r="D406" s="2">
        <v>41.653829999999999</v>
      </c>
      <c r="E406" s="2">
        <v>105.800003</v>
      </c>
      <c r="H406" s="13">
        <f>IF(int=Weekly,-$B$4,IF(int=Bi_Weekly,0,IF(int=Monthly,0,IF(int=Quarterly,0,IF(int=Yearly,0,IF(int=None,0,0))))))</f>
        <v>0</v>
      </c>
      <c r="I406" s="11">
        <f t="shared" si="61"/>
        <v>0</v>
      </c>
      <c r="J406" s="19">
        <f t="shared" si="62"/>
        <v>0</v>
      </c>
      <c r="K406" s="11">
        <f t="shared" si="63"/>
        <v>0</v>
      </c>
      <c r="L406" s="11">
        <f t="shared" si="64"/>
        <v>0</v>
      </c>
      <c r="M406" s="11">
        <f t="shared" si="68"/>
        <v>554.78702833277453</v>
      </c>
      <c r="N406" s="11">
        <f t="shared" si="69"/>
        <v>1143.1230011106677</v>
      </c>
      <c r="O406" s="11">
        <f t="shared" si="70"/>
        <v>1122.5287234998304</v>
      </c>
      <c r="P406" s="11">
        <f t="shared" si="71"/>
        <v>176.82939022086146</v>
      </c>
      <c r="Q406" s="13">
        <f t="shared" si="65"/>
        <v>-93421.919999999882</v>
      </c>
      <c r="R406" s="13">
        <f t="shared" si="66"/>
        <v>164049.24494354622</v>
      </c>
      <c r="S406" s="13"/>
      <c r="T406" s="13">
        <f t="shared" si="67"/>
        <v>93421.919999999882</v>
      </c>
      <c r="U406" s="5">
        <f t="shared" si="72"/>
        <v>0.75600378309016181</v>
      </c>
    </row>
    <row r="407" spans="1:21" ht="12.75" customHeight="1" x14ac:dyDescent="0.2">
      <c r="A407" s="8">
        <v>41909</v>
      </c>
      <c r="B407" s="2">
        <v>90.571479999999994</v>
      </c>
      <c r="C407" s="2">
        <v>40.725969999999997</v>
      </c>
      <c r="D407" s="2">
        <v>40.745150000000002</v>
      </c>
      <c r="E407" s="2">
        <v>105.730003</v>
      </c>
      <c r="H407" s="13">
        <f>IF(int=Weekly,-$B$4,IF(int=Bi_Weekly,-$B$4,IF(int=Monthly,0,IF(int=Quarterly,0,IF(int=Yearly,0,IF(int=None,0,0))))))</f>
        <v>-489.12</v>
      </c>
      <c r="I407" s="11">
        <f t="shared" si="61"/>
        <v>1.7319004172174288</v>
      </c>
      <c r="J407" s="19">
        <f t="shared" si="62"/>
        <v>3.4889128484846403</v>
      </c>
      <c r="K407" s="11">
        <f t="shared" si="63"/>
        <v>3.4716648239115577</v>
      </c>
      <c r="L407" s="11">
        <f t="shared" si="64"/>
        <v>0.46076185205442594</v>
      </c>
      <c r="M407" s="11">
        <f t="shared" si="68"/>
        <v>556.51892874999191</v>
      </c>
      <c r="N407" s="11">
        <f t="shared" si="69"/>
        <v>1146.6119139591524</v>
      </c>
      <c r="O407" s="11">
        <f t="shared" si="70"/>
        <v>1126.0003883237421</v>
      </c>
      <c r="P407" s="11">
        <f t="shared" si="71"/>
        <v>177.29015207291587</v>
      </c>
      <c r="Q407" s="13">
        <f t="shared" si="65"/>
        <v>-93911.039999999877</v>
      </c>
      <c r="R407" s="13">
        <f t="shared" si="66"/>
        <v>161725.56846729331</v>
      </c>
      <c r="S407" s="13"/>
      <c r="T407" s="13">
        <f t="shared" si="67"/>
        <v>93911.039999999877</v>
      </c>
      <c r="U407" s="5">
        <f t="shared" si="72"/>
        <v>0.72211455082696929</v>
      </c>
    </row>
    <row r="408" spans="1:21" ht="12.75" customHeight="1" x14ac:dyDescent="0.2">
      <c r="A408" s="8">
        <v>41916</v>
      </c>
      <c r="B408" s="2">
        <v>89.914000000000001</v>
      </c>
      <c r="C408" s="2">
        <v>40.096400000000003</v>
      </c>
      <c r="D408" s="2">
        <v>40.28454</v>
      </c>
      <c r="E408" s="2">
        <v>106.449997</v>
      </c>
      <c r="H408" s="13">
        <f>IF(int=Weekly,-$B$4,IF(int=Bi_Weekly,0,IF(int=Monthly,0,IF(int=Quarterly,0,IF(int=Yearly,0,IF(int=None,0,0))))))</f>
        <v>0</v>
      </c>
      <c r="I408" s="11">
        <f t="shared" si="61"/>
        <v>0</v>
      </c>
      <c r="J408" s="19">
        <f t="shared" si="62"/>
        <v>0</v>
      </c>
      <c r="K408" s="11">
        <f t="shared" si="63"/>
        <v>0</v>
      </c>
      <c r="L408" s="11">
        <f t="shared" si="64"/>
        <v>0</v>
      </c>
      <c r="M408" s="11">
        <f t="shared" si="68"/>
        <v>556.51892874999191</v>
      </c>
      <c r="N408" s="11">
        <f t="shared" si="69"/>
        <v>1146.6119139591524</v>
      </c>
      <c r="O408" s="11">
        <f t="shared" si="70"/>
        <v>1126.0003883237421</v>
      </c>
      <c r="P408" s="11">
        <f t="shared" si="71"/>
        <v>177.29015207291587</v>
      </c>
      <c r="Q408" s="13">
        <f t="shared" si="65"/>
        <v>-93911.039999999877</v>
      </c>
      <c r="R408" s="13">
        <f t="shared" si="66"/>
        <v>160246.7967462333</v>
      </c>
      <c r="S408" s="13"/>
      <c r="T408" s="13">
        <f t="shared" si="67"/>
        <v>93911.039999999877</v>
      </c>
      <c r="U408" s="5">
        <f t="shared" si="72"/>
        <v>0.70636803453814934</v>
      </c>
    </row>
    <row r="409" spans="1:21" ht="12.75" customHeight="1" x14ac:dyDescent="0.2">
      <c r="A409" s="8">
        <v>41923</v>
      </c>
      <c r="B409" s="2">
        <v>87.128709999999998</v>
      </c>
      <c r="C409" s="2">
        <v>38.348790000000001</v>
      </c>
      <c r="D409" s="2">
        <v>38.681559999999998</v>
      </c>
      <c r="E409" s="2">
        <v>103.050003</v>
      </c>
      <c r="H409" s="13">
        <f>IF(int=Weekly,-$B$4,IF(int=Bi_Weekly,-$B$4,IF(int=Monthly,-$B$4,IF(int=Quarterly,0,IF(int=Yearly,0,IF(int=None,0,0))))))</f>
        <v>-489.12</v>
      </c>
      <c r="I409" s="11">
        <f t="shared" ref="I409:I472" si="73">(ABS((H409*$B$19)/B409))</f>
        <v>1.8003340575110087</v>
      </c>
      <c r="J409" s="19">
        <f t="shared" ref="J409:J472" si="74">(ABS((H409*$C$19)/C409))</f>
        <v>3.7051849615072601</v>
      </c>
      <c r="K409" s="11">
        <f t="shared" ref="K409:K472" si="75">(ABS((H409*$D$19)/D409))</f>
        <v>3.656871749743289</v>
      </c>
      <c r="L409" s="11">
        <f t="shared" ref="L409:L472" si="76">(ABS((H409*$E$19)/E409))</f>
        <v>0.47274478973086498</v>
      </c>
      <c r="M409" s="11">
        <f t="shared" si="68"/>
        <v>558.31926280750292</v>
      </c>
      <c r="N409" s="11">
        <f t="shared" si="69"/>
        <v>1150.3170989206596</v>
      </c>
      <c r="O409" s="11">
        <f t="shared" si="70"/>
        <v>1129.6572600734853</v>
      </c>
      <c r="P409" s="11">
        <f t="shared" si="71"/>
        <v>177.76289686264673</v>
      </c>
      <c r="Q409" s="13">
        <f t="shared" si="65"/>
        <v>-94400.159999999873</v>
      </c>
      <c r="R409" s="13">
        <f t="shared" si="66"/>
        <v>154774.27813643889</v>
      </c>
      <c r="S409" s="13"/>
      <c r="T409" s="13">
        <f t="shared" si="67"/>
        <v>94400.159999999873</v>
      </c>
      <c r="U409" s="5">
        <f t="shared" si="72"/>
        <v>0.63955525219913945</v>
      </c>
    </row>
    <row r="410" spans="1:21" ht="12.75" customHeight="1" x14ac:dyDescent="0.2">
      <c r="A410" s="8">
        <v>41930</v>
      </c>
      <c r="B410" s="2">
        <v>86.262100000000004</v>
      </c>
      <c r="C410" s="2">
        <v>38.870609999999999</v>
      </c>
      <c r="D410" s="2">
        <v>39.55903</v>
      </c>
      <c r="E410" s="2">
        <v>106.599998</v>
      </c>
      <c r="H410" s="13">
        <f>IF(int=Weekly,-$B$4,IF(int=Bi_Weekly,0,IF(int=Monthly,0,IF(int=Quarterly,0,IF(int=Yearly,0,IF(int=None,0,0))))))</f>
        <v>0</v>
      </c>
      <c r="I410" s="11">
        <f t="shared" si="73"/>
        <v>0</v>
      </c>
      <c r="J410" s="19">
        <f t="shared" si="74"/>
        <v>0</v>
      </c>
      <c r="K410" s="11">
        <f t="shared" si="75"/>
        <v>0</v>
      </c>
      <c r="L410" s="11">
        <f t="shared" si="76"/>
        <v>0</v>
      </c>
      <c r="M410" s="11">
        <f t="shared" si="68"/>
        <v>558.31926280750292</v>
      </c>
      <c r="N410" s="11">
        <f t="shared" si="69"/>
        <v>1150.3170989206596</v>
      </c>
      <c r="O410" s="11">
        <f t="shared" si="70"/>
        <v>1129.6572600734853</v>
      </c>
      <c r="P410" s="11">
        <f t="shared" si="71"/>
        <v>177.76289686264673</v>
      </c>
      <c r="Q410" s="13">
        <f t="shared" ref="Q410:Q473" si="77">Q409+H410</f>
        <v>-94400.159999999873</v>
      </c>
      <c r="R410" s="13">
        <f t="shared" ref="R410:R473" si="78">(M410*B410)+(N410*C410)+(O410*D410)+(P410*E410)</f>
        <v>156512.98929970065</v>
      </c>
      <c r="S410" s="13"/>
      <c r="T410" s="13">
        <f t="shared" ref="T410:T473" si="79">ABS(Q410)</f>
        <v>94400.159999999873</v>
      </c>
      <c r="U410" s="5">
        <f t="shared" si="72"/>
        <v>0.65797377143959124</v>
      </c>
    </row>
    <row r="411" spans="1:21" ht="12.75" customHeight="1" x14ac:dyDescent="0.2">
      <c r="A411" s="8">
        <v>41937</v>
      </c>
      <c r="B411" s="2">
        <v>89.829750000000004</v>
      </c>
      <c r="C411" s="2">
        <v>40.488880000000002</v>
      </c>
      <c r="D411" s="2">
        <v>40.902810000000002</v>
      </c>
      <c r="E411" s="2">
        <v>106.519997</v>
      </c>
      <c r="H411" s="13">
        <f>IF(int=Weekly,-$B$4,IF(int=Bi_Weekly,-$B$4,IF(int=Monthly,0,IF(int=Quarterly,0,IF(int=Yearly,0,IF(int=None,0,0))))))</f>
        <v>-489.12</v>
      </c>
      <c r="I411" s="11">
        <f t="shared" si="73"/>
        <v>1.7462008299032334</v>
      </c>
      <c r="J411" s="19">
        <f t="shared" si="74"/>
        <v>3.5093428121499035</v>
      </c>
      <c r="K411" s="11">
        <f t="shared" si="75"/>
        <v>3.4582832817598597</v>
      </c>
      <c r="L411" s="11">
        <f t="shared" si="76"/>
        <v>0.45734466177275623</v>
      </c>
      <c r="M411" s="11">
        <f t="shared" ref="M411:M474" si="80">M410+I411</f>
        <v>560.0654636374062</v>
      </c>
      <c r="N411" s="11">
        <f t="shared" ref="N411:N474" si="81">N410+J411</f>
        <v>1153.8264417328096</v>
      </c>
      <c r="O411" s="11">
        <f t="shared" ref="O411:O474" si="82">O410+K411</f>
        <v>1133.1155433552451</v>
      </c>
      <c r="P411" s="11">
        <f t="shared" ref="P411:P474" si="83">P410+L411</f>
        <v>178.22024152441949</v>
      </c>
      <c r="Q411" s="13">
        <f t="shared" si="77"/>
        <v>-94889.279999999868</v>
      </c>
      <c r="R411" s="13">
        <f t="shared" si="78"/>
        <v>162359.31029275581</v>
      </c>
      <c r="S411" s="13"/>
      <c r="T411" s="13">
        <f t="shared" si="79"/>
        <v>94889.279999999868</v>
      </c>
      <c r="U411" s="5">
        <f t="shared" ref="U411:U474" si="84">IRR(Q411:R411)</f>
        <v>0.71103954306277806</v>
      </c>
    </row>
    <row r="412" spans="1:21" ht="12.75" customHeight="1" x14ac:dyDescent="0.2">
      <c r="A412" s="6">
        <v>41944</v>
      </c>
      <c r="B412" s="2">
        <v>92.281809999999993</v>
      </c>
      <c r="C412" s="2">
        <v>41.715420000000002</v>
      </c>
      <c r="D412" s="2">
        <v>43.041409999999999</v>
      </c>
      <c r="E412" s="2">
        <v>105.769997</v>
      </c>
      <c r="H412" s="13">
        <f>IF(int=Weekly,-$B$4,IF(int=Bi_Weekly,0,IF(int=Monthly,0,IF(int=Quarterly,0,IF(int=Yearly,0,IF(int=None,0,0))))))</f>
        <v>0</v>
      </c>
      <c r="I412" s="11">
        <f t="shared" si="73"/>
        <v>0</v>
      </c>
      <c r="J412" s="19">
        <f t="shared" si="74"/>
        <v>0</v>
      </c>
      <c r="K412" s="11">
        <f t="shared" si="75"/>
        <v>0</v>
      </c>
      <c r="L412" s="11">
        <f t="shared" si="76"/>
        <v>0</v>
      </c>
      <c r="M412" s="11">
        <f t="shared" si="80"/>
        <v>560.0654636374062</v>
      </c>
      <c r="N412" s="11">
        <f t="shared" si="81"/>
        <v>1153.8264417328096</v>
      </c>
      <c r="O412" s="11">
        <f t="shared" si="82"/>
        <v>1133.1155433552451</v>
      </c>
      <c r="P412" s="11">
        <f t="shared" si="83"/>
        <v>178.22024152441949</v>
      </c>
      <c r="Q412" s="13">
        <f t="shared" si="77"/>
        <v>-94889.279999999868</v>
      </c>
      <c r="R412" s="13">
        <f t="shared" si="78"/>
        <v>167437.45441724171</v>
      </c>
      <c r="S412" s="13"/>
      <c r="T412" s="13">
        <f t="shared" si="79"/>
        <v>94889.279999999868</v>
      </c>
      <c r="U412" s="5">
        <f t="shared" si="84"/>
        <v>0.76455606383821184</v>
      </c>
    </row>
    <row r="413" spans="1:21" ht="12.75" customHeight="1" x14ac:dyDescent="0.2">
      <c r="A413" s="6">
        <v>41951</v>
      </c>
      <c r="B413" s="13">
        <v>92.988919999999993</v>
      </c>
      <c r="C413" s="13">
        <v>42.060679999999998</v>
      </c>
      <c r="D413" s="13">
        <v>43.023429999999998</v>
      </c>
      <c r="E413" s="13">
        <v>103.760002</v>
      </c>
      <c r="F413" s="13"/>
      <c r="G413" s="46"/>
      <c r="H413" s="13">
        <f>IF(int=Weekly,-$B$4,IF(int=Bi_Weekly,-$B$4,IF(int=Monthly,-$B$4,IF(int=Quarterly,0,IF(int=Yearly,0,IF(int=None,0,0))))))</f>
        <v>-489.12</v>
      </c>
      <c r="I413" s="11">
        <f t="shared" si="73"/>
        <v>1.6868760708265029</v>
      </c>
      <c r="J413" s="19">
        <f t="shared" si="74"/>
        <v>3.3781993063355134</v>
      </c>
      <c r="K413" s="11">
        <f t="shared" si="75"/>
        <v>3.2878248898332845</v>
      </c>
      <c r="L413" s="11">
        <f t="shared" si="76"/>
        <v>0.46950993697937676</v>
      </c>
      <c r="M413" s="11">
        <f t="shared" si="80"/>
        <v>561.75233970823274</v>
      </c>
      <c r="N413" s="11">
        <f t="shared" si="81"/>
        <v>1157.2046410391451</v>
      </c>
      <c r="O413" s="11">
        <f t="shared" si="82"/>
        <v>1136.4033682450784</v>
      </c>
      <c r="P413" s="11">
        <f t="shared" si="83"/>
        <v>178.68975146139886</v>
      </c>
      <c r="Q413" s="13">
        <f t="shared" si="77"/>
        <v>-95378.399999999863</v>
      </c>
      <c r="R413" s="13">
        <f t="shared" si="78"/>
        <v>168342.37721267462</v>
      </c>
      <c r="S413" s="13"/>
      <c r="T413" s="13">
        <f t="shared" si="79"/>
        <v>95378.399999999863</v>
      </c>
      <c r="U413" s="5">
        <f t="shared" si="84"/>
        <v>0.7649947704372777</v>
      </c>
    </row>
    <row r="414" spans="1:21" ht="12.75" customHeight="1" x14ac:dyDescent="0.2">
      <c r="A414" s="6">
        <v>41958</v>
      </c>
      <c r="B414" s="13">
        <v>93.401359999999997</v>
      </c>
      <c r="C414" s="13">
        <v>42.102359999999997</v>
      </c>
      <c r="D414" s="13">
        <v>43.062139999999999</v>
      </c>
      <c r="E414" s="13">
        <v>102.779999</v>
      </c>
      <c r="F414" s="13"/>
      <c r="G414" s="46"/>
      <c r="H414" s="13">
        <f>IF(int=Weekly,-$B$4,IF(int=Bi_Weekly,0,IF(int=Monthly,0,IF(int=Quarterly,0,IF(int=Yearly,0,IF(int=None,0,0))))))</f>
        <v>0</v>
      </c>
      <c r="I414" s="11">
        <f t="shared" si="73"/>
        <v>0</v>
      </c>
      <c r="J414" s="19">
        <f t="shared" si="74"/>
        <v>0</v>
      </c>
      <c r="K414" s="11">
        <f t="shared" si="75"/>
        <v>0</v>
      </c>
      <c r="L414" s="11">
        <f t="shared" si="76"/>
        <v>0</v>
      </c>
      <c r="M414" s="11">
        <f t="shared" si="80"/>
        <v>561.75233970823274</v>
      </c>
      <c r="N414" s="11">
        <f t="shared" si="81"/>
        <v>1157.2046410391451</v>
      </c>
      <c r="O414" s="11">
        <f t="shared" si="82"/>
        <v>1136.4033682450784</v>
      </c>
      <c r="P414" s="11">
        <f t="shared" si="83"/>
        <v>178.68975146139886</v>
      </c>
      <c r="Q414" s="13">
        <f t="shared" si="77"/>
        <v>-95378.399999999863</v>
      </c>
      <c r="R414" s="13">
        <f t="shared" si="78"/>
        <v>168491.17231898571</v>
      </c>
      <c r="S414" s="13"/>
      <c r="T414" s="13">
        <f t="shared" si="79"/>
        <v>95378.399999999863</v>
      </c>
      <c r="U414" s="5">
        <f t="shared" si="84"/>
        <v>0.76655482078736825</v>
      </c>
    </row>
    <row r="415" spans="1:21" ht="12.75" customHeight="1" x14ac:dyDescent="0.2">
      <c r="A415" s="6">
        <v>41965</v>
      </c>
      <c r="B415" s="13">
        <v>94.526970000000006</v>
      </c>
      <c r="C415" s="13">
        <v>42.507449999999999</v>
      </c>
      <c r="D415" s="13">
        <v>42.938429999999997</v>
      </c>
      <c r="E415" s="13">
        <v>104.120003</v>
      </c>
      <c r="F415" s="13"/>
      <c r="G415" s="46"/>
      <c r="H415" s="13">
        <f>IF(int=Weekly,-$B$4,IF(int=Bi_Weekly,-$B$4,IF(int=Monthly,0,IF(int=Quarterly,-$B$4,IF(int=Yearly,0,IF(int=None,0,0))))))</f>
        <v>-489.12</v>
      </c>
      <c r="I415" s="11">
        <f t="shared" si="73"/>
        <v>1.659428880456022</v>
      </c>
      <c r="J415" s="19">
        <f t="shared" si="74"/>
        <v>3.3426931043852313</v>
      </c>
      <c r="K415" s="11">
        <f t="shared" si="75"/>
        <v>3.294333397844309</v>
      </c>
      <c r="L415" s="11">
        <f t="shared" si="76"/>
        <v>0.4678865789122193</v>
      </c>
      <c r="M415" s="11">
        <f t="shared" si="80"/>
        <v>563.4117685886888</v>
      </c>
      <c r="N415" s="11">
        <f t="shared" si="81"/>
        <v>1160.5473341435304</v>
      </c>
      <c r="O415" s="11">
        <f t="shared" si="82"/>
        <v>1139.6977016429228</v>
      </c>
      <c r="P415" s="11">
        <f t="shared" si="83"/>
        <v>179.15763804031107</v>
      </c>
      <c r="Q415" s="13">
        <f t="shared" si="77"/>
        <v>-95867.519999999859</v>
      </c>
      <c r="R415" s="13">
        <f t="shared" si="78"/>
        <v>170180.23891915494</v>
      </c>
      <c r="S415" s="13"/>
      <c r="T415" s="13">
        <f t="shared" si="79"/>
        <v>95867.519999999859</v>
      </c>
      <c r="U415" s="5">
        <f t="shared" si="84"/>
        <v>0.77516054362473552</v>
      </c>
    </row>
    <row r="416" spans="1:21" ht="12.75" customHeight="1" x14ac:dyDescent="0.2">
      <c r="A416" s="6">
        <v>41972</v>
      </c>
      <c r="B416" s="13">
        <v>94.747010000000003</v>
      </c>
      <c r="C416" s="13">
        <v>42.476529999999997</v>
      </c>
      <c r="D416" s="13">
        <v>42.921259999999997</v>
      </c>
      <c r="E416" s="13">
        <v>102.279999</v>
      </c>
      <c r="F416" s="13"/>
      <c r="G416" s="46"/>
      <c r="H416" s="13">
        <f>IF(int=Weekly,-$B$4,IF(int=Bi_Weekly,0,IF(int=Monthly,0,IF(int=Quarterly,0,IF(int=Yearly,0,IF(int=None,0,0))))))</f>
        <v>0</v>
      </c>
      <c r="I416" s="11">
        <f t="shared" si="73"/>
        <v>0</v>
      </c>
      <c r="J416" s="19">
        <f t="shared" si="74"/>
        <v>0</v>
      </c>
      <c r="K416" s="11">
        <f t="shared" si="75"/>
        <v>0</v>
      </c>
      <c r="L416" s="11">
        <f t="shared" si="76"/>
        <v>0</v>
      </c>
      <c r="M416" s="11">
        <f t="shared" si="80"/>
        <v>563.4117685886888</v>
      </c>
      <c r="N416" s="11">
        <f t="shared" si="81"/>
        <v>1160.5473341435304</v>
      </c>
      <c r="O416" s="11">
        <f t="shared" si="82"/>
        <v>1139.6977016429228</v>
      </c>
      <c r="P416" s="11">
        <f t="shared" si="83"/>
        <v>179.15763804031107</v>
      </c>
      <c r="Q416" s="13">
        <f t="shared" si="77"/>
        <v>-95867.519999999859</v>
      </c>
      <c r="R416" s="13">
        <f t="shared" si="78"/>
        <v>169919.10854098157</v>
      </c>
      <c r="S416" s="13"/>
      <c r="T416" s="13">
        <f t="shared" si="79"/>
        <v>95867.519999999859</v>
      </c>
      <c r="U416" s="5">
        <f t="shared" si="84"/>
        <v>0.77243667658224369</v>
      </c>
    </row>
    <row r="417" spans="1:21" ht="12.75" customHeight="1" x14ac:dyDescent="0.2">
      <c r="A417" s="6">
        <v>41979</v>
      </c>
      <c r="B417" s="13">
        <v>95.135630000000006</v>
      </c>
      <c r="C417" s="13">
        <v>42.537790000000001</v>
      </c>
      <c r="D417" s="13">
        <v>43.303220000000003</v>
      </c>
      <c r="E417" s="13">
        <v>105.91999800000001</v>
      </c>
      <c r="F417" s="13"/>
      <c r="G417" s="46"/>
      <c r="H417" s="13">
        <f>IF(int=Weekly,-$B$4,IF(int=Bi_Weekly,-$B$4,IF(int=Monthly,-$B$4,IF(int=Quarterly,0,IF(int=Yearly,0,IF(int=None,0,0))))))</f>
        <v>-489.12</v>
      </c>
      <c r="I417" s="11">
        <f t="shared" si="73"/>
        <v>1.6488121642753613</v>
      </c>
      <c r="J417" s="19">
        <f t="shared" si="74"/>
        <v>3.3403089347142858</v>
      </c>
      <c r="K417" s="11">
        <f t="shared" si="75"/>
        <v>3.2665816537430703</v>
      </c>
      <c r="L417" s="11">
        <f t="shared" si="76"/>
        <v>0.45993535611660419</v>
      </c>
      <c r="M417" s="11">
        <f t="shared" si="80"/>
        <v>565.06058075296414</v>
      </c>
      <c r="N417" s="11">
        <f t="shared" si="81"/>
        <v>1163.8876430782448</v>
      </c>
      <c r="O417" s="11">
        <f t="shared" si="82"/>
        <v>1142.9642832966658</v>
      </c>
      <c r="P417" s="11">
        <f t="shared" si="83"/>
        <v>179.61757339642767</v>
      </c>
      <c r="Q417" s="13">
        <f t="shared" si="77"/>
        <v>-96356.639999999854</v>
      </c>
      <c r="R417" s="13">
        <f t="shared" si="78"/>
        <v>171785.72930960878</v>
      </c>
      <c r="S417" s="13"/>
      <c r="T417" s="13">
        <f t="shared" si="79"/>
        <v>96356.639999999854</v>
      </c>
      <c r="U417" s="5">
        <f t="shared" si="84"/>
        <v>0.78281153545421511</v>
      </c>
    </row>
    <row r="418" spans="1:21" ht="12.75" customHeight="1" x14ac:dyDescent="0.2">
      <c r="A418" s="6">
        <v>41986</v>
      </c>
      <c r="B418" s="13">
        <v>91.782740000000004</v>
      </c>
      <c r="C418" s="13">
        <v>41.311030000000002</v>
      </c>
      <c r="D418" s="13">
        <v>42.149560000000001</v>
      </c>
      <c r="E418" s="13">
        <v>107.43</v>
      </c>
      <c r="F418" s="13"/>
      <c r="G418" s="46"/>
      <c r="H418" s="13">
        <f>IF(int=Weekly,-$B$4,IF(int=Bi_Weekly,0,IF(int=Monthly,0,IF(int=Quarterly,0,IF(int=Yearly,0,IF(int=None,0,0))))))</f>
        <v>0</v>
      </c>
      <c r="I418" s="11">
        <f t="shared" si="73"/>
        <v>0</v>
      </c>
      <c r="J418" s="19">
        <f t="shared" si="74"/>
        <v>0</v>
      </c>
      <c r="K418" s="11">
        <f t="shared" si="75"/>
        <v>0</v>
      </c>
      <c r="L418" s="11">
        <f t="shared" si="76"/>
        <v>0</v>
      </c>
      <c r="M418" s="11">
        <f t="shared" si="80"/>
        <v>565.06058075296414</v>
      </c>
      <c r="N418" s="11">
        <f t="shared" si="81"/>
        <v>1163.8876430782448</v>
      </c>
      <c r="O418" s="11">
        <f t="shared" si="82"/>
        <v>1142.9642832966658</v>
      </c>
      <c r="P418" s="11">
        <f t="shared" si="83"/>
        <v>179.61757339642767</v>
      </c>
      <c r="Q418" s="13">
        <f t="shared" si="77"/>
        <v>-96356.639999999854</v>
      </c>
      <c r="R418" s="13">
        <f t="shared" si="78"/>
        <v>167415.96325398103</v>
      </c>
      <c r="S418" s="13"/>
      <c r="T418" s="13">
        <f t="shared" si="79"/>
        <v>96356.639999999854</v>
      </c>
      <c r="U418" s="5">
        <f t="shared" si="84"/>
        <v>0.73746161399962951</v>
      </c>
    </row>
    <row r="419" spans="1:21" ht="12.75" customHeight="1" x14ac:dyDescent="0.2">
      <c r="A419" s="6">
        <v>41993</v>
      </c>
      <c r="B419" s="13">
        <v>94.943879999999993</v>
      </c>
      <c r="C419" s="13">
        <v>42.717689999999997</v>
      </c>
      <c r="D419" s="13">
        <v>43.516069999999999</v>
      </c>
      <c r="E419" s="13">
        <v>108.269997</v>
      </c>
      <c r="F419" s="13"/>
      <c r="G419" s="46"/>
      <c r="H419" s="13">
        <f>IF(int=Weekly,-$B$4,IF(int=Bi_Weekly,-$B$4,IF(int=Monthly,0,IF(int=Quarterly,0,IF(int=Yearly,0,IF(int=None,0,0))))))</f>
        <v>-489.12</v>
      </c>
      <c r="I419" s="11">
        <f t="shared" si="73"/>
        <v>1.6521421285921747</v>
      </c>
      <c r="J419" s="19">
        <f t="shared" si="74"/>
        <v>3.3262416577300882</v>
      </c>
      <c r="K419" s="11">
        <f t="shared" si="75"/>
        <v>3.250603834399568</v>
      </c>
      <c r="L419" s="11">
        <f t="shared" si="76"/>
        <v>0.44995246467033712</v>
      </c>
      <c r="M419" s="11">
        <f t="shared" si="80"/>
        <v>566.71272288155637</v>
      </c>
      <c r="N419" s="11">
        <f t="shared" si="81"/>
        <v>1167.2138847359749</v>
      </c>
      <c r="O419" s="11">
        <f t="shared" si="82"/>
        <v>1146.2148871310653</v>
      </c>
      <c r="P419" s="11">
        <f t="shared" si="83"/>
        <v>180.06752586109801</v>
      </c>
      <c r="Q419" s="13">
        <f t="shared" si="77"/>
        <v>-96845.759999999849</v>
      </c>
      <c r="R419" s="13">
        <f t="shared" si="78"/>
        <v>173041.26339580287</v>
      </c>
      <c r="S419" s="13"/>
      <c r="T419" s="13">
        <f t="shared" si="79"/>
        <v>96845.759999999849</v>
      </c>
      <c r="U419" s="5">
        <f t="shared" si="84"/>
        <v>0.78677170168113819</v>
      </c>
    </row>
    <row r="420" spans="1:21" ht="12.75" customHeight="1" x14ac:dyDescent="0.2">
      <c r="A420" s="6">
        <v>42000</v>
      </c>
      <c r="B420" s="13">
        <v>95.790980000000005</v>
      </c>
      <c r="C420" s="13">
        <v>43.251309999999997</v>
      </c>
      <c r="D420" s="13">
        <v>44.430480000000003</v>
      </c>
      <c r="E420" s="13">
        <v>108.07</v>
      </c>
      <c r="F420" s="13"/>
      <c r="G420" s="46"/>
      <c r="H420" s="13">
        <f>IF(int=Weekly,-$B$4,IF(int=Bi_Weekly,0,IF(int=Monthly,0,IF(int=Quarterly,0,IF(int=Yearly,0,IF(int=None,0,0))))))</f>
        <v>0</v>
      </c>
      <c r="I420" s="11">
        <f t="shared" si="73"/>
        <v>0</v>
      </c>
      <c r="J420" s="19">
        <f t="shared" si="74"/>
        <v>0</v>
      </c>
      <c r="K420" s="11">
        <f t="shared" si="75"/>
        <v>0</v>
      </c>
      <c r="L420" s="11">
        <f t="shared" si="76"/>
        <v>0</v>
      </c>
      <c r="M420" s="11">
        <f t="shared" si="80"/>
        <v>566.71272288155637</v>
      </c>
      <c r="N420" s="11">
        <f t="shared" si="81"/>
        <v>1167.2138847359749</v>
      </c>
      <c r="O420" s="11">
        <f t="shared" si="82"/>
        <v>1146.2148871310653</v>
      </c>
      <c r="P420" s="11">
        <f t="shared" si="83"/>
        <v>180.06752586109801</v>
      </c>
      <c r="Q420" s="13">
        <f t="shared" si="77"/>
        <v>-96845.759999999849</v>
      </c>
      <c r="R420" s="13">
        <f t="shared" si="78"/>
        <v>175156.27180650056</v>
      </c>
      <c r="S420" s="13"/>
      <c r="T420" s="13">
        <f t="shared" si="79"/>
        <v>96845.759999999849</v>
      </c>
      <c r="U420" s="5">
        <f t="shared" si="84"/>
        <v>0.80861063826130186</v>
      </c>
    </row>
    <row r="421" spans="1:21" ht="12.75" customHeight="1" x14ac:dyDescent="0.2">
      <c r="A421" s="6">
        <v>42004</v>
      </c>
      <c r="B421" s="13">
        <v>94.446889999999996</v>
      </c>
      <c r="C421" s="13">
        <v>42.815989999999999</v>
      </c>
      <c r="D421" s="13">
        <v>44.143320000000003</v>
      </c>
      <c r="E421" s="13">
        <v>106.459999</v>
      </c>
      <c r="F421" s="13"/>
      <c r="G421" s="46"/>
      <c r="H421" s="13">
        <f>IF(int=Weekly,-$B$4,IF(int=Bi_Weekly,-$B$4,IF(int=Monthly,-$B$4,IF(int=Quarterly,0,IF(int=Yearly,0,IF(int=None,0,0))))))</f>
        <v>-489.12</v>
      </c>
      <c r="I421" s="11">
        <f t="shared" si="73"/>
        <v>1.6608358835320041</v>
      </c>
      <c r="J421" s="19">
        <f t="shared" si="74"/>
        <v>3.3186050351749428</v>
      </c>
      <c r="K421" s="11">
        <f t="shared" si="75"/>
        <v>3.2044147109913799</v>
      </c>
      <c r="L421" s="11">
        <f t="shared" si="76"/>
        <v>0.45760240895737758</v>
      </c>
      <c r="M421" s="11">
        <f t="shared" si="80"/>
        <v>568.37355876508843</v>
      </c>
      <c r="N421" s="11">
        <f t="shared" si="81"/>
        <v>1170.5324897711498</v>
      </c>
      <c r="O421" s="11">
        <f t="shared" si="82"/>
        <v>1149.4193018420567</v>
      </c>
      <c r="P421" s="11">
        <f t="shared" si="83"/>
        <v>180.52512827005538</v>
      </c>
      <c r="Q421" s="13">
        <f t="shared" si="77"/>
        <v>-97334.879999999845</v>
      </c>
      <c r="R421" s="13">
        <f t="shared" si="78"/>
        <v>173756.51139080696</v>
      </c>
      <c r="S421" s="13"/>
      <c r="T421" s="13">
        <f t="shared" si="79"/>
        <v>97334.879999999845</v>
      </c>
      <c r="U421" s="5">
        <f t="shared" si="84"/>
        <v>0.78514127094837205</v>
      </c>
    </row>
    <row r="422" spans="1:21" ht="12.75" customHeight="1" x14ac:dyDescent="0.2">
      <c r="A422" s="6">
        <v>42007</v>
      </c>
      <c r="B422" s="13">
        <v>94.424059999999997</v>
      </c>
      <c r="C422" s="13">
        <v>42.782049999999998</v>
      </c>
      <c r="D422" s="13">
        <v>43.831449999999997</v>
      </c>
      <c r="E422" s="13">
        <v>107.019997</v>
      </c>
      <c r="F422" s="13"/>
      <c r="G422" s="46"/>
      <c r="H422" s="13">
        <f>IF(int=Weekly,-$B$4,IF(int=Bi_Weekly,0,IF(int=Monthly,0,IF(int=Quarterly,0,IF(int=Yearly,0,IF(int=None,0,0))))))</f>
        <v>0</v>
      </c>
      <c r="I422" s="11">
        <f t="shared" si="73"/>
        <v>0</v>
      </c>
      <c r="J422" s="19">
        <f t="shared" si="74"/>
        <v>0</v>
      </c>
      <c r="K422" s="11">
        <f t="shared" si="75"/>
        <v>0</v>
      </c>
      <c r="L422" s="11">
        <f t="shared" si="76"/>
        <v>0</v>
      </c>
      <c r="M422" s="11">
        <f t="shared" si="80"/>
        <v>568.37355876508843</v>
      </c>
      <c r="N422" s="11">
        <f t="shared" si="81"/>
        <v>1170.5324897711498</v>
      </c>
      <c r="O422" s="11">
        <f t="shared" si="82"/>
        <v>1149.4193018420567</v>
      </c>
      <c r="P422" s="11">
        <f t="shared" si="83"/>
        <v>180.52512827005538</v>
      </c>
      <c r="Q422" s="13">
        <f t="shared" si="77"/>
        <v>-97334.879999999845</v>
      </c>
      <c r="R422" s="13">
        <f t="shared" si="78"/>
        <v>173446.431862873</v>
      </c>
      <c r="S422" s="13"/>
      <c r="T422" s="13">
        <f t="shared" si="79"/>
        <v>97334.879999999845</v>
      </c>
      <c r="U422" s="5">
        <f t="shared" si="84"/>
        <v>0.78195557299575724</v>
      </c>
    </row>
    <row r="423" spans="1:21" ht="12.75" customHeight="1" x14ac:dyDescent="0.2">
      <c r="A423" s="6">
        <v>42014</v>
      </c>
      <c r="B423" s="13">
        <v>93.849930000000001</v>
      </c>
      <c r="C423" s="13">
        <v>42.494549999999997</v>
      </c>
      <c r="D423" s="13">
        <v>43.236809999999998</v>
      </c>
      <c r="E423" s="13">
        <v>110.089996</v>
      </c>
      <c r="F423" s="13"/>
      <c r="G423" s="46"/>
      <c r="H423" s="13">
        <f>IF(int=Weekly,-$B$4,IF(int=Bi_Weekly,-$B$4,IF(int=Monthly,0,IF(int=Quarterly,0,IF(int=Yearly,0,IF(int=None,0,0))))))</f>
        <v>-489.12</v>
      </c>
      <c r="I423" s="11">
        <f t="shared" si="73"/>
        <v>1.6714001171870878</v>
      </c>
      <c r="J423" s="19">
        <f t="shared" si="74"/>
        <v>3.343707840181859</v>
      </c>
      <c r="K423" s="11">
        <f t="shared" si="75"/>
        <v>3.2715989916924957</v>
      </c>
      <c r="L423" s="11">
        <f t="shared" si="76"/>
        <v>0.44251388654787494</v>
      </c>
      <c r="M423" s="11">
        <f t="shared" si="80"/>
        <v>570.04495888227552</v>
      </c>
      <c r="N423" s="11">
        <f t="shared" si="81"/>
        <v>1173.8761976113317</v>
      </c>
      <c r="O423" s="11">
        <f t="shared" si="82"/>
        <v>1152.6909008337493</v>
      </c>
      <c r="P423" s="11">
        <f t="shared" si="83"/>
        <v>180.96764215660326</v>
      </c>
      <c r="Q423" s="13">
        <f t="shared" si="77"/>
        <v>-97823.99999999984</v>
      </c>
      <c r="R423" s="13">
        <f t="shared" si="78"/>
        <v>173143.42473038658</v>
      </c>
      <c r="S423" s="13"/>
      <c r="T423" s="13">
        <f t="shared" si="79"/>
        <v>97823.99999999984</v>
      </c>
      <c r="U423" s="5">
        <f t="shared" si="84"/>
        <v>0.76994832280817449</v>
      </c>
    </row>
    <row r="424" spans="1:21" ht="12.75" customHeight="1" x14ac:dyDescent="0.2">
      <c r="A424" s="6">
        <v>42021</v>
      </c>
      <c r="B424" s="13">
        <v>92.700789999999998</v>
      </c>
      <c r="C424" s="13">
        <v>42.193179999999998</v>
      </c>
      <c r="D424" s="13">
        <v>43.087359999999997</v>
      </c>
      <c r="E424" s="13">
        <v>108.050003</v>
      </c>
      <c r="F424" s="13"/>
      <c r="G424" s="46"/>
      <c r="H424" s="13">
        <f>IF(int=Weekly,-$B$4,IF(int=Bi_Weekly,0,IF(int=Monthly,0,IF(int=Quarterly,0,IF(int=Yearly,0,IF(int=None,0,0))))))</f>
        <v>0</v>
      </c>
      <c r="I424" s="11">
        <f t="shared" si="73"/>
        <v>0</v>
      </c>
      <c r="J424" s="19">
        <f t="shared" si="74"/>
        <v>0</v>
      </c>
      <c r="K424" s="11">
        <f t="shared" si="75"/>
        <v>0</v>
      </c>
      <c r="L424" s="11">
        <f t="shared" si="76"/>
        <v>0</v>
      </c>
      <c r="M424" s="11">
        <f t="shared" si="80"/>
        <v>570.04495888227552</v>
      </c>
      <c r="N424" s="11">
        <f t="shared" si="81"/>
        <v>1173.8761976113317</v>
      </c>
      <c r="O424" s="11">
        <f t="shared" si="82"/>
        <v>1152.6909008337493</v>
      </c>
      <c r="P424" s="11">
        <f t="shared" si="83"/>
        <v>180.96764215660326</v>
      </c>
      <c r="Q424" s="13">
        <f t="shared" si="77"/>
        <v>-97823.99999999984</v>
      </c>
      <c r="R424" s="13">
        <f t="shared" si="78"/>
        <v>171593.14981830691</v>
      </c>
      <c r="S424" s="13"/>
      <c r="T424" s="13">
        <f t="shared" si="79"/>
        <v>97823.99999999984</v>
      </c>
      <c r="U424" s="5">
        <f t="shared" si="84"/>
        <v>0.75410073006938161</v>
      </c>
    </row>
    <row r="425" spans="1:21" ht="12.75" customHeight="1" x14ac:dyDescent="0.2">
      <c r="A425" s="6">
        <v>42028</v>
      </c>
      <c r="B425" s="13">
        <v>94.197609999999997</v>
      </c>
      <c r="C425" s="13">
        <v>42.93074</v>
      </c>
      <c r="D425" s="13">
        <v>43.44415</v>
      </c>
      <c r="E425" s="13">
        <v>109.66999800000001</v>
      </c>
      <c r="F425" s="13"/>
      <c r="G425" s="46"/>
      <c r="H425" s="13">
        <f>IF(int=Weekly,-$B$4,IF(int=Bi_Weekly,-$B$4,IF(int=Monthly,-$B$4,IF(int=Quarterly,0,IF(int=Yearly,0,IF(int=None,0,0))))))</f>
        <v>-489.12</v>
      </c>
      <c r="I425" s="11">
        <f t="shared" si="73"/>
        <v>1.6652310393013157</v>
      </c>
      <c r="J425" s="19">
        <f t="shared" si="74"/>
        <v>3.309734702919167</v>
      </c>
      <c r="K425" s="11">
        <f t="shared" si="75"/>
        <v>3.2559850750906625</v>
      </c>
      <c r="L425" s="11">
        <f t="shared" si="76"/>
        <v>0.44420856103234363</v>
      </c>
      <c r="M425" s="11">
        <f t="shared" si="80"/>
        <v>571.71018992157678</v>
      </c>
      <c r="N425" s="11">
        <f t="shared" si="81"/>
        <v>1177.1859323142507</v>
      </c>
      <c r="O425" s="11">
        <f t="shared" si="82"/>
        <v>1155.9468859088399</v>
      </c>
      <c r="P425" s="11">
        <f t="shared" si="83"/>
        <v>181.41185071763562</v>
      </c>
      <c r="Q425" s="13">
        <f t="shared" si="77"/>
        <v>-98313.119999999835</v>
      </c>
      <c r="R425" s="13">
        <f t="shared" si="78"/>
        <v>174505.76390393524</v>
      </c>
      <c r="S425" s="13"/>
      <c r="T425" s="13">
        <f t="shared" si="79"/>
        <v>98313.119999999835</v>
      </c>
      <c r="U425" s="5">
        <f t="shared" si="84"/>
        <v>0.77499975490489459</v>
      </c>
    </row>
    <row r="426" spans="1:21" ht="12.75" customHeight="1" x14ac:dyDescent="0.2">
      <c r="A426" s="6">
        <v>42035</v>
      </c>
      <c r="B426" s="13">
        <v>91.610510000000005</v>
      </c>
      <c r="C426" s="13">
        <v>42.330959999999997</v>
      </c>
      <c r="D426" s="13">
        <v>42.599589999999999</v>
      </c>
      <c r="E426" s="13">
        <v>110.199997</v>
      </c>
      <c r="F426" s="13"/>
      <c r="G426" s="46"/>
      <c r="H426" s="13">
        <f>IF(int=Weekly,-$B$4,IF(int=Bi_Weekly,0,IF(int=Monthly,0,IF(int=Quarterly,0,IF(int=Yearly,0,IF(int=None,0,0))))))</f>
        <v>0</v>
      </c>
      <c r="I426" s="11">
        <f t="shared" si="73"/>
        <v>0</v>
      </c>
      <c r="J426" s="19">
        <f t="shared" si="74"/>
        <v>0</v>
      </c>
      <c r="K426" s="11">
        <f t="shared" si="75"/>
        <v>0</v>
      </c>
      <c r="L426" s="11">
        <f t="shared" si="76"/>
        <v>0</v>
      </c>
      <c r="M426" s="11">
        <f t="shared" si="80"/>
        <v>571.71018992157678</v>
      </c>
      <c r="N426" s="11">
        <f t="shared" si="81"/>
        <v>1177.1859323142507</v>
      </c>
      <c r="O426" s="11">
        <f t="shared" si="82"/>
        <v>1155.9468859088399</v>
      </c>
      <c r="P426" s="11">
        <f t="shared" si="83"/>
        <v>181.41185071763562</v>
      </c>
      <c r="Q426" s="13">
        <f t="shared" si="77"/>
        <v>-98313.119999999835</v>
      </c>
      <c r="R426" s="13">
        <f t="shared" si="78"/>
        <v>171440.52149061102</v>
      </c>
      <c r="S426" s="13"/>
      <c r="T426" s="13">
        <f t="shared" si="79"/>
        <v>98313.119999999835</v>
      </c>
      <c r="U426" s="5">
        <f t="shared" si="84"/>
        <v>0.74382138915549967</v>
      </c>
    </row>
    <row r="427" spans="1:21" ht="12.75" customHeight="1" x14ac:dyDescent="0.2">
      <c r="A427" s="6">
        <v>42042</v>
      </c>
      <c r="B427" s="13">
        <v>94.460809999999995</v>
      </c>
      <c r="C427" s="13">
        <v>43.574100000000001</v>
      </c>
      <c r="D427" s="13">
        <v>44.281469999999999</v>
      </c>
      <c r="E427" s="13">
        <v>109.150002</v>
      </c>
      <c r="F427" s="13"/>
      <c r="G427" s="46"/>
      <c r="H427" s="13">
        <f>IF(int=Weekly,-$B$4,IF(int=Bi_Weekly,-$B$4,IF(int=Monthly,0,IF(int=Quarterly,0,IF(int=Yearly,0,IF(int=None,0,0))))))</f>
        <v>-489.12</v>
      </c>
      <c r="I427" s="11">
        <f t="shared" si="73"/>
        <v>1.6605911382720517</v>
      </c>
      <c r="J427" s="19">
        <f t="shared" si="74"/>
        <v>3.2608673501001739</v>
      </c>
      <c r="K427" s="11">
        <f t="shared" si="75"/>
        <v>3.1944175294993595</v>
      </c>
      <c r="L427" s="11">
        <f t="shared" si="76"/>
        <v>0.44632479255474505</v>
      </c>
      <c r="M427" s="11">
        <f t="shared" si="80"/>
        <v>573.37078105984881</v>
      </c>
      <c r="N427" s="11">
        <f t="shared" si="81"/>
        <v>1180.4467996643509</v>
      </c>
      <c r="O427" s="11">
        <f t="shared" si="82"/>
        <v>1159.1413034383393</v>
      </c>
      <c r="P427" s="11">
        <f t="shared" si="83"/>
        <v>181.85817551019036</v>
      </c>
      <c r="Q427" s="13">
        <f t="shared" si="77"/>
        <v>-98802.239999999831</v>
      </c>
      <c r="R427" s="13">
        <f t="shared" si="78"/>
        <v>176776.27637711974</v>
      </c>
      <c r="S427" s="13"/>
      <c r="T427" s="13">
        <f t="shared" si="79"/>
        <v>98802.239999999831</v>
      </c>
      <c r="U427" s="5">
        <f t="shared" si="84"/>
        <v>0.78919300187040298</v>
      </c>
    </row>
    <row r="428" spans="1:21" ht="12.75" customHeight="1" x14ac:dyDescent="0.2">
      <c r="A428" s="6">
        <v>42049</v>
      </c>
      <c r="B428" s="13">
        <v>96.430040000000005</v>
      </c>
      <c r="C428" s="13">
        <v>44.351210000000002</v>
      </c>
      <c r="D428" s="13">
        <v>44.84883</v>
      </c>
      <c r="E428" s="13">
        <v>110.339996</v>
      </c>
      <c r="F428" s="13"/>
      <c r="G428" s="46"/>
      <c r="H428" s="13">
        <f>IF(int=Weekly,-$B$4,IF(int=Bi_Weekly,0,IF(int=Monthly,0,IF(int=Quarterly,-$B$4,IF(int=Yearly,0,IF(int=None,0,0))))))</f>
        <v>0</v>
      </c>
      <c r="I428" s="11">
        <f t="shared" si="73"/>
        <v>0</v>
      </c>
      <c r="J428" s="19">
        <f t="shared" si="74"/>
        <v>0</v>
      </c>
      <c r="K428" s="11">
        <f t="shared" si="75"/>
        <v>0</v>
      </c>
      <c r="L428" s="11">
        <f t="shared" si="76"/>
        <v>0</v>
      </c>
      <c r="M428" s="11">
        <f t="shared" si="80"/>
        <v>573.37078105984881</v>
      </c>
      <c r="N428" s="11">
        <f t="shared" si="81"/>
        <v>1180.4467996643509</v>
      </c>
      <c r="O428" s="11">
        <f t="shared" si="82"/>
        <v>1159.1413034383393</v>
      </c>
      <c r="P428" s="11">
        <f t="shared" si="83"/>
        <v>181.85817551019036</v>
      </c>
      <c r="Q428" s="13">
        <f t="shared" si="77"/>
        <v>-98802.239999999831</v>
      </c>
      <c r="R428" s="13">
        <f t="shared" si="78"/>
        <v>179696.77288042021</v>
      </c>
      <c r="S428" s="13"/>
      <c r="T428" s="13">
        <f t="shared" si="79"/>
        <v>98802.239999999831</v>
      </c>
      <c r="U428" s="5">
        <f t="shared" si="84"/>
        <v>0.81875201291408506</v>
      </c>
    </row>
    <row r="429" spans="1:21" ht="12.75" customHeight="1" x14ac:dyDescent="0.2">
      <c r="A429" s="6">
        <v>42056</v>
      </c>
      <c r="B429" s="13">
        <v>97.083870000000005</v>
      </c>
      <c r="C429" s="13">
        <v>44.772939999999998</v>
      </c>
      <c r="D429" s="13">
        <v>45.056469999999997</v>
      </c>
      <c r="E429" s="13">
        <v>108.739998</v>
      </c>
      <c r="F429" s="13"/>
      <c r="G429" s="46"/>
      <c r="H429" s="13">
        <f>IF(int=Weekly,-$B$4,IF(int=Bi_Weekly,-$B$4,IF(int=Monthly,-$B$4,IF(int=Quarterly,0,IF(int=Yearly,0,IF(int=None,0,0))))))</f>
        <v>-489.12</v>
      </c>
      <c r="I429" s="11">
        <f t="shared" si="73"/>
        <v>1.6157244658664718</v>
      </c>
      <c r="J429" s="19">
        <f t="shared" si="74"/>
        <v>3.1735543835182591</v>
      </c>
      <c r="K429" s="11">
        <f t="shared" si="75"/>
        <v>3.1394715120825047</v>
      </c>
      <c r="L429" s="11">
        <f t="shared" si="76"/>
        <v>0.44800765951825755</v>
      </c>
      <c r="M429" s="11">
        <f t="shared" si="80"/>
        <v>574.9865055257153</v>
      </c>
      <c r="N429" s="11">
        <f t="shared" si="81"/>
        <v>1183.6203540478691</v>
      </c>
      <c r="O429" s="11">
        <f t="shared" si="82"/>
        <v>1162.2807749504218</v>
      </c>
      <c r="P429" s="11">
        <f t="shared" si="83"/>
        <v>182.30618316970862</v>
      </c>
      <c r="Q429" s="13">
        <f t="shared" si="77"/>
        <v>-99291.359999999826</v>
      </c>
      <c r="R429" s="13">
        <f t="shared" si="78"/>
        <v>181008.321110169</v>
      </c>
      <c r="S429" s="13"/>
      <c r="T429" s="13">
        <f t="shared" si="79"/>
        <v>99291.359999999826</v>
      </c>
      <c r="U429" s="5">
        <f t="shared" si="84"/>
        <v>0.82300173056516979</v>
      </c>
    </row>
    <row r="430" spans="1:21" ht="12.75" customHeight="1" x14ac:dyDescent="0.2">
      <c r="A430" s="6">
        <v>42063</v>
      </c>
      <c r="B430" s="13">
        <v>96.854039999999998</v>
      </c>
      <c r="C430" s="13">
        <v>44.48827</v>
      </c>
      <c r="D430" s="13">
        <v>45.158580000000001</v>
      </c>
      <c r="E430" s="13">
        <v>108.800003</v>
      </c>
      <c r="F430" s="13"/>
      <c r="G430" s="46"/>
      <c r="H430" s="13">
        <f>IF(int=Weekly,-$B$4,IF(int=Bi_Weekly,0,IF(int=Monthly,0,IF(int=Quarterly,0,IF(int=Yearly,0,IF(int=None,0,0))))))</f>
        <v>0</v>
      </c>
      <c r="I430" s="11">
        <f t="shared" si="73"/>
        <v>0</v>
      </c>
      <c r="J430" s="19">
        <f t="shared" si="74"/>
        <v>0</v>
      </c>
      <c r="K430" s="11">
        <f t="shared" si="75"/>
        <v>0</v>
      </c>
      <c r="L430" s="11">
        <f t="shared" si="76"/>
        <v>0</v>
      </c>
      <c r="M430" s="11">
        <f t="shared" si="80"/>
        <v>574.9865055257153</v>
      </c>
      <c r="N430" s="11">
        <f t="shared" si="81"/>
        <v>1183.6203540478691</v>
      </c>
      <c r="O430" s="11">
        <f t="shared" si="82"/>
        <v>1162.2807749504218</v>
      </c>
      <c r="P430" s="11">
        <f t="shared" si="83"/>
        <v>182.30618316970862</v>
      </c>
      <c r="Q430" s="13">
        <f t="shared" si="77"/>
        <v>-99291.359999999826</v>
      </c>
      <c r="R430" s="13">
        <f t="shared" si="78"/>
        <v>180668.85052786849</v>
      </c>
      <c r="S430" s="13"/>
      <c r="T430" s="13">
        <f t="shared" si="79"/>
        <v>99291.359999999826</v>
      </c>
      <c r="U430" s="5">
        <f t="shared" si="84"/>
        <v>0.81958279681000246</v>
      </c>
    </row>
    <row r="431" spans="1:21" ht="12.75" customHeight="1" x14ac:dyDescent="0.2">
      <c r="A431" s="6">
        <v>42070</v>
      </c>
      <c r="B431" s="13">
        <v>95.369370000000004</v>
      </c>
      <c r="C431" s="13">
        <v>43.917119999999997</v>
      </c>
      <c r="D431" s="13">
        <v>44.363039999999998</v>
      </c>
      <c r="E431" s="13">
        <v>109.82</v>
      </c>
      <c r="F431" s="13"/>
      <c r="G431" s="46"/>
      <c r="H431" s="13">
        <f>IF(int=Weekly,-$B$4,IF(int=Bi_Weekly,-$B$4,IF(int=Monthly,0,IF(int=Quarterly,0,IF(int=Yearly,0,IF(int=None,0,0))))))</f>
        <v>-489.12</v>
      </c>
      <c r="I431" s="11">
        <f t="shared" si="73"/>
        <v>1.6447711041815627</v>
      </c>
      <c r="J431" s="19">
        <f t="shared" si="74"/>
        <v>3.2353979495923233</v>
      </c>
      <c r="K431" s="11">
        <f t="shared" si="75"/>
        <v>3.1885439771485458</v>
      </c>
      <c r="L431" s="11">
        <f t="shared" si="76"/>
        <v>0.44360182116190139</v>
      </c>
      <c r="M431" s="11">
        <f t="shared" si="80"/>
        <v>576.63127662989689</v>
      </c>
      <c r="N431" s="11">
        <f t="shared" si="81"/>
        <v>1186.8557519974615</v>
      </c>
      <c r="O431" s="11">
        <f t="shared" si="82"/>
        <v>1165.4693189275704</v>
      </c>
      <c r="P431" s="11">
        <f t="shared" si="83"/>
        <v>182.74978499087052</v>
      </c>
      <c r="Q431" s="13">
        <f t="shared" si="77"/>
        <v>-99780.479999999821</v>
      </c>
      <c r="R431" s="13">
        <f t="shared" si="78"/>
        <v>178889.5914597057</v>
      </c>
      <c r="S431" s="13"/>
      <c r="T431" s="13">
        <f t="shared" si="79"/>
        <v>99780.479999999821</v>
      </c>
      <c r="U431" s="5">
        <f t="shared" si="84"/>
        <v>0.79283153839013454</v>
      </c>
    </row>
    <row r="432" spans="1:21" ht="12.75" customHeight="1" x14ac:dyDescent="0.2">
      <c r="A432" s="6">
        <v>42077</v>
      </c>
      <c r="B432" s="13">
        <v>94.589619999999996</v>
      </c>
      <c r="C432" s="13">
        <v>44.068919999999999</v>
      </c>
      <c r="D432" s="13">
        <v>45.02393</v>
      </c>
      <c r="E432" s="13">
        <v>110.349998</v>
      </c>
      <c r="F432" s="13"/>
      <c r="G432" s="46"/>
      <c r="H432" s="13">
        <f>IF(int=Weekly,-$B$4,IF(int=Bi_Weekly,0,IF(int=Monthly,0,IF(int=Quarterly,0,IF(int=Yearly,0,IF(int=None,0,0))))))</f>
        <v>0</v>
      </c>
      <c r="I432" s="11">
        <f t="shared" si="73"/>
        <v>0</v>
      </c>
      <c r="J432" s="19">
        <f t="shared" si="74"/>
        <v>0</v>
      </c>
      <c r="K432" s="11">
        <f t="shared" si="75"/>
        <v>0</v>
      </c>
      <c r="L432" s="11">
        <f t="shared" si="76"/>
        <v>0</v>
      </c>
      <c r="M432" s="11">
        <f t="shared" si="80"/>
        <v>576.63127662989689</v>
      </c>
      <c r="N432" s="11">
        <f t="shared" si="81"/>
        <v>1186.8557519974615</v>
      </c>
      <c r="O432" s="11">
        <f t="shared" si="82"/>
        <v>1165.4693189275704</v>
      </c>
      <c r="P432" s="11">
        <f t="shared" si="83"/>
        <v>182.74978499087052</v>
      </c>
      <c r="Q432" s="13">
        <f t="shared" si="77"/>
        <v>-99780.479999999821</v>
      </c>
      <c r="R432" s="13">
        <f t="shared" si="78"/>
        <v>179487.23196363842</v>
      </c>
      <c r="S432" s="13"/>
      <c r="T432" s="13">
        <f t="shared" si="79"/>
        <v>99780.479999999821</v>
      </c>
      <c r="U432" s="5">
        <f t="shared" si="84"/>
        <v>0.79882109169688031</v>
      </c>
    </row>
    <row r="433" spans="1:21" ht="12.75" customHeight="1" x14ac:dyDescent="0.2">
      <c r="A433" s="6">
        <v>42084</v>
      </c>
      <c r="B433" s="13">
        <v>97.117329999999995</v>
      </c>
      <c r="C433" s="13">
        <v>45.503450000000001</v>
      </c>
      <c r="D433" s="13">
        <v>46.29954</v>
      </c>
      <c r="E433" s="13">
        <v>109.459999</v>
      </c>
      <c r="F433" s="13"/>
      <c r="G433" s="46"/>
      <c r="H433" s="13">
        <f>IF(int=Weekly,-$B$4,IF(int=Bi_Weekly,-$B$4,IF(int=Monthly,-$B$4,IF(int=Quarterly,0,IF(int=Yearly,0,IF(int=None,0,0))))))</f>
        <v>-489.12</v>
      </c>
      <c r="I433" s="11">
        <f t="shared" si="73"/>
        <v>1.6151677975496237</v>
      </c>
      <c r="J433" s="19">
        <f t="shared" si="74"/>
        <v>3.122606307873359</v>
      </c>
      <c r="K433" s="11">
        <f t="shared" si="75"/>
        <v>3.0551816281544051</v>
      </c>
      <c r="L433" s="11">
        <f t="shared" si="76"/>
        <v>0.44506077512388803</v>
      </c>
      <c r="M433" s="11">
        <f t="shared" si="80"/>
        <v>578.24644442744648</v>
      </c>
      <c r="N433" s="11">
        <f t="shared" si="81"/>
        <v>1189.978358305335</v>
      </c>
      <c r="O433" s="11">
        <f t="shared" si="82"/>
        <v>1168.5245005557249</v>
      </c>
      <c r="P433" s="11">
        <f t="shared" si="83"/>
        <v>183.19484576599442</v>
      </c>
      <c r="Q433" s="13">
        <f t="shared" si="77"/>
        <v>-100269.59999999982</v>
      </c>
      <c r="R433" s="13">
        <f t="shared" si="78"/>
        <v>184460.52598182659</v>
      </c>
      <c r="S433" s="13"/>
      <c r="T433" s="13">
        <f t="shared" si="79"/>
        <v>100269.59999999982</v>
      </c>
      <c r="U433" s="5">
        <f t="shared" si="84"/>
        <v>0.83964557534713302</v>
      </c>
    </row>
    <row r="434" spans="1:21" ht="12.75" customHeight="1" x14ac:dyDescent="0.2">
      <c r="A434" s="6">
        <v>42091</v>
      </c>
      <c r="B434" s="13">
        <v>94.978679999999997</v>
      </c>
      <c r="C434" s="13">
        <v>44.599519999999998</v>
      </c>
      <c r="D434" s="13">
        <v>45.516469999999998</v>
      </c>
      <c r="E434" s="13">
        <v>109.58000199999999</v>
      </c>
      <c r="F434" s="13"/>
      <c r="G434" s="46"/>
      <c r="H434" s="13">
        <f>IF(int=Weekly,-$B$4,IF(int=Bi_Weekly,0,IF(int=Monthly,0,IF(int=Quarterly,0,IF(int=Yearly,0,IF(int=None,0,0))))))</f>
        <v>0</v>
      </c>
      <c r="I434" s="11">
        <f t="shared" si="73"/>
        <v>0</v>
      </c>
      <c r="J434" s="19">
        <f t="shared" si="74"/>
        <v>0</v>
      </c>
      <c r="K434" s="11">
        <f t="shared" si="75"/>
        <v>0</v>
      </c>
      <c r="L434" s="11">
        <f t="shared" si="76"/>
        <v>0</v>
      </c>
      <c r="M434" s="11">
        <f t="shared" si="80"/>
        <v>578.24644442744648</v>
      </c>
      <c r="N434" s="11">
        <f t="shared" si="81"/>
        <v>1189.978358305335</v>
      </c>
      <c r="O434" s="11">
        <f t="shared" si="82"/>
        <v>1168.5245005557249</v>
      </c>
      <c r="P434" s="11">
        <f t="shared" si="83"/>
        <v>183.19484576599442</v>
      </c>
      <c r="Q434" s="13">
        <f t="shared" si="77"/>
        <v>-100269.59999999982</v>
      </c>
      <c r="R434" s="13">
        <f t="shared" si="78"/>
        <v>181255.14953645517</v>
      </c>
      <c r="S434" s="13"/>
      <c r="T434" s="13">
        <f t="shared" si="79"/>
        <v>100269.59999999982</v>
      </c>
      <c r="U434" s="5">
        <f t="shared" si="84"/>
        <v>0.80767799548871744</v>
      </c>
    </row>
    <row r="435" spans="1:21" ht="12.75" customHeight="1" x14ac:dyDescent="0.2">
      <c r="A435" s="6">
        <v>42098</v>
      </c>
      <c r="B435" s="13">
        <v>95.280410000000003</v>
      </c>
      <c r="C435" s="13">
        <v>45.06617</v>
      </c>
      <c r="D435" s="13">
        <v>45.949089999999998</v>
      </c>
      <c r="E435" s="13">
        <v>109.94000200000001</v>
      </c>
      <c r="F435" s="13"/>
      <c r="G435" s="46"/>
      <c r="H435" s="13">
        <f>IF(int=Weekly,-$B$4,IF(int=Bi_Weekly,-$B$4,IF(int=Monthly,0,IF(int=Quarterly,0,IF(int=Yearly,0,IF(int=None,0,0))))))</f>
        <v>-489.12</v>
      </c>
      <c r="I435" s="11">
        <f t="shared" si="73"/>
        <v>1.6463067696707014</v>
      </c>
      <c r="J435" s="19">
        <f t="shared" si="74"/>
        <v>3.1529051614548118</v>
      </c>
      <c r="K435" s="11">
        <f t="shared" si="75"/>
        <v>3.0784832517901881</v>
      </c>
      <c r="L435" s="11">
        <f t="shared" si="76"/>
        <v>0.44311761973589925</v>
      </c>
      <c r="M435" s="11">
        <f t="shared" si="80"/>
        <v>579.89275119711715</v>
      </c>
      <c r="N435" s="11">
        <f t="shared" si="81"/>
        <v>1193.1312634667897</v>
      </c>
      <c r="O435" s="11">
        <f t="shared" si="82"/>
        <v>1171.6029838075151</v>
      </c>
      <c r="P435" s="11">
        <f t="shared" si="83"/>
        <v>183.6379633857303</v>
      </c>
      <c r="Q435" s="13">
        <f t="shared" si="77"/>
        <v>-100758.71999999981</v>
      </c>
      <c r="R435" s="13">
        <f t="shared" si="78"/>
        <v>183045.52445094162</v>
      </c>
      <c r="S435" s="13"/>
      <c r="T435" s="13">
        <f t="shared" si="79"/>
        <v>100758.71999999981</v>
      </c>
      <c r="U435" s="5">
        <f t="shared" si="84"/>
        <v>0.81667179228697973</v>
      </c>
    </row>
    <row r="436" spans="1:21" ht="12.75" customHeight="1" x14ac:dyDescent="0.2">
      <c r="A436" s="6">
        <v>42105</v>
      </c>
      <c r="B436" s="13">
        <v>96.935649999999995</v>
      </c>
      <c r="C436" s="13">
        <v>45.399610000000003</v>
      </c>
      <c r="D436" s="13">
        <v>46.055250000000001</v>
      </c>
      <c r="E436" s="13">
        <v>110.760002</v>
      </c>
      <c r="F436" s="13"/>
      <c r="G436" s="46"/>
      <c r="H436" s="13">
        <f>IF(int=Weekly,-$B$4,IF(int=Bi_Weekly,0,IF(int=Monthly,0,IF(int=Quarterly,0,IF(int=Yearly,0,IF(int=None,0,0))))))</f>
        <v>0</v>
      </c>
      <c r="I436" s="11">
        <f t="shared" si="73"/>
        <v>0</v>
      </c>
      <c r="J436" s="19">
        <f t="shared" si="74"/>
        <v>0</v>
      </c>
      <c r="K436" s="11">
        <f t="shared" si="75"/>
        <v>0</v>
      </c>
      <c r="L436" s="11">
        <f t="shared" si="76"/>
        <v>0</v>
      </c>
      <c r="M436" s="11">
        <f t="shared" si="80"/>
        <v>579.89275119711715</v>
      </c>
      <c r="N436" s="11">
        <f t="shared" si="81"/>
        <v>1193.1312634667897</v>
      </c>
      <c r="O436" s="11">
        <f t="shared" si="82"/>
        <v>1171.6029838075151</v>
      </c>
      <c r="P436" s="11">
        <f t="shared" si="83"/>
        <v>183.6379633857303</v>
      </c>
      <c r="Q436" s="13">
        <f t="shared" si="77"/>
        <v>-100758.71999999981</v>
      </c>
      <c r="R436" s="13">
        <f t="shared" si="78"/>
        <v>184678.1843196608</v>
      </c>
      <c r="S436" s="13"/>
      <c r="T436" s="13">
        <f t="shared" si="79"/>
        <v>100758.71999999981</v>
      </c>
      <c r="U436" s="5">
        <f t="shared" si="84"/>
        <v>0.83287545057798584</v>
      </c>
    </row>
    <row r="437" spans="1:21" ht="12.75" customHeight="1" x14ac:dyDescent="0.2">
      <c r="A437" s="6">
        <v>42112</v>
      </c>
      <c r="B437" s="13">
        <v>95.979280000000003</v>
      </c>
      <c r="C437" s="13">
        <v>44.842309999999998</v>
      </c>
      <c r="D437" s="13">
        <v>45.541020000000003</v>
      </c>
      <c r="E437" s="13">
        <v>110.349998</v>
      </c>
      <c r="F437" s="13"/>
      <c r="G437" s="46"/>
      <c r="H437" s="13">
        <f>IF(int=Weekly,-$B$4,IF(int=Bi_Weekly,-$B$4,IF(int=Monthly,-$B$4,IF(int=Quarterly,0,IF(int=Yearly,0,IF(int=None,0,0))))))</f>
        <v>-489.12</v>
      </c>
      <c r="I437" s="11">
        <f t="shared" si="73"/>
        <v>1.6343192405694229</v>
      </c>
      <c r="J437" s="19">
        <f t="shared" si="74"/>
        <v>3.1686449694496113</v>
      </c>
      <c r="K437" s="11">
        <f t="shared" si="75"/>
        <v>3.1060679800320679</v>
      </c>
      <c r="L437" s="11">
        <f t="shared" si="76"/>
        <v>0.44147125403663356</v>
      </c>
      <c r="M437" s="11">
        <f t="shared" si="80"/>
        <v>581.52707043768658</v>
      </c>
      <c r="N437" s="11">
        <f t="shared" si="81"/>
        <v>1196.2999084362393</v>
      </c>
      <c r="O437" s="11">
        <f t="shared" si="82"/>
        <v>1174.7090517875472</v>
      </c>
      <c r="P437" s="11">
        <f t="shared" si="83"/>
        <v>184.07943463976693</v>
      </c>
      <c r="Q437" s="13">
        <f t="shared" si="77"/>
        <v>-101247.83999999981</v>
      </c>
      <c r="R437" s="13">
        <f t="shared" si="78"/>
        <v>183270.01453416504</v>
      </c>
      <c r="S437" s="13"/>
      <c r="T437" s="13">
        <f t="shared" si="79"/>
        <v>101247.83999999981</v>
      </c>
      <c r="U437" s="5">
        <f t="shared" si="84"/>
        <v>0.81011283336183149</v>
      </c>
    </row>
    <row r="438" spans="1:21" ht="12.75" customHeight="1" x14ac:dyDescent="0.2">
      <c r="A438" s="6">
        <v>42119</v>
      </c>
      <c r="B438" s="13">
        <v>97.67483</v>
      </c>
      <c r="C438" s="13">
        <v>45.378030000000003</v>
      </c>
      <c r="D438" s="13">
        <v>46.210459999999998</v>
      </c>
      <c r="E438" s="13">
        <v>108</v>
      </c>
      <c r="F438" s="13"/>
      <c r="G438" s="46"/>
      <c r="H438" s="13">
        <f>IF(int=Weekly,-$B$4,IF(int=Bi_Weekly,0,IF(int=Monthly,0,IF(int=Quarterly,0,IF(int=Yearly,0,IF(int=None,0,0))))))</f>
        <v>0</v>
      </c>
      <c r="I438" s="11">
        <f t="shared" si="73"/>
        <v>0</v>
      </c>
      <c r="J438" s="19">
        <f t="shared" si="74"/>
        <v>0</v>
      </c>
      <c r="K438" s="11">
        <f t="shared" si="75"/>
        <v>0</v>
      </c>
      <c r="L438" s="11">
        <f t="shared" si="76"/>
        <v>0</v>
      </c>
      <c r="M438" s="11">
        <f t="shared" si="80"/>
        <v>581.52707043768658</v>
      </c>
      <c r="N438" s="11">
        <f t="shared" si="81"/>
        <v>1196.2999084362393</v>
      </c>
      <c r="O438" s="11">
        <f t="shared" si="82"/>
        <v>1174.7090517875472</v>
      </c>
      <c r="P438" s="11">
        <f t="shared" si="83"/>
        <v>184.07943463976693</v>
      </c>
      <c r="Q438" s="13">
        <f t="shared" si="77"/>
        <v>-101247.83999999981</v>
      </c>
      <c r="R438" s="13">
        <f t="shared" si="78"/>
        <v>185250.71546977721</v>
      </c>
      <c r="S438" s="13"/>
      <c r="T438" s="13">
        <f t="shared" si="79"/>
        <v>101247.83999999981</v>
      </c>
      <c r="U438" s="5">
        <f t="shared" si="84"/>
        <v>0.82967572908002363</v>
      </c>
    </row>
    <row r="439" spans="1:21" ht="12.75" customHeight="1" x14ac:dyDescent="0.2">
      <c r="A439" s="6">
        <v>42126</v>
      </c>
      <c r="B439" s="13">
        <v>97.25761</v>
      </c>
      <c r="C439" s="13">
        <v>44.786960000000001</v>
      </c>
      <c r="D439" s="13">
        <v>45.081209999999999</v>
      </c>
      <c r="E439" s="13">
        <v>107.720001</v>
      </c>
      <c r="F439" s="13"/>
      <c r="G439" s="46"/>
      <c r="H439" s="13">
        <f>IF(int=Weekly,-$B$4,IF(int=Bi_Weekly,-$B$4,IF(int=Monthly,0,IF(int=Quarterly,0,IF(int=Yearly,0,IF(int=None,0,0))))))</f>
        <v>-489.12</v>
      </c>
      <c r="I439" s="11">
        <f t="shared" si="73"/>
        <v>1.6128381522021773</v>
      </c>
      <c r="J439" s="19">
        <f t="shared" si="74"/>
        <v>3.1725609418455729</v>
      </c>
      <c r="K439" s="11">
        <f t="shared" si="75"/>
        <v>3.137748609675739</v>
      </c>
      <c r="L439" s="11">
        <f t="shared" si="76"/>
        <v>0.45224982870172836</v>
      </c>
      <c r="M439" s="11">
        <f t="shared" si="80"/>
        <v>583.13990858988871</v>
      </c>
      <c r="N439" s="11">
        <f t="shared" si="81"/>
        <v>1199.472469378085</v>
      </c>
      <c r="O439" s="11">
        <f t="shared" si="82"/>
        <v>1177.846800397223</v>
      </c>
      <c r="P439" s="11">
        <f t="shared" si="83"/>
        <v>184.53168446846865</v>
      </c>
      <c r="Q439" s="13">
        <f t="shared" si="77"/>
        <v>-101736.9599999998</v>
      </c>
      <c r="R439" s="13">
        <f t="shared" si="78"/>
        <v>183412.03150421899</v>
      </c>
      <c r="S439" s="13"/>
      <c r="T439" s="13">
        <f t="shared" si="79"/>
        <v>101736.9599999998</v>
      </c>
      <c r="U439" s="5">
        <f t="shared" si="84"/>
        <v>0.80280629089191713</v>
      </c>
    </row>
    <row r="440" spans="1:21" ht="12.75" customHeight="1" x14ac:dyDescent="0.2">
      <c r="A440" s="6">
        <v>42133</v>
      </c>
      <c r="B440" s="13">
        <v>97.680949999999996</v>
      </c>
      <c r="C440" s="13">
        <v>44.951250000000002</v>
      </c>
      <c r="D440" s="13">
        <v>45.283239999999999</v>
      </c>
      <c r="E440" s="13">
        <v>108.339996</v>
      </c>
      <c r="F440" s="13"/>
      <c r="G440" s="46"/>
      <c r="H440" s="13">
        <f>IF(int=Weekly,-$B$4,IF(int=Bi_Weekly,0,IF(int=Monthly,0,IF(int=Quarterly,0,IF(int=Yearly,0,IF(int=None,0,0))))))</f>
        <v>0</v>
      </c>
      <c r="I440" s="11">
        <f t="shared" si="73"/>
        <v>0</v>
      </c>
      <c r="J440" s="19">
        <f t="shared" si="74"/>
        <v>0</v>
      </c>
      <c r="K440" s="11">
        <f t="shared" si="75"/>
        <v>0</v>
      </c>
      <c r="L440" s="11">
        <f t="shared" si="76"/>
        <v>0</v>
      </c>
      <c r="M440" s="11">
        <f t="shared" si="80"/>
        <v>583.13990858988871</v>
      </c>
      <c r="N440" s="11">
        <f t="shared" si="81"/>
        <v>1199.472469378085</v>
      </c>
      <c r="O440" s="11">
        <f t="shared" si="82"/>
        <v>1177.846800397223</v>
      </c>
      <c r="P440" s="11">
        <f t="shared" si="83"/>
        <v>184.53168446846865</v>
      </c>
      <c r="Q440" s="13">
        <f t="shared" si="77"/>
        <v>-101736.9599999998</v>
      </c>
      <c r="R440" s="13">
        <f t="shared" si="78"/>
        <v>184208.32839591184</v>
      </c>
      <c r="S440" s="13"/>
      <c r="T440" s="13">
        <f t="shared" si="79"/>
        <v>101736.9599999998</v>
      </c>
      <c r="U440" s="5">
        <f t="shared" si="84"/>
        <v>0.81063330765841846</v>
      </c>
    </row>
    <row r="441" spans="1:21" ht="12.75" customHeight="1" x14ac:dyDescent="0.2">
      <c r="A441" s="6">
        <v>42140</v>
      </c>
      <c r="B441" s="13">
        <v>98.05471</v>
      </c>
      <c r="C441" s="13">
        <v>45.337490000000003</v>
      </c>
      <c r="D441" s="13">
        <v>45.602679999999999</v>
      </c>
      <c r="E441" s="13">
        <v>105.139999</v>
      </c>
      <c r="F441" s="13"/>
      <c r="G441" s="46"/>
      <c r="H441" s="13">
        <f>IF(int=Weekly,-$B$4,IF(int=Bi_Weekly,-$B$4,IF(int=Monthly,-$B$4,IF(int=Quarterly,-$B$4,IF(int=Yearly,-$B$4,IF(int=None,0,0))))))</f>
        <v>-489.12</v>
      </c>
      <c r="I441" s="11">
        <f t="shared" si="73"/>
        <v>1.5997271727181692</v>
      </c>
      <c r="J441" s="19">
        <f t="shared" si="74"/>
        <v>3.1340367541299705</v>
      </c>
      <c r="K441" s="11">
        <f t="shared" si="75"/>
        <v>3.1018682235342312</v>
      </c>
      <c r="L441" s="11">
        <f t="shared" si="76"/>
        <v>0.46334746493577583</v>
      </c>
      <c r="M441" s="11">
        <f t="shared" si="80"/>
        <v>584.73963576260689</v>
      </c>
      <c r="N441" s="11">
        <f t="shared" si="81"/>
        <v>1202.6065061322149</v>
      </c>
      <c r="O441" s="11">
        <f t="shared" si="82"/>
        <v>1180.9486686207572</v>
      </c>
      <c r="P441" s="11">
        <f t="shared" si="83"/>
        <v>184.99503193340442</v>
      </c>
      <c r="Q441" s="13">
        <f t="shared" si="77"/>
        <v>-102226.0799999998</v>
      </c>
      <c r="R441" s="13">
        <f t="shared" si="78"/>
        <v>185164.43755993384</v>
      </c>
      <c r="S441" s="13"/>
      <c r="T441" s="13">
        <f t="shared" si="79"/>
        <v>102226.0799999998</v>
      </c>
      <c r="U441" s="5">
        <f t="shared" si="84"/>
        <v>0.81132287924895685</v>
      </c>
    </row>
    <row r="442" spans="1:21" ht="12.75" customHeight="1" x14ac:dyDescent="0.2">
      <c r="A442" s="6">
        <v>42147</v>
      </c>
      <c r="B442" s="13">
        <v>98.255049999999997</v>
      </c>
      <c r="C442" s="13">
        <v>45.654510000000002</v>
      </c>
      <c r="D442" s="13">
        <v>45.807540000000003</v>
      </c>
      <c r="E442" s="13">
        <v>106.790001</v>
      </c>
      <c r="F442" s="13"/>
      <c r="G442" s="46"/>
      <c r="H442" s="13">
        <f>IF(int=Weekly,-$B$4,IF(int=Bi_Weekly,0,IF(int=Monthly,0,IF(int=Quarterly,0,IF(int=Yearly,0,IF(int=None,0,0))))))</f>
        <v>0</v>
      </c>
      <c r="I442" s="11">
        <f t="shared" si="73"/>
        <v>0</v>
      </c>
      <c r="J442" s="19">
        <f t="shared" si="74"/>
        <v>0</v>
      </c>
      <c r="K442" s="11">
        <f t="shared" si="75"/>
        <v>0</v>
      </c>
      <c r="L442" s="11">
        <f t="shared" si="76"/>
        <v>0</v>
      </c>
      <c r="M442" s="11">
        <f t="shared" si="80"/>
        <v>584.73963576260689</v>
      </c>
      <c r="N442" s="11">
        <f t="shared" si="81"/>
        <v>1202.6065061322149</v>
      </c>
      <c r="O442" s="11">
        <f t="shared" si="82"/>
        <v>1180.9486686207572</v>
      </c>
      <c r="P442" s="11">
        <f t="shared" si="83"/>
        <v>184.99503193340442</v>
      </c>
      <c r="Q442" s="13">
        <f t="shared" si="77"/>
        <v>-102226.0799999998</v>
      </c>
      <c r="R442" s="13">
        <f t="shared" si="78"/>
        <v>186210.00593007036</v>
      </c>
      <c r="S442" s="13"/>
      <c r="T442" s="13">
        <f t="shared" si="79"/>
        <v>102226.0799999998</v>
      </c>
      <c r="U442" s="5">
        <f t="shared" si="84"/>
        <v>0.82155087948271843</v>
      </c>
    </row>
    <row r="443" spans="1:21" ht="12.75" customHeight="1" x14ac:dyDescent="0.2">
      <c r="A443" s="6">
        <v>42154</v>
      </c>
      <c r="B443" s="13">
        <v>97.427539999999993</v>
      </c>
      <c r="C443" s="13">
        <v>45.171430000000001</v>
      </c>
      <c r="D443" s="13">
        <v>45.487319999999997</v>
      </c>
      <c r="E443" s="13">
        <v>105.339996</v>
      </c>
      <c r="F443" s="13"/>
      <c r="G443" s="46"/>
      <c r="H443" s="13">
        <f>IF(int=Weekly,-$B$4,IF(int=Bi_Weekly,-$B$4,IF(int=Monthly,0,IF(int=Quarterly,0,IF(int=Yearly,0,IF(int=None,0,0))))))</f>
        <v>-489.12</v>
      </c>
      <c r="I443" s="11">
        <f t="shared" si="73"/>
        <v>1.6100250914679772</v>
      </c>
      <c r="J443" s="19">
        <f t="shared" si="74"/>
        <v>3.1455581547894322</v>
      </c>
      <c r="K443" s="11">
        <f t="shared" si="75"/>
        <v>3.1097348447875151</v>
      </c>
      <c r="L443" s="11">
        <f t="shared" si="76"/>
        <v>0.46246776010889545</v>
      </c>
      <c r="M443" s="11">
        <f t="shared" si="80"/>
        <v>586.34966085407484</v>
      </c>
      <c r="N443" s="11">
        <f t="shared" si="81"/>
        <v>1205.7520642870043</v>
      </c>
      <c r="O443" s="11">
        <f t="shared" si="82"/>
        <v>1184.0584034655446</v>
      </c>
      <c r="P443" s="11">
        <f t="shared" si="83"/>
        <v>185.45749969351331</v>
      </c>
      <c r="Q443" s="13">
        <f t="shared" si="77"/>
        <v>-102715.19999999979</v>
      </c>
      <c r="R443" s="13">
        <f t="shared" si="78"/>
        <v>184987.88577915376</v>
      </c>
      <c r="S443" s="13"/>
      <c r="T443" s="13">
        <f t="shared" si="79"/>
        <v>102715.19999999979</v>
      </c>
      <c r="U443" s="5">
        <f t="shared" si="84"/>
        <v>0.80097868454867549</v>
      </c>
    </row>
    <row r="444" spans="1:21" ht="12.75" customHeight="1" x14ac:dyDescent="0.2">
      <c r="A444" s="6">
        <v>42161</v>
      </c>
      <c r="B444" s="13">
        <v>96.788560000000004</v>
      </c>
      <c r="C444" s="13">
        <v>45.247579999999999</v>
      </c>
      <c r="D444" s="13">
        <v>46.081910000000001</v>
      </c>
      <c r="E444" s="13">
        <v>106.349998</v>
      </c>
      <c r="F444" s="13"/>
      <c r="G444" s="46"/>
      <c r="H444" s="13">
        <f>IF(int=Weekly,-$B$4,IF(int=Bi_Weekly,0,IF(int=Monthly,0,IF(int=Quarterly,0,IF(int=Yearly,0,IF(int=None,0,0))))))</f>
        <v>0</v>
      </c>
      <c r="I444" s="11">
        <f t="shared" si="73"/>
        <v>0</v>
      </c>
      <c r="J444" s="19">
        <f t="shared" si="74"/>
        <v>0</v>
      </c>
      <c r="K444" s="11">
        <f t="shared" si="75"/>
        <v>0</v>
      </c>
      <c r="L444" s="11">
        <f t="shared" si="76"/>
        <v>0</v>
      </c>
      <c r="M444" s="11">
        <f t="shared" si="80"/>
        <v>586.34966085407484</v>
      </c>
      <c r="N444" s="11">
        <f t="shared" si="81"/>
        <v>1205.7520642870043</v>
      </c>
      <c r="O444" s="11">
        <f t="shared" si="82"/>
        <v>1184.0584034655446</v>
      </c>
      <c r="P444" s="11">
        <f t="shared" si="83"/>
        <v>185.45749969351331</v>
      </c>
      <c r="Q444" s="13">
        <f t="shared" si="77"/>
        <v>-102715.19999999979</v>
      </c>
      <c r="R444" s="13">
        <f t="shared" si="78"/>
        <v>185596.3798242787</v>
      </c>
      <c r="S444" s="13"/>
      <c r="T444" s="13">
        <f t="shared" si="79"/>
        <v>102715.19999999979</v>
      </c>
      <c r="U444" s="5">
        <f t="shared" si="84"/>
        <v>0.80690277411988776</v>
      </c>
    </row>
    <row r="445" spans="1:21" ht="12.75" customHeight="1" x14ac:dyDescent="0.2">
      <c r="A445" s="6">
        <v>42168</v>
      </c>
      <c r="B445" s="13">
        <v>96.899889999999999</v>
      </c>
      <c r="C445" s="13">
        <v>45.394910000000003</v>
      </c>
      <c r="D445" s="13">
        <v>46.355739999999997</v>
      </c>
      <c r="E445" s="13">
        <v>101.30999799999999</v>
      </c>
      <c r="F445" s="13"/>
      <c r="G445" s="46"/>
      <c r="H445" s="13">
        <f>IF(int=Weekly,-$B$4,IF(int=Bi_Weekly,-$B$4,IF(int=Monthly,-$B$4,IF(int=Quarterly,0,IF(int=Yearly,0,IF(int=None,0,0))))))</f>
        <v>-489.12</v>
      </c>
      <c r="I445" s="11">
        <f t="shared" si="73"/>
        <v>1.6187921781954551</v>
      </c>
      <c r="J445" s="19">
        <f t="shared" si="74"/>
        <v>3.1300725125349955</v>
      </c>
      <c r="K445" s="11">
        <f t="shared" si="75"/>
        <v>3.0514776379365323</v>
      </c>
      <c r="L445" s="11">
        <f t="shared" si="76"/>
        <v>0.48086420848611616</v>
      </c>
      <c r="M445" s="11">
        <f t="shared" si="80"/>
        <v>587.9684530322703</v>
      </c>
      <c r="N445" s="11">
        <f t="shared" si="81"/>
        <v>1208.8821367995392</v>
      </c>
      <c r="O445" s="11">
        <f t="shared" si="82"/>
        <v>1187.1098811034813</v>
      </c>
      <c r="P445" s="11">
        <f t="shared" si="83"/>
        <v>185.93836390199942</v>
      </c>
      <c r="Q445" s="13">
        <f t="shared" si="77"/>
        <v>-103204.31999999979</v>
      </c>
      <c r="R445" s="13">
        <f t="shared" si="78"/>
        <v>185717.94649781866</v>
      </c>
      <c r="S445" s="13"/>
      <c r="T445" s="13">
        <f t="shared" si="79"/>
        <v>103204.31999999979</v>
      </c>
      <c r="U445" s="5">
        <f t="shared" si="84"/>
        <v>0.79951717619784723</v>
      </c>
    </row>
    <row r="446" spans="1:21" ht="12.75" customHeight="1" x14ac:dyDescent="0.2">
      <c r="A446" s="6">
        <v>42175</v>
      </c>
      <c r="B446" s="13">
        <v>97.646770000000004</v>
      </c>
      <c r="C446" s="13">
        <v>45.690559999999998</v>
      </c>
      <c r="D446" s="13">
        <v>47.02131</v>
      </c>
      <c r="E446" s="13">
        <v>101.80999799999999</v>
      </c>
      <c r="F446" s="13"/>
      <c r="G446" s="46"/>
      <c r="H446" s="13">
        <f>IF(int=Weekly,-$B$4,IF(int=Bi_Weekly,0,IF(int=Monthly,0,IF(int=Quarterly,0,IF(int=Yearly,0,IF(int=None,0,0))))))</f>
        <v>0</v>
      </c>
      <c r="I446" s="11">
        <f t="shared" si="73"/>
        <v>0</v>
      </c>
      <c r="J446" s="19">
        <f t="shared" si="74"/>
        <v>0</v>
      </c>
      <c r="K446" s="11">
        <f t="shared" si="75"/>
        <v>0</v>
      </c>
      <c r="L446" s="11">
        <f t="shared" si="76"/>
        <v>0</v>
      </c>
      <c r="M446" s="11">
        <f t="shared" si="80"/>
        <v>587.9684530322703</v>
      </c>
      <c r="N446" s="11">
        <f t="shared" si="81"/>
        <v>1208.8821367995392</v>
      </c>
      <c r="O446" s="11">
        <f t="shared" si="82"/>
        <v>1187.1098811034813</v>
      </c>
      <c r="P446" s="11">
        <f t="shared" si="83"/>
        <v>185.93836390199942</v>
      </c>
      <c r="Q446" s="13">
        <f t="shared" si="77"/>
        <v>-103204.31999999979</v>
      </c>
      <c r="R446" s="13">
        <f t="shared" si="78"/>
        <v>187397.56828528122</v>
      </c>
      <c r="S446" s="13"/>
      <c r="T446" s="13">
        <f t="shared" si="79"/>
        <v>103204.31999999979</v>
      </c>
      <c r="U446" s="5">
        <f t="shared" si="84"/>
        <v>0.8157918998476188</v>
      </c>
    </row>
    <row r="447" spans="1:21" ht="12.75" customHeight="1" x14ac:dyDescent="0.2">
      <c r="A447" s="6">
        <v>42182</v>
      </c>
      <c r="B447" s="13">
        <v>97.287739999999999</v>
      </c>
      <c r="C447" s="13">
        <v>45.468060000000001</v>
      </c>
      <c r="D447" s="13">
        <v>46.924439999999997</v>
      </c>
      <c r="E447" s="13">
        <v>99.239998</v>
      </c>
      <c r="F447" s="13"/>
      <c r="G447" s="46"/>
      <c r="H447" s="13">
        <f>IF(int=Weekly,-$B$4,IF(int=Bi_Weekly,-$B$4,IF(int=Monthly,0,IF(int=Quarterly,0,IF(int=Yearly,0,IF(int=None,0,0))))))</f>
        <v>-489.12</v>
      </c>
      <c r="I447" s="11">
        <f t="shared" si="73"/>
        <v>1.6123386564432476</v>
      </c>
      <c r="J447" s="19">
        <f t="shared" si="74"/>
        <v>3.1250367840633624</v>
      </c>
      <c r="K447" s="11">
        <f t="shared" si="75"/>
        <v>3.0144953035134785</v>
      </c>
      <c r="L447" s="11">
        <f t="shared" si="76"/>
        <v>0.49089432670081279</v>
      </c>
      <c r="M447" s="11">
        <f t="shared" si="80"/>
        <v>589.58079168871359</v>
      </c>
      <c r="N447" s="11">
        <f t="shared" si="81"/>
        <v>1212.0071735836027</v>
      </c>
      <c r="O447" s="11">
        <f t="shared" si="82"/>
        <v>1190.1243764069948</v>
      </c>
      <c r="P447" s="11">
        <f t="shared" si="83"/>
        <v>186.42925822870023</v>
      </c>
      <c r="Q447" s="13">
        <f t="shared" si="77"/>
        <v>-103693.43999999978</v>
      </c>
      <c r="R447" s="13">
        <f t="shared" si="78"/>
        <v>186813.75676674052</v>
      </c>
      <c r="S447" s="13"/>
      <c r="T447" s="13">
        <f t="shared" si="79"/>
        <v>103693.43999999978</v>
      </c>
      <c r="U447" s="5">
        <f t="shared" si="84"/>
        <v>0.8015966754188204</v>
      </c>
    </row>
    <row r="448" spans="1:21" ht="12.75" customHeight="1" x14ac:dyDescent="0.2">
      <c r="A448" s="6">
        <v>42189</v>
      </c>
      <c r="B448" s="13">
        <v>96.189899999999994</v>
      </c>
      <c r="C448" s="13">
        <v>44.67803</v>
      </c>
      <c r="D448" s="13">
        <v>45.864780000000003</v>
      </c>
      <c r="E448" s="13">
        <v>101.129997</v>
      </c>
      <c r="F448" s="13"/>
      <c r="G448" s="46"/>
      <c r="H448" s="13">
        <f>IF(int=Weekly,-$B$4,IF(int=Bi_Weekly,0,IF(int=Monthly,0,IF(int=Quarterly,0,IF(int=Yearly,0,IF(int=None,0,0))))))</f>
        <v>0</v>
      </c>
      <c r="I448" s="11">
        <f t="shared" si="73"/>
        <v>0</v>
      </c>
      <c r="J448" s="19">
        <f t="shared" si="74"/>
        <v>0</v>
      </c>
      <c r="K448" s="11">
        <f t="shared" si="75"/>
        <v>0</v>
      </c>
      <c r="L448" s="11">
        <f t="shared" si="76"/>
        <v>0</v>
      </c>
      <c r="M448" s="11">
        <f t="shared" si="80"/>
        <v>589.58079168871359</v>
      </c>
      <c r="N448" s="11">
        <f t="shared" si="81"/>
        <v>1212.0071735836027</v>
      </c>
      <c r="O448" s="11">
        <f t="shared" si="82"/>
        <v>1190.1243764069948</v>
      </c>
      <c r="P448" s="11">
        <f t="shared" si="83"/>
        <v>186.42925822870023</v>
      </c>
      <c r="Q448" s="13">
        <f t="shared" si="77"/>
        <v>-103693.43999999978</v>
      </c>
      <c r="R448" s="13">
        <f t="shared" si="78"/>
        <v>184300.19327796629</v>
      </c>
      <c r="S448" s="13"/>
      <c r="T448" s="13">
        <f t="shared" si="79"/>
        <v>103693.43999999978</v>
      </c>
      <c r="U448" s="5">
        <f t="shared" si="84"/>
        <v>0.77735634267670806</v>
      </c>
    </row>
    <row r="449" spans="1:21" ht="12.75" customHeight="1" x14ac:dyDescent="0.2">
      <c r="A449" s="6">
        <v>42196</v>
      </c>
      <c r="B449" s="13">
        <v>96.209059999999994</v>
      </c>
      <c r="C449" s="13">
        <v>44.617330000000003</v>
      </c>
      <c r="D449" s="13">
        <v>45.959560000000003</v>
      </c>
      <c r="E449" s="13">
        <v>101.209999</v>
      </c>
      <c r="F449" s="13"/>
      <c r="G449" s="46"/>
      <c r="H449" s="13">
        <f>IF(int=Weekly,-$B$4,IF(int=Bi_Weekly,-$B$4,IF(int=Monthly,-$B$4,IF(int=Quarterly,0,IF(int=Yearly,0,IF(int=None,0,0))))))</f>
        <v>-489.12</v>
      </c>
      <c r="I449" s="11">
        <f t="shared" si="73"/>
        <v>1.6304159296432166</v>
      </c>
      <c r="J449" s="19">
        <f t="shared" si="74"/>
        <v>3.1846226567120892</v>
      </c>
      <c r="K449" s="11">
        <f t="shared" si="75"/>
        <v>3.0777819456931268</v>
      </c>
      <c r="L449" s="11">
        <f t="shared" si="76"/>
        <v>0.48133931905285376</v>
      </c>
      <c r="M449" s="11">
        <f t="shared" si="80"/>
        <v>591.21120761835675</v>
      </c>
      <c r="N449" s="11">
        <f t="shared" si="81"/>
        <v>1215.1917962403147</v>
      </c>
      <c r="O449" s="11">
        <f t="shared" si="82"/>
        <v>1193.202158352688</v>
      </c>
      <c r="P449" s="11">
        <f t="shared" si="83"/>
        <v>186.9105975477531</v>
      </c>
      <c r="Q449" s="13">
        <f t="shared" si="77"/>
        <v>-104182.55999999978</v>
      </c>
      <c r="R449" s="13">
        <f t="shared" si="78"/>
        <v>184854.75551241121</v>
      </c>
      <c r="S449" s="13"/>
      <c r="T449" s="13">
        <f t="shared" si="79"/>
        <v>104182.55999999978</v>
      </c>
      <c r="U449" s="5">
        <f t="shared" si="84"/>
        <v>0.77433493199256787</v>
      </c>
    </row>
    <row r="450" spans="1:21" ht="12.75" customHeight="1" x14ac:dyDescent="0.2">
      <c r="A450" s="6">
        <v>42203</v>
      </c>
      <c r="B450" s="13">
        <v>98.533860000000004</v>
      </c>
      <c r="C450" s="13">
        <v>44.74821</v>
      </c>
      <c r="D450" s="13">
        <v>46.236370000000001</v>
      </c>
      <c r="E450" s="13">
        <v>98.129997000000003</v>
      </c>
      <c r="F450" s="13"/>
      <c r="G450" s="46"/>
      <c r="H450" s="13">
        <f>IF(int=Weekly,-$B$4,IF(int=Bi_Weekly,0,IF(int=Monthly,0,IF(int=Quarterly,0,IF(int=Yearly,0,IF(int=None,0,0))))))</f>
        <v>0</v>
      </c>
      <c r="I450" s="11">
        <f t="shared" si="73"/>
        <v>0</v>
      </c>
      <c r="J450" s="19">
        <f t="shared" si="74"/>
        <v>0</v>
      </c>
      <c r="K450" s="11">
        <f t="shared" si="75"/>
        <v>0</v>
      </c>
      <c r="L450" s="11">
        <f t="shared" si="76"/>
        <v>0</v>
      </c>
      <c r="M450" s="11">
        <f t="shared" si="80"/>
        <v>591.21120761835675</v>
      </c>
      <c r="N450" s="11">
        <f t="shared" si="81"/>
        <v>1215.1917962403147</v>
      </c>
      <c r="O450" s="11">
        <f t="shared" si="82"/>
        <v>1193.202158352688</v>
      </c>
      <c r="P450" s="11">
        <f t="shared" si="83"/>
        <v>186.9105975477531</v>
      </c>
      <c r="Q450" s="13">
        <f t="shared" si="77"/>
        <v>-104182.55999999978</v>
      </c>
      <c r="R450" s="13">
        <f t="shared" si="78"/>
        <v>186142.85290535961</v>
      </c>
      <c r="S450" s="13"/>
      <c r="T450" s="13">
        <f t="shared" si="79"/>
        <v>104182.55999999978</v>
      </c>
      <c r="U450" s="5">
        <f t="shared" si="84"/>
        <v>0.78669878053831654</v>
      </c>
    </row>
    <row r="451" spans="1:21" ht="12.75" customHeight="1" x14ac:dyDescent="0.2">
      <c r="A451" s="6">
        <v>42210</v>
      </c>
      <c r="B451" s="13">
        <v>96.380290000000002</v>
      </c>
      <c r="C451" s="13">
        <v>43.832509999999999</v>
      </c>
      <c r="D451" s="13">
        <v>44.854799999999997</v>
      </c>
      <c r="E451" s="13">
        <v>97.980002999999996</v>
      </c>
      <c r="F451" s="13"/>
      <c r="G451" s="46"/>
      <c r="H451" s="13">
        <f>IF(int=Weekly,-$B$4,IF(int=Bi_Weekly,-$B$4,IF(int=Monthly,0,IF(int=Quarterly,0,IF(int=Yearly,0,IF(int=None,0,0))))))</f>
        <v>-489.12</v>
      </c>
      <c r="I451" s="11">
        <f t="shared" si="73"/>
        <v>1.627519319562122</v>
      </c>
      <c r="J451" s="19">
        <f t="shared" si="74"/>
        <v>3.24164324607466</v>
      </c>
      <c r="K451" s="11">
        <f t="shared" si="75"/>
        <v>3.1535867733219192</v>
      </c>
      <c r="L451" s="11">
        <f t="shared" si="76"/>
        <v>0.49720708826677634</v>
      </c>
      <c r="M451" s="11">
        <f t="shared" si="80"/>
        <v>592.83872693791886</v>
      </c>
      <c r="N451" s="11">
        <f t="shared" si="81"/>
        <v>1218.4334394863895</v>
      </c>
      <c r="O451" s="11">
        <f t="shared" si="82"/>
        <v>1196.3557451260099</v>
      </c>
      <c r="P451" s="11">
        <f t="shared" si="83"/>
        <v>187.40780463601988</v>
      </c>
      <c r="Q451" s="13">
        <f t="shared" si="77"/>
        <v>-104671.67999999977</v>
      </c>
      <c r="R451" s="13">
        <f t="shared" si="78"/>
        <v>182569.47928306778</v>
      </c>
      <c r="S451" s="13"/>
      <c r="T451" s="13">
        <f t="shared" si="79"/>
        <v>104671.67999999977</v>
      </c>
      <c r="U451" s="5">
        <f t="shared" si="84"/>
        <v>0.74421084368826573</v>
      </c>
    </row>
    <row r="452" spans="1:21" ht="12.75" customHeight="1" x14ac:dyDescent="0.2">
      <c r="A452" s="6">
        <v>42217</v>
      </c>
      <c r="B452" s="13">
        <v>97.514089999999996</v>
      </c>
      <c r="C452" s="13">
        <v>44.62133</v>
      </c>
      <c r="D452" s="13">
        <v>45.551969999999997</v>
      </c>
      <c r="E452" s="13">
        <v>102.989998</v>
      </c>
      <c r="F452" s="13"/>
      <c r="G452" s="46"/>
      <c r="H452" s="13">
        <f>IF(int=Weekly,-$B$4,IF(int=Bi_Weekly,0,IF(int=Monthly,0,IF(int=Quarterly,0,IF(int=Yearly,0,IF(int=None,0,0))))))</f>
        <v>0</v>
      </c>
      <c r="I452" s="11">
        <f t="shared" si="73"/>
        <v>0</v>
      </c>
      <c r="J452" s="19">
        <f t="shared" si="74"/>
        <v>0</v>
      </c>
      <c r="K452" s="11">
        <f t="shared" si="75"/>
        <v>0</v>
      </c>
      <c r="L452" s="11">
        <f t="shared" si="76"/>
        <v>0</v>
      </c>
      <c r="M452" s="11">
        <f t="shared" si="80"/>
        <v>592.83872693791886</v>
      </c>
      <c r="N452" s="11">
        <f t="shared" si="81"/>
        <v>1218.4334394863895</v>
      </c>
      <c r="O452" s="11">
        <f t="shared" si="82"/>
        <v>1196.3557451260099</v>
      </c>
      <c r="P452" s="11">
        <f t="shared" si="83"/>
        <v>187.40780463601988</v>
      </c>
      <c r="Q452" s="13">
        <f t="shared" si="77"/>
        <v>-104671.67999999977</v>
      </c>
      <c r="R452" s="13">
        <f t="shared" si="78"/>
        <v>185975.73999642255</v>
      </c>
      <c r="S452" s="13"/>
      <c r="T452" s="13">
        <f t="shared" si="79"/>
        <v>104671.67999999977</v>
      </c>
      <c r="U452" s="5">
        <f t="shared" si="84"/>
        <v>0.77675317713848635</v>
      </c>
    </row>
    <row r="453" spans="1:21" ht="12.75" customHeight="1" x14ac:dyDescent="0.2">
      <c r="A453" s="6">
        <v>42224</v>
      </c>
      <c r="B453" s="13">
        <v>96.364800000000002</v>
      </c>
      <c r="C453" s="13">
        <v>44.197389999999999</v>
      </c>
      <c r="D453" s="13">
        <v>44.83746</v>
      </c>
      <c r="E453" s="13">
        <v>102.470001</v>
      </c>
      <c r="F453" s="13"/>
      <c r="G453" s="46"/>
      <c r="H453" s="13">
        <f>IF(int=Weekly,-$B$4,IF(int=Bi_Weekly,-$B$4,IF(int=Monthly,-$B$4,IF(int=Quarterly,0,IF(int=Yearly,0,IF(int=None,0,0))))))</f>
        <v>-489.12</v>
      </c>
      <c r="I453" s="11">
        <f t="shared" si="73"/>
        <v>1.6277809324566646</v>
      </c>
      <c r="J453" s="19">
        <f t="shared" si="74"/>
        <v>3.2148812407248482</v>
      </c>
      <c r="K453" s="11">
        <f t="shared" si="75"/>
        <v>3.154806360574395</v>
      </c>
      <c r="L453" s="11">
        <f t="shared" si="76"/>
        <v>0.47542062578881022</v>
      </c>
      <c r="M453" s="11">
        <f t="shared" si="80"/>
        <v>594.46650787037549</v>
      </c>
      <c r="N453" s="11">
        <f t="shared" si="81"/>
        <v>1221.6483207271144</v>
      </c>
      <c r="O453" s="11">
        <f t="shared" si="82"/>
        <v>1199.5105514865843</v>
      </c>
      <c r="P453" s="11">
        <f t="shared" si="83"/>
        <v>187.88322526180869</v>
      </c>
      <c r="Q453" s="13">
        <f t="shared" si="77"/>
        <v>-105160.79999999977</v>
      </c>
      <c r="R453" s="13">
        <f t="shared" si="78"/>
        <v>184314.71406396694</v>
      </c>
      <c r="S453" s="13"/>
      <c r="T453" s="13">
        <f t="shared" si="79"/>
        <v>105160.79999999977</v>
      </c>
      <c r="U453" s="5">
        <f t="shared" si="84"/>
        <v>0.75269410335379083</v>
      </c>
    </row>
    <row r="454" spans="1:21" ht="12.75" customHeight="1" x14ac:dyDescent="0.2">
      <c r="A454" s="6">
        <v>42231</v>
      </c>
      <c r="B454" s="13">
        <v>97.063540000000003</v>
      </c>
      <c r="C454" s="13">
        <v>44.61598</v>
      </c>
      <c r="D454" s="13">
        <v>45.21902</v>
      </c>
      <c r="E454" s="13">
        <v>103.30999799999999</v>
      </c>
      <c r="F454" s="13"/>
      <c r="G454" s="46"/>
      <c r="H454" s="13">
        <f>IF(int=Weekly,-$B$4,IF(int=Bi_Weekly,0,IF(int=Monthly,0,IF(int=Quarterly,-$B$4,IF(int=Yearly,0,IF(int=None,0,0))))))</f>
        <v>0</v>
      </c>
      <c r="I454" s="11">
        <f t="shared" si="73"/>
        <v>0</v>
      </c>
      <c r="J454" s="19">
        <f t="shared" si="74"/>
        <v>0</v>
      </c>
      <c r="K454" s="11">
        <f t="shared" si="75"/>
        <v>0</v>
      </c>
      <c r="L454" s="11">
        <f t="shared" si="76"/>
        <v>0</v>
      </c>
      <c r="M454" s="11">
        <f t="shared" si="80"/>
        <v>594.46650787037549</v>
      </c>
      <c r="N454" s="11">
        <f t="shared" si="81"/>
        <v>1221.6483207271144</v>
      </c>
      <c r="O454" s="11">
        <f t="shared" si="82"/>
        <v>1199.5105514865843</v>
      </c>
      <c r="P454" s="11">
        <f t="shared" si="83"/>
        <v>187.88322526180869</v>
      </c>
      <c r="Q454" s="13">
        <f t="shared" si="77"/>
        <v>-105160.79999999977</v>
      </c>
      <c r="R454" s="13">
        <f t="shared" si="78"/>
        <v>185856.96795384493</v>
      </c>
      <c r="S454" s="13"/>
      <c r="T454" s="13">
        <f t="shared" si="79"/>
        <v>105160.79999999977</v>
      </c>
      <c r="U454" s="5">
        <f t="shared" si="84"/>
        <v>0.7673597762079154</v>
      </c>
    </row>
    <row r="455" spans="1:21" ht="12.75" customHeight="1" x14ac:dyDescent="0.2">
      <c r="A455" s="6">
        <v>42238</v>
      </c>
      <c r="B455" s="13">
        <v>91.528409999999994</v>
      </c>
      <c r="C455" s="13">
        <v>42.295859999999998</v>
      </c>
      <c r="D455" s="13">
        <v>43.304740000000002</v>
      </c>
      <c r="E455" s="13">
        <v>103.269997</v>
      </c>
      <c r="F455" s="13"/>
      <c r="G455" s="46"/>
      <c r="H455" s="13">
        <f>IF(int=Weekly,-$B$4,IF(int=Bi_Weekly,-$B$4,IF(int=Monthly,0,IF(int=Quarterly,0,IF(int=Yearly,0,IF(int=None,0,0))))))</f>
        <v>-489.12</v>
      </c>
      <c r="I455" s="11">
        <f t="shared" si="73"/>
        <v>1.7137933893968005</v>
      </c>
      <c r="J455" s="19">
        <f t="shared" si="74"/>
        <v>3.3594153186623941</v>
      </c>
      <c r="K455" s="11">
        <f t="shared" si="75"/>
        <v>3.2664669964535062</v>
      </c>
      <c r="L455" s="11">
        <f t="shared" si="76"/>
        <v>0.4717377110023544</v>
      </c>
      <c r="M455" s="11">
        <f t="shared" si="80"/>
        <v>596.18030125977225</v>
      </c>
      <c r="N455" s="11">
        <f t="shared" si="81"/>
        <v>1225.0077360457767</v>
      </c>
      <c r="O455" s="11">
        <f t="shared" si="82"/>
        <v>1202.7770184830379</v>
      </c>
      <c r="P455" s="11">
        <f t="shared" si="83"/>
        <v>188.35496297281105</v>
      </c>
      <c r="Q455" s="13">
        <f t="shared" si="77"/>
        <v>-105649.91999999977</v>
      </c>
      <c r="R455" s="13">
        <f t="shared" si="78"/>
        <v>177917.55327485752</v>
      </c>
      <c r="S455" s="13"/>
      <c r="T455" s="13">
        <f t="shared" si="79"/>
        <v>105649.91999999977</v>
      </c>
      <c r="U455" s="5">
        <f t="shared" si="84"/>
        <v>0.68402922855841175</v>
      </c>
    </row>
    <row r="456" spans="1:21" ht="12.75" customHeight="1" x14ac:dyDescent="0.2">
      <c r="A456" s="6">
        <v>42245</v>
      </c>
      <c r="B456" s="13">
        <v>92.391739999999999</v>
      </c>
      <c r="C456" s="13">
        <v>42.40645</v>
      </c>
      <c r="D456" s="13">
        <v>43.193170000000002</v>
      </c>
      <c r="E456" s="13">
        <v>105.260002</v>
      </c>
      <c r="F456" s="13"/>
      <c r="G456" s="46"/>
      <c r="H456" s="13">
        <f>IF(int=Weekly,-$B$4,IF(int=Bi_Weekly,0,IF(int=Monthly,0,IF(int=Quarterly,0,IF(int=Yearly,0,IF(int=None,0,0))))))</f>
        <v>0</v>
      </c>
      <c r="I456" s="11">
        <f t="shared" si="73"/>
        <v>0</v>
      </c>
      <c r="J456" s="19">
        <f t="shared" si="74"/>
        <v>0</v>
      </c>
      <c r="K456" s="11">
        <f t="shared" si="75"/>
        <v>0</v>
      </c>
      <c r="L456" s="11">
        <f t="shared" si="76"/>
        <v>0</v>
      </c>
      <c r="M456" s="11">
        <f t="shared" si="80"/>
        <v>596.18030125977225</v>
      </c>
      <c r="N456" s="11">
        <f t="shared" si="81"/>
        <v>1225.0077360457767</v>
      </c>
      <c r="O456" s="11">
        <f t="shared" si="82"/>
        <v>1202.7770184830379</v>
      </c>
      <c r="P456" s="11">
        <f t="shared" si="83"/>
        <v>188.35496297281105</v>
      </c>
      <c r="Q456" s="13">
        <f t="shared" si="77"/>
        <v>-105649.91999999977</v>
      </c>
      <c r="R456" s="13">
        <f t="shared" si="78"/>
        <v>178808.36070601197</v>
      </c>
      <c r="S456" s="13"/>
      <c r="T456" s="13">
        <f t="shared" si="79"/>
        <v>105649.91999999977</v>
      </c>
      <c r="U456" s="5">
        <f t="shared" si="84"/>
        <v>0.6924609190997244</v>
      </c>
    </row>
    <row r="457" spans="1:21" ht="12.75" customHeight="1" x14ac:dyDescent="0.2">
      <c r="A457" s="6">
        <v>42252</v>
      </c>
      <c r="B457" s="13">
        <v>89.282160000000005</v>
      </c>
      <c r="C457" s="13">
        <v>41.227209999999999</v>
      </c>
      <c r="D457" s="13">
        <v>42.289079999999998</v>
      </c>
      <c r="E457" s="13">
        <v>100.75</v>
      </c>
      <c r="F457" s="13"/>
      <c r="G457" s="46"/>
      <c r="H457" s="13">
        <f>IF(int=Weekly,-$B$4,IF(int=Bi_Weekly,-$B$4,IF(int=Monthly,-$B$4,IF(int=Quarterly,0,IF(int=Yearly,0,IF(int=None,0,0))))))</f>
        <v>-489.12</v>
      </c>
      <c r="I457" s="11">
        <f t="shared" si="73"/>
        <v>1.7569107199019378</v>
      </c>
      <c r="J457" s="19">
        <f t="shared" si="74"/>
        <v>3.4464946815464836</v>
      </c>
      <c r="K457" s="11">
        <f t="shared" si="75"/>
        <v>3.3449179788257397</v>
      </c>
      <c r="L457" s="11">
        <f t="shared" si="76"/>
        <v>0.48353699255583132</v>
      </c>
      <c r="M457" s="11">
        <f t="shared" si="80"/>
        <v>597.9372119796742</v>
      </c>
      <c r="N457" s="11">
        <f t="shared" si="81"/>
        <v>1228.4542307273232</v>
      </c>
      <c r="O457" s="11">
        <f t="shared" si="82"/>
        <v>1206.1219364618637</v>
      </c>
      <c r="P457" s="11">
        <f t="shared" si="83"/>
        <v>188.83849996536688</v>
      </c>
      <c r="Q457" s="13">
        <f t="shared" si="77"/>
        <v>-106139.03999999976</v>
      </c>
      <c r="R457" s="13">
        <f t="shared" si="78"/>
        <v>174062.13230780838</v>
      </c>
      <c r="S457" s="13"/>
      <c r="T457" s="13">
        <f t="shared" si="79"/>
        <v>106139.03999999976</v>
      </c>
      <c r="U457" s="5">
        <f t="shared" si="84"/>
        <v>0.63994447573493018</v>
      </c>
    </row>
    <row r="458" spans="1:21" ht="12.75" customHeight="1" x14ac:dyDescent="0.2">
      <c r="A458" s="6">
        <v>42259</v>
      </c>
      <c r="B458" s="13">
        <v>91.178269999999998</v>
      </c>
      <c r="C458" s="13">
        <v>42.084299999999999</v>
      </c>
      <c r="D458" s="13">
        <v>42.908200000000001</v>
      </c>
      <c r="E458" s="13">
        <v>103.389999</v>
      </c>
      <c r="F458" s="13"/>
      <c r="G458" s="46"/>
      <c r="H458" s="13">
        <f>IF(int=Weekly,-$B$4,IF(int=Bi_Weekly,0,IF(int=Monthly,0,IF(int=Quarterly,0,IF(int=Yearly,0,IF(int=None,0,0))))))</f>
        <v>0</v>
      </c>
      <c r="I458" s="11">
        <f t="shared" si="73"/>
        <v>0</v>
      </c>
      <c r="J458" s="19">
        <f t="shared" si="74"/>
        <v>0</v>
      </c>
      <c r="K458" s="11">
        <f t="shared" si="75"/>
        <v>0</v>
      </c>
      <c r="L458" s="11">
        <f t="shared" si="76"/>
        <v>0</v>
      </c>
      <c r="M458" s="11">
        <f t="shared" si="80"/>
        <v>597.9372119796742</v>
      </c>
      <c r="N458" s="11">
        <f t="shared" si="81"/>
        <v>1228.4542307273232</v>
      </c>
      <c r="O458" s="11">
        <f t="shared" si="82"/>
        <v>1206.1219364618637</v>
      </c>
      <c r="P458" s="11">
        <f t="shared" si="83"/>
        <v>188.83849996536688</v>
      </c>
      <c r="Q458" s="13">
        <f t="shared" si="77"/>
        <v>-106139.03999999976</v>
      </c>
      <c r="R458" s="13">
        <f t="shared" si="78"/>
        <v>177494.05053580157</v>
      </c>
      <c r="S458" s="13"/>
      <c r="T458" s="13">
        <f t="shared" si="79"/>
        <v>106139.03999999976</v>
      </c>
      <c r="U458" s="5">
        <f t="shared" si="84"/>
        <v>0.67227865011594168</v>
      </c>
    </row>
    <row r="459" spans="1:21" ht="12.75" customHeight="1" x14ac:dyDescent="0.2">
      <c r="A459" s="6">
        <v>42266</v>
      </c>
      <c r="B459" s="13">
        <v>91.066019999999995</v>
      </c>
      <c r="C459" s="13">
        <v>42.048729999999999</v>
      </c>
      <c r="D459" s="13">
        <v>42.988810000000001</v>
      </c>
      <c r="E459" s="13">
        <v>104.989998</v>
      </c>
      <c r="F459" s="13"/>
      <c r="G459" s="46"/>
      <c r="H459" s="13">
        <f>IF(int=Weekly,-$B$4,IF(int=Bi_Weekly,-$B$4,IF(int=Monthly,0,IF(int=Quarterly,0,IF(int=Yearly,0,IF(int=None,0,0))))))</f>
        <v>-489.12</v>
      </c>
      <c r="I459" s="11">
        <f t="shared" si="73"/>
        <v>1.7224952183042588</v>
      </c>
      <c r="J459" s="19">
        <f t="shared" si="74"/>
        <v>3.3791593705683858</v>
      </c>
      <c r="K459" s="11">
        <f t="shared" si="75"/>
        <v>3.2904726602108783</v>
      </c>
      <c r="L459" s="11">
        <f t="shared" si="76"/>
        <v>0.46400945735802385</v>
      </c>
      <c r="M459" s="11">
        <f t="shared" si="80"/>
        <v>599.65970719797849</v>
      </c>
      <c r="N459" s="11">
        <f t="shared" si="81"/>
        <v>1231.8333900978917</v>
      </c>
      <c r="O459" s="11">
        <f t="shared" si="82"/>
        <v>1209.4124091220747</v>
      </c>
      <c r="P459" s="11">
        <f t="shared" si="83"/>
        <v>189.30250942272491</v>
      </c>
      <c r="Q459" s="13">
        <f t="shared" si="77"/>
        <v>-106628.15999999976</v>
      </c>
      <c r="R459" s="13">
        <f t="shared" si="78"/>
        <v>178271.72286717419</v>
      </c>
      <c r="S459" s="13"/>
      <c r="T459" s="13">
        <f t="shared" si="79"/>
        <v>106628.15999999976</v>
      </c>
      <c r="U459" s="5">
        <f t="shared" si="84"/>
        <v>0.67190095812564521</v>
      </c>
    </row>
    <row r="460" spans="1:21" ht="12.75" customHeight="1" x14ac:dyDescent="0.2">
      <c r="A460" s="6">
        <v>42273</v>
      </c>
      <c r="B460" s="13">
        <v>89.82311</v>
      </c>
      <c r="C460" s="13">
        <v>41.309139999999999</v>
      </c>
      <c r="D460" s="13">
        <v>42.426850000000002</v>
      </c>
      <c r="E460" s="13">
        <v>103.540001</v>
      </c>
      <c r="F460" s="13"/>
      <c r="G460" s="46"/>
      <c r="H460" s="13">
        <f>IF(int=Weekly,-$B$4,IF(int=Bi_Weekly,0,IF(int=Monthly,0,IF(int=Quarterly,0,IF(int=Yearly,0,IF(int=None,0,0))))))</f>
        <v>0</v>
      </c>
      <c r="I460" s="11">
        <f t="shared" si="73"/>
        <v>0</v>
      </c>
      <c r="J460" s="19">
        <f t="shared" si="74"/>
        <v>0</v>
      </c>
      <c r="K460" s="11">
        <f t="shared" si="75"/>
        <v>0</v>
      </c>
      <c r="L460" s="11">
        <f t="shared" si="76"/>
        <v>0</v>
      </c>
      <c r="M460" s="11">
        <f t="shared" si="80"/>
        <v>599.65970719797849</v>
      </c>
      <c r="N460" s="11">
        <f t="shared" si="81"/>
        <v>1231.8333900978917</v>
      </c>
      <c r="O460" s="11">
        <f t="shared" si="82"/>
        <v>1209.4124091220747</v>
      </c>
      <c r="P460" s="11">
        <f t="shared" si="83"/>
        <v>189.30250942272491</v>
      </c>
      <c r="Q460" s="13">
        <f t="shared" si="77"/>
        <v>-106628.15999999976</v>
      </c>
      <c r="R460" s="13">
        <f t="shared" si="78"/>
        <v>175661.21869533256</v>
      </c>
      <c r="S460" s="13"/>
      <c r="T460" s="13">
        <f t="shared" si="79"/>
        <v>106628.15999999976</v>
      </c>
      <c r="U460" s="5">
        <f t="shared" si="84"/>
        <v>0.64741864339901367</v>
      </c>
    </row>
    <row r="461" spans="1:21" ht="12.75" customHeight="1" x14ac:dyDescent="0.2">
      <c r="A461" s="6">
        <v>42280</v>
      </c>
      <c r="B461" s="13">
        <v>90.803539999999998</v>
      </c>
      <c r="C461" s="13">
        <v>41.26867</v>
      </c>
      <c r="D461" s="13">
        <v>41.92221</v>
      </c>
      <c r="E461" s="13">
        <v>98.639999000000003</v>
      </c>
      <c r="F461" s="13"/>
      <c r="G461" s="46"/>
      <c r="H461" s="13">
        <f>IF(int=Weekly,-$B$4,IF(int=Bi_Weekly,-$B$4,IF(int=Monthly,-$B$4,IF(int=Quarterly,0,IF(int=Yearly,0,IF(int=None,0,0))))))</f>
        <v>-489.12</v>
      </c>
      <c r="I461" s="11">
        <f t="shared" si="73"/>
        <v>1.7274743253401794</v>
      </c>
      <c r="J461" s="19">
        <f t="shared" si="74"/>
        <v>3.4430322082102478</v>
      </c>
      <c r="K461" s="11">
        <f t="shared" si="75"/>
        <v>3.3741900534346834</v>
      </c>
      <c r="L461" s="11">
        <f t="shared" si="76"/>
        <v>0.49388029697769975</v>
      </c>
      <c r="M461" s="11">
        <f t="shared" si="80"/>
        <v>601.38718152331865</v>
      </c>
      <c r="N461" s="11">
        <f t="shared" si="81"/>
        <v>1235.2764223061019</v>
      </c>
      <c r="O461" s="11">
        <f t="shared" si="82"/>
        <v>1212.7865991755093</v>
      </c>
      <c r="P461" s="11">
        <f t="shared" si="83"/>
        <v>189.7963897197026</v>
      </c>
      <c r="Q461" s="13">
        <f t="shared" si="77"/>
        <v>-107117.27999999975</v>
      </c>
      <c r="R461" s="13">
        <f t="shared" si="78"/>
        <v>175150.51021184769</v>
      </c>
      <c r="S461" s="13"/>
      <c r="T461" s="13">
        <f t="shared" si="79"/>
        <v>107117.27999999975</v>
      </c>
      <c r="U461" s="5">
        <f t="shared" si="84"/>
        <v>0.63512843317014833</v>
      </c>
    </row>
    <row r="462" spans="1:21" ht="12.75" customHeight="1" x14ac:dyDescent="0.2">
      <c r="A462" s="6">
        <v>42287</v>
      </c>
      <c r="B462" s="13">
        <v>93.807090000000002</v>
      </c>
      <c r="C462" s="13">
        <v>42.956989999999998</v>
      </c>
      <c r="D462" s="13">
        <v>44.036349999999999</v>
      </c>
      <c r="E462" s="13">
        <v>97.650002000000001</v>
      </c>
      <c r="F462" s="13"/>
      <c r="G462" s="46"/>
      <c r="H462" s="13">
        <f>IF(int=Weekly,-$B$4,IF(int=Bi_Weekly,0,IF(int=Monthly,0,IF(int=Quarterly,0,IF(int=Yearly,0,IF(int=None,0,0))))))</f>
        <v>0</v>
      </c>
      <c r="I462" s="11">
        <f t="shared" si="73"/>
        <v>0</v>
      </c>
      <c r="J462" s="19">
        <f t="shared" si="74"/>
        <v>0</v>
      </c>
      <c r="K462" s="11">
        <f t="shared" si="75"/>
        <v>0</v>
      </c>
      <c r="L462" s="11">
        <f t="shared" si="76"/>
        <v>0</v>
      </c>
      <c r="M462" s="11">
        <f t="shared" si="80"/>
        <v>601.38718152331865</v>
      </c>
      <c r="N462" s="11">
        <f t="shared" si="81"/>
        <v>1235.2764223061019</v>
      </c>
      <c r="O462" s="11">
        <f t="shared" si="82"/>
        <v>1212.7865991755093</v>
      </c>
      <c r="P462" s="11">
        <f t="shared" si="83"/>
        <v>189.7963897197026</v>
      </c>
      <c r="Q462" s="13">
        <f t="shared" si="77"/>
        <v>-107117.27999999975</v>
      </c>
      <c r="R462" s="13">
        <f t="shared" si="78"/>
        <v>181418.45137456743</v>
      </c>
      <c r="S462" s="13"/>
      <c r="T462" s="13">
        <f t="shared" si="79"/>
        <v>107117.27999999975</v>
      </c>
      <c r="U462" s="5">
        <f t="shared" si="84"/>
        <v>0.69364318599732822</v>
      </c>
    </row>
    <row r="463" spans="1:21" ht="12.75" customHeight="1" x14ac:dyDescent="0.2">
      <c r="A463" s="6">
        <v>42294</v>
      </c>
      <c r="B463" s="13">
        <v>94.671009999999995</v>
      </c>
      <c r="C463" s="13">
        <v>42.722329999999999</v>
      </c>
      <c r="D463" s="13">
        <v>43.924660000000003</v>
      </c>
      <c r="E463" s="13">
        <v>100.260002</v>
      </c>
      <c r="F463" s="13"/>
      <c r="G463" s="46"/>
      <c r="H463" s="13">
        <f>IF(int=Weekly,-$B$4,IF(int=Bi_Weekly,-$B$4,IF(int=Monthly,0,IF(int=Quarterly,0,IF(int=Yearly,0,IF(int=None,0,0))))))</f>
        <v>-489.12</v>
      </c>
      <c r="I463" s="11">
        <f t="shared" si="73"/>
        <v>1.6569040934495154</v>
      </c>
      <c r="J463" s="19">
        <f t="shared" si="74"/>
        <v>3.3258804002497055</v>
      </c>
      <c r="K463" s="11">
        <f t="shared" si="75"/>
        <v>3.2203665093822011</v>
      </c>
      <c r="L463" s="11">
        <f t="shared" si="76"/>
        <v>0.48590016984041162</v>
      </c>
      <c r="M463" s="11">
        <f t="shared" si="80"/>
        <v>603.04408561676814</v>
      </c>
      <c r="N463" s="11">
        <f t="shared" si="81"/>
        <v>1238.6023027063516</v>
      </c>
      <c r="O463" s="11">
        <f t="shared" si="82"/>
        <v>1216.0069656848916</v>
      </c>
      <c r="P463" s="11">
        <f t="shared" si="83"/>
        <v>190.28228988954302</v>
      </c>
      <c r="Q463" s="13">
        <f t="shared" si="77"/>
        <v>-107606.39999999975</v>
      </c>
      <c r="R463" s="13">
        <f t="shared" si="78"/>
        <v>182497.16426507724</v>
      </c>
      <c r="S463" s="13"/>
      <c r="T463" s="13">
        <f t="shared" si="79"/>
        <v>107606.39999999975</v>
      </c>
      <c r="U463" s="5">
        <f t="shared" si="84"/>
        <v>0.6959694243565222</v>
      </c>
    </row>
    <row r="464" spans="1:21" ht="12.75" customHeight="1" x14ac:dyDescent="0.2">
      <c r="A464" s="6">
        <v>42301</v>
      </c>
      <c r="B464" s="13">
        <v>96.637950000000004</v>
      </c>
      <c r="C464" s="13">
        <v>42.891649999999998</v>
      </c>
      <c r="D464" s="13">
        <v>44.233620000000002</v>
      </c>
      <c r="E464" s="13">
        <v>98.769997000000004</v>
      </c>
      <c r="F464" s="13"/>
      <c r="G464" s="46"/>
      <c r="H464" s="13">
        <f>IF(int=Weekly,-$B$4,IF(int=Bi_Weekly,0,IF(int=Monthly,0,IF(int=Quarterly,0,IF(int=Yearly,0,IF(int=None,0,0))))))</f>
        <v>0</v>
      </c>
      <c r="I464" s="11">
        <f t="shared" si="73"/>
        <v>0</v>
      </c>
      <c r="J464" s="19">
        <f t="shared" si="74"/>
        <v>0</v>
      </c>
      <c r="K464" s="11">
        <f t="shared" si="75"/>
        <v>0</v>
      </c>
      <c r="L464" s="11">
        <f t="shared" si="76"/>
        <v>0</v>
      </c>
      <c r="M464" s="11">
        <f t="shared" si="80"/>
        <v>603.04408561676814</v>
      </c>
      <c r="N464" s="11">
        <f t="shared" si="81"/>
        <v>1238.6023027063516</v>
      </c>
      <c r="O464" s="11">
        <f t="shared" si="82"/>
        <v>1216.0069656848916</v>
      </c>
      <c r="P464" s="11">
        <f t="shared" si="83"/>
        <v>190.28228988954302</v>
      </c>
      <c r="Q464" s="13">
        <f t="shared" si="77"/>
        <v>-107606.39999999975</v>
      </c>
      <c r="R464" s="13">
        <f t="shared" si="78"/>
        <v>183985.21188950568</v>
      </c>
      <c r="S464" s="13"/>
      <c r="T464" s="13">
        <f t="shared" si="79"/>
        <v>107606.39999999975</v>
      </c>
      <c r="U464" s="5">
        <f t="shared" si="84"/>
        <v>0.7097980407253297</v>
      </c>
    </row>
    <row r="465" spans="1:21" ht="12.75" customHeight="1" x14ac:dyDescent="0.2">
      <c r="A465" s="6">
        <v>42308</v>
      </c>
      <c r="B465" s="13">
        <v>96.857290000000006</v>
      </c>
      <c r="C465" s="13">
        <v>43.049619999999997</v>
      </c>
      <c r="D465" s="13">
        <v>44.152520000000003</v>
      </c>
      <c r="E465" s="13">
        <v>92.269997000000004</v>
      </c>
      <c r="F465" s="13"/>
      <c r="G465" s="46"/>
      <c r="H465" s="13">
        <f>IF(int=Weekly,-$B$4,IF(int=Bi_Weekly,-$B$4,IF(int=Monthly,-$B$4,IF(int=Quarterly,0,IF(int=Yearly,0,IF(int=None,0,0))))))</f>
        <v>-489.12</v>
      </c>
      <c r="I465" s="11">
        <f t="shared" si="73"/>
        <v>1.6195041591603481</v>
      </c>
      <c r="J465" s="19">
        <f t="shared" si="74"/>
        <v>3.3005949878303227</v>
      </c>
      <c r="K465" s="11">
        <f t="shared" si="75"/>
        <v>3.2037470114956066</v>
      </c>
      <c r="L465" s="11">
        <f t="shared" si="76"/>
        <v>0.5279760873949092</v>
      </c>
      <c r="M465" s="11">
        <f t="shared" si="80"/>
        <v>604.66358977592847</v>
      </c>
      <c r="N465" s="11">
        <f t="shared" si="81"/>
        <v>1241.9028976941818</v>
      </c>
      <c r="O465" s="11">
        <f t="shared" si="82"/>
        <v>1219.2107126963872</v>
      </c>
      <c r="P465" s="11">
        <f t="shared" si="83"/>
        <v>190.81026597693793</v>
      </c>
      <c r="Q465" s="13">
        <f t="shared" si="77"/>
        <v>-108095.51999999974</v>
      </c>
      <c r="R465" s="13">
        <f t="shared" si="78"/>
        <v>183466.81253580432</v>
      </c>
      <c r="S465" s="13"/>
      <c r="T465" s="13">
        <f t="shared" si="79"/>
        <v>108095.51999999974</v>
      </c>
      <c r="U465" s="5">
        <f t="shared" si="84"/>
        <v>0.69726564556796378</v>
      </c>
    </row>
    <row r="466" spans="1:21" ht="12.75" customHeight="1" x14ac:dyDescent="0.2">
      <c r="A466" s="6">
        <v>42315</v>
      </c>
      <c r="B466" s="13">
        <v>97.842609999999993</v>
      </c>
      <c r="C466" s="13">
        <v>43.618989999999997</v>
      </c>
      <c r="D466" s="13">
        <v>45.389360000000003</v>
      </c>
      <c r="E466" s="13">
        <v>89.190002000000007</v>
      </c>
      <c r="F466" s="13"/>
      <c r="G466" s="46"/>
      <c r="H466" s="13">
        <f>IF(int=Weekly,-$B$4,IF(int=Bi_Weekly,0,IF(int=Monthly,0,IF(int=Quarterly,0,IF(int=Yearly,0,IF(int=None,0,0))))))</f>
        <v>0</v>
      </c>
      <c r="I466" s="11">
        <f t="shared" si="73"/>
        <v>0</v>
      </c>
      <c r="J466" s="19">
        <f t="shared" si="74"/>
        <v>0</v>
      </c>
      <c r="K466" s="11">
        <f t="shared" si="75"/>
        <v>0</v>
      </c>
      <c r="L466" s="11">
        <f t="shared" si="76"/>
        <v>0</v>
      </c>
      <c r="M466" s="11">
        <f t="shared" si="80"/>
        <v>604.66358977592847</v>
      </c>
      <c r="N466" s="11">
        <f t="shared" si="81"/>
        <v>1241.9028976941818</v>
      </c>
      <c r="O466" s="11">
        <f t="shared" si="82"/>
        <v>1219.2107126963872</v>
      </c>
      <c r="P466" s="11">
        <f t="shared" si="83"/>
        <v>190.81026597693793</v>
      </c>
      <c r="Q466" s="13">
        <f t="shared" si="77"/>
        <v>-108095.51999999974</v>
      </c>
      <c r="R466" s="13">
        <f t="shared" si="78"/>
        <v>185689.97582967623</v>
      </c>
      <c r="S466" s="13"/>
      <c r="T466" s="13">
        <f t="shared" si="79"/>
        <v>108095.51999999974</v>
      </c>
      <c r="U466" s="5">
        <f t="shared" si="84"/>
        <v>0.7178323008176164</v>
      </c>
    </row>
    <row r="467" spans="1:21" ht="12.75" customHeight="1" x14ac:dyDescent="0.2">
      <c r="A467" s="6">
        <v>42322</v>
      </c>
      <c r="B467" s="13">
        <v>94.359539999999996</v>
      </c>
      <c r="C467" s="13">
        <v>41.930489999999999</v>
      </c>
      <c r="D467" s="13">
        <v>43.326509999999999</v>
      </c>
      <c r="E467" s="13">
        <v>90.010002</v>
      </c>
      <c r="F467" s="13"/>
      <c r="G467" s="46"/>
      <c r="H467" s="13">
        <f>IF(int=Weekly,-$B$4,IF(int=Bi_Weekly,-$B$4,IF(int=Monthly,0,IF(int=Quarterly,-$B$4,IF(int=Yearly,0,IF(int=None,0,0))))))</f>
        <v>-489.12</v>
      </c>
      <c r="I467" s="11">
        <f t="shared" si="73"/>
        <v>1.662373343490229</v>
      </c>
      <c r="J467" s="19">
        <f t="shared" si="74"/>
        <v>3.3886882791019137</v>
      </c>
      <c r="K467" s="11">
        <f t="shared" si="75"/>
        <v>3.2648257152491631</v>
      </c>
      <c r="L467" s="11">
        <f t="shared" si="76"/>
        <v>0.5412326510113844</v>
      </c>
      <c r="M467" s="11">
        <f t="shared" si="80"/>
        <v>606.3259631194187</v>
      </c>
      <c r="N467" s="11">
        <f t="shared" si="81"/>
        <v>1245.2915859732836</v>
      </c>
      <c r="O467" s="11">
        <f t="shared" si="82"/>
        <v>1222.4755384116363</v>
      </c>
      <c r="P467" s="11">
        <f t="shared" si="83"/>
        <v>191.35149862794933</v>
      </c>
      <c r="Q467" s="13">
        <f t="shared" si="77"/>
        <v>-108584.63999999974</v>
      </c>
      <c r="R467" s="13">
        <f t="shared" si="78"/>
        <v>179617.47277669408</v>
      </c>
      <c r="S467" s="13"/>
      <c r="T467" s="13">
        <f t="shared" si="79"/>
        <v>108584.63999999974</v>
      </c>
      <c r="U467" s="5">
        <f t="shared" si="84"/>
        <v>0.65417017339371863</v>
      </c>
    </row>
    <row r="468" spans="1:21" ht="12.75" customHeight="1" x14ac:dyDescent="0.2">
      <c r="A468" s="6">
        <v>42329</v>
      </c>
      <c r="B468" s="13">
        <v>97.50009</v>
      </c>
      <c r="C468" s="13">
        <v>43.165349999999997</v>
      </c>
      <c r="D468" s="13">
        <v>44.616869999999999</v>
      </c>
      <c r="E468" s="13">
        <v>92.480002999999996</v>
      </c>
      <c r="F468" s="13"/>
      <c r="G468" s="46"/>
      <c r="H468" s="13">
        <f>IF(int=Weekly,-$B$4,IF(int=Bi_Weekly,0,IF(int=Monthly,0,IF(int=Quarterly,0,IF(int=Yearly,0,IF(int=None,0,0))))))</f>
        <v>0</v>
      </c>
      <c r="I468" s="11">
        <f t="shared" si="73"/>
        <v>0</v>
      </c>
      <c r="J468" s="19">
        <f t="shared" si="74"/>
        <v>0</v>
      </c>
      <c r="K468" s="11">
        <f t="shared" si="75"/>
        <v>0</v>
      </c>
      <c r="L468" s="11">
        <f t="shared" si="76"/>
        <v>0</v>
      </c>
      <c r="M468" s="11">
        <f t="shared" si="80"/>
        <v>606.3259631194187</v>
      </c>
      <c r="N468" s="11">
        <f t="shared" si="81"/>
        <v>1245.2915859732836</v>
      </c>
      <c r="O468" s="11">
        <f t="shared" si="82"/>
        <v>1222.4755384116363</v>
      </c>
      <c r="P468" s="11">
        <f t="shared" si="83"/>
        <v>191.35149862794933</v>
      </c>
      <c r="Q468" s="13">
        <f t="shared" si="77"/>
        <v>-108584.63999999974</v>
      </c>
      <c r="R468" s="13">
        <f t="shared" si="78"/>
        <v>185109.50247673111</v>
      </c>
      <c r="S468" s="13"/>
      <c r="T468" s="13">
        <f t="shared" si="79"/>
        <v>108584.63999999974</v>
      </c>
      <c r="U468" s="5">
        <f t="shared" si="84"/>
        <v>0.70474850288891289</v>
      </c>
    </row>
    <row r="469" spans="1:21" ht="12.75" customHeight="1" x14ac:dyDescent="0.2">
      <c r="A469" s="6">
        <v>42336</v>
      </c>
      <c r="B469" s="13">
        <v>97.581019999999995</v>
      </c>
      <c r="C469" s="13">
        <v>43.839039999999997</v>
      </c>
      <c r="D469" s="13">
        <v>45.510390000000001</v>
      </c>
      <c r="E469" s="13">
        <v>90.089995999999999</v>
      </c>
      <c r="F469" s="13"/>
      <c r="G469" s="46"/>
      <c r="H469" s="13">
        <f>IF(int=Weekly,-$B$4,IF(int=Bi_Weekly,-$B$4,IF(int=Monthly,-$B$4,IF(int=Quarterly,0,IF(int=Yearly,0,IF(int=None,0,0))))))</f>
        <v>-489.12</v>
      </c>
      <c r="I469" s="11">
        <f t="shared" si="73"/>
        <v>1.6074927685732328</v>
      </c>
      <c r="J469" s="19">
        <f t="shared" si="74"/>
        <v>3.241160390373512</v>
      </c>
      <c r="K469" s="11">
        <f t="shared" si="75"/>
        <v>3.1081584666710174</v>
      </c>
      <c r="L469" s="11">
        <f t="shared" si="76"/>
        <v>0.54075207196146402</v>
      </c>
      <c r="M469" s="11">
        <f t="shared" si="80"/>
        <v>607.93345588799195</v>
      </c>
      <c r="N469" s="11">
        <f t="shared" si="81"/>
        <v>1248.5327463636572</v>
      </c>
      <c r="O469" s="11">
        <f t="shared" si="82"/>
        <v>1225.5836968783074</v>
      </c>
      <c r="P469" s="11">
        <f t="shared" si="83"/>
        <v>191.89225069991079</v>
      </c>
      <c r="Q469" s="13">
        <f t="shared" si="77"/>
        <v>-109073.75999999973</v>
      </c>
      <c r="R469" s="13">
        <f t="shared" si="78"/>
        <v>187121.60784738098</v>
      </c>
      <c r="S469" s="13"/>
      <c r="T469" s="13">
        <f t="shared" si="79"/>
        <v>109073.75999999973</v>
      </c>
      <c r="U469" s="5">
        <f t="shared" si="84"/>
        <v>0.71555108989899541</v>
      </c>
    </row>
    <row r="470" spans="1:21" ht="12.75" customHeight="1" x14ac:dyDescent="0.2">
      <c r="A470" s="6">
        <v>42343</v>
      </c>
      <c r="B470" s="13">
        <v>97.689490000000006</v>
      </c>
      <c r="C470" s="13">
        <v>43.257649999999998</v>
      </c>
      <c r="D470" s="13">
        <v>44.931739999999998</v>
      </c>
      <c r="E470" s="13">
        <v>88.669998000000007</v>
      </c>
      <c r="F470" s="13"/>
      <c r="G470" s="46"/>
      <c r="H470" s="13">
        <f>IF(int=Weekly,-$B$4,IF(int=Bi_Weekly,0,IF(int=Monthly,0,IF(int=Quarterly,0,IF(int=Yearly,0,IF(int=None,0,0))))))</f>
        <v>0</v>
      </c>
      <c r="I470" s="11">
        <f t="shared" si="73"/>
        <v>0</v>
      </c>
      <c r="J470" s="19">
        <f t="shared" si="74"/>
        <v>0</v>
      </c>
      <c r="K470" s="11">
        <f t="shared" si="75"/>
        <v>0</v>
      </c>
      <c r="L470" s="11">
        <f t="shared" si="76"/>
        <v>0</v>
      </c>
      <c r="M470" s="11">
        <f t="shared" si="80"/>
        <v>607.93345588799195</v>
      </c>
      <c r="N470" s="11">
        <f t="shared" si="81"/>
        <v>1248.5327463636572</v>
      </c>
      <c r="O470" s="11">
        <f t="shared" si="82"/>
        <v>1225.5836968783074</v>
      </c>
      <c r="P470" s="11">
        <f t="shared" si="83"/>
        <v>191.89225069991079</v>
      </c>
      <c r="Q470" s="13">
        <f t="shared" si="77"/>
        <v>-109073.75999999973</v>
      </c>
      <c r="R470" s="13">
        <f t="shared" si="78"/>
        <v>185479.99531752482</v>
      </c>
      <c r="S470" s="13"/>
      <c r="T470" s="13">
        <f t="shared" si="79"/>
        <v>109073.75999999973</v>
      </c>
      <c r="U470" s="5">
        <f t="shared" si="84"/>
        <v>0.70050060910639989</v>
      </c>
    </row>
    <row r="471" spans="1:21" ht="12.75" customHeight="1" x14ac:dyDescent="0.2">
      <c r="A471" s="6">
        <v>42350</v>
      </c>
      <c r="B471" s="13">
        <v>94.039529999999999</v>
      </c>
      <c r="C471" s="13">
        <v>41.485869999999998</v>
      </c>
      <c r="D471" s="13">
        <v>42.762529999999998</v>
      </c>
      <c r="E471" s="13">
        <v>91.5</v>
      </c>
      <c r="F471" s="13"/>
      <c r="G471" s="46"/>
      <c r="H471" s="13">
        <f>IF(int=Weekly,-$B$4,IF(int=Bi_Weekly,-$B$4,IF(int=Monthly,0,IF(int=Quarterly,0,IF(int=Yearly,0,IF(int=None,0,0))))))</f>
        <v>-489.12</v>
      </c>
      <c r="I471" s="11">
        <f t="shared" si="73"/>
        <v>1.668030284711121</v>
      </c>
      <c r="J471" s="19">
        <f t="shared" si="74"/>
        <v>3.4250061526972919</v>
      </c>
      <c r="K471" s="11">
        <f t="shared" si="75"/>
        <v>3.3078843557666024</v>
      </c>
      <c r="L471" s="11">
        <f t="shared" si="76"/>
        <v>0.53241914754098374</v>
      </c>
      <c r="M471" s="11">
        <f t="shared" si="80"/>
        <v>609.60148617270306</v>
      </c>
      <c r="N471" s="11">
        <f t="shared" si="81"/>
        <v>1251.9577525163545</v>
      </c>
      <c r="O471" s="11">
        <f t="shared" si="82"/>
        <v>1228.891581234074</v>
      </c>
      <c r="P471" s="11">
        <f t="shared" si="83"/>
        <v>192.42466984745178</v>
      </c>
      <c r="Q471" s="13">
        <f t="shared" si="77"/>
        <v>-109562.87999999973</v>
      </c>
      <c r="R471" s="13">
        <f t="shared" si="78"/>
        <v>179422.56421367952</v>
      </c>
      <c r="S471" s="13"/>
      <c r="T471" s="13">
        <f t="shared" si="79"/>
        <v>109562.87999999973</v>
      </c>
      <c r="U471" s="5">
        <f t="shared" si="84"/>
        <v>0.63762183153345342</v>
      </c>
    </row>
    <row r="472" spans="1:21" ht="12.75" customHeight="1" x14ac:dyDescent="0.2">
      <c r="A472" s="6">
        <v>42357</v>
      </c>
      <c r="B472" s="13">
        <v>93.741069999999993</v>
      </c>
      <c r="C472" s="13">
        <v>41.08249</v>
      </c>
      <c r="D472" s="13">
        <v>42.55453</v>
      </c>
      <c r="E472" s="13">
        <v>93.989998</v>
      </c>
      <c r="F472" s="13"/>
      <c r="G472" s="46"/>
      <c r="H472" s="13">
        <f>IF(int=Weekly,-$B$4,IF(int=Bi_Weekly,0,IF(int=Monthly,0,IF(int=Quarterly,0,IF(int=Yearly,0,IF(int=None,0,0))))))</f>
        <v>0</v>
      </c>
      <c r="I472" s="11">
        <f t="shared" si="73"/>
        <v>0</v>
      </c>
      <c r="J472" s="19">
        <f t="shared" si="74"/>
        <v>0</v>
      </c>
      <c r="K472" s="11">
        <f t="shared" si="75"/>
        <v>0</v>
      </c>
      <c r="L472" s="11">
        <f t="shared" si="76"/>
        <v>0</v>
      </c>
      <c r="M472" s="11">
        <f t="shared" si="80"/>
        <v>609.60148617270306</v>
      </c>
      <c r="N472" s="11">
        <f t="shared" si="81"/>
        <v>1251.9577525163545</v>
      </c>
      <c r="O472" s="11">
        <f t="shared" si="82"/>
        <v>1228.891581234074</v>
      </c>
      <c r="P472" s="11">
        <f t="shared" si="83"/>
        <v>192.42466984745178</v>
      </c>
      <c r="Q472" s="13">
        <f t="shared" si="77"/>
        <v>-109562.87999999973</v>
      </c>
      <c r="R472" s="13">
        <f t="shared" si="78"/>
        <v>178959.13543008047</v>
      </c>
      <c r="S472" s="13"/>
      <c r="T472" s="13">
        <f t="shared" si="79"/>
        <v>109562.87999999973</v>
      </c>
      <c r="U472" s="5">
        <f t="shared" si="84"/>
        <v>0.63339203414587963</v>
      </c>
    </row>
    <row r="473" spans="1:21" ht="12.75" customHeight="1" x14ac:dyDescent="0.2">
      <c r="A473" s="6">
        <v>42364</v>
      </c>
      <c r="B473" s="13">
        <v>96.359020000000001</v>
      </c>
      <c r="C473" s="13">
        <v>42.304830000000003</v>
      </c>
      <c r="D473" s="13">
        <v>43.880879999999998</v>
      </c>
      <c r="E473" s="13">
        <v>98.779999000000004</v>
      </c>
      <c r="F473" s="13"/>
      <c r="G473" s="46"/>
      <c r="H473" s="13">
        <f>IF(int=Weekly,-$B$4,IF(int=Bi_Weekly,-$B$4,IF(int=Monthly,-$B$4,IF(int=Quarterly,0,IF(int=Yearly,0,IF(int=None,0,0))))))</f>
        <v>-489.12</v>
      </c>
      <c r="I473" s="11">
        <f t="shared" ref="I473:I516" si="85">(ABS((H473*$B$19)/B473))</f>
        <v>1.6278785732773122</v>
      </c>
      <c r="J473" s="19">
        <f t="shared" ref="J473:J516" si="86">(ABS((H473*$C$19)/C473))</f>
        <v>3.3587030133438662</v>
      </c>
      <c r="K473" s="11">
        <f t="shared" ref="K473:K516" si="87">(ABS((H473*$D$19)/D473))</f>
        <v>3.2235794724262599</v>
      </c>
      <c r="L473" s="11">
        <f t="shared" ref="L473:L516" si="88">(ABS((H473*$E$19)/E473))</f>
        <v>0.49318032489552877</v>
      </c>
      <c r="M473" s="11">
        <f t="shared" si="80"/>
        <v>611.22936474598032</v>
      </c>
      <c r="N473" s="11">
        <f t="shared" si="81"/>
        <v>1255.3164555296983</v>
      </c>
      <c r="O473" s="11">
        <f t="shared" si="82"/>
        <v>1232.1151607065003</v>
      </c>
      <c r="P473" s="11">
        <f t="shared" si="83"/>
        <v>192.9178501723473</v>
      </c>
      <c r="Q473" s="13">
        <f t="shared" si="77"/>
        <v>-110051.99999999972</v>
      </c>
      <c r="R473" s="13">
        <f t="shared" si="78"/>
        <v>185126.1343897809</v>
      </c>
      <c r="S473" s="13"/>
      <c r="T473" s="13">
        <f t="shared" si="79"/>
        <v>110051.99999999972</v>
      </c>
      <c r="U473" s="5">
        <f t="shared" si="84"/>
        <v>0.68216965061772039</v>
      </c>
    </row>
    <row r="474" spans="1:21" ht="12.75" customHeight="1" x14ac:dyDescent="0.2">
      <c r="A474" s="6">
        <v>42369</v>
      </c>
      <c r="B474" s="13">
        <v>95.58981</v>
      </c>
      <c r="C474" s="13">
        <v>41.80294</v>
      </c>
      <c r="D474" s="13">
        <v>43.164140000000003</v>
      </c>
      <c r="E474" s="13">
        <v>99.629997000000003</v>
      </c>
      <c r="F474" s="13"/>
      <c r="G474" s="46"/>
      <c r="H474" s="13">
        <f>IF(int=Weekly,-$B$4,IF(int=Bi_Weekly,0,IF(int=Monthly,0,IF(int=Quarterly,0,IF(int=Yearly,0,IF(int=None,0,0))))))</f>
        <v>0</v>
      </c>
      <c r="I474" s="11">
        <f t="shared" si="85"/>
        <v>0</v>
      </c>
      <c r="J474" s="19">
        <f t="shared" si="86"/>
        <v>0</v>
      </c>
      <c r="K474" s="11">
        <f t="shared" si="87"/>
        <v>0</v>
      </c>
      <c r="L474" s="11">
        <f t="shared" si="88"/>
        <v>0</v>
      </c>
      <c r="M474" s="11">
        <f t="shared" si="80"/>
        <v>611.22936474598032</v>
      </c>
      <c r="N474" s="11">
        <f t="shared" si="81"/>
        <v>1255.3164555296983</v>
      </c>
      <c r="O474" s="11">
        <f t="shared" si="82"/>
        <v>1232.1151607065003</v>
      </c>
      <c r="P474" s="11">
        <f t="shared" si="83"/>
        <v>192.9178501723473</v>
      </c>
      <c r="Q474" s="13">
        <f t="shared" ref="Q474:Q516" si="89">Q473+H474</f>
        <v>-110051.99999999972</v>
      </c>
      <c r="R474" s="13">
        <f t="shared" ref="R474:R516" si="90">(M474*B474)+(N474*C474)+(O474*D474)+(P474*E474)</f>
        <v>183306.8134407849</v>
      </c>
      <c r="S474" s="13"/>
      <c r="T474" s="13">
        <f t="shared" ref="T474:T516" si="91">ABS(Q474)</f>
        <v>110051.99999999972</v>
      </c>
      <c r="U474" s="5">
        <f t="shared" si="84"/>
        <v>0.66563818413827436</v>
      </c>
    </row>
    <row r="475" spans="1:21" ht="12.75" customHeight="1" x14ac:dyDescent="0.2">
      <c r="A475" s="6">
        <v>42371</v>
      </c>
      <c r="B475" s="13">
        <v>95.58887</v>
      </c>
      <c r="C475" s="13">
        <v>41.802529999999997</v>
      </c>
      <c r="D475" s="13">
        <v>43.163710000000002</v>
      </c>
      <c r="E475" s="13">
        <v>101.120003</v>
      </c>
      <c r="F475" s="13"/>
      <c r="G475" s="46"/>
      <c r="H475" s="13">
        <f>IF(int=Weekly,-$B$4,IF(int=Bi_Weekly,-$B$4,IF(int=Monthly,0,IF(int=Quarterly,0,IF(int=Yearly,0,IF(int=None,0,0))))))</f>
        <v>-489.12</v>
      </c>
      <c r="I475" s="11">
        <f t="shared" si="85"/>
        <v>1.6409942287213981</v>
      </c>
      <c r="J475" s="19">
        <f t="shared" si="86"/>
        <v>3.3990612529911468</v>
      </c>
      <c r="K475" s="11">
        <f t="shared" si="87"/>
        <v>3.2771396156632506</v>
      </c>
      <c r="L475" s="11">
        <f t="shared" si="88"/>
        <v>0.48176770722603723</v>
      </c>
      <c r="M475" s="11">
        <f t="shared" ref="M475:M516" si="92">M474+I475</f>
        <v>612.87035897470173</v>
      </c>
      <c r="N475" s="11">
        <f t="shared" ref="N475:N516" si="93">N474+J475</f>
        <v>1258.7155167826895</v>
      </c>
      <c r="O475" s="11">
        <f t="shared" ref="O475:O516" si="94">O474+K475</f>
        <v>1235.3923003221635</v>
      </c>
      <c r="P475" s="11">
        <f t="shared" ref="P475:P516" si="95">P474+L475</f>
        <v>193.39961787957333</v>
      </c>
      <c r="Q475" s="13">
        <f t="shared" si="89"/>
        <v>-110541.11999999972</v>
      </c>
      <c r="R475" s="13">
        <f t="shared" si="90"/>
        <v>184081.76315018005</v>
      </c>
      <c r="S475" s="13"/>
      <c r="T475" s="13">
        <f t="shared" si="91"/>
        <v>110541.11999999972</v>
      </c>
      <c r="U475" s="5">
        <f t="shared" ref="U475:U516" si="96">IRR(Q475:R475)</f>
        <v>0.66527861442131719</v>
      </c>
    </row>
    <row r="476" spans="1:21" ht="12.75" customHeight="1" x14ac:dyDescent="0.2">
      <c r="A476" s="6">
        <v>42378</v>
      </c>
      <c r="B476" s="13">
        <v>89.943569999999994</v>
      </c>
      <c r="C476" s="13">
        <v>39.115360000000003</v>
      </c>
      <c r="D476" s="13">
        <v>40.058039999999998</v>
      </c>
      <c r="E476" s="13">
        <v>99.660004000000001</v>
      </c>
      <c r="F476" s="13"/>
      <c r="G476" s="46"/>
      <c r="H476" s="13">
        <f>IF(int=Weekly,-$B$4,IF(int=Bi_Weekly,0,IF(int=Monthly,0,IF(int=Quarterly,0,IF(int=Yearly,0,IF(int=None,0,0))))))</f>
        <v>0</v>
      </c>
      <c r="I476" s="11">
        <f t="shared" si="85"/>
        <v>0</v>
      </c>
      <c r="J476" s="19">
        <f t="shared" si="86"/>
        <v>0</v>
      </c>
      <c r="K476" s="11">
        <f t="shared" si="87"/>
        <v>0</v>
      </c>
      <c r="L476" s="11">
        <f t="shared" si="88"/>
        <v>0</v>
      </c>
      <c r="M476" s="11">
        <f t="shared" si="92"/>
        <v>612.87035897470173</v>
      </c>
      <c r="N476" s="11">
        <f t="shared" si="93"/>
        <v>1258.7155167826895</v>
      </c>
      <c r="O476" s="11">
        <f t="shared" si="94"/>
        <v>1235.3923003221635</v>
      </c>
      <c r="P476" s="11">
        <f t="shared" si="95"/>
        <v>193.39961787957333</v>
      </c>
      <c r="Q476" s="13">
        <f t="shared" si="89"/>
        <v>-110541.11999999972</v>
      </c>
      <c r="R476" s="13">
        <f t="shared" si="90"/>
        <v>173120.45948338113</v>
      </c>
      <c r="S476" s="13"/>
      <c r="T476" s="13">
        <f t="shared" si="91"/>
        <v>110541.11999999972</v>
      </c>
      <c r="U476" s="5">
        <f t="shared" si="96"/>
        <v>0.56611819640855421</v>
      </c>
    </row>
    <row r="477" spans="1:21" ht="12.75" customHeight="1" x14ac:dyDescent="0.2">
      <c r="A477" s="6">
        <v>42385</v>
      </c>
      <c r="B477" s="13">
        <v>88.021510000000006</v>
      </c>
      <c r="C477" s="13">
        <v>37.973790000000001</v>
      </c>
      <c r="D477" s="13">
        <v>39.110199999999999</v>
      </c>
      <c r="E477" s="13">
        <v>102.010002</v>
      </c>
      <c r="F477" s="13"/>
      <c r="G477" s="46"/>
      <c r="H477" s="13">
        <f>IF(int=Weekly,-$B$4,IF(int=Bi_Weekly,-$B$4,IF(int=Monthly,-$B$4,IF(int=Quarterly,0,IF(int=Yearly,0,IF(int=None,0,0))))))</f>
        <v>-489.12</v>
      </c>
      <c r="I477" s="11">
        <f t="shared" si="85"/>
        <v>1.782073313670715</v>
      </c>
      <c r="J477" s="19">
        <f t="shared" si="86"/>
        <v>3.7417745239545486</v>
      </c>
      <c r="K477" s="11">
        <f t="shared" si="87"/>
        <v>3.6167931639316602</v>
      </c>
      <c r="L477" s="11">
        <f t="shared" si="88"/>
        <v>0.4775644647080784</v>
      </c>
      <c r="M477" s="11">
        <f t="shared" si="92"/>
        <v>614.65243228837244</v>
      </c>
      <c r="N477" s="11">
        <f t="shared" si="93"/>
        <v>1262.457291306644</v>
      </c>
      <c r="O477" s="11">
        <f t="shared" si="94"/>
        <v>1239.009093486095</v>
      </c>
      <c r="P477" s="11">
        <f t="shared" si="95"/>
        <v>193.87718234428141</v>
      </c>
      <c r="Q477" s="13">
        <f t="shared" si="89"/>
        <v>-111030.23999999971</v>
      </c>
      <c r="R477" s="13">
        <f t="shared" si="90"/>
        <v>170278.22848599701</v>
      </c>
      <c r="S477" s="13"/>
      <c r="T477" s="13">
        <f t="shared" si="91"/>
        <v>111030.23999999971</v>
      </c>
      <c r="U477" s="5">
        <f t="shared" si="96"/>
        <v>0.53362028656334926</v>
      </c>
    </row>
    <row r="478" spans="1:21" ht="12.75" customHeight="1" x14ac:dyDescent="0.2">
      <c r="A478" s="6">
        <v>42392</v>
      </c>
      <c r="B478" s="13">
        <v>89.2881</v>
      </c>
      <c r="C478" s="13">
        <v>38.511560000000003</v>
      </c>
      <c r="D478" s="13">
        <v>39.521720000000002</v>
      </c>
      <c r="E478" s="13">
        <v>100.099998</v>
      </c>
      <c r="F478" s="13"/>
      <c r="G478" s="46"/>
      <c r="H478" s="13">
        <f>IF(int=Weekly,-$B$4,IF(int=Bi_Weekly,0,IF(int=Monthly,0,IF(int=Quarterly,0,IF(int=Yearly,0,IF(int=None,0,0))))))</f>
        <v>0</v>
      </c>
      <c r="I478" s="11">
        <f t="shared" si="85"/>
        <v>0</v>
      </c>
      <c r="J478" s="19">
        <f t="shared" si="86"/>
        <v>0</v>
      </c>
      <c r="K478" s="11">
        <f t="shared" si="87"/>
        <v>0</v>
      </c>
      <c r="L478" s="11">
        <f t="shared" si="88"/>
        <v>0</v>
      </c>
      <c r="M478" s="11">
        <f t="shared" si="92"/>
        <v>614.65243228837244</v>
      </c>
      <c r="N478" s="11">
        <f t="shared" si="93"/>
        <v>1262.457291306644</v>
      </c>
      <c r="O478" s="11">
        <f t="shared" si="94"/>
        <v>1239.009093486095</v>
      </c>
      <c r="P478" s="11">
        <f t="shared" si="95"/>
        <v>193.87718234428141</v>
      </c>
      <c r="Q478" s="13">
        <f t="shared" si="89"/>
        <v>-111030.23999999971</v>
      </c>
      <c r="R478" s="13">
        <f t="shared" si="90"/>
        <v>171875.22359612022</v>
      </c>
      <c r="S478" s="13"/>
      <c r="T478" s="13">
        <f t="shared" si="91"/>
        <v>111030.23999999971</v>
      </c>
      <c r="U478" s="5">
        <f t="shared" si="96"/>
        <v>0.5480037113863816</v>
      </c>
    </row>
    <row r="479" spans="1:21" ht="12.75" customHeight="1" x14ac:dyDescent="0.2">
      <c r="A479" s="6">
        <v>42399</v>
      </c>
      <c r="B479" s="13">
        <v>90.857889999999998</v>
      </c>
      <c r="C479" s="13">
        <v>39.418329999999997</v>
      </c>
      <c r="D479" s="13">
        <v>40.482779999999998</v>
      </c>
      <c r="E479" s="13">
        <v>103.25</v>
      </c>
      <c r="F479" s="13"/>
      <c r="G479" s="46"/>
      <c r="H479" s="13">
        <f>IF(int=Weekly,-$B$4,IF(int=Bi_Weekly,-$B$4,IF(int=Monthly,0,IF(int=Quarterly,0,IF(int=Yearly,0,IF(int=None,0,0))))))</f>
        <v>-489.12</v>
      </c>
      <c r="I479" s="11">
        <f t="shared" si="85"/>
        <v>1.7264409728203021</v>
      </c>
      <c r="J479" s="19">
        <f t="shared" si="86"/>
        <v>3.6046519474569321</v>
      </c>
      <c r="K479" s="11">
        <f t="shared" si="87"/>
        <v>3.4941647782094019</v>
      </c>
      <c r="L479" s="11">
        <f t="shared" si="88"/>
        <v>0.47182907506053279</v>
      </c>
      <c r="M479" s="11">
        <f t="shared" si="92"/>
        <v>616.37887326119278</v>
      </c>
      <c r="N479" s="11">
        <f t="shared" si="93"/>
        <v>1266.0619432541009</v>
      </c>
      <c r="O479" s="11">
        <f t="shared" si="94"/>
        <v>1242.5032582643043</v>
      </c>
      <c r="P479" s="11">
        <f t="shared" si="95"/>
        <v>194.34901141934193</v>
      </c>
      <c r="Q479" s="13">
        <f t="shared" si="89"/>
        <v>-111519.35999999971</v>
      </c>
      <c r="R479" s="13">
        <f t="shared" si="90"/>
        <v>176275.45282736488</v>
      </c>
      <c r="S479" s="13"/>
      <c r="T479" s="13">
        <f t="shared" si="91"/>
        <v>111519.35999999971</v>
      </c>
      <c r="U479" s="5">
        <f t="shared" si="96"/>
        <v>0.58067130969336045</v>
      </c>
    </row>
    <row r="480" spans="1:21" ht="12.75" customHeight="1" x14ac:dyDescent="0.2">
      <c r="A480" s="6">
        <v>42406</v>
      </c>
      <c r="B480" s="13">
        <v>88.104910000000004</v>
      </c>
      <c r="C480" s="13">
        <v>38.280070000000002</v>
      </c>
      <c r="D480" s="13">
        <v>38.900010000000002</v>
      </c>
      <c r="E480" s="13">
        <v>104.470001</v>
      </c>
      <c r="F480" s="13"/>
      <c r="G480" s="46"/>
      <c r="H480" s="13">
        <f>IF(int=Weekly,-$B$4,IF(int=Bi_Weekly,0,IF(int=Monthly,0,IF(int=Quarterly,-$B$4,IF(int=Yearly,0,IF(int=None,0,0))))))</f>
        <v>0</v>
      </c>
      <c r="I480" s="11">
        <f t="shared" si="85"/>
        <v>0</v>
      </c>
      <c r="J480" s="19">
        <f t="shared" si="86"/>
        <v>0</v>
      </c>
      <c r="K480" s="11">
        <f t="shared" si="87"/>
        <v>0</v>
      </c>
      <c r="L480" s="11">
        <f t="shared" si="88"/>
        <v>0</v>
      </c>
      <c r="M480" s="11">
        <f t="shared" si="92"/>
        <v>616.37887326119278</v>
      </c>
      <c r="N480" s="11">
        <f t="shared" si="93"/>
        <v>1266.0619432541009</v>
      </c>
      <c r="O480" s="11">
        <f t="shared" si="94"/>
        <v>1242.5032582643043</v>
      </c>
      <c r="P480" s="11">
        <f t="shared" si="95"/>
        <v>194.34901141934193</v>
      </c>
      <c r="Q480" s="13">
        <f t="shared" si="89"/>
        <v>-111519.35999999971</v>
      </c>
      <c r="R480" s="13">
        <f t="shared" si="90"/>
        <v>171407.9755555235</v>
      </c>
      <c r="S480" s="13"/>
      <c r="T480" s="13">
        <f t="shared" si="91"/>
        <v>111519.35999999971</v>
      </c>
      <c r="U480" s="5">
        <f t="shared" si="96"/>
        <v>0.53702438352877868</v>
      </c>
    </row>
    <row r="481" spans="1:21" ht="12.75" customHeight="1" x14ac:dyDescent="0.2">
      <c r="A481" s="6">
        <v>42413</v>
      </c>
      <c r="B481" s="13">
        <v>87.466390000000004</v>
      </c>
      <c r="C481" s="13">
        <v>37.776060000000001</v>
      </c>
      <c r="D481" s="13">
        <v>38.48471</v>
      </c>
      <c r="E481" s="13">
        <v>104.019997</v>
      </c>
      <c r="F481" s="13"/>
      <c r="G481" s="46"/>
      <c r="H481" s="13">
        <f>IF(int=Weekly,-$B$4,IF(int=Bi_Weekly,-$B$4,IF(int=Monthly,-$B$4,IF(int=Quarterly,0,IF(int=Yearly,0,IF(int=None,0,0))))))</f>
        <v>-489.12</v>
      </c>
      <c r="I481" s="11">
        <f t="shared" si="85"/>
        <v>1.7933835385226256</v>
      </c>
      <c r="J481" s="19">
        <f t="shared" si="86"/>
        <v>3.7613599724269813</v>
      </c>
      <c r="K481" s="11">
        <f t="shared" si="87"/>
        <v>3.6755767160516477</v>
      </c>
      <c r="L481" s="11">
        <f t="shared" si="88"/>
        <v>0.46833641035386692</v>
      </c>
      <c r="M481" s="11">
        <f t="shared" si="92"/>
        <v>618.17225679971546</v>
      </c>
      <c r="N481" s="11">
        <f t="shared" si="93"/>
        <v>1269.823303226528</v>
      </c>
      <c r="O481" s="11">
        <f t="shared" si="94"/>
        <v>1246.178834980356</v>
      </c>
      <c r="P481" s="11">
        <f t="shared" si="95"/>
        <v>194.81734782969579</v>
      </c>
      <c r="Q481" s="13">
        <f t="shared" si="89"/>
        <v>-112008.4799999997</v>
      </c>
      <c r="R481" s="13">
        <f t="shared" si="90"/>
        <v>170261.94800165732</v>
      </c>
      <c r="S481" s="13"/>
      <c r="T481" s="13">
        <f t="shared" si="91"/>
        <v>112008.4799999997</v>
      </c>
      <c r="U481" s="5">
        <f t="shared" si="96"/>
        <v>0.52008087246302948</v>
      </c>
    </row>
    <row r="482" spans="1:21" ht="12.75" customHeight="1" x14ac:dyDescent="0.2">
      <c r="A482" s="6">
        <v>42420</v>
      </c>
      <c r="B482" s="13">
        <v>90.00188</v>
      </c>
      <c r="C482" s="13">
        <v>39.094299999999997</v>
      </c>
      <c r="D482" s="13">
        <v>39.891080000000002</v>
      </c>
      <c r="E482" s="13">
        <v>103.16999800000001</v>
      </c>
      <c r="F482" s="13"/>
      <c r="G482" s="46"/>
      <c r="H482" s="13">
        <f>IF(int=Weekly,-$B$4,IF(int=Bi_Weekly,0,IF(int=Monthly,0,IF(int=Quarterly,0,IF(int=Yearly,0,IF(int=None,0,0))))))</f>
        <v>0</v>
      </c>
      <c r="I482" s="11">
        <f t="shared" si="85"/>
        <v>0</v>
      </c>
      <c r="J482" s="19">
        <f t="shared" si="86"/>
        <v>0</v>
      </c>
      <c r="K482" s="11">
        <f t="shared" si="87"/>
        <v>0</v>
      </c>
      <c r="L482" s="11">
        <f t="shared" si="88"/>
        <v>0</v>
      </c>
      <c r="M482" s="11">
        <f t="shared" si="92"/>
        <v>618.17225679971546</v>
      </c>
      <c r="N482" s="11">
        <f t="shared" si="93"/>
        <v>1269.823303226528</v>
      </c>
      <c r="O482" s="11">
        <f t="shared" si="94"/>
        <v>1246.178834980356</v>
      </c>
      <c r="P482" s="11">
        <f t="shared" si="95"/>
        <v>194.81734782969579</v>
      </c>
      <c r="Q482" s="13">
        <f t="shared" si="89"/>
        <v>-112008.4799999997</v>
      </c>
      <c r="R482" s="13">
        <f t="shared" si="90"/>
        <v>175090.24342560922</v>
      </c>
      <c r="S482" s="13"/>
      <c r="T482" s="13">
        <f t="shared" si="91"/>
        <v>112008.4799999997</v>
      </c>
      <c r="U482" s="5">
        <f t="shared" si="96"/>
        <v>0.56318738925489975</v>
      </c>
    </row>
    <row r="483" spans="1:21" ht="12.75" customHeight="1" x14ac:dyDescent="0.2">
      <c r="A483" s="6">
        <v>42427</v>
      </c>
      <c r="B483" s="13">
        <v>91.453280000000007</v>
      </c>
      <c r="C483" s="13">
        <v>40.148800000000001</v>
      </c>
      <c r="D483" s="13">
        <v>41.009920000000001</v>
      </c>
      <c r="E483" s="13">
        <v>101.82</v>
      </c>
      <c r="F483" s="13"/>
      <c r="G483" s="46"/>
      <c r="H483" s="13">
        <f>IF(int=Weekly,-$B$4,IF(int=Bi_Weekly,-$B$4,IF(int=Monthly,0,IF(int=Quarterly,0,IF(int=Yearly,0,IF(int=None,0,0))))))</f>
        <v>-489.12</v>
      </c>
      <c r="I483" s="11">
        <f t="shared" si="85"/>
        <v>1.7152012918508772</v>
      </c>
      <c r="J483" s="19">
        <f t="shared" si="86"/>
        <v>3.5390686645678078</v>
      </c>
      <c r="K483" s="11">
        <f t="shared" si="87"/>
        <v>3.4492509129498425</v>
      </c>
      <c r="L483" s="11">
        <f t="shared" si="88"/>
        <v>0.47845562757807908</v>
      </c>
      <c r="M483" s="11">
        <f t="shared" si="92"/>
        <v>619.88745809156637</v>
      </c>
      <c r="N483" s="11">
        <f t="shared" si="93"/>
        <v>1273.3623718910958</v>
      </c>
      <c r="O483" s="11">
        <f t="shared" si="94"/>
        <v>1249.6280858933058</v>
      </c>
      <c r="P483" s="11">
        <f t="shared" si="95"/>
        <v>195.29580345727388</v>
      </c>
      <c r="Q483" s="13">
        <f t="shared" si="89"/>
        <v>-112497.5999999997</v>
      </c>
      <c r="R483" s="13">
        <f t="shared" si="90"/>
        <v>178946.87901017474</v>
      </c>
      <c r="S483" s="13"/>
      <c r="T483" s="13">
        <f t="shared" si="91"/>
        <v>112497.5999999997</v>
      </c>
      <c r="U483" s="5">
        <f t="shared" si="96"/>
        <v>0.59067285888921384</v>
      </c>
    </row>
    <row r="484" spans="1:21" ht="12.75" customHeight="1" x14ac:dyDescent="0.2">
      <c r="A484" s="6">
        <v>42434</v>
      </c>
      <c r="B484" s="13">
        <v>93.920990000000003</v>
      </c>
      <c r="C484" s="13">
        <v>41.920009999999998</v>
      </c>
      <c r="D484" s="13">
        <v>42.74438</v>
      </c>
      <c r="E484" s="13">
        <v>102.410004</v>
      </c>
      <c r="F484" s="13"/>
      <c r="G484" s="46"/>
      <c r="H484" s="13">
        <f>IF(int=Weekly,-$B$4,IF(int=Bi_Weekly,0,IF(int=Monthly,0,IF(int=Quarterly,0,IF(int=Yearly,0,IF(int=None,0,0))))))</f>
        <v>0</v>
      </c>
      <c r="I484" s="11">
        <f t="shared" si="85"/>
        <v>0</v>
      </c>
      <c r="J484" s="19">
        <f t="shared" si="86"/>
        <v>0</v>
      </c>
      <c r="K484" s="11">
        <f t="shared" si="87"/>
        <v>0</v>
      </c>
      <c r="L484" s="11">
        <f t="shared" si="88"/>
        <v>0</v>
      </c>
      <c r="M484" s="11">
        <f t="shared" si="92"/>
        <v>619.88745809156637</v>
      </c>
      <c r="N484" s="11">
        <f t="shared" si="93"/>
        <v>1273.3623718910958</v>
      </c>
      <c r="O484" s="11">
        <f t="shared" si="94"/>
        <v>1249.6280858933058</v>
      </c>
      <c r="P484" s="11">
        <f t="shared" si="95"/>
        <v>195.29580345727388</v>
      </c>
      <c r="Q484" s="13">
        <f t="shared" si="89"/>
        <v>-112497.5999999997</v>
      </c>
      <c r="R484" s="13">
        <f t="shared" si="90"/>
        <v>185014.62889118059</v>
      </c>
      <c r="S484" s="13"/>
      <c r="T484" s="13">
        <f t="shared" si="91"/>
        <v>112497.5999999997</v>
      </c>
      <c r="U484" s="5">
        <f t="shared" si="96"/>
        <v>0.64460956403675373</v>
      </c>
    </row>
    <row r="485" spans="1:21" ht="12.75" customHeight="1" x14ac:dyDescent="0.2">
      <c r="A485" s="6">
        <v>42441</v>
      </c>
      <c r="B485" s="13">
        <v>95.032470000000004</v>
      </c>
      <c r="C485" s="13">
        <v>42.18168</v>
      </c>
      <c r="D485" s="13">
        <v>43.070309999999999</v>
      </c>
      <c r="E485" s="13">
        <v>105.220001</v>
      </c>
      <c r="F485" s="13"/>
      <c r="G485" s="46"/>
      <c r="H485" s="13">
        <f>IF(int=Weekly,-$B$4,IF(int=Bi_Weekly,-$B$4,IF(int=Monthly,-$B$4,IF(int=Quarterly,0,IF(int=Yearly,0,IF(int=None,0,0))))))</f>
        <v>-489.12</v>
      </c>
      <c r="I485" s="11">
        <f t="shared" si="85"/>
        <v>1.6506019889833443</v>
      </c>
      <c r="J485" s="19">
        <f t="shared" si="86"/>
        <v>3.3685087933908751</v>
      </c>
      <c r="K485" s="11">
        <f t="shared" si="87"/>
        <v>3.2842462475891168</v>
      </c>
      <c r="L485" s="11">
        <f t="shared" si="88"/>
        <v>0.46299516762027032</v>
      </c>
      <c r="M485" s="11">
        <f t="shared" si="92"/>
        <v>621.53806008054971</v>
      </c>
      <c r="N485" s="11">
        <f t="shared" si="93"/>
        <v>1276.7308806844867</v>
      </c>
      <c r="O485" s="11">
        <f t="shared" si="94"/>
        <v>1252.9123321408949</v>
      </c>
      <c r="P485" s="11">
        <f t="shared" si="95"/>
        <v>195.75879862489415</v>
      </c>
      <c r="Q485" s="13">
        <f t="shared" si="89"/>
        <v>-112986.7199999997</v>
      </c>
      <c r="R485" s="13">
        <f t="shared" si="90"/>
        <v>187482.01403881572</v>
      </c>
      <c r="S485" s="13"/>
      <c r="T485" s="13">
        <f t="shared" si="91"/>
        <v>112986.7199999997</v>
      </c>
      <c r="U485" s="5">
        <f t="shared" si="96"/>
        <v>0.65932787533628945</v>
      </c>
    </row>
    <row r="486" spans="1:21" ht="12.75" customHeight="1" x14ac:dyDescent="0.2">
      <c r="A486" s="6">
        <v>42448</v>
      </c>
      <c r="B486" s="13">
        <v>96.327439999999996</v>
      </c>
      <c r="C486" s="13">
        <v>42.869300000000003</v>
      </c>
      <c r="D486" s="13">
        <v>43.710610000000003</v>
      </c>
      <c r="E486" s="13">
        <v>106.139999</v>
      </c>
      <c r="F486" s="13"/>
      <c r="G486" s="46"/>
      <c r="H486" s="13">
        <f>IF(int=Weekly,-$B$4,IF(int=Bi_Weekly,0,IF(int=Monthly,0,IF(int=Quarterly,0,IF(int=Yearly,0,IF(int=None,0,0))))))</f>
        <v>0</v>
      </c>
      <c r="I486" s="11">
        <f t="shared" si="85"/>
        <v>0</v>
      </c>
      <c r="J486" s="19">
        <f t="shared" si="86"/>
        <v>0</v>
      </c>
      <c r="K486" s="11">
        <f t="shared" si="87"/>
        <v>0</v>
      </c>
      <c r="L486" s="11">
        <f t="shared" si="88"/>
        <v>0</v>
      </c>
      <c r="M486" s="11">
        <f t="shared" si="92"/>
        <v>621.53806008054971</v>
      </c>
      <c r="N486" s="11">
        <f t="shared" si="93"/>
        <v>1276.7308806844867</v>
      </c>
      <c r="O486" s="11">
        <f t="shared" si="94"/>
        <v>1252.9123321408949</v>
      </c>
      <c r="P486" s="11">
        <f t="shared" si="95"/>
        <v>195.75879862489415</v>
      </c>
      <c r="Q486" s="13">
        <f t="shared" si="89"/>
        <v>-112986.7199999997</v>
      </c>
      <c r="R486" s="13">
        <f t="shared" si="90"/>
        <v>190147.13033814161</v>
      </c>
      <c r="S486" s="13"/>
      <c r="T486" s="13">
        <f t="shared" si="91"/>
        <v>112986.7199999997</v>
      </c>
      <c r="U486" s="5">
        <f t="shared" si="96"/>
        <v>0.68291574742714989</v>
      </c>
    </row>
    <row r="487" spans="1:21" ht="12.75" customHeight="1" x14ac:dyDescent="0.2">
      <c r="A487" s="6">
        <v>42455</v>
      </c>
      <c r="B487" s="13">
        <v>95.711420000000004</v>
      </c>
      <c r="C487" s="13">
        <v>42.393099999999997</v>
      </c>
      <c r="D487" s="13">
        <v>42.905679999999997</v>
      </c>
      <c r="E487" s="13">
        <v>106.230003</v>
      </c>
      <c r="F487" s="13"/>
      <c r="G487" s="46"/>
      <c r="H487" s="13">
        <f>IF(int=Weekly,-$B$4,IF(int=Bi_Weekly,-$B$4,IF(int=Monthly,0,IF(int=Quarterly,0,IF(int=Yearly,0,IF(int=None,0,0))))))</f>
        <v>-489.12</v>
      </c>
      <c r="I487" s="11">
        <f t="shared" si="85"/>
        <v>1.6388930808883619</v>
      </c>
      <c r="J487" s="19">
        <f t="shared" si="86"/>
        <v>3.3517095942500079</v>
      </c>
      <c r="K487" s="11">
        <f t="shared" si="87"/>
        <v>3.296847969779293</v>
      </c>
      <c r="L487" s="11">
        <f t="shared" si="88"/>
        <v>0.45859315282143037</v>
      </c>
      <c r="M487" s="11">
        <f t="shared" si="92"/>
        <v>623.17695316143806</v>
      </c>
      <c r="N487" s="11">
        <f t="shared" si="93"/>
        <v>1280.0825902787367</v>
      </c>
      <c r="O487" s="11">
        <f t="shared" si="94"/>
        <v>1256.2091801106742</v>
      </c>
      <c r="P487" s="11">
        <f t="shared" si="95"/>
        <v>196.21739177771559</v>
      </c>
      <c r="Q487" s="13">
        <f t="shared" si="89"/>
        <v>-113475.83999999969</v>
      </c>
      <c r="R487" s="13">
        <f t="shared" si="90"/>
        <v>188654.50356839009</v>
      </c>
      <c r="S487" s="13"/>
      <c r="T487" s="13">
        <f t="shared" si="91"/>
        <v>113475.83999999969</v>
      </c>
      <c r="U487" s="5">
        <f t="shared" si="96"/>
        <v>0.66250810364911694</v>
      </c>
    </row>
    <row r="488" spans="1:21" ht="12.75" customHeight="1" x14ac:dyDescent="0.2">
      <c r="A488" s="6">
        <v>42462</v>
      </c>
      <c r="B488" s="13">
        <v>97.468969999999999</v>
      </c>
      <c r="C488" s="13">
        <v>43.550809999999998</v>
      </c>
      <c r="D488" s="13">
        <v>44.336419999999997</v>
      </c>
      <c r="E488" s="13">
        <v>104.480003</v>
      </c>
      <c r="F488" s="13"/>
      <c r="G488" s="46"/>
      <c r="H488" s="13">
        <f>IF(int=Weekly,-$B$4,IF(int=Bi_Weekly,0,IF(int=Monthly,0,IF(int=Quarterly,0,IF(int=Yearly,0,IF(int=None,0,0))))))</f>
        <v>0</v>
      </c>
      <c r="I488" s="11">
        <f t="shared" si="85"/>
        <v>0</v>
      </c>
      <c r="J488" s="19">
        <f t="shared" si="86"/>
        <v>0</v>
      </c>
      <c r="K488" s="11">
        <f t="shared" si="87"/>
        <v>0</v>
      </c>
      <c r="L488" s="11">
        <f t="shared" si="88"/>
        <v>0</v>
      </c>
      <c r="M488" s="11">
        <f t="shared" si="92"/>
        <v>623.17695316143806</v>
      </c>
      <c r="N488" s="11">
        <f t="shared" si="93"/>
        <v>1280.0825902787367</v>
      </c>
      <c r="O488" s="11">
        <f t="shared" si="94"/>
        <v>1256.2091801106742</v>
      </c>
      <c r="P488" s="11">
        <f t="shared" si="95"/>
        <v>196.21739177771559</v>
      </c>
      <c r="Q488" s="13">
        <f t="shared" si="89"/>
        <v>-113475.83999999969</v>
      </c>
      <c r="R488" s="13">
        <f t="shared" si="90"/>
        <v>192685.66092475114</v>
      </c>
      <c r="S488" s="13"/>
      <c r="T488" s="13">
        <f t="shared" si="91"/>
        <v>113475.83999999969</v>
      </c>
      <c r="U488" s="5">
        <f t="shared" si="96"/>
        <v>0.69803247038974692</v>
      </c>
    </row>
    <row r="489" spans="1:21" ht="12.75" customHeight="1" x14ac:dyDescent="0.2">
      <c r="A489" s="6">
        <v>42469</v>
      </c>
      <c r="B489" s="13">
        <v>96.341840000000005</v>
      </c>
      <c r="C489" s="13">
        <v>42.82226</v>
      </c>
      <c r="D489" s="13">
        <v>43.346049999999998</v>
      </c>
      <c r="E489" s="13">
        <v>102.800003</v>
      </c>
      <c r="F489" s="13"/>
      <c r="G489" s="46"/>
      <c r="H489" s="13">
        <f>IF(int=Weekly,-$B$4,IF(int=Bi_Weekly,-$B$4,IF(int=Monthly,-$B$4,IF(int=Quarterly,0,IF(int=Yearly,0,IF(int=None,0,0))))))</f>
        <v>-489.12</v>
      </c>
      <c r="I489" s="11">
        <f t="shared" si="85"/>
        <v>1.6281688620437391</v>
      </c>
      <c r="J489" s="19">
        <f t="shared" si="86"/>
        <v>3.3181191277620563</v>
      </c>
      <c r="K489" s="11">
        <f t="shared" si="87"/>
        <v>3.2633539618950289</v>
      </c>
      <c r="L489" s="11">
        <f t="shared" si="88"/>
        <v>0.47389446087856635</v>
      </c>
      <c r="M489" s="11">
        <f t="shared" si="92"/>
        <v>624.80512202348177</v>
      </c>
      <c r="N489" s="11">
        <f t="shared" si="93"/>
        <v>1283.4007094064987</v>
      </c>
      <c r="O489" s="11">
        <f t="shared" si="94"/>
        <v>1259.4725340725693</v>
      </c>
      <c r="P489" s="11">
        <f t="shared" si="95"/>
        <v>196.69128623859416</v>
      </c>
      <c r="Q489" s="13">
        <f t="shared" si="89"/>
        <v>-113964.95999999969</v>
      </c>
      <c r="R489" s="13">
        <f t="shared" si="90"/>
        <v>189966.01821049393</v>
      </c>
      <c r="S489" s="13"/>
      <c r="T489" s="13">
        <f t="shared" si="91"/>
        <v>113964.95999999969</v>
      </c>
      <c r="U489" s="5">
        <f t="shared" si="96"/>
        <v>0.66688092735253424</v>
      </c>
    </row>
    <row r="490" spans="1:21" ht="12.75" customHeight="1" x14ac:dyDescent="0.2">
      <c r="A490" s="6">
        <v>42476</v>
      </c>
      <c r="B490" s="13">
        <v>97.920190000000005</v>
      </c>
      <c r="C490" s="13">
        <v>43.958460000000002</v>
      </c>
      <c r="D490" s="13">
        <v>44.653239999999997</v>
      </c>
      <c r="E490" s="13">
        <v>105.66999800000001</v>
      </c>
      <c r="F490" s="13"/>
      <c r="G490" s="46"/>
      <c r="H490" s="13">
        <f>IF(int=Weekly,-$B$4,IF(int=Bi_Weekly,0,IF(int=Monthly,0,IF(int=Quarterly,0,IF(int=Yearly,0,IF(int=None,0,0))))))</f>
        <v>0</v>
      </c>
      <c r="I490" s="11">
        <f t="shared" si="85"/>
        <v>0</v>
      </c>
      <c r="J490" s="19">
        <f t="shared" si="86"/>
        <v>0</v>
      </c>
      <c r="K490" s="11">
        <f t="shared" si="87"/>
        <v>0</v>
      </c>
      <c r="L490" s="11">
        <f t="shared" si="88"/>
        <v>0</v>
      </c>
      <c r="M490" s="11">
        <f t="shared" si="92"/>
        <v>624.80512202348177</v>
      </c>
      <c r="N490" s="11">
        <f t="shared" si="93"/>
        <v>1283.4007094064987</v>
      </c>
      <c r="O490" s="11">
        <f t="shared" si="94"/>
        <v>1259.4725340725693</v>
      </c>
      <c r="P490" s="11">
        <f t="shared" si="95"/>
        <v>196.69128623859416</v>
      </c>
      <c r="Q490" s="13">
        <f t="shared" si="89"/>
        <v>-113964.95999999969</v>
      </c>
      <c r="R490" s="13">
        <f t="shared" si="90"/>
        <v>194621.25217072997</v>
      </c>
      <c r="S490" s="13"/>
      <c r="T490" s="13">
        <f t="shared" si="91"/>
        <v>113964.95999999969</v>
      </c>
      <c r="U490" s="5">
        <f t="shared" si="96"/>
        <v>0.70772886833576321</v>
      </c>
    </row>
    <row r="491" spans="1:21" ht="12.75" customHeight="1" x14ac:dyDescent="0.2">
      <c r="A491" s="6">
        <v>42483</v>
      </c>
      <c r="B491" s="13">
        <v>98.434030000000007</v>
      </c>
      <c r="C491" s="13">
        <v>44.331139999999998</v>
      </c>
      <c r="D491" s="13">
        <v>45.270130000000002</v>
      </c>
      <c r="E491" s="13">
        <v>106.629997</v>
      </c>
      <c r="F491" s="13"/>
      <c r="G491" s="46"/>
      <c r="H491" s="13">
        <f>IF(int=Weekly,-$B$4,IF(int=Bi_Weekly,-$B$4,IF(int=Monthly,0,IF(int=Quarterly,0,IF(int=Yearly,0,IF(int=None,0,0))))))</f>
        <v>-489.12</v>
      </c>
      <c r="I491" s="11">
        <f t="shared" si="85"/>
        <v>1.5935625514875291</v>
      </c>
      <c r="J491" s="19">
        <f t="shared" si="86"/>
        <v>3.2051817300434866</v>
      </c>
      <c r="K491" s="11">
        <f t="shared" si="87"/>
        <v>3.1246542477346542</v>
      </c>
      <c r="L491" s="11">
        <f t="shared" si="88"/>
        <v>0.45687286289616991</v>
      </c>
      <c r="M491" s="11">
        <f t="shared" si="92"/>
        <v>626.39868457496925</v>
      </c>
      <c r="N491" s="11">
        <f t="shared" si="93"/>
        <v>1286.6058911365421</v>
      </c>
      <c r="O491" s="11">
        <f t="shared" si="94"/>
        <v>1262.597188320304</v>
      </c>
      <c r="P491" s="11">
        <f t="shared" si="95"/>
        <v>197.14815910149034</v>
      </c>
      <c r="Q491" s="13">
        <f t="shared" si="89"/>
        <v>-114454.07999999968</v>
      </c>
      <c r="R491" s="13">
        <f t="shared" si="90"/>
        <v>196875.49926065395</v>
      </c>
      <c r="S491" s="13"/>
      <c r="T491" s="13">
        <f t="shared" si="91"/>
        <v>114454.07999999968</v>
      </c>
      <c r="U491" s="5">
        <f t="shared" si="96"/>
        <v>0.72012652812948641</v>
      </c>
    </row>
    <row r="492" spans="1:21" ht="12.75" customHeight="1" x14ac:dyDescent="0.2">
      <c r="A492" s="6">
        <v>42490</v>
      </c>
      <c r="B492" s="13">
        <v>97.210210000000004</v>
      </c>
      <c r="C492" s="13">
        <v>43.879199999999997</v>
      </c>
      <c r="D492" s="13">
        <v>44.790199999999999</v>
      </c>
      <c r="E492" s="13">
        <v>109.290001</v>
      </c>
      <c r="F492" s="13"/>
      <c r="G492" s="46"/>
      <c r="H492" s="13">
        <f>IF(int=Weekly,-$B$4,IF(int=Bi_Weekly,0,IF(int=Monthly,0,IF(int=Quarterly,0,IF(int=Yearly,0,IF(int=None,0,0))))))</f>
        <v>0</v>
      </c>
      <c r="I492" s="11">
        <f t="shared" si="85"/>
        <v>0</v>
      </c>
      <c r="J492" s="19">
        <f t="shared" si="86"/>
        <v>0</v>
      </c>
      <c r="K492" s="11">
        <f t="shared" si="87"/>
        <v>0</v>
      </c>
      <c r="L492" s="11">
        <f t="shared" si="88"/>
        <v>0</v>
      </c>
      <c r="M492" s="11">
        <f t="shared" si="92"/>
        <v>626.39868457496925</v>
      </c>
      <c r="N492" s="11">
        <f t="shared" si="93"/>
        <v>1286.6058911365421</v>
      </c>
      <c r="O492" s="11">
        <f t="shared" si="94"/>
        <v>1262.597188320304</v>
      </c>
      <c r="P492" s="11">
        <f t="shared" si="95"/>
        <v>197.14815910149034</v>
      </c>
      <c r="Q492" s="13">
        <f t="shared" si="89"/>
        <v>-114454.07999999968</v>
      </c>
      <c r="R492" s="13">
        <f t="shared" si="90"/>
        <v>195445.8879792692</v>
      </c>
      <c r="S492" s="13"/>
      <c r="T492" s="13">
        <f t="shared" si="91"/>
        <v>114454.07999999968</v>
      </c>
      <c r="U492" s="5">
        <f t="shared" si="96"/>
        <v>0.70763583071280434</v>
      </c>
    </row>
    <row r="493" spans="1:21" ht="12.75" customHeight="1" x14ac:dyDescent="0.2">
      <c r="A493" s="6">
        <v>42497</v>
      </c>
      <c r="B493" s="13">
        <v>96.88467</v>
      </c>
      <c r="C493" s="13">
        <v>43.617460000000001</v>
      </c>
      <c r="D493" s="13">
        <v>44.366619999999998</v>
      </c>
      <c r="E493" s="13">
        <v>109.790001</v>
      </c>
      <c r="F493" s="13"/>
      <c r="G493" s="46"/>
      <c r="H493" s="13">
        <f>IF(int=Weekly,-$B$4,IF(int=Bi_Weekly,-$B$4,IF(int=Monthly,-$B$4,IF(int=Quarterly,-$B$4,IF(int=Yearly,-$B$4,IF(int=None,0,0))))))</f>
        <v>-489.12</v>
      </c>
      <c r="I493" s="11">
        <f t="shared" si="85"/>
        <v>1.6190464807280656</v>
      </c>
      <c r="J493" s="19">
        <f t="shared" si="86"/>
        <v>3.2576257306133827</v>
      </c>
      <c r="K493" s="11">
        <f t="shared" si="87"/>
        <v>3.1882866894074873</v>
      </c>
      <c r="L493" s="11">
        <f t="shared" si="88"/>
        <v>0.44372303084321862</v>
      </c>
      <c r="M493" s="11">
        <f t="shared" si="92"/>
        <v>628.01773105569737</v>
      </c>
      <c r="N493" s="11">
        <f t="shared" si="93"/>
        <v>1289.8635168671556</v>
      </c>
      <c r="O493" s="11">
        <f t="shared" si="94"/>
        <v>1265.7854750097115</v>
      </c>
      <c r="P493" s="11">
        <f t="shared" si="95"/>
        <v>197.59188213233355</v>
      </c>
      <c r="Q493" s="13">
        <f t="shared" si="89"/>
        <v>-114943.19999999968</v>
      </c>
      <c r="R493" s="13">
        <f t="shared" si="90"/>
        <v>194958.09708806864</v>
      </c>
      <c r="S493" s="13"/>
      <c r="T493" s="13">
        <f t="shared" si="91"/>
        <v>114943.19999999968</v>
      </c>
      <c r="U493" s="5">
        <f t="shared" si="96"/>
        <v>0.69612553929305254</v>
      </c>
    </row>
    <row r="494" spans="1:21" ht="12.75" customHeight="1" x14ac:dyDescent="0.2">
      <c r="A494" s="6">
        <v>42504</v>
      </c>
      <c r="B494" s="13">
        <v>96.459090000000003</v>
      </c>
      <c r="C494" s="13">
        <v>43.272260000000003</v>
      </c>
      <c r="D494" s="13">
        <v>43.703009999999999</v>
      </c>
      <c r="E494" s="13">
        <v>110.199997</v>
      </c>
      <c r="F494" s="13"/>
      <c r="G494" s="46"/>
      <c r="H494" s="13">
        <f>IF(int=Weekly,-$B$4,IF(int=Bi_Weekly,0,IF(int=Monthly,0,IF(int=Quarterly,0,IF(int=Yearly,0,IF(int=None,0,0))))))</f>
        <v>0</v>
      </c>
      <c r="I494" s="11">
        <f t="shared" si="85"/>
        <v>0</v>
      </c>
      <c r="J494" s="19">
        <f t="shared" si="86"/>
        <v>0</v>
      </c>
      <c r="K494" s="11">
        <f t="shared" si="87"/>
        <v>0</v>
      </c>
      <c r="L494" s="11">
        <f t="shared" si="88"/>
        <v>0</v>
      </c>
      <c r="M494" s="11">
        <f t="shared" si="92"/>
        <v>628.01773105569737</v>
      </c>
      <c r="N494" s="11">
        <f t="shared" si="93"/>
        <v>1289.8635168671556</v>
      </c>
      <c r="O494" s="11">
        <f t="shared" si="94"/>
        <v>1265.7854750097115</v>
      </c>
      <c r="P494" s="11">
        <f t="shared" si="95"/>
        <v>197.59188213233355</v>
      </c>
      <c r="Q494" s="13">
        <f t="shared" si="89"/>
        <v>-114943.19999999968</v>
      </c>
      <c r="R494" s="13">
        <f t="shared" si="90"/>
        <v>193486.58839829895</v>
      </c>
      <c r="S494" s="13"/>
      <c r="T494" s="13">
        <f t="shared" si="91"/>
        <v>114943.19999999968</v>
      </c>
      <c r="U494" s="5">
        <f t="shared" si="96"/>
        <v>0.68332348845603263</v>
      </c>
    </row>
    <row r="495" spans="1:21" ht="12.75" customHeight="1" x14ac:dyDescent="0.2">
      <c r="A495" s="6">
        <v>42511</v>
      </c>
      <c r="B495" s="13">
        <v>96.791849999999997</v>
      </c>
      <c r="C495" s="13">
        <v>43.565779999999997</v>
      </c>
      <c r="D495" s="13">
        <v>43.944119999999998</v>
      </c>
      <c r="E495" s="13">
        <v>110.599998</v>
      </c>
      <c r="F495" s="13"/>
      <c r="G495" s="46"/>
      <c r="H495" s="13">
        <f>IF(int=Weekly,-$B$4,IF(int=Bi_Weekly,-$B$4,IF(int=Monthly,0,IF(int=Quarterly,0,IF(int=Yearly,0,IF(int=None,0,0))))))</f>
        <v>-489.12</v>
      </c>
      <c r="I495" s="11">
        <f t="shared" si="85"/>
        <v>1.6205990896960849</v>
      </c>
      <c r="J495" s="19">
        <f t="shared" si="86"/>
        <v>3.2614900961259043</v>
      </c>
      <c r="K495" s="11">
        <f t="shared" si="87"/>
        <v>3.2189404179671821</v>
      </c>
      <c r="L495" s="11">
        <f t="shared" si="88"/>
        <v>0.4404733533539486</v>
      </c>
      <c r="M495" s="11">
        <f t="shared" si="92"/>
        <v>629.63833014539341</v>
      </c>
      <c r="N495" s="11">
        <f t="shared" si="93"/>
        <v>1293.1250069632815</v>
      </c>
      <c r="O495" s="11">
        <f t="shared" si="94"/>
        <v>1269.0044154276786</v>
      </c>
      <c r="P495" s="11">
        <f t="shared" si="95"/>
        <v>198.0323554856875</v>
      </c>
      <c r="Q495" s="13">
        <f t="shared" si="89"/>
        <v>-115432.31999999967</v>
      </c>
      <c r="R495" s="13">
        <f t="shared" si="90"/>
        <v>194947.51880428026</v>
      </c>
      <c r="S495" s="13"/>
      <c r="T495" s="13">
        <f t="shared" si="91"/>
        <v>115432.31999999967</v>
      </c>
      <c r="U495" s="5">
        <f t="shared" si="96"/>
        <v>0.68884692609730802</v>
      </c>
    </row>
    <row r="496" spans="1:21" ht="12.75" customHeight="1" x14ac:dyDescent="0.2">
      <c r="A496" s="6">
        <v>42518</v>
      </c>
      <c r="B496" s="13">
        <v>99.031040000000004</v>
      </c>
      <c r="C496" s="13">
        <v>44.852469999999997</v>
      </c>
      <c r="D496" s="13">
        <v>45.382759999999998</v>
      </c>
      <c r="E496" s="13">
        <v>110.260002</v>
      </c>
      <c r="F496" s="13"/>
      <c r="G496" s="46"/>
      <c r="H496" s="13">
        <f>IF(int=Weekly,-$B$4,IF(int=Bi_Weekly,0,IF(int=Monthly,0,IF(int=Quarterly,0,IF(int=Yearly,0,IF(int=None,0,0))))))</f>
        <v>0</v>
      </c>
      <c r="I496" s="11">
        <f t="shared" si="85"/>
        <v>0</v>
      </c>
      <c r="J496" s="19">
        <f t="shared" si="86"/>
        <v>0</v>
      </c>
      <c r="K496" s="11">
        <f t="shared" si="87"/>
        <v>0</v>
      </c>
      <c r="L496" s="11">
        <f t="shared" si="88"/>
        <v>0</v>
      </c>
      <c r="M496" s="11">
        <f t="shared" si="92"/>
        <v>629.63833014539341</v>
      </c>
      <c r="N496" s="11">
        <f t="shared" si="93"/>
        <v>1293.1250069632815</v>
      </c>
      <c r="O496" s="11">
        <f t="shared" si="94"/>
        <v>1269.0044154276786</v>
      </c>
      <c r="P496" s="11">
        <f t="shared" si="95"/>
        <v>198.0323554856875</v>
      </c>
      <c r="Q496" s="13">
        <f t="shared" si="89"/>
        <v>-115432.31999999967</v>
      </c>
      <c r="R496" s="13">
        <f t="shared" si="90"/>
        <v>199779.55997544329</v>
      </c>
      <c r="S496" s="13"/>
      <c r="T496" s="13">
        <f t="shared" si="91"/>
        <v>115432.31999999967</v>
      </c>
      <c r="U496" s="5">
        <f t="shared" si="96"/>
        <v>0.73070730949047769</v>
      </c>
    </row>
    <row r="497" spans="1:21" ht="12.75" customHeight="1" x14ac:dyDescent="0.2">
      <c r="A497" s="6">
        <v>42525</v>
      </c>
      <c r="B497" s="13">
        <v>99.068920000000006</v>
      </c>
      <c r="C497" s="13">
        <v>45.123309999999996</v>
      </c>
      <c r="D497" s="13">
        <v>45.821649999999998</v>
      </c>
      <c r="E497" s="13">
        <v>110.970001</v>
      </c>
      <c r="F497" s="13"/>
      <c r="G497" s="46"/>
      <c r="H497" s="13">
        <f>IF(int=Weekly,-$B$4,IF(int=Bi_Weekly,-$B$4,IF(int=Monthly,-$B$4,IF(int=Quarterly,0,IF(int=Yearly,0,IF(int=None,0,0))))))</f>
        <v>-489.12</v>
      </c>
      <c r="I497" s="11">
        <f t="shared" si="85"/>
        <v>1.5833500960745306</v>
      </c>
      <c r="J497" s="19">
        <f t="shared" si="86"/>
        <v>3.1489126130153133</v>
      </c>
      <c r="K497" s="11">
        <f t="shared" si="87"/>
        <v>3.0870451849726059</v>
      </c>
      <c r="L497" s="11">
        <f t="shared" si="88"/>
        <v>0.43900470001798064</v>
      </c>
      <c r="M497" s="11">
        <f t="shared" si="92"/>
        <v>631.22168024146799</v>
      </c>
      <c r="N497" s="11">
        <f t="shared" si="93"/>
        <v>1296.2739195762967</v>
      </c>
      <c r="O497" s="11">
        <f t="shared" si="94"/>
        <v>1272.0914606126512</v>
      </c>
      <c r="P497" s="11">
        <f t="shared" si="95"/>
        <v>198.47136018570549</v>
      </c>
      <c r="Q497" s="13">
        <f t="shared" si="89"/>
        <v>-115921.43999999967</v>
      </c>
      <c r="R497" s="13">
        <f t="shared" si="90"/>
        <v>201340.31677452466</v>
      </c>
      <c r="S497" s="13"/>
      <c r="T497" s="13">
        <f t="shared" si="91"/>
        <v>115921.43999999967</v>
      </c>
      <c r="U497" s="5">
        <f t="shared" si="96"/>
        <v>0.7368686653178671</v>
      </c>
    </row>
    <row r="498" spans="1:21" ht="12.75" customHeight="1" x14ac:dyDescent="0.2">
      <c r="A498" s="6">
        <v>42532</v>
      </c>
      <c r="B498" s="13">
        <v>98.95384</v>
      </c>
      <c r="C498" s="13">
        <v>45.08737</v>
      </c>
      <c r="D498" s="13">
        <v>46.025060000000003</v>
      </c>
      <c r="E498" s="13">
        <v>110.639999</v>
      </c>
      <c r="F498" s="13"/>
      <c r="G498" s="46"/>
      <c r="H498" s="13">
        <f>IF(int=Weekly,-$B$4,IF(int=Bi_Weekly,0,IF(int=Monthly,0,IF(int=Quarterly,0,IF(int=Yearly,0,IF(int=None,0,0))))))</f>
        <v>0</v>
      </c>
      <c r="I498" s="11">
        <f t="shared" si="85"/>
        <v>0</v>
      </c>
      <c r="J498" s="19">
        <f t="shared" si="86"/>
        <v>0</v>
      </c>
      <c r="K498" s="11">
        <f t="shared" si="87"/>
        <v>0</v>
      </c>
      <c r="L498" s="11">
        <f t="shared" si="88"/>
        <v>0</v>
      </c>
      <c r="M498" s="11">
        <f t="shared" si="92"/>
        <v>631.22168024146799</v>
      </c>
      <c r="N498" s="11">
        <f t="shared" si="93"/>
        <v>1296.2739195762967</v>
      </c>
      <c r="O498" s="11">
        <f t="shared" si="94"/>
        <v>1272.0914606126512</v>
      </c>
      <c r="P498" s="11">
        <f t="shared" si="95"/>
        <v>198.47136018570549</v>
      </c>
      <c r="Q498" s="13">
        <f t="shared" si="89"/>
        <v>-115921.43999999967</v>
      </c>
      <c r="R498" s="13">
        <f t="shared" si="90"/>
        <v>201414.34787709214</v>
      </c>
      <c r="S498" s="13"/>
      <c r="T498" s="13">
        <f t="shared" si="91"/>
        <v>115921.43999999967</v>
      </c>
      <c r="U498" s="5">
        <f t="shared" si="96"/>
        <v>0.73750729698572348</v>
      </c>
    </row>
    <row r="499" spans="1:21" ht="12.75" customHeight="1" x14ac:dyDescent="0.2">
      <c r="A499" s="6">
        <v>42539</v>
      </c>
      <c r="B499" s="13">
        <v>97.831249999999997</v>
      </c>
      <c r="C499" s="13">
        <v>44.53557</v>
      </c>
      <c r="D499" s="13">
        <v>45.325229999999998</v>
      </c>
      <c r="E499" s="13">
        <v>111.989998</v>
      </c>
      <c r="F499" s="13"/>
      <c r="G499" s="46"/>
      <c r="H499" s="13">
        <f>IF(int=Weekly,-$B$4,IF(int=Bi_Weekly,-$B$4,IF(int=Monthly,0,IF(int=Quarterly,0,IF(int=Yearly,0,IF(int=None,0,0))))))</f>
        <v>-489.12</v>
      </c>
      <c r="I499" s="11">
        <f t="shared" si="85"/>
        <v>1.603381169104964</v>
      </c>
      <c r="J499" s="19">
        <f t="shared" si="86"/>
        <v>3.1904691014395907</v>
      </c>
      <c r="K499" s="11">
        <f t="shared" si="87"/>
        <v>3.1208557353156294</v>
      </c>
      <c r="L499" s="11">
        <f t="shared" si="88"/>
        <v>0.43500627618548587</v>
      </c>
      <c r="M499" s="11">
        <f t="shared" si="92"/>
        <v>632.82506141057297</v>
      </c>
      <c r="N499" s="11">
        <f t="shared" si="93"/>
        <v>1299.4643886777365</v>
      </c>
      <c r="O499" s="11">
        <f t="shared" si="94"/>
        <v>1275.2123163479669</v>
      </c>
      <c r="P499" s="11">
        <f t="shared" si="95"/>
        <v>198.90636646189097</v>
      </c>
      <c r="Q499" s="13">
        <f t="shared" si="89"/>
        <v>-116410.55999999966</v>
      </c>
      <c r="R499" s="13">
        <f t="shared" si="90"/>
        <v>199857.26915314645</v>
      </c>
      <c r="S499" s="13"/>
      <c r="T499" s="13">
        <f t="shared" si="91"/>
        <v>116410.55999999966</v>
      </c>
      <c r="U499" s="5">
        <f t="shared" si="96"/>
        <v>0.7168310946459413</v>
      </c>
    </row>
    <row r="500" spans="1:21" ht="12.75" customHeight="1" x14ac:dyDescent="0.2">
      <c r="A500" s="6">
        <v>42546</v>
      </c>
      <c r="B500" s="13">
        <v>96.242320000000007</v>
      </c>
      <c r="C500" s="13">
        <v>43.862760000000002</v>
      </c>
      <c r="D500" s="13">
        <v>44.712850000000003</v>
      </c>
      <c r="E500" s="13">
        <v>109.019997</v>
      </c>
      <c r="F500" s="13"/>
      <c r="G500" s="46"/>
      <c r="H500" s="13">
        <f>IF(int=Weekly,-$B$4,IF(int=Bi_Weekly,0,IF(int=Monthly,0,IF(int=Quarterly,0,IF(int=Yearly,0,IF(int=None,0,0))))))</f>
        <v>0</v>
      </c>
      <c r="I500" s="11">
        <f t="shared" si="85"/>
        <v>0</v>
      </c>
      <c r="J500" s="19">
        <f t="shared" si="86"/>
        <v>0</v>
      </c>
      <c r="K500" s="11">
        <f t="shared" si="87"/>
        <v>0</v>
      </c>
      <c r="L500" s="11">
        <f t="shared" si="88"/>
        <v>0</v>
      </c>
      <c r="M500" s="11">
        <f t="shared" si="92"/>
        <v>632.82506141057297</v>
      </c>
      <c r="N500" s="11">
        <f t="shared" si="93"/>
        <v>1299.4643886777365</v>
      </c>
      <c r="O500" s="11">
        <f t="shared" si="94"/>
        <v>1275.2123163479669</v>
      </c>
      <c r="P500" s="11">
        <f t="shared" si="95"/>
        <v>198.90636646189097</v>
      </c>
      <c r="Q500" s="13">
        <f t="shared" si="89"/>
        <v>-116410.55999999966</v>
      </c>
      <c r="R500" s="13">
        <f t="shared" si="90"/>
        <v>196605.79516738973</v>
      </c>
      <c r="S500" s="13"/>
      <c r="T500" s="13">
        <f t="shared" si="91"/>
        <v>116410.55999999966</v>
      </c>
      <c r="U500" s="5">
        <f t="shared" si="96"/>
        <v>0.68890000329343248</v>
      </c>
    </row>
    <row r="501" spans="1:21" ht="12.75" customHeight="1" x14ac:dyDescent="0.2">
      <c r="A501" s="6">
        <v>42553</v>
      </c>
      <c r="B501" s="13">
        <v>99.394120000000001</v>
      </c>
      <c r="C501" s="13">
        <v>45.171799999999998</v>
      </c>
      <c r="D501" s="13">
        <v>45.912990000000001</v>
      </c>
      <c r="E501" s="13">
        <v>108.57</v>
      </c>
      <c r="F501" s="13"/>
      <c r="G501" s="46"/>
      <c r="H501" s="13">
        <f>IF(int=Weekly,-$B$4,IF(int=Bi_Weekly,-$B$4,IF(int=Monthly,-$B$4,IF(int=Quarterly,0,IF(int=Yearly,0,IF(int=None,0,0))))))</f>
        <v>-489.12</v>
      </c>
      <c r="I501" s="11">
        <f t="shared" si="85"/>
        <v>1.5781696543014818</v>
      </c>
      <c r="J501" s="19">
        <f t="shared" si="86"/>
        <v>3.1455323896767453</v>
      </c>
      <c r="K501" s="11">
        <f t="shared" si="87"/>
        <v>3.080903770370869</v>
      </c>
      <c r="L501" s="11">
        <f t="shared" si="88"/>
        <v>0.44870914617297608</v>
      </c>
      <c r="M501" s="11">
        <f t="shared" si="92"/>
        <v>634.40323106487449</v>
      </c>
      <c r="N501" s="11">
        <f t="shared" si="93"/>
        <v>1302.6099210674131</v>
      </c>
      <c r="O501" s="11">
        <f t="shared" si="94"/>
        <v>1278.2932201183378</v>
      </c>
      <c r="P501" s="11">
        <f t="shared" si="95"/>
        <v>199.35507560806394</v>
      </c>
      <c r="Q501" s="13">
        <f t="shared" si="89"/>
        <v>-116899.67999999966</v>
      </c>
      <c r="R501" s="13">
        <f t="shared" si="90"/>
        <v>202231.4301004514</v>
      </c>
      <c r="S501" s="13"/>
      <c r="T501" s="13">
        <f t="shared" si="91"/>
        <v>116899.67999999966</v>
      </c>
      <c r="U501" s="5">
        <f t="shared" si="96"/>
        <v>0.72995708885132937</v>
      </c>
    </row>
    <row r="502" spans="1:21" ht="12.75" customHeight="1" x14ac:dyDescent="0.2">
      <c r="A502" s="6">
        <v>42560</v>
      </c>
      <c r="B502" s="13">
        <v>100.7128</v>
      </c>
      <c r="C502" s="13">
        <v>45.784399999999998</v>
      </c>
      <c r="D502" s="13">
        <v>46.710039999999999</v>
      </c>
      <c r="E502" s="13">
        <v>110.25</v>
      </c>
      <c r="F502" s="13"/>
      <c r="G502" s="46"/>
      <c r="H502" s="13">
        <f>IF(int=Weekly,-$B$4,IF(int=Bi_Weekly,0,IF(int=Monthly,0,IF(int=Quarterly,0,IF(int=Yearly,0,IF(int=None,0,0))))))</f>
        <v>0</v>
      </c>
      <c r="I502" s="11">
        <f t="shared" si="85"/>
        <v>0</v>
      </c>
      <c r="J502" s="19">
        <f t="shared" si="86"/>
        <v>0</v>
      </c>
      <c r="K502" s="11">
        <f t="shared" si="87"/>
        <v>0</v>
      </c>
      <c r="L502" s="11">
        <f t="shared" si="88"/>
        <v>0</v>
      </c>
      <c r="M502" s="11">
        <f t="shared" si="92"/>
        <v>634.40323106487449</v>
      </c>
      <c r="N502" s="11">
        <f t="shared" si="93"/>
        <v>1302.6099210674131</v>
      </c>
      <c r="O502" s="11">
        <f t="shared" si="94"/>
        <v>1278.2932201183378</v>
      </c>
      <c r="P502" s="11">
        <f t="shared" si="95"/>
        <v>199.35507560806394</v>
      </c>
      <c r="Q502" s="13">
        <f t="shared" si="89"/>
        <v>-116899.67999999966</v>
      </c>
      <c r="R502" s="13">
        <f t="shared" si="90"/>
        <v>205219.76392895475</v>
      </c>
      <c r="S502" s="13"/>
      <c r="T502" s="13">
        <f t="shared" si="91"/>
        <v>116899.67999999966</v>
      </c>
      <c r="U502" s="5">
        <f t="shared" si="96"/>
        <v>0.75552032245901235</v>
      </c>
    </row>
    <row r="503" spans="1:21" ht="12.75" customHeight="1" x14ac:dyDescent="0.2">
      <c r="A503" s="6">
        <v>42567</v>
      </c>
      <c r="B503" s="13">
        <v>102.2229</v>
      </c>
      <c r="C503" s="13">
        <v>46.491660000000003</v>
      </c>
      <c r="D503" s="13">
        <v>47.897500000000001</v>
      </c>
      <c r="E503" s="13">
        <v>110.660004</v>
      </c>
      <c r="F503" s="13"/>
      <c r="G503" s="46"/>
      <c r="H503" s="13">
        <f>IF(int=Weekly,-$B$4,IF(int=Bi_Weekly,-$B$4,IF(int=Monthly,0,IF(int=Quarterly,0,IF(int=Yearly,0,IF(int=None,0,0))))))</f>
        <v>-489.12</v>
      </c>
      <c r="I503" s="11">
        <f t="shared" si="85"/>
        <v>1.5344974951796515</v>
      </c>
      <c r="J503" s="19">
        <f t="shared" si="86"/>
        <v>3.0562333115229698</v>
      </c>
      <c r="K503" s="11">
        <f t="shared" si="87"/>
        <v>2.9532544287280129</v>
      </c>
      <c r="L503" s="11">
        <f t="shared" si="88"/>
        <v>0.44023450423876731</v>
      </c>
      <c r="M503" s="11">
        <f t="shared" si="92"/>
        <v>635.9377285600541</v>
      </c>
      <c r="N503" s="11">
        <f t="shared" si="93"/>
        <v>1305.666154378936</v>
      </c>
      <c r="O503" s="11">
        <f t="shared" si="94"/>
        <v>1281.2464745470659</v>
      </c>
      <c r="P503" s="11">
        <f t="shared" si="95"/>
        <v>199.7953101123027</v>
      </c>
      <c r="Q503" s="13">
        <f t="shared" si="89"/>
        <v>-117388.79999999965</v>
      </c>
      <c r="R503" s="13">
        <f t="shared" si="90"/>
        <v>209187.8385865413</v>
      </c>
      <c r="S503" s="13"/>
      <c r="T503" s="13">
        <f t="shared" si="91"/>
        <v>117388.79999999965</v>
      </c>
      <c r="U503" s="5">
        <f t="shared" si="96"/>
        <v>0.78200849302950459</v>
      </c>
    </row>
    <row r="504" spans="1:21" ht="12.75" customHeight="1" x14ac:dyDescent="0.2">
      <c r="A504" s="6">
        <v>42574</v>
      </c>
      <c r="B504" s="13">
        <v>102.86960000000001</v>
      </c>
      <c r="C504" s="13">
        <v>46.759450000000001</v>
      </c>
      <c r="D504" s="13">
        <v>47.981520000000003</v>
      </c>
      <c r="E504" s="13">
        <v>109.300003</v>
      </c>
      <c r="F504" s="13"/>
      <c r="G504" s="46"/>
      <c r="H504" s="13">
        <f>IF(int=Weekly,-$B$4,IF(int=Bi_Weekly,0,IF(int=Monthly,0,IF(int=Quarterly,0,IF(int=Yearly,0,IF(int=None,0,0))))))</f>
        <v>0</v>
      </c>
      <c r="I504" s="11">
        <f t="shared" si="85"/>
        <v>0</v>
      </c>
      <c r="J504" s="19">
        <f t="shared" si="86"/>
        <v>0</v>
      </c>
      <c r="K504" s="11">
        <f t="shared" si="87"/>
        <v>0</v>
      </c>
      <c r="L504" s="11">
        <f t="shared" si="88"/>
        <v>0</v>
      </c>
      <c r="M504" s="11">
        <f t="shared" si="92"/>
        <v>635.9377285600541</v>
      </c>
      <c r="N504" s="11">
        <f t="shared" si="93"/>
        <v>1305.666154378936</v>
      </c>
      <c r="O504" s="11">
        <f t="shared" si="94"/>
        <v>1281.2464745470659</v>
      </c>
      <c r="P504" s="11">
        <f t="shared" si="95"/>
        <v>199.7953101123027</v>
      </c>
      <c r="Q504" s="13">
        <f t="shared" si="89"/>
        <v>-117388.79999999965</v>
      </c>
      <c r="R504" s="13">
        <f t="shared" si="90"/>
        <v>209784.67236232563</v>
      </c>
      <c r="S504" s="13"/>
      <c r="T504" s="13">
        <f t="shared" si="91"/>
        <v>117388.79999999965</v>
      </c>
      <c r="U504" s="5">
        <f t="shared" si="96"/>
        <v>0.7870927410649593</v>
      </c>
    </row>
    <row r="505" spans="1:21" ht="12.75" customHeight="1" x14ac:dyDescent="0.2">
      <c r="A505" s="6">
        <v>42581</v>
      </c>
      <c r="B505" s="13">
        <v>102.8158</v>
      </c>
      <c r="C505" s="13">
        <v>46.984400000000001</v>
      </c>
      <c r="D505" s="13">
        <v>48.124630000000003</v>
      </c>
      <c r="E505" s="13">
        <v>108.16999800000001</v>
      </c>
      <c r="F505" s="13"/>
      <c r="G505" s="46"/>
      <c r="H505" s="13">
        <f>IF(int=Weekly,-$B$4,IF(int=Bi_Weekly,-$B$4,IF(int=Monthly,-$B$4,IF(int=Quarterly,0,IF(int=Yearly,0,IF(int=None,0,0))))))</f>
        <v>-489.12</v>
      </c>
      <c r="I505" s="11">
        <f t="shared" si="85"/>
        <v>1.5256486259893907</v>
      </c>
      <c r="J505" s="19">
        <f t="shared" si="86"/>
        <v>3.0241816432688298</v>
      </c>
      <c r="K505" s="11">
        <f t="shared" si="87"/>
        <v>2.9393161879893932</v>
      </c>
      <c r="L505" s="11">
        <f t="shared" si="88"/>
        <v>0.45036842840655322</v>
      </c>
      <c r="M505" s="11">
        <f t="shared" si="92"/>
        <v>637.46337718604354</v>
      </c>
      <c r="N505" s="11">
        <f t="shared" si="93"/>
        <v>1308.6903360222047</v>
      </c>
      <c r="O505" s="11">
        <f t="shared" si="94"/>
        <v>1284.1857907350552</v>
      </c>
      <c r="P505" s="11">
        <f t="shared" si="95"/>
        <v>200.24567854070926</v>
      </c>
      <c r="Q505" s="13">
        <f t="shared" si="89"/>
        <v>-117877.91999999965</v>
      </c>
      <c r="R505" s="13">
        <f t="shared" si="90"/>
        <v>210490.87799752562</v>
      </c>
      <c r="S505" s="13"/>
      <c r="T505" s="13">
        <f t="shared" si="91"/>
        <v>117877.91999999965</v>
      </c>
      <c r="U505" s="5">
        <f t="shared" si="96"/>
        <v>0.78566841014437849</v>
      </c>
    </row>
    <row r="506" spans="1:21" ht="12.75" customHeight="1" x14ac:dyDescent="0.2">
      <c r="A506" s="6">
        <v>42588</v>
      </c>
      <c r="B506" s="13">
        <v>103.31019999999999</v>
      </c>
      <c r="C506" s="13">
        <v>47.083089999999999</v>
      </c>
      <c r="D506" s="13">
        <v>48.314689999999999</v>
      </c>
      <c r="E506" s="13">
        <v>108.80999799999999</v>
      </c>
      <c r="F506" s="13"/>
      <c r="G506" s="46"/>
      <c r="H506" s="13">
        <f>IF(int=Weekly,-$B$4,IF(int=Bi_Weekly,0,IF(int=Monthly,0,IF(int=Quarterly,-$B$4,IF(int=Yearly,0,IF(int=None,0,0))))))</f>
        <v>0</v>
      </c>
      <c r="I506" s="11">
        <f t="shared" si="85"/>
        <v>0</v>
      </c>
      <c r="J506" s="19">
        <f t="shared" si="86"/>
        <v>0</v>
      </c>
      <c r="K506" s="11">
        <f t="shared" si="87"/>
        <v>0</v>
      </c>
      <c r="L506" s="11">
        <f t="shared" si="88"/>
        <v>0</v>
      </c>
      <c r="M506" s="11">
        <f t="shared" si="92"/>
        <v>637.46337718604354</v>
      </c>
      <c r="N506" s="11">
        <f t="shared" si="93"/>
        <v>1308.6903360222047</v>
      </c>
      <c r="O506" s="11">
        <f t="shared" si="94"/>
        <v>1284.1857907350552</v>
      </c>
      <c r="P506" s="11">
        <f t="shared" si="95"/>
        <v>200.24567854070926</v>
      </c>
      <c r="Q506" s="13">
        <f t="shared" si="89"/>
        <v>-117877.91999999965</v>
      </c>
      <c r="R506" s="13">
        <f t="shared" si="90"/>
        <v>211307.42412612156</v>
      </c>
      <c r="S506" s="13"/>
      <c r="T506" s="13">
        <f t="shared" si="91"/>
        <v>117877.91999999965</v>
      </c>
      <c r="U506" s="5">
        <f t="shared" si="96"/>
        <v>0.79259545915063789</v>
      </c>
    </row>
    <row r="507" spans="1:21" ht="12.75" customHeight="1" x14ac:dyDescent="0.2">
      <c r="A507" s="6">
        <v>42595</v>
      </c>
      <c r="B507" s="13">
        <v>103.43510000000001</v>
      </c>
      <c r="C507" s="13">
        <v>46.961649999999999</v>
      </c>
      <c r="D507" s="13">
        <v>48.170250000000003</v>
      </c>
      <c r="E507" s="13">
        <v>106.760002</v>
      </c>
      <c r="F507" s="13"/>
      <c r="G507" s="46"/>
      <c r="H507" s="13">
        <f>IF(int=Weekly,-$B$4,IF(int=Bi_Weekly,-$B$4,IF(int=Monthly,0,IF(int=Quarterly,0,IF(int=Yearly,0,IF(int=None,0,0))))))</f>
        <v>-489.12</v>
      </c>
      <c r="I507" s="11">
        <f t="shared" si="85"/>
        <v>1.5165140653414555</v>
      </c>
      <c r="J507" s="19">
        <f t="shared" si="86"/>
        <v>3.0256466712732624</v>
      </c>
      <c r="K507" s="11">
        <f t="shared" si="87"/>
        <v>2.9365324863375215</v>
      </c>
      <c r="L507" s="11">
        <f t="shared" si="88"/>
        <v>0.45631651449388327</v>
      </c>
      <c r="M507" s="11">
        <f t="shared" si="92"/>
        <v>638.97989125138497</v>
      </c>
      <c r="N507" s="11">
        <f t="shared" si="93"/>
        <v>1311.7159826934781</v>
      </c>
      <c r="O507" s="11">
        <f t="shared" si="94"/>
        <v>1287.1223232213927</v>
      </c>
      <c r="P507" s="11">
        <f t="shared" si="95"/>
        <v>200.70199505520316</v>
      </c>
      <c r="Q507" s="13">
        <f t="shared" si="89"/>
        <v>-118367.03999999964</v>
      </c>
      <c r="R507" s="13">
        <f t="shared" si="90"/>
        <v>211121.24531188607</v>
      </c>
      <c r="S507" s="13"/>
      <c r="T507" s="13">
        <f t="shared" si="91"/>
        <v>118367.03999999964</v>
      </c>
      <c r="U507" s="5">
        <f t="shared" si="96"/>
        <v>0.78361514583693825</v>
      </c>
    </row>
    <row r="508" spans="1:21" ht="12.75" customHeight="1" x14ac:dyDescent="0.2">
      <c r="A508" s="6">
        <v>42602</v>
      </c>
      <c r="B508" s="13">
        <v>103.49630000000001</v>
      </c>
      <c r="C508" s="13">
        <v>47.128999999999998</v>
      </c>
      <c r="D508" s="13">
        <v>48.483580000000003</v>
      </c>
      <c r="E508" s="13">
        <v>105.16999800000001</v>
      </c>
      <c r="F508" s="13"/>
      <c r="G508" s="46"/>
      <c r="H508" s="13">
        <f>IF(int=Weekly,-$B$4,IF(int=Bi_Weekly,0,IF(int=Monthly,0,IF(int=Quarterly,0,IF(int=Yearly,0,IF(int=None,0,0))))))</f>
        <v>0</v>
      </c>
      <c r="I508" s="11">
        <f t="shared" si="85"/>
        <v>0</v>
      </c>
      <c r="J508" s="19">
        <f t="shared" si="86"/>
        <v>0</v>
      </c>
      <c r="K508" s="11">
        <f t="shared" si="87"/>
        <v>0</v>
      </c>
      <c r="L508" s="11">
        <f t="shared" si="88"/>
        <v>0</v>
      </c>
      <c r="M508" s="11">
        <f t="shared" si="92"/>
        <v>638.97989125138497</v>
      </c>
      <c r="N508" s="11">
        <f t="shared" si="93"/>
        <v>1311.7159826934781</v>
      </c>
      <c r="O508" s="11">
        <f t="shared" si="94"/>
        <v>1287.1223232213927</v>
      </c>
      <c r="P508" s="11">
        <f t="shared" si="95"/>
        <v>200.70199505520316</v>
      </c>
      <c r="Q508" s="13">
        <f t="shared" si="89"/>
        <v>-118367.03999999964</v>
      </c>
      <c r="R508" s="13">
        <f t="shared" si="90"/>
        <v>211464.04361352359</v>
      </c>
      <c r="S508" s="13"/>
      <c r="T508" s="13">
        <f t="shared" si="91"/>
        <v>118367.03999999964</v>
      </c>
      <c r="U508" s="5">
        <f t="shared" si="96"/>
        <v>0.78651120796400931</v>
      </c>
    </row>
    <row r="509" spans="1:21" ht="12.75" customHeight="1" x14ac:dyDescent="0.2">
      <c r="A509" s="6">
        <v>42609</v>
      </c>
      <c r="B509" s="13">
        <v>102.8058</v>
      </c>
      <c r="C509" s="13">
        <v>47.040370000000003</v>
      </c>
      <c r="D509" s="13">
        <v>48.685690000000001</v>
      </c>
      <c r="E509" s="13">
        <v>113.209999</v>
      </c>
      <c r="F509" s="13"/>
      <c r="G509" s="46"/>
      <c r="H509" s="13">
        <f>IF(int=Weekly,-$B$4,IF(int=Bi_Weekly,-$B$4,IF(int=Monthly,-$B$4,IF(int=Quarterly,0,IF(int=Yearly,0,IF(int=None,0,0))))))</f>
        <v>-489.12</v>
      </c>
      <c r="I509" s="11">
        <f t="shared" si="85"/>
        <v>1.5257970270159853</v>
      </c>
      <c r="J509" s="19">
        <f t="shared" si="86"/>
        <v>3.0205833840167498</v>
      </c>
      <c r="K509" s="11">
        <f t="shared" si="87"/>
        <v>2.9054431394522706</v>
      </c>
      <c r="L509" s="11">
        <f t="shared" si="88"/>
        <v>0.43031845623459469</v>
      </c>
      <c r="M509" s="11">
        <f t="shared" si="92"/>
        <v>640.50568827840095</v>
      </c>
      <c r="N509" s="11">
        <f t="shared" si="93"/>
        <v>1314.7365660774949</v>
      </c>
      <c r="O509" s="11">
        <f t="shared" si="94"/>
        <v>1290.0277663608449</v>
      </c>
      <c r="P509" s="11">
        <f t="shared" si="95"/>
        <v>201.13231351143776</v>
      </c>
      <c r="Q509" s="13">
        <f t="shared" si="89"/>
        <v>-118856.15999999964</v>
      </c>
      <c r="R509" s="13">
        <f t="shared" si="90"/>
        <v>213269.47514476051</v>
      </c>
      <c r="S509" s="13"/>
      <c r="T509" s="13">
        <f t="shared" si="91"/>
        <v>118856.15999999964</v>
      </c>
      <c r="U509" s="5">
        <f t="shared" si="96"/>
        <v>0.79434936434730163</v>
      </c>
    </row>
    <row r="510" spans="1:21" ht="12.75" customHeight="1" x14ac:dyDescent="0.2">
      <c r="A510" s="6">
        <v>42616</v>
      </c>
      <c r="B510" s="13">
        <v>103.3694</v>
      </c>
      <c r="C510" s="13">
        <v>47.632240000000003</v>
      </c>
      <c r="D510" s="13">
        <v>49.342579999999998</v>
      </c>
      <c r="E510" s="13">
        <v>116.389999</v>
      </c>
      <c r="F510" s="13"/>
      <c r="G510" s="46"/>
      <c r="H510" s="13">
        <f>IF(int=Weekly,-$B$4,IF(int=Bi_Weekly,0,IF(int=Monthly,0,IF(int=Quarterly,0,IF(int=Yearly,0,IF(int=None,0,0))))))</f>
        <v>0</v>
      </c>
      <c r="I510" s="11">
        <f t="shared" si="85"/>
        <v>0</v>
      </c>
      <c r="J510" s="19">
        <f t="shared" si="86"/>
        <v>0</v>
      </c>
      <c r="K510" s="11">
        <f t="shared" si="87"/>
        <v>0</v>
      </c>
      <c r="L510" s="11">
        <f t="shared" si="88"/>
        <v>0</v>
      </c>
      <c r="M510" s="11">
        <f t="shared" si="92"/>
        <v>640.50568827840095</v>
      </c>
      <c r="N510" s="11">
        <f t="shared" si="93"/>
        <v>1314.7365660774949</v>
      </c>
      <c r="O510" s="11">
        <f t="shared" si="94"/>
        <v>1290.0277663608449</v>
      </c>
      <c r="P510" s="11">
        <f t="shared" si="95"/>
        <v>201.13231351143776</v>
      </c>
      <c r="Q510" s="13">
        <f t="shared" si="89"/>
        <v>-118856.15999999964</v>
      </c>
      <c r="R510" s="13">
        <f t="shared" si="90"/>
        <v>215895.62437844969</v>
      </c>
      <c r="S510" s="13"/>
      <c r="T510" s="13">
        <f t="shared" si="91"/>
        <v>118856.15999999964</v>
      </c>
      <c r="U510" s="5">
        <f t="shared" si="96"/>
        <v>0.8164445526294164</v>
      </c>
    </row>
    <row r="511" spans="1:21" ht="12.75" customHeight="1" x14ac:dyDescent="0.2">
      <c r="A511" s="6">
        <v>42623</v>
      </c>
      <c r="B511" s="13">
        <v>100.92310000000001</v>
      </c>
      <c r="C511" s="13">
        <v>46.124169999999999</v>
      </c>
      <c r="D511" s="13">
        <v>47.933639999999997</v>
      </c>
      <c r="E511" s="13">
        <v>119.300003</v>
      </c>
      <c r="F511" s="13"/>
      <c r="G511" s="46"/>
      <c r="H511" s="13">
        <f>IF(int=Weekly,-$B$4,IF(int=Bi_Weekly,-$B$4,IF(int=Monthly,0,IF(int=Quarterly,0,IF(int=Yearly,0,IF(int=None,0,0))))))</f>
        <v>-489.12</v>
      </c>
      <c r="I511" s="11">
        <f t="shared" si="85"/>
        <v>1.5542604616782481</v>
      </c>
      <c r="J511" s="19">
        <f t="shared" si="86"/>
        <v>3.0805835638885211</v>
      </c>
      <c r="K511" s="11">
        <f t="shared" si="87"/>
        <v>2.9510277959278706</v>
      </c>
      <c r="L511" s="11">
        <f t="shared" si="88"/>
        <v>0.40835164103055394</v>
      </c>
      <c r="M511" s="11">
        <f t="shared" si="92"/>
        <v>642.05994874007922</v>
      </c>
      <c r="N511" s="11">
        <f t="shared" si="93"/>
        <v>1317.8171496413834</v>
      </c>
      <c r="O511" s="11">
        <f t="shared" si="94"/>
        <v>1292.9787941567727</v>
      </c>
      <c r="P511" s="11">
        <f t="shared" si="95"/>
        <v>201.54066515246831</v>
      </c>
      <c r="Q511" s="13">
        <f t="shared" si="89"/>
        <v>-119345.27999999964</v>
      </c>
      <c r="R511" s="13">
        <f t="shared" si="90"/>
        <v>211602.88465572079</v>
      </c>
      <c r="S511" s="13"/>
      <c r="T511" s="13">
        <f t="shared" si="91"/>
        <v>119345.27999999964</v>
      </c>
      <c r="U511" s="5">
        <f t="shared" si="96"/>
        <v>0.77303102942756885</v>
      </c>
    </row>
    <row r="512" spans="1:21" ht="12.75" customHeight="1" x14ac:dyDescent="0.2">
      <c r="A512" s="6">
        <v>42630</v>
      </c>
      <c r="B512" s="13">
        <v>101.52679999999999</v>
      </c>
      <c r="C512" s="13">
        <v>45.928629999999998</v>
      </c>
      <c r="D512" s="13">
        <v>47.994750000000003</v>
      </c>
      <c r="E512" s="13">
        <v>118.41999800000001</v>
      </c>
      <c r="F512" s="13"/>
      <c r="G512" s="46"/>
      <c r="H512" s="13">
        <f>IF(int=Weekly,-$B$4,IF(int=Bi_Weekly,0,IF(int=Monthly,0,IF(int=Quarterly,0,IF(int=Yearly,0,IF(int=None,0,0))))))</f>
        <v>0</v>
      </c>
      <c r="I512" s="11">
        <f t="shared" si="85"/>
        <v>0</v>
      </c>
      <c r="J512" s="19">
        <f t="shared" si="86"/>
        <v>0</v>
      </c>
      <c r="K512" s="11">
        <f t="shared" si="87"/>
        <v>0</v>
      </c>
      <c r="L512" s="11">
        <f t="shared" si="88"/>
        <v>0</v>
      </c>
      <c r="M512" s="11">
        <f t="shared" si="92"/>
        <v>642.05994874007922</v>
      </c>
      <c r="N512" s="11">
        <f t="shared" si="93"/>
        <v>1317.8171496413834</v>
      </c>
      <c r="O512" s="11">
        <f t="shared" si="94"/>
        <v>1292.9787941567727</v>
      </c>
      <c r="P512" s="11">
        <f t="shared" si="95"/>
        <v>201.54066515246831</v>
      </c>
      <c r="Q512" s="13">
        <f t="shared" si="89"/>
        <v>-119345.27999999964</v>
      </c>
      <c r="R512" s="13">
        <f t="shared" si="90"/>
        <v>211634.46742240773</v>
      </c>
      <c r="S512" s="13"/>
      <c r="T512" s="13">
        <f t="shared" si="91"/>
        <v>119345.27999999964</v>
      </c>
      <c r="U512" s="5">
        <f t="shared" si="96"/>
        <v>0.77329566299067998</v>
      </c>
    </row>
    <row r="513" spans="1:21" ht="12.75" customHeight="1" x14ac:dyDescent="0.2">
      <c r="A513" s="6">
        <v>42637</v>
      </c>
      <c r="B513" s="13">
        <v>102.7383</v>
      </c>
      <c r="C513" s="13">
        <v>46.83137</v>
      </c>
      <c r="D513" s="13">
        <v>49.220849999999999</v>
      </c>
      <c r="E513" s="13">
        <v>124.16999800000001</v>
      </c>
      <c r="F513" s="13"/>
      <c r="G513" s="46"/>
      <c r="H513" s="13">
        <f>IF(int=Weekly,-$B$4,IF(int=Bi_Weekly,-$B$4,IF(int=Monthly,-$B$4,IF(int=Quarterly,0,IF(int=Yearly,0,IF(int=None,0,0))))))</f>
        <v>-489.12</v>
      </c>
      <c r="I513" s="11">
        <f t="shared" si="85"/>
        <v>1.5267994895769152</v>
      </c>
      <c r="J513" s="19">
        <f t="shared" si="86"/>
        <v>3.0340637055887965</v>
      </c>
      <c r="K513" s="11">
        <f t="shared" si="87"/>
        <v>2.8738533365433554</v>
      </c>
      <c r="L513" s="11">
        <f t="shared" si="88"/>
        <v>0.3923359328716427</v>
      </c>
      <c r="M513" s="11">
        <f t="shared" si="92"/>
        <v>643.58674822965611</v>
      </c>
      <c r="N513" s="11">
        <f t="shared" si="93"/>
        <v>1320.8512133469721</v>
      </c>
      <c r="O513" s="11">
        <f t="shared" si="94"/>
        <v>1295.852647493316</v>
      </c>
      <c r="P513" s="11">
        <f t="shared" si="95"/>
        <v>201.93300108533995</v>
      </c>
      <c r="Q513" s="13">
        <f t="shared" si="89"/>
        <v>-119834.39999999963</v>
      </c>
      <c r="R513" s="13">
        <f t="shared" si="90"/>
        <v>216835.26942811592</v>
      </c>
      <c r="S513" s="13"/>
      <c r="T513" s="13">
        <f t="shared" si="91"/>
        <v>119834.39999999963</v>
      </c>
      <c r="U513" s="5">
        <f t="shared" si="96"/>
        <v>0.80945763009717209</v>
      </c>
    </row>
    <row r="514" spans="1:21" ht="12.75" customHeight="1" x14ac:dyDescent="0.2">
      <c r="A514" s="6">
        <v>42644</v>
      </c>
      <c r="B514" s="13">
        <v>102.9375</v>
      </c>
      <c r="C514" s="13">
        <v>46.90258</v>
      </c>
      <c r="D514" s="13">
        <v>49.085940000000001</v>
      </c>
      <c r="E514" s="13">
        <v>122.139999</v>
      </c>
      <c r="F514" s="13"/>
      <c r="G514" s="46"/>
      <c r="H514" s="13">
        <f>IF(int=Weekly,-$B$4,IF(int=Bi_Weekly,0,IF(int=Monthly,0,IF(int=Quarterly,0,IF(int=Yearly,0,IF(int=None,0,0))))))</f>
        <v>0</v>
      </c>
      <c r="I514" s="11">
        <f t="shared" si="85"/>
        <v>0</v>
      </c>
      <c r="J514" s="19">
        <f t="shared" si="86"/>
        <v>0</v>
      </c>
      <c r="K514" s="11">
        <f t="shared" si="87"/>
        <v>0</v>
      </c>
      <c r="L514" s="11">
        <f t="shared" si="88"/>
        <v>0</v>
      </c>
      <c r="M514" s="11">
        <f t="shared" si="92"/>
        <v>643.58674822965611</v>
      </c>
      <c r="N514" s="11">
        <f t="shared" si="93"/>
        <v>1320.8512133469721</v>
      </c>
      <c r="O514" s="11">
        <f t="shared" si="94"/>
        <v>1295.852647493316</v>
      </c>
      <c r="P514" s="11">
        <f t="shared" si="95"/>
        <v>201.93300108533995</v>
      </c>
      <c r="Q514" s="13">
        <f t="shared" si="89"/>
        <v>-119834.39999999963</v>
      </c>
      <c r="R514" s="13">
        <f t="shared" si="90"/>
        <v>216472.78245232214</v>
      </c>
      <c r="S514" s="13"/>
      <c r="T514" s="13">
        <f t="shared" si="91"/>
        <v>119834.39999999963</v>
      </c>
      <c r="U514" s="5">
        <f t="shared" si="96"/>
        <v>0.80643273093805101</v>
      </c>
    </row>
    <row r="515" spans="1:21" ht="12.75" customHeight="1" x14ac:dyDescent="0.2">
      <c r="A515" s="6">
        <v>42651</v>
      </c>
      <c r="B515" s="13">
        <v>102.30970000000001</v>
      </c>
      <c r="C515" s="13">
        <v>46.355849999999997</v>
      </c>
      <c r="D515" s="13">
        <v>48.582500000000003</v>
      </c>
      <c r="E515" s="13">
        <v>122.18</v>
      </c>
      <c r="F515" s="13"/>
      <c r="G515" s="46"/>
      <c r="H515" s="13">
        <f>IF(int=Weekly,-$B$4,IF(int=Bi_Weekly,-$B$4,IF(int=Monthly,0,IF(int=Quarterly,0,IF(int=Yearly,0,IF(int=None,0,0))))))</f>
        <v>-489.12</v>
      </c>
      <c r="I515" s="11">
        <f t="shared" si="85"/>
        <v>1.5331956207475927</v>
      </c>
      <c r="J515" s="19">
        <f t="shared" si="86"/>
        <v>3.0651872417397157</v>
      </c>
      <c r="K515" s="11">
        <f t="shared" si="87"/>
        <v>2.9116143467297895</v>
      </c>
      <c r="L515" s="11">
        <f t="shared" si="88"/>
        <v>0.39872607628089707</v>
      </c>
      <c r="M515" s="11">
        <f t="shared" si="92"/>
        <v>645.11994385040373</v>
      </c>
      <c r="N515" s="11">
        <f t="shared" si="93"/>
        <v>1323.9164005887119</v>
      </c>
      <c r="O515" s="11">
        <f t="shared" si="94"/>
        <v>1298.7642618400457</v>
      </c>
      <c r="P515" s="11">
        <f t="shared" si="95"/>
        <v>202.33172716162085</v>
      </c>
      <c r="Q515" s="13">
        <f t="shared" si="89"/>
        <v>-120323.51999999963</v>
      </c>
      <c r="R515" s="13">
        <f t="shared" si="90"/>
        <v>215191.40317303274</v>
      </c>
      <c r="S515" s="13"/>
      <c r="T515" s="13">
        <f t="shared" si="91"/>
        <v>120323.51999999963</v>
      </c>
      <c r="U515" s="5">
        <f t="shared" si="96"/>
        <v>0.78844005871032907</v>
      </c>
    </row>
    <row r="516" spans="1:21" ht="12.75" customHeight="1" x14ac:dyDescent="0.2">
      <c r="A516" s="6">
        <v>42658</v>
      </c>
      <c r="B516" s="13">
        <v>101.3338</v>
      </c>
      <c r="C516" s="13">
        <v>45.934370000000001</v>
      </c>
      <c r="D516" s="13">
        <v>47.78163</v>
      </c>
      <c r="E516" s="13">
        <v>121</v>
      </c>
      <c r="F516" s="13"/>
      <c r="G516" s="46"/>
      <c r="H516" s="13">
        <f>IF(int=Weekly,-$B$4,IF(int=Bi_Weekly,0,IF(int=Monthly,0,IF(int=Quarterly,0,IF(int=Yearly,0,IF(int=None,0,0))))))</f>
        <v>0</v>
      </c>
      <c r="I516" s="11">
        <f t="shared" si="85"/>
        <v>0</v>
      </c>
      <c r="J516" s="19">
        <f t="shared" si="86"/>
        <v>0</v>
      </c>
      <c r="K516" s="11">
        <f t="shared" si="87"/>
        <v>0</v>
      </c>
      <c r="L516" s="11">
        <f t="shared" si="88"/>
        <v>0</v>
      </c>
      <c r="M516" s="11">
        <f t="shared" si="92"/>
        <v>645.11994385040373</v>
      </c>
      <c r="N516" s="11">
        <f t="shared" si="93"/>
        <v>1323.9164005887119</v>
      </c>
      <c r="O516" s="11">
        <f t="shared" si="94"/>
        <v>1298.7642618400457</v>
      </c>
      <c r="P516" s="11">
        <f t="shared" si="95"/>
        <v>202.33172716162085</v>
      </c>
      <c r="Q516" s="13">
        <f t="shared" si="89"/>
        <v>-120323.51999999963</v>
      </c>
      <c r="R516" s="13">
        <f t="shared" si="90"/>
        <v>212724.93356287846</v>
      </c>
      <c r="S516" s="13"/>
      <c r="T516" s="13">
        <f t="shared" si="91"/>
        <v>120323.51999999963</v>
      </c>
      <c r="U516" s="5">
        <f t="shared" si="96"/>
        <v>0.76794140965024216</v>
      </c>
    </row>
    <row r="517" spans="1:21" ht="12.75" customHeight="1" x14ac:dyDescent="0.2">
      <c r="A517" s="6"/>
      <c r="B517" s="2"/>
      <c r="C517" s="2"/>
      <c r="D517" s="2"/>
      <c r="E517" s="2"/>
    </row>
    <row r="518" spans="1:21" ht="12.75" customHeight="1" x14ac:dyDescent="0.2">
      <c r="A518" s="6"/>
      <c r="B518" s="2"/>
      <c r="C518" s="2"/>
      <c r="D518" s="2"/>
      <c r="E518" s="2"/>
    </row>
    <row r="519" spans="1:21" ht="12.75" customHeight="1" x14ac:dyDescent="0.2">
      <c r="A519" s="6"/>
      <c r="B519" s="2"/>
      <c r="C519" s="2"/>
      <c r="D519" s="2"/>
      <c r="E519" s="2"/>
    </row>
    <row r="520" spans="1:21" ht="12.75" customHeight="1" x14ac:dyDescent="0.2">
      <c r="A520" s="6"/>
      <c r="B520" s="2"/>
      <c r="C520" s="2"/>
      <c r="D520" s="2"/>
      <c r="E520" s="2"/>
    </row>
    <row r="521" spans="1:21" ht="12.75" customHeight="1" x14ac:dyDescent="0.2">
      <c r="A521" s="6"/>
      <c r="B521" s="2"/>
      <c r="C521" s="2"/>
      <c r="D521" s="2"/>
      <c r="E521" s="2"/>
    </row>
    <row r="522" spans="1:21" ht="12.75" customHeight="1" x14ac:dyDescent="0.2">
      <c r="A522" s="6"/>
      <c r="B522" s="2"/>
      <c r="C522" s="2"/>
      <c r="D522" s="2"/>
      <c r="E522" s="2"/>
    </row>
    <row r="523" spans="1:21" ht="12.75" customHeight="1" x14ac:dyDescent="0.2">
      <c r="A523" s="6"/>
      <c r="B523" s="2"/>
      <c r="C523" s="2"/>
      <c r="D523" s="2"/>
      <c r="E523" s="2"/>
    </row>
    <row r="524" spans="1:21" ht="12.75" customHeight="1" x14ac:dyDescent="0.2">
      <c r="A524" s="6"/>
      <c r="B524" s="2"/>
      <c r="C524" s="2"/>
      <c r="D524" s="2"/>
      <c r="E524" s="2"/>
    </row>
    <row r="525" spans="1:21" ht="12.75" customHeight="1" x14ac:dyDescent="0.2">
      <c r="A525" s="6"/>
      <c r="B525" s="2"/>
      <c r="C525" s="2"/>
      <c r="D525" s="2"/>
      <c r="E525" s="2"/>
    </row>
    <row r="526" spans="1:21" ht="12.75" customHeight="1" x14ac:dyDescent="0.2">
      <c r="A526" s="6"/>
      <c r="B526" s="2"/>
      <c r="C526" s="2"/>
      <c r="D526" s="2"/>
      <c r="E526" s="2"/>
    </row>
    <row r="527" spans="1:21" ht="12.75" customHeight="1" x14ac:dyDescent="0.2">
      <c r="A527" s="6"/>
      <c r="B527" s="2"/>
      <c r="C527" s="2"/>
      <c r="D527" s="2"/>
      <c r="E527" s="2"/>
    </row>
    <row r="528" spans="1:21" ht="12.75" customHeight="1" x14ac:dyDescent="0.2">
      <c r="A528" s="6"/>
      <c r="B528" s="2"/>
      <c r="C528" s="2"/>
      <c r="D528" s="2"/>
      <c r="E528" s="2"/>
    </row>
    <row r="529" spans="1:1" ht="12.75" customHeight="1" x14ac:dyDescent="0.2">
      <c r="A529" s="6"/>
    </row>
    <row r="530" spans="1:1" ht="12.75" customHeight="1" x14ac:dyDescent="0.2">
      <c r="A530" s="6"/>
    </row>
    <row r="531" spans="1:1" ht="12.75" customHeight="1" x14ac:dyDescent="0.2">
      <c r="A531" s="6"/>
    </row>
    <row r="532" spans="1:1" ht="12.75" customHeight="1" x14ac:dyDescent="0.2">
      <c r="A532" s="6"/>
    </row>
    <row r="533" spans="1:1" ht="12.75" customHeight="1" x14ac:dyDescent="0.2">
      <c r="A533" s="6"/>
    </row>
    <row r="534" spans="1:1" ht="12.75" customHeight="1" x14ac:dyDescent="0.2">
      <c r="A534" s="6"/>
    </row>
    <row r="535" spans="1:1" ht="12.75" customHeight="1" x14ac:dyDescent="0.2">
      <c r="A535" s="6"/>
    </row>
    <row r="536" spans="1:1" ht="12.75" customHeight="1" x14ac:dyDescent="0.2">
      <c r="A536" s="6"/>
    </row>
    <row r="537" spans="1:1" ht="12.75" customHeight="1" x14ac:dyDescent="0.2">
      <c r="A537" s="6"/>
    </row>
    <row r="538" spans="1:1" ht="12.75" customHeight="1" x14ac:dyDescent="0.2">
      <c r="A538" s="6"/>
    </row>
    <row r="539" spans="1:1" ht="12.75" customHeight="1" x14ac:dyDescent="0.2">
      <c r="A539" s="6"/>
    </row>
    <row r="540" spans="1:1" ht="12.75" customHeight="1" x14ac:dyDescent="0.2">
      <c r="A540" s="6"/>
    </row>
    <row r="541" spans="1:1" ht="12.75" customHeight="1" x14ac:dyDescent="0.2">
      <c r="A541" s="6"/>
    </row>
    <row r="542" spans="1:1" ht="12.75" customHeight="1" x14ac:dyDescent="0.2">
      <c r="A542" s="6"/>
    </row>
    <row r="543" spans="1:1" ht="12.75" customHeight="1" x14ac:dyDescent="0.2">
      <c r="A543" s="6"/>
    </row>
    <row r="544" spans="1:1" ht="12.75" customHeight="1" x14ac:dyDescent="0.2">
      <c r="A544" s="6"/>
    </row>
    <row r="545" spans="1:1" ht="12.75" customHeight="1" x14ac:dyDescent="0.2">
      <c r="A545" s="6"/>
    </row>
    <row r="546" spans="1:1" ht="12.75" customHeight="1" x14ac:dyDescent="0.2">
      <c r="A546" s="6"/>
    </row>
    <row r="547" spans="1:1" ht="12.75" customHeight="1" x14ac:dyDescent="0.2">
      <c r="A547" s="6"/>
    </row>
    <row r="548" spans="1:1" ht="12.75" customHeight="1" x14ac:dyDescent="0.2">
      <c r="A548" s="6"/>
    </row>
    <row r="549" spans="1:1" ht="12.75" customHeight="1" x14ac:dyDescent="0.2">
      <c r="A549" s="6"/>
    </row>
    <row r="550" spans="1:1" ht="12.75" customHeight="1" x14ac:dyDescent="0.2">
      <c r="A550" s="6"/>
    </row>
    <row r="551" spans="1:1" ht="12.75" customHeight="1" x14ac:dyDescent="0.2">
      <c r="A551" s="6"/>
    </row>
    <row r="552" spans="1:1" ht="12.75" customHeight="1" x14ac:dyDescent="0.2">
      <c r="A552" s="6"/>
    </row>
    <row r="553" spans="1:1" ht="12.75" customHeight="1" x14ac:dyDescent="0.2">
      <c r="A553" s="6"/>
    </row>
    <row r="554" spans="1:1" ht="12.75" customHeight="1" x14ac:dyDescent="0.2">
      <c r="A554" s="6"/>
    </row>
    <row r="555" spans="1:1" ht="12.75" customHeight="1" x14ac:dyDescent="0.2">
      <c r="A555" s="6"/>
    </row>
    <row r="556" spans="1:1" ht="12.75" customHeight="1" x14ac:dyDescent="0.2">
      <c r="A556" s="6"/>
    </row>
    <row r="557" spans="1:1" ht="12.75" customHeight="1" x14ac:dyDescent="0.2">
      <c r="A557" s="6"/>
    </row>
    <row r="558" spans="1:1" ht="12.75" customHeight="1" x14ac:dyDescent="0.2">
      <c r="A558" s="6"/>
    </row>
    <row r="559" spans="1:1" ht="12.75" customHeight="1" x14ac:dyDescent="0.2">
      <c r="A559" s="6"/>
    </row>
    <row r="560" spans="1:1" ht="12.75" customHeight="1" x14ac:dyDescent="0.2">
      <c r="A560" s="6"/>
    </row>
    <row r="561" spans="1:1" ht="12.75" customHeight="1" x14ac:dyDescent="0.2">
      <c r="A561" s="6"/>
    </row>
    <row r="562" spans="1:1" ht="12.75" customHeight="1" x14ac:dyDescent="0.2">
      <c r="A562" s="6"/>
    </row>
    <row r="563" spans="1:1" ht="12.75" customHeight="1" x14ac:dyDescent="0.2">
      <c r="A563" s="6"/>
    </row>
    <row r="564" spans="1:1" ht="12.75" customHeight="1" x14ac:dyDescent="0.2">
      <c r="A564" s="6"/>
    </row>
    <row r="565" spans="1:1" ht="12.75" customHeight="1" x14ac:dyDescent="0.2">
      <c r="A565" s="6"/>
    </row>
    <row r="566" spans="1:1" ht="12.75" customHeight="1" x14ac:dyDescent="0.2">
      <c r="A566" s="6"/>
    </row>
    <row r="567" spans="1:1" ht="12.75" customHeight="1" x14ac:dyDescent="0.2">
      <c r="A567" s="6"/>
    </row>
    <row r="568" spans="1:1" ht="12.75" customHeight="1" x14ac:dyDescent="0.2">
      <c r="A568" s="6"/>
    </row>
    <row r="569" spans="1:1" ht="12.75" customHeight="1" x14ac:dyDescent="0.2">
      <c r="A569" s="6"/>
    </row>
    <row r="570" spans="1:1" ht="12.75" customHeight="1" x14ac:dyDescent="0.2">
      <c r="A570" s="6"/>
    </row>
    <row r="571" spans="1:1" ht="12.75" customHeight="1" x14ac:dyDescent="0.2">
      <c r="A571" s="6"/>
    </row>
    <row r="572" spans="1:1" ht="12.75" customHeight="1" x14ac:dyDescent="0.2">
      <c r="A572" s="6"/>
    </row>
    <row r="573" spans="1:1" ht="12.75" customHeight="1" x14ac:dyDescent="0.2">
      <c r="A573" s="6"/>
    </row>
    <row r="574" spans="1:1" ht="12.75" customHeight="1" x14ac:dyDescent="0.2">
      <c r="A574" s="6"/>
    </row>
    <row r="575" spans="1:1" ht="12.75" customHeight="1" x14ac:dyDescent="0.2">
      <c r="A575" s="6"/>
    </row>
    <row r="576" spans="1:1" ht="12.75" customHeight="1" x14ac:dyDescent="0.2">
      <c r="A576" s="6"/>
    </row>
    <row r="577" spans="1:1" ht="12.75" customHeight="1" x14ac:dyDescent="0.2">
      <c r="A577" s="6"/>
    </row>
    <row r="578" spans="1:1" ht="12.75" customHeight="1" x14ac:dyDescent="0.2">
      <c r="A578" s="6"/>
    </row>
    <row r="579" spans="1:1" ht="12.75" customHeight="1" x14ac:dyDescent="0.2">
      <c r="A579" s="6"/>
    </row>
    <row r="580" spans="1:1" ht="12.75" customHeight="1" x14ac:dyDescent="0.2">
      <c r="A580" s="6"/>
    </row>
    <row r="581" spans="1:1" ht="12.75" customHeight="1" x14ac:dyDescent="0.2">
      <c r="A581" s="6"/>
    </row>
    <row r="582" spans="1:1" ht="12.75" customHeight="1" x14ac:dyDescent="0.2">
      <c r="A582" s="6"/>
    </row>
    <row r="583" spans="1:1" ht="12.75" customHeight="1" x14ac:dyDescent="0.2">
      <c r="A583" s="6"/>
    </row>
    <row r="584" spans="1:1" ht="12.75" customHeight="1" x14ac:dyDescent="0.2">
      <c r="A584" s="6"/>
    </row>
    <row r="585" spans="1:1" ht="12.75" customHeight="1" x14ac:dyDescent="0.2">
      <c r="A585" s="6"/>
    </row>
    <row r="586" spans="1:1" ht="12.75" customHeight="1" x14ac:dyDescent="0.2">
      <c r="A586" s="6"/>
    </row>
    <row r="587" spans="1:1" ht="12.75" customHeight="1" x14ac:dyDescent="0.2">
      <c r="A587" s="6"/>
    </row>
    <row r="588" spans="1:1" ht="12.75" customHeight="1" x14ac:dyDescent="0.2">
      <c r="A588" s="6"/>
    </row>
    <row r="589" spans="1:1" ht="12.75" customHeight="1" x14ac:dyDescent="0.2">
      <c r="A589" s="6"/>
    </row>
    <row r="590" spans="1:1" ht="12.75" customHeight="1" x14ac:dyDescent="0.2">
      <c r="A590" s="6"/>
    </row>
    <row r="591" spans="1:1" ht="12.75" customHeight="1" x14ac:dyDescent="0.2">
      <c r="A591" s="6"/>
    </row>
    <row r="592" spans="1:1" ht="12.75" customHeight="1" x14ac:dyDescent="0.2">
      <c r="A592" s="6"/>
    </row>
    <row r="593" spans="1:1" ht="12.75" customHeight="1" x14ac:dyDescent="0.2">
      <c r="A593" s="6"/>
    </row>
    <row r="594" spans="1:1" ht="12.75" customHeight="1" x14ac:dyDescent="0.2">
      <c r="A594" s="6"/>
    </row>
    <row r="595" spans="1:1" ht="12.75" customHeight="1" x14ac:dyDescent="0.2">
      <c r="A595" s="6"/>
    </row>
    <row r="596" spans="1:1" ht="12.75" customHeight="1" x14ac:dyDescent="0.2">
      <c r="A596" s="6"/>
    </row>
    <row r="597" spans="1:1" ht="12.75" customHeight="1" x14ac:dyDescent="0.2">
      <c r="A597" s="6"/>
    </row>
    <row r="598" spans="1:1" ht="12.75" customHeight="1" x14ac:dyDescent="0.2">
      <c r="A598" s="6"/>
    </row>
    <row r="599" spans="1:1" ht="12.75" customHeight="1" x14ac:dyDescent="0.2">
      <c r="A599" s="6"/>
    </row>
    <row r="600" spans="1:1" ht="12.75" customHeight="1" x14ac:dyDescent="0.2">
      <c r="A600" s="6"/>
    </row>
    <row r="601" spans="1:1" ht="12.75" customHeight="1" x14ac:dyDescent="0.2">
      <c r="A601" s="6"/>
    </row>
    <row r="602" spans="1:1" ht="12.75" customHeight="1" x14ac:dyDescent="0.2">
      <c r="A602" s="6"/>
    </row>
    <row r="603" spans="1:1" ht="12.75" customHeight="1" x14ac:dyDescent="0.2">
      <c r="A603" s="6"/>
    </row>
    <row r="604" spans="1:1" ht="12.75" customHeight="1" x14ac:dyDescent="0.2">
      <c r="A604" s="6"/>
    </row>
    <row r="605" spans="1:1" ht="12.75" customHeight="1" x14ac:dyDescent="0.2">
      <c r="A605" s="6"/>
    </row>
    <row r="606" spans="1:1" ht="12.75" customHeight="1" x14ac:dyDescent="0.2">
      <c r="A606" s="6"/>
    </row>
    <row r="607" spans="1:1" ht="12.75" customHeight="1" x14ac:dyDescent="0.2">
      <c r="A607" s="6"/>
    </row>
    <row r="608" spans="1:1" ht="12.75" customHeight="1" x14ac:dyDescent="0.2">
      <c r="A608" s="6"/>
    </row>
    <row r="609" spans="1:1" ht="12.75" customHeight="1" x14ac:dyDescent="0.2">
      <c r="A609" s="6"/>
    </row>
    <row r="610" spans="1:1" ht="12.75" customHeight="1" x14ac:dyDescent="0.2">
      <c r="A610" s="6"/>
    </row>
    <row r="611" spans="1:1" ht="12.75" customHeight="1" x14ac:dyDescent="0.2">
      <c r="A611" s="6"/>
    </row>
    <row r="612" spans="1:1" ht="12.75" customHeight="1" x14ac:dyDescent="0.2">
      <c r="A612" s="6"/>
    </row>
    <row r="613" spans="1:1" ht="12.75" customHeight="1" x14ac:dyDescent="0.2">
      <c r="A613" s="6"/>
    </row>
    <row r="614" spans="1:1" ht="12.75" customHeight="1" x14ac:dyDescent="0.2">
      <c r="A614" s="6"/>
    </row>
    <row r="615" spans="1:1" ht="12.75" customHeight="1" x14ac:dyDescent="0.2">
      <c r="A615" s="6"/>
    </row>
    <row r="616" spans="1:1" ht="12.75" customHeight="1" x14ac:dyDescent="0.2">
      <c r="A616" s="6"/>
    </row>
    <row r="617" spans="1:1" ht="12.75" customHeight="1" x14ac:dyDescent="0.2">
      <c r="A617" s="6"/>
    </row>
    <row r="618" spans="1:1" ht="12.75" customHeight="1" x14ac:dyDescent="0.2">
      <c r="A618" s="6"/>
    </row>
    <row r="619" spans="1:1" ht="12.75" customHeight="1" x14ac:dyDescent="0.2">
      <c r="A619" s="6"/>
    </row>
    <row r="620" spans="1:1" ht="12.75" customHeight="1" x14ac:dyDescent="0.2">
      <c r="A620" s="6"/>
    </row>
    <row r="621" spans="1:1" ht="12.75" customHeight="1" x14ac:dyDescent="0.2">
      <c r="A621" s="6"/>
    </row>
    <row r="622" spans="1:1" ht="12.75" customHeight="1" x14ac:dyDescent="0.2">
      <c r="A622" s="6"/>
    </row>
    <row r="623" spans="1:1" ht="12.75" customHeight="1" x14ac:dyDescent="0.2">
      <c r="A623" s="6"/>
    </row>
    <row r="624" spans="1:1" ht="12.75" customHeight="1" x14ac:dyDescent="0.2">
      <c r="A624" s="6"/>
    </row>
    <row r="625" spans="1:1" ht="12.75" customHeight="1" x14ac:dyDescent="0.2">
      <c r="A625" s="6"/>
    </row>
    <row r="626" spans="1:1" ht="12.75" customHeight="1" x14ac:dyDescent="0.2">
      <c r="A626" s="6"/>
    </row>
    <row r="627" spans="1:1" ht="12.75" customHeight="1" x14ac:dyDescent="0.2">
      <c r="A627" s="6"/>
    </row>
    <row r="628" spans="1:1" ht="12.75" customHeight="1" x14ac:dyDescent="0.2">
      <c r="A628" s="6"/>
    </row>
    <row r="629" spans="1:1" ht="12.75" customHeight="1" x14ac:dyDescent="0.2">
      <c r="A629" s="6"/>
    </row>
    <row r="630" spans="1:1" ht="12.75" customHeight="1" x14ac:dyDescent="0.2">
      <c r="A630" s="6"/>
    </row>
    <row r="631" spans="1:1" ht="12.75" customHeight="1" x14ac:dyDescent="0.2">
      <c r="A631" s="6"/>
    </row>
    <row r="632" spans="1:1" ht="12.75" customHeight="1" x14ac:dyDescent="0.2">
      <c r="A632" s="6"/>
    </row>
    <row r="633" spans="1:1" ht="12.75" customHeight="1" x14ac:dyDescent="0.2">
      <c r="A633" s="6"/>
    </row>
    <row r="634" spans="1:1" ht="12.75" customHeight="1" x14ac:dyDescent="0.2">
      <c r="A634" s="6"/>
    </row>
    <row r="635" spans="1:1" ht="12.75" customHeight="1" x14ac:dyDescent="0.2">
      <c r="A635" s="6"/>
    </row>
    <row r="636" spans="1:1" ht="12.75" customHeight="1" x14ac:dyDescent="0.2">
      <c r="A636" s="6"/>
    </row>
    <row r="637" spans="1:1" ht="12.75" customHeight="1" x14ac:dyDescent="0.2">
      <c r="A637" s="6"/>
    </row>
    <row r="638" spans="1:1" ht="12.75" customHeight="1" x14ac:dyDescent="0.2">
      <c r="A638" s="6"/>
    </row>
    <row r="639" spans="1:1" ht="12.75" customHeight="1" x14ac:dyDescent="0.2">
      <c r="A639" s="6"/>
    </row>
    <row r="640" spans="1:1" ht="12.75" customHeight="1" x14ac:dyDescent="0.2">
      <c r="A640" s="6"/>
    </row>
    <row r="641" spans="1:1" ht="12.75" customHeight="1" x14ac:dyDescent="0.2">
      <c r="A641" s="6"/>
    </row>
    <row r="642" spans="1:1" ht="12.75" customHeight="1" x14ac:dyDescent="0.2">
      <c r="A642" s="6"/>
    </row>
    <row r="643" spans="1:1" ht="12.75" customHeight="1" x14ac:dyDescent="0.2">
      <c r="A643" s="6"/>
    </row>
    <row r="644" spans="1:1" ht="12.75" customHeight="1" x14ac:dyDescent="0.2">
      <c r="A644" s="6"/>
    </row>
    <row r="645" spans="1:1" ht="12.75" customHeight="1" x14ac:dyDescent="0.2">
      <c r="A645" s="6"/>
    </row>
    <row r="646" spans="1:1" ht="12.75" customHeight="1" x14ac:dyDescent="0.2">
      <c r="A646" s="6"/>
    </row>
    <row r="647" spans="1:1" ht="12.75" customHeight="1" x14ac:dyDescent="0.2">
      <c r="A647" s="6"/>
    </row>
    <row r="648" spans="1:1" ht="12.75" customHeight="1" x14ac:dyDescent="0.2">
      <c r="A648" s="6"/>
    </row>
    <row r="649" spans="1:1" ht="12.75" customHeight="1" x14ac:dyDescent="0.2">
      <c r="A649" s="6"/>
    </row>
    <row r="650" spans="1:1" ht="12.75" customHeight="1" x14ac:dyDescent="0.2">
      <c r="A650" s="6"/>
    </row>
    <row r="651" spans="1:1" ht="12.75" customHeight="1" x14ac:dyDescent="0.2">
      <c r="A651" s="6"/>
    </row>
    <row r="652" spans="1:1" ht="12.75" customHeight="1" x14ac:dyDescent="0.2">
      <c r="A652" s="6"/>
    </row>
    <row r="653" spans="1:1" ht="12.75" customHeight="1" x14ac:dyDescent="0.2">
      <c r="A653" s="6"/>
    </row>
    <row r="654" spans="1:1" ht="12.75" customHeight="1" x14ac:dyDescent="0.2">
      <c r="A654" s="6"/>
    </row>
    <row r="655" spans="1:1" ht="12.75" customHeight="1" x14ac:dyDescent="0.2">
      <c r="A655" s="6"/>
    </row>
    <row r="656" spans="1:1" ht="12.75" customHeight="1" x14ac:dyDescent="0.2">
      <c r="A656" s="6"/>
    </row>
    <row r="657" spans="1:1" ht="12.75" customHeight="1" x14ac:dyDescent="0.2">
      <c r="A657" s="6"/>
    </row>
    <row r="658" spans="1:1" ht="12.75" customHeight="1" x14ac:dyDescent="0.2">
      <c r="A658" s="6"/>
    </row>
    <row r="659" spans="1:1" ht="12.75" customHeight="1" x14ac:dyDescent="0.2">
      <c r="A659" s="6"/>
    </row>
    <row r="660" spans="1:1" ht="12.75" customHeight="1" x14ac:dyDescent="0.2">
      <c r="A660" s="6"/>
    </row>
    <row r="661" spans="1:1" ht="12.75" customHeight="1" x14ac:dyDescent="0.2">
      <c r="A661" s="6"/>
    </row>
    <row r="662" spans="1:1" ht="12.75" customHeight="1" x14ac:dyDescent="0.2">
      <c r="A662" s="6"/>
    </row>
    <row r="663" spans="1:1" ht="12.75" customHeight="1" x14ac:dyDescent="0.2">
      <c r="A663" s="6"/>
    </row>
    <row r="664" spans="1:1" ht="12.75" customHeight="1" x14ac:dyDescent="0.2">
      <c r="A664" s="6"/>
    </row>
    <row r="665" spans="1:1" ht="12.75" customHeight="1" x14ac:dyDescent="0.2">
      <c r="A665" s="6"/>
    </row>
    <row r="666" spans="1:1" ht="12.75" customHeight="1" x14ac:dyDescent="0.2">
      <c r="A666" s="6"/>
    </row>
    <row r="667" spans="1:1" ht="12.75" customHeight="1" x14ac:dyDescent="0.2">
      <c r="A667" s="6"/>
    </row>
    <row r="668" spans="1:1" ht="12.75" customHeight="1" x14ac:dyDescent="0.2">
      <c r="A668" s="6"/>
    </row>
    <row r="669" spans="1:1" ht="12.75" customHeight="1" x14ac:dyDescent="0.2">
      <c r="A669" s="6"/>
    </row>
    <row r="670" spans="1:1" ht="12.75" customHeight="1" x14ac:dyDescent="0.2">
      <c r="A670" s="6"/>
    </row>
    <row r="671" spans="1:1" ht="12.75" customHeight="1" x14ac:dyDescent="0.2">
      <c r="A671" s="6"/>
    </row>
    <row r="672" spans="1:1" ht="12.75" customHeight="1" x14ac:dyDescent="0.2">
      <c r="A672" s="6"/>
    </row>
    <row r="673" spans="1:1" ht="12.75" customHeight="1" x14ac:dyDescent="0.2">
      <c r="A673" s="6"/>
    </row>
    <row r="674" spans="1:1" ht="12.75" customHeight="1" x14ac:dyDescent="0.2">
      <c r="A674" s="6"/>
    </row>
    <row r="675" spans="1:1" ht="12.75" customHeight="1" x14ac:dyDescent="0.2">
      <c r="A675" s="6"/>
    </row>
    <row r="676" spans="1:1" ht="12.75" customHeight="1" x14ac:dyDescent="0.2">
      <c r="A676" s="6"/>
    </row>
    <row r="677" spans="1:1" ht="12.75" customHeight="1" x14ac:dyDescent="0.2">
      <c r="A677" s="6"/>
    </row>
    <row r="678" spans="1:1" ht="12.75" customHeight="1" x14ac:dyDescent="0.2">
      <c r="A678" s="6"/>
    </row>
    <row r="679" spans="1:1" ht="12.75" customHeight="1" x14ac:dyDescent="0.2">
      <c r="A679" s="6"/>
    </row>
    <row r="680" spans="1:1" ht="12.75" customHeight="1" x14ac:dyDescent="0.2">
      <c r="A680" s="6"/>
    </row>
    <row r="681" spans="1:1" ht="12.75" customHeight="1" x14ac:dyDescent="0.2">
      <c r="A681" s="6"/>
    </row>
    <row r="682" spans="1:1" ht="12.75" customHeight="1" x14ac:dyDescent="0.2">
      <c r="A682" s="6"/>
    </row>
    <row r="683" spans="1:1" ht="12.75" customHeight="1" x14ac:dyDescent="0.2">
      <c r="A683" s="6"/>
    </row>
    <row r="684" spans="1:1" ht="12.75" customHeight="1" x14ac:dyDescent="0.2">
      <c r="A684" s="6"/>
    </row>
    <row r="685" spans="1:1" ht="12.75" customHeight="1" x14ac:dyDescent="0.2">
      <c r="A685" s="6"/>
    </row>
    <row r="686" spans="1:1" ht="12.75" customHeight="1" x14ac:dyDescent="0.2">
      <c r="A686" s="6"/>
    </row>
    <row r="687" spans="1:1" ht="12.75" customHeight="1" x14ac:dyDescent="0.2">
      <c r="A687" s="6"/>
    </row>
    <row r="688" spans="1:1" ht="12.75" customHeight="1" x14ac:dyDescent="0.2">
      <c r="A688" s="6"/>
    </row>
    <row r="689" spans="1:1" ht="12.75" customHeight="1" x14ac:dyDescent="0.2">
      <c r="A689" s="6"/>
    </row>
    <row r="690" spans="1:1" ht="12.75" customHeight="1" x14ac:dyDescent="0.2">
      <c r="A690" s="6"/>
    </row>
    <row r="691" spans="1:1" ht="12.75" customHeight="1" x14ac:dyDescent="0.2">
      <c r="A691" s="6"/>
    </row>
    <row r="692" spans="1:1" ht="12.75" customHeight="1" x14ac:dyDescent="0.2">
      <c r="A692" s="6"/>
    </row>
    <row r="693" spans="1:1" ht="12.75" customHeight="1" x14ac:dyDescent="0.2">
      <c r="A693" s="6"/>
    </row>
    <row r="694" spans="1:1" ht="12.75" customHeight="1" x14ac:dyDescent="0.2">
      <c r="A694" s="6"/>
    </row>
    <row r="695" spans="1:1" ht="12.75" customHeight="1" x14ac:dyDescent="0.2">
      <c r="A695" s="6"/>
    </row>
    <row r="696" spans="1:1" ht="12.75" customHeight="1" x14ac:dyDescent="0.2">
      <c r="A696" s="6"/>
    </row>
    <row r="697" spans="1:1" ht="12.75" customHeight="1" x14ac:dyDescent="0.2">
      <c r="A697" s="6"/>
    </row>
    <row r="698" spans="1:1" ht="12.75" customHeight="1" x14ac:dyDescent="0.2">
      <c r="A698" s="6"/>
    </row>
    <row r="699" spans="1:1" ht="12.75" customHeight="1" x14ac:dyDescent="0.2">
      <c r="A699" s="6"/>
    </row>
    <row r="700" spans="1:1" ht="12.75" customHeight="1" x14ac:dyDescent="0.2">
      <c r="A700" s="6"/>
    </row>
    <row r="701" spans="1:1" ht="12.75" customHeight="1" x14ac:dyDescent="0.2">
      <c r="A701" s="6"/>
    </row>
    <row r="702" spans="1:1" ht="12.75" customHeight="1" x14ac:dyDescent="0.2">
      <c r="A702" s="6"/>
    </row>
    <row r="703" spans="1:1" ht="12.75" customHeight="1" x14ac:dyDescent="0.2">
      <c r="A703" s="6"/>
    </row>
    <row r="704" spans="1:1" ht="12.75" customHeight="1" x14ac:dyDescent="0.2">
      <c r="A704" s="6"/>
    </row>
    <row r="705" spans="1:1" ht="12.75" customHeight="1" x14ac:dyDescent="0.2">
      <c r="A705" s="6"/>
    </row>
    <row r="706" spans="1:1" ht="12.75" customHeight="1" x14ac:dyDescent="0.2">
      <c r="A706" s="6"/>
    </row>
    <row r="707" spans="1:1" ht="12.75" customHeight="1" x14ac:dyDescent="0.2">
      <c r="A707" s="6"/>
    </row>
    <row r="708" spans="1:1" ht="12.75" customHeight="1" x14ac:dyDescent="0.2">
      <c r="A708" s="6"/>
    </row>
    <row r="709" spans="1:1" ht="12.75" customHeight="1" x14ac:dyDescent="0.2">
      <c r="A709" s="6"/>
    </row>
    <row r="710" spans="1:1" ht="12.75" customHeight="1" x14ac:dyDescent="0.2">
      <c r="A710" s="6"/>
    </row>
    <row r="711" spans="1:1" ht="12.75" customHeight="1" x14ac:dyDescent="0.2">
      <c r="A711" s="6"/>
    </row>
    <row r="712" spans="1:1" ht="12.75" customHeight="1" x14ac:dyDescent="0.2">
      <c r="A712" s="6"/>
    </row>
    <row r="713" spans="1:1" ht="12.75" customHeight="1" x14ac:dyDescent="0.2">
      <c r="A713" s="6"/>
    </row>
    <row r="714" spans="1:1" ht="12.75" customHeight="1" x14ac:dyDescent="0.2">
      <c r="A714" s="6"/>
    </row>
    <row r="715" spans="1:1" ht="12.75" customHeight="1" x14ac:dyDescent="0.2">
      <c r="A715" s="6"/>
    </row>
    <row r="716" spans="1:1" ht="12.75" customHeight="1" x14ac:dyDescent="0.2">
      <c r="A716" s="6"/>
    </row>
    <row r="717" spans="1:1" ht="12.75" customHeight="1" x14ac:dyDescent="0.2">
      <c r="A717" s="6"/>
    </row>
    <row r="718" spans="1:1" ht="12.75" customHeight="1" x14ac:dyDescent="0.2">
      <c r="A718" s="6"/>
    </row>
    <row r="719" spans="1:1" ht="12.75" customHeight="1" x14ac:dyDescent="0.2">
      <c r="A719" s="6"/>
    </row>
    <row r="720" spans="1:1" ht="12.75" customHeight="1" x14ac:dyDescent="0.2">
      <c r="A720" s="6"/>
    </row>
    <row r="721" spans="1:1" ht="12.75" customHeight="1" x14ac:dyDescent="0.2">
      <c r="A721" s="6"/>
    </row>
    <row r="722" spans="1:1" ht="12.75" customHeight="1" x14ac:dyDescent="0.2">
      <c r="A722" s="6"/>
    </row>
    <row r="723" spans="1:1" ht="12.75" customHeight="1" x14ac:dyDescent="0.2">
      <c r="A723" s="6"/>
    </row>
    <row r="724" spans="1:1" ht="12.75" customHeight="1" x14ac:dyDescent="0.2">
      <c r="A724" s="6"/>
    </row>
    <row r="725" spans="1:1" ht="12.75" customHeight="1" x14ac:dyDescent="0.2">
      <c r="A725" s="6"/>
    </row>
    <row r="726" spans="1:1" ht="12.75" customHeight="1" x14ac:dyDescent="0.2">
      <c r="A726" s="6"/>
    </row>
    <row r="727" spans="1:1" ht="12.75" customHeight="1" x14ac:dyDescent="0.2">
      <c r="A727" s="6"/>
    </row>
    <row r="728" spans="1:1" ht="12.75" customHeight="1" x14ac:dyDescent="0.2">
      <c r="A728" s="6"/>
    </row>
    <row r="729" spans="1:1" ht="12.75" customHeight="1" x14ac:dyDescent="0.2">
      <c r="A729" s="6"/>
    </row>
    <row r="730" spans="1:1" ht="12.75" customHeight="1" x14ac:dyDescent="0.2">
      <c r="A730" s="6"/>
    </row>
    <row r="731" spans="1:1" ht="12.75" customHeight="1" x14ac:dyDescent="0.2">
      <c r="A731" s="6"/>
    </row>
    <row r="732" spans="1:1" ht="12.75" customHeight="1" x14ac:dyDescent="0.2">
      <c r="A732" s="6"/>
    </row>
    <row r="733" spans="1:1" ht="12.75" customHeight="1" x14ac:dyDescent="0.2">
      <c r="A733" s="6"/>
    </row>
    <row r="734" spans="1:1" ht="12.75" customHeight="1" x14ac:dyDescent="0.2">
      <c r="A734" s="6"/>
    </row>
    <row r="735" spans="1:1" ht="12.75" customHeight="1" x14ac:dyDescent="0.2">
      <c r="A735" s="6"/>
    </row>
    <row r="736" spans="1:1" ht="12.75" customHeight="1" x14ac:dyDescent="0.2">
      <c r="A736" s="6"/>
    </row>
    <row r="737" spans="1:1" ht="12.75" customHeight="1" x14ac:dyDescent="0.2">
      <c r="A737" s="6"/>
    </row>
    <row r="738" spans="1:1" ht="12.75" customHeight="1" x14ac:dyDescent="0.2">
      <c r="A738" s="6"/>
    </row>
    <row r="739" spans="1:1" ht="12.75" customHeight="1" x14ac:dyDescent="0.2">
      <c r="A739" s="6"/>
    </row>
    <row r="740" spans="1:1" ht="12.75" customHeight="1" x14ac:dyDescent="0.2">
      <c r="A740" s="6"/>
    </row>
    <row r="741" spans="1:1" ht="12.75" customHeight="1" x14ac:dyDescent="0.2">
      <c r="A741" s="6"/>
    </row>
    <row r="742" spans="1:1" ht="12.75" customHeight="1" x14ac:dyDescent="0.2">
      <c r="A742" s="6"/>
    </row>
    <row r="743" spans="1:1" ht="12.75" customHeight="1" x14ac:dyDescent="0.2">
      <c r="A743" s="6"/>
    </row>
    <row r="744" spans="1:1" ht="12.75" customHeight="1" x14ac:dyDescent="0.2">
      <c r="A744" s="6"/>
    </row>
    <row r="745" spans="1:1" ht="12.75" customHeight="1" x14ac:dyDescent="0.2">
      <c r="A745" s="6"/>
    </row>
    <row r="746" spans="1:1" ht="12.75" customHeight="1" x14ac:dyDescent="0.2">
      <c r="A746" s="6"/>
    </row>
    <row r="747" spans="1:1" ht="12.75" customHeight="1" x14ac:dyDescent="0.2">
      <c r="A747" s="6"/>
    </row>
    <row r="748" spans="1:1" ht="12.75" customHeight="1" x14ac:dyDescent="0.2">
      <c r="A748" s="6"/>
    </row>
    <row r="749" spans="1:1" ht="12.75" customHeight="1" x14ac:dyDescent="0.2">
      <c r="A749" s="6"/>
    </row>
    <row r="750" spans="1:1" ht="12.75" customHeight="1" x14ac:dyDescent="0.2">
      <c r="A750" s="6"/>
    </row>
    <row r="751" spans="1:1" ht="12.75" customHeight="1" x14ac:dyDescent="0.2">
      <c r="A751" s="6"/>
    </row>
    <row r="752" spans="1:1" ht="12.75" customHeight="1" x14ac:dyDescent="0.2">
      <c r="A752" s="6"/>
    </row>
    <row r="753" spans="1:1" ht="12.75" customHeight="1" x14ac:dyDescent="0.2">
      <c r="A753" s="6"/>
    </row>
    <row r="754" spans="1:1" ht="12.75" customHeight="1" x14ac:dyDescent="0.2">
      <c r="A754" s="6"/>
    </row>
    <row r="755" spans="1:1" ht="12.75" customHeight="1" x14ac:dyDescent="0.2">
      <c r="A755" s="6"/>
    </row>
    <row r="756" spans="1:1" ht="12.75" customHeight="1" x14ac:dyDescent="0.2">
      <c r="A756" s="6"/>
    </row>
    <row r="757" spans="1:1" ht="12.75" customHeight="1" x14ac:dyDescent="0.2">
      <c r="A757" s="6"/>
    </row>
    <row r="758" spans="1:1" ht="12.75" customHeight="1" x14ac:dyDescent="0.2">
      <c r="A758" s="6"/>
    </row>
    <row r="759" spans="1:1" ht="12.75" customHeight="1" x14ac:dyDescent="0.2">
      <c r="A759" s="6"/>
    </row>
    <row r="760" spans="1:1" ht="12.75" customHeight="1" x14ac:dyDescent="0.2">
      <c r="A760" s="6"/>
    </row>
    <row r="761" spans="1:1" ht="12.75" customHeight="1" x14ac:dyDescent="0.2">
      <c r="A761" s="6"/>
    </row>
    <row r="762" spans="1:1" ht="12.75" customHeight="1" x14ac:dyDescent="0.2">
      <c r="A762" s="6"/>
    </row>
    <row r="763" spans="1:1" ht="12.75" customHeight="1" x14ac:dyDescent="0.2">
      <c r="A763" s="6"/>
    </row>
    <row r="764" spans="1:1" ht="12.75" customHeight="1" x14ac:dyDescent="0.2">
      <c r="A764" s="6"/>
    </row>
    <row r="765" spans="1:1" ht="12.75" customHeight="1" x14ac:dyDescent="0.2">
      <c r="A765" s="6"/>
    </row>
    <row r="766" spans="1:1" ht="12.75" customHeight="1" x14ac:dyDescent="0.2">
      <c r="A766" s="6"/>
    </row>
    <row r="767" spans="1:1" ht="12.75" customHeight="1" x14ac:dyDescent="0.2">
      <c r="A767" s="6"/>
    </row>
    <row r="768" spans="1:1" ht="12.75" customHeight="1" x14ac:dyDescent="0.2">
      <c r="A768" s="6"/>
    </row>
    <row r="769" spans="1:1" ht="12.75" customHeight="1" x14ac:dyDescent="0.2">
      <c r="A769" s="6"/>
    </row>
    <row r="770" spans="1:1" ht="12.75" customHeight="1" x14ac:dyDescent="0.2">
      <c r="A770" s="6"/>
    </row>
    <row r="771" spans="1:1" ht="12.75" customHeight="1" x14ac:dyDescent="0.2">
      <c r="A771" s="6"/>
    </row>
    <row r="772" spans="1:1" ht="12.75" customHeight="1" x14ac:dyDescent="0.2">
      <c r="A772" s="6"/>
    </row>
    <row r="773" spans="1:1" ht="12.75" customHeight="1" x14ac:dyDescent="0.2">
      <c r="A773" s="6"/>
    </row>
    <row r="774" spans="1:1" ht="12.75" customHeight="1" x14ac:dyDescent="0.2">
      <c r="A774" s="6"/>
    </row>
    <row r="775" spans="1:1" ht="12.75" customHeight="1" x14ac:dyDescent="0.2">
      <c r="A775" s="6"/>
    </row>
    <row r="776" spans="1:1" ht="12.75" customHeight="1" x14ac:dyDescent="0.2">
      <c r="A776" s="6"/>
    </row>
    <row r="777" spans="1:1" ht="12.75" customHeight="1" x14ac:dyDescent="0.2">
      <c r="A777" s="6"/>
    </row>
    <row r="778" spans="1:1" ht="12.75" customHeight="1" x14ac:dyDescent="0.2">
      <c r="A778" s="6"/>
    </row>
    <row r="779" spans="1:1" ht="12.75" customHeight="1" x14ac:dyDescent="0.2">
      <c r="A779" s="6"/>
    </row>
    <row r="780" spans="1:1" ht="12.75" customHeight="1" x14ac:dyDescent="0.2">
      <c r="A780" s="6"/>
    </row>
    <row r="781" spans="1:1" ht="12.75" customHeight="1" x14ac:dyDescent="0.2">
      <c r="A781" s="6"/>
    </row>
    <row r="782" spans="1:1" ht="12.75" customHeight="1" x14ac:dyDescent="0.2">
      <c r="A782" s="6"/>
    </row>
    <row r="783" spans="1:1" ht="12.75" customHeight="1" x14ac:dyDescent="0.2">
      <c r="A783" s="6"/>
    </row>
    <row r="784" spans="1:1" ht="12.75" customHeight="1" x14ac:dyDescent="0.2">
      <c r="A784" s="6"/>
    </row>
    <row r="785" spans="1:1" ht="12.75" customHeight="1" x14ac:dyDescent="0.2">
      <c r="A785" s="6"/>
    </row>
    <row r="786" spans="1:1" ht="12.75" customHeight="1" x14ac:dyDescent="0.2">
      <c r="A786" s="6"/>
    </row>
    <row r="787" spans="1:1" ht="12.75" customHeight="1" x14ac:dyDescent="0.2">
      <c r="A787" s="6"/>
    </row>
    <row r="788" spans="1:1" ht="12.75" customHeight="1" x14ac:dyDescent="0.2">
      <c r="A788" s="6"/>
    </row>
    <row r="789" spans="1:1" ht="12.75" customHeight="1" x14ac:dyDescent="0.2">
      <c r="A789" s="6"/>
    </row>
    <row r="790" spans="1:1" ht="12.75" customHeight="1" x14ac:dyDescent="0.2">
      <c r="A790" s="6"/>
    </row>
    <row r="791" spans="1:1" ht="12.75" customHeight="1" x14ac:dyDescent="0.2">
      <c r="A791" s="6"/>
    </row>
    <row r="792" spans="1:1" ht="12.75" customHeight="1" x14ac:dyDescent="0.2">
      <c r="A792" s="6"/>
    </row>
    <row r="793" spans="1:1" ht="12.75" customHeight="1" x14ac:dyDescent="0.2">
      <c r="A793" s="6"/>
    </row>
    <row r="794" spans="1:1" ht="12.75" customHeight="1" x14ac:dyDescent="0.2">
      <c r="A794" s="6"/>
    </row>
    <row r="795" spans="1:1" ht="12.75" customHeight="1" x14ac:dyDescent="0.2">
      <c r="A795" s="6"/>
    </row>
    <row r="796" spans="1:1" ht="12.75" customHeight="1" x14ac:dyDescent="0.2">
      <c r="A796" s="6"/>
    </row>
    <row r="797" spans="1:1" ht="12.75" customHeight="1" x14ac:dyDescent="0.2">
      <c r="A797" s="6"/>
    </row>
    <row r="798" spans="1:1" ht="12.75" customHeight="1" x14ac:dyDescent="0.2">
      <c r="A798" s="6"/>
    </row>
    <row r="799" spans="1:1" ht="12.75" customHeight="1" x14ac:dyDescent="0.2">
      <c r="A799" s="6"/>
    </row>
    <row r="800" spans="1:1" ht="12.75" customHeight="1" x14ac:dyDescent="0.2">
      <c r="A800" s="6"/>
    </row>
    <row r="801" spans="1:1" ht="12.75" customHeight="1" x14ac:dyDescent="0.2">
      <c r="A801" s="6"/>
    </row>
    <row r="802" spans="1:1" ht="12.75" customHeight="1" x14ac:dyDescent="0.2">
      <c r="A802" s="6"/>
    </row>
    <row r="803" spans="1:1" ht="12.75" customHeight="1" x14ac:dyDescent="0.2">
      <c r="A803" s="6"/>
    </row>
    <row r="804" spans="1:1" ht="12.75" customHeight="1" x14ac:dyDescent="0.2">
      <c r="A804" s="6"/>
    </row>
    <row r="805" spans="1:1" ht="12.75" customHeight="1" x14ac:dyDescent="0.2">
      <c r="A805" s="6"/>
    </row>
    <row r="806" spans="1:1" ht="12.75" customHeight="1" x14ac:dyDescent="0.2">
      <c r="A806" s="6"/>
    </row>
    <row r="807" spans="1:1" ht="12.75" customHeight="1" x14ac:dyDescent="0.2">
      <c r="A807" s="6"/>
    </row>
    <row r="808" spans="1:1" ht="12.75" customHeight="1" x14ac:dyDescent="0.2">
      <c r="A808" s="6"/>
    </row>
    <row r="809" spans="1:1" ht="12.75" customHeight="1" x14ac:dyDescent="0.2">
      <c r="A809" s="6"/>
    </row>
    <row r="810" spans="1:1" ht="12.75" customHeight="1" x14ac:dyDescent="0.2">
      <c r="A810" s="6"/>
    </row>
    <row r="811" spans="1:1" ht="12.75" customHeight="1" x14ac:dyDescent="0.2">
      <c r="A811" s="6"/>
    </row>
    <row r="812" spans="1:1" ht="12.75" customHeight="1" x14ac:dyDescent="0.2">
      <c r="A812" s="6"/>
    </row>
    <row r="813" spans="1:1" ht="12.75" customHeight="1" x14ac:dyDescent="0.2">
      <c r="A813" s="6"/>
    </row>
    <row r="814" spans="1:1" ht="12.75" customHeight="1" x14ac:dyDescent="0.2">
      <c r="A814" s="6"/>
    </row>
    <row r="815" spans="1:1" ht="12.75" customHeight="1" x14ac:dyDescent="0.2">
      <c r="A815" s="6"/>
    </row>
    <row r="816" spans="1:1" ht="12.75" customHeight="1" x14ac:dyDescent="0.2">
      <c r="A816" s="6"/>
    </row>
    <row r="817" spans="1:1" ht="12.75" customHeight="1" x14ac:dyDescent="0.2">
      <c r="A817" s="6"/>
    </row>
    <row r="818" spans="1:1" ht="12.75" customHeight="1" x14ac:dyDescent="0.2">
      <c r="A818" s="6"/>
    </row>
    <row r="819" spans="1:1" ht="12.75" customHeight="1" x14ac:dyDescent="0.2">
      <c r="A819" s="6"/>
    </row>
    <row r="820" spans="1:1" ht="12.75" customHeight="1" x14ac:dyDescent="0.2">
      <c r="A820" s="6"/>
    </row>
    <row r="821" spans="1:1" ht="12.75" customHeight="1" x14ac:dyDescent="0.2">
      <c r="A821" s="6"/>
    </row>
    <row r="822" spans="1:1" ht="12.75" customHeight="1" x14ac:dyDescent="0.2">
      <c r="A822" s="6"/>
    </row>
    <row r="823" spans="1:1" ht="12.75" customHeight="1" x14ac:dyDescent="0.2">
      <c r="A823" s="6"/>
    </row>
    <row r="824" spans="1:1" ht="12.75" customHeight="1" x14ac:dyDescent="0.2">
      <c r="A824" s="6"/>
    </row>
    <row r="825" spans="1:1" ht="12.75" customHeight="1" x14ac:dyDescent="0.2">
      <c r="A825" s="6"/>
    </row>
    <row r="826" spans="1:1" ht="12.75" customHeight="1" x14ac:dyDescent="0.2">
      <c r="A826" s="6"/>
    </row>
    <row r="827" spans="1:1" ht="12.75" customHeight="1" x14ac:dyDescent="0.2">
      <c r="A827" s="6"/>
    </row>
    <row r="828" spans="1:1" ht="12.75" customHeight="1" x14ac:dyDescent="0.2">
      <c r="A828" s="6"/>
    </row>
    <row r="829" spans="1:1" ht="12.75" customHeight="1" x14ac:dyDescent="0.2">
      <c r="A829" s="6"/>
    </row>
    <row r="830" spans="1:1" ht="12.75" customHeight="1" x14ac:dyDescent="0.2">
      <c r="A830" s="6"/>
    </row>
    <row r="831" spans="1:1" ht="12.75" customHeight="1" x14ac:dyDescent="0.2">
      <c r="A831" s="6"/>
    </row>
    <row r="832" spans="1:1" ht="12.75" customHeight="1" x14ac:dyDescent="0.2">
      <c r="A832" s="6"/>
    </row>
    <row r="833" spans="1:1" ht="12.75" customHeight="1" x14ac:dyDescent="0.2">
      <c r="A833" s="6"/>
    </row>
    <row r="834" spans="1:1" ht="12.75" customHeight="1" x14ac:dyDescent="0.2">
      <c r="A834" s="6"/>
    </row>
    <row r="835" spans="1:1" ht="12.75" customHeight="1" x14ac:dyDescent="0.2">
      <c r="A835" s="6"/>
    </row>
    <row r="836" spans="1:1" ht="12.75" customHeight="1" x14ac:dyDescent="0.2">
      <c r="A836" s="6"/>
    </row>
    <row r="837" spans="1:1" ht="12.75" customHeight="1" x14ac:dyDescent="0.2">
      <c r="A837" s="6"/>
    </row>
    <row r="838" spans="1:1" ht="12.75" customHeight="1" x14ac:dyDescent="0.2">
      <c r="A838" s="6"/>
    </row>
    <row r="839" spans="1:1" ht="12.75" customHeight="1" x14ac:dyDescent="0.2">
      <c r="A839" s="6"/>
    </row>
    <row r="840" spans="1:1" ht="12.75" customHeight="1" x14ac:dyDescent="0.2">
      <c r="A840" s="6"/>
    </row>
    <row r="841" spans="1:1" ht="12.75" customHeight="1" x14ac:dyDescent="0.2">
      <c r="A841" s="6"/>
    </row>
    <row r="842" spans="1:1" ht="12.75" customHeight="1" x14ac:dyDescent="0.2">
      <c r="A842" s="6"/>
    </row>
    <row r="843" spans="1:1" ht="12.75" customHeight="1" x14ac:dyDescent="0.2">
      <c r="A843" s="6"/>
    </row>
    <row r="844" spans="1:1" ht="12.75" customHeight="1" x14ac:dyDescent="0.2">
      <c r="A844" s="6"/>
    </row>
    <row r="845" spans="1:1" ht="12.75" customHeight="1" x14ac:dyDescent="0.2">
      <c r="A845" s="6"/>
    </row>
    <row r="846" spans="1:1" ht="12.75" customHeight="1" x14ac:dyDescent="0.2">
      <c r="A846" s="6"/>
    </row>
    <row r="847" spans="1:1" ht="12.75" customHeight="1" x14ac:dyDescent="0.2">
      <c r="A847" s="6"/>
    </row>
    <row r="848" spans="1:1" ht="12.75" customHeight="1" x14ac:dyDescent="0.2">
      <c r="A848" s="6"/>
    </row>
    <row r="849" spans="1:1" ht="12.75" customHeight="1" x14ac:dyDescent="0.2">
      <c r="A849" s="6"/>
    </row>
    <row r="850" spans="1:1" ht="12.75" customHeight="1" x14ac:dyDescent="0.2">
      <c r="A850" s="6"/>
    </row>
    <row r="851" spans="1:1" ht="12.75" customHeight="1" x14ac:dyDescent="0.2">
      <c r="A851" s="6"/>
    </row>
    <row r="852" spans="1:1" ht="12.75" customHeight="1" x14ac:dyDescent="0.2">
      <c r="A852" s="6"/>
    </row>
    <row r="853" spans="1:1" ht="12.75" customHeight="1" x14ac:dyDescent="0.2">
      <c r="A853" s="6"/>
    </row>
    <row r="854" spans="1:1" ht="12.75" customHeight="1" x14ac:dyDescent="0.2">
      <c r="A854" s="6"/>
    </row>
    <row r="855" spans="1:1" ht="12.75" customHeight="1" x14ac:dyDescent="0.2">
      <c r="A855" s="6"/>
    </row>
    <row r="856" spans="1:1" ht="12.75" customHeight="1" x14ac:dyDescent="0.2">
      <c r="A856" s="6"/>
    </row>
    <row r="857" spans="1:1" ht="12.75" customHeight="1" x14ac:dyDescent="0.2">
      <c r="A857" s="6"/>
    </row>
    <row r="858" spans="1:1" ht="12.75" customHeight="1" x14ac:dyDescent="0.2">
      <c r="A858" s="6"/>
    </row>
    <row r="859" spans="1:1" ht="12.75" customHeight="1" x14ac:dyDescent="0.2">
      <c r="A859" s="6"/>
    </row>
    <row r="860" spans="1:1" ht="12.75" customHeight="1" x14ac:dyDescent="0.2">
      <c r="A860" s="6"/>
    </row>
    <row r="861" spans="1:1" ht="12.75" customHeight="1" x14ac:dyDescent="0.2">
      <c r="A861" s="6"/>
    </row>
    <row r="862" spans="1:1" ht="12.75" customHeight="1" x14ac:dyDescent="0.2">
      <c r="A862" s="6"/>
    </row>
    <row r="863" spans="1:1" ht="12.75" customHeight="1" x14ac:dyDescent="0.2">
      <c r="A863" s="6"/>
    </row>
    <row r="864" spans="1:1" ht="12.75" customHeight="1" x14ac:dyDescent="0.2">
      <c r="A864" s="6"/>
    </row>
    <row r="865" spans="1:1" ht="12.75" customHeight="1" x14ac:dyDescent="0.2">
      <c r="A865" s="6"/>
    </row>
    <row r="866" spans="1:1" ht="12.75" customHeight="1" x14ac:dyDescent="0.2">
      <c r="A866" s="6"/>
    </row>
    <row r="867" spans="1:1" ht="12.75" customHeight="1" x14ac:dyDescent="0.2">
      <c r="A867" s="6"/>
    </row>
    <row r="868" spans="1:1" ht="12.75" customHeight="1" x14ac:dyDescent="0.2">
      <c r="A868" s="6"/>
    </row>
    <row r="869" spans="1:1" ht="12.75" customHeight="1" x14ac:dyDescent="0.2">
      <c r="A869" s="6"/>
    </row>
    <row r="870" spans="1:1" ht="12.75" customHeight="1" x14ac:dyDescent="0.2">
      <c r="A870" s="6"/>
    </row>
    <row r="871" spans="1:1" ht="12.75" customHeight="1" x14ac:dyDescent="0.2">
      <c r="A871" s="6"/>
    </row>
    <row r="872" spans="1:1" ht="12.75" customHeight="1" x14ac:dyDescent="0.2">
      <c r="A872" s="6"/>
    </row>
    <row r="873" spans="1:1" ht="12.75" customHeight="1" x14ac:dyDescent="0.2">
      <c r="A873" s="6"/>
    </row>
    <row r="874" spans="1:1" ht="12.75" customHeight="1" x14ac:dyDescent="0.2">
      <c r="A874" s="6"/>
    </row>
    <row r="875" spans="1:1" ht="12.75" customHeight="1" x14ac:dyDescent="0.2">
      <c r="A875" s="6"/>
    </row>
    <row r="876" spans="1:1" ht="12.75" customHeight="1" x14ac:dyDescent="0.2">
      <c r="A876" s="6"/>
    </row>
    <row r="877" spans="1:1" ht="12.75" customHeight="1" x14ac:dyDescent="0.2">
      <c r="A877" s="6"/>
    </row>
    <row r="878" spans="1:1" ht="12.75" customHeight="1" x14ac:dyDescent="0.2">
      <c r="A878" s="6"/>
    </row>
    <row r="879" spans="1:1" ht="12.75" customHeight="1" x14ac:dyDescent="0.2">
      <c r="A879" s="6"/>
    </row>
    <row r="880" spans="1:1" ht="12.75" customHeight="1" x14ac:dyDescent="0.2">
      <c r="A880" s="6"/>
    </row>
    <row r="881" spans="1:1" ht="12.75" customHeight="1" x14ac:dyDescent="0.2">
      <c r="A881" s="6"/>
    </row>
    <row r="882" spans="1:1" ht="12.75" customHeight="1" x14ac:dyDescent="0.2">
      <c r="A882" s="6"/>
    </row>
    <row r="883" spans="1:1" ht="12.75" customHeight="1" x14ac:dyDescent="0.2">
      <c r="A883" s="6"/>
    </row>
    <row r="884" spans="1:1" ht="12.75" customHeight="1" x14ac:dyDescent="0.2">
      <c r="A884" s="6"/>
    </row>
    <row r="885" spans="1:1" ht="12.75" customHeight="1" x14ac:dyDescent="0.2">
      <c r="A885" s="6"/>
    </row>
    <row r="886" spans="1:1" ht="12.75" customHeight="1" x14ac:dyDescent="0.2">
      <c r="A886" s="6"/>
    </row>
    <row r="887" spans="1:1" ht="12.75" customHeight="1" x14ac:dyDescent="0.2">
      <c r="A887" s="6"/>
    </row>
    <row r="888" spans="1:1" ht="12.75" customHeight="1" x14ac:dyDescent="0.2">
      <c r="A888" s="6"/>
    </row>
    <row r="889" spans="1:1" ht="12.75" customHeight="1" x14ac:dyDescent="0.2">
      <c r="A889" s="6"/>
    </row>
    <row r="890" spans="1:1" ht="12.75" customHeight="1" x14ac:dyDescent="0.2">
      <c r="A890" s="6"/>
    </row>
    <row r="891" spans="1:1" ht="12.75" customHeight="1" x14ac:dyDescent="0.2">
      <c r="A891" s="6"/>
    </row>
    <row r="892" spans="1:1" ht="12.75" customHeight="1" x14ac:dyDescent="0.2">
      <c r="A892" s="6"/>
    </row>
    <row r="893" spans="1:1" ht="12.75" customHeight="1" x14ac:dyDescent="0.2">
      <c r="A893" s="6"/>
    </row>
    <row r="894" spans="1:1" ht="12.75" customHeight="1" x14ac:dyDescent="0.2">
      <c r="A894" s="6"/>
    </row>
    <row r="895" spans="1:1" ht="12.75" customHeight="1" x14ac:dyDescent="0.2">
      <c r="A895" s="6"/>
    </row>
    <row r="896" spans="1:1" ht="12.75" customHeight="1" x14ac:dyDescent="0.2">
      <c r="A896" s="6"/>
    </row>
    <row r="897" spans="1:1" ht="12.75" customHeight="1" x14ac:dyDescent="0.2">
      <c r="A897" s="6"/>
    </row>
    <row r="898" spans="1:1" ht="12.75" customHeight="1" x14ac:dyDescent="0.2">
      <c r="A898" s="6"/>
    </row>
    <row r="899" spans="1:1" ht="12.75" customHeight="1" x14ac:dyDescent="0.2">
      <c r="A899" s="6"/>
    </row>
    <row r="900" spans="1:1" ht="12.75" customHeight="1" x14ac:dyDescent="0.2">
      <c r="A900" s="6"/>
    </row>
    <row r="901" spans="1:1" ht="12.75" customHeight="1" x14ac:dyDescent="0.2">
      <c r="A901" s="6"/>
    </row>
    <row r="902" spans="1:1" ht="12.75" customHeight="1" x14ac:dyDescent="0.2">
      <c r="A902" s="6"/>
    </row>
    <row r="903" spans="1:1" ht="12.75" customHeight="1" x14ac:dyDescent="0.2">
      <c r="A903" s="6"/>
    </row>
    <row r="904" spans="1:1" ht="12.75" customHeight="1" x14ac:dyDescent="0.2">
      <c r="A904" s="6"/>
    </row>
    <row r="905" spans="1:1" ht="12.75" customHeight="1" x14ac:dyDescent="0.2">
      <c r="A905" s="6"/>
    </row>
    <row r="906" spans="1:1" ht="12.75" customHeight="1" x14ac:dyDescent="0.2">
      <c r="A906" s="6"/>
    </row>
    <row r="907" spans="1:1" ht="12.75" customHeight="1" x14ac:dyDescent="0.2">
      <c r="A907" s="6"/>
    </row>
    <row r="908" spans="1:1" ht="12.75" customHeight="1" x14ac:dyDescent="0.2">
      <c r="A908" s="6"/>
    </row>
    <row r="909" spans="1:1" ht="12.75" customHeight="1" x14ac:dyDescent="0.2">
      <c r="A909" s="6"/>
    </row>
    <row r="910" spans="1:1" ht="12.75" customHeight="1" x14ac:dyDescent="0.2">
      <c r="A910" s="6"/>
    </row>
    <row r="911" spans="1:1" ht="12.75" customHeight="1" x14ac:dyDescent="0.2">
      <c r="A911" s="6"/>
    </row>
    <row r="912" spans="1:1" ht="12.75" customHeight="1" x14ac:dyDescent="0.2">
      <c r="A912" s="6"/>
    </row>
    <row r="913" spans="1:1" ht="12.75" customHeight="1" x14ac:dyDescent="0.2">
      <c r="A913" s="6"/>
    </row>
    <row r="914" spans="1:1" ht="12.75" customHeight="1" x14ac:dyDescent="0.2">
      <c r="A914" s="6"/>
    </row>
    <row r="915" spans="1:1" ht="12.75" customHeight="1" x14ac:dyDescent="0.2">
      <c r="A915" s="6"/>
    </row>
    <row r="916" spans="1:1" ht="12.75" customHeight="1" x14ac:dyDescent="0.2">
      <c r="A916" s="6"/>
    </row>
    <row r="917" spans="1:1" ht="12.75" customHeight="1" x14ac:dyDescent="0.2">
      <c r="A917" s="6"/>
    </row>
    <row r="918" spans="1:1" ht="12.75" customHeight="1" x14ac:dyDescent="0.2">
      <c r="A918" s="6"/>
    </row>
    <row r="919" spans="1:1" ht="12.75" customHeight="1" x14ac:dyDescent="0.2">
      <c r="A919" s="6"/>
    </row>
    <row r="920" spans="1:1" ht="12.75" customHeight="1" x14ac:dyDescent="0.2">
      <c r="A920" s="6"/>
    </row>
    <row r="921" spans="1:1" ht="12.75" customHeight="1" x14ac:dyDescent="0.2">
      <c r="A921" s="6"/>
    </row>
    <row r="922" spans="1:1" ht="12.75" customHeight="1" x14ac:dyDescent="0.2">
      <c r="A922" s="6"/>
    </row>
    <row r="923" spans="1:1" ht="12.75" customHeight="1" x14ac:dyDescent="0.2">
      <c r="A923" s="6"/>
    </row>
    <row r="924" spans="1:1" ht="12.75" customHeight="1" x14ac:dyDescent="0.2">
      <c r="A924" s="6"/>
    </row>
    <row r="925" spans="1:1" ht="12.75" customHeight="1" x14ac:dyDescent="0.2">
      <c r="A925" s="6"/>
    </row>
    <row r="926" spans="1:1" ht="12.75" customHeight="1" x14ac:dyDescent="0.2">
      <c r="A926" s="6"/>
    </row>
    <row r="927" spans="1:1" ht="12.75" customHeight="1" x14ac:dyDescent="0.2">
      <c r="A927" s="6"/>
    </row>
    <row r="928" spans="1:1" ht="12.75" customHeight="1" x14ac:dyDescent="0.2">
      <c r="A928" s="6"/>
    </row>
    <row r="929" spans="1:1" ht="12.75" customHeight="1" x14ac:dyDescent="0.2">
      <c r="A929" s="6"/>
    </row>
    <row r="930" spans="1:1" ht="12.75" customHeight="1" x14ac:dyDescent="0.2">
      <c r="A930" s="6"/>
    </row>
    <row r="931" spans="1:1" ht="12.75" customHeight="1" x14ac:dyDescent="0.2">
      <c r="A931" s="6"/>
    </row>
    <row r="932" spans="1:1" ht="12.75" customHeight="1" x14ac:dyDescent="0.2">
      <c r="A932" s="6"/>
    </row>
    <row r="933" spans="1:1" ht="12.75" customHeight="1" x14ac:dyDescent="0.2">
      <c r="A933" s="6"/>
    </row>
    <row r="934" spans="1:1" ht="12.75" customHeight="1" x14ac:dyDescent="0.2">
      <c r="A934" s="6"/>
    </row>
    <row r="935" spans="1:1" ht="12.75" customHeight="1" x14ac:dyDescent="0.2">
      <c r="A935" s="6"/>
    </row>
    <row r="936" spans="1:1" ht="12.75" customHeight="1" x14ac:dyDescent="0.2">
      <c r="A936" s="6"/>
    </row>
    <row r="937" spans="1:1" ht="12.75" customHeight="1" x14ac:dyDescent="0.2">
      <c r="A937" s="6"/>
    </row>
    <row r="938" spans="1:1" ht="12.75" customHeight="1" x14ac:dyDescent="0.2">
      <c r="A938" s="6"/>
    </row>
    <row r="939" spans="1:1" ht="12.75" customHeight="1" x14ac:dyDescent="0.2">
      <c r="A939" s="6"/>
    </row>
    <row r="940" spans="1:1" ht="12.75" customHeight="1" x14ac:dyDescent="0.2">
      <c r="A940" s="6"/>
    </row>
    <row r="941" spans="1:1" ht="12.75" customHeight="1" x14ac:dyDescent="0.2">
      <c r="A941" s="6"/>
    </row>
    <row r="942" spans="1:1" ht="12.75" customHeight="1" x14ac:dyDescent="0.2">
      <c r="A942" s="6"/>
    </row>
    <row r="943" spans="1:1" ht="12.75" customHeight="1" x14ac:dyDescent="0.2">
      <c r="A943" s="6"/>
    </row>
    <row r="944" spans="1:1" ht="12.75" customHeight="1" x14ac:dyDescent="0.2">
      <c r="A944" s="6"/>
    </row>
    <row r="945" spans="1:1" ht="12.75" customHeight="1" x14ac:dyDescent="0.2">
      <c r="A945" s="6"/>
    </row>
    <row r="946" spans="1:1" ht="12.75" customHeight="1" x14ac:dyDescent="0.2">
      <c r="A946" s="6"/>
    </row>
    <row r="947" spans="1:1" ht="12.75" customHeight="1" x14ac:dyDescent="0.2">
      <c r="A947" s="6"/>
    </row>
    <row r="948" spans="1:1" ht="12.75" customHeight="1" x14ac:dyDescent="0.2">
      <c r="A948" s="6"/>
    </row>
    <row r="949" spans="1:1" ht="12.75" customHeight="1" x14ac:dyDescent="0.2">
      <c r="A949" s="6"/>
    </row>
    <row r="950" spans="1:1" ht="12.75" customHeight="1" x14ac:dyDescent="0.2">
      <c r="A950" s="6"/>
    </row>
    <row r="951" spans="1:1" ht="12.75" customHeight="1" x14ac:dyDescent="0.2">
      <c r="A951" s="6"/>
    </row>
    <row r="952" spans="1:1" ht="12.75" customHeight="1" x14ac:dyDescent="0.2">
      <c r="A952" s="6"/>
    </row>
    <row r="953" spans="1:1" ht="12.75" customHeight="1" x14ac:dyDescent="0.2">
      <c r="A953" s="6"/>
    </row>
    <row r="954" spans="1:1" ht="12.75" customHeight="1" x14ac:dyDescent="0.2">
      <c r="A954" s="6"/>
    </row>
    <row r="955" spans="1:1" ht="12.75" customHeight="1" x14ac:dyDescent="0.2">
      <c r="A955" s="6"/>
    </row>
    <row r="956" spans="1:1" ht="12.75" customHeight="1" x14ac:dyDescent="0.2">
      <c r="A956" s="6"/>
    </row>
    <row r="957" spans="1:1" ht="12.75" customHeight="1" x14ac:dyDescent="0.2">
      <c r="A957" s="6"/>
    </row>
    <row r="958" spans="1:1" ht="12.75" customHeight="1" x14ac:dyDescent="0.2">
      <c r="A958" s="6"/>
    </row>
    <row r="959" spans="1:1" ht="12.75" customHeight="1" x14ac:dyDescent="0.2">
      <c r="A959" s="6"/>
    </row>
    <row r="960" spans="1:1" ht="12.75" customHeight="1" x14ac:dyDescent="0.2">
      <c r="A960" s="6"/>
    </row>
    <row r="961" spans="1:1" ht="12.75" customHeight="1" x14ac:dyDescent="0.2">
      <c r="A961" s="6"/>
    </row>
    <row r="962" spans="1:1" ht="12.75" customHeight="1" x14ac:dyDescent="0.2">
      <c r="A962" s="6"/>
    </row>
    <row r="963" spans="1:1" ht="12.75" customHeight="1" x14ac:dyDescent="0.2">
      <c r="A963" s="6"/>
    </row>
    <row r="964" spans="1:1" ht="12.75" customHeight="1" x14ac:dyDescent="0.2">
      <c r="A964" s="6"/>
    </row>
    <row r="965" spans="1:1" ht="12.75" customHeight="1" x14ac:dyDescent="0.2">
      <c r="A965" s="6"/>
    </row>
    <row r="966" spans="1:1" ht="12.75" customHeight="1" x14ac:dyDescent="0.2">
      <c r="A966" s="6"/>
    </row>
    <row r="967" spans="1:1" ht="12.75" customHeight="1" x14ac:dyDescent="0.2">
      <c r="A967" s="6"/>
    </row>
    <row r="968" spans="1:1" ht="12.75" customHeight="1" x14ac:dyDescent="0.2">
      <c r="A968" s="6"/>
    </row>
    <row r="969" spans="1:1" ht="12.75" customHeight="1" x14ac:dyDescent="0.2">
      <c r="A969" s="6"/>
    </row>
    <row r="970" spans="1:1" ht="12.75" customHeight="1" x14ac:dyDescent="0.2">
      <c r="A970" s="6"/>
    </row>
    <row r="971" spans="1:1" ht="12.75" customHeight="1" x14ac:dyDescent="0.2">
      <c r="A971" s="6"/>
    </row>
    <row r="972" spans="1:1" ht="12.75" customHeight="1" x14ac:dyDescent="0.2">
      <c r="A972" s="6"/>
    </row>
    <row r="973" spans="1:1" ht="12.75" customHeight="1" x14ac:dyDescent="0.2">
      <c r="A973" s="6"/>
    </row>
    <row r="974" spans="1:1" ht="12.75" customHeight="1" x14ac:dyDescent="0.2">
      <c r="A974" s="6"/>
    </row>
    <row r="975" spans="1:1" ht="12.75" customHeight="1" x14ac:dyDescent="0.2">
      <c r="A975" s="6"/>
    </row>
    <row r="976" spans="1:1" ht="12.75" customHeight="1" x14ac:dyDescent="0.2">
      <c r="A976" s="6"/>
    </row>
    <row r="977" spans="1:1" ht="12.75" customHeight="1" x14ac:dyDescent="0.2">
      <c r="A977" s="6"/>
    </row>
    <row r="978" spans="1:1" ht="12.75" customHeight="1" x14ac:dyDescent="0.2">
      <c r="A978" s="6"/>
    </row>
    <row r="979" spans="1:1" ht="12.75" customHeight="1" x14ac:dyDescent="0.2">
      <c r="A979" s="6"/>
    </row>
    <row r="980" spans="1:1" ht="12.75" customHeight="1" x14ac:dyDescent="0.2">
      <c r="A980" s="6"/>
    </row>
    <row r="981" spans="1:1" ht="12.75" customHeight="1" x14ac:dyDescent="0.2">
      <c r="A981" s="6"/>
    </row>
    <row r="982" spans="1:1" ht="12.75" customHeight="1" x14ac:dyDescent="0.2">
      <c r="A982" s="6"/>
    </row>
    <row r="983" spans="1:1" ht="12.75" customHeight="1" x14ac:dyDescent="0.2">
      <c r="A983" s="6"/>
    </row>
    <row r="984" spans="1:1" ht="12.75" customHeight="1" x14ac:dyDescent="0.2">
      <c r="A984" s="6"/>
    </row>
    <row r="985" spans="1:1" ht="12.75" customHeight="1" x14ac:dyDescent="0.2">
      <c r="A985" s="6"/>
    </row>
    <row r="986" spans="1:1" ht="12.75" customHeight="1" x14ac:dyDescent="0.2">
      <c r="A986" s="6"/>
    </row>
    <row r="987" spans="1:1" ht="12.75" customHeight="1" x14ac:dyDescent="0.2">
      <c r="A987" s="6"/>
    </row>
    <row r="988" spans="1:1" ht="12.75" customHeight="1" x14ac:dyDescent="0.2">
      <c r="A988" s="6"/>
    </row>
    <row r="989" spans="1:1" ht="12.75" customHeight="1" x14ac:dyDescent="0.2">
      <c r="A989" s="6"/>
    </row>
    <row r="990" spans="1:1" ht="12.75" customHeight="1" x14ac:dyDescent="0.2">
      <c r="A990" s="6"/>
    </row>
    <row r="991" spans="1:1" ht="12.75" customHeight="1" x14ac:dyDescent="0.2">
      <c r="A991" s="6"/>
    </row>
    <row r="992" spans="1:1" ht="12.75" customHeight="1" x14ac:dyDescent="0.2">
      <c r="A992" s="6"/>
    </row>
    <row r="993" spans="1:1" ht="12.75" customHeight="1" x14ac:dyDescent="0.2">
      <c r="A993" s="6"/>
    </row>
    <row r="994" spans="1:1" ht="12.75" customHeight="1" x14ac:dyDescent="0.2">
      <c r="A994" s="6"/>
    </row>
    <row r="995" spans="1:1" ht="12.75" customHeight="1" x14ac:dyDescent="0.2">
      <c r="A995" s="6"/>
    </row>
    <row r="996" spans="1:1" ht="12.75" customHeight="1" x14ac:dyDescent="0.2">
      <c r="A996" s="6"/>
    </row>
    <row r="997" spans="1:1" ht="12.75" customHeight="1" x14ac:dyDescent="0.2">
      <c r="A997" s="6"/>
    </row>
    <row r="998" spans="1:1" ht="12.75" customHeight="1" x14ac:dyDescent="0.2">
      <c r="A998" s="6"/>
    </row>
    <row r="999" spans="1:1" ht="12.75" customHeight="1" x14ac:dyDescent="0.2">
      <c r="A999" s="6"/>
    </row>
    <row r="1000" spans="1:1" ht="12.75" customHeight="1" x14ac:dyDescent="0.2">
      <c r="A1000" s="6"/>
    </row>
    <row r="1001" spans="1:1" ht="12.75" customHeight="1" x14ac:dyDescent="0.2">
      <c r="A1001" s="6"/>
    </row>
    <row r="1002" spans="1:1" ht="12.75" customHeight="1" x14ac:dyDescent="0.2">
      <c r="A1002" s="6"/>
    </row>
    <row r="1003" spans="1:1" ht="12.75" customHeight="1" x14ac:dyDescent="0.2">
      <c r="A1003" s="6"/>
    </row>
    <row r="1004" spans="1:1" ht="12.75" customHeight="1" x14ac:dyDescent="0.2">
      <c r="A1004" s="6"/>
    </row>
    <row r="1005" spans="1:1" ht="12.75" customHeight="1" x14ac:dyDescent="0.2">
      <c r="A1005" s="6"/>
    </row>
    <row r="1006" spans="1:1" ht="12.75" customHeight="1" x14ac:dyDescent="0.2">
      <c r="A1006" s="6"/>
    </row>
    <row r="1007" spans="1:1" ht="12.75" customHeight="1" x14ac:dyDescent="0.2">
      <c r="A1007" s="6"/>
    </row>
    <row r="1008" spans="1:1" ht="12.75" customHeight="1" x14ac:dyDescent="0.2">
      <c r="A1008" s="6"/>
    </row>
    <row r="1009" spans="1:1" ht="12.75" customHeight="1" x14ac:dyDescent="0.2">
      <c r="A1009" s="6"/>
    </row>
    <row r="1010" spans="1:1" ht="12.75" customHeight="1" x14ac:dyDescent="0.2">
      <c r="A1010" s="6"/>
    </row>
    <row r="1011" spans="1:1" ht="12.75" customHeight="1" x14ac:dyDescent="0.2">
      <c r="A1011" s="6"/>
    </row>
    <row r="1012" spans="1:1" ht="12.75" customHeight="1" x14ac:dyDescent="0.2">
      <c r="A1012" s="6"/>
    </row>
    <row r="1013" spans="1:1" ht="12.75" customHeight="1" x14ac:dyDescent="0.2">
      <c r="A1013" s="6"/>
    </row>
    <row r="1014" spans="1:1" ht="12.75" customHeight="1" x14ac:dyDescent="0.2">
      <c r="A1014" s="6"/>
    </row>
    <row r="1015" spans="1:1" ht="12.75" customHeight="1" x14ac:dyDescent="0.2">
      <c r="A1015" s="6"/>
    </row>
    <row r="1016" spans="1:1" ht="12.75" customHeight="1" x14ac:dyDescent="0.2">
      <c r="A1016" s="6"/>
    </row>
    <row r="1017" spans="1:1" ht="12.75" customHeight="1" x14ac:dyDescent="0.2">
      <c r="A1017" s="6"/>
    </row>
    <row r="1018" spans="1:1" ht="12.75" customHeight="1" x14ac:dyDescent="0.2">
      <c r="A1018" s="6"/>
    </row>
    <row r="1019" spans="1:1" ht="12.75" customHeight="1" x14ac:dyDescent="0.2">
      <c r="A1019" s="6"/>
    </row>
    <row r="1020" spans="1:1" ht="12.75" customHeight="1" x14ac:dyDescent="0.2">
      <c r="A1020" s="6"/>
    </row>
    <row r="1021" spans="1:1" ht="12.75" customHeight="1" x14ac:dyDescent="0.2">
      <c r="A1021" s="6"/>
    </row>
    <row r="1022" spans="1:1" ht="12.75" customHeight="1" x14ac:dyDescent="0.2">
      <c r="A1022" s="6"/>
    </row>
    <row r="1023" spans="1:1" ht="12.75" customHeight="1" x14ac:dyDescent="0.2">
      <c r="A1023" s="6"/>
    </row>
    <row r="1024" spans="1:1" ht="12.75" customHeight="1" x14ac:dyDescent="0.2">
      <c r="A1024" s="6"/>
    </row>
    <row r="1025" spans="1:1" ht="12.75" customHeight="1" x14ac:dyDescent="0.2">
      <c r="A1025" s="6"/>
    </row>
    <row r="1026" spans="1:1" ht="12.75" customHeight="1" x14ac:dyDescent="0.2">
      <c r="A1026" s="6"/>
    </row>
    <row r="1027" spans="1:1" ht="12.75" customHeight="1" x14ac:dyDescent="0.2">
      <c r="A1027" s="6"/>
    </row>
    <row r="1028" spans="1:1" ht="12.75" customHeight="1" x14ac:dyDescent="0.2">
      <c r="A1028" s="6"/>
    </row>
    <row r="1029" spans="1:1" ht="12.75" customHeight="1" x14ac:dyDescent="0.2">
      <c r="A1029" s="6"/>
    </row>
    <row r="1030" spans="1:1" ht="12.75" customHeight="1" x14ac:dyDescent="0.2">
      <c r="A1030" s="6"/>
    </row>
    <row r="1031" spans="1:1" ht="12.75" customHeight="1" x14ac:dyDescent="0.2">
      <c r="A1031" s="6"/>
    </row>
    <row r="1032" spans="1:1" ht="12.75" customHeight="1" x14ac:dyDescent="0.2">
      <c r="A1032" s="6"/>
    </row>
    <row r="1033" spans="1:1" ht="12.75" customHeight="1" x14ac:dyDescent="0.2">
      <c r="A1033" s="6"/>
    </row>
    <row r="1034" spans="1:1" ht="12.75" customHeight="1" x14ac:dyDescent="0.2">
      <c r="A1034" s="6"/>
    </row>
    <row r="1035" spans="1:1" ht="12.75" customHeight="1" x14ac:dyDescent="0.2">
      <c r="A1035" s="6"/>
    </row>
    <row r="1036" spans="1:1" ht="12.75" customHeight="1" x14ac:dyDescent="0.2">
      <c r="A1036" s="6"/>
    </row>
    <row r="1037" spans="1:1" ht="12.75" customHeight="1" x14ac:dyDescent="0.2">
      <c r="A1037" s="6"/>
    </row>
    <row r="1038" spans="1:1" ht="12.75" customHeight="1" x14ac:dyDescent="0.2">
      <c r="A1038" s="6"/>
    </row>
    <row r="1039" spans="1:1" ht="12.75" customHeight="1" x14ac:dyDescent="0.2">
      <c r="A1039" s="6"/>
    </row>
    <row r="1040" spans="1:1" ht="12.75" customHeight="1" x14ac:dyDescent="0.2">
      <c r="A1040" s="6"/>
    </row>
    <row r="1041" spans="1:1" ht="12.75" customHeight="1" x14ac:dyDescent="0.2">
      <c r="A1041" s="6"/>
    </row>
    <row r="1042" spans="1:1" ht="12.75" customHeight="1" x14ac:dyDescent="0.2">
      <c r="A1042" s="6"/>
    </row>
    <row r="1043" spans="1:1" ht="12.75" customHeight="1" x14ac:dyDescent="0.2">
      <c r="A1043" s="6"/>
    </row>
    <row r="1044" spans="1:1" ht="12.75" customHeight="1" x14ac:dyDescent="0.2">
      <c r="A1044" s="6"/>
    </row>
    <row r="1045" spans="1:1" ht="12.75" customHeight="1" x14ac:dyDescent="0.2">
      <c r="A1045" s="6"/>
    </row>
    <row r="1046" spans="1:1" ht="12.75" customHeight="1" x14ac:dyDescent="0.2">
      <c r="A1046" s="6"/>
    </row>
    <row r="1047" spans="1:1" ht="12.75" customHeight="1" x14ac:dyDescent="0.2">
      <c r="A1047" s="6"/>
    </row>
    <row r="1048" spans="1:1" ht="12.75" customHeight="1" x14ac:dyDescent="0.2">
      <c r="A1048" s="6"/>
    </row>
    <row r="1049" spans="1:1" ht="12.75" customHeight="1" x14ac:dyDescent="0.2">
      <c r="A1049" s="6"/>
    </row>
    <row r="1050" spans="1:1" ht="12.75" customHeight="1" x14ac:dyDescent="0.2">
      <c r="A1050" s="6"/>
    </row>
    <row r="1051" spans="1:1" ht="12.75" customHeight="1" x14ac:dyDescent="0.2">
      <c r="A1051" s="6"/>
    </row>
    <row r="1052" spans="1:1" ht="12.75" customHeight="1" x14ac:dyDescent="0.2">
      <c r="A1052" s="6"/>
    </row>
    <row r="1053" spans="1:1" ht="12.75" customHeight="1" x14ac:dyDescent="0.2">
      <c r="A1053" s="6"/>
    </row>
    <row r="1054" spans="1:1" ht="12.75" customHeight="1" x14ac:dyDescent="0.2">
      <c r="A1054" s="6"/>
    </row>
    <row r="1055" spans="1:1" ht="12.75" customHeight="1" x14ac:dyDescent="0.2">
      <c r="A1055" s="6"/>
    </row>
    <row r="1056" spans="1:1" ht="12.75" customHeight="1" x14ac:dyDescent="0.2">
      <c r="A1056" s="6"/>
    </row>
    <row r="1057" spans="1:1" ht="12.75" customHeight="1" x14ac:dyDescent="0.2">
      <c r="A1057" s="6"/>
    </row>
    <row r="1058" spans="1:1" ht="12.75" customHeight="1" x14ac:dyDescent="0.2">
      <c r="A1058" s="6"/>
    </row>
    <row r="1059" spans="1:1" ht="12.75" customHeight="1" x14ac:dyDescent="0.2">
      <c r="A1059" s="6"/>
    </row>
    <row r="1060" spans="1:1" ht="12.75" customHeight="1" x14ac:dyDescent="0.2">
      <c r="A1060" s="6"/>
    </row>
    <row r="1061" spans="1:1" ht="12.75" customHeight="1" x14ac:dyDescent="0.2">
      <c r="A1061" s="6"/>
    </row>
    <row r="1062" spans="1:1" ht="12.75" customHeight="1" x14ac:dyDescent="0.2">
      <c r="A1062" s="6"/>
    </row>
    <row r="1063" spans="1:1" ht="12.75" customHeight="1" x14ac:dyDescent="0.2">
      <c r="A1063" s="6"/>
    </row>
    <row r="1064" spans="1:1" ht="12.75" customHeight="1" x14ac:dyDescent="0.2">
      <c r="A1064" s="6"/>
    </row>
    <row r="1065" spans="1:1" ht="12.75" customHeight="1" x14ac:dyDescent="0.2">
      <c r="A1065" s="6"/>
    </row>
    <row r="1066" spans="1:1" ht="12.75" customHeight="1" x14ac:dyDescent="0.2">
      <c r="A1066" s="6"/>
    </row>
    <row r="1067" spans="1:1" ht="12.75" customHeight="1" x14ac:dyDescent="0.2">
      <c r="A1067" s="6"/>
    </row>
    <row r="1068" spans="1:1" ht="12.75" customHeight="1" x14ac:dyDescent="0.2">
      <c r="A1068" s="6"/>
    </row>
    <row r="1069" spans="1:1" ht="12.75" customHeight="1" x14ac:dyDescent="0.2">
      <c r="A1069" s="6"/>
    </row>
    <row r="1070" spans="1:1" ht="12.75" customHeight="1" x14ac:dyDescent="0.2">
      <c r="A1070" s="6"/>
    </row>
    <row r="1071" spans="1:1" ht="12.75" customHeight="1" x14ac:dyDescent="0.2">
      <c r="A1071" s="6"/>
    </row>
    <row r="1072" spans="1:1" ht="12.75" customHeight="1" x14ac:dyDescent="0.2">
      <c r="A1072" s="6"/>
    </row>
    <row r="1073" spans="1:1" ht="12.75" customHeight="1" x14ac:dyDescent="0.2">
      <c r="A1073" s="6"/>
    </row>
    <row r="1074" spans="1:1" ht="12.75" customHeight="1" x14ac:dyDescent="0.2">
      <c r="A1074" s="6"/>
    </row>
    <row r="1075" spans="1:1" ht="12.75" customHeight="1" x14ac:dyDescent="0.2">
      <c r="A1075" s="6"/>
    </row>
    <row r="1076" spans="1:1" ht="12.75" customHeight="1" x14ac:dyDescent="0.2">
      <c r="A1076" s="6"/>
    </row>
    <row r="1077" spans="1:1" ht="12.75" customHeight="1" x14ac:dyDescent="0.2">
      <c r="A1077" s="6"/>
    </row>
    <row r="1078" spans="1:1" ht="12.75" customHeight="1" x14ac:dyDescent="0.2">
      <c r="A1078" s="6"/>
    </row>
    <row r="1079" spans="1:1" ht="12.75" customHeight="1" x14ac:dyDescent="0.2">
      <c r="A1079" s="6"/>
    </row>
    <row r="1080" spans="1:1" ht="12.75" customHeight="1" x14ac:dyDescent="0.2">
      <c r="A1080" s="6"/>
    </row>
    <row r="1081" spans="1:1" ht="12.75" customHeight="1" x14ac:dyDescent="0.2">
      <c r="A1081" s="6"/>
    </row>
    <row r="1082" spans="1:1" ht="12.75" customHeight="1" x14ac:dyDescent="0.2">
      <c r="A1082" s="6"/>
    </row>
    <row r="1083" spans="1:1" ht="12.75" customHeight="1" x14ac:dyDescent="0.2">
      <c r="A1083" s="6"/>
    </row>
    <row r="1084" spans="1:1" ht="12.75" customHeight="1" x14ac:dyDescent="0.2">
      <c r="A1084" s="6"/>
    </row>
    <row r="1085" spans="1:1" ht="12.75" customHeight="1" x14ac:dyDescent="0.2">
      <c r="A1085" s="6"/>
    </row>
    <row r="1086" spans="1:1" ht="12.75" customHeight="1" x14ac:dyDescent="0.2">
      <c r="A1086" s="6"/>
    </row>
    <row r="1087" spans="1:1" ht="12.75" customHeight="1" x14ac:dyDescent="0.2">
      <c r="A1087" s="6"/>
    </row>
    <row r="1088" spans="1:1" ht="12.75" customHeight="1" x14ac:dyDescent="0.2">
      <c r="A1088" s="6"/>
    </row>
    <row r="1089" spans="1:1" ht="12.75" customHeight="1" x14ac:dyDescent="0.2">
      <c r="A1089" s="6"/>
    </row>
    <row r="1090" spans="1:1" ht="12.75" customHeight="1" x14ac:dyDescent="0.2">
      <c r="A1090" s="6"/>
    </row>
    <row r="1091" spans="1:1" ht="12.75" customHeight="1" x14ac:dyDescent="0.2">
      <c r="A1091" s="6"/>
    </row>
    <row r="1092" spans="1:1" ht="12.75" customHeight="1" x14ac:dyDescent="0.2">
      <c r="A1092" s="6"/>
    </row>
    <row r="1093" spans="1:1" ht="12.75" customHeight="1" x14ac:dyDescent="0.2">
      <c r="A1093" s="6"/>
    </row>
    <row r="1094" spans="1:1" ht="12.75" customHeight="1" x14ac:dyDescent="0.2">
      <c r="A1094" s="6"/>
    </row>
    <row r="1095" spans="1:1" ht="12.75" customHeight="1" x14ac:dyDescent="0.2">
      <c r="A1095" s="6"/>
    </row>
    <row r="1096" spans="1:1" ht="12.75" customHeight="1" x14ac:dyDescent="0.2">
      <c r="A1096" s="6"/>
    </row>
    <row r="1097" spans="1:1" ht="12.75" customHeight="1" x14ac:dyDescent="0.2">
      <c r="A1097" s="6"/>
    </row>
    <row r="1098" spans="1:1" ht="12.75" customHeight="1" x14ac:dyDescent="0.2">
      <c r="A1098" s="6"/>
    </row>
    <row r="1099" spans="1:1" ht="12.75" customHeight="1" x14ac:dyDescent="0.2">
      <c r="A1099" s="6"/>
    </row>
    <row r="1100" spans="1:1" ht="12.75" customHeight="1" x14ac:dyDescent="0.2">
      <c r="A1100" s="6"/>
    </row>
    <row r="1101" spans="1:1" ht="12.75" customHeight="1" x14ac:dyDescent="0.2">
      <c r="A1101" s="6"/>
    </row>
    <row r="1102" spans="1:1" ht="12.75" customHeight="1" x14ac:dyDescent="0.2">
      <c r="A1102" s="6"/>
    </row>
    <row r="1103" spans="1:1" ht="12.75" customHeight="1" x14ac:dyDescent="0.2">
      <c r="A1103" s="6"/>
    </row>
    <row r="1104" spans="1:1" ht="12.75" customHeight="1" x14ac:dyDescent="0.2">
      <c r="A1104" s="6"/>
    </row>
    <row r="1105" spans="1:1" ht="12.75" customHeight="1" x14ac:dyDescent="0.2">
      <c r="A1105" s="6"/>
    </row>
    <row r="1106" spans="1:1" ht="12.75" customHeight="1" x14ac:dyDescent="0.2">
      <c r="A1106" s="6"/>
    </row>
    <row r="1107" spans="1:1" ht="12.75" customHeight="1" x14ac:dyDescent="0.2">
      <c r="A1107" s="6"/>
    </row>
    <row r="1108" spans="1:1" ht="12.75" customHeight="1" x14ac:dyDescent="0.2">
      <c r="A1108" s="6"/>
    </row>
    <row r="1109" spans="1:1" ht="12.75" customHeight="1" x14ac:dyDescent="0.2">
      <c r="A1109" s="6"/>
    </row>
    <row r="1110" spans="1:1" ht="12.75" customHeight="1" x14ac:dyDescent="0.2">
      <c r="A1110" s="6"/>
    </row>
    <row r="1111" spans="1:1" ht="12.75" customHeight="1" x14ac:dyDescent="0.2">
      <c r="A1111" s="6"/>
    </row>
    <row r="1112" spans="1:1" ht="12.75" customHeight="1" x14ac:dyDescent="0.2">
      <c r="A1112" s="6"/>
    </row>
    <row r="1113" spans="1:1" ht="12.75" customHeight="1" x14ac:dyDescent="0.2">
      <c r="A1113" s="6"/>
    </row>
    <row r="1114" spans="1:1" ht="12.75" customHeight="1" x14ac:dyDescent="0.2">
      <c r="A1114" s="6"/>
    </row>
    <row r="1115" spans="1:1" ht="12.75" customHeight="1" x14ac:dyDescent="0.2">
      <c r="A1115" s="6"/>
    </row>
    <row r="1116" spans="1:1" ht="12.75" customHeight="1" x14ac:dyDescent="0.2">
      <c r="A1116" s="6"/>
    </row>
    <row r="1117" spans="1:1" ht="12.75" customHeight="1" x14ac:dyDescent="0.2">
      <c r="A1117" s="6"/>
    </row>
    <row r="1118" spans="1:1" ht="12.75" customHeight="1" x14ac:dyDescent="0.2">
      <c r="A1118" s="6"/>
    </row>
    <row r="1119" spans="1:1" ht="12.75" customHeight="1" x14ac:dyDescent="0.2">
      <c r="A1119" s="6"/>
    </row>
    <row r="1120" spans="1:1" ht="12.75" customHeight="1" x14ac:dyDescent="0.2">
      <c r="A1120" s="6"/>
    </row>
    <row r="1121" spans="1:1" ht="12.75" customHeight="1" x14ac:dyDescent="0.2">
      <c r="A1121" s="6"/>
    </row>
    <row r="1122" spans="1:1" ht="12.75" customHeight="1" x14ac:dyDescent="0.2">
      <c r="A1122" s="6"/>
    </row>
    <row r="1123" spans="1:1" ht="12.75" customHeight="1" x14ac:dyDescent="0.2">
      <c r="A1123" s="6"/>
    </row>
    <row r="1124" spans="1:1" ht="12.75" customHeight="1" x14ac:dyDescent="0.2">
      <c r="A1124" s="6"/>
    </row>
    <row r="1125" spans="1:1" ht="12.75" customHeight="1" x14ac:dyDescent="0.2">
      <c r="A1125" s="6"/>
    </row>
    <row r="1126" spans="1:1" ht="12.75" customHeight="1" x14ac:dyDescent="0.2">
      <c r="A1126" s="6"/>
    </row>
    <row r="1127" spans="1:1" ht="12.75" customHeight="1" x14ac:dyDescent="0.2">
      <c r="A1127" s="6"/>
    </row>
    <row r="1128" spans="1:1" ht="12.75" customHeight="1" x14ac:dyDescent="0.2">
      <c r="A1128" s="6"/>
    </row>
    <row r="1129" spans="1:1" ht="12.75" customHeight="1" x14ac:dyDescent="0.2">
      <c r="A1129" s="6"/>
    </row>
    <row r="1130" spans="1:1" ht="12.75" customHeight="1" x14ac:dyDescent="0.2">
      <c r="A1130" s="6"/>
    </row>
    <row r="1131" spans="1:1" ht="12.75" customHeight="1" x14ac:dyDescent="0.2">
      <c r="A1131" s="6"/>
    </row>
    <row r="1132" spans="1:1" ht="12.75" customHeight="1" x14ac:dyDescent="0.2">
      <c r="A1132" s="6"/>
    </row>
    <row r="1133" spans="1:1" ht="12.75" customHeight="1" x14ac:dyDescent="0.2">
      <c r="A1133" s="6"/>
    </row>
    <row r="1134" spans="1:1" ht="12.75" customHeight="1" x14ac:dyDescent="0.2">
      <c r="A1134" s="6"/>
    </row>
    <row r="1135" spans="1:1" ht="12.75" customHeight="1" x14ac:dyDescent="0.2">
      <c r="A1135" s="6"/>
    </row>
    <row r="1136" spans="1:1" ht="12.75" customHeight="1" x14ac:dyDescent="0.2">
      <c r="A1136" s="6"/>
    </row>
    <row r="1137" spans="1:1" ht="12.75" customHeight="1" x14ac:dyDescent="0.2">
      <c r="A1137" s="6"/>
    </row>
    <row r="1138" spans="1:1" ht="12.75" customHeight="1" x14ac:dyDescent="0.2">
      <c r="A1138" s="6"/>
    </row>
    <row r="1139" spans="1:1" ht="12.75" customHeight="1" x14ac:dyDescent="0.2">
      <c r="A1139" s="6"/>
    </row>
    <row r="1140" spans="1:1" ht="12.75" customHeight="1" x14ac:dyDescent="0.2">
      <c r="A1140" s="6"/>
    </row>
    <row r="1141" spans="1:1" ht="12.75" customHeight="1" x14ac:dyDescent="0.2">
      <c r="A1141" s="6"/>
    </row>
    <row r="1142" spans="1:1" ht="12.75" customHeight="1" x14ac:dyDescent="0.2">
      <c r="A1142" s="6"/>
    </row>
    <row r="1143" spans="1:1" ht="12.75" customHeight="1" x14ac:dyDescent="0.2">
      <c r="A1143" s="6"/>
    </row>
    <row r="1144" spans="1:1" ht="12.75" customHeight="1" x14ac:dyDescent="0.2">
      <c r="A1144" s="6"/>
    </row>
    <row r="1145" spans="1:1" ht="12.75" customHeight="1" x14ac:dyDescent="0.2">
      <c r="A1145" s="6"/>
    </row>
    <row r="1146" spans="1:1" ht="12.75" customHeight="1" x14ac:dyDescent="0.2">
      <c r="A1146" s="6"/>
    </row>
    <row r="1147" spans="1:1" ht="12.75" customHeight="1" x14ac:dyDescent="0.2">
      <c r="A1147" s="6"/>
    </row>
    <row r="1148" spans="1:1" ht="12.75" customHeight="1" x14ac:dyDescent="0.2">
      <c r="A1148" s="6"/>
    </row>
    <row r="1149" spans="1:1" ht="12.75" customHeight="1" x14ac:dyDescent="0.2">
      <c r="A1149" s="6"/>
    </row>
    <row r="1150" spans="1:1" ht="12.75" customHeight="1" x14ac:dyDescent="0.2">
      <c r="A1150" s="6"/>
    </row>
    <row r="1151" spans="1:1" ht="12.75" customHeight="1" x14ac:dyDescent="0.2">
      <c r="A1151" s="6"/>
    </row>
    <row r="1152" spans="1:1" ht="12.75" customHeight="1" x14ac:dyDescent="0.2">
      <c r="A1152" s="6"/>
    </row>
    <row r="1153" spans="1:1" ht="12.75" customHeight="1" x14ac:dyDescent="0.2">
      <c r="A1153" s="6"/>
    </row>
    <row r="1154" spans="1:1" ht="12.75" customHeight="1" x14ac:dyDescent="0.2">
      <c r="A1154" s="6"/>
    </row>
    <row r="1155" spans="1:1" ht="12.75" customHeight="1" x14ac:dyDescent="0.2">
      <c r="A1155" s="6"/>
    </row>
    <row r="1156" spans="1:1" ht="12.75" customHeight="1" x14ac:dyDescent="0.2">
      <c r="A1156" s="6"/>
    </row>
    <row r="1157" spans="1:1" ht="12.75" customHeight="1" x14ac:dyDescent="0.2">
      <c r="A1157" s="6"/>
    </row>
    <row r="1158" spans="1:1" ht="12.75" customHeight="1" x14ac:dyDescent="0.2">
      <c r="A1158" s="6"/>
    </row>
    <row r="1159" spans="1:1" ht="12.75" customHeight="1" x14ac:dyDescent="0.2">
      <c r="A1159" s="6"/>
    </row>
    <row r="1160" spans="1:1" ht="12.75" customHeight="1" x14ac:dyDescent="0.2">
      <c r="A1160" s="6"/>
    </row>
    <row r="1161" spans="1:1" ht="12.75" customHeight="1" x14ac:dyDescent="0.2">
      <c r="A1161" s="6"/>
    </row>
    <row r="1162" spans="1:1" ht="12.75" customHeight="1" x14ac:dyDescent="0.2">
      <c r="A1162" s="6"/>
    </row>
    <row r="1163" spans="1:1" ht="12.75" customHeight="1" x14ac:dyDescent="0.2">
      <c r="A1163" s="6"/>
    </row>
    <row r="1164" spans="1:1" ht="12.75" customHeight="1" x14ac:dyDescent="0.2">
      <c r="A1164" s="6"/>
    </row>
    <row r="1165" spans="1:1" ht="12.75" customHeight="1" x14ac:dyDescent="0.2">
      <c r="A1165" s="6"/>
    </row>
    <row r="1166" spans="1:1" ht="12.75" customHeight="1" x14ac:dyDescent="0.2">
      <c r="A1166" s="6"/>
    </row>
    <row r="1167" spans="1:1" ht="12.75" customHeight="1" x14ac:dyDescent="0.2">
      <c r="A1167" s="6"/>
    </row>
    <row r="1168" spans="1:1" ht="12.75" customHeight="1" x14ac:dyDescent="0.2">
      <c r="A1168" s="6"/>
    </row>
    <row r="1169" spans="1:1" ht="12.75" customHeight="1" x14ac:dyDescent="0.2">
      <c r="A1169" s="6"/>
    </row>
    <row r="1170" spans="1:1" ht="12.75" customHeight="1" x14ac:dyDescent="0.2">
      <c r="A1170" s="6"/>
    </row>
    <row r="1171" spans="1:1" ht="12.75" customHeight="1" x14ac:dyDescent="0.2">
      <c r="A1171" s="6"/>
    </row>
    <row r="1172" spans="1:1" ht="12.75" customHeight="1" x14ac:dyDescent="0.2">
      <c r="A1172" s="6"/>
    </row>
    <row r="1173" spans="1:1" ht="12.75" customHeight="1" x14ac:dyDescent="0.2">
      <c r="A1173" s="6"/>
    </row>
    <row r="1174" spans="1:1" ht="12.75" customHeight="1" x14ac:dyDescent="0.2">
      <c r="A1174" s="6"/>
    </row>
    <row r="1175" spans="1:1" ht="12.75" customHeight="1" x14ac:dyDescent="0.2">
      <c r="A1175" s="6"/>
    </row>
    <row r="1176" spans="1:1" ht="12.75" customHeight="1" x14ac:dyDescent="0.2">
      <c r="A1176" s="6"/>
    </row>
    <row r="1177" spans="1:1" ht="12.75" customHeight="1" x14ac:dyDescent="0.2">
      <c r="A1177" s="6"/>
    </row>
    <row r="1178" spans="1:1" ht="12.75" customHeight="1" x14ac:dyDescent="0.2">
      <c r="A1178" s="6"/>
    </row>
    <row r="1179" spans="1:1" ht="12.75" customHeight="1" x14ac:dyDescent="0.2">
      <c r="A1179" s="6"/>
    </row>
    <row r="1180" spans="1:1" ht="12.75" customHeight="1" x14ac:dyDescent="0.2">
      <c r="A1180" s="6"/>
    </row>
    <row r="1181" spans="1:1" ht="12.75" customHeight="1" x14ac:dyDescent="0.2">
      <c r="A1181" s="6"/>
    </row>
    <row r="1182" spans="1:1" ht="12.75" customHeight="1" x14ac:dyDescent="0.2">
      <c r="A1182" s="6"/>
    </row>
    <row r="1183" spans="1:1" ht="12.75" customHeight="1" x14ac:dyDescent="0.2">
      <c r="A1183" s="6"/>
    </row>
    <row r="1184" spans="1:1" ht="12.75" customHeight="1" x14ac:dyDescent="0.2">
      <c r="A1184" s="6"/>
    </row>
    <row r="1185" spans="1:1" ht="12.75" customHeight="1" x14ac:dyDescent="0.2">
      <c r="A1185" s="6"/>
    </row>
    <row r="1186" spans="1:1" ht="12.75" customHeight="1" x14ac:dyDescent="0.2">
      <c r="A1186" s="6"/>
    </row>
    <row r="1187" spans="1:1" ht="12.75" customHeight="1" x14ac:dyDescent="0.2">
      <c r="A1187" s="6"/>
    </row>
    <row r="1188" spans="1:1" ht="12.75" customHeight="1" x14ac:dyDescent="0.2">
      <c r="A1188" s="6"/>
    </row>
    <row r="1189" spans="1:1" ht="12.75" customHeight="1" x14ac:dyDescent="0.2">
      <c r="A1189" s="6"/>
    </row>
    <row r="1190" spans="1:1" ht="12.75" customHeight="1" x14ac:dyDescent="0.2">
      <c r="A1190" s="6"/>
    </row>
    <row r="1191" spans="1:1" ht="12.75" customHeight="1" x14ac:dyDescent="0.2">
      <c r="A1191" s="6"/>
    </row>
    <row r="1192" spans="1:1" ht="12.75" customHeight="1" x14ac:dyDescent="0.2">
      <c r="A1192" s="6"/>
    </row>
    <row r="1193" spans="1:1" ht="12.75" customHeight="1" x14ac:dyDescent="0.2">
      <c r="A1193" s="6"/>
    </row>
    <row r="1194" spans="1:1" ht="12.75" customHeight="1" x14ac:dyDescent="0.2">
      <c r="A1194" s="6"/>
    </row>
    <row r="1195" spans="1:1" ht="12.75" customHeight="1" x14ac:dyDescent="0.2">
      <c r="A1195" s="6"/>
    </row>
    <row r="1196" spans="1:1" ht="12.75" customHeight="1" x14ac:dyDescent="0.2">
      <c r="A1196" s="6"/>
    </row>
    <row r="1197" spans="1:1" ht="12.75" customHeight="1" x14ac:dyDescent="0.2">
      <c r="A1197" s="6"/>
    </row>
    <row r="1198" spans="1:1" ht="12.75" customHeight="1" x14ac:dyDescent="0.2">
      <c r="A1198" s="6"/>
    </row>
    <row r="1199" spans="1:1" ht="12.75" customHeight="1" x14ac:dyDescent="0.2">
      <c r="A1199" s="6"/>
    </row>
    <row r="1200" spans="1:1" ht="12.75" customHeight="1" x14ac:dyDescent="0.2">
      <c r="A1200" s="6"/>
    </row>
    <row r="1201" spans="1:1" ht="12.75" customHeight="1" x14ac:dyDescent="0.2">
      <c r="A1201" s="6"/>
    </row>
    <row r="1202" spans="1:1" ht="12.75" customHeight="1" x14ac:dyDescent="0.2">
      <c r="A1202" s="6"/>
    </row>
    <row r="1203" spans="1:1" ht="12.75" customHeight="1" x14ac:dyDescent="0.2">
      <c r="A1203" s="6"/>
    </row>
    <row r="1204" spans="1:1" ht="12.75" customHeight="1" x14ac:dyDescent="0.2">
      <c r="A1204" s="6"/>
    </row>
    <row r="1205" spans="1:1" ht="12.75" customHeight="1" x14ac:dyDescent="0.2">
      <c r="A1205" s="6"/>
    </row>
    <row r="1206" spans="1:1" ht="12.75" customHeight="1" x14ac:dyDescent="0.2">
      <c r="A1206" s="6"/>
    </row>
    <row r="1207" spans="1:1" ht="12.75" customHeight="1" x14ac:dyDescent="0.2">
      <c r="A1207" s="6"/>
    </row>
    <row r="1208" spans="1:1" ht="12.75" customHeight="1" x14ac:dyDescent="0.2">
      <c r="A1208" s="6"/>
    </row>
    <row r="1209" spans="1:1" ht="12.75" customHeight="1" x14ac:dyDescent="0.2">
      <c r="A1209" s="6"/>
    </row>
    <row r="1210" spans="1:1" ht="12.75" customHeight="1" x14ac:dyDescent="0.2">
      <c r="A1210" s="6"/>
    </row>
    <row r="1211" spans="1:1" ht="12.75" customHeight="1" x14ac:dyDescent="0.2">
      <c r="A1211" s="6"/>
    </row>
    <row r="1212" spans="1:1" ht="12.75" customHeight="1" x14ac:dyDescent="0.2">
      <c r="A1212" s="6"/>
    </row>
    <row r="1213" spans="1:1" ht="12.75" customHeight="1" x14ac:dyDescent="0.2">
      <c r="A1213" s="6"/>
    </row>
    <row r="1214" spans="1:1" ht="12.75" customHeight="1" x14ac:dyDescent="0.2">
      <c r="A1214" s="6"/>
    </row>
    <row r="1215" spans="1:1" ht="12.75" customHeight="1" x14ac:dyDescent="0.2">
      <c r="A1215" s="6"/>
    </row>
    <row r="1216" spans="1:1" ht="12.75" customHeight="1" x14ac:dyDescent="0.2">
      <c r="A1216" s="6"/>
    </row>
    <row r="1217" spans="1:1" ht="12.75" customHeight="1" x14ac:dyDescent="0.2">
      <c r="A1217" s="6"/>
    </row>
    <row r="1218" spans="1:1" ht="12.75" customHeight="1" x14ac:dyDescent="0.2">
      <c r="A1218" s="6"/>
    </row>
    <row r="1219" spans="1:1" ht="12.75" customHeight="1" x14ac:dyDescent="0.2">
      <c r="A1219" s="6"/>
    </row>
    <row r="1220" spans="1:1" ht="12.75" customHeight="1" x14ac:dyDescent="0.2">
      <c r="A1220" s="6"/>
    </row>
    <row r="1221" spans="1:1" ht="12.75" customHeight="1" x14ac:dyDescent="0.2">
      <c r="A1221" s="6"/>
    </row>
    <row r="1222" spans="1:1" ht="12.75" customHeight="1" x14ac:dyDescent="0.2">
      <c r="A1222" s="6"/>
    </row>
    <row r="1223" spans="1:1" ht="12.75" customHeight="1" x14ac:dyDescent="0.2">
      <c r="A1223" s="6"/>
    </row>
    <row r="1224" spans="1:1" ht="12.75" customHeight="1" x14ac:dyDescent="0.2">
      <c r="A1224" s="6"/>
    </row>
    <row r="1225" spans="1:1" ht="12.75" customHeight="1" x14ac:dyDescent="0.2">
      <c r="A1225" s="6"/>
    </row>
    <row r="1226" spans="1:1" ht="12.75" customHeight="1" x14ac:dyDescent="0.2">
      <c r="A1226" s="6"/>
    </row>
    <row r="1227" spans="1:1" ht="12.75" customHeight="1" x14ac:dyDescent="0.2">
      <c r="A1227" s="6"/>
    </row>
    <row r="1228" spans="1:1" ht="12.75" customHeight="1" x14ac:dyDescent="0.2">
      <c r="A1228" s="6"/>
    </row>
    <row r="1229" spans="1:1" ht="12.75" customHeight="1" x14ac:dyDescent="0.2">
      <c r="A1229" s="6"/>
    </row>
    <row r="1230" spans="1:1" ht="12.75" customHeight="1" x14ac:dyDescent="0.2">
      <c r="A1230" s="6"/>
    </row>
    <row r="1231" spans="1:1" ht="12.75" customHeight="1" x14ac:dyDescent="0.2">
      <c r="A1231" s="6"/>
    </row>
    <row r="1232" spans="1:1" ht="12.75" customHeight="1" x14ac:dyDescent="0.2">
      <c r="A1232" s="6"/>
    </row>
    <row r="1233" spans="1:1" ht="12.75" customHeight="1" x14ac:dyDescent="0.2">
      <c r="A1233" s="6"/>
    </row>
    <row r="1234" spans="1:1" ht="12.75" customHeight="1" x14ac:dyDescent="0.2">
      <c r="A1234" s="6"/>
    </row>
    <row r="1235" spans="1:1" ht="12.75" customHeight="1" x14ac:dyDescent="0.2">
      <c r="A1235" s="6"/>
    </row>
    <row r="1236" spans="1:1" ht="12.75" customHeight="1" x14ac:dyDescent="0.2">
      <c r="A1236" s="6"/>
    </row>
    <row r="1237" spans="1:1" ht="12.75" customHeight="1" x14ac:dyDescent="0.2">
      <c r="A1237" s="6"/>
    </row>
    <row r="1238" spans="1:1" ht="12.75" customHeight="1" x14ac:dyDescent="0.2">
      <c r="A1238" s="6"/>
    </row>
    <row r="1239" spans="1:1" ht="12.75" customHeight="1" x14ac:dyDescent="0.2">
      <c r="A1239" s="6"/>
    </row>
    <row r="1240" spans="1:1" ht="12.75" customHeight="1" x14ac:dyDescent="0.2">
      <c r="A1240" s="6"/>
    </row>
    <row r="1241" spans="1:1" ht="12.75" customHeight="1" x14ac:dyDescent="0.2">
      <c r="A1241" s="6"/>
    </row>
    <row r="1242" spans="1:1" ht="12.75" customHeight="1" x14ac:dyDescent="0.2">
      <c r="A1242" s="6"/>
    </row>
    <row r="1243" spans="1:1" ht="12.75" customHeight="1" x14ac:dyDescent="0.2">
      <c r="A1243" s="6"/>
    </row>
    <row r="1244" spans="1:1" ht="12.75" customHeight="1" x14ac:dyDescent="0.2">
      <c r="A1244" s="6"/>
    </row>
    <row r="1245" spans="1:1" ht="12.75" customHeight="1" x14ac:dyDescent="0.2">
      <c r="A1245" s="6"/>
    </row>
    <row r="1246" spans="1:1" ht="12.75" customHeight="1" x14ac:dyDescent="0.2">
      <c r="A1246" s="6"/>
    </row>
    <row r="1247" spans="1:1" ht="12.75" customHeight="1" x14ac:dyDescent="0.2">
      <c r="A1247" s="6"/>
    </row>
    <row r="1248" spans="1:1" ht="12.75" customHeight="1" x14ac:dyDescent="0.2">
      <c r="A1248" s="6"/>
    </row>
    <row r="1249" spans="1:1" ht="12.75" customHeight="1" x14ac:dyDescent="0.2">
      <c r="A1249" s="6"/>
    </row>
    <row r="1250" spans="1:1" ht="12.75" customHeight="1" x14ac:dyDescent="0.2">
      <c r="A1250" s="6"/>
    </row>
    <row r="1251" spans="1:1" ht="12.75" customHeight="1" x14ac:dyDescent="0.2">
      <c r="A1251" s="6"/>
    </row>
    <row r="1252" spans="1:1" ht="12.75" customHeight="1" x14ac:dyDescent="0.2">
      <c r="A1252" s="6"/>
    </row>
    <row r="1253" spans="1:1" ht="12.75" customHeight="1" x14ac:dyDescent="0.2">
      <c r="A1253" s="6"/>
    </row>
    <row r="1254" spans="1:1" ht="12.75" customHeight="1" x14ac:dyDescent="0.2">
      <c r="A1254" s="6"/>
    </row>
    <row r="1255" spans="1:1" ht="12.75" customHeight="1" x14ac:dyDescent="0.2">
      <c r="A1255" s="6"/>
    </row>
    <row r="1256" spans="1:1" ht="12.75" customHeight="1" x14ac:dyDescent="0.2">
      <c r="A1256" s="6"/>
    </row>
    <row r="1257" spans="1:1" ht="12.75" customHeight="1" x14ac:dyDescent="0.2">
      <c r="A1257" s="6"/>
    </row>
    <row r="1258" spans="1:1" ht="12.75" customHeight="1" x14ac:dyDescent="0.2">
      <c r="A1258" s="6"/>
    </row>
    <row r="1259" spans="1:1" ht="12.75" customHeight="1" x14ac:dyDescent="0.2">
      <c r="A1259" s="6"/>
    </row>
    <row r="1260" spans="1:1" ht="12.75" customHeight="1" x14ac:dyDescent="0.2">
      <c r="A1260" s="6"/>
    </row>
    <row r="1261" spans="1:1" ht="12.75" customHeight="1" x14ac:dyDescent="0.2">
      <c r="A1261" s="6"/>
    </row>
    <row r="1262" spans="1:1" ht="12.75" customHeight="1" x14ac:dyDescent="0.2">
      <c r="A1262" s="6"/>
    </row>
    <row r="1263" spans="1:1" ht="12.75" customHeight="1" x14ac:dyDescent="0.2">
      <c r="A1263" s="6"/>
    </row>
    <row r="1264" spans="1:1" ht="12.75" customHeight="1" x14ac:dyDescent="0.2">
      <c r="A1264" s="6"/>
    </row>
    <row r="1265" spans="1:1" ht="12.75" customHeight="1" x14ac:dyDescent="0.2">
      <c r="A1265" s="6"/>
    </row>
    <row r="1266" spans="1:1" ht="12.75" customHeight="1" x14ac:dyDescent="0.2">
      <c r="A1266" s="6"/>
    </row>
    <row r="1267" spans="1:1" ht="12.75" customHeight="1" x14ac:dyDescent="0.2">
      <c r="A1267" s="6"/>
    </row>
    <row r="1268" spans="1:1" ht="12.75" customHeight="1" x14ac:dyDescent="0.2">
      <c r="A1268" s="6"/>
    </row>
    <row r="1269" spans="1:1" ht="12.75" customHeight="1" x14ac:dyDescent="0.2">
      <c r="A1269" s="6"/>
    </row>
    <row r="1270" spans="1:1" ht="12.75" customHeight="1" x14ac:dyDescent="0.2">
      <c r="A1270" s="6"/>
    </row>
    <row r="1271" spans="1:1" ht="12.75" customHeight="1" x14ac:dyDescent="0.2">
      <c r="A1271" s="6"/>
    </row>
    <row r="1272" spans="1:1" ht="12.75" customHeight="1" x14ac:dyDescent="0.2">
      <c r="A1272" s="6"/>
    </row>
    <row r="1273" spans="1:1" ht="12.75" customHeight="1" x14ac:dyDescent="0.2">
      <c r="A1273" s="6"/>
    </row>
    <row r="1274" spans="1:1" ht="12.75" customHeight="1" x14ac:dyDescent="0.2">
      <c r="A1274" s="6"/>
    </row>
    <row r="1275" spans="1:1" ht="12.75" customHeight="1" x14ac:dyDescent="0.2">
      <c r="A1275" s="6"/>
    </row>
    <row r="1276" spans="1:1" ht="12.75" customHeight="1" x14ac:dyDescent="0.2">
      <c r="A1276" s="6"/>
    </row>
    <row r="1277" spans="1:1" ht="12.75" customHeight="1" x14ac:dyDescent="0.2">
      <c r="A1277" s="6"/>
    </row>
    <row r="1278" spans="1:1" ht="12.75" customHeight="1" x14ac:dyDescent="0.2">
      <c r="A1278" s="6"/>
    </row>
    <row r="1279" spans="1:1" ht="12.75" customHeight="1" x14ac:dyDescent="0.2">
      <c r="A1279" s="6"/>
    </row>
    <row r="1280" spans="1:1" ht="12.75" customHeight="1" x14ac:dyDescent="0.2">
      <c r="A1280" s="6"/>
    </row>
    <row r="1281" spans="1:1" ht="12.75" customHeight="1" x14ac:dyDescent="0.2">
      <c r="A1281" s="6"/>
    </row>
    <row r="1282" spans="1:1" ht="12.75" customHeight="1" x14ac:dyDescent="0.2">
      <c r="A1282" s="6"/>
    </row>
    <row r="1283" spans="1:1" ht="12.75" customHeight="1" x14ac:dyDescent="0.2">
      <c r="A1283" s="6"/>
    </row>
    <row r="1284" spans="1:1" ht="12.75" customHeight="1" x14ac:dyDescent="0.2">
      <c r="A1284" s="6"/>
    </row>
    <row r="1285" spans="1:1" ht="12.75" customHeight="1" x14ac:dyDescent="0.2">
      <c r="A1285" s="6"/>
    </row>
    <row r="1286" spans="1:1" ht="12.75" customHeight="1" x14ac:dyDescent="0.2">
      <c r="A1286" s="6"/>
    </row>
    <row r="1287" spans="1:1" ht="12.75" customHeight="1" x14ac:dyDescent="0.2">
      <c r="A1287" s="6"/>
    </row>
    <row r="1288" spans="1:1" ht="12.75" customHeight="1" x14ac:dyDescent="0.2">
      <c r="A1288" s="6"/>
    </row>
    <row r="1289" spans="1:1" ht="12.75" customHeight="1" x14ac:dyDescent="0.2">
      <c r="A1289" s="6"/>
    </row>
    <row r="1290" spans="1:1" ht="12.75" customHeight="1" x14ac:dyDescent="0.2">
      <c r="A1290" s="6"/>
    </row>
    <row r="1291" spans="1:1" ht="12.75" customHeight="1" x14ac:dyDescent="0.2">
      <c r="A1291" s="6"/>
    </row>
    <row r="1292" spans="1:1" ht="12.75" customHeight="1" x14ac:dyDescent="0.2">
      <c r="A1292" s="6"/>
    </row>
    <row r="1293" spans="1:1" ht="12.75" customHeight="1" x14ac:dyDescent="0.2">
      <c r="A1293" s="6"/>
    </row>
    <row r="1294" spans="1:1" ht="12.75" customHeight="1" x14ac:dyDescent="0.2">
      <c r="A1294" s="6"/>
    </row>
    <row r="1295" spans="1:1" ht="12.75" customHeight="1" x14ac:dyDescent="0.2">
      <c r="A1295" s="6"/>
    </row>
    <row r="1296" spans="1:1" ht="12.75" customHeight="1" x14ac:dyDescent="0.2">
      <c r="A1296" s="6"/>
    </row>
    <row r="1297" spans="1:1" ht="12.75" customHeight="1" x14ac:dyDescent="0.2">
      <c r="A1297" s="6"/>
    </row>
    <row r="1298" spans="1:1" ht="12.75" customHeight="1" x14ac:dyDescent="0.2">
      <c r="A1298" s="6"/>
    </row>
    <row r="1299" spans="1:1" ht="12.75" customHeight="1" x14ac:dyDescent="0.2">
      <c r="A1299" s="6"/>
    </row>
    <row r="1300" spans="1:1" ht="12.75" customHeight="1" x14ac:dyDescent="0.2">
      <c r="A1300" s="6"/>
    </row>
    <row r="1301" spans="1:1" ht="12.75" customHeight="1" x14ac:dyDescent="0.2">
      <c r="A1301" s="6"/>
    </row>
    <row r="1302" spans="1:1" ht="12.75" customHeight="1" x14ac:dyDescent="0.2">
      <c r="A1302" s="6"/>
    </row>
    <row r="1303" spans="1:1" ht="12.75" customHeight="1" x14ac:dyDescent="0.2">
      <c r="A1303" s="6"/>
    </row>
    <row r="1304" spans="1:1" ht="12.75" customHeight="1" x14ac:dyDescent="0.2">
      <c r="A1304" s="6"/>
    </row>
    <row r="1305" spans="1:1" ht="12.75" customHeight="1" x14ac:dyDescent="0.2">
      <c r="A1305" s="6"/>
    </row>
    <row r="1306" spans="1:1" ht="12.75" customHeight="1" x14ac:dyDescent="0.2">
      <c r="A1306" s="6"/>
    </row>
    <row r="1307" spans="1:1" ht="12.75" customHeight="1" x14ac:dyDescent="0.2">
      <c r="A1307" s="6"/>
    </row>
    <row r="1308" spans="1:1" ht="12.75" customHeight="1" x14ac:dyDescent="0.2">
      <c r="A1308" s="6"/>
    </row>
    <row r="1309" spans="1:1" ht="12.75" customHeight="1" x14ac:dyDescent="0.2">
      <c r="A1309" s="6"/>
    </row>
    <row r="1310" spans="1:1" ht="12.75" customHeight="1" x14ac:dyDescent="0.2">
      <c r="A1310" s="6"/>
    </row>
    <row r="1311" spans="1:1" ht="12.75" customHeight="1" x14ac:dyDescent="0.2">
      <c r="A1311" s="6"/>
    </row>
    <row r="1312" spans="1:1" ht="12.75" customHeight="1" x14ac:dyDescent="0.2">
      <c r="A1312" s="6"/>
    </row>
    <row r="1313" spans="1:1" ht="12.75" customHeight="1" x14ac:dyDescent="0.2">
      <c r="A1313" s="6"/>
    </row>
    <row r="1314" spans="1:1" ht="12.75" customHeight="1" x14ac:dyDescent="0.2">
      <c r="A1314" s="6"/>
    </row>
    <row r="1315" spans="1:1" ht="12.75" customHeight="1" x14ac:dyDescent="0.2">
      <c r="A1315" s="6"/>
    </row>
    <row r="1316" spans="1:1" ht="12.75" customHeight="1" x14ac:dyDescent="0.2">
      <c r="A1316" s="6"/>
    </row>
    <row r="1317" spans="1:1" ht="12.75" customHeight="1" x14ac:dyDescent="0.2">
      <c r="A1317" s="6"/>
    </row>
    <row r="1318" spans="1:1" ht="12.75" customHeight="1" x14ac:dyDescent="0.2">
      <c r="A1318" s="6"/>
    </row>
    <row r="1319" spans="1:1" ht="12.75" customHeight="1" x14ac:dyDescent="0.2">
      <c r="A1319" s="6"/>
    </row>
    <row r="1320" spans="1:1" ht="12.75" customHeight="1" x14ac:dyDescent="0.2">
      <c r="A1320" s="6"/>
    </row>
    <row r="1321" spans="1:1" ht="12.75" customHeight="1" x14ac:dyDescent="0.2">
      <c r="A1321" s="6"/>
    </row>
    <row r="1322" spans="1:1" ht="12.75" customHeight="1" x14ac:dyDescent="0.2">
      <c r="A1322" s="6"/>
    </row>
    <row r="1323" spans="1:1" ht="12.75" customHeight="1" x14ac:dyDescent="0.2">
      <c r="A1323" s="6"/>
    </row>
    <row r="1324" spans="1:1" ht="12.75" customHeight="1" x14ac:dyDescent="0.2">
      <c r="A1324" s="6"/>
    </row>
    <row r="1325" spans="1:1" ht="12.75" customHeight="1" x14ac:dyDescent="0.2">
      <c r="A1325" s="6"/>
    </row>
    <row r="1326" spans="1:1" ht="12.75" customHeight="1" x14ac:dyDescent="0.2">
      <c r="A1326" s="6"/>
    </row>
    <row r="1327" spans="1:1" ht="12.75" customHeight="1" x14ac:dyDescent="0.2">
      <c r="A1327" s="6"/>
    </row>
    <row r="1328" spans="1:1" ht="12.75" customHeight="1" x14ac:dyDescent="0.2">
      <c r="A1328" s="6"/>
    </row>
    <row r="1329" spans="1:1" ht="12.75" customHeight="1" x14ac:dyDescent="0.2">
      <c r="A1329" s="6"/>
    </row>
    <row r="1330" spans="1:1" ht="12.75" customHeight="1" x14ac:dyDescent="0.2">
      <c r="A1330" s="6"/>
    </row>
    <row r="1331" spans="1:1" ht="12.75" customHeight="1" x14ac:dyDescent="0.2">
      <c r="A1331" s="6"/>
    </row>
    <row r="1332" spans="1:1" ht="12.75" customHeight="1" x14ac:dyDescent="0.2">
      <c r="A1332" s="6"/>
    </row>
    <row r="1333" spans="1:1" ht="12.75" customHeight="1" x14ac:dyDescent="0.2">
      <c r="A1333" s="6"/>
    </row>
    <row r="1334" spans="1:1" ht="12.75" customHeight="1" x14ac:dyDescent="0.2">
      <c r="A1334" s="6"/>
    </row>
    <row r="1335" spans="1:1" ht="12.75" customHeight="1" x14ac:dyDescent="0.2">
      <c r="A1335" s="6"/>
    </row>
    <row r="1336" spans="1:1" ht="12.75" customHeight="1" x14ac:dyDescent="0.2">
      <c r="A1336" s="6"/>
    </row>
    <row r="1337" spans="1:1" ht="12.75" customHeight="1" x14ac:dyDescent="0.2">
      <c r="A1337" s="6"/>
    </row>
    <row r="1338" spans="1:1" ht="12.75" customHeight="1" x14ac:dyDescent="0.2">
      <c r="A1338" s="6"/>
    </row>
    <row r="1339" spans="1:1" ht="12.75" customHeight="1" x14ac:dyDescent="0.2">
      <c r="A1339" s="6"/>
    </row>
    <row r="1340" spans="1:1" ht="12.75" customHeight="1" x14ac:dyDescent="0.2">
      <c r="A1340" s="6"/>
    </row>
    <row r="1341" spans="1:1" ht="12.75" customHeight="1" x14ac:dyDescent="0.2">
      <c r="A1341" s="6"/>
    </row>
    <row r="1342" spans="1:1" ht="12.75" customHeight="1" x14ac:dyDescent="0.2">
      <c r="A1342" s="6"/>
    </row>
    <row r="1343" spans="1:1" ht="12.75" customHeight="1" x14ac:dyDescent="0.2">
      <c r="A1343" s="6"/>
    </row>
    <row r="1344" spans="1:1" ht="12.75" customHeight="1" x14ac:dyDescent="0.2">
      <c r="A1344" s="6"/>
    </row>
    <row r="1345" spans="1:1" ht="12.75" customHeight="1" x14ac:dyDescent="0.2">
      <c r="A1345" s="6"/>
    </row>
    <row r="1346" spans="1:1" ht="12.75" customHeight="1" x14ac:dyDescent="0.2">
      <c r="A1346" s="6"/>
    </row>
    <row r="1347" spans="1:1" ht="12.75" customHeight="1" x14ac:dyDescent="0.2">
      <c r="A1347" s="6"/>
    </row>
    <row r="1348" spans="1:1" ht="12.75" customHeight="1" x14ac:dyDescent="0.2">
      <c r="A1348" s="6"/>
    </row>
    <row r="1349" spans="1:1" ht="12.75" customHeight="1" x14ac:dyDescent="0.2">
      <c r="A1349" s="6"/>
    </row>
    <row r="1350" spans="1:1" ht="12.75" customHeight="1" x14ac:dyDescent="0.2">
      <c r="A1350" s="6"/>
    </row>
    <row r="1351" spans="1:1" ht="12.75" customHeight="1" x14ac:dyDescent="0.2">
      <c r="A1351" s="6"/>
    </row>
    <row r="1352" spans="1:1" ht="12.75" customHeight="1" x14ac:dyDescent="0.2">
      <c r="A1352" s="6"/>
    </row>
    <row r="1353" spans="1:1" ht="12.75" customHeight="1" x14ac:dyDescent="0.2">
      <c r="A1353" s="6"/>
    </row>
    <row r="1354" spans="1:1" ht="12.75" customHeight="1" x14ac:dyDescent="0.2">
      <c r="A1354" s="6"/>
    </row>
    <row r="1355" spans="1:1" ht="12.75" customHeight="1" x14ac:dyDescent="0.2">
      <c r="A1355" s="6"/>
    </row>
    <row r="1356" spans="1:1" ht="12.75" customHeight="1" x14ac:dyDescent="0.2">
      <c r="A1356" s="6"/>
    </row>
    <row r="1357" spans="1:1" ht="12.75" customHeight="1" x14ac:dyDescent="0.2">
      <c r="A1357" s="6"/>
    </row>
    <row r="1358" spans="1:1" ht="12.75" customHeight="1" x14ac:dyDescent="0.2">
      <c r="A1358" s="6"/>
    </row>
    <row r="1359" spans="1:1" ht="12.75" customHeight="1" x14ac:dyDescent="0.2">
      <c r="A1359" s="6"/>
    </row>
    <row r="1360" spans="1:1" ht="12.75" customHeight="1" x14ac:dyDescent="0.2">
      <c r="A1360" s="6"/>
    </row>
    <row r="1361" spans="1:1" ht="12.75" customHeight="1" x14ac:dyDescent="0.2">
      <c r="A1361" s="6"/>
    </row>
    <row r="1362" spans="1:1" ht="12.75" customHeight="1" x14ac:dyDescent="0.2">
      <c r="A1362" s="6"/>
    </row>
    <row r="1363" spans="1:1" ht="12.75" customHeight="1" x14ac:dyDescent="0.2">
      <c r="A1363" s="6"/>
    </row>
    <row r="1364" spans="1:1" ht="12.75" customHeight="1" x14ac:dyDescent="0.2">
      <c r="A1364" s="6"/>
    </row>
    <row r="1365" spans="1:1" ht="12.75" customHeight="1" x14ac:dyDescent="0.2">
      <c r="A1365" s="6"/>
    </row>
    <row r="1366" spans="1:1" ht="12.75" customHeight="1" x14ac:dyDescent="0.2">
      <c r="A1366" s="6"/>
    </row>
    <row r="1367" spans="1:1" ht="12.75" customHeight="1" x14ac:dyDescent="0.2">
      <c r="A1367" s="6"/>
    </row>
    <row r="1368" spans="1:1" ht="12.75" customHeight="1" x14ac:dyDescent="0.2">
      <c r="A1368" s="6"/>
    </row>
    <row r="1369" spans="1:1" ht="12.75" customHeight="1" x14ac:dyDescent="0.2">
      <c r="A1369" s="6"/>
    </row>
    <row r="1370" spans="1:1" ht="12.75" customHeight="1" x14ac:dyDescent="0.2">
      <c r="A1370" s="6"/>
    </row>
    <row r="1371" spans="1:1" ht="12.75" customHeight="1" x14ac:dyDescent="0.2">
      <c r="A1371" s="6"/>
    </row>
    <row r="1372" spans="1:1" ht="12.75" customHeight="1" x14ac:dyDescent="0.2">
      <c r="A1372" s="6"/>
    </row>
    <row r="1373" spans="1:1" ht="12.75" customHeight="1" x14ac:dyDescent="0.2">
      <c r="A1373" s="6"/>
    </row>
    <row r="1374" spans="1:1" ht="12.75" customHeight="1" x14ac:dyDescent="0.2">
      <c r="A1374" s="6"/>
    </row>
    <row r="1375" spans="1:1" ht="12.75" customHeight="1" x14ac:dyDescent="0.2">
      <c r="A1375" s="6"/>
    </row>
    <row r="1376" spans="1:1" ht="12.75" customHeight="1" x14ac:dyDescent="0.2">
      <c r="A1376" s="6"/>
    </row>
    <row r="1377" spans="1:1" ht="12.75" customHeight="1" x14ac:dyDescent="0.2">
      <c r="A1377" s="6"/>
    </row>
    <row r="1378" spans="1:1" ht="12.75" customHeight="1" x14ac:dyDescent="0.2">
      <c r="A1378" s="6"/>
    </row>
    <row r="1379" spans="1:1" ht="12.75" customHeight="1" x14ac:dyDescent="0.2">
      <c r="A1379" s="6"/>
    </row>
    <row r="1380" spans="1:1" ht="12.75" customHeight="1" x14ac:dyDescent="0.2">
      <c r="A1380" s="6"/>
    </row>
    <row r="1381" spans="1:1" ht="12.75" customHeight="1" x14ac:dyDescent="0.2">
      <c r="A1381" s="6"/>
    </row>
    <row r="1382" spans="1:1" ht="12.75" customHeight="1" x14ac:dyDescent="0.2">
      <c r="A1382" s="6"/>
    </row>
    <row r="1383" spans="1:1" ht="12.75" customHeight="1" x14ac:dyDescent="0.2">
      <c r="A1383" s="6"/>
    </row>
    <row r="1384" spans="1:1" ht="12.75" customHeight="1" x14ac:dyDescent="0.2">
      <c r="A1384" s="6"/>
    </row>
    <row r="1385" spans="1:1" ht="12.75" customHeight="1" x14ac:dyDescent="0.2">
      <c r="A1385" s="6"/>
    </row>
    <row r="1386" spans="1:1" ht="12.75" customHeight="1" x14ac:dyDescent="0.2">
      <c r="A1386" s="6"/>
    </row>
    <row r="1387" spans="1:1" ht="12.75" customHeight="1" x14ac:dyDescent="0.2">
      <c r="A1387" s="6"/>
    </row>
    <row r="1388" spans="1:1" ht="12.75" customHeight="1" x14ac:dyDescent="0.2">
      <c r="A1388" s="6"/>
    </row>
    <row r="1389" spans="1:1" ht="12.75" customHeight="1" x14ac:dyDescent="0.2">
      <c r="A1389" s="6"/>
    </row>
    <row r="1390" spans="1:1" ht="12.75" customHeight="1" x14ac:dyDescent="0.2">
      <c r="A1390" s="6"/>
    </row>
    <row r="1391" spans="1:1" ht="12.75" customHeight="1" x14ac:dyDescent="0.2">
      <c r="A1391" s="6"/>
    </row>
    <row r="1392" spans="1:1" ht="12.75" customHeight="1" x14ac:dyDescent="0.2">
      <c r="A1392" s="6"/>
    </row>
    <row r="1393" spans="1:1" ht="12.75" customHeight="1" x14ac:dyDescent="0.2">
      <c r="A1393" s="6"/>
    </row>
    <row r="1394" spans="1:1" ht="12.75" customHeight="1" x14ac:dyDescent="0.2">
      <c r="A1394" s="6"/>
    </row>
    <row r="1395" spans="1:1" ht="12.75" customHeight="1" x14ac:dyDescent="0.2">
      <c r="A1395" s="6"/>
    </row>
    <row r="1396" spans="1:1" ht="12.75" customHeight="1" x14ac:dyDescent="0.2">
      <c r="A1396" s="6"/>
    </row>
    <row r="1397" spans="1:1" ht="12.75" customHeight="1" x14ac:dyDescent="0.2">
      <c r="A1397" s="6"/>
    </row>
    <row r="1398" spans="1:1" ht="12.75" customHeight="1" x14ac:dyDescent="0.2">
      <c r="A1398" s="6"/>
    </row>
    <row r="1399" spans="1:1" ht="12.75" customHeight="1" x14ac:dyDescent="0.2">
      <c r="A1399" s="6"/>
    </row>
    <row r="1400" spans="1:1" ht="12.75" customHeight="1" x14ac:dyDescent="0.2">
      <c r="A1400" s="6"/>
    </row>
    <row r="1401" spans="1:1" ht="12.75" customHeight="1" x14ac:dyDescent="0.2">
      <c r="A1401" s="6"/>
    </row>
    <row r="1402" spans="1:1" ht="12.75" customHeight="1" x14ac:dyDescent="0.2">
      <c r="A1402" s="6"/>
    </row>
    <row r="1403" spans="1:1" ht="12.75" customHeight="1" x14ac:dyDescent="0.2">
      <c r="A1403" s="6"/>
    </row>
    <row r="1404" spans="1:1" ht="12.75" customHeight="1" x14ac:dyDescent="0.2">
      <c r="A1404" s="6"/>
    </row>
    <row r="1405" spans="1:1" ht="12.75" customHeight="1" x14ac:dyDescent="0.2">
      <c r="A1405" s="6"/>
    </row>
    <row r="1406" spans="1:1" ht="12.75" customHeight="1" x14ac:dyDescent="0.2">
      <c r="A1406" s="6"/>
    </row>
    <row r="1407" spans="1:1" ht="12.75" customHeight="1" x14ac:dyDescent="0.2">
      <c r="A1407" s="6"/>
    </row>
    <row r="1408" spans="1:1" ht="12.75" customHeight="1" x14ac:dyDescent="0.2">
      <c r="A1408" s="6"/>
    </row>
    <row r="1409" spans="1:1" ht="12.75" customHeight="1" x14ac:dyDescent="0.2">
      <c r="A1409" s="6"/>
    </row>
    <row r="1410" spans="1:1" ht="12.75" customHeight="1" x14ac:dyDescent="0.2">
      <c r="A1410" s="6"/>
    </row>
    <row r="1411" spans="1:1" ht="12.75" customHeight="1" x14ac:dyDescent="0.2">
      <c r="A1411" s="6"/>
    </row>
    <row r="1412" spans="1:1" ht="12.75" customHeight="1" x14ac:dyDescent="0.2">
      <c r="A1412" s="6"/>
    </row>
    <row r="1413" spans="1:1" ht="12.75" customHeight="1" x14ac:dyDescent="0.2">
      <c r="A1413" s="6"/>
    </row>
    <row r="1414" spans="1:1" ht="12.75" customHeight="1" x14ac:dyDescent="0.2">
      <c r="A1414" s="6"/>
    </row>
    <row r="1415" spans="1:1" ht="12.75" customHeight="1" x14ac:dyDescent="0.2">
      <c r="A1415" s="6"/>
    </row>
    <row r="1416" spans="1:1" ht="12.75" customHeight="1" x14ac:dyDescent="0.2">
      <c r="A1416" s="6"/>
    </row>
    <row r="1417" spans="1:1" ht="12.75" customHeight="1" x14ac:dyDescent="0.2">
      <c r="A1417" s="6"/>
    </row>
    <row r="1418" spans="1:1" ht="12.75" customHeight="1" x14ac:dyDescent="0.2">
      <c r="A1418" s="6"/>
    </row>
    <row r="1419" spans="1:1" ht="12.75" customHeight="1" x14ac:dyDescent="0.2">
      <c r="A1419" s="6"/>
    </row>
    <row r="1420" spans="1:1" ht="12.75" customHeight="1" x14ac:dyDescent="0.2">
      <c r="A1420" s="6"/>
    </row>
    <row r="1421" spans="1:1" ht="12.75" customHeight="1" x14ac:dyDescent="0.2">
      <c r="A1421" s="6"/>
    </row>
    <row r="1422" spans="1:1" ht="12.75" customHeight="1" x14ac:dyDescent="0.2">
      <c r="A1422" s="6"/>
    </row>
    <row r="1423" spans="1:1" ht="12.75" customHeight="1" x14ac:dyDescent="0.2">
      <c r="A1423" s="6"/>
    </row>
    <row r="1424" spans="1:1" ht="12.75" customHeight="1" x14ac:dyDescent="0.2">
      <c r="A1424" s="6"/>
    </row>
    <row r="1425" spans="1:1" ht="12.75" customHeight="1" x14ac:dyDescent="0.2">
      <c r="A1425" s="6"/>
    </row>
    <row r="1426" spans="1:1" ht="12.75" customHeight="1" x14ac:dyDescent="0.2">
      <c r="A1426" s="6"/>
    </row>
    <row r="1427" spans="1:1" ht="12.75" customHeight="1" x14ac:dyDescent="0.2">
      <c r="A1427" s="6"/>
    </row>
    <row r="1428" spans="1:1" ht="12.75" customHeight="1" x14ac:dyDescent="0.2">
      <c r="A1428" s="6"/>
    </row>
    <row r="1429" spans="1:1" ht="12.75" customHeight="1" x14ac:dyDescent="0.2">
      <c r="A1429" s="6"/>
    </row>
    <row r="1430" spans="1:1" ht="12.75" customHeight="1" x14ac:dyDescent="0.2">
      <c r="A1430" s="6"/>
    </row>
    <row r="1431" spans="1:1" ht="12.75" customHeight="1" x14ac:dyDescent="0.2">
      <c r="A1431" s="6"/>
    </row>
    <row r="1432" spans="1:1" ht="12.75" customHeight="1" x14ac:dyDescent="0.2">
      <c r="A1432" s="6"/>
    </row>
    <row r="1433" spans="1:1" ht="12.75" customHeight="1" x14ac:dyDescent="0.2">
      <c r="A1433" s="6"/>
    </row>
    <row r="1434" spans="1:1" ht="12.75" customHeight="1" x14ac:dyDescent="0.2">
      <c r="A1434" s="6"/>
    </row>
    <row r="1435" spans="1:1" ht="12.75" customHeight="1" x14ac:dyDescent="0.2">
      <c r="A1435" s="6"/>
    </row>
    <row r="1436" spans="1:1" ht="12.75" customHeight="1" x14ac:dyDescent="0.2">
      <c r="A1436" s="6"/>
    </row>
    <row r="1437" spans="1:1" ht="12.75" customHeight="1" x14ac:dyDescent="0.2">
      <c r="A1437" s="6"/>
    </row>
    <row r="1438" spans="1:1" ht="12.75" customHeight="1" x14ac:dyDescent="0.2">
      <c r="A1438" s="6"/>
    </row>
    <row r="1439" spans="1:1" ht="12.75" customHeight="1" x14ac:dyDescent="0.2">
      <c r="A1439" s="6"/>
    </row>
    <row r="1440" spans="1:1" ht="12.75" customHeight="1" x14ac:dyDescent="0.2">
      <c r="A1440" s="6"/>
    </row>
    <row r="1441" spans="1:1" ht="12.75" customHeight="1" x14ac:dyDescent="0.2">
      <c r="A1441" s="6"/>
    </row>
    <row r="1442" spans="1:1" ht="12.75" customHeight="1" x14ac:dyDescent="0.2">
      <c r="A1442" s="6"/>
    </row>
    <row r="1443" spans="1:1" ht="12.75" customHeight="1" x14ac:dyDescent="0.2">
      <c r="A1443" s="6"/>
    </row>
    <row r="1444" spans="1:1" ht="12.75" customHeight="1" x14ac:dyDescent="0.2">
      <c r="A1444" s="6"/>
    </row>
    <row r="1445" spans="1:1" ht="12.75" customHeight="1" x14ac:dyDescent="0.2">
      <c r="A1445" s="6"/>
    </row>
    <row r="1446" spans="1:1" ht="12.75" customHeight="1" x14ac:dyDescent="0.2">
      <c r="A1446" s="6"/>
    </row>
    <row r="1447" spans="1:1" ht="12.75" customHeight="1" x14ac:dyDescent="0.2">
      <c r="A1447" s="6"/>
    </row>
    <row r="1448" spans="1:1" ht="12.75" customHeight="1" x14ac:dyDescent="0.2">
      <c r="A1448" s="6"/>
    </row>
    <row r="1449" spans="1:1" ht="12.75" customHeight="1" x14ac:dyDescent="0.2">
      <c r="A1449" s="6"/>
    </row>
    <row r="1450" spans="1:1" ht="12.75" customHeight="1" x14ac:dyDescent="0.2">
      <c r="A1450" s="6"/>
    </row>
    <row r="1451" spans="1:1" ht="12.75" customHeight="1" x14ac:dyDescent="0.2">
      <c r="A1451" s="6"/>
    </row>
    <row r="1452" spans="1:1" ht="12.75" customHeight="1" x14ac:dyDescent="0.2">
      <c r="A1452" s="6"/>
    </row>
    <row r="1453" spans="1:1" ht="12.75" customHeight="1" x14ac:dyDescent="0.2">
      <c r="A1453" s="6"/>
    </row>
    <row r="1454" spans="1:1" ht="12.75" customHeight="1" x14ac:dyDescent="0.2">
      <c r="A1454" s="6"/>
    </row>
    <row r="1455" spans="1:1" ht="12.75" customHeight="1" x14ac:dyDescent="0.2">
      <c r="A1455" s="6"/>
    </row>
    <row r="1456" spans="1:1" ht="12.75" customHeight="1" x14ac:dyDescent="0.2">
      <c r="A1456" s="6"/>
    </row>
    <row r="1457" spans="1:1" ht="12.75" customHeight="1" x14ac:dyDescent="0.2">
      <c r="A1457" s="6"/>
    </row>
    <row r="1458" spans="1:1" ht="12.75" customHeight="1" x14ac:dyDescent="0.2">
      <c r="A1458" s="6"/>
    </row>
    <row r="1459" spans="1:1" ht="12.75" customHeight="1" x14ac:dyDescent="0.2">
      <c r="A1459" s="6"/>
    </row>
    <row r="1460" spans="1:1" ht="12.75" customHeight="1" x14ac:dyDescent="0.2">
      <c r="A1460" s="6"/>
    </row>
    <row r="1461" spans="1:1" ht="12.75" customHeight="1" x14ac:dyDescent="0.2">
      <c r="A1461" s="6"/>
    </row>
    <row r="1462" spans="1:1" ht="12.75" customHeight="1" x14ac:dyDescent="0.2">
      <c r="A1462" s="6"/>
    </row>
    <row r="1463" spans="1:1" ht="12.75" customHeight="1" x14ac:dyDescent="0.2">
      <c r="A1463" s="6"/>
    </row>
    <row r="1464" spans="1:1" ht="12.75" customHeight="1" x14ac:dyDescent="0.2">
      <c r="A1464" s="6"/>
    </row>
    <row r="1465" spans="1:1" ht="12.75" customHeight="1" x14ac:dyDescent="0.2">
      <c r="A1465" s="6"/>
    </row>
    <row r="1466" spans="1:1" ht="12.75" customHeight="1" x14ac:dyDescent="0.2">
      <c r="A1466" s="6"/>
    </row>
    <row r="1467" spans="1:1" ht="12.75" customHeight="1" x14ac:dyDescent="0.2">
      <c r="A1467" s="6"/>
    </row>
    <row r="1468" spans="1:1" ht="12.75" customHeight="1" x14ac:dyDescent="0.2">
      <c r="A1468" s="6"/>
    </row>
    <row r="1469" spans="1:1" ht="12.75" customHeight="1" x14ac:dyDescent="0.2">
      <c r="A1469" s="6"/>
    </row>
    <row r="1470" spans="1:1" ht="12.75" customHeight="1" x14ac:dyDescent="0.2">
      <c r="A1470" s="6"/>
    </row>
    <row r="1471" spans="1:1" ht="12.75" customHeight="1" x14ac:dyDescent="0.2">
      <c r="A1471" s="6"/>
    </row>
    <row r="1472" spans="1:1" ht="12.75" customHeight="1" x14ac:dyDescent="0.2">
      <c r="A1472" s="6"/>
    </row>
    <row r="1473" spans="1:1" ht="12.75" customHeight="1" x14ac:dyDescent="0.2">
      <c r="A1473" s="6"/>
    </row>
    <row r="1474" spans="1:1" ht="12.75" customHeight="1" x14ac:dyDescent="0.2">
      <c r="A1474" s="6"/>
    </row>
    <row r="1475" spans="1:1" ht="12.75" customHeight="1" x14ac:dyDescent="0.2">
      <c r="A1475" s="6"/>
    </row>
    <row r="1476" spans="1:1" ht="12.75" customHeight="1" x14ac:dyDescent="0.2">
      <c r="A1476" s="6"/>
    </row>
    <row r="1477" spans="1:1" ht="12.75" customHeight="1" x14ac:dyDescent="0.2">
      <c r="A1477" s="6"/>
    </row>
    <row r="1478" spans="1:1" ht="12.75" customHeight="1" x14ac:dyDescent="0.2">
      <c r="A1478" s="6"/>
    </row>
    <row r="1479" spans="1:1" ht="12.75" customHeight="1" x14ac:dyDescent="0.2">
      <c r="A1479" s="6"/>
    </row>
    <row r="1480" spans="1:1" ht="12.75" customHeight="1" x14ac:dyDescent="0.2">
      <c r="A1480" s="6"/>
    </row>
    <row r="1481" spans="1:1" ht="12.75" customHeight="1" x14ac:dyDescent="0.2">
      <c r="A1481" s="6"/>
    </row>
    <row r="1482" spans="1:1" ht="12.75" customHeight="1" x14ac:dyDescent="0.2">
      <c r="A1482" s="6"/>
    </row>
    <row r="1483" spans="1:1" ht="12.75" customHeight="1" x14ac:dyDescent="0.2">
      <c r="A1483" s="6"/>
    </row>
    <row r="1484" spans="1:1" ht="12.75" customHeight="1" x14ac:dyDescent="0.2">
      <c r="A1484" s="6"/>
    </row>
    <row r="1485" spans="1:1" ht="12.75" customHeight="1" x14ac:dyDescent="0.2">
      <c r="A1485" s="6"/>
    </row>
    <row r="1486" spans="1:1" ht="12.75" customHeight="1" x14ac:dyDescent="0.2">
      <c r="A1486" s="6"/>
    </row>
    <row r="1487" spans="1:1" ht="12.75" customHeight="1" x14ac:dyDescent="0.2">
      <c r="A1487" s="6"/>
    </row>
    <row r="1488" spans="1:1" ht="12.75" customHeight="1" x14ac:dyDescent="0.2">
      <c r="A1488" s="6"/>
    </row>
    <row r="1489" spans="1:1" ht="12.75" customHeight="1" x14ac:dyDescent="0.2">
      <c r="A1489" s="6"/>
    </row>
    <row r="1490" spans="1:1" ht="12.75" customHeight="1" x14ac:dyDescent="0.2">
      <c r="A1490" s="6"/>
    </row>
    <row r="1491" spans="1:1" ht="12.75" customHeight="1" x14ac:dyDescent="0.2">
      <c r="A1491" s="6"/>
    </row>
    <row r="1492" spans="1:1" ht="12.75" customHeight="1" x14ac:dyDescent="0.2">
      <c r="A1492" s="6"/>
    </row>
    <row r="1493" spans="1:1" ht="12.75" customHeight="1" x14ac:dyDescent="0.2">
      <c r="A1493" s="6"/>
    </row>
    <row r="1494" spans="1:1" ht="12.75" customHeight="1" x14ac:dyDescent="0.2">
      <c r="A1494" s="6"/>
    </row>
    <row r="1495" spans="1:1" ht="12.75" customHeight="1" x14ac:dyDescent="0.2">
      <c r="A1495" s="6"/>
    </row>
    <row r="1496" spans="1:1" ht="12.75" customHeight="1" x14ac:dyDescent="0.2">
      <c r="A1496" s="6"/>
    </row>
    <row r="1497" spans="1:1" ht="12.75" customHeight="1" x14ac:dyDescent="0.2">
      <c r="A1497" s="6"/>
    </row>
    <row r="1498" spans="1:1" ht="12.75" customHeight="1" x14ac:dyDescent="0.2">
      <c r="A1498" s="6"/>
    </row>
    <row r="1499" spans="1:1" ht="12.75" customHeight="1" x14ac:dyDescent="0.2">
      <c r="A1499" s="6"/>
    </row>
    <row r="1500" spans="1:1" ht="12.75" customHeight="1" x14ac:dyDescent="0.2">
      <c r="A1500" s="6"/>
    </row>
    <row r="1501" spans="1:1" ht="12.75" customHeight="1" x14ac:dyDescent="0.2">
      <c r="A1501" s="6"/>
    </row>
    <row r="1502" spans="1:1" ht="12.75" customHeight="1" x14ac:dyDescent="0.2">
      <c r="A1502" s="6"/>
    </row>
    <row r="1503" spans="1:1" ht="12.75" customHeight="1" x14ac:dyDescent="0.2">
      <c r="A1503" s="6"/>
    </row>
    <row r="1504" spans="1:1" ht="12.75" customHeight="1" x14ac:dyDescent="0.2">
      <c r="A1504" s="6"/>
    </row>
    <row r="1505" spans="1:1" ht="12.75" customHeight="1" x14ac:dyDescent="0.2">
      <c r="A1505" s="6"/>
    </row>
    <row r="1506" spans="1:1" ht="12.75" customHeight="1" x14ac:dyDescent="0.2">
      <c r="A1506" s="6"/>
    </row>
    <row r="1507" spans="1:1" ht="12.75" customHeight="1" x14ac:dyDescent="0.2">
      <c r="A1507" s="6"/>
    </row>
    <row r="1508" spans="1:1" ht="12.75" customHeight="1" x14ac:dyDescent="0.2">
      <c r="A1508" s="6"/>
    </row>
    <row r="1509" spans="1:1" ht="12.75" customHeight="1" x14ac:dyDescent="0.2">
      <c r="A1509" s="6"/>
    </row>
    <row r="1510" spans="1:1" ht="12.75" customHeight="1" x14ac:dyDescent="0.2">
      <c r="A1510" s="6"/>
    </row>
    <row r="1511" spans="1:1" ht="12.75" customHeight="1" x14ac:dyDescent="0.2">
      <c r="A1511" s="6"/>
    </row>
    <row r="1512" spans="1:1" ht="12.75" customHeight="1" x14ac:dyDescent="0.2">
      <c r="A1512" s="6"/>
    </row>
    <row r="1513" spans="1:1" ht="12.75" customHeight="1" x14ac:dyDescent="0.2">
      <c r="A1513" s="6"/>
    </row>
    <row r="1514" spans="1:1" ht="12.75" customHeight="1" x14ac:dyDescent="0.2">
      <c r="A1514" s="6"/>
    </row>
    <row r="1515" spans="1:1" ht="12.75" customHeight="1" x14ac:dyDescent="0.2">
      <c r="A1515" s="6"/>
    </row>
    <row r="1516" spans="1:1" ht="12.75" customHeight="1" x14ac:dyDescent="0.2">
      <c r="A1516" s="6"/>
    </row>
    <row r="1517" spans="1:1" ht="12.75" customHeight="1" x14ac:dyDescent="0.2">
      <c r="A1517" s="6"/>
    </row>
    <row r="1518" spans="1:1" ht="12.75" customHeight="1" x14ac:dyDescent="0.2">
      <c r="A1518" s="6"/>
    </row>
    <row r="1519" spans="1:1" ht="12.75" customHeight="1" x14ac:dyDescent="0.2">
      <c r="A1519" s="6"/>
    </row>
    <row r="1520" spans="1:1" ht="12.75" customHeight="1" x14ac:dyDescent="0.2">
      <c r="A1520" s="6"/>
    </row>
    <row r="1521" spans="1:1" ht="12.75" customHeight="1" x14ac:dyDescent="0.2">
      <c r="A1521" s="6"/>
    </row>
    <row r="1522" spans="1:1" ht="12.75" customHeight="1" x14ac:dyDescent="0.2">
      <c r="A1522" s="6"/>
    </row>
    <row r="1523" spans="1:1" ht="12.75" customHeight="1" x14ac:dyDescent="0.2">
      <c r="A1523" s="6"/>
    </row>
    <row r="1524" spans="1:1" ht="12.75" customHeight="1" x14ac:dyDescent="0.2">
      <c r="A1524" s="6"/>
    </row>
    <row r="1525" spans="1:1" ht="12.75" customHeight="1" x14ac:dyDescent="0.2">
      <c r="A1525" s="6"/>
    </row>
    <row r="1526" spans="1:1" ht="12.75" customHeight="1" x14ac:dyDescent="0.2">
      <c r="A1526" s="6"/>
    </row>
    <row r="1527" spans="1:1" ht="12.75" customHeight="1" x14ac:dyDescent="0.2">
      <c r="A1527" s="6"/>
    </row>
    <row r="1528" spans="1:1" ht="12.75" customHeight="1" x14ac:dyDescent="0.2">
      <c r="A1528" s="6"/>
    </row>
    <row r="1529" spans="1:1" ht="12.75" customHeight="1" x14ac:dyDescent="0.2">
      <c r="A1529" s="6"/>
    </row>
    <row r="1530" spans="1:1" ht="12.75" customHeight="1" x14ac:dyDescent="0.2">
      <c r="A1530" s="6"/>
    </row>
    <row r="1531" spans="1:1" ht="12.75" customHeight="1" x14ac:dyDescent="0.2">
      <c r="A1531" s="6"/>
    </row>
    <row r="1532" spans="1:1" ht="12.75" customHeight="1" x14ac:dyDescent="0.2">
      <c r="A1532" s="6"/>
    </row>
    <row r="1533" spans="1:1" ht="12.75" customHeight="1" x14ac:dyDescent="0.2">
      <c r="A1533" s="6"/>
    </row>
    <row r="1534" spans="1:1" ht="12.75" customHeight="1" x14ac:dyDescent="0.2">
      <c r="A1534" s="6"/>
    </row>
    <row r="1535" spans="1:1" ht="12.75" customHeight="1" x14ac:dyDescent="0.2">
      <c r="A1535" s="6"/>
    </row>
    <row r="1536" spans="1:1" ht="12.75" customHeight="1" x14ac:dyDescent="0.2">
      <c r="A1536" s="6"/>
    </row>
    <row r="1537" spans="1:1" ht="12.75" customHeight="1" x14ac:dyDescent="0.2">
      <c r="A1537" s="6"/>
    </row>
    <row r="1538" spans="1:1" ht="12.75" customHeight="1" x14ac:dyDescent="0.2">
      <c r="A1538" s="6"/>
    </row>
    <row r="1539" spans="1:1" ht="12.75" customHeight="1" x14ac:dyDescent="0.2">
      <c r="A1539" s="6"/>
    </row>
    <row r="1540" spans="1:1" ht="12.75" customHeight="1" x14ac:dyDescent="0.2">
      <c r="A1540" s="6"/>
    </row>
    <row r="1541" spans="1:1" ht="12.75" customHeight="1" x14ac:dyDescent="0.2">
      <c r="A1541" s="6"/>
    </row>
    <row r="1542" spans="1:1" ht="12.75" customHeight="1" x14ac:dyDescent="0.2">
      <c r="A1542" s="6"/>
    </row>
    <row r="1543" spans="1:1" ht="12.75" customHeight="1" x14ac:dyDescent="0.2">
      <c r="A1543" s="6"/>
    </row>
    <row r="1544" spans="1:1" ht="12.75" customHeight="1" x14ac:dyDescent="0.2">
      <c r="A1544" s="6"/>
    </row>
    <row r="1545" spans="1:1" ht="12.75" customHeight="1" x14ac:dyDescent="0.2">
      <c r="A1545" s="6"/>
    </row>
    <row r="1546" spans="1:1" ht="12.75" customHeight="1" x14ac:dyDescent="0.2">
      <c r="A1546" s="6"/>
    </row>
    <row r="1547" spans="1:1" ht="12.75" customHeight="1" x14ac:dyDescent="0.2">
      <c r="A1547" s="6"/>
    </row>
    <row r="1548" spans="1:1" ht="12.75" customHeight="1" x14ac:dyDescent="0.2">
      <c r="A1548" s="6"/>
    </row>
    <row r="1549" spans="1:1" ht="12.75" customHeight="1" x14ac:dyDescent="0.2">
      <c r="A1549" s="6"/>
    </row>
    <row r="1550" spans="1:1" ht="12.75" customHeight="1" x14ac:dyDescent="0.2">
      <c r="A1550" s="6"/>
    </row>
    <row r="1551" spans="1:1" ht="12.75" customHeight="1" x14ac:dyDescent="0.2">
      <c r="A1551" s="6"/>
    </row>
    <row r="1552" spans="1:1" ht="12.75" customHeight="1" x14ac:dyDescent="0.2">
      <c r="A1552" s="6"/>
    </row>
    <row r="1553" spans="1:1" ht="12.75" customHeight="1" x14ac:dyDescent="0.2">
      <c r="A1553" s="6"/>
    </row>
    <row r="1554" spans="1:1" ht="12.75" customHeight="1" x14ac:dyDescent="0.2">
      <c r="A1554" s="6"/>
    </row>
    <row r="1555" spans="1:1" ht="12.75" customHeight="1" x14ac:dyDescent="0.2">
      <c r="A1555" s="6"/>
    </row>
    <row r="1556" spans="1:1" ht="12.75" customHeight="1" x14ac:dyDescent="0.2">
      <c r="A1556" s="6"/>
    </row>
    <row r="1557" spans="1:1" ht="12.75" customHeight="1" x14ac:dyDescent="0.2">
      <c r="A1557" s="6"/>
    </row>
    <row r="1558" spans="1:1" ht="12.75" customHeight="1" x14ac:dyDescent="0.2">
      <c r="A1558" s="6"/>
    </row>
    <row r="1559" spans="1:1" ht="12.75" customHeight="1" x14ac:dyDescent="0.2">
      <c r="A1559" s="6"/>
    </row>
    <row r="1560" spans="1:1" ht="12.75" customHeight="1" x14ac:dyDescent="0.2">
      <c r="A1560" s="6"/>
    </row>
    <row r="1561" spans="1:1" ht="12.75" customHeight="1" x14ac:dyDescent="0.2">
      <c r="A1561" s="6"/>
    </row>
    <row r="1562" spans="1:1" ht="12.75" customHeight="1" x14ac:dyDescent="0.2">
      <c r="A1562" s="6"/>
    </row>
    <row r="1563" spans="1:1" ht="12.75" customHeight="1" x14ac:dyDescent="0.2">
      <c r="A1563" s="6"/>
    </row>
    <row r="1564" spans="1:1" ht="12.75" customHeight="1" x14ac:dyDescent="0.2">
      <c r="A1564" s="6"/>
    </row>
    <row r="1565" spans="1:1" ht="12.75" customHeight="1" x14ac:dyDescent="0.2">
      <c r="A1565" s="6"/>
    </row>
    <row r="1566" spans="1:1" ht="12.75" customHeight="1" x14ac:dyDescent="0.2">
      <c r="A1566" s="6"/>
    </row>
    <row r="1567" spans="1:1" ht="12.75" customHeight="1" x14ac:dyDescent="0.2">
      <c r="A1567" s="6"/>
    </row>
    <row r="1568" spans="1:1" ht="12.75" customHeight="1" x14ac:dyDescent="0.2">
      <c r="A1568" s="6"/>
    </row>
    <row r="1569" spans="1:1" ht="12.75" customHeight="1" x14ac:dyDescent="0.2">
      <c r="A1569" s="6"/>
    </row>
    <row r="1570" spans="1:1" ht="12.75" customHeight="1" x14ac:dyDescent="0.2">
      <c r="A1570" s="6"/>
    </row>
    <row r="1571" spans="1:1" ht="12.75" customHeight="1" x14ac:dyDescent="0.2">
      <c r="A1571" s="6"/>
    </row>
    <row r="1572" spans="1:1" ht="12.75" customHeight="1" x14ac:dyDescent="0.2">
      <c r="A1572" s="6"/>
    </row>
    <row r="1573" spans="1:1" ht="12.75" customHeight="1" x14ac:dyDescent="0.2">
      <c r="A1573" s="6"/>
    </row>
    <row r="1574" spans="1:1" ht="12.75" customHeight="1" x14ac:dyDescent="0.2">
      <c r="A1574" s="6"/>
    </row>
    <row r="1575" spans="1:1" ht="12.75" customHeight="1" x14ac:dyDescent="0.2">
      <c r="A1575" s="6"/>
    </row>
    <row r="1576" spans="1:1" ht="12.75" customHeight="1" x14ac:dyDescent="0.2">
      <c r="A1576" s="6"/>
    </row>
    <row r="1577" spans="1:1" ht="12.75" customHeight="1" x14ac:dyDescent="0.2">
      <c r="A1577" s="6"/>
    </row>
    <row r="1578" spans="1:1" ht="12.75" customHeight="1" x14ac:dyDescent="0.2">
      <c r="A1578" s="6"/>
    </row>
    <row r="1579" spans="1:1" ht="12.75" customHeight="1" x14ac:dyDescent="0.2">
      <c r="A1579" s="6"/>
    </row>
    <row r="1580" spans="1:1" ht="12.75" customHeight="1" x14ac:dyDescent="0.2">
      <c r="A1580" s="6"/>
    </row>
    <row r="1581" spans="1:1" ht="12.75" customHeight="1" x14ac:dyDescent="0.2">
      <c r="A1581" s="6"/>
    </row>
    <row r="1582" spans="1:1" ht="12.75" customHeight="1" x14ac:dyDescent="0.2">
      <c r="A1582" s="6"/>
    </row>
    <row r="1583" spans="1:1" ht="12.75" customHeight="1" x14ac:dyDescent="0.2">
      <c r="A1583" s="6"/>
    </row>
    <row r="1584" spans="1:1" ht="12.75" customHeight="1" x14ac:dyDescent="0.2">
      <c r="A1584" s="6"/>
    </row>
    <row r="1585" spans="1:1" ht="12.75" customHeight="1" x14ac:dyDescent="0.2">
      <c r="A1585" s="6"/>
    </row>
    <row r="1586" spans="1:1" ht="12.75" customHeight="1" x14ac:dyDescent="0.2">
      <c r="A1586" s="6"/>
    </row>
    <row r="1587" spans="1:1" ht="12.75" customHeight="1" x14ac:dyDescent="0.2">
      <c r="A1587" s="6"/>
    </row>
    <row r="1588" spans="1:1" ht="12.75" customHeight="1" x14ac:dyDescent="0.2">
      <c r="A1588" s="6"/>
    </row>
    <row r="1589" spans="1:1" ht="12.75" customHeight="1" x14ac:dyDescent="0.2">
      <c r="A1589" s="6"/>
    </row>
    <row r="1590" spans="1:1" ht="12.75" customHeight="1" x14ac:dyDescent="0.2">
      <c r="A1590" s="6"/>
    </row>
    <row r="1591" spans="1:1" ht="12.75" customHeight="1" x14ac:dyDescent="0.2">
      <c r="A1591" s="6"/>
    </row>
    <row r="1592" spans="1:1" ht="12.75" customHeight="1" x14ac:dyDescent="0.2">
      <c r="A1592" s="6"/>
    </row>
    <row r="1593" spans="1:1" ht="12.75" customHeight="1" x14ac:dyDescent="0.2">
      <c r="A1593" s="6"/>
    </row>
    <row r="1594" spans="1:1" ht="12.75" customHeight="1" x14ac:dyDescent="0.2">
      <c r="A1594" s="6"/>
    </row>
    <row r="1595" spans="1:1" ht="12.75" customHeight="1" x14ac:dyDescent="0.2">
      <c r="A1595" s="6"/>
    </row>
    <row r="1596" spans="1:1" ht="12.75" customHeight="1" x14ac:dyDescent="0.2">
      <c r="A1596" s="6"/>
    </row>
    <row r="1597" spans="1:1" ht="12.75" customHeight="1" x14ac:dyDescent="0.2">
      <c r="A1597" s="6"/>
    </row>
    <row r="1598" spans="1:1" ht="12.75" customHeight="1" x14ac:dyDescent="0.2">
      <c r="A1598" s="6"/>
    </row>
    <row r="1599" spans="1:1" ht="12.75" customHeight="1" x14ac:dyDescent="0.2">
      <c r="A1599" s="6"/>
    </row>
    <row r="1600" spans="1:1" ht="12.75" customHeight="1" x14ac:dyDescent="0.2">
      <c r="A1600" s="6"/>
    </row>
    <row r="1601" spans="1:1" ht="12.75" customHeight="1" x14ac:dyDescent="0.2">
      <c r="A1601" s="6"/>
    </row>
    <row r="1602" spans="1:1" ht="12.75" customHeight="1" x14ac:dyDescent="0.2">
      <c r="A1602" s="6"/>
    </row>
    <row r="1603" spans="1:1" ht="12.75" customHeight="1" x14ac:dyDescent="0.2">
      <c r="A1603" s="6"/>
    </row>
    <row r="1604" spans="1:1" ht="12.75" customHeight="1" x14ac:dyDescent="0.2">
      <c r="A1604" s="6"/>
    </row>
    <row r="1605" spans="1:1" ht="12.75" customHeight="1" x14ac:dyDescent="0.2">
      <c r="A1605" s="6"/>
    </row>
    <row r="1606" spans="1:1" ht="12.75" customHeight="1" x14ac:dyDescent="0.2">
      <c r="A1606" s="6"/>
    </row>
    <row r="1607" spans="1:1" ht="12.75" customHeight="1" x14ac:dyDescent="0.2">
      <c r="A1607" s="6"/>
    </row>
    <row r="1608" spans="1:1" ht="12.75" customHeight="1" x14ac:dyDescent="0.2">
      <c r="A1608" s="6"/>
    </row>
    <row r="1609" spans="1:1" ht="12.75" customHeight="1" x14ac:dyDescent="0.2">
      <c r="A1609" s="6"/>
    </row>
    <row r="1610" spans="1:1" ht="12.75" customHeight="1" x14ac:dyDescent="0.2">
      <c r="A1610" s="6"/>
    </row>
    <row r="1611" spans="1:1" ht="12.75" customHeight="1" x14ac:dyDescent="0.2">
      <c r="A1611" s="6"/>
    </row>
    <row r="1612" spans="1:1" ht="12.75" customHeight="1" x14ac:dyDescent="0.2">
      <c r="A1612" s="6"/>
    </row>
    <row r="1613" spans="1:1" ht="12.75" customHeight="1" x14ac:dyDescent="0.2">
      <c r="A1613" s="6"/>
    </row>
    <row r="1614" spans="1:1" ht="12.75" customHeight="1" x14ac:dyDescent="0.2">
      <c r="A1614" s="6"/>
    </row>
    <row r="1615" spans="1:1" ht="12.75" customHeight="1" x14ac:dyDescent="0.2">
      <c r="A1615" s="6"/>
    </row>
    <row r="1616" spans="1:1" ht="12.75" customHeight="1" x14ac:dyDescent="0.2">
      <c r="A1616" s="6"/>
    </row>
    <row r="1617" spans="1:1" ht="12.75" customHeight="1" x14ac:dyDescent="0.2">
      <c r="A1617" s="6"/>
    </row>
    <row r="1618" spans="1:1" ht="12.75" customHeight="1" x14ac:dyDescent="0.2">
      <c r="A1618" s="6"/>
    </row>
    <row r="1619" spans="1:1" ht="12.75" customHeight="1" x14ac:dyDescent="0.2">
      <c r="A1619" s="6"/>
    </row>
    <row r="1620" spans="1:1" ht="12.75" customHeight="1" x14ac:dyDescent="0.2">
      <c r="A1620" s="6"/>
    </row>
    <row r="1621" spans="1:1" ht="12.75" customHeight="1" x14ac:dyDescent="0.2">
      <c r="A1621" s="6"/>
    </row>
    <row r="1622" spans="1:1" ht="12.75" customHeight="1" x14ac:dyDescent="0.2">
      <c r="A1622" s="6"/>
    </row>
    <row r="1623" spans="1:1" ht="12.75" customHeight="1" x14ac:dyDescent="0.2">
      <c r="A1623" s="6"/>
    </row>
    <row r="1624" spans="1:1" ht="12.75" customHeight="1" x14ac:dyDescent="0.2">
      <c r="A1624" s="6"/>
    </row>
    <row r="1625" spans="1:1" ht="12.75" customHeight="1" x14ac:dyDescent="0.2">
      <c r="A1625" s="6"/>
    </row>
    <row r="1626" spans="1:1" ht="12.75" customHeight="1" x14ac:dyDescent="0.2">
      <c r="A1626" s="6"/>
    </row>
    <row r="1627" spans="1:1" ht="12.75" customHeight="1" x14ac:dyDescent="0.2">
      <c r="A1627" s="6"/>
    </row>
    <row r="1628" spans="1:1" ht="12.75" customHeight="1" x14ac:dyDescent="0.2">
      <c r="A1628" s="6"/>
    </row>
    <row r="1629" spans="1:1" ht="12.75" customHeight="1" x14ac:dyDescent="0.2">
      <c r="A1629" s="6"/>
    </row>
    <row r="1630" spans="1:1" ht="12.75" customHeight="1" x14ac:dyDescent="0.2">
      <c r="A1630" s="6"/>
    </row>
    <row r="1631" spans="1:1" ht="12.75" customHeight="1" x14ac:dyDescent="0.2">
      <c r="A1631" s="6"/>
    </row>
    <row r="1632" spans="1:1" ht="12.75" customHeight="1" x14ac:dyDescent="0.2">
      <c r="A1632" s="6"/>
    </row>
    <row r="1633" spans="1:1" ht="12.75" customHeight="1" x14ac:dyDescent="0.2">
      <c r="A1633" s="6"/>
    </row>
    <row r="1634" spans="1:1" ht="12.75" customHeight="1" x14ac:dyDescent="0.2">
      <c r="A1634" s="6"/>
    </row>
    <row r="1635" spans="1:1" ht="12.75" customHeight="1" x14ac:dyDescent="0.2">
      <c r="A1635" s="6"/>
    </row>
    <row r="1636" spans="1:1" ht="12.75" customHeight="1" x14ac:dyDescent="0.2">
      <c r="A1636" s="6"/>
    </row>
    <row r="1637" spans="1:1" ht="12.75" customHeight="1" x14ac:dyDescent="0.2">
      <c r="A1637" s="6"/>
    </row>
    <row r="1638" spans="1:1" ht="12.75" customHeight="1" x14ac:dyDescent="0.2">
      <c r="A1638" s="6"/>
    </row>
    <row r="1639" spans="1:1" ht="12.75" customHeight="1" x14ac:dyDescent="0.2">
      <c r="A1639" s="6"/>
    </row>
    <row r="1640" spans="1:1" ht="12.75" customHeight="1" x14ac:dyDescent="0.2">
      <c r="A1640" s="6"/>
    </row>
    <row r="1641" spans="1:1" ht="12.75" customHeight="1" x14ac:dyDescent="0.2">
      <c r="A1641" s="6"/>
    </row>
    <row r="1642" spans="1:1" ht="12.75" customHeight="1" x14ac:dyDescent="0.2">
      <c r="A1642" s="6"/>
    </row>
    <row r="1643" spans="1:1" ht="12.75" customHeight="1" x14ac:dyDescent="0.2">
      <c r="A1643" s="6"/>
    </row>
    <row r="1644" spans="1:1" ht="12.75" customHeight="1" x14ac:dyDescent="0.2">
      <c r="A1644" s="6"/>
    </row>
    <row r="1645" spans="1:1" ht="12.75" customHeight="1" x14ac:dyDescent="0.2">
      <c r="A1645" s="6"/>
    </row>
    <row r="1646" spans="1:1" ht="12.75" customHeight="1" x14ac:dyDescent="0.2">
      <c r="A1646" s="6"/>
    </row>
    <row r="1647" spans="1:1" ht="12.75" customHeight="1" x14ac:dyDescent="0.2">
      <c r="A1647" s="6"/>
    </row>
    <row r="1648" spans="1:1" ht="12.75" customHeight="1" x14ac:dyDescent="0.2">
      <c r="A1648" s="6"/>
    </row>
    <row r="1649" spans="1:1" ht="12.75" customHeight="1" x14ac:dyDescent="0.2">
      <c r="A1649" s="6"/>
    </row>
    <row r="1650" spans="1:1" ht="12.75" customHeight="1" x14ac:dyDescent="0.2">
      <c r="A1650" s="6"/>
    </row>
    <row r="1651" spans="1:1" ht="12.75" customHeight="1" x14ac:dyDescent="0.2">
      <c r="A1651" s="6"/>
    </row>
    <row r="1652" spans="1:1" ht="12.75" customHeight="1" x14ac:dyDescent="0.2">
      <c r="A1652" s="6"/>
    </row>
    <row r="1653" spans="1:1" ht="12.75" customHeight="1" x14ac:dyDescent="0.2">
      <c r="A1653" s="6"/>
    </row>
    <row r="1654" spans="1:1" ht="12.75" customHeight="1" x14ac:dyDescent="0.2">
      <c r="A1654" s="6"/>
    </row>
    <row r="1655" spans="1:1" ht="12.75" customHeight="1" x14ac:dyDescent="0.2">
      <c r="A1655" s="6"/>
    </row>
    <row r="1656" spans="1:1" ht="12.75" customHeight="1" x14ac:dyDescent="0.2">
      <c r="A1656" s="6"/>
    </row>
    <row r="1657" spans="1:1" ht="12.75" customHeight="1" x14ac:dyDescent="0.2">
      <c r="A1657" s="6"/>
    </row>
    <row r="1658" spans="1:1" ht="12.75" customHeight="1" x14ac:dyDescent="0.2">
      <c r="A1658" s="6"/>
    </row>
    <row r="1659" spans="1:1" ht="12.75" customHeight="1" x14ac:dyDescent="0.2">
      <c r="A1659" s="6"/>
    </row>
    <row r="1660" spans="1:1" ht="12.75" customHeight="1" x14ac:dyDescent="0.2">
      <c r="A1660" s="6"/>
    </row>
    <row r="1661" spans="1:1" ht="12.75" customHeight="1" x14ac:dyDescent="0.2">
      <c r="A1661" s="6"/>
    </row>
    <row r="1662" spans="1:1" ht="12.75" customHeight="1" x14ac:dyDescent="0.2">
      <c r="A1662" s="6"/>
    </row>
    <row r="1663" spans="1:1" ht="12.75" customHeight="1" x14ac:dyDescent="0.2">
      <c r="A1663" s="6"/>
    </row>
    <row r="1664" spans="1:1" ht="12.75" customHeight="1" x14ac:dyDescent="0.2">
      <c r="A1664" s="6"/>
    </row>
    <row r="1665" spans="1:1" ht="12.75" customHeight="1" x14ac:dyDescent="0.2">
      <c r="A1665" s="6"/>
    </row>
    <row r="1666" spans="1:1" ht="12.75" customHeight="1" x14ac:dyDescent="0.2">
      <c r="A1666" s="6"/>
    </row>
    <row r="1667" spans="1:1" ht="12.75" customHeight="1" x14ac:dyDescent="0.2">
      <c r="A1667" s="6"/>
    </row>
    <row r="1668" spans="1:1" ht="12.75" customHeight="1" x14ac:dyDescent="0.2">
      <c r="A1668" s="6"/>
    </row>
    <row r="1669" spans="1:1" ht="12.75" customHeight="1" x14ac:dyDescent="0.2">
      <c r="A1669" s="6"/>
    </row>
    <row r="1670" spans="1:1" ht="12.75" customHeight="1" x14ac:dyDescent="0.2">
      <c r="A1670" s="6"/>
    </row>
    <row r="1671" spans="1:1" ht="12.75" customHeight="1" x14ac:dyDescent="0.2">
      <c r="A1671" s="6"/>
    </row>
    <row r="1672" spans="1:1" ht="12.75" customHeight="1" x14ac:dyDescent="0.2">
      <c r="A1672" s="6"/>
    </row>
    <row r="1673" spans="1:1" ht="12.75" customHeight="1" x14ac:dyDescent="0.2">
      <c r="A1673" s="6"/>
    </row>
    <row r="1674" spans="1:1" ht="12.75" customHeight="1" x14ac:dyDescent="0.2">
      <c r="A1674" s="6"/>
    </row>
    <row r="1675" spans="1:1" ht="12.75" customHeight="1" x14ac:dyDescent="0.2">
      <c r="A1675" s="6"/>
    </row>
    <row r="1676" spans="1:1" ht="12.75" customHeight="1" x14ac:dyDescent="0.2">
      <c r="A1676" s="6"/>
    </row>
    <row r="1677" spans="1:1" ht="12.75" customHeight="1" x14ac:dyDescent="0.2">
      <c r="A1677" s="6"/>
    </row>
    <row r="1678" spans="1:1" ht="12.75" customHeight="1" x14ac:dyDescent="0.2">
      <c r="A1678" s="6"/>
    </row>
    <row r="1679" spans="1:1" ht="12.75" customHeight="1" x14ac:dyDescent="0.2">
      <c r="A1679" s="6"/>
    </row>
    <row r="1680" spans="1:1" ht="12.75" customHeight="1" x14ac:dyDescent="0.2">
      <c r="A1680" s="6"/>
    </row>
    <row r="1681" spans="1:1" ht="12.75" customHeight="1" x14ac:dyDescent="0.2">
      <c r="A1681" s="6"/>
    </row>
    <row r="1682" spans="1:1" ht="12.75" customHeight="1" x14ac:dyDescent="0.2">
      <c r="A1682" s="6"/>
    </row>
    <row r="1683" spans="1:1" ht="12.75" customHeight="1" x14ac:dyDescent="0.2">
      <c r="A1683" s="6"/>
    </row>
    <row r="1684" spans="1:1" ht="12.75" customHeight="1" x14ac:dyDescent="0.2">
      <c r="A1684" s="6"/>
    </row>
    <row r="1685" spans="1:1" ht="12.75" customHeight="1" x14ac:dyDescent="0.2">
      <c r="A1685" s="6"/>
    </row>
    <row r="1686" spans="1:1" ht="12.75" customHeight="1" x14ac:dyDescent="0.2">
      <c r="A1686" s="6"/>
    </row>
    <row r="1687" spans="1:1" ht="12.75" customHeight="1" x14ac:dyDescent="0.2">
      <c r="A1687" s="6"/>
    </row>
    <row r="1688" spans="1:1" ht="12.75" customHeight="1" x14ac:dyDescent="0.2">
      <c r="A1688" s="6"/>
    </row>
    <row r="1689" spans="1:1" ht="12.75" customHeight="1" x14ac:dyDescent="0.2">
      <c r="A1689" s="6"/>
    </row>
    <row r="1690" spans="1:1" ht="12.75" customHeight="1" x14ac:dyDescent="0.2">
      <c r="A1690" s="6"/>
    </row>
    <row r="1691" spans="1:1" ht="12.75" customHeight="1" x14ac:dyDescent="0.2">
      <c r="A1691" s="6"/>
    </row>
    <row r="1692" spans="1:1" ht="12.75" customHeight="1" x14ac:dyDescent="0.2">
      <c r="A1692" s="6"/>
    </row>
    <row r="1693" spans="1:1" ht="12.75" customHeight="1" x14ac:dyDescent="0.2">
      <c r="A1693" s="6"/>
    </row>
    <row r="1694" spans="1:1" ht="12.75" customHeight="1" x14ac:dyDescent="0.2">
      <c r="A1694" s="6"/>
    </row>
    <row r="1695" spans="1:1" ht="12.75" customHeight="1" x14ac:dyDescent="0.2">
      <c r="A1695" s="6"/>
    </row>
    <row r="1696" spans="1:1" ht="12.75" customHeight="1" x14ac:dyDescent="0.2">
      <c r="A1696" s="6"/>
    </row>
    <row r="1697" spans="1:1" ht="12.75" customHeight="1" x14ac:dyDescent="0.2">
      <c r="A1697" s="6"/>
    </row>
    <row r="1698" spans="1:1" ht="12.75" customHeight="1" x14ac:dyDescent="0.2">
      <c r="A1698" s="6"/>
    </row>
    <row r="1699" spans="1:1" ht="12.75" customHeight="1" x14ac:dyDescent="0.2">
      <c r="A1699" s="6"/>
    </row>
    <row r="1700" spans="1:1" ht="12.75" customHeight="1" x14ac:dyDescent="0.2">
      <c r="A1700" s="6"/>
    </row>
    <row r="1701" spans="1:1" ht="12.75" customHeight="1" x14ac:dyDescent="0.2">
      <c r="A1701" s="6"/>
    </row>
    <row r="1702" spans="1:1" ht="12.75" customHeight="1" x14ac:dyDescent="0.2">
      <c r="A1702" s="6"/>
    </row>
    <row r="1703" spans="1:1" ht="12.75" customHeight="1" x14ac:dyDescent="0.2">
      <c r="A1703" s="6"/>
    </row>
    <row r="1704" spans="1:1" ht="12.75" customHeight="1" x14ac:dyDescent="0.2">
      <c r="A1704" s="6"/>
    </row>
    <row r="1705" spans="1:1" ht="12.75" customHeight="1" x14ac:dyDescent="0.2">
      <c r="A1705" s="6"/>
    </row>
    <row r="1706" spans="1:1" ht="12.75" customHeight="1" x14ac:dyDescent="0.2">
      <c r="A1706" s="6"/>
    </row>
    <row r="1707" spans="1:1" ht="12.75" customHeight="1" x14ac:dyDescent="0.2">
      <c r="A1707" s="6"/>
    </row>
    <row r="1708" spans="1:1" ht="12.75" customHeight="1" x14ac:dyDescent="0.2">
      <c r="A1708" s="6"/>
    </row>
    <row r="1709" spans="1:1" ht="12.75" customHeight="1" x14ac:dyDescent="0.2">
      <c r="A1709" s="6"/>
    </row>
    <row r="1710" spans="1:1" ht="12.75" customHeight="1" x14ac:dyDescent="0.2">
      <c r="A1710" s="6"/>
    </row>
    <row r="1711" spans="1:1" ht="12.75" customHeight="1" x14ac:dyDescent="0.2">
      <c r="A1711" s="6"/>
    </row>
    <row r="1712" spans="1:1" ht="12.75" customHeight="1" x14ac:dyDescent="0.2">
      <c r="A1712" s="6"/>
    </row>
    <row r="1713" spans="1:1" ht="12.75" customHeight="1" x14ac:dyDescent="0.2">
      <c r="A1713" s="6"/>
    </row>
    <row r="1714" spans="1:1" ht="12.75" customHeight="1" x14ac:dyDescent="0.2">
      <c r="A1714" s="6"/>
    </row>
    <row r="1715" spans="1:1" ht="12.75" customHeight="1" x14ac:dyDescent="0.2">
      <c r="A1715" s="6"/>
    </row>
    <row r="1716" spans="1:1" ht="12.75" customHeight="1" x14ac:dyDescent="0.2">
      <c r="A1716" s="6"/>
    </row>
    <row r="1717" spans="1:1" ht="12.75" customHeight="1" x14ac:dyDescent="0.2">
      <c r="A1717" s="6"/>
    </row>
    <row r="1718" spans="1:1" ht="12.75" customHeight="1" x14ac:dyDescent="0.2">
      <c r="A1718" s="6"/>
    </row>
    <row r="1719" spans="1:1" ht="12.75" customHeight="1" x14ac:dyDescent="0.2">
      <c r="A1719" s="6"/>
    </row>
    <row r="1720" spans="1:1" ht="12.75" customHeight="1" x14ac:dyDescent="0.2">
      <c r="A1720" s="6"/>
    </row>
    <row r="1721" spans="1:1" ht="12.75" customHeight="1" x14ac:dyDescent="0.2">
      <c r="A1721" s="6"/>
    </row>
    <row r="1722" spans="1:1" ht="12.75" customHeight="1" x14ac:dyDescent="0.2">
      <c r="A1722" s="6"/>
    </row>
    <row r="1723" spans="1:1" ht="12.75" customHeight="1" x14ac:dyDescent="0.2">
      <c r="A1723" s="6"/>
    </row>
    <row r="1724" spans="1:1" ht="12.75" customHeight="1" x14ac:dyDescent="0.2">
      <c r="A1724" s="6"/>
    </row>
    <row r="1725" spans="1:1" ht="12.75" customHeight="1" x14ac:dyDescent="0.2">
      <c r="A1725" s="6"/>
    </row>
    <row r="1726" spans="1:1" ht="12.75" customHeight="1" x14ac:dyDescent="0.2">
      <c r="A1726" s="6"/>
    </row>
    <row r="1727" spans="1:1" ht="12.75" customHeight="1" x14ac:dyDescent="0.2">
      <c r="A1727" s="6"/>
    </row>
    <row r="1728" spans="1:1" ht="12.75" customHeight="1" x14ac:dyDescent="0.2">
      <c r="A1728" s="6"/>
    </row>
    <row r="1729" spans="1:1" ht="12.75" customHeight="1" x14ac:dyDescent="0.2">
      <c r="A1729" s="6"/>
    </row>
    <row r="1730" spans="1:1" ht="12.75" customHeight="1" x14ac:dyDescent="0.2">
      <c r="A1730" s="6"/>
    </row>
    <row r="1731" spans="1:1" ht="12.75" customHeight="1" x14ac:dyDescent="0.2">
      <c r="A1731" s="6"/>
    </row>
    <row r="1732" spans="1:1" ht="12.75" customHeight="1" x14ac:dyDescent="0.2">
      <c r="A1732" s="6"/>
    </row>
    <row r="1733" spans="1:1" ht="12.75" customHeight="1" x14ac:dyDescent="0.2">
      <c r="A1733" s="6"/>
    </row>
    <row r="1734" spans="1:1" ht="12.75" customHeight="1" x14ac:dyDescent="0.2">
      <c r="A1734" s="6"/>
    </row>
    <row r="1735" spans="1:1" ht="12.75" customHeight="1" x14ac:dyDescent="0.2">
      <c r="A1735" s="6"/>
    </row>
    <row r="1736" spans="1:1" ht="12.75" customHeight="1" x14ac:dyDescent="0.2">
      <c r="A1736" s="6"/>
    </row>
    <row r="1737" spans="1:1" ht="12.75" customHeight="1" x14ac:dyDescent="0.2">
      <c r="A1737" s="6"/>
    </row>
    <row r="1738" spans="1:1" ht="12.75" customHeight="1" x14ac:dyDescent="0.2">
      <c r="A1738" s="6"/>
    </row>
    <row r="1739" spans="1:1" ht="12.75" customHeight="1" x14ac:dyDescent="0.2">
      <c r="A1739" s="6"/>
    </row>
    <row r="1740" spans="1:1" ht="12.75" customHeight="1" x14ac:dyDescent="0.2">
      <c r="A1740" s="6"/>
    </row>
    <row r="1741" spans="1:1" ht="12.75" customHeight="1" x14ac:dyDescent="0.2">
      <c r="A1741" s="6"/>
    </row>
    <row r="1742" spans="1:1" ht="12.75" customHeight="1" x14ac:dyDescent="0.2">
      <c r="A1742" s="6"/>
    </row>
    <row r="1743" spans="1:1" ht="12.75" customHeight="1" x14ac:dyDescent="0.2">
      <c r="A1743" s="6"/>
    </row>
    <row r="1744" spans="1:1" ht="12.75" customHeight="1" x14ac:dyDescent="0.2">
      <c r="A1744" s="6"/>
    </row>
    <row r="1745" spans="1:1" ht="12.75" customHeight="1" x14ac:dyDescent="0.2">
      <c r="A1745" s="6"/>
    </row>
    <row r="1746" spans="1:1" ht="12.75" customHeight="1" x14ac:dyDescent="0.2">
      <c r="A1746" s="6"/>
    </row>
    <row r="1747" spans="1:1" ht="12.75" customHeight="1" x14ac:dyDescent="0.2">
      <c r="A1747" s="6"/>
    </row>
    <row r="1748" spans="1:1" ht="12.75" customHeight="1" x14ac:dyDescent="0.2">
      <c r="A1748" s="6"/>
    </row>
    <row r="1749" spans="1:1" ht="12.75" customHeight="1" x14ac:dyDescent="0.2">
      <c r="A1749" s="6"/>
    </row>
    <row r="1750" spans="1:1" ht="12.75" customHeight="1" x14ac:dyDescent="0.2">
      <c r="A1750" s="6"/>
    </row>
    <row r="1751" spans="1:1" ht="12.75" customHeight="1" x14ac:dyDescent="0.2">
      <c r="A1751" s="6"/>
    </row>
    <row r="1752" spans="1:1" ht="12.75" customHeight="1" x14ac:dyDescent="0.2">
      <c r="A1752" s="6"/>
    </row>
    <row r="1753" spans="1:1" ht="12.75" customHeight="1" x14ac:dyDescent="0.2">
      <c r="A1753" s="6"/>
    </row>
    <row r="1754" spans="1:1" ht="12.75" customHeight="1" x14ac:dyDescent="0.2">
      <c r="A1754" s="6"/>
    </row>
    <row r="1755" spans="1:1" ht="12.75" customHeight="1" x14ac:dyDescent="0.2">
      <c r="A1755" s="6"/>
    </row>
    <row r="1756" spans="1:1" ht="12.75" customHeight="1" x14ac:dyDescent="0.2">
      <c r="A1756" s="6"/>
    </row>
    <row r="1757" spans="1:1" ht="12.75" customHeight="1" x14ac:dyDescent="0.2">
      <c r="A1757" s="6"/>
    </row>
    <row r="1758" spans="1:1" ht="12.75" customHeight="1" x14ac:dyDescent="0.2">
      <c r="A1758" s="6"/>
    </row>
    <row r="1759" spans="1:1" ht="12.75" customHeight="1" x14ac:dyDescent="0.2">
      <c r="A1759" s="6"/>
    </row>
    <row r="1760" spans="1:1" ht="12.75" customHeight="1" x14ac:dyDescent="0.2">
      <c r="A1760" s="6"/>
    </row>
    <row r="1761" spans="1:1" ht="12.75" customHeight="1" x14ac:dyDescent="0.2">
      <c r="A1761" s="6"/>
    </row>
    <row r="1762" spans="1:1" ht="12.75" customHeight="1" x14ac:dyDescent="0.2">
      <c r="A1762" s="6"/>
    </row>
    <row r="1763" spans="1:1" ht="12.75" customHeight="1" x14ac:dyDescent="0.2">
      <c r="A1763" s="6"/>
    </row>
    <row r="1764" spans="1:1" ht="12.75" customHeight="1" x14ac:dyDescent="0.2">
      <c r="A1764" s="6"/>
    </row>
    <row r="1765" spans="1:1" ht="12.75" customHeight="1" x14ac:dyDescent="0.2">
      <c r="A1765" s="6"/>
    </row>
    <row r="1766" spans="1:1" ht="12.75" customHeight="1" x14ac:dyDescent="0.2">
      <c r="A1766" s="6"/>
    </row>
    <row r="1767" spans="1:1" ht="12.75" customHeight="1" x14ac:dyDescent="0.2">
      <c r="A1767" s="6"/>
    </row>
    <row r="1768" spans="1:1" ht="12.75" customHeight="1" x14ac:dyDescent="0.2">
      <c r="A1768" s="6"/>
    </row>
    <row r="1769" spans="1:1" ht="12.75" customHeight="1" x14ac:dyDescent="0.2">
      <c r="A1769" s="6"/>
    </row>
    <row r="1770" spans="1:1" ht="12.75" customHeight="1" x14ac:dyDescent="0.2">
      <c r="A1770" s="6"/>
    </row>
    <row r="1771" spans="1:1" ht="12.75" customHeight="1" x14ac:dyDescent="0.2">
      <c r="A1771" s="6"/>
    </row>
    <row r="1772" spans="1:1" ht="12.75" customHeight="1" x14ac:dyDescent="0.2">
      <c r="A1772" s="6"/>
    </row>
    <row r="1773" spans="1:1" ht="12.75" customHeight="1" x14ac:dyDescent="0.2">
      <c r="A1773" s="6"/>
    </row>
    <row r="1774" spans="1:1" ht="12.75" customHeight="1" x14ac:dyDescent="0.2">
      <c r="A1774" s="6"/>
    </row>
    <row r="1775" spans="1:1" ht="12.75" customHeight="1" x14ac:dyDescent="0.2">
      <c r="A1775" s="6"/>
    </row>
    <row r="1776" spans="1:1" ht="12.75" customHeight="1" x14ac:dyDescent="0.2">
      <c r="A1776" s="6"/>
    </row>
    <row r="1777" spans="1:1" ht="12.75" customHeight="1" x14ac:dyDescent="0.2">
      <c r="A1777" s="6"/>
    </row>
    <row r="1778" spans="1:1" ht="12.75" customHeight="1" x14ac:dyDescent="0.2">
      <c r="A1778" s="6"/>
    </row>
    <row r="1779" spans="1:1" ht="12.75" customHeight="1" x14ac:dyDescent="0.2">
      <c r="A1779" s="6"/>
    </row>
    <row r="1780" spans="1:1" ht="12.75" customHeight="1" x14ac:dyDescent="0.2">
      <c r="A1780" s="6"/>
    </row>
    <row r="1781" spans="1:1" ht="12.75" customHeight="1" x14ac:dyDescent="0.2">
      <c r="A1781" s="6"/>
    </row>
    <row r="1782" spans="1:1" ht="12.75" customHeight="1" x14ac:dyDescent="0.2">
      <c r="A1782" s="6"/>
    </row>
    <row r="1783" spans="1:1" ht="12.75" customHeight="1" x14ac:dyDescent="0.2">
      <c r="A1783" s="6"/>
    </row>
    <row r="1784" spans="1:1" ht="12.75" customHeight="1" x14ac:dyDescent="0.2">
      <c r="A1784" s="6"/>
    </row>
    <row r="1785" spans="1:1" ht="12.75" customHeight="1" x14ac:dyDescent="0.2">
      <c r="A1785" s="6"/>
    </row>
    <row r="1786" spans="1:1" ht="12.75" customHeight="1" x14ac:dyDescent="0.2">
      <c r="A1786" s="6"/>
    </row>
    <row r="1787" spans="1:1" ht="12.75" customHeight="1" x14ac:dyDescent="0.2">
      <c r="A1787" s="6"/>
    </row>
    <row r="1788" spans="1:1" ht="12.75" customHeight="1" x14ac:dyDescent="0.2">
      <c r="A1788" s="6"/>
    </row>
    <row r="1789" spans="1:1" ht="12.75" customHeight="1" x14ac:dyDescent="0.2">
      <c r="A1789" s="6"/>
    </row>
    <row r="1790" spans="1:1" ht="12.75" customHeight="1" x14ac:dyDescent="0.2">
      <c r="A1790" s="6"/>
    </row>
    <row r="1791" spans="1:1" ht="12.75" customHeight="1" x14ac:dyDescent="0.2">
      <c r="A1791" s="6"/>
    </row>
    <row r="1792" spans="1:1" ht="12.75" customHeight="1" x14ac:dyDescent="0.2">
      <c r="A1792" s="6"/>
    </row>
    <row r="1793" spans="1:1" ht="12.75" customHeight="1" x14ac:dyDescent="0.2">
      <c r="A1793" s="6"/>
    </row>
    <row r="1794" spans="1:1" ht="12.75" customHeight="1" x14ac:dyDescent="0.2">
      <c r="A1794" s="6"/>
    </row>
    <row r="1795" spans="1:1" ht="12.75" customHeight="1" x14ac:dyDescent="0.2">
      <c r="A1795" s="6"/>
    </row>
    <row r="1796" spans="1:1" ht="12.75" customHeight="1" x14ac:dyDescent="0.2">
      <c r="A1796" s="6"/>
    </row>
    <row r="1797" spans="1:1" ht="12.75" customHeight="1" x14ac:dyDescent="0.2">
      <c r="A1797" s="6"/>
    </row>
    <row r="1798" spans="1:1" ht="12.75" customHeight="1" x14ac:dyDescent="0.2">
      <c r="A1798" s="6"/>
    </row>
    <row r="1799" spans="1:1" ht="12.75" customHeight="1" x14ac:dyDescent="0.2">
      <c r="A1799" s="6"/>
    </row>
    <row r="1800" spans="1:1" ht="12.75" customHeight="1" x14ac:dyDescent="0.2">
      <c r="A1800" s="6"/>
    </row>
    <row r="1801" spans="1:1" ht="12.75" customHeight="1" x14ac:dyDescent="0.2">
      <c r="A1801" s="6"/>
    </row>
    <row r="1802" spans="1:1" ht="12.75" customHeight="1" x14ac:dyDescent="0.2">
      <c r="A1802" s="6"/>
    </row>
    <row r="1803" spans="1:1" ht="12.75" customHeight="1" x14ac:dyDescent="0.2">
      <c r="A1803" s="6"/>
    </row>
    <row r="1804" spans="1:1" ht="12.75" customHeight="1" x14ac:dyDescent="0.2">
      <c r="A1804" s="6"/>
    </row>
    <row r="1805" spans="1:1" ht="12.75" customHeight="1" x14ac:dyDescent="0.2">
      <c r="A1805" s="6"/>
    </row>
    <row r="1806" spans="1:1" ht="12.75" customHeight="1" x14ac:dyDescent="0.2">
      <c r="A1806" s="6"/>
    </row>
    <row r="1807" spans="1:1" ht="12.75" customHeight="1" x14ac:dyDescent="0.2">
      <c r="A1807" s="6"/>
    </row>
    <row r="1808" spans="1:1" ht="12.75" customHeight="1" x14ac:dyDescent="0.2">
      <c r="A1808" s="6"/>
    </row>
    <row r="1809" spans="1:1" ht="12.75" customHeight="1" x14ac:dyDescent="0.2">
      <c r="A1809" s="6"/>
    </row>
    <row r="1810" spans="1:1" ht="12.75" customHeight="1" x14ac:dyDescent="0.2">
      <c r="A1810" s="6"/>
    </row>
    <row r="1811" spans="1:1" ht="12.75" customHeight="1" x14ac:dyDescent="0.2">
      <c r="A1811" s="6"/>
    </row>
    <row r="1812" spans="1:1" ht="12.75" customHeight="1" x14ac:dyDescent="0.2">
      <c r="A1812" s="6"/>
    </row>
    <row r="1813" spans="1:1" ht="12.75" customHeight="1" x14ac:dyDescent="0.2">
      <c r="A1813" s="6"/>
    </row>
    <row r="1814" spans="1:1" ht="12.75" customHeight="1" x14ac:dyDescent="0.2">
      <c r="A1814" s="6"/>
    </row>
    <row r="1815" spans="1:1" ht="12.75" customHeight="1" x14ac:dyDescent="0.2">
      <c r="A1815" s="6"/>
    </row>
    <row r="1816" spans="1:1" ht="12.75" customHeight="1" x14ac:dyDescent="0.2">
      <c r="A1816" s="6"/>
    </row>
    <row r="1817" spans="1:1" ht="12.75" customHeight="1" x14ac:dyDescent="0.2">
      <c r="A1817" s="6"/>
    </row>
    <row r="1818" spans="1:1" ht="12.75" customHeight="1" x14ac:dyDescent="0.2">
      <c r="A1818" s="6"/>
    </row>
    <row r="1819" spans="1:1" ht="12.75" customHeight="1" x14ac:dyDescent="0.2">
      <c r="A1819" s="6"/>
    </row>
    <row r="1820" spans="1:1" ht="12.75" customHeight="1" x14ac:dyDescent="0.2">
      <c r="A1820" s="6"/>
    </row>
    <row r="1821" spans="1:1" ht="12.75" customHeight="1" x14ac:dyDescent="0.2">
      <c r="A1821" s="6"/>
    </row>
    <row r="1822" spans="1:1" ht="12.75" customHeight="1" x14ac:dyDescent="0.2">
      <c r="A1822" s="6"/>
    </row>
    <row r="1823" spans="1:1" ht="12.75" customHeight="1" x14ac:dyDescent="0.2">
      <c r="A1823" s="6"/>
    </row>
    <row r="1824" spans="1:1" ht="12.75" customHeight="1" x14ac:dyDescent="0.2">
      <c r="A1824" s="6"/>
    </row>
    <row r="1825" spans="1:1" ht="12.75" customHeight="1" x14ac:dyDescent="0.2">
      <c r="A1825" s="6"/>
    </row>
    <row r="1826" spans="1:1" ht="12.75" customHeight="1" x14ac:dyDescent="0.2">
      <c r="A1826" s="6"/>
    </row>
    <row r="1827" spans="1:1" ht="12.75" customHeight="1" x14ac:dyDescent="0.2">
      <c r="A1827" s="6"/>
    </row>
    <row r="1828" spans="1:1" ht="12.75" customHeight="1" x14ac:dyDescent="0.2">
      <c r="A1828" s="6"/>
    </row>
    <row r="1829" spans="1:1" ht="12.75" customHeight="1" x14ac:dyDescent="0.2">
      <c r="A1829" s="6"/>
    </row>
    <row r="1830" spans="1:1" ht="12.75" customHeight="1" x14ac:dyDescent="0.2">
      <c r="A1830" s="6"/>
    </row>
    <row r="1831" spans="1:1" ht="12.75" customHeight="1" x14ac:dyDescent="0.2">
      <c r="A1831" s="6"/>
    </row>
    <row r="1832" spans="1:1" ht="12.75" customHeight="1" x14ac:dyDescent="0.2">
      <c r="A1832" s="6"/>
    </row>
    <row r="1833" spans="1:1" ht="12.75" customHeight="1" x14ac:dyDescent="0.2">
      <c r="A1833" s="6"/>
    </row>
    <row r="1834" spans="1:1" ht="12.75" customHeight="1" x14ac:dyDescent="0.2">
      <c r="A1834" s="6"/>
    </row>
    <row r="1835" spans="1:1" ht="12.75" customHeight="1" x14ac:dyDescent="0.2">
      <c r="A1835" s="6"/>
    </row>
    <row r="1836" spans="1:1" ht="12.75" customHeight="1" x14ac:dyDescent="0.2">
      <c r="A1836" s="6"/>
    </row>
    <row r="1837" spans="1:1" ht="12.75" customHeight="1" x14ac:dyDescent="0.2">
      <c r="A1837" s="6"/>
    </row>
    <row r="1838" spans="1:1" ht="12.75" customHeight="1" x14ac:dyDescent="0.2">
      <c r="A1838" s="6"/>
    </row>
    <row r="1839" spans="1:1" ht="12.75" customHeight="1" x14ac:dyDescent="0.2">
      <c r="A1839" s="6"/>
    </row>
    <row r="1840" spans="1:1" ht="12.75" customHeight="1" x14ac:dyDescent="0.2">
      <c r="A1840" s="6"/>
    </row>
    <row r="1841" spans="1:1" ht="12.75" customHeight="1" x14ac:dyDescent="0.2">
      <c r="A1841" s="6"/>
    </row>
    <row r="1842" spans="1:1" ht="12.75" customHeight="1" x14ac:dyDescent="0.2">
      <c r="A1842" s="6"/>
    </row>
    <row r="1843" spans="1:1" ht="12.75" customHeight="1" x14ac:dyDescent="0.2">
      <c r="A1843" s="6"/>
    </row>
    <row r="1844" spans="1:1" ht="12.75" customHeight="1" x14ac:dyDescent="0.2">
      <c r="A1844" s="6"/>
    </row>
    <row r="1845" spans="1:1" ht="12.75" customHeight="1" x14ac:dyDescent="0.2">
      <c r="A1845" s="6"/>
    </row>
    <row r="1846" spans="1:1" ht="12.75" customHeight="1" x14ac:dyDescent="0.2">
      <c r="A1846" s="6"/>
    </row>
    <row r="1847" spans="1:1" ht="12.75" customHeight="1" x14ac:dyDescent="0.2">
      <c r="A1847" s="6"/>
    </row>
    <row r="1848" spans="1:1" ht="12.75" customHeight="1" x14ac:dyDescent="0.2">
      <c r="A1848" s="6"/>
    </row>
    <row r="1849" spans="1:1" ht="12.75" customHeight="1" x14ac:dyDescent="0.2">
      <c r="A1849" s="6"/>
    </row>
    <row r="1850" spans="1:1" ht="12.75" customHeight="1" x14ac:dyDescent="0.2">
      <c r="A1850" s="6"/>
    </row>
    <row r="1851" spans="1:1" ht="12.75" customHeight="1" x14ac:dyDescent="0.2">
      <c r="A1851" s="6"/>
    </row>
    <row r="1852" spans="1:1" ht="12.75" customHeight="1" x14ac:dyDescent="0.2">
      <c r="A1852" s="6"/>
    </row>
    <row r="1853" spans="1:1" ht="12.75" customHeight="1" x14ac:dyDescent="0.2">
      <c r="A1853" s="6"/>
    </row>
    <row r="1854" spans="1:1" ht="12.75" customHeight="1" x14ac:dyDescent="0.2">
      <c r="A1854" s="6"/>
    </row>
    <row r="1855" spans="1:1" ht="12.75" customHeight="1" x14ac:dyDescent="0.2">
      <c r="A1855" s="6"/>
    </row>
    <row r="1856" spans="1:1" ht="12.75" customHeight="1" x14ac:dyDescent="0.2">
      <c r="A1856" s="6"/>
    </row>
    <row r="1857" spans="1:1" ht="12.75" customHeight="1" x14ac:dyDescent="0.2">
      <c r="A1857" s="6"/>
    </row>
    <row r="1858" spans="1:1" ht="12.75" customHeight="1" x14ac:dyDescent="0.2">
      <c r="A1858" s="6"/>
    </row>
    <row r="1859" spans="1:1" ht="12.75" customHeight="1" x14ac:dyDescent="0.2">
      <c r="A1859" s="6"/>
    </row>
    <row r="1860" spans="1:1" ht="12.75" customHeight="1" x14ac:dyDescent="0.2">
      <c r="A1860" s="6"/>
    </row>
    <row r="1861" spans="1:1" ht="12.75" customHeight="1" x14ac:dyDescent="0.2">
      <c r="A1861" s="6"/>
    </row>
    <row r="1862" spans="1:1" ht="12.75" customHeight="1" x14ac:dyDescent="0.2">
      <c r="A1862" s="6"/>
    </row>
    <row r="1863" spans="1:1" ht="12.75" customHeight="1" x14ac:dyDescent="0.2">
      <c r="A1863" s="6"/>
    </row>
    <row r="1864" spans="1:1" ht="12.75" customHeight="1" x14ac:dyDescent="0.2">
      <c r="A1864" s="6"/>
    </row>
    <row r="1865" spans="1:1" ht="12.75" customHeight="1" x14ac:dyDescent="0.2">
      <c r="A1865" s="6"/>
    </row>
    <row r="1866" spans="1:1" ht="12.75" customHeight="1" x14ac:dyDescent="0.2">
      <c r="A1866" s="6"/>
    </row>
    <row r="1867" spans="1:1" ht="12.75" customHeight="1" x14ac:dyDescent="0.2">
      <c r="A1867" s="6"/>
    </row>
    <row r="1868" spans="1:1" ht="12.75" customHeight="1" x14ac:dyDescent="0.2">
      <c r="A1868" s="6"/>
    </row>
    <row r="1869" spans="1:1" ht="12.75" customHeight="1" x14ac:dyDescent="0.2">
      <c r="A1869" s="6"/>
    </row>
    <row r="1870" spans="1:1" ht="12.75" customHeight="1" x14ac:dyDescent="0.2">
      <c r="A1870" s="6"/>
    </row>
    <row r="1871" spans="1:1" ht="12.75" customHeight="1" x14ac:dyDescent="0.2">
      <c r="A1871" s="6"/>
    </row>
    <row r="1872" spans="1:1" ht="12.75" customHeight="1" x14ac:dyDescent="0.2">
      <c r="A1872" s="6"/>
    </row>
    <row r="1873" spans="1:1" ht="12.75" customHeight="1" x14ac:dyDescent="0.2">
      <c r="A1873" s="6"/>
    </row>
    <row r="1874" spans="1:1" ht="12.75" customHeight="1" x14ac:dyDescent="0.2">
      <c r="A1874" s="6"/>
    </row>
    <row r="1875" spans="1:1" ht="12.75" customHeight="1" x14ac:dyDescent="0.2">
      <c r="A1875" s="6"/>
    </row>
    <row r="1876" spans="1:1" ht="12.75" customHeight="1" x14ac:dyDescent="0.2">
      <c r="A1876" s="6"/>
    </row>
    <row r="1877" spans="1:1" ht="12.75" customHeight="1" x14ac:dyDescent="0.2">
      <c r="A1877" s="6"/>
    </row>
    <row r="1878" spans="1:1" ht="12.75" customHeight="1" x14ac:dyDescent="0.2">
      <c r="A1878" s="6"/>
    </row>
    <row r="1879" spans="1:1" ht="12.75" customHeight="1" x14ac:dyDescent="0.2">
      <c r="A1879" s="6"/>
    </row>
    <row r="1880" spans="1:1" ht="12.75" customHeight="1" x14ac:dyDescent="0.2">
      <c r="A1880" s="6"/>
    </row>
    <row r="1881" spans="1:1" ht="12.75" customHeight="1" x14ac:dyDescent="0.2">
      <c r="A1881" s="6"/>
    </row>
    <row r="1882" spans="1:1" ht="12.75" customHeight="1" x14ac:dyDescent="0.2">
      <c r="A1882" s="6"/>
    </row>
    <row r="1883" spans="1:1" ht="12.75" customHeight="1" x14ac:dyDescent="0.2">
      <c r="A1883" s="6"/>
    </row>
    <row r="1884" spans="1:1" ht="12.75" customHeight="1" x14ac:dyDescent="0.2">
      <c r="A1884" s="6"/>
    </row>
    <row r="1885" spans="1:1" ht="12.75" customHeight="1" x14ac:dyDescent="0.2">
      <c r="A1885" s="6"/>
    </row>
    <row r="1886" spans="1:1" ht="12.75" customHeight="1" x14ac:dyDescent="0.2">
      <c r="A1886" s="6"/>
    </row>
    <row r="1887" spans="1:1" ht="12.75" customHeight="1" x14ac:dyDescent="0.2">
      <c r="A1887" s="6"/>
    </row>
    <row r="1888" spans="1:1" ht="12.75" customHeight="1" x14ac:dyDescent="0.2">
      <c r="A1888" s="6"/>
    </row>
    <row r="1889" spans="1:1" ht="12.75" customHeight="1" x14ac:dyDescent="0.2">
      <c r="A1889" s="6"/>
    </row>
    <row r="1890" spans="1:1" ht="12.75" customHeight="1" x14ac:dyDescent="0.2">
      <c r="A1890" s="6"/>
    </row>
    <row r="1891" spans="1:1" ht="12.75" customHeight="1" x14ac:dyDescent="0.2">
      <c r="A1891" s="6"/>
    </row>
    <row r="1892" spans="1:1" ht="12.75" customHeight="1" x14ac:dyDescent="0.2">
      <c r="A1892" s="6"/>
    </row>
    <row r="1893" spans="1:1" ht="12.75" customHeight="1" x14ac:dyDescent="0.2">
      <c r="A1893" s="6"/>
    </row>
    <row r="1894" spans="1:1" ht="12.75" customHeight="1" x14ac:dyDescent="0.2">
      <c r="A1894" s="6"/>
    </row>
    <row r="1895" spans="1:1" ht="12.75" customHeight="1" x14ac:dyDescent="0.2">
      <c r="A1895" s="6"/>
    </row>
    <row r="1896" spans="1:1" ht="12.75" customHeight="1" x14ac:dyDescent="0.2">
      <c r="A1896" s="6"/>
    </row>
    <row r="1897" spans="1:1" ht="12.75" customHeight="1" x14ac:dyDescent="0.2">
      <c r="A1897" s="6"/>
    </row>
    <row r="1898" spans="1:1" ht="12.75" customHeight="1" x14ac:dyDescent="0.2">
      <c r="A1898" s="6"/>
    </row>
    <row r="1899" spans="1:1" ht="12.75" customHeight="1" x14ac:dyDescent="0.2">
      <c r="A1899" s="6"/>
    </row>
    <row r="1900" spans="1:1" ht="12.75" customHeight="1" x14ac:dyDescent="0.2">
      <c r="A1900" s="6"/>
    </row>
    <row r="1901" spans="1:1" ht="12.75" customHeight="1" x14ac:dyDescent="0.2">
      <c r="A1901" s="6"/>
    </row>
    <row r="1902" spans="1:1" ht="12.75" customHeight="1" x14ac:dyDescent="0.2">
      <c r="A1902" s="6"/>
    </row>
    <row r="1903" spans="1:1" ht="12.75" customHeight="1" x14ac:dyDescent="0.2">
      <c r="A1903" s="6"/>
    </row>
    <row r="1904" spans="1:1" ht="12.75" customHeight="1" x14ac:dyDescent="0.2">
      <c r="A1904" s="6"/>
    </row>
    <row r="1905" spans="1:1" ht="12.75" customHeight="1" x14ac:dyDescent="0.2">
      <c r="A1905" s="6"/>
    </row>
    <row r="1906" spans="1:1" ht="12.75" customHeight="1" x14ac:dyDescent="0.2">
      <c r="A1906" s="6"/>
    </row>
    <row r="1907" spans="1:1" ht="12.75" customHeight="1" x14ac:dyDescent="0.2">
      <c r="A1907" s="6"/>
    </row>
    <row r="1908" spans="1:1" ht="12.75" customHeight="1" x14ac:dyDescent="0.2">
      <c r="A1908" s="6"/>
    </row>
    <row r="1909" spans="1:1" ht="12.75" customHeight="1" x14ac:dyDescent="0.2">
      <c r="A1909" s="6"/>
    </row>
    <row r="1910" spans="1:1" ht="12.75" customHeight="1" x14ac:dyDescent="0.2">
      <c r="A1910" s="6"/>
    </row>
    <row r="1911" spans="1:1" ht="12.75" customHeight="1" x14ac:dyDescent="0.2">
      <c r="A1911" s="6"/>
    </row>
    <row r="1912" spans="1:1" ht="12.75" customHeight="1" x14ac:dyDescent="0.2">
      <c r="A1912" s="6"/>
    </row>
    <row r="1913" spans="1:1" ht="12.75" customHeight="1" x14ac:dyDescent="0.2">
      <c r="A1913" s="6"/>
    </row>
    <row r="1914" spans="1:1" ht="12.75" customHeight="1" x14ac:dyDescent="0.2">
      <c r="A1914" s="6"/>
    </row>
    <row r="1915" spans="1:1" ht="12.75" customHeight="1" x14ac:dyDescent="0.2">
      <c r="A1915" s="6"/>
    </row>
    <row r="1916" spans="1:1" ht="12.75" customHeight="1" x14ac:dyDescent="0.2">
      <c r="A1916" s="6"/>
    </row>
    <row r="1917" spans="1:1" ht="12.75" customHeight="1" x14ac:dyDescent="0.2">
      <c r="A1917" s="6"/>
    </row>
    <row r="1918" spans="1:1" ht="12.75" customHeight="1" x14ac:dyDescent="0.2">
      <c r="A1918" s="6"/>
    </row>
    <row r="1919" spans="1:1" ht="12.75" customHeight="1" x14ac:dyDescent="0.2">
      <c r="A1919" s="6"/>
    </row>
    <row r="1920" spans="1:1" ht="12.75" customHeight="1" x14ac:dyDescent="0.2">
      <c r="A1920" s="6"/>
    </row>
    <row r="1921" spans="1:1" ht="12.75" customHeight="1" x14ac:dyDescent="0.2">
      <c r="A1921" s="6"/>
    </row>
    <row r="1922" spans="1:1" ht="12.75" customHeight="1" x14ac:dyDescent="0.2">
      <c r="A1922" s="6"/>
    </row>
    <row r="1923" spans="1:1" ht="12.75" customHeight="1" x14ac:dyDescent="0.2">
      <c r="A1923" s="6"/>
    </row>
    <row r="1924" spans="1:1" ht="12.75" customHeight="1" x14ac:dyDescent="0.2">
      <c r="A1924" s="6"/>
    </row>
    <row r="1925" spans="1:1" ht="12.75" customHeight="1" x14ac:dyDescent="0.2">
      <c r="A1925" s="6"/>
    </row>
    <row r="1926" spans="1:1" ht="12.75" customHeight="1" x14ac:dyDescent="0.2">
      <c r="A1926" s="6"/>
    </row>
    <row r="1927" spans="1:1" ht="12.75" customHeight="1" x14ac:dyDescent="0.2">
      <c r="A1927" s="6"/>
    </row>
    <row r="1928" spans="1:1" ht="12.75" customHeight="1" x14ac:dyDescent="0.2">
      <c r="A1928" s="6"/>
    </row>
    <row r="1929" spans="1:1" ht="12.75" customHeight="1" x14ac:dyDescent="0.2">
      <c r="A1929" s="6"/>
    </row>
    <row r="1930" spans="1:1" ht="12.75" customHeight="1" x14ac:dyDescent="0.2">
      <c r="A1930" s="6"/>
    </row>
    <row r="1931" spans="1:1" ht="12.75" customHeight="1" x14ac:dyDescent="0.2">
      <c r="A1931" s="6"/>
    </row>
    <row r="1932" spans="1:1" ht="12.75" customHeight="1" x14ac:dyDescent="0.2">
      <c r="A1932" s="6"/>
    </row>
    <row r="1933" spans="1:1" ht="12.75" customHeight="1" x14ac:dyDescent="0.2">
      <c r="A1933" s="6"/>
    </row>
    <row r="1934" spans="1:1" ht="12.75" customHeight="1" x14ac:dyDescent="0.2">
      <c r="A1934" s="6"/>
    </row>
    <row r="1935" spans="1:1" ht="12.75" customHeight="1" x14ac:dyDescent="0.2">
      <c r="A1935" s="6"/>
    </row>
    <row r="1936" spans="1:1" ht="12.75" customHeight="1" x14ac:dyDescent="0.2">
      <c r="A1936" s="6"/>
    </row>
    <row r="1937" spans="1:1" ht="12.75" customHeight="1" x14ac:dyDescent="0.2">
      <c r="A1937" s="6"/>
    </row>
    <row r="1938" spans="1:1" ht="12.75" customHeight="1" x14ac:dyDescent="0.2">
      <c r="A1938" s="6"/>
    </row>
    <row r="1939" spans="1:1" ht="12.75" customHeight="1" x14ac:dyDescent="0.2">
      <c r="A1939" s="6"/>
    </row>
    <row r="1940" spans="1:1" ht="12.75" customHeight="1" x14ac:dyDescent="0.2">
      <c r="A1940" s="6"/>
    </row>
    <row r="1941" spans="1:1" ht="12.75" customHeight="1" x14ac:dyDescent="0.2">
      <c r="A1941" s="6"/>
    </row>
    <row r="1942" spans="1:1" ht="12.75" customHeight="1" x14ac:dyDescent="0.2">
      <c r="A1942" s="6"/>
    </row>
    <row r="1943" spans="1:1" ht="12.75" customHeight="1" x14ac:dyDescent="0.2">
      <c r="A1943" s="6"/>
    </row>
    <row r="1944" spans="1:1" ht="12.75" customHeight="1" x14ac:dyDescent="0.2">
      <c r="A1944" s="6"/>
    </row>
    <row r="1945" spans="1:1" ht="12.75" customHeight="1" x14ac:dyDescent="0.2">
      <c r="A1945" s="6"/>
    </row>
    <row r="1946" spans="1:1" ht="12.75" customHeight="1" x14ac:dyDescent="0.2">
      <c r="A1946" s="6"/>
    </row>
    <row r="1947" spans="1:1" ht="12.75" customHeight="1" x14ac:dyDescent="0.2">
      <c r="A1947" s="6"/>
    </row>
    <row r="1948" spans="1:1" ht="12.75" customHeight="1" x14ac:dyDescent="0.2">
      <c r="A1948" s="6"/>
    </row>
    <row r="1949" spans="1:1" ht="12.75" customHeight="1" x14ac:dyDescent="0.2">
      <c r="A1949" s="6"/>
    </row>
    <row r="1950" spans="1:1" ht="12.75" customHeight="1" x14ac:dyDescent="0.2">
      <c r="A1950" s="6"/>
    </row>
    <row r="1951" spans="1:1" ht="12.75" customHeight="1" x14ac:dyDescent="0.2">
      <c r="A1951" s="6"/>
    </row>
    <row r="1952" spans="1:1" ht="12.75" customHeight="1" x14ac:dyDescent="0.2">
      <c r="A1952" s="6"/>
    </row>
    <row r="1953" spans="1:1" ht="12.75" customHeight="1" x14ac:dyDescent="0.2">
      <c r="A1953" s="6"/>
    </row>
    <row r="1954" spans="1:1" ht="12.75" customHeight="1" x14ac:dyDescent="0.2">
      <c r="A1954" s="6"/>
    </row>
    <row r="1955" spans="1:1" ht="12.75" customHeight="1" x14ac:dyDescent="0.2">
      <c r="A1955" s="6"/>
    </row>
    <row r="1956" spans="1:1" ht="12.75" customHeight="1" x14ac:dyDescent="0.2">
      <c r="A1956" s="6"/>
    </row>
    <row r="1957" spans="1:1" ht="12.75" customHeight="1" x14ac:dyDescent="0.2">
      <c r="A1957" s="6"/>
    </row>
    <row r="1958" spans="1:1" ht="12.75" customHeight="1" x14ac:dyDescent="0.2">
      <c r="A1958" s="6"/>
    </row>
    <row r="1959" spans="1:1" ht="12.75" customHeight="1" x14ac:dyDescent="0.2">
      <c r="A1959" s="6"/>
    </row>
    <row r="1960" spans="1:1" ht="12.75" customHeight="1" x14ac:dyDescent="0.2">
      <c r="A1960" s="6"/>
    </row>
    <row r="1961" spans="1:1" ht="12.75" customHeight="1" x14ac:dyDescent="0.2">
      <c r="A1961" s="6"/>
    </row>
    <row r="1962" spans="1:1" ht="12.75" customHeight="1" x14ac:dyDescent="0.2">
      <c r="A1962" s="6"/>
    </row>
    <row r="1963" spans="1:1" ht="12.75" customHeight="1" x14ac:dyDescent="0.2">
      <c r="A1963" s="6"/>
    </row>
    <row r="1964" spans="1:1" ht="12.75" customHeight="1" x14ac:dyDescent="0.2">
      <c r="A1964" s="6"/>
    </row>
    <row r="1965" spans="1:1" ht="12.75" customHeight="1" x14ac:dyDescent="0.2">
      <c r="A1965" s="6"/>
    </row>
    <row r="1966" spans="1:1" ht="12.75" customHeight="1" x14ac:dyDescent="0.2">
      <c r="A1966" s="6"/>
    </row>
    <row r="1967" spans="1:1" ht="12.75" customHeight="1" x14ac:dyDescent="0.2">
      <c r="A1967" s="6"/>
    </row>
    <row r="1968" spans="1:1" ht="12.75" customHeight="1" x14ac:dyDescent="0.2">
      <c r="A1968" s="6"/>
    </row>
    <row r="1969" spans="1:1" ht="12.75" customHeight="1" x14ac:dyDescent="0.2">
      <c r="A1969" s="6"/>
    </row>
    <row r="1970" spans="1:1" ht="12.75" customHeight="1" x14ac:dyDescent="0.2">
      <c r="A1970" s="6"/>
    </row>
    <row r="1971" spans="1:1" ht="12.75" customHeight="1" x14ac:dyDescent="0.2">
      <c r="A1971" s="6"/>
    </row>
    <row r="1972" spans="1:1" ht="12.75" customHeight="1" x14ac:dyDescent="0.2">
      <c r="A1972" s="6"/>
    </row>
    <row r="1973" spans="1:1" ht="12.75" customHeight="1" x14ac:dyDescent="0.2">
      <c r="A1973" s="6"/>
    </row>
    <row r="1974" spans="1:1" ht="12.75" customHeight="1" x14ac:dyDescent="0.2">
      <c r="A1974" s="6"/>
    </row>
    <row r="1975" spans="1:1" ht="12.75" customHeight="1" x14ac:dyDescent="0.2">
      <c r="A1975" s="6"/>
    </row>
    <row r="1976" spans="1:1" ht="12.75" customHeight="1" x14ac:dyDescent="0.2">
      <c r="A1976" s="6"/>
    </row>
    <row r="1977" spans="1:1" ht="12.75" customHeight="1" x14ac:dyDescent="0.2">
      <c r="A1977" s="6"/>
    </row>
    <row r="1978" spans="1:1" ht="12.75" customHeight="1" x14ac:dyDescent="0.2">
      <c r="A1978" s="6"/>
    </row>
    <row r="1979" spans="1:1" ht="12.75" customHeight="1" x14ac:dyDescent="0.2">
      <c r="A1979" s="6"/>
    </row>
    <row r="1980" spans="1:1" ht="12.75" customHeight="1" x14ac:dyDescent="0.2">
      <c r="A1980" s="6"/>
    </row>
    <row r="1981" spans="1:1" ht="12.75" customHeight="1" x14ac:dyDescent="0.2">
      <c r="A1981" s="6"/>
    </row>
    <row r="1982" spans="1:1" ht="12.75" customHeight="1" x14ac:dyDescent="0.2">
      <c r="A1982" s="6"/>
    </row>
    <row r="1983" spans="1:1" ht="12.75" customHeight="1" x14ac:dyDescent="0.2">
      <c r="A1983" s="6"/>
    </row>
    <row r="1984" spans="1:1" ht="12.75" customHeight="1" x14ac:dyDescent="0.2">
      <c r="A1984" s="6"/>
    </row>
    <row r="1985" spans="1:1" ht="12.75" customHeight="1" x14ac:dyDescent="0.2">
      <c r="A1985" s="6"/>
    </row>
    <row r="1986" spans="1:1" ht="12.75" customHeight="1" x14ac:dyDescent="0.2">
      <c r="A1986" s="6"/>
    </row>
    <row r="1987" spans="1:1" ht="12.75" customHeight="1" x14ac:dyDescent="0.2">
      <c r="A1987" s="6"/>
    </row>
    <row r="1988" spans="1:1" ht="12.75" customHeight="1" x14ac:dyDescent="0.2">
      <c r="A1988" s="6"/>
    </row>
    <row r="1989" spans="1:1" ht="12.75" customHeight="1" x14ac:dyDescent="0.2">
      <c r="A1989" s="6"/>
    </row>
    <row r="1990" spans="1:1" ht="12.75" customHeight="1" x14ac:dyDescent="0.2">
      <c r="A1990" s="6"/>
    </row>
    <row r="1991" spans="1:1" ht="12.75" customHeight="1" x14ac:dyDescent="0.2">
      <c r="A1991" s="6"/>
    </row>
    <row r="1992" spans="1:1" ht="12.75" customHeight="1" x14ac:dyDescent="0.2">
      <c r="A1992" s="6"/>
    </row>
    <row r="1993" spans="1:1" ht="12.75" customHeight="1" x14ac:dyDescent="0.2">
      <c r="A1993" s="6"/>
    </row>
    <row r="1994" spans="1:1" ht="12.75" customHeight="1" x14ac:dyDescent="0.2">
      <c r="A1994" s="6"/>
    </row>
    <row r="1995" spans="1:1" ht="12.75" customHeight="1" x14ac:dyDescent="0.2">
      <c r="A1995" s="6"/>
    </row>
    <row r="1996" spans="1:1" ht="12.75" customHeight="1" x14ac:dyDescent="0.2">
      <c r="A1996" s="6"/>
    </row>
    <row r="1997" spans="1:1" ht="12.75" customHeight="1" x14ac:dyDescent="0.2">
      <c r="A1997" s="6"/>
    </row>
    <row r="1998" spans="1:1" ht="12.75" customHeight="1" x14ac:dyDescent="0.2">
      <c r="A1998" s="6"/>
    </row>
    <row r="1999" spans="1:1" ht="12.75" customHeight="1" x14ac:dyDescent="0.2">
      <c r="A1999" s="6"/>
    </row>
    <row r="2000" spans="1:1" ht="12.75" customHeight="1" x14ac:dyDescent="0.2">
      <c r="A2000" s="6"/>
    </row>
    <row r="2001" spans="1:1" ht="12.75" customHeight="1" x14ac:dyDescent="0.2">
      <c r="A2001" s="6"/>
    </row>
    <row r="2002" spans="1:1" ht="12.75" customHeight="1" x14ac:dyDescent="0.2">
      <c r="A2002" s="6"/>
    </row>
    <row r="2003" spans="1:1" ht="12.75" customHeight="1" x14ac:dyDescent="0.2">
      <c r="A2003" s="6"/>
    </row>
    <row r="2004" spans="1:1" ht="12.75" customHeight="1" x14ac:dyDescent="0.2">
      <c r="A2004" s="6"/>
    </row>
    <row r="2005" spans="1:1" ht="12.75" customHeight="1" x14ac:dyDescent="0.2">
      <c r="A2005" s="6"/>
    </row>
    <row r="2006" spans="1:1" ht="12.75" customHeight="1" x14ac:dyDescent="0.2">
      <c r="A2006" s="6"/>
    </row>
    <row r="2007" spans="1:1" ht="12.75" customHeight="1" x14ac:dyDescent="0.2">
      <c r="A2007" s="6"/>
    </row>
    <row r="2008" spans="1:1" ht="12.75" customHeight="1" x14ac:dyDescent="0.2">
      <c r="A2008" s="6"/>
    </row>
    <row r="2009" spans="1:1" ht="12.75" customHeight="1" x14ac:dyDescent="0.2">
      <c r="A2009" s="6"/>
    </row>
    <row r="2010" spans="1:1" ht="12.75" customHeight="1" x14ac:dyDescent="0.2">
      <c r="A2010" s="6"/>
    </row>
    <row r="2011" spans="1:1" ht="12.75" customHeight="1" x14ac:dyDescent="0.2">
      <c r="A2011" s="6"/>
    </row>
    <row r="2012" spans="1:1" ht="12.75" customHeight="1" x14ac:dyDescent="0.2">
      <c r="A2012" s="6"/>
    </row>
    <row r="2013" spans="1:1" ht="12.75" customHeight="1" x14ac:dyDescent="0.2">
      <c r="A2013" s="6"/>
    </row>
    <row r="2014" spans="1:1" ht="12.75" customHeight="1" x14ac:dyDescent="0.2">
      <c r="A2014" s="6"/>
    </row>
    <row r="2015" spans="1:1" ht="12.75" customHeight="1" x14ac:dyDescent="0.2">
      <c r="A2015" s="6"/>
    </row>
    <row r="2016" spans="1:1" ht="12.75" customHeight="1" x14ac:dyDescent="0.2">
      <c r="A2016" s="6"/>
    </row>
    <row r="2017" spans="1:1" ht="12.75" customHeight="1" x14ac:dyDescent="0.2">
      <c r="A2017" s="6"/>
    </row>
    <row r="2018" spans="1:1" ht="12.75" customHeight="1" x14ac:dyDescent="0.2">
      <c r="A2018" s="6"/>
    </row>
    <row r="2019" spans="1:1" ht="12.75" customHeight="1" x14ac:dyDescent="0.2">
      <c r="A2019" s="6"/>
    </row>
    <row r="2020" spans="1:1" ht="12.75" customHeight="1" x14ac:dyDescent="0.2">
      <c r="A2020" s="6"/>
    </row>
    <row r="2021" spans="1:1" ht="12.75" customHeight="1" x14ac:dyDescent="0.2">
      <c r="A2021" s="6"/>
    </row>
    <row r="2022" spans="1:1" ht="12.75" customHeight="1" x14ac:dyDescent="0.2">
      <c r="A2022" s="6"/>
    </row>
    <row r="2023" spans="1:1" ht="12.75" customHeight="1" x14ac:dyDescent="0.2">
      <c r="A2023" s="6"/>
    </row>
    <row r="2024" spans="1:1" ht="12.75" customHeight="1" x14ac:dyDescent="0.2">
      <c r="A2024" s="6"/>
    </row>
    <row r="2025" spans="1:1" ht="12.75" customHeight="1" x14ac:dyDescent="0.2">
      <c r="A2025" s="6"/>
    </row>
    <row r="2026" spans="1:1" ht="12.75" customHeight="1" x14ac:dyDescent="0.2">
      <c r="A2026" s="6"/>
    </row>
    <row r="2027" spans="1:1" ht="12.75" customHeight="1" x14ac:dyDescent="0.2">
      <c r="A2027" s="6"/>
    </row>
    <row r="2028" spans="1:1" ht="12.75" customHeight="1" x14ac:dyDescent="0.2">
      <c r="A2028" s="6"/>
    </row>
    <row r="2029" spans="1:1" ht="12.75" customHeight="1" x14ac:dyDescent="0.2">
      <c r="A2029" s="6"/>
    </row>
    <row r="2030" spans="1:1" ht="12.75" customHeight="1" x14ac:dyDescent="0.2">
      <c r="A2030" s="6"/>
    </row>
    <row r="2031" spans="1:1" ht="12.75" customHeight="1" x14ac:dyDescent="0.2">
      <c r="A2031" s="6"/>
    </row>
    <row r="2032" spans="1:1" ht="12.75" customHeight="1" x14ac:dyDescent="0.2">
      <c r="A2032" s="6"/>
    </row>
    <row r="2033" spans="1:1" ht="12.75" customHeight="1" x14ac:dyDescent="0.2">
      <c r="A2033" s="6"/>
    </row>
    <row r="2034" spans="1:1" ht="12.75" customHeight="1" x14ac:dyDescent="0.2">
      <c r="A2034" s="6"/>
    </row>
    <row r="2035" spans="1:1" ht="12.75" customHeight="1" x14ac:dyDescent="0.2">
      <c r="A2035" s="6"/>
    </row>
    <row r="2036" spans="1:1" ht="12.75" customHeight="1" x14ac:dyDescent="0.2">
      <c r="A2036" s="6"/>
    </row>
    <row r="2037" spans="1:1" ht="12.75" customHeight="1" x14ac:dyDescent="0.2">
      <c r="A2037" s="6"/>
    </row>
    <row r="2038" spans="1:1" ht="12.75" customHeight="1" x14ac:dyDescent="0.2">
      <c r="A2038" s="6"/>
    </row>
    <row r="2039" spans="1:1" ht="12.75" customHeight="1" x14ac:dyDescent="0.2">
      <c r="A2039" s="6"/>
    </row>
    <row r="2040" spans="1:1" ht="12.75" customHeight="1" x14ac:dyDescent="0.2">
      <c r="A2040" s="6"/>
    </row>
    <row r="2041" spans="1:1" ht="12.75" customHeight="1" x14ac:dyDescent="0.2">
      <c r="A2041" s="6"/>
    </row>
    <row r="2042" spans="1:1" ht="12.75" customHeight="1" x14ac:dyDescent="0.2">
      <c r="A2042" s="6"/>
    </row>
    <row r="2043" spans="1:1" ht="12.75" customHeight="1" x14ac:dyDescent="0.2">
      <c r="A2043" s="6"/>
    </row>
    <row r="2044" spans="1:1" ht="12.75" customHeight="1" x14ac:dyDescent="0.2">
      <c r="A2044" s="6"/>
    </row>
    <row r="2045" spans="1:1" ht="12.75" customHeight="1" x14ac:dyDescent="0.2">
      <c r="A2045" s="6"/>
    </row>
    <row r="2046" spans="1:1" ht="12.75" customHeight="1" x14ac:dyDescent="0.2">
      <c r="A2046" s="6"/>
    </row>
    <row r="2047" spans="1:1" ht="12.75" customHeight="1" x14ac:dyDescent="0.2">
      <c r="A2047" s="6"/>
    </row>
    <row r="2048" spans="1:1" ht="12.75" customHeight="1" x14ac:dyDescent="0.2">
      <c r="A2048" s="6"/>
    </row>
    <row r="2049" spans="1:1" ht="12.75" customHeight="1" x14ac:dyDescent="0.2">
      <c r="A2049" s="6"/>
    </row>
    <row r="2050" spans="1:1" ht="12.75" customHeight="1" x14ac:dyDescent="0.2">
      <c r="A2050" s="6"/>
    </row>
    <row r="2051" spans="1:1" ht="12.75" customHeight="1" x14ac:dyDescent="0.2">
      <c r="A2051" s="6"/>
    </row>
    <row r="2052" spans="1:1" ht="12.75" customHeight="1" x14ac:dyDescent="0.2">
      <c r="A2052" s="6"/>
    </row>
    <row r="2053" spans="1:1" ht="12.75" customHeight="1" x14ac:dyDescent="0.2">
      <c r="A2053" s="6"/>
    </row>
    <row r="2054" spans="1:1" ht="12.75" customHeight="1" x14ac:dyDescent="0.2">
      <c r="A2054" s="6"/>
    </row>
    <row r="2055" spans="1:1" ht="12.75" customHeight="1" x14ac:dyDescent="0.2">
      <c r="A2055" s="6"/>
    </row>
    <row r="2056" spans="1:1" ht="12.75" customHeight="1" x14ac:dyDescent="0.2">
      <c r="A2056" s="6"/>
    </row>
    <row r="2057" spans="1:1" ht="12.75" customHeight="1" x14ac:dyDescent="0.2">
      <c r="A2057" s="6"/>
    </row>
    <row r="2058" spans="1:1" ht="12.75" customHeight="1" x14ac:dyDescent="0.2">
      <c r="A2058" s="6"/>
    </row>
    <row r="2059" spans="1:1" ht="12.75" customHeight="1" x14ac:dyDescent="0.2">
      <c r="A2059" s="6"/>
    </row>
    <row r="2060" spans="1:1" ht="12.75" customHeight="1" x14ac:dyDescent="0.2">
      <c r="A2060" s="6"/>
    </row>
    <row r="2061" spans="1:1" ht="12.75" customHeight="1" x14ac:dyDescent="0.2">
      <c r="A2061" s="6"/>
    </row>
    <row r="2062" spans="1:1" ht="12.75" customHeight="1" x14ac:dyDescent="0.2">
      <c r="A2062" s="6"/>
    </row>
    <row r="2063" spans="1:1" ht="12.75" customHeight="1" x14ac:dyDescent="0.2">
      <c r="A2063" s="6"/>
    </row>
    <row r="2064" spans="1:1" ht="12.75" customHeight="1" x14ac:dyDescent="0.2">
      <c r="A2064" s="6"/>
    </row>
    <row r="2065" spans="1:1" ht="12.75" customHeight="1" x14ac:dyDescent="0.2">
      <c r="A2065" s="6"/>
    </row>
    <row r="2066" spans="1:1" ht="12.75" customHeight="1" x14ac:dyDescent="0.2">
      <c r="A2066" s="6"/>
    </row>
    <row r="2067" spans="1:1" ht="12.75" customHeight="1" x14ac:dyDescent="0.2">
      <c r="A2067" s="6"/>
    </row>
    <row r="2068" spans="1:1" ht="12.75" customHeight="1" x14ac:dyDescent="0.2">
      <c r="A2068" s="6"/>
    </row>
    <row r="2069" spans="1:1" ht="12.75" customHeight="1" x14ac:dyDescent="0.2">
      <c r="A2069" s="6"/>
    </row>
    <row r="2070" spans="1:1" ht="12.75" customHeight="1" x14ac:dyDescent="0.2">
      <c r="A2070" s="6"/>
    </row>
    <row r="2071" spans="1:1" ht="12.75" customHeight="1" x14ac:dyDescent="0.2">
      <c r="A2071" s="6"/>
    </row>
    <row r="2072" spans="1:1" ht="12.75" customHeight="1" x14ac:dyDescent="0.2">
      <c r="A2072" s="6"/>
    </row>
    <row r="2073" spans="1:1" ht="12.75" customHeight="1" x14ac:dyDescent="0.2">
      <c r="A2073" s="6"/>
    </row>
    <row r="2074" spans="1:1" ht="12.75" customHeight="1" x14ac:dyDescent="0.2">
      <c r="A2074" s="6"/>
    </row>
    <row r="2075" spans="1:1" ht="12.75" customHeight="1" x14ac:dyDescent="0.2">
      <c r="A2075" s="6"/>
    </row>
    <row r="2076" spans="1:1" ht="12.75" customHeight="1" x14ac:dyDescent="0.2">
      <c r="A2076" s="6"/>
    </row>
    <row r="2077" spans="1:1" ht="12.75" customHeight="1" x14ac:dyDescent="0.2">
      <c r="A2077" s="6"/>
    </row>
    <row r="2078" spans="1:1" ht="12.75" customHeight="1" x14ac:dyDescent="0.2">
      <c r="A2078" s="6"/>
    </row>
    <row r="2079" spans="1:1" ht="12.75" customHeight="1" x14ac:dyDescent="0.2">
      <c r="A2079" s="6"/>
    </row>
    <row r="2080" spans="1:1" ht="12.75" customHeight="1" x14ac:dyDescent="0.2">
      <c r="A2080" s="6"/>
    </row>
    <row r="2081" spans="1:1" ht="12.75" customHeight="1" x14ac:dyDescent="0.2">
      <c r="A2081" s="6"/>
    </row>
    <row r="2082" spans="1:1" ht="12.75" customHeight="1" x14ac:dyDescent="0.2">
      <c r="A2082" s="6"/>
    </row>
    <row r="2083" spans="1:1" ht="12.75" customHeight="1" x14ac:dyDescent="0.2">
      <c r="A2083" s="6"/>
    </row>
    <row r="2084" spans="1:1" ht="12.75" customHeight="1" x14ac:dyDescent="0.2">
      <c r="A2084" s="6"/>
    </row>
    <row r="2085" spans="1:1" ht="12.75" customHeight="1" x14ac:dyDescent="0.2">
      <c r="A2085" s="6"/>
    </row>
    <row r="2086" spans="1:1" ht="12.75" customHeight="1" x14ac:dyDescent="0.2">
      <c r="A2086" s="6"/>
    </row>
    <row r="2087" spans="1:1" ht="12.75" customHeight="1" x14ac:dyDescent="0.2">
      <c r="A2087" s="6"/>
    </row>
    <row r="2088" spans="1:1" ht="12.75" customHeight="1" x14ac:dyDescent="0.2">
      <c r="A2088" s="6"/>
    </row>
    <row r="2089" spans="1:1" ht="12.75" customHeight="1" x14ac:dyDescent="0.2">
      <c r="A2089" s="6"/>
    </row>
    <row r="2090" spans="1:1" ht="12.75" customHeight="1" x14ac:dyDescent="0.2">
      <c r="A2090" s="6"/>
    </row>
    <row r="2091" spans="1:1" ht="12.75" customHeight="1" x14ac:dyDescent="0.2">
      <c r="A2091" s="6"/>
    </row>
    <row r="2092" spans="1:1" ht="12.75" customHeight="1" x14ac:dyDescent="0.2">
      <c r="A2092" s="6"/>
    </row>
    <row r="2093" spans="1:1" ht="12.75" customHeight="1" x14ac:dyDescent="0.2">
      <c r="A2093" s="6"/>
    </row>
    <row r="2094" spans="1:1" ht="12.75" customHeight="1" x14ac:dyDescent="0.2">
      <c r="A2094" s="6"/>
    </row>
    <row r="2095" spans="1:1" ht="12.75" customHeight="1" x14ac:dyDescent="0.2">
      <c r="A2095" s="6"/>
    </row>
    <row r="2096" spans="1:1" ht="12.75" customHeight="1" x14ac:dyDescent="0.2">
      <c r="A2096" s="6"/>
    </row>
    <row r="2097" spans="1:1" ht="12.75" customHeight="1" x14ac:dyDescent="0.2">
      <c r="A2097" s="6"/>
    </row>
    <row r="2098" spans="1:1" ht="12.75" customHeight="1" x14ac:dyDescent="0.2">
      <c r="A2098" s="6"/>
    </row>
    <row r="2099" spans="1:1" ht="12.75" customHeight="1" x14ac:dyDescent="0.2">
      <c r="A2099" s="6"/>
    </row>
    <row r="2100" spans="1:1" ht="12.75" customHeight="1" x14ac:dyDescent="0.2">
      <c r="A2100" s="6"/>
    </row>
    <row r="2101" spans="1:1" ht="12.75" customHeight="1" x14ac:dyDescent="0.2">
      <c r="A2101" s="6"/>
    </row>
    <row r="2102" spans="1:1" ht="12.75" customHeight="1" x14ac:dyDescent="0.2">
      <c r="A2102" s="6"/>
    </row>
    <row r="2103" spans="1:1" ht="12.75" customHeight="1" x14ac:dyDescent="0.2">
      <c r="A2103" s="6"/>
    </row>
    <row r="2104" spans="1:1" ht="12.75" customHeight="1" x14ac:dyDescent="0.2">
      <c r="A2104" s="6"/>
    </row>
    <row r="2105" spans="1:1" ht="12.75" customHeight="1" x14ac:dyDescent="0.2">
      <c r="A2105" s="6"/>
    </row>
    <row r="2106" spans="1:1" ht="12.75" customHeight="1" x14ac:dyDescent="0.2">
      <c r="A2106" s="6"/>
    </row>
    <row r="2107" spans="1:1" ht="12.75" customHeight="1" x14ac:dyDescent="0.2">
      <c r="A2107" s="6"/>
    </row>
    <row r="2108" spans="1:1" ht="12.75" customHeight="1" x14ac:dyDescent="0.2">
      <c r="A2108" s="6"/>
    </row>
    <row r="2109" spans="1:1" ht="12.75" customHeight="1" x14ac:dyDescent="0.2">
      <c r="A2109" s="6"/>
    </row>
    <row r="2110" spans="1:1" ht="12.75" customHeight="1" x14ac:dyDescent="0.2">
      <c r="A2110" s="6"/>
    </row>
    <row r="2111" spans="1:1" ht="12.75" customHeight="1" x14ac:dyDescent="0.2">
      <c r="A2111" s="6"/>
    </row>
    <row r="2112" spans="1:1" ht="12.75" customHeight="1" x14ac:dyDescent="0.2">
      <c r="A2112" s="6"/>
    </row>
    <row r="2113" spans="1:1" ht="12.75" customHeight="1" x14ac:dyDescent="0.2">
      <c r="A2113" s="6"/>
    </row>
    <row r="2114" spans="1:1" ht="12.75" customHeight="1" x14ac:dyDescent="0.2">
      <c r="A2114" s="6"/>
    </row>
    <row r="2115" spans="1:1" ht="12.75" customHeight="1" x14ac:dyDescent="0.2">
      <c r="A2115" s="6"/>
    </row>
    <row r="2116" spans="1:1" ht="12.75" customHeight="1" x14ac:dyDescent="0.2">
      <c r="A2116" s="6"/>
    </row>
    <row r="2117" spans="1:1" ht="12.75" customHeight="1" x14ac:dyDescent="0.2">
      <c r="A2117" s="6"/>
    </row>
    <row r="2118" spans="1:1" ht="12.75" customHeight="1" x14ac:dyDescent="0.2">
      <c r="A2118" s="6"/>
    </row>
    <row r="2119" spans="1:1" ht="12.75" customHeight="1" x14ac:dyDescent="0.2">
      <c r="A2119" s="6"/>
    </row>
    <row r="2120" spans="1:1" ht="12.75" customHeight="1" x14ac:dyDescent="0.2">
      <c r="A2120" s="6"/>
    </row>
    <row r="2121" spans="1:1" ht="12.75" customHeight="1" x14ac:dyDescent="0.2">
      <c r="A2121" s="6"/>
    </row>
    <row r="2122" spans="1:1" ht="12.75" customHeight="1" x14ac:dyDescent="0.2">
      <c r="A2122" s="6"/>
    </row>
    <row r="2123" spans="1:1" ht="12.75" customHeight="1" x14ac:dyDescent="0.2">
      <c r="A2123" s="6"/>
    </row>
    <row r="2124" spans="1:1" ht="12.75" customHeight="1" x14ac:dyDescent="0.2">
      <c r="A2124" s="6"/>
    </row>
    <row r="2125" spans="1:1" ht="12.75" customHeight="1" x14ac:dyDescent="0.2">
      <c r="A2125" s="6"/>
    </row>
    <row r="2126" spans="1:1" ht="12.75" customHeight="1" x14ac:dyDescent="0.2">
      <c r="A2126" s="6"/>
    </row>
    <row r="2127" spans="1:1" ht="12.75" customHeight="1" x14ac:dyDescent="0.2">
      <c r="A2127" s="6"/>
    </row>
    <row r="2128" spans="1:1" ht="12.75" customHeight="1" x14ac:dyDescent="0.2">
      <c r="A2128" s="6"/>
    </row>
    <row r="2129" spans="1:1" ht="12.75" customHeight="1" x14ac:dyDescent="0.2">
      <c r="A2129" s="6"/>
    </row>
    <row r="2130" spans="1:1" ht="12.75" customHeight="1" x14ac:dyDescent="0.2">
      <c r="A2130" s="6"/>
    </row>
    <row r="2131" spans="1:1" ht="12.75" customHeight="1" x14ac:dyDescent="0.2">
      <c r="A2131" s="6"/>
    </row>
    <row r="2132" spans="1:1" ht="12.75" customHeight="1" x14ac:dyDescent="0.2">
      <c r="A2132" s="6"/>
    </row>
    <row r="2133" spans="1:1" ht="12.75" customHeight="1" x14ac:dyDescent="0.2">
      <c r="A2133" s="6"/>
    </row>
    <row r="2134" spans="1:1" ht="12.75" customHeight="1" x14ac:dyDescent="0.2">
      <c r="A2134" s="6"/>
    </row>
    <row r="2135" spans="1:1" ht="12.75" customHeight="1" x14ac:dyDescent="0.2">
      <c r="A2135" s="6"/>
    </row>
    <row r="2136" spans="1:1" ht="12.75" customHeight="1" x14ac:dyDescent="0.2">
      <c r="A2136" s="6"/>
    </row>
    <row r="2137" spans="1:1" ht="12.75" customHeight="1" x14ac:dyDescent="0.2">
      <c r="A2137" s="6"/>
    </row>
    <row r="2138" spans="1:1" ht="12.75" customHeight="1" x14ac:dyDescent="0.2">
      <c r="A2138" s="6"/>
    </row>
    <row r="2139" spans="1:1" ht="12.75" customHeight="1" x14ac:dyDescent="0.2">
      <c r="A2139" s="6"/>
    </row>
    <row r="2140" spans="1:1" ht="12.75" customHeight="1" x14ac:dyDescent="0.2">
      <c r="A2140" s="6"/>
    </row>
    <row r="2141" spans="1:1" ht="12.75" customHeight="1" x14ac:dyDescent="0.2">
      <c r="A2141" s="6"/>
    </row>
    <row r="2142" spans="1:1" ht="12.75" customHeight="1" x14ac:dyDescent="0.2">
      <c r="A2142" s="6"/>
    </row>
    <row r="2143" spans="1:1" ht="12.75" customHeight="1" x14ac:dyDescent="0.2">
      <c r="A2143" s="6"/>
    </row>
    <row r="2144" spans="1:1" ht="12.75" customHeight="1" x14ac:dyDescent="0.2">
      <c r="A2144" s="6"/>
    </row>
    <row r="2145" spans="1:1" ht="12.75" customHeight="1" x14ac:dyDescent="0.2">
      <c r="A2145" s="6"/>
    </row>
    <row r="2146" spans="1:1" ht="12.75" customHeight="1" x14ac:dyDescent="0.2">
      <c r="A2146" s="6"/>
    </row>
    <row r="2147" spans="1:1" ht="12.75" customHeight="1" x14ac:dyDescent="0.2">
      <c r="A2147" s="6"/>
    </row>
    <row r="2148" spans="1:1" ht="12.75" customHeight="1" x14ac:dyDescent="0.2">
      <c r="A2148" s="6"/>
    </row>
    <row r="2149" spans="1:1" ht="12.75" customHeight="1" x14ac:dyDescent="0.2">
      <c r="A2149" s="6"/>
    </row>
    <row r="2150" spans="1:1" ht="12.75" customHeight="1" x14ac:dyDescent="0.2">
      <c r="A2150" s="6"/>
    </row>
    <row r="2151" spans="1:1" ht="12.75" customHeight="1" x14ac:dyDescent="0.2">
      <c r="A2151" s="6"/>
    </row>
    <row r="2152" spans="1:1" ht="12.75" customHeight="1" x14ac:dyDescent="0.2">
      <c r="A2152" s="6"/>
    </row>
    <row r="2153" spans="1:1" ht="12.75" customHeight="1" x14ac:dyDescent="0.2">
      <c r="A2153" s="6"/>
    </row>
    <row r="2154" spans="1:1" ht="12.75" customHeight="1" x14ac:dyDescent="0.2">
      <c r="A2154" s="6"/>
    </row>
    <row r="2155" spans="1:1" ht="12.75" customHeight="1" x14ac:dyDescent="0.2">
      <c r="A2155" s="6"/>
    </row>
    <row r="2156" spans="1:1" ht="12.75" customHeight="1" x14ac:dyDescent="0.2">
      <c r="A2156" s="6"/>
    </row>
    <row r="2157" spans="1:1" ht="12.75" customHeight="1" x14ac:dyDescent="0.2">
      <c r="A2157" s="6"/>
    </row>
    <row r="2158" spans="1:1" ht="12.75" customHeight="1" x14ac:dyDescent="0.2">
      <c r="A2158" s="6"/>
    </row>
    <row r="2159" spans="1:1" ht="12.75" customHeight="1" x14ac:dyDescent="0.2">
      <c r="A2159" s="6"/>
    </row>
    <row r="2160" spans="1:1" ht="12.75" customHeight="1" x14ac:dyDescent="0.2">
      <c r="A2160" s="6"/>
    </row>
    <row r="2161" spans="1:1" ht="12.75" customHeight="1" x14ac:dyDescent="0.2">
      <c r="A2161" s="6"/>
    </row>
    <row r="2162" spans="1:1" ht="12.75" customHeight="1" x14ac:dyDescent="0.2">
      <c r="A2162" s="6"/>
    </row>
    <row r="2163" spans="1:1" ht="12.75" customHeight="1" x14ac:dyDescent="0.2">
      <c r="A2163" s="6"/>
    </row>
    <row r="2164" spans="1:1" ht="12.75" customHeight="1" x14ac:dyDescent="0.2">
      <c r="A2164" s="6"/>
    </row>
    <row r="2165" spans="1:1" ht="12.75" customHeight="1" x14ac:dyDescent="0.2">
      <c r="A2165" s="6"/>
    </row>
    <row r="2166" spans="1:1" ht="12.75" customHeight="1" x14ac:dyDescent="0.2">
      <c r="A2166" s="6"/>
    </row>
    <row r="2167" spans="1:1" ht="12.75" customHeight="1" x14ac:dyDescent="0.2">
      <c r="A2167" s="6"/>
    </row>
    <row r="2168" spans="1:1" ht="12.75" customHeight="1" x14ac:dyDescent="0.2">
      <c r="A2168" s="6"/>
    </row>
    <row r="2169" spans="1:1" ht="12.75" customHeight="1" x14ac:dyDescent="0.2">
      <c r="A2169" s="6"/>
    </row>
    <row r="2170" spans="1:1" ht="12.75" customHeight="1" x14ac:dyDescent="0.2">
      <c r="A2170" s="6"/>
    </row>
    <row r="2171" spans="1:1" ht="12.75" customHeight="1" x14ac:dyDescent="0.2">
      <c r="A2171" s="6"/>
    </row>
    <row r="2172" spans="1:1" ht="12.75" customHeight="1" x14ac:dyDescent="0.2">
      <c r="A2172" s="6"/>
    </row>
    <row r="2173" spans="1:1" ht="12.75" customHeight="1" x14ac:dyDescent="0.2">
      <c r="A2173" s="6"/>
    </row>
    <row r="2174" spans="1:1" ht="12.75" customHeight="1" x14ac:dyDescent="0.2">
      <c r="A2174" s="6"/>
    </row>
    <row r="2175" spans="1:1" ht="12.75" customHeight="1" x14ac:dyDescent="0.2">
      <c r="A2175" s="6"/>
    </row>
    <row r="2176" spans="1:1" ht="12.75" customHeight="1" x14ac:dyDescent="0.2">
      <c r="A2176" s="6"/>
    </row>
    <row r="2177" spans="1:1" ht="12.75" customHeight="1" x14ac:dyDescent="0.2">
      <c r="A2177" s="6"/>
    </row>
    <row r="2178" spans="1:1" ht="12.75" customHeight="1" x14ac:dyDescent="0.2">
      <c r="A2178" s="6"/>
    </row>
    <row r="2179" spans="1:1" ht="12.75" customHeight="1" x14ac:dyDescent="0.2">
      <c r="A2179" s="6"/>
    </row>
    <row r="2180" spans="1:1" ht="12.75" customHeight="1" x14ac:dyDescent="0.2">
      <c r="A2180" s="6"/>
    </row>
    <row r="2181" spans="1:1" ht="12.75" customHeight="1" x14ac:dyDescent="0.2">
      <c r="A2181" s="6"/>
    </row>
    <row r="2182" spans="1:1" ht="12.75" customHeight="1" x14ac:dyDescent="0.2">
      <c r="A2182" s="6"/>
    </row>
    <row r="2183" spans="1:1" ht="12.75" customHeight="1" x14ac:dyDescent="0.2">
      <c r="A2183" s="6"/>
    </row>
    <row r="2184" spans="1:1" ht="12.75" customHeight="1" x14ac:dyDescent="0.2">
      <c r="A2184" s="6"/>
    </row>
    <row r="2185" spans="1:1" ht="12.75" customHeight="1" x14ac:dyDescent="0.2">
      <c r="A2185" s="6"/>
    </row>
    <row r="2186" spans="1:1" ht="12.75" customHeight="1" x14ac:dyDescent="0.2">
      <c r="A2186" s="6"/>
    </row>
    <row r="2187" spans="1:1" ht="12.75" customHeight="1" x14ac:dyDescent="0.2">
      <c r="A2187" s="6"/>
    </row>
    <row r="2188" spans="1:1" ht="12.75" customHeight="1" x14ac:dyDescent="0.2">
      <c r="A2188" s="6"/>
    </row>
    <row r="2189" spans="1:1" ht="12.75" customHeight="1" x14ac:dyDescent="0.2">
      <c r="A2189" s="6"/>
    </row>
    <row r="2190" spans="1:1" ht="12.75" customHeight="1" x14ac:dyDescent="0.2">
      <c r="A2190" s="6"/>
    </row>
    <row r="2191" spans="1:1" ht="12.75" customHeight="1" x14ac:dyDescent="0.2">
      <c r="A2191" s="6"/>
    </row>
    <row r="2192" spans="1:1" ht="12.75" customHeight="1" x14ac:dyDescent="0.2">
      <c r="A2192" s="6"/>
    </row>
    <row r="2193" spans="1:1" ht="12.75" customHeight="1" x14ac:dyDescent="0.2">
      <c r="A2193" s="6"/>
    </row>
    <row r="2194" spans="1:1" ht="12.75" customHeight="1" x14ac:dyDescent="0.2">
      <c r="A2194" s="6"/>
    </row>
    <row r="2195" spans="1:1" ht="12.75" customHeight="1" x14ac:dyDescent="0.2">
      <c r="A2195" s="6"/>
    </row>
    <row r="2196" spans="1:1" ht="12.75" customHeight="1" x14ac:dyDescent="0.2">
      <c r="A2196" s="6"/>
    </row>
    <row r="2197" spans="1:1" ht="12.75" customHeight="1" x14ac:dyDescent="0.2">
      <c r="A2197" s="6"/>
    </row>
    <row r="2198" spans="1:1" ht="12.75" customHeight="1" x14ac:dyDescent="0.2">
      <c r="A2198" s="6"/>
    </row>
    <row r="2199" spans="1:1" ht="12.75" customHeight="1" x14ac:dyDescent="0.2">
      <c r="A2199" s="6"/>
    </row>
    <row r="2200" spans="1:1" ht="12.75" customHeight="1" x14ac:dyDescent="0.2">
      <c r="A2200" s="6"/>
    </row>
    <row r="2201" spans="1:1" ht="12.75" customHeight="1" x14ac:dyDescent="0.2">
      <c r="A2201" s="6"/>
    </row>
    <row r="2202" spans="1:1" ht="12.75" customHeight="1" x14ac:dyDescent="0.2">
      <c r="A2202" s="6"/>
    </row>
    <row r="2203" spans="1:1" ht="12.75" customHeight="1" x14ac:dyDescent="0.2">
      <c r="A2203" s="6"/>
    </row>
    <row r="2204" spans="1:1" ht="12.75" customHeight="1" x14ac:dyDescent="0.2">
      <c r="A2204" s="6"/>
    </row>
    <row r="2205" spans="1:1" ht="12.75" customHeight="1" x14ac:dyDescent="0.2">
      <c r="A2205" s="6"/>
    </row>
    <row r="2206" spans="1:1" ht="12.75" customHeight="1" x14ac:dyDescent="0.2">
      <c r="A2206" s="6"/>
    </row>
    <row r="2207" spans="1:1" ht="12.75" customHeight="1" x14ac:dyDescent="0.2">
      <c r="A2207" s="6"/>
    </row>
    <row r="2208" spans="1:1" ht="12.75" customHeight="1" x14ac:dyDescent="0.2">
      <c r="A2208" s="6"/>
    </row>
    <row r="2209" spans="1:1" ht="12.75" customHeight="1" x14ac:dyDescent="0.2">
      <c r="A2209" s="6"/>
    </row>
    <row r="2210" spans="1:1" ht="12.75" customHeight="1" x14ac:dyDescent="0.2">
      <c r="A2210" s="6"/>
    </row>
    <row r="2211" spans="1:1" ht="12.75" customHeight="1" x14ac:dyDescent="0.2">
      <c r="A2211" s="6"/>
    </row>
    <row r="2212" spans="1:1" ht="12.75" customHeight="1" x14ac:dyDescent="0.2">
      <c r="A2212" s="6"/>
    </row>
    <row r="2213" spans="1:1" ht="12.75" customHeight="1" x14ac:dyDescent="0.2">
      <c r="A2213" s="6"/>
    </row>
    <row r="2214" spans="1:1" ht="12.75" customHeight="1" x14ac:dyDescent="0.2">
      <c r="A2214" s="6"/>
    </row>
    <row r="2215" spans="1:1" ht="12.75" customHeight="1" x14ac:dyDescent="0.2">
      <c r="A2215" s="6"/>
    </row>
    <row r="2216" spans="1:1" ht="12.75" customHeight="1" x14ac:dyDescent="0.2">
      <c r="A2216" s="6"/>
    </row>
    <row r="2217" spans="1:1" ht="12.75" customHeight="1" x14ac:dyDescent="0.2">
      <c r="A2217" s="6"/>
    </row>
    <row r="2218" spans="1:1" ht="12.75" customHeight="1" x14ac:dyDescent="0.2">
      <c r="A2218" s="6"/>
    </row>
    <row r="2219" spans="1:1" ht="12.75" customHeight="1" x14ac:dyDescent="0.2">
      <c r="A2219" s="6"/>
    </row>
    <row r="2220" spans="1:1" ht="12.75" customHeight="1" x14ac:dyDescent="0.2">
      <c r="A2220" s="6"/>
    </row>
    <row r="2221" spans="1:1" ht="12.75" customHeight="1" x14ac:dyDescent="0.2">
      <c r="A2221" s="6"/>
    </row>
    <row r="2222" spans="1:1" ht="12.75" customHeight="1" x14ac:dyDescent="0.2">
      <c r="A2222" s="6"/>
    </row>
    <row r="2223" spans="1:1" ht="12.75" customHeight="1" x14ac:dyDescent="0.2">
      <c r="A2223" s="6"/>
    </row>
    <row r="2224" spans="1:1" ht="12.75" customHeight="1" x14ac:dyDescent="0.2">
      <c r="A2224" s="6"/>
    </row>
    <row r="2225" spans="1:1" ht="12.75" customHeight="1" x14ac:dyDescent="0.2">
      <c r="A2225" s="6"/>
    </row>
    <row r="2226" spans="1:1" ht="12.75" customHeight="1" x14ac:dyDescent="0.2">
      <c r="A2226" s="6"/>
    </row>
    <row r="2227" spans="1:1" ht="12.75" customHeight="1" x14ac:dyDescent="0.2">
      <c r="A2227" s="6"/>
    </row>
    <row r="2228" spans="1:1" ht="12.75" customHeight="1" x14ac:dyDescent="0.2">
      <c r="A2228" s="6"/>
    </row>
    <row r="2229" spans="1:1" ht="12.75" customHeight="1" x14ac:dyDescent="0.2">
      <c r="A2229" s="6"/>
    </row>
    <row r="2230" spans="1:1" ht="12.75" customHeight="1" x14ac:dyDescent="0.2">
      <c r="A2230" s="6"/>
    </row>
    <row r="2231" spans="1:1" ht="12.75" customHeight="1" x14ac:dyDescent="0.2">
      <c r="A2231" s="6"/>
    </row>
    <row r="2232" spans="1:1" ht="12.75" customHeight="1" x14ac:dyDescent="0.2">
      <c r="A2232" s="6"/>
    </row>
    <row r="2233" spans="1:1" ht="12.75" customHeight="1" x14ac:dyDescent="0.2">
      <c r="A2233" s="6"/>
    </row>
    <row r="2234" spans="1:1" ht="12.75" customHeight="1" x14ac:dyDescent="0.2">
      <c r="A2234" s="6"/>
    </row>
    <row r="2235" spans="1:1" ht="12.75" customHeight="1" x14ac:dyDescent="0.2">
      <c r="A2235" s="6"/>
    </row>
    <row r="2236" spans="1:1" ht="12.75" customHeight="1" x14ac:dyDescent="0.2">
      <c r="A2236" s="6"/>
    </row>
    <row r="2237" spans="1:1" ht="12.75" customHeight="1" x14ac:dyDescent="0.2">
      <c r="A2237" s="6"/>
    </row>
    <row r="2238" spans="1:1" ht="12.75" customHeight="1" x14ac:dyDescent="0.2">
      <c r="A2238" s="6"/>
    </row>
    <row r="2239" spans="1:1" ht="12.75" customHeight="1" x14ac:dyDescent="0.2">
      <c r="A2239" s="6"/>
    </row>
    <row r="2240" spans="1:1" ht="12.75" customHeight="1" x14ac:dyDescent="0.2">
      <c r="A2240" s="6"/>
    </row>
    <row r="2241" spans="1:1" ht="12.75" customHeight="1" x14ac:dyDescent="0.2">
      <c r="A2241" s="6"/>
    </row>
    <row r="2242" spans="1:1" ht="12.75" customHeight="1" x14ac:dyDescent="0.2">
      <c r="A2242" s="6"/>
    </row>
    <row r="2243" spans="1:1" ht="12.75" customHeight="1" x14ac:dyDescent="0.2">
      <c r="A2243" s="6"/>
    </row>
    <row r="2244" spans="1:1" ht="12.75" customHeight="1" x14ac:dyDescent="0.2">
      <c r="A2244" s="6"/>
    </row>
    <row r="2245" spans="1:1" ht="12.75" customHeight="1" x14ac:dyDescent="0.2">
      <c r="A2245" s="6"/>
    </row>
    <row r="2246" spans="1:1" ht="12.75" customHeight="1" x14ac:dyDescent="0.2">
      <c r="A2246" s="6"/>
    </row>
    <row r="2247" spans="1:1" ht="12.75" customHeight="1" x14ac:dyDescent="0.2">
      <c r="A2247" s="6"/>
    </row>
    <row r="2248" spans="1:1" ht="12.75" customHeight="1" x14ac:dyDescent="0.2">
      <c r="A2248" s="6"/>
    </row>
    <row r="2249" spans="1:1" ht="12.75" customHeight="1" x14ac:dyDescent="0.2">
      <c r="A2249" s="6"/>
    </row>
    <row r="2250" spans="1:1" ht="12.75" customHeight="1" x14ac:dyDescent="0.2">
      <c r="A2250" s="6"/>
    </row>
    <row r="2251" spans="1:1" ht="12.75" customHeight="1" x14ac:dyDescent="0.2">
      <c r="A2251" s="6"/>
    </row>
    <row r="2252" spans="1:1" ht="12.75" customHeight="1" x14ac:dyDescent="0.2">
      <c r="A2252" s="6"/>
    </row>
    <row r="2253" spans="1:1" ht="12.75" customHeight="1" x14ac:dyDescent="0.2">
      <c r="A2253" s="6"/>
    </row>
    <row r="2254" spans="1:1" ht="12.75" customHeight="1" x14ac:dyDescent="0.2">
      <c r="A2254" s="6"/>
    </row>
    <row r="2255" spans="1:1" ht="12.75" customHeight="1" x14ac:dyDescent="0.2">
      <c r="A2255" s="6"/>
    </row>
    <row r="2256" spans="1:1" ht="12.75" customHeight="1" x14ac:dyDescent="0.2">
      <c r="A2256" s="6"/>
    </row>
    <row r="2257" spans="1:1" ht="12.75" customHeight="1" x14ac:dyDescent="0.2">
      <c r="A2257" s="6"/>
    </row>
    <row r="2258" spans="1:1" ht="12.75" customHeight="1" x14ac:dyDescent="0.2">
      <c r="A2258" s="6"/>
    </row>
    <row r="2259" spans="1:1" ht="12.75" customHeight="1" x14ac:dyDescent="0.2">
      <c r="A2259" s="6"/>
    </row>
    <row r="2260" spans="1:1" ht="12.75" customHeight="1" x14ac:dyDescent="0.2">
      <c r="A2260" s="6"/>
    </row>
    <row r="2261" spans="1:1" ht="12.75" customHeight="1" x14ac:dyDescent="0.2">
      <c r="A2261" s="6"/>
    </row>
    <row r="2262" spans="1:1" ht="12.75" customHeight="1" x14ac:dyDescent="0.2">
      <c r="A2262" s="6"/>
    </row>
    <row r="2263" spans="1:1" ht="12.75" customHeight="1" x14ac:dyDescent="0.2">
      <c r="A2263" s="6"/>
    </row>
    <row r="2264" spans="1:1" ht="12.75" customHeight="1" x14ac:dyDescent="0.2">
      <c r="A2264" s="6"/>
    </row>
    <row r="2265" spans="1:1" ht="12.75" customHeight="1" x14ac:dyDescent="0.2">
      <c r="A2265" s="6"/>
    </row>
    <row r="2266" spans="1:1" ht="12.75" customHeight="1" x14ac:dyDescent="0.2">
      <c r="A2266" s="6"/>
    </row>
    <row r="2267" spans="1:1" ht="12.75" customHeight="1" x14ac:dyDescent="0.2">
      <c r="A2267" s="6"/>
    </row>
    <row r="2268" spans="1:1" ht="12.75" customHeight="1" x14ac:dyDescent="0.2">
      <c r="A2268" s="6"/>
    </row>
    <row r="2269" spans="1:1" ht="12.75" customHeight="1" x14ac:dyDescent="0.2">
      <c r="A2269" s="6"/>
    </row>
    <row r="2270" spans="1:1" ht="12.75" customHeight="1" x14ac:dyDescent="0.2">
      <c r="A2270" s="6"/>
    </row>
    <row r="2271" spans="1:1" ht="12.75" customHeight="1" x14ac:dyDescent="0.2">
      <c r="A2271" s="6"/>
    </row>
    <row r="2272" spans="1:1" ht="12.75" customHeight="1" x14ac:dyDescent="0.2">
      <c r="A2272" s="6"/>
    </row>
    <row r="2273" spans="1:1" ht="12.75" customHeight="1" x14ac:dyDescent="0.2">
      <c r="A2273" s="6"/>
    </row>
    <row r="2274" spans="1:1" ht="12.75" customHeight="1" x14ac:dyDescent="0.2">
      <c r="A2274" s="6"/>
    </row>
    <row r="2275" spans="1:1" ht="12.75" customHeight="1" x14ac:dyDescent="0.2">
      <c r="A2275" s="6"/>
    </row>
    <row r="2276" spans="1:1" ht="12.75" customHeight="1" x14ac:dyDescent="0.2">
      <c r="A2276" s="6"/>
    </row>
    <row r="2277" spans="1:1" ht="12.75" customHeight="1" x14ac:dyDescent="0.2">
      <c r="A2277" s="6"/>
    </row>
    <row r="2278" spans="1:1" ht="12.75" customHeight="1" x14ac:dyDescent="0.2">
      <c r="A2278" s="6"/>
    </row>
    <row r="2279" spans="1:1" ht="12.75" customHeight="1" x14ac:dyDescent="0.2">
      <c r="A2279" s="6"/>
    </row>
    <row r="2280" spans="1:1" ht="12.75" customHeight="1" x14ac:dyDescent="0.2">
      <c r="A2280" s="6"/>
    </row>
    <row r="2281" spans="1:1" ht="12.75" customHeight="1" x14ac:dyDescent="0.2">
      <c r="A2281" s="6"/>
    </row>
    <row r="2282" spans="1:1" ht="12.75" customHeight="1" x14ac:dyDescent="0.2">
      <c r="A2282" s="6"/>
    </row>
    <row r="2283" spans="1:1" ht="12.75" customHeight="1" x14ac:dyDescent="0.2">
      <c r="A2283" s="6"/>
    </row>
    <row r="2284" spans="1:1" ht="12.75" customHeight="1" x14ac:dyDescent="0.2">
      <c r="A2284" s="6"/>
    </row>
    <row r="2285" spans="1:1" ht="12.75" customHeight="1" x14ac:dyDescent="0.2">
      <c r="A2285" s="6"/>
    </row>
    <row r="2286" spans="1:1" ht="12.75" customHeight="1" x14ac:dyDescent="0.2">
      <c r="A2286" s="6"/>
    </row>
    <row r="2287" spans="1:1" ht="12.75" customHeight="1" x14ac:dyDescent="0.2">
      <c r="A2287" s="6"/>
    </row>
    <row r="2288" spans="1:1" ht="12.75" customHeight="1" x14ac:dyDescent="0.2">
      <c r="A2288" s="6"/>
    </row>
    <row r="2289" spans="1:1" ht="12.75" customHeight="1" x14ac:dyDescent="0.2">
      <c r="A2289" s="6"/>
    </row>
    <row r="2290" spans="1:1" ht="12.75" customHeight="1" x14ac:dyDescent="0.2">
      <c r="A2290" s="6"/>
    </row>
    <row r="2291" spans="1:1" ht="12.75" customHeight="1" x14ac:dyDescent="0.2">
      <c r="A2291" s="6"/>
    </row>
    <row r="2292" spans="1:1" ht="12.75" customHeight="1" x14ac:dyDescent="0.2">
      <c r="A2292" s="6"/>
    </row>
    <row r="2293" spans="1:1" ht="12.75" customHeight="1" x14ac:dyDescent="0.2">
      <c r="A2293" s="6"/>
    </row>
    <row r="2294" spans="1:1" ht="12.75" customHeight="1" x14ac:dyDescent="0.2">
      <c r="A2294" s="6"/>
    </row>
    <row r="2295" spans="1:1" ht="12.75" customHeight="1" x14ac:dyDescent="0.2">
      <c r="A2295" s="6"/>
    </row>
    <row r="2296" spans="1:1" ht="12.75" customHeight="1" x14ac:dyDescent="0.2">
      <c r="A2296" s="6"/>
    </row>
    <row r="2297" spans="1:1" ht="12.75" customHeight="1" x14ac:dyDescent="0.2">
      <c r="A2297" s="6"/>
    </row>
    <row r="2298" spans="1:1" ht="12.75" customHeight="1" x14ac:dyDescent="0.2">
      <c r="A2298" s="6"/>
    </row>
    <row r="2299" spans="1:1" ht="12.75" customHeight="1" x14ac:dyDescent="0.2">
      <c r="A2299" s="6"/>
    </row>
    <row r="2300" spans="1:1" ht="12.75" customHeight="1" x14ac:dyDescent="0.2">
      <c r="A2300" s="6"/>
    </row>
    <row r="2301" spans="1:1" ht="12.75" customHeight="1" x14ac:dyDescent="0.2">
      <c r="A2301" s="6"/>
    </row>
    <row r="2302" spans="1:1" ht="12.75" customHeight="1" x14ac:dyDescent="0.2">
      <c r="A2302" s="6"/>
    </row>
    <row r="2303" spans="1:1" ht="12.75" customHeight="1" x14ac:dyDescent="0.2">
      <c r="A2303" s="6"/>
    </row>
    <row r="2304" spans="1:1" ht="12.75" customHeight="1" x14ac:dyDescent="0.2">
      <c r="A2304" s="6"/>
    </row>
    <row r="2305" spans="1:1" ht="12.75" customHeight="1" x14ac:dyDescent="0.2">
      <c r="A2305" s="6"/>
    </row>
    <row r="2306" spans="1:1" ht="12.75" customHeight="1" x14ac:dyDescent="0.2">
      <c r="A2306" s="6"/>
    </row>
    <row r="2307" spans="1:1" ht="12.75" customHeight="1" x14ac:dyDescent="0.2">
      <c r="A2307" s="6"/>
    </row>
    <row r="2308" spans="1:1" ht="12.75" customHeight="1" x14ac:dyDescent="0.2">
      <c r="A2308" s="6"/>
    </row>
    <row r="2309" spans="1:1" ht="12.75" customHeight="1" x14ac:dyDescent="0.2">
      <c r="A2309" s="6"/>
    </row>
    <row r="2310" spans="1:1" ht="12.75" customHeight="1" x14ac:dyDescent="0.2">
      <c r="A2310" s="6"/>
    </row>
    <row r="2311" spans="1:1" ht="12.75" customHeight="1" x14ac:dyDescent="0.2">
      <c r="A2311" s="6"/>
    </row>
    <row r="2312" spans="1:1" ht="12.75" customHeight="1" x14ac:dyDescent="0.2">
      <c r="A2312" s="6"/>
    </row>
    <row r="2313" spans="1:1" ht="12.75" customHeight="1" x14ac:dyDescent="0.2">
      <c r="A2313" s="6"/>
    </row>
    <row r="2314" spans="1:1" ht="12.75" customHeight="1" x14ac:dyDescent="0.2">
      <c r="A2314" s="6"/>
    </row>
    <row r="2315" spans="1:1" ht="12.75" customHeight="1" x14ac:dyDescent="0.2">
      <c r="A2315" s="6"/>
    </row>
  </sheetData>
  <dataConsolidate/>
  <dataValidations count="1">
    <dataValidation type="list" allowBlank="1" showInputMessage="1" showErrorMessage="1" sqref="B3" xr:uid="{00000000-0002-0000-0400-000000000000}">
      <formula1>$B$6:$B$11</formula1>
    </dataValidation>
  </dataValidations>
  <pageMargins left="0.7" right="0.7" top="0.75" bottom="0.75" header="0.3" footer="0.3"/>
  <pageSetup orientation="portrait" horizontalDpi="4294967293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T1041"/>
  <sheetViews>
    <sheetView zoomScaleNormal="100" workbookViewId="0">
      <selection activeCell="U31" sqref="U31"/>
    </sheetView>
  </sheetViews>
  <sheetFormatPr defaultColWidth="9.140625" defaultRowHeight="12.75" customHeight="1" x14ac:dyDescent="0.2"/>
  <cols>
    <col min="1" max="1" width="15.85546875" style="82" customWidth="1"/>
    <col min="2" max="19" width="8.28515625" style="80" customWidth="1"/>
    <col min="20" max="20" width="4.42578125" style="80" customWidth="1"/>
    <col min="21" max="72" width="11.7109375" style="80" customWidth="1"/>
    <col min="73" max="73" width="11.7109375" style="87" customWidth="1"/>
    <col min="74" max="75" width="11.7109375" style="80" customWidth="1"/>
    <col min="76" max="76" width="11.7109375" style="87" customWidth="1"/>
    <col min="77" max="123" width="11.7109375" style="80" customWidth="1"/>
    <col min="124" max="16384" width="9.140625" style="80"/>
  </cols>
  <sheetData>
    <row r="1" spans="1:28" ht="65.099999999999994" customHeight="1" x14ac:dyDescent="0.2">
      <c r="A1" s="170" t="s">
        <v>89</v>
      </c>
    </row>
    <row r="2" spans="1:28" ht="17.25" customHeight="1" x14ac:dyDescent="0.2">
      <c r="A2" s="214"/>
      <c r="B2" s="217">
        <v>2007</v>
      </c>
      <c r="C2" s="217">
        <v>2008</v>
      </c>
      <c r="D2" s="217">
        <v>2009</v>
      </c>
      <c r="E2" s="217">
        <v>2010</v>
      </c>
      <c r="F2" s="217">
        <v>2011</v>
      </c>
      <c r="G2" s="217">
        <v>2012</v>
      </c>
      <c r="H2" s="217">
        <v>2013</v>
      </c>
      <c r="I2" s="217">
        <v>2014</v>
      </c>
      <c r="J2" s="217">
        <v>2015</v>
      </c>
      <c r="K2" s="216">
        <v>2016</v>
      </c>
      <c r="L2" s="216">
        <v>2017</v>
      </c>
      <c r="M2" s="216">
        <v>2018</v>
      </c>
      <c r="N2" s="216">
        <v>2019</v>
      </c>
      <c r="O2" s="216">
        <v>2020</v>
      </c>
      <c r="P2" s="216">
        <v>2021</v>
      </c>
      <c r="Q2" s="216">
        <v>2022</v>
      </c>
      <c r="R2" s="216">
        <v>2023</v>
      </c>
      <c r="S2" s="216">
        <v>2024</v>
      </c>
      <c r="X2" s="81"/>
      <c r="Y2" s="81"/>
      <c r="Z2" s="81"/>
      <c r="AA2" s="81"/>
      <c r="AB2" s="81"/>
    </row>
    <row r="3" spans="1:28" ht="17.25" customHeight="1" x14ac:dyDescent="0.2">
      <c r="A3" s="214" t="s">
        <v>1</v>
      </c>
      <c r="B3" s="215">
        <v>67.199996999999996</v>
      </c>
      <c r="C3" s="215">
        <v>55.740001999999997</v>
      </c>
      <c r="D3" s="215">
        <v>42.130001</v>
      </c>
      <c r="E3" s="215">
        <v>47.599997999999999</v>
      </c>
      <c r="F3" s="215">
        <v>54.09</v>
      </c>
      <c r="G3" s="215">
        <v>56.799999</v>
      </c>
      <c r="H3" s="215">
        <v>72.129997000000003</v>
      </c>
      <c r="I3" s="215">
        <v>79.730002999999996</v>
      </c>
      <c r="J3" s="215">
        <v>84.199996999999996</v>
      </c>
      <c r="K3" s="214"/>
      <c r="L3" s="214"/>
      <c r="M3" s="214"/>
      <c r="N3" s="214"/>
      <c r="O3" s="214"/>
      <c r="P3" s="214"/>
      <c r="Q3" s="214"/>
      <c r="R3" s="214"/>
      <c r="S3" s="214"/>
      <c r="X3" s="81"/>
      <c r="Y3" s="81"/>
      <c r="Z3" s="81"/>
      <c r="AA3" s="81"/>
      <c r="AB3" s="81"/>
    </row>
    <row r="4" spans="1:28" ht="17.25" customHeight="1" x14ac:dyDescent="0.2">
      <c r="A4" s="214"/>
      <c r="B4" s="214"/>
      <c r="C4" s="214">
        <f>C3/B3-1</f>
        <v>-0.17053564749415095</v>
      </c>
      <c r="D4" s="214">
        <f t="shared" ref="D4:J4" si="0">D3/C3-1</f>
        <v>-0.24416936691175573</v>
      </c>
      <c r="E4" s="214">
        <f t="shared" si="0"/>
        <v>0.12983614693007017</v>
      </c>
      <c r="F4" s="214">
        <f t="shared" si="0"/>
        <v>0.13634458556069706</v>
      </c>
      <c r="G4" s="214">
        <f t="shared" si="0"/>
        <v>5.0101663893510784E-2</v>
      </c>
      <c r="H4" s="214">
        <f t="shared" si="0"/>
        <v>0.26989433573757649</v>
      </c>
      <c r="I4" s="214">
        <f t="shared" si="0"/>
        <v>0.10536540019542762</v>
      </c>
      <c r="J4" s="214">
        <f t="shared" si="0"/>
        <v>5.6064139367961729E-2</v>
      </c>
      <c r="W4" s="81"/>
      <c r="X4" s="81"/>
      <c r="Y4" s="81"/>
      <c r="Z4" s="81"/>
      <c r="AA4" s="81"/>
      <c r="AB4" s="81"/>
    </row>
    <row r="5" spans="1:28" ht="17.25" customHeight="1" x14ac:dyDescent="0.2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W5" s="81"/>
      <c r="X5" s="81"/>
      <c r="Y5" s="81"/>
      <c r="Z5" s="81"/>
      <c r="AA5" s="81"/>
      <c r="AB5" s="81"/>
    </row>
    <row r="6" spans="1:28" ht="17.25" customHeight="1" x14ac:dyDescent="0.2">
      <c r="A6" s="214"/>
      <c r="B6" s="214"/>
      <c r="C6" s="214">
        <f>C3/$B$3-1</f>
        <v>-0.17053564749415095</v>
      </c>
      <c r="D6" s="214">
        <f t="shared" ref="D6:J6" si="1">D3/$B$3-1</f>
        <v>-0.37306543332137343</v>
      </c>
      <c r="E6" s="214">
        <f t="shared" si="1"/>
        <v>-0.29166666480654746</v>
      </c>
      <c r="F6" s="214">
        <f t="shared" si="1"/>
        <v>-0.19508924978077002</v>
      </c>
      <c r="G6" s="214">
        <f t="shared" si="1"/>
        <v>-0.15476188190901252</v>
      </c>
      <c r="H6" s="214">
        <f t="shared" si="1"/>
        <v>7.3363098513233638E-2</v>
      </c>
      <c r="I6" s="214">
        <f t="shared" si="1"/>
        <v>0.18645843094308479</v>
      </c>
      <c r="J6" s="214">
        <f t="shared" si="1"/>
        <v>0.25297620176977098</v>
      </c>
      <c r="K6" s="214"/>
      <c r="L6" s="214"/>
      <c r="M6" s="214"/>
      <c r="N6" s="214"/>
      <c r="O6" s="214"/>
      <c r="P6" s="214"/>
      <c r="Q6" s="214"/>
      <c r="R6" s="214"/>
      <c r="S6" s="214"/>
      <c r="W6" s="81"/>
      <c r="X6" s="81"/>
      <c r="Y6" s="81"/>
      <c r="Z6" s="81"/>
      <c r="AA6" s="81"/>
      <c r="AB6" s="81"/>
    </row>
    <row r="7" spans="1:28" ht="17.25" customHeight="1" x14ac:dyDescent="0.2">
      <c r="A7" s="214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W7" s="81"/>
      <c r="X7" s="81"/>
      <c r="Y7" s="81"/>
      <c r="Z7" s="81"/>
      <c r="AA7" s="81"/>
      <c r="AB7" s="81"/>
    </row>
    <row r="8" spans="1:28" ht="17.25" customHeight="1" x14ac:dyDescent="0.2">
      <c r="A8" s="214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W8" s="81"/>
      <c r="X8" s="81"/>
      <c r="Y8" s="81"/>
      <c r="Z8" s="81"/>
      <c r="AA8" s="81"/>
      <c r="AB8" s="81"/>
    </row>
    <row r="9" spans="1:28" ht="17.25" customHeight="1" x14ac:dyDescent="0.2">
      <c r="A9" s="214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W9" s="81"/>
      <c r="X9" s="81"/>
      <c r="Y9" s="81"/>
      <c r="Z9" s="81"/>
      <c r="AA9" s="81"/>
      <c r="AB9" s="81"/>
    </row>
    <row r="10" spans="1:28" ht="17.25" customHeight="1" x14ac:dyDescent="0.2">
      <c r="A10" s="214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W10" s="81"/>
      <c r="X10" s="81"/>
      <c r="Y10" s="81"/>
      <c r="Z10" s="81"/>
      <c r="AA10" s="81"/>
      <c r="AB10" s="81"/>
    </row>
    <row r="11" spans="1:28" ht="17.25" customHeight="1" x14ac:dyDescent="0.2">
      <c r="A11" s="214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W11" s="81"/>
      <c r="X11" s="81"/>
      <c r="Y11" s="81"/>
      <c r="Z11" s="81"/>
      <c r="AA11" s="81"/>
      <c r="AB11" s="81"/>
    </row>
    <row r="12" spans="1:28" ht="17.25" customHeight="1" x14ac:dyDescent="0.2">
      <c r="A12" s="214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W12" s="81"/>
      <c r="X12" s="81"/>
      <c r="Y12" s="81"/>
      <c r="Z12" s="81"/>
      <c r="AA12" s="81"/>
      <c r="AB12" s="81"/>
    </row>
    <row r="13" spans="1:28" ht="17.25" customHeight="1" x14ac:dyDescent="0.2">
      <c r="A13" s="214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W13" s="81"/>
      <c r="X13" s="81"/>
      <c r="Y13" s="81"/>
      <c r="Z13" s="81"/>
      <c r="AA13" s="81"/>
      <c r="AB13" s="81"/>
    </row>
    <row r="14" spans="1:28" ht="17.25" customHeight="1" x14ac:dyDescent="0.2">
      <c r="A14" s="214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</row>
    <row r="15" spans="1:28" ht="17.25" customHeight="1" x14ac:dyDescent="0.2">
      <c r="A15" s="214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</row>
    <row r="16" spans="1:28" ht="17.25" customHeight="1" x14ac:dyDescent="0.2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</row>
    <row r="17" spans="1:176" ht="17.25" customHeight="1" x14ac:dyDescent="0.2">
      <c r="A17" s="214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</row>
    <row r="18" spans="1:176" ht="17.25" customHeight="1" x14ac:dyDescent="0.2">
      <c r="A18" s="214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</row>
    <row r="19" spans="1:176" ht="17.25" customHeight="1" x14ac:dyDescent="0.2">
      <c r="A19" s="214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</row>
    <row r="20" spans="1:176" ht="17.25" customHeight="1" x14ac:dyDescent="0.2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</row>
    <row r="21" spans="1:176" ht="17.25" customHeight="1" x14ac:dyDescent="0.2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</row>
    <row r="22" spans="1:176" ht="17.25" customHeight="1" x14ac:dyDescent="0.2">
      <c r="A22" s="214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</row>
    <row r="23" spans="1:176" ht="17.25" customHeight="1" x14ac:dyDescent="0.2">
      <c r="A23" s="214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</row>
    <row r="24" spans="1:176" ht="17.25" customHeight="1" x14ac:dyDescent="0.2">
      <c r="A24" s="214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</row>
    <row r="25" spans="1:176" ht="17.25" customHeight="1" x14ac:dyDescent="0.2">
      <c r="A25" s="214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</row>
    <row r="26" spans="1:176" ht="17.25" customHeight="1" x14ac:dyDescent="0.2">
      <c r="A26" s="209"/>
      <c r="B26" s="206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</row>
    <row r="27" spans="1:176" ht="23.25" customHeight="1" x14ac:dyDescent="0.2">
      <c r="A27" s="85" t="s">
        <v>86</v>
      </c>
      <c r="B27" s="86" t="s">
        <v>0</v>
      </c>
      <c r="C27" s="86" t="s">
        <v>1</v>
      </c>
      <c r="D27" s="86" t="s">
        <v>2</v>
      </c>
      <c r="E27" s="86" t="s">
        <v>3</v>
      </c>
      <c r="F27" s="86" t="s">
        <v>4</v>
      </c>
      <c r="G27" s="86" t="s">
        <v>5</v>
      </c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218"/>
      <c r="W27" s="86"/>
      <c r="X27" s="86"/>
      <c r="Y27" s="86"/>
      <c r="Z27" s="86"/>
      <c r="AA27" s="86"/>
      <c r="AH27" s="86"/>
      <c r="AI27" s="86"/>
      <c r="AJ27" s="86"/>
      <c r="AK27" s="86"/>
      <c r="AL27" s="86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</row>
    <row r="28" spans="1:176" ht="14.25" customHeight="1" x14ac:dyDescent="0.2">
      <c r="A28" s="85" t="s">
        <v>16</v>
      </c>
      <c r="B28" s="91">
        <f>AVERAGE(CI33:CI78,B79:B524)</f>
        <v>78.581793697309379</v>
      </c>
      <c r="C28" s="91">
        <f>AVERAGE(C33:C524)</f>
        <v>63.830792623983747</v>
      </c>
      <c r="D28" s="91">
        <f>AVERAGE(D33:D524)</f>
        <v>63.394837406504067</v>
      </c>
      <c r="E28" s="91">
        <f>AVERAGE(E33:E524)</f>
        <v>76.877316902438963</v>
      </c>
      <c r="F28" s="91">
        <f>AVERAGE(F33:F524)</f>
        <v>36.556666648373955</v>
      </c>
      <c r="G28" s="91">
        <f>AVERAGE(CJ33:CJ78,G79:G524)</f>
        <v>39.299596455156916</v>
      </c>
      <c r="H28" s="172"/>
      <c r="I28" s="17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89"/>
      <c r="V28" s="90"/>
      <c r="W28" s="90"/>
      <c r="X28" s="90"/>
      <c r="Y28" s="90"/>
      <c r="Z28" s="90"/>
      <c r="AA28" s="90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89"/>
      <c r="CG28" s="89"/>
    </row>
    <row r="29" spans="1:176" ht="14.25" customHeight="1" x14ac:dyDescent="0.2">
      <c r="A29" s="85" t="s">
        <v>64</v>
      </c>
      <c r="B29" s="88">
        <f>(B524-($B$33/2))/($B$33/2)</f>
        <v>0.61989037716356288</v>
      </c>
      <c r="C29" s="88">
        <f>(C524-$C$33)/$C$33</f>
        <v>0.38407747250345869</v>
      </c>
      <c r="D29" s="88">
        <f>(D524-$D$33)/$D$33</f>
        <v>0.73895157879677187</v>
      </c>
      <c r="E29" s="88">
        <f>(E524-$E$33)/$E$33</f>
        <v>0.79845424789616881</v>
      </c>
      <c r="F29" s="88">
        <f>(F524-$F$33)/$F$33</f>
        <v>-0.22535504453487581</v>
      </c>
      <c r="G29" s="88">
        <f>(G524-($G$33/2))/($G$33/2)</f>
        <v>-0.20665188048731314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89"/>
      <c r="V29" s="95"/>
      <c r="W29" s="95"/>
      <c r="X29" s="93"/>
      <c r="Y29" s="211"/>
      <c r="Z29" s="93"/>
      <c r="AB29" s="90"/>
      <c r="AC29" s="90"/>
      <c r="AD29" s="90"/>
      <c r="AE29" s="90"/>
      <c r="AF29" s="90"/>
      <c r="AG29" s="90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89"/>
      <c r="CG29" s="89"/>
    </row>
    <row r="30" spans="1:176" ht="14.25" customHeight="1" x14ac:dyDescent="0.2"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120"/>
      <c r="V30" s="95"/>
      <c r="W30" s="95"/>
      <c r="X30" s="94"/>
      <c r="Y30" s="94"/>
      <c r="Z30" s="94"/>
      <c r="AA30" s="94"/>
      <c r="AH30" s="95"/>
      <c r="AI30" s="95"/>
      <c r="AJ30" s="95"/>
      <c r="AK30" s="95"/>
      <c r="AL30" s="95"/>
    </row>
    <row r="31" spans="1:176" s="207" customFormat="1" ht="18.75" customHeight="1" x14ac:dyDescent="0.2">
      <c r="A31" s="212" t="s">
        <v>6</v>
      </c>
      <c r="B31" s="208" t="s">
        <v>54</v>
      </c>
      <c r="C31" s="208" t="s">
        <v>54</v>
      </c>
      <c r="D31" s="208" t="s">
        <v>54</v>
      </c>
      <c r="E31" s="208" t="s">
        <v>54</v>
      </c>
      <c r="F31" s="208" t="s">
        <v>54</v>
      </c>
      <c r="G31" s="208" t="s">
        <v>54</v>
      </c>
      <c r="H31" s="208"/>
      <c r="I31" s="208"/>
      <c r="J31" s="208"/>
      <c r="K31" s="208"/>
      <c r="L31" s="208"/>
      <c r="M31" s="208"/>
      <c r="N31" s="208"/>
      <c r="O31" s="208"/>
      <c r="P31" s="208"/>
      <c r="Q31" s="208"/>
      <c r="R31" s="208"/>
      <c r="S31" s="208"/>
      <c r="T31" s="120"/>
      <c r="U31" s="213"/>
      <c r="V31" s="213"/>
      <c r="W31" s="205"/>
      <c r="X31" s="203"/>
      <c r="Y31" s="203"/>
      <c r="Z31" s="203"/>
      <c r="AA31" s="203"/>
      <c r="AB31" s="204"/>
      <c r="AC31" s="204"/>
      <c r="AD31" s="204"/>
      <c r="AE31" s="204"/>
      <c r="AF31" s="204"/>
      <c r="AG31" s="204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5"/>
      <c r="BQ31" s="95"/>
      <c r="BR31" s="80"/>
      <c r="BS31" s="201"/>
      <c r="BT31" s="201"/>
      <c r="BU31" s="202"/>
      <c r="BV31" s="201"/>
      <c r="BW31" s="201"/>
      <c r="BX31" s="202"/>
      <c r="BY31" s="201"/>
      <c r="BZ31" s="201"/>
      <c r="CA31" s="202"/>
      <c r="CB31" s="80"/>
      <c r="CC31" s="202"/>
      <c r="CD31" s="202"/>
      <c r="CE31" s="202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80"/>
      <c r="EL31" s="80"/>
      <c r="EM31" s="80"/>
      <c r="EN31" s="80"/>
      <c r="EO31" s="80"/>
      <c r="EP31" s="80"/>
      <c r="EQ31" s="80"/>
      <c r="ER31" s="80"/>
      <c r="ES31" s="80"/>
      <c r="ET31" s="80"/>
      <c r="EU31" s="80"/>
      <c r="EV31" s="80"/>
      <c r="EW31" s="80"/>
      <c r="EX31" s="80"/>
      <c r="EY31" s="80"/>
      <c r="EZ31" s="80"/>
      <c r="FA31" s="80"/>
      <c r="FB31" s="80"/>
      <c r="FC31" s="80"/>
      <c r="FD31" s="80"/>
      <c r="FE31" s="80"/>
      <c r="FF31" s="80"/>
      <c r="FG31" s="80"/>
      <c r="FH31" s="80"/>
      <c r="FI31" s="80"/>
      <c r="FJ31" s="80"/>
      <c r="FK31" s="80"/>
      <c r="FL31" s="80"/>
      <c r="FM31" s="80"/>
      <c r="FN31" s="80"/>
      <c r="FO31" s="80"/>
      <c r="FP31" s="80"/>
      <c r="FQ31" s="80"/>
      <c r="FR31" s="80"/>
      <c r="FS31" s="80"/>
      <c r="FT31" s="80"/>
    </row>
    <row r="32" spans="1:176" s="104" customFormat="1" ht="12.75" customHeight="1" x14ac:dyDescent="0.2">
      <c r="A32" s="103"/>
      <c r="T32" s="80"/>
      <c r="U32" s="106"/>
      <c r="V32" s="106"/>
      <c r="W32" s="105"/>
      <c r="X32" s="105"/>
      <c r="Y32" s="105"/>
      <c r="Z32" s="105"/>
      <c r="AA32" s="105"/>
      <c r="AB32" s="106"/>
      <c r="AC32" s="105"/>
      <c r="AD32" s="105"/>
      <c r="AE32" s="105"/>
      <c r="AF32" s="105"/>
      <c r="AG32" s="105"/>
      <c r="AH32" s="106"/>
      <c r="AI32" s="105"/>
      <c r="AJ32" s="105"/>
      <c r="AK32" s="105"/>
      <c r="AL32" s="105"/>
      <c r="AM32" s="105"/>
      <c r="AN32" s="106"/>
      <c r="AO32" s="106"/>
      <c r="AP32" s="106"/>
      <c r="AQ32" s="106"/>
      <c r="AR32" s="106"/>
      <c r="AS32" s="124"/>
      <c r="AT32" s="124"/>
      <c r="AU32" s="106"/>
      <c r="AV32" s="106"/>
      <c r="AW32" s="106"/>
      <c r="AX32" s="106"/>
      <c r="AY32" s="106"/>
      <c r="AZ32" s="85"/>
      <c r="BA32" s="85"/>
      <c r="BB32" s="85"/>
      <c r="BC32" s="85"/>
      <c r="BD32" s="85"/>
      <c r="BE32" s="85"/>
      <c r="BF32" s="80"/>
      <c r="BG32" s="85"/>
      <c r="BH32" s="85"/>
      <c r="BI32" s="85"/>
      <c r="BJ32" s="85"/>
      <c r="BK32" s="85"/>
      <c r="BL32" s="80"/>
      <c r="BM32" s="85"/>
      <c r="BN32" s="85"/>
      <c r="BO32" s="85"/>
      <c r="BP32" s="85"/>
      <c r="BQ32" s="85"/>
      <c r="BR32" s="80"/>
      <c r="BS32" s="87"/>
      <c r="BT32" s="87"/>
      <c r="BU32" s="87"/>
      <c r="BV32" s="87"/>
      <c r="BW32" s="87"/>
      <c r="BX32" s="87"/>
      <c r="BY32" s="87"/>
      <c r="BZ32" s="87"/>
      <c r="CA32" s="87"/>
      <c r="CB32" s="80"/>
      <c r="CC32" s="87"/>
      <c r="CD32" s="87"/>
      <c r="CE32" s="87"/>
      <c r="CF32" s="80"/>
      <c r="CG32" s="87"/>
      <c r="CH32" s="87"/>
      <c r="CI32" s="87"/>
      <c r="CJ32" s="87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0"/>
      <c r="FK32" s="80"/>
      <c r="FL32" s="80"/>
      <c r="FM32" s="80"/>
      <c r="FN32" s="80"/>
      <c r="FO32" s="80"/>
      <c r="FP32" s="80"/>
      <c r="FQ32" s="80"/>
      <c r="FR32" s="80"/>
      <c r="FS32" s="80"/>
      <c r="FT32" s="80"/>
    </row>
    <row r="33" spans="1:114" ht="12.75" customHeight="1" x14ac:dyDescent="0.2">
      <c r="A33" s="107">
        <v>39293</v>
      </c>
      <c r="B33" s="108">
        <v>142.38000500000001</v>
      </c>
      <c r="C33" s="108">
        <v>67.199996999999996</v>
      </c>
      <c r="D33" s="108">
        <v>55.889999000000003</v>
      </c>
      <c r="E33" s="108">
        <v>67.279999000000004</v>
      </c>
      <c r="F33" s="108">
        <v>47.169998</v>
      </c>
      <c r="G33" s="108">
        <v>90.199996999999996</v>
      </c>
      <c r="U33" s="89">
        <f>C33/C85-1</f>
        <v>0.20559731949776383</v>
      </c>
      <c r="V33" s="89"/>
      <c r="W33" s="126"/>
      <c r="X33" s="126">
        <v>0</v>
      </c>
      <c r="Y33" s="126">
        <f>-0.0000000000004*X33^6 + 0.0000000003*X33^5 - 0.0000001*X33^4 + 0.00001*X33^3 - 0.0009*X33^2 + 0.0167*X33 - 0.0417</f>
        <v>-4.1700000000000001E-2</v>
      </c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6"/>
      <c r="CH33" s="126"/>
      <c r="CI33" s="126"/>
      <c r="CJ33" s="126"/>
      <c r="CK33" s="126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</row>
    <row r="34" spans="1:114" ht="12.75" customHeight="1" x14ac:dyDescent="0.2">
      <c r="A34" s="107">
        <v>39300</v>
      </c>
      <c r="B34" s="108">
        <v>143.720001</v>
      </c>
      <c r="C34" s="108">
        <v>68.300003000000004</v>
      </c>
      <c r="D34" s="108">
        <v>56.41</v>
      </c>
      <c r="E34" s="108">
        <v>69.680000000000007</v>
      </c>
      <c r="F34" s="108">
        <v>46.59</v>
      </c>
      <c r="G34" s="108">
        <v>90.449996999999996</v>
      </c>
      <c r="U34" s="89">
        <f>C34/$C$33-1</f>
        <v>1.6369137635527053E-2</v>
      </c>
      <c r="V34" s="89">
        <f>C34/$C$33-1</f>
        <v>1.6369137635527053E-2</v>
      </c>
      <c r="W34" s="126"/>
      <c r="X34" s="126">
        <f>C34/C33-1</f>
        <v>1.6369137635527053E-2</v>
      </c>
      <c r="Y34" s="126">
        <f t="shared" ref="Y34:Y97" si="2">-0.0000000000004*X34^6 + 0.0000000003*X34^5 - 0.0000001*X34^4 + 0.00001*X34^3 - 0.0009*X34^2 + 0.0167*X34 - 0.0417</f>
        <v>-4.142687651143323E-2</v>
      </c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26"/>
      <c r="CE34" s="126"/>
      <c r="CF34" s="126"/>
      <c r="CG34" s="126"/>
      <c r="CH34" s="126"/>
      <c r="CI34" s="126"/>
      <c r="CJ34" s="126"/>
      <c r="CK34" s="126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</row>
    <row r="35" spans="1:114" ht="12.75" customHeight="1" x14ac:dyDescent="0.2">
      <c r="A35" s="107">
        <v>39307</v>
      </c>
      <c r="B35" s="108">
        <v>143.05999800000001</v>
      </c>
      <c r="C35" s="108">
        <v>68.809997999999993</v>
      </c>
      <c r="D35" s="108">
        <v>55.959999000000003</v>
      </c>
      <c r="E35" s="108">
        <v>69.309997999999993</v>
      </c>
      <c r="F35" s="108">
        <v>45.400002000000001</v>
      </c>
      <c r="G35" s="108">
        <v>85.559997999999993</v>
      </c>
      <c r="U35" s="89">
        <f t="shared" ref="U35:U98" si="3">C35/$C$33-1</f>
        <v>2.3958349283854874E-2</v>
      </c>
      <c r="V35" s="89">
        <f t="shared" ref="V35:V98" si="4">C35/$C$33-1</f>
        <v>2.3958349283854874E-2</v>
      </c>
      <c r="W35" s="126"/>
      <c r="X35" s="126">
        <f t="shared" ref="X35:X98" si="5">C35/C34-1</f>
        <v>7.466983566603691E-3</v>
      </c>
      <c r="Y35" s="126">
        <f t="shared" si="2"/>
        <v>-4.1575351550533976E-2</v>
      </c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</row>
    <row r="36" spans="1:114" ht="12.75" customHeight="1" x14ac:dyDescent="0.2">
      <c r="A36" s="107">
        <v>39314</v>
      </c>
      <c r="B36" s="108">
        <v>146.85000600000001</v>
      </c>
      <c r="C36" s="108">
        <v>70.290001000000004</v>
      </c>
      <c r="D36" s="108">
        <v>57.66</v>
      </c>
      <c r="E36" s="108">
        <v>70.949996999999996</v>
      </c>
      <c r="F36" s="108">
        <v>47.540000999999997</v>
      </c>
      <c r="G36" s="108">
        <v>91.620002999999997</v>
      </c>
      <c r="U36" s="89">
        <f t="shared" si="3"/>
        <v>4.5982204433729468E-2</v>
      </c>
      <c r="V36" s="89">
        <f t="shared" si="4"/>
        <v>4.5982204433729468E-2</v>
      </c>
      <c r="W36" s="126"/>
      <c r="X36" s="126">
        <f t="shared" si="5"/>
        <v>2.1508545894740605E-2</v>
      </c>
      <c r="Y36" s="126">
        <f t="shared" si="2"/>
        <v>-4.1341223539868778E-2</v>
      </c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  <c r="BR36" s="126"/>
      <c r="BS36" s="126"/>
      <c r="BT36" s="126"/>
      <c r="BU36" s="126"/>
      <c r="BV36" s="126"/>
      <c r="BW36" s="126"/>
      <c r="BX36" s="126"/>
      <c r="BY36" s="126"/>
      <c r="BZ36" s="126"/>
      <c r="CA36" s="126"/>
      <c r="CB36" s="126"/>
      <c r="CC36" s="126"/>
      <c r="CD36" s="126"/>
      <c r="CE36" s="126"/>
      <c r="CF36" s="126"/>
      <c r="CG36" s="126"/>
      <c r="CH36" s="126"/>
      <c r="CI36" s="126"/>
      <c r="CJ36" s="126"/>
      <c r="CK36" s="126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/>
      <c r="DG36" s="87"/>
      <c r="DH36" s="87"/>
      <c r="DI36" s="87"/>
      <c r="DJ36" s="87"/>
    </row>
    <row r="37" spans="1:114" ht="12.75" customHeight="1" x14ac:dyDescent="0.2">
      <c r="A37" s="107">
        <v>39321</v>
      </c>
      <c r="B37" s="108">
        <v>146.220001</v>
      </c>
      <c r="C37" s="108">
        <v>69.5</v>
      </c>
      <c r="D37" s="108">
        <v>57.259998000000003</v>
      </c>
      <c r="E37" s="108">
        <v>70.220000999999996</v>
      </c>
      <c r="F37" s="108">
        <v>47.860000999999997</v>
      </c>
      <c r="G37" s="108">
        <v>94.489998</v>
      </c>
      <c r="U37" s="89">
        <f t="shared" si="3"/>
        <v>3.4226236647004749E-2</v>
      </c>
      <c r="V37" s="89">
        <f t="shared" si="4"/>
        <v>3.4226236647004749E-2</v>
      </c>
      <c r="W37" s="126"/>
      <c r="X37" s="126">
        <f t="shared" si="5"/>
        <v>-1.1239166151100211E-2</v>
      </c>
      <c r="Y37" s="126">
        <f t="shared" si="2"/>
        <v>-4.1887807775892349E-2</v>
      </c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</row>
    <row r="38" spans="1:114" ht="12.75" customHeight="1" x14ac:dyDescent="0.2">
      <c r="A38" s="107">
        <v>39329</v>
      </c>
      <c r="B38" s="108">
        <v>144.929993</v>
      </c>
      <c r="C38" s="108">
        <v>68.589995999999999</v>
      </c>
      <c r="D38" s="108">
        <v>56.330002</v>
      </c>
      <c r="E38" s="108">
        <v>68.779999000000004</v>
      </c>
      <c r="F38" s="108">
        <v>46.880001</v>
      </c>
      <c r="G38" s="108">
        <v>93.110000999999997</v>
      </c>
      <c r="U38" s="89">
        <f t="shared" si="3"/>
        <v>2.0684509851986999E-2</v>
      </c>
      <c r="V38" s="89">
        <f t="shared" si="4"/>
        <v>2.0684509851986999E-2</v>
      </c>
      <c r="W38" s="126"/>
      <c r="X38" s="126">
        <f t="shared" si="5"/>
        <v>-1.3093582733813003E-2</v>
      </c>
      <c r="Y38" s="126">
        <f t="shared" si="2"/>
        <v>-4.1918817151823433E-2</v>
      </c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87"/>
      <c r="CM38" s="87"/>
      <c r="CN38" s="87"/>
      <c r="CO38" s="87"/>
      <c r="CP38" s="87"/>
      <c r="CQ38" s="87"/>
      <c r="CR38" s="87"/>
      <c r="CS38" s="87"/>
      <c r="CT38" s="87"/>
      <c r="CU38" s="87"/>
      <c r="CV38" s="87"/>
      <c r="CW38" s="87"/>
      <c r="CX38" s="87"/>
      <c r="CY38" s="87"/>
      <c r="CZ38" s="87"/>
      <c r="DA38" s="87"/>
      <c r="DB38" s="87"/>
      <c r="DC38" s="87"/>
      <c r="DD38" s="87"/>
      <c r="DE38" s="87"/>
      <c r="DF38" s="87"/>
      <c r="DG38" s="87"/>
      <c r="DH38" s="87"/>
      <c r="DI38" s="87"/>
      <c r="DJ38" s="87"/>
    </row>
    <row r="39" spans="1:114" ht="12.75" customHeight="1" x14ac:dyDescent="0.2">
      <c r="A39" s="107">
        <v>39335</v>
      </c>
      <c r="B39" s="108">
        <v>147.38000500000001</v>
      </c>
      <c r="C39" s="108">
        <v>70.199996999999996</v>
      </c>
      <c r="D39" s="108">
        <v>56.91</v>
      </c>
      <c r="E39" s="108">
        <v>69.300003000000004</v>
      </c>
      <c r="F39" s="108">
        <v>47.529998999999997</v>
      </c>
      <c r="G39" s="108">
        <v>95.919998000000007</v>
      </c>
      <c r="U39" s="89">
        <f t="shared" si="3"/>
        <v>4.4642859135841872E-2</v>
      </c>
      <c r="V39" s="89">
        <f t="shared" si="4"/>
        <v>4.4642859135841872E-2</v>
      </c>
      <c r="W39" s="126"/>
      <c r="X39" s="126">
        <f t="shared" si="5"/>
        <v>2.34728253957035E-2</v>
      </c>
      <c r="Y39" s="126">
        <f t="shared" si="2"/>
        <v>-4.1308499562771904E-2</v>
      </c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</row>
    <row r="40" spans="1:114" ht="12.75" customHeight="1" x14ac:dyDescent="0.2">
      <c r="A40" s="107">
        <v>39342</v>
      </c>
      <c r="B40" s="108">
        <v>151.220001</v>
      </c>
      <c r="C40" s="108">
        <v>72.180000000000007</v>
      </c>
      <c r="D40" s="108">
        <v>58.23</v>
      </c>
      <c r="E40" s="108">
        <v>71.680000000000007</v>
      </c>
      <c r="F40" s="108">
        <v>49.110000999999997</v>
      </c>
      <c r="G40" s="108">
        <v>100.75</v>
      </c>
      <c r="U40" s="89">
        <f t="shared" si="3"/>
        <v>7.4107190808356815E-2</v>
      </c>
      <c r="V40" s="89">
        <f t="shared" si="4"/>
        <v>7.4107190808356815E-2</v>
      </c>
      <c r="W40" s="126"/>
      <c r="X40" s="126">
        <f t="shared" si="5"/>
        <v>2.8205172145520319E-2</v>
      </c>
      <c r="Y40" s="126">
        <f t="shared" si="2"/>
        <v>-4.1229689379414181E-2</v>
      </c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26"/>
      <c r="CE40" s="126"/>
      <c r="CF40" s="126"/>
      <c r="CG40" s="126"/>
      <c r="CH40" s="126"/>
      <c r="CI40" s="126"/>
      <c r="CJ40" s="126"/>
      <c r="CK40" s="126"/>
      <c r="CL40" s="87"/>
      <c r="CM40" s="87"/>
      <c r="CN40" s="87"/>
      <c r="CO40" s="87"/>
      <c r="CP40" s="87"/>
      <c r="CQ40" s="87"/>
      <c r="CR40" s="87"/>
      <c r="CS40" s="87"/>
      <c r="CT40" s="87"/>
      <c r="CU40" s="87"/>
      <c r="CV40" s="87"/>
      <c r="CW40" s="87"/>
      <c r="CX40" s="87"/>
      <c r="CY40" s="87"/>
      <c r="CZ40" s="87"/>
      <c r="DA40" s="87"/>
      <c r="DB40" s="87"/>
      <c r="DC40" s="87"/>
      <c r="DD40" s="87"/>
      <c r="DE40" s="87"/>
      <c r="DF40" s="87"/>
      <c r="DG40" s="87"/>
      <c r="DH40" s="87"/>
      <c r="DI40" s="87"/>
      <c r="DJ40" s="87"/>
    </row>
    <row r="41" spans="1:114" ht="12.75" customHeight="1" x14ac:dyDescent="0.2">
      <c r="A41" s="107">
        <v>39349</v>
      </c>
      <c r="B41" s="108">
        <v>151.199997</v>
      </c>
      <c r="C41" s="108">
        <v>71.510002</v>
      </c>
      <c r="D41" s="108">
        <v>58.369999</v>
      </c>
      <c r="E41" s="108">
        <v>70.830001999999993</v>
      </c>
      <c r="F41" s="108">
        <v>50.139999000000003</v>
      </c>
      <c r="G41" s="108">
        <v>103.779999</v>
      </c>
      <c r="U41" s="89">
        <f t="shared" si="3"/>
        <v>6.4136982029924905E-2</v>
      </c>
      <c r="V41" s="89">
        <f t="shared" si="4"/>
        <v>6.4136982029924905E-2</v>
      </c>
      <c r="W41" s="126"/>
      <c r="X41" s="126">
        <f t="shared" si="5"/>
        <v>-9.2823219728457307E-3</v>
      </c>
      <c r="Y41" s="126">
        <f t="shared" si="2"/>
        <v>-4.1855092330296141E-2</v>
      </c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26"/>
      <c r="CE41" s="126"/>
      <c r="CF41" s="126"/>
      <c r="CG41" s="126"/>
      <c r="CH41" s="126"/>
      <c r="CI41" s="126"/>
      <c r="CJ41" s="126"/>
      <c r="CK41" s="126"/>
      <c r="CL41" s="87"/>
      <c r="CM41" s="87"/>
      <c r="CN41" s="87"/>
      <c r="CO41" s="87"/>
      <c r="CP41" s="87"/>
      <c r="CQ41" s="87"/>
      <c r="CR41" s="87"/>
      <c r="CS41" s="87"/>
      <c r="CT41" s="87"/>
      <c r="CU41" s="87"/>
      <c r="CV41" s="87"/>
      <c r="CW41" s="87"/>
      <c r="CX41" s="87"/>
      <c r="CY41" s="87"/>
      <c r="CZ41" s="87"/>
      <c r="DA41" s="87"/>
      <c r="DB41" s="87"/>
      <c r="DC41" s="87"/>
      <c r="DD41" s="87"/>
      <c r="DE41" s="87"/>
      <c r="DF41" s="87"/>
      <c r="DG41" s="87"/>
      <c r="DH41" s="87"/>
      <c r="DI41" s="87"/>
      <c r="DJ41" s="87"/>
    </row>
    <row r="42" spans="1:114" ht="12.75" customHeight="1" x14ac:dyDescent="0.2">
      <c r="A42" s="107">
        <v>39356</v>
      </c>
      <c r="B42" s="108">
        <v>154.61000100000001</v>
      </c>
      <c r="C42" s="108">
        <v>73.120002999999997</v>
      </c>
      <c r="D42" s="108">
        <v>60.119999</v>
      </c>
      <c r="E42" s="108">
        <v>73.699996999999996</v>
      </c>
      <c r="F42" s="108">
        <v>51.130001</v>
      </c>
      <c r="G42" s="108">
        <v>109.599998</v>
      </c>
      <c r="U42" s="89">
        <f t="shared" si="3"/>
        <v>8.8095331313779779E-2</v>
      </c>
      <c r="V42" s="89">
        <f t="shared" si="4"/>
        <v>8.8095331313779779E-2</v>
      </c>
      <c r="W42" s="126"/>
      <c r="X42" s="126">
        <f t="shared" si="5"/>
        <v>2.2514347014002345E-2</v>
      </c>
      <c r="Y42" s="126">
        <f t="shared" si="2"/>
        <v>-4.1324466497006891E-2</v>
      </c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  <c r="BE42" s="126"/>
      <c r="BF42" s="126"/>
      <c r="BG42" s="126"/>
      <c r="BH42" s="126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26"/>
      <c r="CE42" s="126"/>
      <c r="CF42" s="126"/>
      <c r="CG42" s="126"/>
      <c r="CH42" s="126"/>
      <c r="CI42" s="126"/>
      <c r="CJ42" s="126"/>
      <c r="CK42" s="126"/>
      <c r="CL42" s="87"/>
      <c r="CM42" s="87"/>
      <c r="CN42" s="87"/>
      <c r="CO42" s="87"/>
      <c r="CP42" s="87"/>
      <c r="CQ42" s="87"/>
      <c r="CR42" s="87"/>
      <c r="CS42" s="87"/>
      <c r="CT42" s="87"/>
      <c r="CU42" s="87"/>
      <c r="CV42" s="87"/>
      <c r="CW42" s="87"/>
      <c r="CX42" s="87"/>
      <c r="CY42" s="87"/>
      <c r="CZ42" s="87"/>
      <c r="DA42" s="87"/>
      <c r="DB42" s="87"/>
      <c r="DC42" s="87"/>
      <c r="DD42" s="87"/>
      <c r="DE42" s="87"/>
      <c r="DF42" s="87"/>
      <c r="DG42" s="87"/>
      <c r="DH42" s="87"/>
      <c r="DI42" s="87"/>
      <c r="DJ42" s="87"/>
    </row>
    <row r="43" spans="1:114" ht="12.75" customHeight="1" x14ac:dyDescent="0.2">
      <c r="A43" s="107">
        <v>39363</v>
      </c>
      <c r="B43" s="108">
        <v>155.08000200000001</v>
      </c>
      <c r="C43" s="108">
        <v>72.930000000000007</v>
      </c>
      <c r="D43" s="108">
        <v>59.84</v>
      </c>
      <c r="E43" s="108">
        <v>73.029999000000004</v>
      </c>
      <c r="F43" s="108">
        <v>51.52</v>
      </c>
      <c r="G43" s="108">
        <v>111.650002</v>
      </c>
      <c r="U43" s="89">
        <f t="shared" si="3"/>
        <v>8.5267905592317339E-2</v>
      </c>
      <c r="V43" s="89">
        <f t="shared" si="4"/>
        <v>8.5267905592317339E-2</v>
      </c>
      <c r="W43" s="126"/>
      <c r="X43" s="126">
        <f t="shared" si="5"/>
        <v>-2.5985091931682858E-3</v>
      </c>
      <c r="Y43" s="126">
        <f t="shared" si="2"/>
        <v>-4.1743401180726399E-2</v>
      </c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26"/>
      <c r="BG43" s="126"/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26"/>
      <c r="CE43" s="126"/>
      <c r="CF43" s="126"/>
      <c r="CG43" s="126"/>
      <c r="CH43" s="126"/>
      <c r="CI43" s="126"/>
      <c r="CJ43" s="126"/>
      <c r="CK43" s="126"/>
      <c r="CL43" s="87"/>
      <c r="CM43" s="87"/>
      <c r="CN43" s="87"/>
      <c r="CO43" s="87"/>
      <c r="CP43" s="87"/>
      <c r="CQ43" s="87"/>
      <c r="CR43" s="87"/>
      <c r="CS43" s="87"/>
      <c r="CT43" s="87"/>
      <c r="CU43" s="87"/>
      <c r="CV43" s="87"/>
      <c r="CW43" s="87"/>
      <c r="CX43" s="87"/>
      <c r="CY43" s="87"/>
      <c r="CZ43" s="87"/>
      <c r="DA43" s="87"/>
      <c r="DB43" s="87"/>
      <c r="DC43" s="87"/>
      <c r="DD43" s="87"/>
      <c r="DE43" s="87"/>
      <c r="DF43" s="87"/>
      <c r="DG43" s="87"/>
      <c r="DH43" s="87"/>
      <c r="DI43" s="87"/>
      <c r="DJ43" s="87"/>
    </row>
    <row r="44" spans="1:114" ht="12.75" customHeight="1" x14ac:dyDescent="0.2">
      <c r="A44" s="107">
        <v>39370</v>
      </c>
      <c r="B44" s="108">
        <v>149</v>
      </c>
      <c r="C44" s="108">
        <v>69.580001999999993</v>
      </c>
      <c r="D44" s="108">
        <v>57.220001000000003</v>
      </c>
      <c r="E44" s="108">
        <v>69.029999000000004</v>
      </c>
      <c r="F44" s="108">
        <v>49.950001</v>
      </c>
      <c r="G44" s="108">
        <v>106.589996</v>
      </c>
      <c r="U44" s="89">
        <f t="shared" si="3"/>
        <v>3.541674265253314E-2</v>
      </c>
      <c r="V44" s="89">
        <f t="shared" si="4"/>
        <v>3.541674265253314E-2</v>
      </c>
      <c r="W44" s="126"/>
      <c r="X44" s="126">
        <f t="shared" si="5"/>
        <v>-4.5934430275606952E-2</v>
      </c>
      <c r="Y44" s="126">
        <f t="shared" si="2"/>
        <v>-4.2469004929947728E-2</v>
      </c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87"/>
      <c r="CM44" s="87"/>
      <c r="CN44" s="87"/>
      <c r="CO44" s="87"/>
      <c r="CP44" s="87"/>
      <c r="CQ44" s="87"/>
      <c r="CR44" s="87"/>
      <c r="CS44" s="87"/>
      <c r="CT44" s="87"/>
      <c r="CU44" s="87"/>
      <c r="CV44" s="87"/>
      <c r="CW44" s="87"/>
      <c r="CX44" s="87"/>
      <c r="CY44" s="87"/>
      <c r="CZ44" s="87"/>
      <c r="DA44" s="87"/>
      <c r="DB44" s="87"/>
      <c r="DC44" s="87"/>
      <c r="DD44" s="87"/>
      <c r="DE44" s="87"/>
      <c r="DF44" s="87"/>
      <c r="DG44" s="87"/>
      <c r="DH44" s="87"/>
      <c r="DI44" s="87"/>
      <c r="DJ44" s="87"/>
    </row>
    <row r="45" spans="1:114" ht="12.75" customHeight="1" x14ac:dyDescent="0.2">
      <c r="A45" s="107">
        <v>39377</v>
      </c>
      <c r="B45" s="108">
        <v>152.41000399999999</v>
      </c>
      <c r="C45" s="108">
        <v>71.180000000000007</v>
      </c>
      <c r="D45" s="108">
        <v>58.040000999999997</v>
      </c>
      <c r="E45" s="108">
        <v>71.360000999999997</v>
      </c>
      <c r="F45" s="108">
        <v>51.57</v>
      </c>
      <c r="G45" s="108">
        <v>115.139999</v>
      </c>
      <c r="U45" s="89">
        <f t="shared" si="3"/>
        <v>5.9226237763076339E-2</v>
      </c>
      <c r="V45" s="89">
        <f t="shared" si="4"/>
        <v>5.9226237763076339E-2</v>
      </c>
      <c r="W45" s="126"/>
      <c r="X45" s="126">
        <f t="shared" si="5"/>
        <v>2.2995084133513144E-2</v>
      </c>
      <c r="Y45" s="126">
        <f t="shared" si="2"/>
        <v>-4.1316457869911165E-2</v>
      </c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26"/>
      <c r="BV45" s="126"/>
      <c r="BW45" s="126"/>
      <c r="BX45" s="126"/>
      <c r="BY45" s="126"/>
      <c r="BZ45" s="126"/>
      <c r="CA45" s="126"/>
      <c r="CB45" s="126"/>
      <c r="CC45" s="126"/>
      <c r="CD45" s="126"/>
      <c r="CE45" s="126"/>
      <c r="CF45" s="126"/>
      <c r="CG45" s="126"/>
      <c r="CH45" s="126"/>
      <c r="CI45" s="126"/>
      <c r="CJ45" s="126"/>
      <c r="CK45" s="126"/>
      <c r="CL45" s="87"/>
      <c r="CM45" s="87"/>
      <c r="CN45" s="87"/>
      <c r="CO45" s="87"/>
      <c r="CP45" s="87"/>
      <c r="CQ45" s="87"/>
      <c r="CR45" s="87"/>
      <c r="CS45" s="87"/>
      <c r="CT45" s="87"/>
      <c r="CU45" s="87"/>
      <c r="CV45" s="87"/>
      <c r="CW45" s="87"/>
      <c r="CX45" s="87"/>
      <c r="CY45" s="87"/>
      <c r="CZ45" s="87"/>
      <c r="DA45" s="87"/>
      <c r="DB45" s="87"/>
      <c r="DC45" s="87"/>
      <c r="DD45" s="87"/>
      <c r="DE45" s="87"/>
      <c r="DF45" s="87"/>
      <c r="DG45" s="87"/>
      <c r="DH45" s="87"/>
      <c r="DI45" s="87"/>
      <c r="DJ45" s="87"/>
    </row>
    <row r="46" spans="1:114" ht="12.75" customHeight="1" x14ac:dyDescent="0.2">
      <c r="A46" s="107">
        <v>39384</v>
      </c>
      <c r="B46" s="108">
        <v>149.979996</v>
      </c>
      <c r="C46" s="108">
        <v>69.260002</v>
      </c>
      <c r="D46" s="108">
        <v>56.75</v>
      </c>
      <c r="E46" s="108">
        <v>69.069999999999993</v>
      </c>
      <c r="F46" s="108">
        <v>51.349997999999999</v>
      </c>
      <c r="G46" s="108">
        <v>113.75</v>
      </c>
      <c r="U46" s="89">
        <f t="shared" si="3"/>
        <v>3.0654837678043334E-2</v>
      </c>
      <c r="V46" s="89">
        <f t="shared" si="4"/>
        <v>3.0654837678043334E-2</v>
      </c>
      <c r="W46" s="126"/>
      <c r="X46" s="126">
        <f t="shared" si="5"/>
        <v>-2.6973840966563745E-2</v>
      </c>
      <c r="Y46" s="126">
        <f t="shared" si="2"/>
        <v>-4.2151118169739855E-2</v>
      </c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26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6"/>
      <c r="BT46" s="126"/>
      <c r="BU46" s="126"/>
      <c r="BV46" s="126"/>
      <c r="BW46" s="126"/>
      <c r="BX46" s="126"/>
      <c r="BY46" s="126"/>
      <c r="BZ46" s="126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87"/>
      <c r="CM46" s="87"/>
      <c r="CN46" s="87"/>
      <c r="CO46" s="87"/>
      <c r="CP46" s="87"/>
      <c r="CQ46" s="87"/>
      <c r="CR46" s="87"/>
      <c r="CS46" s="87"/>
      <c r="CT46" s="87"/>
      <c r="CU46" s="87"/>
      <c r="CV46" s="87"/>
      <c r="CW46" s="87"/>
      <c r="CX46" s="87"/>
      <c r="CY46" s="87"/>
      <c r="CZ46" s="87"/>
      <c r="DA46" s="87"/>
      <c r="DB46" s="87"/>
      <c r="DC46" s="87"/>
      <c r="DD46" s="87"/>
      <c r="DE46" s="87"/>
      <c r="DF46" s="87"/>
      <c r="DG46" s="87"/>
      <c r="DH46" s="87"/>
      <c r="DI46" s="87"/>
      <c r="DJ46" s="87"/>
    </row>
    <row r="47" spans="1:114" ht="12.75" customHeight="1" x14ac:dyDescent="0.2">
      <c r="A47" s="107">
        <v>39391</v>
      </c>
      <c r="B47" s="108">
        <v>144.58000200000001</v>
      </c>
      <c r="C47" s="108">
        <v>67.029999000000004</v>
      </c>
      <c r="D47" s="108">
        <v>55.459999000000003</v>
      </c>
      <c r="E47" s="108">
        <v>67.510002</v>
      </c>
      <c r="F47" s="108">
        <v>49.639999000000003</v>
      </c>
      <c r="G47" s="108">
        <v>108.639999</v>
      </c>
      <c r="U47" s="89">
        <f t="shared" si="3"/>
        <v>-2.5297322557915614E-3</v>
      </c>
      <c r="V47" s="89">
        <f t="shared" si="4"/>
        <v>-2.5297322557915614E-3</v>
      </c>
      <c r="W47" s="126"/>
      <c r="X47" s="126">
        <f t="shared" si="5"/>
        <v>-3.2197558989386033E-2</v>
      </c>
      <c r="Y47" s="126">
        <f t="shared" si="2"/>
        <v>-4.2238632583541172E-2</v>
      </c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2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26"/>
      <c r="BV47" s="126"/>
      <c r="BW47" s="126"/>
      <c r="BX47" s="126"/>
      <c r="BY47" s="126"/>
      <c r="BZ47" s="12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</row>
    <row r="48" spans="1:114" ht="12.75" customHeight="1" x14ac:dyDescent="0.2">
      <c r="A48" s="107">
        <v>39398</v>
      </c>
      <c r="B48" s="108">
        <v>144.820007</v>
      </c>
      <c r="C48" s="108">
        <v>66.970000999999996</v>
      </c>
      <c r="D48" s="108">
        <v>55.07</v>
      </c>
      <c r="E48" s="108">
        <v>67.089995999999999</v>
      </c>
      <c r="F48" s="108">
        <v>49.389999000000003</v>
      </c>
      <c r="G48" s="108">
        <v>107.980003</v>
      </c>
      <c r="U48" s="89">
        <f t="shared" si="3"/>
        <v>-3.4225596766023214E-3</v>
      </c>
      <c r="V48" s="89">
        <f t="shared" si="4"/>
        <v>-3.4225596766023214E-3</v>
      </c>
      <c r="W48" s="126"/>
      <c r="X48" s="126">
        <f t="shared" si="5"/>
        <v>-8.9509176331636908E-4</v>
      </c>
      <c r="Y48" s="126">
        <f t="shared" si="2"/>
        <v>-4.1714948753524897E-2</v>
      </c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  <c r="CI48" s="126"/>
      <c r="CJ48" s="126"/>
      <c r="CK48" s="126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</row>
    <row r="49" spans="1:114" ht="12.75" customHeight="1" x14ac:dyDescent="0.2">
      <c r="A49" s="107">
        <v>39405</v>
      </c>
      <c r="B49" s="108">
        <v>142.60000600000001</v>
      </c>
      <c r="C49" s="108">
        <v>65.839995999999999</v>
      </c>
      <c r="D49" s="108">
        <v>53.970001000000003</v>
      </c>
      <c r="E49" s="108">
        <v>65.930000000000007</v>
      </c>
      <c r="F49" s="108">
        <v>49.18</v>
      </c>
      <c r="G49" s="108">
        <v>103.260002</v>
      </c>
      <c r="U49" s="89">
        <f t="shared" si="3"/>
        <v>-2.0238111022534699E-2</v>
      </c>
      <c r="V49" s="89">
        <f t="shared" si="4"/>
        <v>-2.0238111022534699E-2</v>
      </c>
      <c r="W49" s="126"/>
      <c r="X49" s="126">
        <f t="shared" si="5"/>
        <v>-1.6873301226320692E-2</v>
      </c>
      <c r="Y49" s="126">
        <f t="shared" si="2"/>
        <v>-4.1982040415992197E-2</v>
      </c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126"/>
      <c r="BS49" s="126"/>
      <c r="BT49" s="126"/>
      <c r="BU49" s="126"/>
      <c r="BV49" s="126"/>
      <c r="BW49" s="126"/>
      <c r="BX49" s="126"/>
      <c r="BY49" s="126"/>
      <c r="BZ49" s="126"/>
      <c r="CA49" s="126"/>
      <c r="CB49" s="126"/>
      <c r="CC49" s="126"/>
      <c r="CD49" s="126"/>
      <c r="CE49" s="126"/>
      <c r="CF49" s="126"/>
      <c r="CG49" s="126"/>
      <c r="CH49" s="126"/>
      <c r="CI49" s="126"/>
      <c r="CJ49" s="126"/>
      <c r="CK49" s="126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</row>
    <row r="50" spans="1:114" ht="12.75" customHeight="1" x14ac:dyDescent="0.2">
      <c r="A50" s="107">
        <v>39412</v>
      </c>
      <c r="B50" s="108">
        <v>146.949997</v>
      </c>
      <c r="C50" s="108">
        <v>68.010002</v>
      </c>
      <c r="D50" s="108">
        <v>55.169998</v>
      </c>
      <c r="E50" s="108">
        <v>67.019997000000004</v>
      </c>
      <c r="F50" s="108">
        <v>50.389999000000003</v>
      </c>
      <c r="G50" s="108">
        <v>107.279999</v>
      </c>
      <c r="U50" s="89">
        <f t="shared" si="3"/>
        <v>1.2053646371442683E-2</v>
      </c>
      <c r="V50" s="89">
        <f t="shared" si="4"/>
        <v>1.2053646371442683E-2</v>
      </c>
      <c r="W50" s="126"/>
      <c r="X50" s="126">
        <f t="shared" si="5"/>
        <v>3.2958780860193215E-2</v>
      </c>
      <c r="Y50" s="126">
        <f t="shared" si="2"/>
        <v>-4.1150565654839925E-2</v>
      </c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  <c r="CJ50" s="126"/>
      <c r="CK50" s="126"/>
      <c r="CL50" s="87"/>
      <c r="CM50" s="87"/>
      <c r="CN50" s="87"/>
      <c r="CO50" s="87"/>
      <c r="CP50" s="87"/>
      <c r="CQ50" s="87"/>
      <c r="CR50" s="87"/>
      <c r="CS50" s="87"/>
      <c r="CT50" s="87"/>
      <c r="CU50" s="87"/>
      <c r="CV50" s="87"/>
      <c r="CW50" s="87"/>
      <c r="CX50" s="87"/>
      <c r="CY50" s="87"/>
      <c r="CZ50" s="87"/>
      <c r="DA50" s="87"/>
      <c r="DB50" s="87"/>
      <c r="DC50" s="87"/>
      <c r="DD50" s="87"/>
      <c r="DE50" s="87"/>
      <c r="DF50" s="87"/>
      <c r="DG50" s="87"/>
      <c r="DH50" s="87"/>
      <c r="DI50" s="87"/>
      <c r="DJ50" s="87"/>
    </row>
    <row r="51" spans="1:114" ht="12.75" customHeight="1" x14ac:dyDescent="0.2">
      <c r="A51" s="107">
        <v>39419</v>
      </c>
      <c r="B51" s="108">
        <v>149.60000600000001</v>
      </c>
      <c r="C51" s="108">
        <v>69.099997999999999</v>
      </c>
      <c r="D51" s="108">
        <v>56.48</v>
      </c>
      <c r="E51" s="108">
        <v>68.809997999999993</v>
      </c>
      <c r="F51" s="108">
        <v>50.82</v>
      </c>
      <c r="G51" s="108">
        <v>111.66999800000001</v>
      </c>
      <c r="U51" s="89">
        <f t="shared" si="3"/>
        <v>2.827382566698633E-2</v>
      </c>
      <c r="V51" s="89">
        <f t="shared" si="4"/>
        <v>2.827382566698633E-2</v>
      </c>
      <c r="W51" s="126"/>
      <c r="X51" s="126">
        <f t="shared" si="5"/>
        <v>1.60269955586827E-2</v>
      </c>
      <c r="Y51" s="126">
        <f t="shared" si="2"/>
        <v>-4.1432580311136898E-2</v>
      </c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  <c r="BD51" s="126"/>
      <c r="BE51" s="126"/>
      <c r="BF51" s="126"/>
      <c r="BG51" s="126"/>
      <c r="BH51" s="126"/>
      <c r="BI51" s="126"/>
      <c r="BJ51" s="126"/>
      <c r="BK51" s="126"/>
      <c r="BL51" s="126"/>
      <c r="BM51" s="126"/>
      <c r="BN51" s="126"/>
      <c r="BO51" s="126"/>
      <c r="BP51" s="126"/>
      <c r="BQ51" s="126"/>
      <c r="BR51" s="126"/>
      <c r="BS51" s="126"/>
      <c r="BT51" s="126"/>
      <c r="BU51" s="126"/>
      <c r="BV51" s="126"/>
      <c r="BW51" s="126"/>
      <c r="BX51" s="126"/>
      <c r="BY51" s="126"/>
      <c r="BZ51" s="126"/>
      <c r="CA51" s="126"/>
      <c r="CB51" s="126"/>
      <c r="CC51" s="126"/>
      <c r="CD51" s="126"/>
      <c r="CE51" s="126"/>
      <c r="CF51" s="126"/>
      <c r="CG51" s="126"/>
      <c r="CH51" s="126"/>
      <c r="CI51" s="126"/>
      <c r="CJ51" s="126"/>
      <c r="CK51" s="126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</row>
    <row r="52" spans="1:114" ht="12.75" customHeight="1" x14ac:dyDescent="0.2">
      <c r="A52" s="107">
        <v>39426</v>
      </c>
      <c r="B52" s="108">
        <v>145.699997</v>
      </c>
      <c r="C52" s="108">
        <v>67.160004000000001</v>
      </c>
      <c r="D52" s="108">
        <v>54.299999</v>
      </c>
      <c r="E52" s="108">
        <v>65.680000000000007</v>
      </c>
      <c r="F52" s="108">
        <v>48.639999000000003</v>
      </c>
      <c r="G52" s="108">
        <v>105.040001</v>
      </c>
      <c r="U52" s="89">
        <f t="shared" si="3"/>
        <v>-5.9513395513988154E-4</v>
      </c>
      <c r="V52" s="89">
        <f t="shared" si="4"/>
        <v>-5.9513395513988154E-4</v>
      </c>
      <c r="W52" s="126"/>
      <c r="X52" s="126">
        <f t="shared" si="5"/>
        <v>-2.8075167238065579E-2</v>
      </c>
      <c r="Y52" s="126">
        <f t="shared" si="2"/>
        <v>-4.2169564907744414E-2</v>
      </c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</row>
    <row r="53" spans="1:114" ht="12.75" customHeight="1" x14ac:dyDescent="0.2">
      <c r="A53" s="107">
        <v>39433</v>
      </c>
      <c r="B53" s="108">
        <v>146.80999800000001</v>
      </c>
      <c r="C53" s="108">
        <v>67</v>
      </c>
      <c r="D53" s="108">
        <v>53.790000999999997</v>
      </c>
      <c r="E53" s="108">
        <v>66.099997999999999</v>
      </c>
      <c r="F53" s="108">
        <v>48.73</v>
      </c>
      <c r="G53" s="108">
        <v>106.449997</v>
      </c>
      <c r="U53" s="89">
        <f t="shared" si="3"/>
        <v>-2.9761459661968859E-3</v>
      </c>
      <c r="V53" s="89">
        <f t="shared" si="4"/>
        <v>-2.9761459661968859E-3</v>
      </c>
      <c r="W53" s="126"/>
      <c r="X53" s="126">
        <f t="shared" si="5"/>
        <v>-2.3824298759720364E-3</v>
      </c>
      <c r="Y53" s="126">
        <f t="shared" si="2"/>
        <v>-4.1739791687438868E-2</v>
      </c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  <c r="BL53" s="126"/>
      <c r="BM53" s="126"/>
      <c r="BN53" s="126"/>
      <c r="BO53" s="126"/>
      <c r="BP53" s="126"/>
      <c r="BQ53" s="126"/>
      <c r="BR53" s="126"/>
      <c r="BS53" s="126"/>
      <c r="BT53" s="126"/>
      <c r="BU53" s="126"/>
      <c r="BV53" s="126"/>
      <c r="BW53" s="126"/>
      <c r="BX53" s="126"/>
      <c r="BY53" s="126"/>
      <c r="BZ53" s="126"/>
      <c r="CA53" s="126"/>
      <c r="CB53" s="126"/>
      <c r="CC53" s="126"/>
      <c r="CD53" s="126"/>
      <c r="CE53" s="126"/>
      <c r="CF53" s="126"/>
      <c r="CG53" s="126"/>
      <c r="CH53" s="126"/>
      <c r="CI53" s="126"/>
      <c r="CJ53" s="126"/>
      <c r="CK53" s="126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</row>
    <row r="54" spans="1:114" ht="12.75" customHeight="1" x14ac:dyDescent="0.2">
      <c r="A54" s="107">
        <v>39440</v>
      </c>
      <c r="B54" s="108">
        <v>145.88000500000001</v>
      </c>
      <c r="C54" s="108">
        <v>66.800003000000004</v>
      </c>
      <c r="D54" s="108">
        <v>53.41</v>
      </c>
      <c r="E54" s="108">
        <v>64.839995999999999</v>
      </c>
      <c r="F54" s="108">
        <v>48.290000999999997</v>
      </c>
      <c r="G54" s="108">
        <v>105.41999800000001</v>
      </c>
      <c r="U54" s="89">
        <f t="shared" si="3"/>
        <v>-5.9522919323938828E-3</v>
      </c>
      <c r="V54" s="89">
        <f t="shared" si="4"/>
        <v>-5.9522919323938828E-3</v>
      </c>
      <c r="W54" s="126"/>
      <c r="X54" s="126">
        <f t="shared" si="5"/>
        <v>-2.9850298507462236E-3</v>
      </c>
      <c r="Y54" s="126">
        <f t="shared" si="2"/>
        <v>-4.174985801813634E-2</v>
      </c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A54" s="126"/>
      <c r="CB54" s="126"/>
      <c r="CC54" s="126"/>
      <c r="CD54" s="126"/>
      <c r="CE54" s="126"/>
      <c r="CF54" s="126"/>
      <c r="CG54" s="126"/>
      <c r="CH54" s="126"/>
      <c r="CI54" s="126"/>
      <c r="CJ54" s="126"/>
      <c r="CK54" s="126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</row>
    <row r="55" spans="1:114" ht="12.75" customHeight="1" x14ac:dyDescent="0.2">
      <c r="A55" s="107">
        <v>39447</v>
      </c>
      <c r="B55" s="108">
        <v>139.429993</v>
      </c>
      <c r="C55" s="108">
        <v>64.269997000000004</v>
      </c>
      <c r="D55" s="108">
        <v>50.360000999999997</v>
      </c>
      <c r="E55" s="108">
        <v>60.849997999999999</v>
      </c>
      <c r="F55" s="108">
        <v>46.84</v>
      </c>
      <c r="G55" s="108">
        <v>101.529999</v>
      </c>
      <c r="U55" s="89">
        <f t="shared" si="3"/>
        <v>-4.360119242267213E-2</v>
      </c>
      <c r="V55" s="89">
        <f t="shared" si="4"/>
        <v>-4.360119242267213E-2</v>
      </c>
      <c r="W55" s="126"/>
      <c r="X55" s="126">
        <f t="shared" si="5"/>
        <v>-3.7874339616421837E-2</v>
      </c>
      <c r="Y55" s="126">
        <f t="shared" si="2"/>
        <v>-4.2333793034135654E-2</v>
      </c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</row>
    <row r="56" spans="1:114" ht="12.75" customHeight="1" x14ac:dyDescent="0.2">
      <c r="A56" s="107">
        <v>39454</v>
      </c>
      <c r="B56" s="108">
        <v>138.050003</v>
      </c>
      <c r="C56" s="108">
        <v>64.129997000000003</v>
      </c>
      <c r="D56" s="108">
        <v>49.810001</v>
      </c>
      <c r="E56" s="108">
        <v>59.57</v>
      </c>
      <c r="F56" s="108">
        <v>45.959999000000003</v>
      </c>
      <c r="G56" s="108">
        <v>103.199997</v>
      </c>
      <c r="U56" s="89">
        <f t="shared" si="3"/>
        <v>-4.5684525849011504E-2</v>
      </c>
      <c r="V56" s="89">
        <f t="shared" si="4"/>
        <v>-4.5684525849011504E-2</v>
      </c>
      <c r="W56" s="126"/>
      <c r="X56" s="126">
        <f t="shared" si="5"/>
        <v>-2.1783103552969196E-3</v>
      </c>
      <c r="Y56" s="126">
        <f t="shared" si="2"/>
        <v>-4.1736382053569228E-2</v>
      </c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  <c r="BE56" s="126"/>
      <c r="BF56" s="126"/>
      <c r="BG56" s="126"/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126"/>
      <c r="BS56" s="126"/>
      <c r="BT56" s="126"/>
      <c r="BU56" s="126"/>
      <c r="BV56" s="126"/>
      <c r="BW56" s="126"/>
      <c r="BX56" s="126"/>
      <c r="BY56" s="126"/>
      <c r="BZ56" s="126"/>
      <c r="CA56" s="126"/>
      <c r="CB56" s="126"/>
      <c r="CC56" s="126"/>
      <c r="CD56" s="126"/>
      <c r="CE56" s="126"/>
      <c r="CF56" s="126"/>
      <c r="CG56" s="126"/>
      <c r="CH56" s="126"/>
      <c r="CI56" s="126"/>
      <c r="CJ56" s="126"/>
      <c r="CK56" s="126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</row>
    <row r="57" spans="1:114" ht="12.75" customHeight="1" x14ac:dyDescent="0.2">
      <c r="A57" s="107">
        <v>39461</v>
      </c>
      <c r="B57" s="108">
        <v>130.570007</v>
      </c>
      <c r="C57" s="108">
        <v>60.299999</v>
      </c>
      <c r="D57" s="108">
        <v>47.349997999999999</v>
      </c>
      <c r="E57" s="108">
        <v>56.900002000000001</v>
      </c>
      <c r="F57" s="108">
        <v>43.709999000000003</v>
      </c>
      <c r="G57" s="108">
        <v>95.360000999999997</v>
      </c>
      <c r="U57" s="89">
        <f t="shared" si="3"/>
        <v>-0.1026785462505303</v>
      </c>
      <c r="V57" s="89">
        <f t="shared" si="4"/>
        <v>-0.1026785462505303</v>
      </c>
      <c r="W57" s="126"/>
      <c r="X57" s="126">
        <f t="shared" si="5"/>
        <v>-5.9722410403356241E-2</v>
      </c>
      <c r="Y57" s="126">
        <f t="shared" si="2"/>
        <v>-4.2700576474841219E-2</v>
      </c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  <c r="BE57" s="126"/>
      <c r="BF57" s="126"/>
      <c r="BG57" s="126"/>
      <c r="BH57" s="126"/>
      <c r="BI57" s="126"/>
      <c r="BJ57" s="126"/>
      <c r="BK57" s="126"/>
      <c r="BL57" s="126"/>
      <c r="BM57" s="126"/>
      <c r="BN57" s="126"/>
      <c r="BO57" s="126"/>
      <c r="BP57" s="126"/>
      <c r="BQ57" s="126"/>
      <c r="BR57" s="126"/>
      <c r="BS57" s="126"/>
      <c r="BT57" s="126"/>
      <c r="BU57" s="126"/>
      <c r="BV57" s="126"/>
      <c r="BW57" s="126"/>
      <c r="BX57" s="126"/>
      <c r="BY57" s="126"/>
      <c r="BZ57" s="126"/>
      <c r="CA57" s="126"/>
      <c r="CB57" s="126"/>
      <c r="CC57" s="126"/>
      <c r="CD57" s="126"/>
      <c r="CE57" s="126"/>
      <c r="CF57" s="126"/>
      <c r="CG57" s="126"/>
      <c r="CH57" s="126"/>
      <c r="CI57" s="126"/>
      <c r="CJ57" s="126"/>
      <c r="CK57" s="126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</row>
    <row r="58" spans="1:114" ht="12.75" customHeight="1" x14ac:dyDescent="0.2">
      <c r="A58" s="107">
        <v>39469</v>
      </c>
      <c r="B58" s="108">
        <v>131.41000399999999</v>
      </c>
      <c r="C58" s="108">
        <v>61.049999</v>
      </c>
      <c r="D58" s="108">
        <v>48.950001</v>
      </c>
      <c r="E58" s="108">
        <v>59.119999</v>
      </c>
      <c r="F58" s="108">
        <v>43.369999</v>
      </c>
      <c r="G58" s="108">
        <v>91.900002000000001</v>
      </c>
      <c r="U58" s="89">
        <f t="shared" si="3"/>
        <v>-9.1517831466569777E-2</v>
      </c>
      <c r="V58" s="89">
        <f t="shared" si="4"/>
        <v>-9.1517831466569777E-2</v>
      </c>
      <c r="W58" s="126"/>
      <c r="X58" s="126">
        <f t="shared" si="5"/>
        <v>1.243781115153908E-2</v>
      </c>
      <c r="Y58" s="126">
        <f t="shared" si="2"/>
        <v>-4.1492427763762121E-2</v>
      </c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6"/>
      <c r="BJ58" s="126"/>
      <c r="BK58" s="126"/>
      <c r="BL58" s="126"/>
      <c r="BM58" s="126"/>
      <c r="BN58" s="126"/>
      <c r="BO58" s="126"/>
      <c r="BP58" s="126"/>
      <c r="BQ58" s="126"/>
      <c r="BR58" s="126"/>
      <c r="BS58" s="126"/>
      <c r="BT58" s="126"/>
      <c r="BU58" s="126"/>
      <c r="BV58" s="126"/>
      <c r="BW58" s="126"/>
      <c r="BX58" s="126"/>
      <c r="BY58" s="126"/>
      <c r="BZ58" s="126"/>
      <c r="CA58" s="126"/>
      <c r="CB58" s="126"/>
      <c r="CC58" s="126"/>
      <c r="CD58" s="126"/>
      <c r="CE58" s="126"/>
      <c r="CF58" s="126"/>
      <c r="CG58" s="126"/>
      <c r="CH58" s="126"/>
      <c r="CI58" s="126"/>
      <c r="CJ58" s="126"/>
      <c r="CK58" s="126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</row>
    <row r="59" spans="1:114" ht="12.75" customHeight="1" x14ac:dyDescent="0.2">
      <c r="A59" s="107">
        <v>39475</v>
      </c>
      <c r="B59" s="108">
        <v>138.39999399999999</v>
      </c>
      <c r="C59" s="108">
        <v>64.599997999999999</v>
      </c>
      <c r="D59" s="108">
        <v>52.310001</v>
      </c>
      <c r="E59" s="108">
        <v>63.599997999999999</v>
      </c>
      <c r="F59" s="108">
        <v>45</v>
      </c>
      <c r="G59" s="108">
        <v>97.190002000000007</v>
      </c>
      <c r="U59" s="89">
        <f t="shared" si="3"/>
        <v>-3.869046303677659E-2</v>
      </c>
      <c r="V59" s="89">
        <f t="shared" si="4"/>
        <v>-3.869046303677659E-2</v>
      </c>
      <c r="W59" s="126"/>
      <c r="X59" s="126">
        <f t="shared" si="5"/>
        <v>5.8149042721524102E-2</v>
      </c>
      <c r="Y59" s="126">
        <f t="shared" si="2"/>
        <v>-4.0731952201546087E-2</v>
      </c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126"/>
      <c r="BI59" s="126"/>
      <c r="BJ59" s="126"/>
      <c r="BK59" s="126"/>
      <c r="BL59" s="126"/>
      <c r="BM59" s="126"/>
      <c r="BN59" s="126"/>
      <c r="BO59" s="126"/>
      <c r="BP59" s="126"/>
      <c r="BQ59" s="126"/>
      <c r="BR59" s="126"/>
      <c r="BS59" s="126"/>
      <c r="BT59" s="126"/>
      <c r="BU59" s="126"/>
      <c r="BV59" s="126"/>
      <c r="BW59" s="126"/>
      <c r="BX59" s="126"/>
      <c r="BY59" s="126"/>
      <c r="BZ59" s="126"/>
      <c r="CA59" s="126"/>
      <c r="CB59" s="126"/>
      <c r="CC59" s="126"/>
      <c r="CD59" s="126"/>
      <c r="CE59" s="126"/>
      <c r="CF59" s="126"/>
      <c r="CG59" s="126"/>
      <c r="CH59" s="126"/>
      <c r="CI59" s="126"/>
      <c r="CJ59" s="126"/>
      <c r="CK59" s="126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</row>
    <row r="60" spans="1:114" ht="12.75" customHeight="1" x14ac:dyDescent="0.2">
      <c r="A60" s="107">
        <v>39482</v>
      </c>
      <c r="B60" s="108">
        <v>132.300003</v>
      </c>
      <c r="C60" s="108">
        <v>61.279998999999997</v>
      </c>
      <c r="D60" s="108">
        <v>49.919998</v>
      </c>
      <c r="E60" s="108">
        <v>61.389999000000003</v>
      </c>
      <c r="F60" s="108">
        <v>41.939999</v>
      </c>
      <c r="G60" s="108">
        <v>92.489998</v>
      </c>
      <c r="U60" s="89">
        <f t="shared" si="3"/>
        <v>-8.8095212266155354E-2</v>
      </c>
      <c r="V60" s="89">
        <f t="shared" si="4"/>
        <v>-8.8095212266155354E-2</v>
      </c>
      <c r="W60" s="126"/>
      <c r="X60" s="126">
        <f t="shared" si="5"/>
        <v>-5.1393174965733035E-2</v>
      </c>
      <c r="Y60" s="126">
        <f t="shared" si="2"/>
        <v>-4.2560644512641792E-2</v>
      </c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126"/>
      <c r="BS60" s="126"/>
      <c r="BT60" s="126"/>
      <c r="BU60" s="126"/>
      <c r="BV60" s="126"/>
      <c r="BW60" s="126"/>
      <c r="BX60" s="126"/>
      <c r="BY60" s="126"/>
      <c r="BZ60" s="126"/>
      <c r="CA60" s="126"/>
      <c r="CB60" s="126"/>
      <c r="CC60" s="126"/>
      <c r="CD60" s="126"/>
      <c r="CE60" s="126"/>
      <c r="CF60" s="126"/>
      <c r="CG60" s="126"/>
      <c r="CH60" s="126"/>
      <c r="CI60" s="126"/>
      <c r="CJ60" s="126"/>
      <c r="CK60" s="126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</row>
    <row r="61" spans="1:114" ht="12.75" customHeight="1" x14ac:dyDescent="0.2">
      <c r="A61" s="107">
        <v>39489</v>
      </c>
      <c r="B61" s="108">
        <v>134.10000600000001</v>
      </c>
      <c r="C61" s="108">
        <v>62.029998999999997</v>
      </c>
      <c r="D61" s="108">
        <v>50.110000999999997</v>
      </c>
      <c r="E61" s="108">
        <v>61.509998000000003</v>
      </c>
      <c r="F61" s="108">
        <v>43.18</v>
      </c>
      <c r="G61" s="108">
        <v>96.449996999999996</v>
      </c>
      <c r="U61" s="89">
        <f t="shared" si="3"/>
        <v>-7.693449748219483E-2</v>
      </c>
      <c r="V61" s="89">
        <f t="shared" si="4"/>
        <v>-7.693449748219483E-2</v>
      </c>
      <c r="W61" s="126"/>
      <c r="X61" s="126">
        <f t="shared" si="5"/>
        <v>1.2238903593976946E-2</v>
      </c>
      <c r="Y61" s="126">
        <f t="shared" si="2"/>
        <v>-4.1495745103335147E-2</v>
      </c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26"/>
      <c r="BV61" s="126"/>
      <c r="BW61" s="126"/>
      <c r="BX61" s="126"/>
      <c r="BY61" s="126"/>
      <c r="BZ61" s="126"/>
      <c r="CA61" s="126"/>
      <c r="CB61" s="126"/>
      <c r="CC61" s="126"/>
      <c r="CD61" s="126"/>
      <c r="CE61" s="126"/>
      <c r="CF61" s="126"/>
      <c r="CG61" s="126"/>
      <c r="CH61" s="126"/>
      <c r="CI61" s="126"/>
      <c r="CJ61" s="126"/>
      <c r="CK61" s="126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</row>
    <row r="62" spans="1:114" ht="12.75" customHeight="1" x14ac:dyDescent="0.2">
      <c r="A62" s="107">
        <v>39497</v>
      </c>
      <c r="B62" s="108">
        <v>134.270004</v>
      </c>
      <c r="C62" s="108">
        <v>62.23</v>
      </c>
      <c r="D62" s="108">
        <v>50.310001</v>
      </c>
      <c r="E62" s="108">
        <v>62.200001</v>
      </c>
      <c r="F62" s="108">
        <v>43.919998</v>
      </c>
      <c r="G62" s="108">
        <v>98.300003000000004</v>
      </c>
      <c r="U62" s="89">
        <f t="shared" si="3"/>
        <v>-7.3958291992185621E-2</v>
      </c>
      <c r="V62" s="89">
        <f t="shared" si="4"/>
        <v>-7.3958291992185621E-2</v>
      </c>
      <c r="W62" s="126"/>
      <c r="X62" s="126">
        <f t="shared" si="5"/>
        <v>3.2242625056304597E-3</v>
      </c>
      <c r="Y62" s="126">
        <f t="shared" si="2"/>
        <v>-4.164616417210263E-2</v>
      </c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6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26"/>
      <c r="CC62" s="126"/>
      <c r="CD62" s="126"/>
      <c r="CE62" s="126"/>
      <c r="CF62" s="126"/>
      <c r="CG62" s="126"/>
      <c r="CH62" s="126"/>
      <c r="CI62" s="126"/>
      <c r="CJ62" s="126"/>
      <c r="CK62" s="126"/>
      <c r="CL62" s="87"/>
      <c r="CM62" s="87"/>
      <c r="CN62" s="87"/>
      <c r="CO62" s="87"/>
      <c r="CP62" s="87"/>
      <c r="CQ62" s="87"/>
      <c r="CR62" s="87"/>
      <c r="CS62" s="87"/>
      <c r="CT62" s="87"/>
      <c r="CU62" s="87"/>
      <c r="CV62" s="87"/>
      <c r="CW62" s="87"/>
      <c r="CX62" s="87"/>
      <c r="CY62" s="87"/>
      <c r="CZ62" s="87"/>
      <c r="DA62" s="87"/>
      <c r="DB62" s="87"/>
      <c r="DC62" s="87"/>
      <c r="DD62" s="87"/>
      <c r="DE62" s="87"/>
      <c r="DF62" s="87"/>
      <c r="DG62" s="87"/>
      <c r="DH62" s="87"/>
      <c r="DI62" s="87"/>
      <c r="DJ62" s="87"/>
    </row>
    <row r="63" spans="1:114" ht="12.75" customHeight="1" x14ac:dyDescent="0.2">
      <c r="A63" s="107">
        <v>39503</v>
      </c>
      <c r="B63" s="108">
        <v>132.800003</v>
      </c>
      <c r="C63" s="108">
        <v>60.779998999999997</v>
      </c>
      <c r="D63" s="108">
        <v>49.23</v>
      </c>
      <c r="E63" s="108">
        <v>60.5</v>
      </c>
      <c r="F63" s="108">
        <v>43.93</v>
      </c>
      <c r="G63" s="108">
        <v>97.620002999999997</v>
      </c>
      <c r="U63" s="89">
        <f t="shared" si="3"/>
        <v>-9.5535688788795592E-2</v>
      </c>
      <c r="V63" s="89">
        <f t="shared" si="4"/>
        <v>-9.5535688788795592E-2</v>
      </c>
      <c r="W63" s="126"/>
      <c r="X63" s="126">
        <f t="shared" si="5"/>
        <v>-2.3300674915635589E-2</v>
      </c>
      <c r="Y63" s="126">
        <f t="shared" si="2"/>
        <v>-4.2089610026931325E-2</v>
      </c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126"/>
      <c r="BS63" s="126"/>
      <c r="BT63" s="126"/>
      <c r="BU63" s="126"/>
      <c r="BV63" s="126"/>
      <c r="BW63" s="126"/>
      <c r="BX63" s="126"/>
      <c r="BY63" s="126"/>
      <c r="BZ63" s="126"/>
      <c r="CA63" s="126"/>
      <c r="CB63" s="126"/>
      <c r="CC63" s="126"/>
      <c r="CD63" s="126"/>
      <c r="CE63" s="126"/>
      <c r="CF63" s="126"/>
      <c r="CG63" s="126"/>
      <c r="CH63" s="126"/>
      <c r="CI63" s="126"/>
      <c r="CJ63" s="126"/>
      <c r="CK63" s="126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/>
      <c r="DE63" s="87"/>
      <c r="DF63" s="87"/>
      <c r="DG63" s="87"/>
      <c r="DH63" s="87"/>
      <c r="DI63" s="87"/>
      <c r="DJ63" s="87"/>
    </row>
    <row r="64" spans="1:114" ht="12.75" customHeight="1" x14ac:dyDescent="0.2">
      <c r="A64" s="107">
        <v>39510</v>
      </c>
      <c r="B64" s="108">
        <v>128.5</v>
      </c>
      <c r="C64" s="108">
        <v>58.700001</v>
      </c>
      <c r="D64" s="108">
        <v>47.77</v>
      </c>
      <c r="E64" s="108">
        <v>58.360000999999997</v>
      </c>
      <c r="F64" s="108">
        <v>42.779998999999997</v>
      </c>
      <c r="G64" s="108">
        <v>94.199996999999996</v>
      </c>
      <c r="U64" s="89">
        <f t="shared" si="3"/>
        <v>-0.12648804136107317</v>
      </c>
      <c r="V64" s="89">
        <f t="shared" si="4"/>
        <v>-0.12648804136107317</v>
      </c>
      <c r="W64" s="126"/>
      <c r="X64" s="126">
        <f t="shared" si="5"/>
        <v>-3.4221751138890255E-2</v>
      </c>
      <c r="Y64" s="126">
        <f t="shared" si="2"/>
        <v>-4.2272557660363141E-2</v>
      </c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6"/>
      <c r="CG64" s="126"/>
      <c r="CH64" s="126"/>
      <c r="CI64" s="126"/>
      <c r="CJ64" s="126"/>
      <c r="CK64" s="126"/>
      <c r="CL64" s="87"/>
      <c r="CM64" s="87"/>
      <c r="CN64" s="87"/>
      <c r="CO64" s="87"/>
      <c r="CP64" s="87"/>
      <c r="CQ64" s="87"/>
      <c r="CR64" s="87"/>
      <c r="CS64" s="87"/>
      <c r="CT64" s="87"/>
      <c r="CU64" s="87"/>
      <c r="CV64" s="87"/>
      <c r="CW64" s="87"/>
      <c r="CX64" s="87"/>
      <c r="CY64" s="87"/>
      <c r="CZ64" s="87"/>
      <c r="DA64" s="87"/>
      <c r="DB64" s="87"/>
      <c r="DC64" s="87"/>
      <c r="DD64" s="87"/>
      <c r="DE64" s="87"/>
      <c r="DF64" s="87"/>
      <c r="DG64" s="87"/>
      <c r="DH64" s="87"/>
      <c r="DI64" s="87"/>
      <c r="DJ64" s="87"/>
    </row>
    <row r="65" spans="1:114" ht="12.75" customHeight="1" x14ac:dyDescent="0.2">
      <c r="A65" s="107">
        <v>39517</v>
      </c>
      <c r="B65" s="108">
        <v>128.21000699999999</v>
      </c>
      <c r="C65" s="108">
        <v>58.689999</v>
      </c>
      <c r="D65" s="108">
        <v>47.75</v>
      </c>
      <c r="E65" s="108">
        <v>58.639999000000003</v>
      </c>
      <c r="F65" s="108">
        <v>42.830002</v>
      </c>
      <c r="G65" s="108">
        <v>91.779999000000004</v>
      </c>
      <c r="U65" s="89">
        <f t="shared" si="3"/>
        <v>-0.12663688065343215</v>
      </c>
      <c r="V65" s="89">
        <f t="shared" si="4"/>
        <v>-0.12663688065343215</v>
      </c>
      <c r="W65" s="126"/>
      <c r="X65" s="126">
        <f t="shared" si="5"/>
        <v>-1.7039181992517527E-4</v>
      </c>
      <c r="Y65" s="126">
        <f t="shared" si="2"/>
        <v>-4.1702845569522834E-2</v>
      </c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126"/>
      <c r="BS65" s="126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6"/>
      <c r="CG65" s="126"/>
      <c r="CH65" s="126"/>
      <c r="CI65" s="126"/>
      <c r="CJ65" s="126"/>
      <c r="CK65" s="126"/>
      <c r="CL65" s="87"/>
      <c r="CM65" s="87"/>
      <c r="CN65" s="87"/>
      <c r="CO65" s="87"/>
      <c r="CP65" s="87"/>
      <c r="CQ65" s="87"/>
      <c r="CR65" s="87"/>
      <c r="CS65" s="87"/>
      <c r="CT65" s="87"/>
      <c r="CU65" s="87"/>
      <c r="CV65" s="87"/>
      <c r="CW65" s="87"/>
      <c r="CX65" s="87"/>
      <c r="CY65" s="87"/>
      <c r="CZ65" s="87"/>
      <c r="DA65" s="87"/>
      <c r="DB65" s="87"/>
      <c r="DC65" s="87"/>
      <c r="DD65" s="87"/>
      <c r="DE65" s="87"/>
      <c r="DF65" s="87"/>
      <c r="DG65" s="87"/>
      <c r="DH65" s="87"/>
      <c r="DI65" s="87"/>
      <c r="DJ65" s="87"/>
    </row>
    <row r="66" spans="1:114" ht="12.75" customHeight="1" x14ac:dyDescent="0.2">
      <c r="A66" s="107">
        <v>39524</v>
      </c>
      <c r="B66" s="108">
        <v>131.16000399999999</v>
      </c>
      <c r="C66" s="108">
        <v>61.150002000000001</v>
      </c>
      <c r="D66" s="108">
        <v>48.919998</v>
      </c>
      <c r="E66" s="108">
        <v>60.18</v>
      </c>
      <c r="F66" s="108">
        <v>42.279998999999997</v>
      </c>
      <c r="G66" s="108">
        <v>89.959998999999996</v>
      </c>
      <c r="U66" s="89">
        <f t="shared" si="3"/>
        <v>-9.0029691519182609E-2</v>
      </c>
      <c r="V66" s="89">
        <f t="shared" si="4"/>
        <v>-9.0029691519182609E-2</v>
      </c>
      <c r="W66" s="126"/>
      <c r="X66" s="126">
        <f t="shared" si="5"/>
        <v>4.1915199214775933E-2</v>
      </c>
      <c r="Y66" s="126">
        <f t="shared" si="2"/>
        <v>-4.1001596632553164E-2</v>
      </c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6"/>
      <c r="CG66" s="126"/>
      <c r="CH66" s="126"/>
      <c r="CI66" s="126"/>
      <c r="CJ66" s="126"/>
      <c r="CK66" s="126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87"/>
      <c r="CX66" s="87"/>
      <c r="CY66" s="87"/>
      <c r="CZ66" s="87"/>
      <c r="DA66" s="87"/>
      <c r="DB66" s="87"/>
      <c r="DC66" s="87"/>
      <c r="DD66" s="87"/>
      <c r="DE66" s="87"/>
      <c r="DF66" s="87"/>
      <c r="DG66" s="87"/>
      <c r="DH66" s="87"/>
      <c r="DI66" s="87"/>
      <c r="DJ66" s="87"/>
    </row>
    <row r="67" spans="1:114" ht="12.75" customHeight="1" x14ac:dyDescent="0.2">
      <c r="A67" s="107">
        <v>39531</v>
      </c>
      <c r="B67" s="108">
        <v>130.33999600000001</v>
      </c>
      <c r="C67" s="108">
        <v>59.77</v>
      </c>
      <c r="D67" s="108">
        <v>48.439999</v>
      </c>
      <c r="E67" s="108">
        <v>59.950001</v>
      </c>
      <c r="F67" s="108">
        <v>43.810001</v>
      </c>
      <c r="G67" s="108">
        <v>93.480002999999996</v>
      </c>
      <c r="U67" s="89">
        <f t="shared" si="3"/>
        <v>-0.11056543648357597</v>
      </c>
      <c r="V67" s="89">
        <f t="shared" si="4"/>
        <v>-0.11056543648357597</v>
      </c>
      <c r="W67" s="126"/>
      <c r="X67" s="126">
        <f t="shared" si="5"/>
        <v>-2.2567489041128708E-2</v>
      </c>
      <c r="Y67" s="126">
        <f t="shared" si="2"/>
        <v>-4.2077335544352563E-2</v>
      </c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126"/>
      <c r="BS67" s="126"/>
      <c r="BT67" s="126"/>
      <c r="BU67" s="126"/>
      <c r="BV67" s="126"/>
      <c r="BW67" s="126"/>
      <c r="BX67" s="126"/>
      <c r="BY67" s="126"/>
      <c r="BZ67" s="126"/>
      <c r="CA67" s="126"/>
      <c r="CB67" s="126"/>
      <c r="CC67" s="126"/>
      <c r="CD67" s="126"/>
      <c r="CE67" s="126"/>
      <c r="CF67" s="126"/>
      <c r="CG67" s="126"/>
      <c r="CH67" s="126"/>
      <c r="CI67" s="126"/>
      <c r="CJ67" s="126"/>
      <c r="CK67" s="126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</row>
    <row r="68" spans="1:114" ht="12.75" customHeight="1" x14ac:dyDescent="0.2">
      <c r="A68" s="107">
        <v>39538</v>
      </c>
      <c r="B68" s="108">
        <v>135.770004</v>
      </c>
      <c r="C68" s="108">
        <v>62.349997999999999</v>
      </c>
      <c r="D68" s="108">
        <v>50.970001000000003</v>
      </c>
      <c r="E68" s="108">
        <v>62.599997999999999</v>
      </c>
      <c r="F68" s="108">
        <v>45.84</v>
      </c>
      <c r="G68" s="108">
        <v>97.629997000000003</v>
      </c>
      <c r="U68" s="89">
        <f t="shared" si="3"/>
        <v>-7.217260738865805E-2</v>
      </c>
      <c r="V68" s="89">
        <f t="shared" si="4"/>
        <v>-7.217260738865805E-2</v>
      </c>
      <c r="W68" s="126"/>
      <c r="X68" s="126">
        <f t="shared" si="5"/>
        <v>4.3165434164296412E-2</v>
      </c>
      <c r="Y68" s="126">
        <f t="shared" si="2"/>
        <v>-4.0980813374757327E-2</v>
      </c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6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26"/>
      <c r="CC68" s="126"/>
      <c r="CD68" s="126"/>
      <c r="CE68" s="126"/>
      <c r="CF68" s="126"/>
      <c r="CG68" s="126"/>
      <c r="CH68" s="126"/>
      <c r="CI68" s="126"/>
      <c r="CJ68" s="126"/>
      <c r="CK68" s="126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87"/>
      <c r="DF68" s="87"/>
      <c r="DG68" s="87"/>
      <c r="DH68" s="87"/>
      <c r="DI68" s="87"/>
      <c r="DJ68" s="87"/>
    </row>
    <row r="69" spans="1:114" ht="12.75" customHeight="1" x14ac:dyDescent="0.2">
      <c r="A69" s="107">
        <v>39545</v>
      </c>
      <c r="B69" s="108">
        <v>132.28999300000001</v>
      </c>
      <c r="C69" s="108">
        <v>60.43</v>
      </c>
      <c r="D69" s="108">
        <v>49.68</v>
      </c>
      <c r="E69" s="108">
        <v>60.48</v>
      </c>
      <c r="F69" s="108">
        <v>44.549999</v>
      </c>
      <c r="G69" s="108">
        <v>97.010002</v>
      </c>
      <c r="U69" s="89">
        <f t="shared" si="3"/>
        <v>-0.10074400747369072</v>
      </c>
      <c r="V69" s="89">
        <f t="shared" si="4"/>
        <v>-0.10074400747369072</v>
      </c>
      <c r="W69" s="126"/>
      <c r="X69" s="126">
        <f t="shared" si="5"/>
        <v>-3.0793874283684852E-2</v>
      </c>
      <c r="Y69" s="126">
        <f t="shared" si="2"/>
        <v>-4.2215111429058351E-2</v>
      </c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  <c r="BE69" s="126"/>
      <c r="BF69" s="126"/>
      <c r="BG69" s="126"/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126"/>
      <c r="BS69" s="126"/>
      <c r="BT69" s="126"/>
      <c r="BU69" s="126"/>
      <c r="BV69" s="126"/>
      <c r="BW69" s="126"/>
      <c r="BX69" s="126"/>
      <c r="BY69" s="126"/>
      <c r="BZ69" s="126"/>
      <c r="CA69" s="126"/>
      <c r="CB69" s="126"/>
      <c r="CC69" s="126"/>
      <c r="CD69" s="126"/>
      <c r="CE69" s="126"/>
      <c r="CF69" s="126"/>
      <c r="CG69" s="126"/>
      <c r="CH69" s="126"/>
      <c r="CI69" s="126"/>
      <c r="CJ69" s="126"/>
      <c r="CK69" s="126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</row>
    <row r="70" spans="1:114" ht="12.75" customHeight="1" x14ac:dyDescent="0.2">
      <c r="A70" s="107">
        <v>39552</v>
      </c>
      <c r="B70" s="108">
        <v>137.78999300000001</v>
      </c>
      <c r="C70" s="108">
        <v>62.740001999999997</v>
      </c>
      <c r="D70" s="108">
        <v>51.73</v>
      </c>
      <c r="E70" s="108">
        <v>63.080002</v>
      </c>
      <c r="F70" s="108">
        <v>46.169998</v>
      </c>
      <c r="G70" s="108">
        <v>101.25</v>
      </c>
      <c r="U70" s="89">
        <f t="shared" si="3"/>
        <v>-6.6368976177186401E-2</v>
      </c>
      <c r="V70" s="89">
        <f t="shared" si="4"/>
        <v>-6.6368976177186401E-2</v>
      </c>
      <c r="W70" s="126"/>
      <c r="X70" s="126">
        <f t="shared" si="5"/>
        <v>3.8226079761707776E-2</v>
      </c>
      <c r="Y70" s="126">
        <f t="shared" si="2"/>
        <v>-4.1062939019477371E-2</v>
      </c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  <c r="AP70" s="126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  <c r="BD70" s="126"/>
      <c r="BE70" s="126"/>
      <c r="BF70" s="126"/>
      <c r="BG70" s="126"/>
      <c r="BH70" s="126"/>
      <c r="BI70" s="126"/>
      <c r="BJ70" s="126"/>
      <c r="BK70" s="126"/>
      <c r="BL70" s="126"/>
      <c r="BM70" s="126"/>
      <c r="BN70" s="126"/>
      <c r="BO70" s="126"/>
      <c r="BP70" s="126"/>
      <c r="BQ70" s="126"/>
      <c r="BR70" s="126"/>
      <c r="BS70" s="126"/>
      <c r="BT70" s="126"/>
      <c r="BU70" s="126"/>
      <c r="BV70" s="126"/>
      <c r="BW70" s="126"/>
      <c r="BX70" s="126"/>
      <c r="BY70" s="126"/>
      <c r="BZ70" s="126"/>
      <c r="CA70" s="126"/>
      <c r="CB70" s="126"/>
      <c r="CC70" s="126"/>
      <c r="CD70" s="126"/>
      <c r="CE70" s="126"/>
      <c r="CF70" s="126"/>
      <c r="CG70" s="126"/>
      <c r="CH70" s="126"/>
      <c r="CI70" s="126"/>
      <c r="CJ70" s="126"/>
      <c r="CK70" s="126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</row>
    <row r="71" spans="1:114" ht="12.75" customHeight="1" x14ac:dyDescent="0.2">
      <c r="A71" s="107">
        <v>39559</v>
      </c>
      <c r="B71" s="108">
        <v>138.58999600000001</v>
      </c>
      <c r="C71" s="108">
        <v>63.23</v>
      </c>
      <c r="D71" s="108">
        <v>51.919998</v>
      </c>
      <c r="E71" s="108">
        <v>63.41</v>
      </c>
      <c r="F71" s="108">
        <v>46.470001000000003</v>
      </c>
      <c r="G71" s="108">
        <v>102.970001</v>
      </c>
      <c r="U71" s="89">
        <f t="shared" si="3"/>
        <v>-5.9077338946905034E-2</v>
      </c>
      <c r="V71" s="89">
        <f t="shared" si="4"/>
        <v>-5.9077338946905034E-2</v>
      </c>
      <c r="W71" s="126"/>
      <c r="X71" s="126">
        <f t="shared" si="5"/>
        <v>7.8099774367237362E-3</v>
      </c>
      <c r="Y71" s="126">
        <f t="shared" si="2"/>
        <v>-4.1569628268216141E-2</v>
      </c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  <c r="AP71" s="126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  <c r="BD71" s="126"/>
      <c r="BE71" s="126"/>
      <c r="BF71" s="126"/>
      <c r="BG71" s="126"/>
      <c r="BH71" s="126"/>
      <c r="BI71" s="126"/>
      <c r="BJ71" s="126"/>
      <c r="BK71" s="126"/>
      <c r="BL71" s="126"/>
      <c r="BM71" s="126"/>
      <c r="BN71" s="126"/>
      <c r="BO71" s="126"/>
      <c r="BP71" s="126"/>
      <c r="BQ71" s="126"/>
      <c r="BR71" s="126"/>
      <c r="BS71" s="126"/>
      <c r="BT71" s="126"/>
      <c r="BU71" s="126"/>
      <c r="BV71" s="126"/>
      <c r="BW71" s="126"/>
      <c r="BX71" s="126"/>
      <c r="BY71" s="126"/>
      <c r="BZ71" s="126"/>
      <c r="CA71" s="126"/>
      <c r="CB71" s="126"/>
      <c r="CC71" s="126"/>
      <c r="CD71" s="126"/>
      <c r="CE71" s="126"/>
      <c r="CF71" s="126"/>
      <c r="CG71" s="126"/>
      <c r="CH71" s="126"/>
      <c r="CI71" s="126"/>
      <c r="CJ71" s="126"/>
      <c r="CK71" s="126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</row>
    <row r="72" spans="1:114" ht="12.75" customHeight="1" x14ac:dyDescent="0.2">
      <c r="A72" s="107">
        <v>39566</v>
      </c>
      <c r="B72" s="108">
        <v>140.220001</v>
      </c>
      <c r="C72" s="108">
        <v>63.91</v>
      </c>
      <c r="D72" s="108">
        <v>52.400002000000001</v>
      </c>
      <c r="E72" s="108">
        <v>64.319999999999993</v>
      </c>
      <c r="F72" s="108">
        <v>46.939999</v>
      </c>
      <c r="G72" s="108">
        <v>104.129997</v>
      </c>
      <c r="U72" s="89">
        <f t="shared" si="3"/>
        <v>-4.8958290876114141E-2</v>
      </c>
      <c r="V72" s="89">
        <f t="shared" si="4"/>
        <v>-4.8958290876114141E-2</v>
      </c>
      <c r="W72" s="126"/>
      <c r="X72" s="126">
        <f t="shared" si="5"/>
        <v>1.075438873952228E-2</v>
      </c>
      <c r="Y72" s="126">
        <f t="shared" si="2"/>
        <v>-4.1520505786802574E-2</v>
      </c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  <c r="AP72" s="126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  <c r="BD72" s="126"/>
      <c r="BE72" s="126"/>
      <c r="BF72" s="126"/>
      <c r="BG72" s="126"/>
      <c r="BH72" s="126"/>
      <c r="BI72" s="126"/>
      <c r="BJ72" s="126"/>
      <c r="BK72" s="126"/>
      <c r="BL72" s="126"/>
      <c r="BM72" s="126"/>
      <c r="BN72" s="126"/>
      <c r="BO72" s="126"/>
      <c r="BP72" s="126"/>
      <c r="BQ72" s="126"/>
      <c r="BR72" s="126"/>
      <c r="BS72" s="126"/>
      <c r="BT72" s="126"/>
      <c r="BU72" s="126"/>
      <c r="BV72" s="126"/>
      <c r="BW72" s="126"/>
      <c r="BX72" s="126"/>
      <c r="BY72" s="126"/>
      <c r="BZ72" s="126"/>
      <c r="CA72" s="126"/>
      <c r="CB72" s="126"/>
      <c r="CC72" s="126"/>
      <c r="CD72" s="126"/>
      <c r="CE72" s="126"/>
      <c r="CF72" s="126"/>
      <c r="CG72" s="126"/>
      <c r="CH72" s="126"/>
      <c r="CI72" s="126"/>
      <c r="CJ72" s="126"/>
      <c r="CK72" s="126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</row>
    <row r="73" spans="1:114" ht="12.75" customHeight="1" x14ac:dyDescent="0.2">
      <c r="A73" s="107">
        <v>39573</v>
      </c>
      <c r="B73" s="108">
        <v>138.35000600000001</v>
      </c>
      <c r="C73" s="108">
        <v>62.330002</v>
      </c>
      <c r="D73" s="108">
        <v>51.970001000000003</v>
      </c>
      <c r="E73" s="108">
        <v>63.549999</v>
      </c>
      <c r="F73" s="108">
        <v>46.560001</v>
      </c>
      <c r="G73" s="108">
        <v>102.110001</v>
      </c>
      <c r="U73" s="89">
        <f t="shared" si="3"/>
        <v>-7.2470166925751478E-2</v>
      </c>
      <c r="V73" s="89">
        <f t="shared" si="4"/>
        <v>-7.2470166925751478E-2</v>
      </c>
      <c r="W73" s="126"/>
      <c r="X73" s="126">
        <f t="shared" si="5"/>
        <v>-2.4722234392113851E-2</v>
      </c>
      <c r="Y73" s="126">
        <f t="shared" si="2"/>
        <v>-4.2113411535471212E-2</v>
      </c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  <c r="BD73" s="126"/>
      <c r="BE73" s="126"/>
      <c r="BF73" s="126"/>
      <c r="BG73" s="126"/>
      <c r="BH73" s="126"/>
      <c r="BI73" s="126"/>
      <c r="BJ73" s="126"/>
      <c r="BK73" s="126"/>
      <c r="BL73" s="126"/>
      <c r="BM73" s="126"/>
      <c r="BN73" s="126"/>
      <c r="BO73" s="126"/>
      <c r="BP73" s="126"/>
      <c r="BQ73" s="126"/>
      <c r="BR73" s="126"/>
      <c r="BS73" s="126"/>
      <c r="BT73" s="126"/>
      <c r="BU73" s="126"/>
      <c r="BV73" s="126"/>
      <c r="BW73" s="126"/>
      <c r="BX73" s="126"/>
      <c r="BY73" s="126"/>
      <c r="BZ73" s="126"/>
      <c r="CA73" s="126"/>
      <c r="CB73" s="126"/>
      <c r="CC73" s="126"/>
      <c r="CD73" s="126"/>
      <c r="CE73" s="126"/>
      <c r="CF73" s="126"/>
      <c r="CG73" s="126"/>
      <c r="CH73" s="126"/>
      <c r="CI73" s="126"/>
      <c r="CJ73" s="126"/>
      <c r="CK73" s="126"/>
      <c r="CL73" s="87"/>
      <c r="CM73" s="87"/>
      <c r="CN73" s="87"/>
      <c r="CO73" s="87"/>
      <c r="CP73" s="87"/>
      <c r="CQ73" s="87"/>
      <c r="CR73" s="87"/>
      <c r="CS73" s="87"/>
      <c r="CT73" s="87"/>
      <c r="CU73" s="87"/>
      <c r="CV73" s="87"/>
      <c r="CW73" s="87"/>
      <c r="CX73" s="87"/>
      <c r="CY73" s="87"/>
      <c r="CZ73" s="87"/>
      <c r="DA73" s="87"/>
      <c r="DB73" s="87"/>
      <c r="DC73" s="87"/>
      <c r="DD73" s="87"/>
      <c r="DE73" s="87"/>
      <c r="DF73" s="87"/>
      <c r="DG73" s="87"/>
      <c r="DH73" s="87"/>
      <c r="DI73" s="87"/>
      <c r="DJ73" s="87"/>
    </row>
    <row r="74" spans="1:114" ht="12.75" customHeight="1" x14ac:dyDescent="0.2">
      <c r="A74" s="107">
        <v>39580</v>
      </c>
      <c r="B74" s="108">
        <v>142.11999499999999</v>
      </c>
      <c r="C74" s="108">
        <v>63.900002000000001</v>
      </c>
      <c r="D74" s="108">
        <v>53.889999000000003</v>
      </c>
      <c r="E74" s="108">
        <v>65.589995999999999</v>
      </c>
      <c r="F74" s="108">
        <v>48.130001</v>
      </c>
      <c r="G74" s="108">
        <v>106.760002</v>
      </c>
      <c r="U74" s="89">
        <f t="shared" si="3"/>
        <v>-4.91070706446608E-2</v>
      </c>
      <c r="V74" s="89">
        <f t="shared" si="4"/>
        <v>-4.91070706446608E-2</v>
      </c>
      <c r="W74" s="126"/>
      <c r="X74" s="126">
        <f t="shared" si="5"/>
        <v>2.51885119464621E-2</v>
      </c>
      <c r="Y74" s="126">
        <f t="shared" si="2"/>
        <v>-4.1279922705743682E-2</v>
      </c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  <c r="BE74" s="126"/>
      <c r="BF74" s="126"/>
      <c r="BG74" s="126"/>
      <c r="BH74" s="126"/>
      <c r="BI74" s="126"/>
      <c r="BJ74" s="126"/>
      <c r="BK74" s="126"/>
      <c r="BL74" s="126"/>
      <c r="BM74" s="126"/>
      <c r="BN74" s="126"/>
      <c r="BO74" s="126"/>
      <c r="BP74" s="126"/>
      <c r="BQ74" s="126"/>
      <c r="BR74" s="126"/>
      <c r="BS74" s="126"/>
      <c r="BT74" s="126"/>
      <c r="BU74" s="126"/>
      <c r="BV74" s="126"/>
      <c r="BW74" s="126"/>
      <c r="BX74" s="126"/>
      <c r="BY74" s="126"/>
      <c r="BZ74" s="126"/>
      <c r="CA74" s="126"/>
      <c r="CB74" s="126"/>
      <c r="CC74" s="126"/>
      <c r="CD74" s="126"/>
      <c r="CE74" s="126"/>
      <c r="CF74" s="126"/>
      <c r="CG74" s="126"/>
      <c r="CH74" s="126"/>
      <c r="CI74" s="126"/>
      <c r="CJ74" s="126"/>
      <c r="CK74" s="126"/>
      <c r="CL74" s="87"/>
      <c r="CM74" s="87"/>
      <c r="CN74" s="87"/>
      <c r="CO74" s="87"/>
      <c r="CP74" s="87"/>
      <c r="CQ74" s="87"/>
      <c r="CR74" s="87"/>
      <c r="CS74" s="87"/>
      <c r="CT74" s="87"/>
      <c r="CU74" s="87"/>
      <c r="CV74" s="87"/>
      <c r="CW74" s="87"/>
      <c r="CX74" s="87"/>
      <c r="CY74" s="87"/>
      <c r="CZ74" s="87"/>
      <c r="DA74" s="87"/>
      <c r="DB74" s="87"/>
      <c r="DC74" s="87"/>
      <c r="DD74" s="87"/>
      <c r="DE74" s="87"/>
      <c r="DF74" s="87"/>
      <c r="DG74" s="87"/>
      <c r="DH74" s="87"/>
      <c r="DI74" s="87"/>
      <c r="DJ74" s="87"/>
    </row>
    <row r="75" spans="1:114" ht="12.75" customHeight="1" x14ac:dyDescent="0.2">
      <c r="A75" s="107">
        <v>39587</v>
      </c>
      <c r="B75" s="108">
        <v>137.259995</v>
      </c>
      <c r="C75" s="108">
        <v>61.610000999999997</v>
      </c>
      <c r="D75" s="108">
        <v>52.27</v>
      </c>
      <c r="E75" s="108">
        <v>64.089995999999999</v>
      </c>
      <c r="F75" s="108">
        <v>46.900002000000001</v>
      </c>
      <c r="G75" s="108">
        <v>102.360001</v>
      </c>
      <c r="U75" s="89">
        <f t="shared" si="3"/>
        <v>-8.3184467999306566E-2</v>
      </c>
      <c r="V75" s="89">
        <f t="shared" si="4"/>
        <v>-8.3184467999306566E-2</v>
      </c>
      <c r="W75" s="126"/>
      <c r="X75" s="126">
        <f t="shared" si="5"/>
        <v>-3.5837260224185985E-2</v>
      </c>
      <c r="Y75" s="126">
        <f t="shared" si="2"/>
        <v>-4.2299638584468446E-2</v>
      </c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26"/>
      <c r="CA75" s="126"/>
      <c r="CB75" s="126"/>
      <c r="CC75" s="126"/>
      <c r="CD75" s="126"/>
      <c r="CE75" s="126"/>
      <c r="CF75" s="126"/>
      <c r="CG75" s="126"/>
      <c r="CH75" s="126"/>
      <c r="CI75" s="126"/>
      <c r="CJ75" s="126"/>
      <c r="CK75" s="126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87"/>
      <c r="CX75" s="87"/>
      <c r="CY75" s="87"/>
      <c r="CZ75" s="87"/>
      <c r="DA75" s="87"/>
      <c r="DB75" s="87"/>
      <c r="DC75" s="87"/>
      <c r="DD75" s="87"/>
      <c r="DE75" s="87"/>
      <c r="DF75" s="87"/>
      <c r="DG75" s="87"/>
      <c r="DH75" s="87"/>
      <c r="DI75" s="87"/>
      <c r="DJ75" s="87"/>
    </row>
    <row r="76" spans="1:114" ht="12.75" customHeight="1" x14ac:dyDescent="0.2">
      <c r="A76" s="107">
        <v>39595</v>
      </c>
      <c r="B76" s="108">
        <v>140.16999799999999</v>
      </c>
      <c r="C76" s="108">
        <v>62.290000999999997</v>
      </c>
      <c r="D76" s="108">
        <v>53.240001999999997</v>
      </c>
      <c r="E76" s="108">
        <v>65.650002000000001</v>
      </c>
      <c r="F76" s="108">
        <v>47.009998000000003</v>
      </c>
      <c r="G76" s="108">
        <v>103.779999</v>
      </c>
      <c r="U76" s="89">
        <f t="shared" si="3"/>
        <v>-7.3065419928515785E-2</v>
      </c>
      <c r="V76" s="89">
        <f t="shared" si="4"/>
        <v>-7.3065419928515785E-2</v>
      </c>
      <c r="W76" s="126"/>
      <c r="X76" s="126">
        <f t="shared" si="5"/>
        <v>1.1037169111553835E-2</v>
      </c>
      <c r="Y76" s="126">
        <f t="shared" si="2"/>
        <v>-4.1515788899584953E-2</v>
      </c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  <c r="AP76" s="126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  <c r="BD76" s="126"/>
      <c r="BE76" s="126"/>
      <c r="BF76" s="126"/>
      <c r="BG76" s="126"/>
      <c r="BH76" s="126"/>
      <c r="BI76" s="126"/>
      <c r="BJ76" s="126"/>
      <c r="BK76" s="126"/>
      <c r="BL76" s="126"/>
      <c r="BM76" s="126"/>
      <c r="BN76" s="126"/>
      <c r="BO76" s="126"/>
      <c r="BP76" s="126"/>
      <c r="BQ76" s="126"/>
      <c r="BR76" s="126"/>
      <c r="BS76" s="126"/>
      <c r="BT76" s="126"/>
      <c r="BU76" s="126"/>
      <c r="BV76" s="126"/>
      <c r="BW76" s="126"/>
      <c r="BX76" s="126"/>
      <c r="BY76" s="126"/>
      <c r="BZ76" s="126"/>
      <c r="CA76" s="126"/>
      <c r="CB76" s="126"/>
      <c r="CC76" s="126"/>
      <c r="CD76" s="126"/>
      <c r="CE76" s="126"/>
      <c r="CF76" s="126"/>
      <c r="CG76" s="126"/>
      <c r="CH76" s="126"/>
      <c r="CI76" s="126"/>
      <c r="CJ76" s="126"/>
      <c r="CK76" s="126"/>
      <c r="CL76" s="87"/>
      <c r="CM76" s="87"/>
      <c r="CN76" s="87"/>
      <c r="CO76" s="87"/>
      <c r="CP76" s="87"/>
      <c r="CQ76" s="87"/>
      <c r="CR76" s="87"/>
      <c r="CS76" s="87"/>
      <c r="CT76" s="87"/>
      <c r="CU76" s="87"/>
      <c r="CV76" s="87"/>
      <c r="CW76" s="87"/>
      <c r="CX76" s="87"/>
      <c r="CY76" s="87"/>
      <c r="CZ76" s="87"/>
      <c r="DA76" s="87"/>
      <c r="DB76" s="87"/>
      <c r="DC76" s="87"/>
      <c r="DD76" s="87"/>
      <c r="DE76" s="87"/>
      <c r="DF76" s="87"/>
      <c r="DG76" s="87"/>
      <c r="DH76" s="87"/>
      <c r="DI76" s="87"/>
      <c r="DJ76" s="87"/>
    </row>
    <row r="77" spans="1:114" ht="12.75" customHeight="1" x14ac:dyDescent="0.2">
      <c r="A77" s="107">
        <v>39601</v>
      </c>
      <c r="B77" s="108">
        <v>136.990005</v>
      </c>
      <c r="C77" s="108">
        <v>60.299999</v>
      </c>
      <c r="D77" s="108">
        <v>52</v>
      </c>
      <c r="E77" s="108">
        <v>64.389999000000003</v>
      </c>
      <c r="F77" s="108">
        <v>45.580002</v>
      </c>
      <c r="G77" s="108">
        <v>99.379997000000003</v>
      </c>
      <c r="U77" s="89">
        <f t="shared" si="3"/>
        <v>-0.1026785462505303</v>
      </c>
      <c r="V77" s="89">
        <f t="shared" si="4"/>
        <v>-0.1026785462505303</v>
      </c>
      <c r="W77" s="126"/>
      <c r="X77" s="126">
        <f t="shared" si="5"/>
        <v>-3.194737466772557E-2</v>
      </c>
      <c r="Y77" s="126">
        <f t="shared" si="2"/>
        <v>-4.2234440054394549E-2</v>
      </c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  <c r="BE77" s="126"/>
      <c r="BF77" s="126"/>
      <c r="BG77" s="126"/>
      <c r="BH77" s="126"/>
      <c r="BI77" s="126"/>
      <c r="BJ77" s="126"/>
      <c r="BK77" s="126"/>
      <c r="BL77" s="126"/>
      <c r="BM77" s="126"/>
      <c r="BN77" s="126"/>
      <c r="BO77" s="126"/>
      <c r="BP77" s="126"/>
      <c r="BQ77" s="126"/>
      <c r="BR77" s="126"/>
      <c r="BS77" s="126"/>
      <c r="BT77" s="126"/>
      <c r="BU77" s="126"/>
      <c r="BV77" s="126"/>
      <c r="BW77" s="126"/>
      <c r="BX77" s="126"/>
      <c r="BY77" s="126"/>
      <c r="BZ77" s="126"/>
      <c r="CA77" s="126"/>
      <c r="CB77" s="126"/>
      <c r="CC77" s="126"/>
      <c r="CD77" s="126"/>
      <c r="CE77" s="126"/>
      <c r="CF77" s="126"/>
      <c r="CG77" s="126"/>
      <c r="CH77" s="126"/>
      <c r="CI77" s="126"/>
      <c r="CJ77" s="126"/>
      <c r="CK77" s="126"/>
      <c r="CL77" s="87"/>
      <c r="CM77" s="87"/>
      <c r="CN77" s="87"/>
      <c r="CO77" s="87"/>
      <c r="CP77" s="87"/>
      <c r="CQ77" s="87"/>
      <c r="CR77" s="87"/>
      <c r="CS77" s="87"/>
      <c r="CT77" s="87"/>
      <c r="CU77" s="87"/>
      <c r="CV77" s="87"/>
      <c r="CW77" s="87"/>
      <c r="CX77" s="87"/>
      <c r="CY77" s="87"/>
      <c r="CZ77" s="87"/>
      <c r="DA77" s="87"/>
      <c r="DB77" s="87"/>
      <c r="DC77" s="87"/>
      <c r="DD77" s="87"/>
      <c r="DE77" s="87"/>
      <c r="DF77" s="87"/>
      <c r="DG77" s="87"/>
      <c r="DH77" s="87"/>
      <c r="DI77" s="87"/>
      <c r="DJ77" s="87"/>
    </row>
    <row r="78" spans="1:114" ht="12.75" customHeight="1" x14ac:dyDescent="0.2">
      <c r="A78" s="107">
        <v>39608</v>
      </c>
      <c r="B78" s="112">
        <v>136.75</v>
      </c>
      <c r="C78" s="108">
        <v>60.009998000000003</v>
      </c>
      <c r="D78" s="108">
        <v>51.529998999999997</v>
      </c>
      <c r="E78" s="108">
        <v>63.310001</v>
      </c>
      <c r="F78" s="108">
        <v>44.299999</v>
      </c>
      <c r="G78" s="112">
        <v>97.150002000000001</v>
      </c>
      <c r="U78" s="89">
        <f t="shared" si="3"/>
        <v>-0.10699403751461467</v>
      </c>
      <c r="V78" s="89">
        <f t="shared" si="4"/>
        <v>-0.10699403751461467</v>
      </c>
      <c r="W78" s="126"/>
      <c r="X78" s="126">
        <f t="shared" si="5"/>
        <v>-4.8093035623433256E-3</v>
      </c>
      <c r="Y78" s="126">
        <f t="shared" si="2"/>
        <v>-4.1780336187064233E-2</v>
      </c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6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26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26"/>
      <c r="CC78" s="126"/>
      <c r="CD78" s="126"/>
      <c r="CE78" s="126"/>
      <c r="CF78" s="126"/>
      <c r="CG78" s="126"/>
      <c r="CH78" s="126"/>
      <c r="CI78" s="126"/>
      <c r="CJ78" s="126"/>
      <c r="CK78" s="126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87"/>
      <c r="CX78" s="87"/>
      <c r="CY78" s="87"/>
      <c r="CZ78" s="87"/>
      <c r="DA78" s="87"/>
      <c r="DB78" s="87"/>
      <c r="DC78" s="87"/>
      <c r="DD78" s="87"/>
      <c r="DE78" s="87"/>
      <c r="DF78" s="87"/>
      <c r="DG78" s="87"/>
      <c r="DH78" s="87"/>
      <c r="DI78" s="87"/>
      <c r="DJ78" s="87"/>
    </row>
    <row r="79" spans="1:114" ht="12.75" customHeight="1" x14ac:dyDescent="0.2">
      <c r="A79" s="107">
        <v>39615</v>
      </c>
      <c r="B79" s="112">
        <v>66.599997999999999</v>
      </c>
      <c r="C79" s="108">
        <v>58</v>
      </c>
      <c r="D79" s="108">
        <v>50</v>
      </c>
      <c r="E79" s="108">
        <v>61.900002000000001</v>
      </c>
      <c r="F79" s="108">
        <v>43.220001000000003</v>
      </c>
      <c r="G79" s="112">
        <v>46.900002000000001</v>
      </c>
      <c r="U79" s="89">
        <f t="shared" si="3"/>
        <v>-0.13690472337372273</v>
      </c>
      <c r="V79" s="89">
        <f t="shared" si="4"/>
        <v>-0.13690472337372273</v>
      </c>
      <c r="W79" s="126"/>
      <c r="X79" s="126">
        <f t="shared" si="5"/>
        <v>-3.3494385385581915E-2</v>
      </c>
      <c r="Y79" s="126">
        <f t="shared" si="2"/>
        <v>-4.2260366298296964E-2</v>
      </c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  <c r="BE79" s="126"/>
      <c r="BF79" s="126"/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26"/>
      <c r="BT79" s="126"/>
      <c r="BU79" s="126"/>
      <c r="BV79" s="126"/>
      <c r="BW79" s="126"/>
      <c r="BX79" s="126"/>
      <c r="BY79" s="126"/>
      <c r="BZ79" s="126"/>
      <c r="CA79" s="126"/>
      <c r="CB79" s="126"/>
      <c r="CC79" s="126"/>
      <c r="CD79" s="126"/>
      <c r="CE79" s="126"/>
      <c r="CF79" s="126"/>
      <c r="CG79" s="126"/>
      <c r="CH79" s="126"/>
      <c r="CI79" s="126"/>
      <c r="CJ79" s="126"/>
      <c r="CK79" s="126"/>
      <c r="CL79" s="87"/>
      <c r="CM79" s="87"/>
      <c r="CN79" s="87"/>
      <c r="CO79" s="87"/>
      <c r="CP79" s="87"/>
      <c r="CQ79" s="87"/>
      <c r="CR79" s="87"/>
      <c r="CS79" s="87"/>
      <c r="CT79" s="87"/>
      <c r="CU79" s="87"/>
      <c r="CV79" s="87"/>
      <c r="CW79" s="87"/>
      <c r="CX79" s="87"/>
      <c r="CY79" s="87"/>
      <c r="CZ79" s="87"/>
      <c r="DA79" s="87"/>
      <c r="DB79" s="87"/>
      <c r="DC79" s="87"/>
      <c r="DD79" s="87"/>
      <c r="DE79" s="87"/>
      <c r="DF79" s="87"/>
      <c r="DG79" s="87"/>
      <c r="DH79" s="87"/>
      <c r="DI79" s="87"/>
      <c r="DJ79" s="87"/>
    </row>
    <row r="80" spans="1:114" ht="12.75" customHeight="1" x14ac:dyDescent="0.2">
      <c r="A80" s="107">
        <v>39622</v>
      </c>
      <c r="B80" s="108">
        <v>64.220000999999996</v>
      </c>
      <c r="C80" s="108">
        <v>55.849997999999999</v>
      </c>
      <c r="D80" s="108">
        <v>48.060001</v>
      </c>
      <c r="E80" s="108">
        <v>58.82</v>
      </c>
      <c r="F80" s="108">
        <v>42.66</v>
      </c>
      <c r="G80" s="108">
        <v>46.59</v>
      </c>
      <c r="U80" s="89">
        <f t="shared" si="3"/>
        <v>-0.16889880218298226</v>
      </c>
      <c r="V80" s="89">
        <f t="shared" si="4"/>
        <v>-0.16889880218298226</v>
      </c>
      <c r="W80" s="126"/>
      <c r="X80" s="126">
        <f t="shared" si="5"/>
        <v>-3.7069000000000019E-2</v>
      </c>
      <c r="Y80" s="126">
        <f t="shared" si="2"/>
        <v>-4.232028950924286E-2</v>
      </c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  <c r="BE80" s="126"/>
      <c r="BF80" s="126"/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26"/>
      <c r="BT80" s="126"/>
      <c r="BU80" s="126"/>
      <c r="BV80" s="126"/>
      <c r="BW80" s="126"/>
      <c r="BX80" s="126"/>
      <c r="BY80" s="126"/>
      <c r="BZ80" s="126"/>
      <c r="CA80" s="126"/>
      <c r="CB80" s="126"/>
      <c r="CC80" s="126"/>
      <c r="CD80" s="126"/>
      <c r="CE80" s="126"/>
      <c r="CF80" s="126"/>
      <c r="CG80" s="126"/>
      <c r="CH80" s="126"/>
      <c r="CI80" s="126"/>
      <c r="CJ80" s="126"/>
      <c r="CK80" s="126"/>
      <c r="CL80" s="87"/>
      <c r="CM80" s="87"/>
      <c r="CN80" s="87"/>
      <c r="CO80" s="87"/>
      <c r="CP80" s="87"/>
      <c r="CQ80" s="87"/>
      <c r="CR80" s="87"/>
      <c r="CS80" s="87"/>
      <c r="CT80" s="87"/>
      <c r="CU80" s="87"/>
      <c r="CV80" s="87"/>
      <c r="CW80" s="87"/>
      <c r="CX80" s="87"/>
      <c r="CY80" s="87"/>
      <c r="CZ80" s="87"/>
      <c r="DA80" s="87"/>
      <c r="DB80" s="87"/>
      <c r="DC80" s="87"/>
      <c r="DD80" s="87"/>
      <c r="DE80" s="87"/>
      <c r="DF80" s="87"/>
      <c r="DG80" s="87"/>
      <c r="DH80" s="87"/>
      <c r="DI80" s="87"/>
      <c r="DJ80" s="87"/>
    </row>
    <row r="81" spans="1:114" ht="12.75" customHeight="1" x14ac:dyDescent="0.2">
      <c r="A81" s="107">
        <v>39629</v>
      </c>
      <c r="B81" s="108">
        <v>63.009998000000003</v>
      </c>
      <c r="C81" s="108">
        <v>55.310001</v>
      </c>
      <c r="D81" s="108">
        <v>46.650002000000001</v>
      </c>
      <c r="E81" s="108">
        <v>56.099997999999999</v>
      </c>
      <c r="F81" s="108">
        <v>42.029998999999997</v>
      </c>
      <c r="G81" s="108">
        <v>44.48</v>
      </c>
      <c r="U81" s="89">
        <f t="shared" si="3"/>
        <v>-0.17693447218457459</v>
      </c>
      <c r="V81" s="89">
        <f t="shared" si="4"/>
        <v>-0.17693447218457459</v>
      </c>
      <c r="W81" s="126"/>
      <c r="X81" s="126">
        <f t="shared" si="5"/>
        <v>-9.6687022262740285E-3</v>
      </c>
      <c r="Y81" s="126">
        <f t="shared" si="2"/>
        <v>-4.1861551471640786E-2</v>
      </c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  <c r="BE81" s="126"/>
      <c r="BF81" s="126"/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26"/>
      <c r="BT81" s="126"/>
      <c r="BU81" s="126"/>
      <c r="BV81" s="126"/>
      <c r="BW81" s="126"/>
      <c r="BX81" s="126"/>
      <c r="BY81" s="126"/>
      <c r="BZ81" s="126"/>
      <c r="CA81" s="126"/>
      <c r="CB81" s="126"/>
      <c r="CC81" s="126"/>
      <c r="CD81" s="126"/>
      <c r="CE81" s="126"/>
      <c r="CF81" s="126"/>
      <c r="CG81" s="126"/>
      <c r="CH81" s="126"/>
      <c r="CI81" s="126"/>
      <c r="CJ81" s="126"/>
      <c r="CK81" s="126"/>
      <c r="CL81" s="87"/>
      <c r="CM81" s="87"/>
      <c r="CN81" s="87"/>
      <c r="CO81" s="87"/>
      <c r="CP81" s="87"/>
      <c r="CQ81" s="87"/>
      <c r="CR81" s="87"/>
      <c r="CS81" s="87"/>
      <c r="CT81" s="87"/>
      <c r="CU81" s="87"/>
      <c r="CV81" s="87"/>
      <c r="CW81" s="87"/>
      <c r="CX81" s="87"/>
      <c r="CY81" s="87"/>
      <c r="CZ81" s="87"/>
      <c r="DA81" s="87"/>
      <c r="DB81" s="87"/>
      <c r="DC81" s="87"/>
      <c r="DD81" s="87"/>
      <c r="DE81" s="87"/>
      <c r="DF81" s="87"/>
      <c r="DG81" s="87"/>
      <c r="DH81" s="87"/>
      <c r="DI81" s="87"/>
      <c r="DJ81" s="87"/>
    </row>
    <row r="82" spans="1:114" ht="12.75" customHeight="1" x14ac:dyDescent="0.2">
      <c r="A82" s="107">
        <v>39636</v>
      </c>
      <c r="B82" s="108">
        <v>62.099997999999999</v>
      </c>
      <c r="C82" s="108">
        <v>54.18</v>
      </c>
      <c r="D82" s="108">
        <v>45.880001</v>
      </c>
      <c r="E82" s="108">
        <v>56.509998000000003</v>
      </c>
      <c r="F82" s="108">
        <v>40.98</v>
      </c>
      <c r="G82" s="108">
        <v>44.27</v>
      </c>
      <c r="U82" s="89">
        <f t="shared" si="3"/>
        <v>-0.19374996400669475</v>
      </c>
      <c r="V82" s="89">
        <f t="shared" si="4"/>
        <v>-0.19374996400669475</v>
      </c>
      <c r="W82" s="126"/>
      <c r="X82" s="126">
        <f t="shared" si="5"/>
        <v>-2.0430319645085571E-2</v>
      </c>
      <c r="Y82" s="126">
        <f t="shared" si="2"/>
        <v>-4.2041562081530814E-2</v>
      </c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  <c r="BE82" s="126"/>
      <c r="BF82" s="126"/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126"/>
      <c r="BR82" s="126"/>
      <c r="BS82" s="126"/>
      <c r="BT82" s="126"/>
      <c r="BU82" s="126"/>
      <c r="BV82" s="126"/>
      <c r="BW82" s="126"/>
      <c r="BX82" s="126"/>
      <c r="BY82" s="126"/>
      <c r="BZ82" s="126"/>
      <c r="CA82" s="126"/>
      <c r="CB82" s="126"/>
      <c r="CC82" s="126"/>
      <c r="CD82" s="126"/>
      <c r="CE82" s="126"/>
      <c r="CF82" s="126"/>
      <c r="CG82" s="126"/>
      <c r="CH82" s="126"/>
      <c r="CI82" s="126"/>
      <c r="CJ82" s="126"/>
      <c r="CK82" s="126"/>
      <c r="CL82" s="87"/>
      <c r="CM82" s="87"/>
      <c r="CN82" s="87"/>
      <c r="CO82" s="87"/>
      <c r="CP82" s="87"/>
      <c r="CQ82" s="87"/>
      <c r="CR82" s="87"/>
      <c r="CS82" s="87"/>
      <c r="CT82" s="87"/>
      <c r="CU82" s="87"/>
      <c r="CV82" s="87"/>
      <c r="CW82" s="87"/>
      <c r="CX82" s="87"/>
      <c r="CY82" s="87"/>
      <c r="CZ82" s="87"/>
      <c r="DA82" s="87"/>
      <c r="DB82" s="87"/>
      <c r="DC82" s="87"/>
      <c r="DD82" s="87"/>
      <c r="DE82" s="87"/>
      <c r="DF82" s="87"/>
      <c r="DG82" s="87"/>
      <c r="DH82" s="87"/>
      <c r="DI82" s="87"/>
      <c r="DJ82" s="87"/>
    </row>
    <row r="83" spans="1:114" ht="12.75" customHeight="1" x14ac:dyDescent="0.2">
      <c r="A83" s="107">
        <v>39643</v>
      </c>
      <c r="B83" s="108">
        <v>63.099997999999999</v>
      </c>
      <c r="C83" s="108">
        <v>55.549999</v>
      </c>
      <c r="D83" s="108">
        <v>47.240001999999997</v>
      </c>
      <c r="E83" s="108">
        <v>58.400002000000001</v>
      </c>
      <c r="F83" s="108">
        <v>41.919998</v>
      </c>
      <c r="G83" s="108">
        <v>45</v>
      </c>
      <c r="U83" s="89">
        <f t="shared" si="3"/>
        <v>-0.17336307321561339</v>
      </c>
      <c r="V83" s="89">
        <f t="shared" si="4"/>
        <v>-0.17336307321561339</v>
      </c>
      <c r="W83" s="126"/>
      <c r="X83" s="126">
        <f t="shared" si="5"/>
        <v>2.5286064968623068E-2</v>
      </c>
      <c r="Y83" s="126">
        <f t="shared" si="2"/>
        <v>-4.1278297999962986E-2</v>
      </c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  <c r="BE83" s="126"/>
      <c r="BF83" s="126"/>
      <c r="BG83" s="126"/>
      <c r="BH83" s="126"/>
      <c r="BI83" s="126"/>
      <c r="BJ83" s="126"/>
      <c r="BK83" s="126"/>
      <c r="BL83" s="126"/>
      <c r="BM83" s="126"/>
      <c r="BN83" s="126"/>
      <c r="BO83" s="126"/>
      <c r="BP83" s="126"/>
      <c r="BQ83" s="126"/>
      <c r="BR83" s="126"/>
      <c r="BS83" s="126"/>
      <c r="BT83" s="126"/>
      <c r="BU83" s="126"/>
      <c r="BV83" s="126"/>
      <c r="BW83" s="126"/>
      <c r="BX83" s="126"/>
      <c r="BY83" s="126"/>
      <c r="BZ83" s="126"/>
      <c r="CA83" s="126"/>
      <c r="CB83" s="126"/>
      <c r="CC83" s="126"/>
      <c r="CD83" s="126"/>
      <c r="CE83" s="126"/>
      <c r="CF83" s="126"/>
      <c r="CG83" s="126"/>
      <c r="CH83" s="126"/>
      <c r="CI83" s="126"/>
      <c r="CJ83" s="126"/>
      <c r="CK83" s="126"/>
      <c r="CL83" s="87"/>
      <c r="CM83" s="87"/>
      <c r="CN83" s="87"/>
      <c r="CO83" s="87"/>
      <c r="CP83" s="87"/>
      <c r="CQ83" s="87"/>
      <c r="CR83" s="87"/>
      <c r="CS83" s="87"/>
      <c r="CT83" s="87"/>
      <c r="CU83" s="87"/>
      <c r="CV83" s="87"/>
      <c r="CW83" s="87"/>
      <c r="CX83" s="87"/>
      <c r="CY83" s="87"/>
      <c r="CZ83" s="87"/>
      <c r="DA83" s="87"/>
      <c r="DB83" s="87"/>
      <c r="DC83" s="87"/>
      <c r="DD83" s="87"/>
      <c r="DE83" s="87"/>
      <c r="DF83" s="87"/>
      <c r="DG83" s="87"/>
      <c r="DH83" s="87"/>
      <c r="DI83" s="87"/>
      <c r="DJ83" s="87"/>
    </row>
    <row r="84" spans="1:114" ht="12.75" customHeight="1" x14ac:dyDescent="0.2">
      <c r="A84" s="107">
        <v>39650</v>
      </c>
      <c r="B84" s="108">
        <v>63.099997999999999</v>
      </c>
      <c r="C84" s="108">
        <v>55.279998999999997</v>
      </c>
      <c r="D84" s="108">
        <v>46.740001999999997</v>
      </c>
      <c r="E84" s="108">
        <v>59.790000999999997</v>
      </c>
      <c r="F84" s="108">
        <v>41.740001999999997</v>
      </c>
      <c r="G84" s="108">
        <v>44.220001000000003</v>
      </c>
      <c r="U84" s="89">
        <f t="shared" si="3"/>
        <v>-0.17738093053783921</v>
      </c>
      <c r="V84" s="89">
        <f t="shared" si="4"/>
        <v>-0.17738093053783921</v>
      </c>
      <c r="W84" s="126"/>
      <c r="X84" s="126">
        <f t="shared" si="5"/>
        <v>-4.8604861361024598E-3</v>
      </c>
      <c r="Y84" s="126">
        <f t="shared" si="2"/>
        <v>-4.1781191381514156E-2</v>
      </c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6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26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26"/>
      <c r="CC84" s="126"/>
      <c r="CD84" s="126"/>
      <c r="CE84" s="126"/>
      <c r="CF84" s="126"/>
      <c r="CG84" s="126"/>
      <c r="CH84" s="126"/>
      <c r="CI84" s="126"/>
      <c r="CJ84" s="126"/>
      <c r="CK84" s="126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</row>
    <row r="85" spans="1:114" ht="12.75" customHeight="1" x14ac:dyDescent="0.2">
      <c r="A85" s="107">
        <v>39657</v>
      </c>
      <c r="B85" s="108">
        <v>63.41</v>
      </c>
      <c r="C85" s="108">
        <v>55.740001999999997</v>
      </c>
      <c r="D85" s="108">
        <v>47.209999000000003</v>
      </c>
      <c r="E85" s="108">
        <v>60.790000999999997</v>
      </c>
      <c r="F85" s="108">
        <v>40.900002000000001</v>
      </c>
      <c r="G85" s="108">
        <v>44.490001999999997</v>
      </c>
      <c r="U85" s="89">
        <f t="shared" si="3"/>
        <v>-0.17053564749415095</v>
      </c>
      <c r="V85" s="89">
        <f t="shared" si="4"/>
        <v>-0.17053564749415095</v>
      </c>
      <c r="W85" s="126"/>
      <c r="X85" s="126">
        <f t="shared" si="5"/>
        <v>8.3213279363480996E-3</v>
      </c>
      <c r="Y85" s="126">
        <f t="shared" si="2"/>
        <v>-4.1561096137750164E-2</v>
      </c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6"/>
      <c r="CA85" s="126"/>
      <c r="CB85" s="126"/>
      <c r="CC85" s="126"/>
      <c r="CD85" s="126"/>
      <c r="CE85" s="126"/>
      <c r="CF85" s="126"/>
      <c r="CG85" s="126"/>
      <c r="CH85" s="126"/>
      <c r="CI85" s="126"/>
      <c r="CJ85" s="126"/>
      <c r="CK85" s="126"/>
      <c r="CL85" s="87"/>
      <c r="CM85" s="87"/>
      <c r="CN85" s="87"/>
      <c r="CO85" s="87"/>
      <c r="CP85" s="87"/>
      <c r="CQ85" s="87"/>
      <c r="CR85" s="87"/>
      <c r="CS85" s="87"/>
      <c r="CT85" s="87"/>
      <c r="CU85" s="87"/>
      <c r="CV85" s="87"/>
      <c r="CW85" s="87"/>
      <c r="CX85" s="87"/>
      <c r="CY85" s="87"/>
      <c r="CZ85" s="87"/>
      <c r="DA85" s="87"/>
      <c r="DB85" s="87"/>
      <c r="DC85" s="87"/>
      <c r="DD85" s="87"/>
      <c r="DE85" s="87"/>
      <c r="DF85" s="87"/>
      <c r="DG85" s="87"/>
      <c r="DH85" s="87"/>
      <c r="DI85" s="87"/>
      <c r="DJ85" s="87"/>
    </row>
    <row r="86" spans="1:114" ht="12.75" customHeight="1" x14ac:dyDescent="0.2">
      <c r="A86" s="107">
        <v>39664</v>
      </c>
      <c r="B86" s="108">
        <v>65</v>
      </c>
      <c r="C86" s="108">
        <v>57.110000999999997</v>
      </c>
      <c r="D86" s="108">
        <v>48.560001</v>
      </c>
      <c r="E86" s="108">
        <v>62.209999000000003</v>
      </c>
      <c r="F86" s="108">
        <v>40.849997999999999</v>
      </c>
      <c r="G86" s="108">
        <v>43.060001</v>
      </c>
      <c r="U86" s="89">
        <f t="shared" si="3"/>
        <v>-0.15014875670306949</v>
      </c>
      <c r="V86" s="89">
        <f t="shared" si="4"/>
        <v>-0.15014875670306949</v>
      </c>
      <c r="W86" s="126"/>
      <c r="X86" s="126">
        <f t="shared" si="5"/>
        <v>2.4578380890621476E-2</v>
      </c>
      <c r="Y86" s="126">
        <f t="shared" si="2"/>
        <v>-4.1290084577812386E-2</v>
      </c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87"/>
      <c r="CM86" s="87"/>
      <c r="CN86" s="87"/>
      <c r="CO86" s="87"/>
      <c r="CP86" s="87"/>
      <c r="CQ86" s="87"/>
      <c r="CR86" s="87"/>
      <c r="CS86" s="87"/>
      <c r="CT86" s="87"/>
      <c r="CU86" s="87"/>
      <c r="CV86" s="87"/>
      <c r="CW86" s="87"/>
      <c r="CX86" s="87"/>
      <c r="CY86" s="87"/>
      <c r="CZ86" s="87"/>
      <c r="DA86" s="87"/>
      <c r="DB86" s="87"/>
      <c r="DC86" s="87"/>
      <c r="DD86" s="87"/>
      <c r="DE86" s="87"/>
      <c r="DF86" s="87"/>
      <c r="DG86" s="87"/>
      <c r="DH86" s="87"/>
      <c r="DI86" s="87"/>
      <c r="DJ86" s="87"/>
    </row>
    <row r="87" spans="1:114" ht="12.75" customHeight="1" x14ac:dyDescent="0.2">
      <c r="A87" s="107">
        <v>39671</v>
      </c>
      <c r="B87" s="108">
        <v>65.5</v>
      </c>
      <c r="C87" s="108">
        <v>56.98</v>
      </c>
      <c r="D87" s="108">
        <v>49.130001</v>
      </c>
      <c r="E87" s="108">
        <v>63.869999</v>
      </c>
      <c r="F87" s="108">
        <v>39.5</v>
      </c>
      <c r="G87" s="108">
        <v>41.970001000000003</v>
      </c>
      <c r="U87" s="89">
        <f t="shared" si="3"/>
        <v>-0.15208329547990906</v>
      </c>
      <c r="V87" s="89">
        <f t="shared" si="4"/>
        <v>-0.15208329547990906</v>
      </c>
      <c r="W87" s="126"/>
      <c r="X87" s="126">
        <f t="shared" si="5"/>
        <v>-2.2763263478142726E-3</v>
      </c>
      <c r="Y87" s="126">
        <f t="shared" si="2"/>
        <v>-4.1738019313621928E-2</v>
      </c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26"/>
      <c r="BT87" s="126"/>
      <c r="BU87" s="126"/>
      <c r="BV87" s="126"/>
      <c r="BW87" s="126"/>
      <c r="BX87" s="126"/>
      <c r="BY87" s="126"/>
      <c r="BZ87" s="126"/>
      <c r="CA87" s="126"/>
      <c r="CB87" s="126"/>
      <c r="CC87" s="126"/>
      <c r="CD87" s="126"/>
      <c r="CE87" s="126"/>
      <c r="CF87" s="126"/>
      <c r="CG87" s="126"/>
      <c r="CH87" s="126"/>
      <c r="CI87" s="126"/>
      <c r="CJ87" s="126"/>
      <c r="CK87" s="126"/>
      <c r="CL87" s="87"/>
      <c r="CM87" s="87"/>
      <c r="CN87" s="87"/>
      <c r="CO87" s="87"/>
      <c r="CP87" s="87"/>
      <c r="CQ87" s="87"/>
      <c r="CR87" s="87"/>
      <c r="CS87" s="87"/>
      <c r="CT87" s="87"/>
      <c r="CU87" s="87"/>
      <c r="CV87" s="87"/>
      <c r="CW87" s="87"/>
      <c r="CX87" s="87"/>
      <c r="CY87" s="87"/>
      <c r="CZ87" s="87"/>
      <c r="DA87" s="87"/>
      <c r="DB87" s="87"/>
      <c r="DC87" s="87"/>
      <c r="DD87" s="87"/>
      <c r="DE87" s="87"/>
      <c r="DF87" s="87"/>
      <c r="DG87" s="87"/>
      <c r="DH87" s="87"/>
      <c r="DI87" s="87"/>
      <c r="DJ87" s="87"/>
    </row>
    <row r="88" spans="1:114" ht="12.75" customHeight="1" x14ac:dyDescent="0.2">
      <c r="A88" s="107">
        <v>39678</v>
      </c>
      <c r="B88" s="108">
        <v>65.160004000000001</v>
      </c>
      <c r="C88" s="108">
        <v>56.580002</v>
      </c>
      <c r="D88" s="108">
        <v>48.580002</v>
      </c>
      <c r="E88" s="108">
        <v>62.400002000000001</v>
      </c>
      <c r="F88" s="108">
        <v>39.459999000000003</v>
      </c>
      <c r="G88" s="108">
        <v>41.84</v>
      </c>
      <c r="U88" s="89">
        <f t="shared" si="3"/>
        <v>-0.15803564693611516</v>
      </c>
      <c r="V88" s="89">
        <f t="shared" si="4"/>
        <v>-0.15803564693611516</v>
      </c>
      <c r="W88" s="126"/>
      <c r="X88" s="126">
        <f t="shared" si="5"/>
        <v>-7.0199719199718347E-3</v>
      </c>
      <c r="Y88" s="126">
        <f t="shared" si="2"/>
        <v>-4.1817277886528399E-2</v>
      </c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  <c r="BD88" s="126"/>
      <c r="BE88" s="126"/>
      <c r="BF88" s="126"/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26"/>
      <c r="BT88" s="126"/>
      <c r="BU88" s="126"/>
      <c r="BV88" s="126"/>
      <c r="BW88" s="126"/>
      <c r="BX88" s="126"/>
      <c r="BY88" s="126"/>
      <c r="BZ88" s="126"/>
      <c r="CA88" s="126"/>
      <c r="CB88" s="126"/>
      <c r="CC88" s="126"/>
      <c r="CD88" s="126"/>
      <c r="CE88" s="126"/>
      <c r="CF88" s="126"/>
      <c r="CG88" s="126"/>
      <c r="CH88" s="126"/>
      <c r="CI88" s="126"/>
      <c r="CJ88" s="126"/>
      <c r="CK88" s="126"/>
      <c r="CL88" s="87"/>
      <c r="CM88" s="87"/>
      <c r="CN88" s="87"/>
      <c r="CO88" s="87"/>
      <c r="CP88" s="87"/>
      <c r="CQ88" s="87"/>
      <c r="CR88" s="87"/>
      <c r="CS88" s="87"/>
      <c r="CT88" s="87"/>
      <c r="CU88" s="87"/>
      <c r="CV88" s="87"/>
      <c r="CW88" s="87"/>
      <c r="CX88" s="87"/>
      <c r="CY88" s="87"/>
      <c r="CZ88" s="87"/>
      <c r="DA88" s="87"/>
      <c r="DB88" s="87"/>
      <c r="DC88" s="87"/>
      <c r="DD88" s="87"/>
      <c r="DE88" s="87"/>
      <c r="DF88" s="87"/>
      <c r="DG88" s="87"/>
      <c r="DH88" s="87"/>
      <c r="DI88" s="87"/>
      <c r="DJ88" s="87"/>
    </row>
    <row r="89" spans="1:114" ht="12.75" customHeight="1" x14ac:dyDescent="0.2">
      <c r="A89" s="107">
        <v>39685</v>
      </c>
      <c r="B89" s="108">
        <v>64.620002999999997</v>
      </c>
      <c r="C89" s="108">
        <v>56.759998000000003</v>
      </c>
      <c r="D89" s="108">
        <v>48.779998999999997</v>
      </c>
      <c r="E89" s="108">
        <v>62.73</v>
      </c>
      <c r="F89" s="108">
        <v>39.779998999999997</v>
      </c>
      <c r="G89" s="108">
        <v>41.060001</v>
      </c>
      <c r="U89" s="89">
        <f t="shared" si="3"/>
        <v>-0.15535713491177672</v>
      </c>
      <c r="V89" s="89">
        <f t="shared" si="4"/>
        <v>-0.15535713491177672</v>
      </c>
      <c r="W89" s="126"/>
      <c r="X89" s="126">
        <f t="shared" si="5"/>
        <v>3.1812653523766166E-3</v>
      </c>
      <c r="Y89" s="126">
        <f t="shared" si="2"/>
        <v>-4.1646881976697685E-2</v>
      </c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  <c r="BE89" s="126"/>
      <c r="BF89" s="126"/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26"/>
      <c r="BT89" s="126"/>
      <c r="BU89" s="126"/>
      <c r="BV89" s="126"/>
      <c r="BW89" s="126"/>
      <c r="BX89" s="126"/>
      <c r="BY89" s="126"/>
      <c r="BZ89" s="126"/>
      <c r="CA89" s="126"/>
      <c r="CB89" s="126"/>
      <c r="CC89" s="126"/>
      <c r="CD89" s="126"/>
      <c r="CE89" s="126"/>
      <c r="CF89" s="126"/>
      <c r="CG89" s="126"/>
      <c r="CH89" s="126"/>
      <c r="CI89" s="126"/>
      <c r="CJ89" s="126"/>
      <c r="CK89" s="126"/>
      <c r="CL89" s="87"/>
      <c r="CM89" s="87"/>
      <c r="CN89" s="87"/>
      <c r="CO89" s="87"/>
      <c r="CP89" s="87"/>
      <c r="CQ89" s="87"/>
      <c r="CR89" s="87"/>
      <c r="CS89" s="87"/>
      <c r="CT89" s="87"/>
      <c r="CU89" s="87"/>
      <c r="CV89" s="87"/>
      <c r="CW89" s="87"/>
      <c r="CX89" s="87"/>
      <c r="CY89" s="87"/>
      <c r="CZ89" s="87"/>
      <c r="DA89" s="87"/>
      <c r="DB89" s="87"/>
      <c r="DC89" s="87"/>
      <c r="DD89" s="87"/>
      <c r="DE89" s="87"/>
      <c r="DF89" s="87"/>
      <c r="DG89" s="87"/>
      <c r="DH89" s="87"/>
      <c r="DI89" s="87"/>
      <c r="DJ89" s="87"/>
    </row>
    <row r="90" spans="1:114" ht="12.75" customHeight="1" x14ac:dyDescent="0.2">
      <c r="A90" s="107">
        <v>39693</v>
      </c>
      <c r="B90" s="108">
        <v>62.630001</v>
      </c>
      <c r="C90" s="108">
        <v>55.73</v>
      </c>
      <c r="D90" s="108">
        <v>47.73</v>
      </c>
      <c r="E90" s="108">
        <v>61.860000999999997</v>
      </c>
      <c r="F90" s="108">
        <v>37.229999999999997</v>
      </c>
      <c r="G90" s="108">
        <v>37.900002000000001</v>
      </c>
      <c r="U90" s="89">
        <f t="shared" si="3"/>
        <v>-0.17068448678650983</v>
      </c>
      <c r="V90" s="89">
        <f t="shared" si="4"/>
        <v>-0.17068448678650983</v>
      </c>
      <c r="W90" s="126"/>
      <c r="X90" s="126">
        <f t="shared" si="5"/>
        <v>-1.8146547503402055E-2</v>
      </c>
      <c r="Y90" s="126">
        <f t="shared" si="2"/>
        <v>-4.2003343770541393E-2</v>
      </c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  <c r="BD90" s="126"/>
      <c r="BE90" s="126"/>
      <c r="BF90" s="126"/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126"/>
      <c r="BR90" s="126"/>
      <c r="BS90" s="126"/>
      <c r="BT90" s="126"/>
      <c r="BU90" s="126"/>
      <c r="BV90" s="126"/>
      <c r="BW90" s="126"/>
      <c r="BX90" s="126"/>
      <c r="BY90" s="126"/>
      <c r="BZ90" s="126"/>
      <c r="CA90" s="126"/>
      <c r="CB90" s="126"/>
      <c r="CC90" s="126"/>
      <c r="CD90" s="126"/>
      <c r="CE90" s="126"/>
      <c r="CF90" s="126"/>
      <c r="CG90" s="126"/>
      <c r="CH90" s="126"/>
      <c r="CI90" s="126"/>
      <c r="CJ90" s="126"/>
      <c r="CK90" s="126"/>
      <c r="CL90" s="87"/>
      <c r="CM90" s="87"/>
      <c r="CN90" s="87"/>
      <c r="CO90" s="87"/>
      <c r="CP90" s="87"/>
      <c r="CQ90" s="87"/>
      <c r="CR90" s="87"/>
      <c r="CS90" s="87"/>
      <c r="CT90" s="87"/>
      <c r="CU90" s="87"/>
      <c r="CV90" s="87"/>
      <c r="CW90" s="87"/>
      <c r="CX90" s="87"/>
      <c r="CY90" s="87"/>
      <c r="CZ90" s="87"/>
      <c r="DA90" s="87"/>
      <c r="DB90" s="87"/>
      <c r="DC90" s="87"/>
      <c r="DD90" s="87"/>
      <c r="DE90" s="87"/>
      <c r="DF90" s="87"/>
      <c r="DG90" s="87"/>
      <c r="DH90" s="87"/>
      <c r="DI90" s="87"/>
      <c r="DJ90" s="87"/>
    </row>
    <row r="91" spans="1:114" ht="12.75" customHeight="1" x14ac:dyDescent="0.2">
      <c r="A91" s="107">
        <v>39699</v>
      </c>
      <c r="B91" s="108">
        <v>63.41</v>
      </c>
      <c r="C91" s="108">
        <v>55.900002000000001</v>
      </c>
      <c r="D91" s="108">
        <v>48.330002</v>
      </c>
      <c r="E91" s="108">
        <v>62.650002000000001</v>
      </c>
      <c r="F91" s="108">
        <v>37.729999999999997</v>
      </c>
      <c r="G91" s="108">
        <v>37.470001000000003</v>
      </c>
      <c r="U91" s="89">
        <f t="shared" si="3"/>
        <v>-0.16815469500690594</v>
      </c>
      <c r="V91" s="89">
        <f t="shared" si="4"/>
        <v>-0.16815469500690594</v>
      </c>
      <c r="W91" s="126"/>
      <c r="X91" s="126">
        <f t="shared" si="5"/>
        <v>3.0504575632515074E-3</v>
      </c>
      <c r="Y91" s="126">
        <f t="shared" si="2"/>
        <v>-4.1649065733172064E-2</v>
      </c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6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26"/>
      <c r="CC91" s="126"/>
      <c r="CD91" s="126"/>
      <c r="CE91" s="126"/>
      <c r="CF91" s="126"/>
      <c r="CG91" s="126"/>
      <c r="CH91" s="126"/>
      <c r="CI91" s="126"/>
      <c r="CJ91" s="126"/>
      <c r="CK91" s="126"/>
      <c r="CL91" s="87"/>
      <c r="CM91" s="87"/>
      <c r="CN91" s="87"/>
      <c r="CO91" s="87"/>
      <c r="CP91" s="87"/>
      <c r="CQ91" s="87"/>
      <c r="CR91" s="87"/>
      <c r="CS91" s="87"/>
      <c r="CT91" s="87"/>
      <c r="CU91" s="87"/>
      <c r="CV91" s="87"/>
      <c r="CW91" s="87"/>
      <c r="CX91" s="87"/>
      <c r="CY91" s="87"/>
      <c r="CZ91" s="87"/>
      <c r="DA91" s="87"/>
      <c r="DB91" s="87"/>
      <c r="DC91" s="87"/>
      <c r="DD91" s="87"/>
      <c r="DE91" s="87"/>
      <c r="DF91" s="87"/>
      <c r="DG91" s="87"/>
      <c r="DH91" s="87"/>
      <c r="DI91" s="87"/>
      <c r="DJ91" s="87"/>
    </row>
    <row r="92" spans="1:114" ht="12.75" customHeight="1" x14ac:dyDescent="0.2">
      <c r="A92" s="107">
        <v>39706</v>
      </c>
      <c r="B92" s="108">
        <v>63.419998</v>
      </c>
      <c r="C92" s="108">
        <v>56.57</v>
      </c>
      <c r="D92" s="108">
        <v>48.779998999999997</v>
      </c>
      <c r="E92" s="108">
        <v>65.019997000000004</v>
      </c>
      <c r="F92" s="108">
        <v>38.389999000000003</v>
      </c>
      <c r="G92" s="108">
        <v>38.970001000000003</v>
      </c>
      <c r="U92" s="89">
        <f t="shared" si="3"/>
        <v>-0.15818448622847403</v>
      </c>
      <c r="V92" s="89">
        <f t="shared" si="4"/>
        <v>-0.15818448622847403</v>
      </c>
      <c r="W92" s="126"/>
      <c r="X92" s="126">
        <f t="shared" si="5"/>
        <v>1.1985652522874757E-2</v>
      </c>
      <c r="Y92" s="126">
        <f t="shared" si="2"/>
        <v>-4.1499968875931721E-2</v>
      </c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  <c r="AP92" s="126"/>
      <c r="AQ92" s="126"/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  <c r="BD92" s="126"/>
      <c r="BE92" s="126"/>
      <c r="BF92" s="126"/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26"/>
      <c r="BT92" s="126"/>
      <c r="BU92" s="126"/>
      <c r="BV92" s="126"/>
      <c r="BW92" s="126"/>
      <c r="BX92" s="126"/>
      <c r="BY92" s="126"/>
      <c r="BZ92" s="126"/>
      <c r="CA92" s="126"/>
      <c r="CB92" s="126"/>
      <c r="CC92" s="126"/>
      <c r="CD92" s="126"/>
      <c r="CE92" s="126"/>
      <c r="CF92" s="126"/>
      <c r="CG92" s="126"/>
      <c r="CH92" s="126"/>
      <c r="CI92" s="126"/>
      <c r="CJ92" s="126"/>
      <c r="CK92" s="126"/>
      <c r="CL92" s="87"/>
      <c r="CM92" s="87"/>
      <c r="CN92" s="87"/>
      <c r="CO92" s="87"/>
      <c r="CP92" s="87"/>
      <c r="CQ92" s="87"/>
      <c r="CR92" s="87"/>
      <c r="CS92" s="87"/>
      <c r="CT92" s="87"/>
      <c r="CU92" s="87"/>
      <c r="CV92" s="87"/>
      <c r="CW92" s="87"/>
      <c r="CX92" s="87"/>
      <c r="CY92" s="87"/>
      <c r="CZ92" s="87"/>
      <c r="DA92" s="87"/>
      <c r="DB92" s="87"/>
      <c r="DC92" s="87"/>
      <c r="DD92" s="87"/>
      <c r="DE92" s="87"/>
      <c r="DF92" s="87"/>
      <c r="DG92" s="87"/>
      <c r="DH92" s="87"/>
      <c r="DI92" s="87"/>
      <c r="DJ92" s="87"/>
    </row>
    <row r="93" spans="1:114" ht="12.75" customHeight="1" x14ac:dyDescent="0.2">
      <c r="A93" s="107">
        <v>39713</v>
      </c>
      <c r="B93" s="108">
        <v>60.860000999999997</v>
      </c>
      <c r="C93" s="108">
        <v>54.43</v>
      </c>
      <c r="D93" s="108">
        <v>46.27</v>
      </c>
      <c r="E93" s="108">
        <v>61.169998</v>
      </c>
      <c r="F93" s="108">
        <v>37.400002000000001</v>
      </c>
      <c r="G93" s="108">
        <v>36.07</v>
      </c>
      <c r="U93" s="89">
        <f t="shared" si="3"/>
        <v>-0.19002972574537458</v>
      </c>
      <c r="V93" s="89">
        <f t="shared" si="4"/>
        <v>-0.19002972574537458</v>
      </c>
      <c r="W93" s="126"/>
      <c r="X93" s="126">
        <f t="shared" si="5"/>
        <v>-3.7829238112073504E-2</v>
      </c>
      <c r="Y93" s="126">
        <f t="shared" si="2"/>
        <v>-4.2333036764162758E-2</v>
      </c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6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26"/>
      <c r="CC93" s="126"/>
      <c r="CD93" s="126"/>
      <c r="CE93" s="126"/>
      <c r="CF93" s="126"/>
      <c r="CG93" s="126"/>
      <c r="CH93" s="126"/>
      <c r="CI93" s="126"/>
      <c r="CJ93" s="126"/>
      <c r="CK93" s="126"/>
      <c r="CL93" s="87"/>
      <c r="CM93" s="87"/>
      <c r="CN93" s="87"/>
      <c r="CO93" s="87"/>
      <c r="CP93" s="87"/>
      <c r="CQ93" s="87"/>
      <c r="CR93" s="87"/>
      <c r="CS93" s="87"/>
      <c r="CT93" s="87"/>
      <c r="CU93" s="87"/>
      <c r="CV93" s="87"/>
      <c r="CW93" s="87"/>
      <c r="CX93" s="87"/>
      <c r="CY93" s="87"/>
      <c r="CZ93" s="87"/>
      <c r="DA93" s="87"/>
      <c r="DB93" s="87"/>
      <c r="DC93" s="87"/>
      <c r="DD93" s="87"/>
      <c r="DE93" s="87"/>
      <c r="DF93" s="87"/>
      <c r="DG93" s="87"/>
      <c r="DH93" s="87"/>
      <c r="DI93" s="87"/>
      <c r="DJ93" s="87"/>
    </row>
    <row r="94" spans="1:114" ht="12.75" customHeight="1" x14ac:dyDescent="0.2">
      <c r="A94" s="107">
        <v>39720</v>
      </c>
      <c r="B94" s="108">
        <v>54.82</v>
      </c>
      <c r="C94" s="108">
        <v>50</v>
      </c>
      <c r="D94" s="108">
        <v>41.16</v>
      </c>
      <c r="E94" s="108">
        <v>54.48</v>
      </c>
      <c r="F94" s="108">
        <v>33.400002000000001</v>
      </c>
      <c r="G94" s="108">
        <v>31.200001</v>
      </c>
      <c r="U94" s="89">
        <f t="shared" si="3"/>
        <v>-0.25595234773596787</v>
      </c>
      <c r="V94" s="89">
        <f t="shared" si="4"/>
        <v>-0.25595234773596787</v>
      </c>
      <c r="W94" s="126"/>
      <c r="X94" s="126">
        <f t="shared" si="5"/>
        <v>-8.1388939922836689E-2</v>
      </c>
      <c r="Y94" s="126">
        <f t="shared" si="2"/>
        <v>-4.3065162436021209E-2</v>
      </c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  <c r="AP94" s="126"/>
      <c r="AQ94" s="126"/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  <c r="BD94" s="126"/>
      <c r="BE94" s="126"/>
      <c r="BF94" s="126"/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26"/>
      <c r="BT94" s="126"/>
      <c r="BU94" s="126"/>
      <c r="BV94" s="126"/>
      <c r="BW94" s="126"/>
      <c r="BX94" s="126"/>
      <c r="BY94" s="126"/>
      <c r="BZ94" s="126"/>
      <c r="CA94" s="126"/>
      <c r="CB94" s="126"/>
      <c r="CC94" s="126"/>
      <c r="CD94" s="126"/>
      <c r="CE94" s="126"/>
      <c r="CF94" s="126"/>
      <c r="CG94" s="126"/>
      <c r="CH94" s="126"/>
      <c r="CI94" s="126"/>
      <c r="CJ94" s="126"/>
      <c r="CK94" s="126"/>
      <c r="CL94" s="87"/>
      <c r="CM94" s="87"/>
      <c r="CN94" s="87"/>
      <c r="CO94" s="87"/>
      <c r="CP94" s="87"/>
      <c r="CQ94" s="87"/>
      <c r="CR94" s="87"/>
      <c r="CS94" s="87"/>
      <c r="CT94" s="87"/>
      <c r="CU94" s="87"/>
      <c r="CV94" s="87"/>
      <c r="CW94" s="87"/>
      <c r="CX94" s="87"/>
      <c r="CY94" s="87"/>
      <c r="CZ94" s="87"/>
      <c r="DA94" s="87"/>
      <c r="DB94" s="87"/>
      <c r="DC94" s="87"/>
      <c r="DD94" s="87"/>
      <c r="DE94" s="87"/>
      <c r="DF94" s="87"/>
      <c r="DG94" s="87"/>
      <c r="DH94" s="87"/>
      <c r="DI94" s="87"/>
      <c r="DJ94" s="87"/>
    </row>
    <row r="95" spans="1:114" ht="12.75" customHeight="1" x14ac:dyDescent="0.2">
      <c r="A95" s="107">
        <v>39727</v>
      </c>
      <c r="B95" s="108">
        <v>44.349997999999999</v>
      </c>
      <c r="C95" s="108">
        <v>41.09</v>
      </c>
      <c r="D95" s="108">
        <v>33.090000000000003</v>
      </c>
      <c r="E95" s="108">
        <v>45.549999</v>
      </c>
      <c r="F95" s="108">
        <v>26.74</v>
      </c>
      <c r="G95" s="108">
        <v>24.799999</v>
      </c>
      <c r="U95" s="89">
        <f t="shared" si="3"/>
        <v>-0.38854163936941832</v>
      </c>
      <c r="V95" s="89">
        <f t="shared" si="4"/>
        <v>-0.38854163936941832</v>
      </c>
      <c r="W95" s="126"/>
      <c r="X95" s="126">
        <f t="shared" si="5"/>
        <v>-0.17819999999999991</v>
      </c>
      <c r="Y95" s="126">
        <f t="shared" si="2"/>
        <v>-4.4704576404731126E-2</v>
      </c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  <c r="AP95" s="126"/>
      <c r="AQ95" s="126"/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  <c r="BD95" s="126"/>
      <c r="BE95" s="126"/>
      <c r="BF95" s="126"/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26"/>
      <c r="BT95" s="126"/>
      <c r="BU95" s="126"/>
      <c r="BV95" s="126"/>
      <c r="BW95" s="126"/>
      <c r="BX95" s="126"/>
      <c r="BY95" s="126"/>
      <c r="BZ95" s="126"/>
      <c r="CA95" s="126"/>
      <c r="CB95" s="126"/>
      <c r="CC95" s="126"/>
      <c r="CD95" s="126"/>
      <c r="CE95" s="126"/>
      <c r="CF95" s="126"/>
      <c r="CG95" s="126"/>
      <c r="CH95" s="126"/>
      <c r="CI95" s="126"/>
      <c r="CJ95" s="126"/>
      <c r="CK95" s="126"/>
      <c r="CL95" s="87"/>
      <c r="CM95" s="87"/>
      <c r="CN95" s="87"/>
      <c r="CO95" s="87"/>
      <c r="CP95" s="87"/>
      <c r="CQ95" s="87"/>
      <c r="CR95" s="87"/>
      <c r="CS95" s="87"/>
      <c r="CT95" s="87"/>
      <c r="CU95" s="87"/>
      <c r="CV95" s="87"/>
      <c r="CW95" s="87"/>
      <c r="CX95" s="87"/>
      <c r="CY95" s="87"/>
      <c r="CZ95" s="87"/>
      <c r="DA95" s="87"/>
      <c r="DB95" s="87"/>
      <c r="DC95" s="87"/>
      <c r="DD95" s="87"/>
      <c r="DE95" s="87"/>
      <c r="DF95" s="87"/>
      <c r="DG95" s="87"/>
      <c r="DH95" s="87"/>
      <c r="DI95" s="87"/>
      <c r="DJ95" s="87"/>
    </row>
    <row r="96" spans="1:114" ht="12.75" customHeight="1" x14ac:dyDescent="0.2">
      <c r="A96" s="107">
        <v>39734</v>
      </c>
      <c r="B96" s="108">
        <v>46.599997999999999</v>
      </c>
      <c r="C96" s="108">
        <v>42.27</v>
      </c>
      <c r="D96" s="108">
        <v>34.139999000000003</v>
      </c>
      <c r="E96" s="108">
        <v>45.509998000000003</v>
      </c>
      <c r="F96" s="108">
        <v>27.799999</v>
      </c>
      <c r="G96" s="108">
        <v>25.1</v>
      </c>
      <c r="U96" s="89">
        <f t="shared" si="3"/>
        <v>-0.37098211477598719</v>
      </c>
      <c r="V96" s="89">
        <f t="shared" si="4"/>
        <v>-0.37098211477598719</v>
      </c>
      <c r="W96" s="126"/>
      <c r="X96" s="126">
        <f t="shared" si="5"/>
        <v>2.8717449501095116E-2</v>
      </c>
      <c r="Y96" s="126">
        <f t="shared" si="2"/>
        <v>-4.1221160579284502E-2</v>
      </c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  <c r="AP96" s="126"/>
      <c r="AQ96" s="126"/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  <c r="BD96" s="126"/>
      <c r="BE96" s="126"/>
      <c r="BF96" s="126"/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26"/>
      <c r="BT96" s="126"/>
      <c r="BU96" s="126"/>
      <c r="BV96" s="126"/>
      <c r="BW96" s="126"/>
      <c r="BX96" s="126"/>
      <c r="BY96" s="126"/>
      <c r="BZ96" s="126"/>
      <c r="CA96" s="126"/>
      <c r="CB96" s="126"/>
      <c r="CC96" s="126"/>
      <c r="CD96" s="126"/>
      <c r="CE96" s="126"/>
      <c r="CF96" s="126"/>
      <c r="CG96" s="126"/>
      <c r="CH96" s="126"/>
      <c r="CI96" s="126"/>
      <c r="CJ96" s="126"/>
      <c r="CK96" s="126"/>
      <c r="CL96" s="87"/>
      <c r="CM96" s="87"/>
      <c r="CN96" s="87"/>
      <c r="CO96" s="87"/>
      <c r="CP96" s="87"/>
      <c r="CQ96" s="87"/>
      <c r="CR96" s="87"/>
      <c r="CS96" s="87"/>
      <c r="CT96" s="87"/>
      <c r="CU96" s="87"/>
      <c r="CV96" s="87"/>
      <c r="CW96" s="87"/>
      <c r="CX96" s="87"/>
      <c r="CY96" s="87"/>
      <c r="CZ96" s="87"/>
      <c r="DA96" s="87"/>
      <c r="DB96" s="87"/>
      <c r="DC96" s="87"/>
      <c r="DD96" s="87"/>
      <c r="DE96" s="87"/>
      <c r="DF96" s="87"/>
      <c r="DG96" s="87"/>
      <c r="DH96" s="87"/>
      <c r="DI96" s="87"/>
      <c r="DJ96" s="87"/>
    </row>
    <row r="97" spans="1:114" ht="12.75" customHeight="1" x14ac:dyDescent="0.2">
      <c r="A97" s="107">
        <v>39741</v>
      </c>
      <c r="B97" s="108">
        <v>43.240001999999997</v>
      </c>
      <c r="C97" s="108">
        <v>39.82</v>
      </c>
      <c r="D97" s="108">
        <v>31.01</v>
      </c>
      <c r="E97" s="108">
        <v>41.029998999999997</v>
      </c>
      <c r="F97" s="108">
        <v>24.75</v>
      </c>
      <c r="G97" s="108">
        <v>20.450001</v>
      </c>
      <c r="U97" s="89">
        <f t="shared" si="3"/>
        <v>-0.40744044973692484</v>
      </c>
      <c r="V97" s="89">
        <f t="shared" si="4"/>
        <v>-0.40744044973692484</v>
      </c>
      <c r="W97" s="126"/>
      <c r="X97" s="126">
        <f t="shared" si="5"/>
        <v>-5.7960728649160242E-2</v>
      </c>
      <c r="Y97" s="126">
        <f t="shared" si="2"/>
        <v>-4.2670969618188163E-2</v>
      </c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  <c r="BE97" s="126"/>
      <c r="BF97" s="126"/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26"/>
      <c r="BT97" s="126"/>
      <c r="BU97" s="126"/>
      <c r="BV97" s="126"/>
      <c r="BW97" s="126"/>
      <c r="BX97" s="126"/>
      <c r="BY97" s="126"/>
      <c r="BZ97" s="126"/>
      <c r="CA97" s="126"/>
      <c r="CB97" s="126"/>
      <c r="CC97" s="126"/>
      <c r="CD97" s="126"/>
      <c r="CE97" s="126"/>
      <c r="CF97" s="126"/>
      <c r="CG97" s="126"/>
      <c r="CH97" s="126"/>
      <c r="CI97" s="126"/>
      <c r="CJ97" s="126"/>
      <c r="CK97" s="126"/>
      <c r="CL97" s="87"/>
      <c r="CM97" s="87"/>
      <c r="CN97" s="87"/>
      <c r="CO97" s="87"/>
      <c r="CP97" s="87"/>
      <c r="CQ97" s="87"/>
      <c r="CR97" s="87"/>
      <c r="CS97" s="87"/>
      <c r="CT97" s="87"/>
      <c r="CU97" s="87"/>
      <c r="CV97" s="87"/>
      <c r="CW97" s="87"/>
      <c r="CX97" s="87"/>
      <c r="CY97" s="87"/>
      <c r="CZ97" s="87"/>
      <c r="DA97" s="87"/>
      <c r="DB97" s="87"/>
      <c r="DC97" s="87"/>
      <c r="DD97" s="87"/>
      <c r="DE97" s="87"/>
      <c r="DF97" s="87"/>
      <c r="DG97" s="87"/>
      <c r="DH97" s="87"/>
      <c r="DI97" s="87"/>
      <c r="DJ97" s="87"/>
    </row>
    <row r="98" spans="1:114" ht="12.75" customHeight="1" x14ac:dyDescent="0.2">
      <c r="A98" s="107">
        <v>39748</v>
      </c>
      <c r="B98" s="108">
        <v>48.16</v>
      </c>
      <c r="C98" s="108">
        <v>43.91</v>
      </c>
      <c r="D98" s="108">
        <v>34.490001999999997</v>
      </c>
      <c r="E98" s="108">
        <v>46.349997999999999</v>
      </c>
      <c r="F98" s="108">
        <v>27.940000999999999</v>
      </c>
      <c r="G98" s="108">
        <v>25.209999</v>
      </c>
      <c r="U98" s="89">
        <f t="shared" si="3"/>
        <v>-0.34657735178172699</v>
      </c>
      <c r="V98" s="89">
        <f t="shared" si="4"/>
        <v>-0.34657735178172699</v>
      </c>
      <c r="W98" s="126"/>
      <c r="X98" s="126">
        <f t="shared" si="5"/>
        <v>0.10271220492214961</v>
      </c>
      <c r="Y98" s="126">
        <f t="shared" ref="Y98:Y161" si="6">-0.0000000000004*X98^6 + 0.0000000003*X98^5 - 0.0000001*X98^4 + 0.00001*X98^3 - 0.0009*X98^2 + 0.0167*X98 - 0.0417</f>
        <v>-3.9994190170333316E-2</v>
      </c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  <c r="BE98" s="126"/>
      <c r="BF98" s="126"/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26"/>
      <c r="BT98" s="126"/>
      <c r="BU98" s="126"/>
      <c r="BV98" s="126"/>
      <c r="BW98" s="126"/>
      <c r="BX98" s="126"/>
      <c r="BY98" s="126"/>
      <c r="BZ98" s="126"/>
      <c r="CA98" s="126"/>
      <c r="CB98" s="126"/>
      <c r="CC98" s="126"/>
      <c r="CD98" s="126"/>
      <c r="CE98" s="126"/>
      <c r="CF98" s="126"/>
      <c r="CG98" s="126"/>
      <c r="CH98" s="126"/>
      <c r="CI98" s="126"/>
      <c r="CJ98" s="126"/>
      <c r="CK98" s="126"/>
      <c r="CL98" s="87"/>
      <c r="CM98" s="87"/>
      <c r="CN98" s="87"/>
      <c r="CO98" s="87"/>
      <c r="CP98" s="87"/>
      <c r="CQ98" s="87"/>
      <c r="CR98" s="87"/>
      <c r="CS98" s="87"/>
      <c r="CT98" s="87"/>
      <c r="CU98" s="87"/>
      <c r="CV98" s="87"/>
      <c r="CW98" s="87"/>
      <c r="CX98" s="87"/>
      <c r="CY98" s="87"/>
      <c r="CZ98" s="87"/>
      <c r="DA98" s="87"/>
      <c r="DB98" s="87"/>
      <c r="DC98" s="87"/>
      <c r="DD98" s="87"/>
      <c r="DE98" s="87"/>
      <c r="DF98" s="87"/>
      <c r="DG98" s="87"/>
      <c r="DH98" s="87"/>
      <c r="DI98" s="87"/>
      <c r="DJ98" s="87"/>
    </row>
    <row r="99" spans="1:114" ht="12.75" customHeight="1" x14ac:dyDescent="0.2">
      <c r="A99" s="107">
        <v>39755</v>
      </c>
      <c r="B99" s="108">
        <v>46.110000999999997</v>
      </c>
      <c r="C99" s="108">
        <v>42.150002000000001</v>
      </c>
      <c r="D99" s="108">
        <v>33.240001999999997</v>
      </c>
      <c r="E99" s="108">
        <v>43.939999</v>
      </c>
      <c r="F99" s="108">
        <v>27.959999</v>
      </c>
      <c r="G99" s="108">
        <v>24.870000999999998</v>
      </c>
      <c r="U99" s="89">
        <f t="shared" ref="U99:U162" si="7">C99/$C$33-1</f>
        <v>-0.37276779937951476</v>
      </c>
      <c r="V99" s="89">
        <f t="shared" ref="V99:V162" si="8">C99/$C$33-1</f>
        <v>-0.37276779937951476</v>
      </c>
      <c r="W99" s="126"/>
      <c r="X99" s="126">
        <f t="shared" ref="X99:X162" si="9">C99/C98-1</f>
        <v>-4.0081940332498234E-2</v>
      </c>
      <c r="Y99" s="126">
        <f t="shared" si="6"/>
        <v>-4.2370814953498794E-2</v>
      </c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  <c r="BE99" s="126"/>
      <c r="BF99" s="126"/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26"/>
      <c r="BT99" s="126"/>
      <c r="BU99" s="126"/>
      <c r="BV99" s="126"/>
      <c r="BW99" s="126"/>
      <c r="BX99" s="126"/>
      <c r="BY99" s="126"/>
      <c r="BZ99" s="126"/>
      <c r="CA99" s="126"/>
      <c r="CB99" s="126"/>
      <c r="CC99" s="126"/>
      <c r="CD99" s="126"/>
      <c r="CE99" s="126"/>
      <c r="CF99" s="126"/>
      <c r="CG99" s="126"/>
      <c r="CH99" s="126"/>
      <c r="CI99" s="126"/>
      <c r="CJ99" s="126"/>
      <c r="CK99" s="126"/>
      <c r="CL99" s="87"/>
      <c r="CM99" s="87"/>
      <c r="CN99" s="87"/>
      <c r="CO99" s="87"/>
      <c r="CP99" s="87"/>
      <c r="CQ99" s="87"/>
      <c r="CR99" s="87"/>
      <c r="CS99" s="87"/>
      <c r="CT99" s="87"/>
      <c r="CU99" s="87"/>
      <c r="CV99" s="87"/>
      <c r="CW99" s="87"/>
      <c r="CX99" s="87"/>
      <c r="CY99" s="87"/>
      <c r="CZ99" s="87"/>
      <c r="DA99" s="87"/>
      <c r="DB99" s="87"/>
      <c r="DC99" s="87"/>
      <c r="DD99" s="87"/>
      <c r="DE99" s="87"/>
      <c r="DF99" s="87"/>
      <c r="DG99" s="87"/>
      <c r="DH99" s="87"/>
      <c r="DI99" s="87"/>
      <c r="DJ99" s="87"/>
    </row>
    <row r="100" spans="1:114" ht="12.75" customHeight="1" x14ac:dyDescent="0.2">
      <c r="A100" s="107">
        <v>39762</v>
      </c>
      <c r="B100" s="108">
        <v>43.150002000000001</v>
      </c>
      <c r="C100" s="108">
        <v>39.580002</v>
      </c>
      <c r="D100" s="108">
        <v>30.799999</v>
      </c>
      <c r="E100" s="108">
        <v>39.979999999999997</v>
      </c>
      <c r="F100" s="108">
        <v>25.68</v>
      </c>
      <c r="G100" s="108">
        <v>22.469999000000001</v>
      </c>
      <c r="U100" s="89">
        <f t="shared" si="7"/>
        <v>-0.41101184870588603</v>
      </c>
      <c r="V100" s="89">
        <f t="shared" si="8"/>
        <v>-0.41101184870588603</v>
      </c>
      <c r="W100" s="126"/>
      <c r="X100" s="126">
        <f t="shared" si="9"/>
        <v>-6.0972713595600747E-2</v>
      </c>
      <c r="Y100" s="126">
        <f t="shared" si="6"/>
        <v>-4.2721592489817169E-2</v>
      </c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  <c r="BE100" s="126"/>
      <c r="BF100" s="126"/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26"/>
      <c r="BT100" s="126"/>
      <c r="BU100" s="126"/>
      <c r="BV100" s="126"/>
      <c r="BW100" s="126"/>
      <c r="BX100" s="126"/>
      <c r="BY100" s="126"/>
      <c r="BZ100" s="126"/>
      <c r="CA100" s="126"/>
      <c r="CB100" s="126"/>
      <c r="CC100" s="126"/>
      <c r="CD100" s="126"/>
      <c r="CE100" s="126"/>
      <c r="CF100" s="126"/>
      <c r="CG100" s="126"/>
      <c r="CH100" s="126"/>
      <c r="CI100" s="126"/>
      <c r="CJ100" s="126"/>
      <c r="CK100" s="126"/>
      <c r="CL100" s="87"/>
      <c r="CM100" s="87"/>
      <c r="CN100" s="87"/>
      <c r="CO100" s="87"/>
      <c r="CP100" s="87"/>
      <c r="CQ100" s="87"/>
      <c r="CR100" s="87"/>
      <c r="CS100" s="87"/>
      <c r="CT100" s="87"/>
      <c r="CU100" s="87"/>
      <c r="CV100" s="87"/>
      <c r="CW100" s="87"/>
      <c r="CX100" s="87"/>
      <c r="CY100" s="87"/>
      <c r="CZ100" s="87"/>
      <c r="DA100" s="87"/>
      <c r="DB100" s="87"/>
      <c r="DC100" s="87"/>
      <c r="DD100" s="87"/>
      <c r="DE100" s="87"/>
      <c r="DF100" s="87"/>
      <c r="DG100" s="87"/>
      <c r="DH100" s="87"/>
      <c r="DI100" s="87"/>
      <c r="DJ100" s="87"/>
    </row>
    <row r="101" spans="1:114" ht="12.75" customHeight="1" x14ac:dyDescent="0.2">
      <c r="A101" s="107">
        <v>39769</v>
      </c>
      <c r="B101" s="108">
        <v>39.290000999999997</v>
      </c>
      <c r="C101" s="108">
        <v>36.009998000000003</v>
      </c>
      <c r="D101" s="108">
        <v>27.23</v>
      </c>
      <c r="E101" s="108">
        <v>35.520000000000003</v>
      </c>
      <c r="F101" s="108">
        <v>23.719999000000001</v>
      </c>
      <c r="G101" s="108">
        <v>21</v>
      </c>
      <c r="U101" s="89">
        <f t="shared" si="7"/>
        <v>-0.46413691060135009</v>
      </c>
      <c r="V101" s="89">
        <f t="shared" si="8"/>
        <v>-0.46413691060135009</v>
      </c>
      <c r="W101" s="126"/>
      <c r="X101" s="126">
        <f t="shared" si="9"/>
        <v>-9.0197165730309892E-2</v>
      </c>
      <c r="Y101" s="126">
        <f t="shared" si="6"/>
        <v>-4.3213621988168166E-2</v>
      </c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  <c r="BE101" s="126"/>
      <c r="BF101" s="126"/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26"/>
      <c r="BT101" s="126"/>
      <c r="BU101" s="126"/>
      <c r="BV101" s="126"/>
      <c r="BW101" s="126"/>
      <c r="BX101" s="126"/>
      <c r="BY101" s="126"/>
      <c r="BZ101" s="126"/>
      <c r="CA101" s="126"/>
      <c r="CB101" s="126"/>
      <c r="CC101" s="126"/>
      <c r="CD101" s="126"/>
      <c r="CE101" s="126"/>
      <c r="CF101" s="126"/>
      <c r="CG101" s="126"/>
      <c r="CH101" s="126"/>
      <c r="CI101" s="126"/>
      <c r="CJ101" s="126"/>
      <c r="CK101" s="126"/>
      <c r="CL101" s="87"/>
      <c r="CM101" s="87"/>
      <c r="CN101" s="87"/>
      <c r="CO101" s="87"/>
      <c r="CP101" s="87"/>
      <c r="CQ101" s="87"/>
      <c r="CR101" s="87"/>
      <c r="CS101" s="87"/>
      <c r="CT101" s="87"/>
      <c r="CU101" s="87"/>
      <c r="CV101" s="87"/>
      <c r="CW101" s="87"/>
      <c r="CX101" s="87"/>
      <c r="CY101" s="87"/>
      <c r="CZ101" s="87"/>
      <c r="DA101" s="87"/>
      <c r="DB101" s="87"/>
      <c r="DC101" s="87"/>
      <c r="DD101" s="87"/>
      <c r="DE101" s="87"/>
      <c r="DF101" s="87"/>
      <c r="DG101" s="87"/>
      <c r="DH101" s="87"/>
      <c r="DI101" s="87"/>
      <c r="DJ101" s="87"/>
    </row>
    <row r="102" spans="1:114" ht="12.75" customHeight="1" x14ac:dyDescent="0.2">
      <c r="A102" s="107">
        <v>39776</v>
      </c>
      <c r="B102" s="108">
        <v>44.299999</v>
      </c>
      <c r="C102" s="108">
        <v>40.990001999999997</v>
      </c>
      <c r="D102" s="108">
        <v>31.83</v>
      </c>
      <c r="E102" s="108">
        <v>41.919998</v>
      </c>
      <c r="F102" s="108">
        <v>26.09</v>
      </c>
      <c r="G102" s="108">
        <v>23.030000999999999</v>
      </c>
      <c r="U102" s="89">
        <f t="shared" si="7"/>
        <v>-0.39002970491204036</v>
      </c>
      <c r="V102" s="89">
        <f t="shared" si="8"/>
        <v>-0.39002970491204036</v>
      </c>
      <c r="W102" s="126"/>
      <c r="X102" s="126">
        <f t="shared" si="9"/>
        <v>0.13829503683949085</v>
      </c>
      <c r="Y102" s="126">
        <f t="shared" si="6"/>
        <v>-3.9407659437195784E-2</v>
      </c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  <c r="BE102" s="126"/>
      <c r="BF102" s="126"/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126"/>
      <c r="BR102" s="126"/>
      <c r="BS102" s="126"/>
      <c r="BT102" s="126"/>
      <c r="BU102" s="126"/>
      <c r="BV102" s="126"/>
      <c r="BW102" s="126"/>
      <c r="BX102" s="126"/>
      <c r="BY102" s="126"/>
      <c r="BZ102" s="126"/>
      <c r="CA102" s="126"/>
      <c r="CB102" s="126"/>
      <c r="CC102" s="126"/>
      <c r="CD102" s="126"/>
      <c r="CE102" s="126"/>
      <c r="CF102" s="126"/>
      <c r="CG102" s="126"/>
      <c r="CH102" s="126"/>
      <c r="CI102" s="126"/>
      <c r="CJ102" s="126"/>
      <c r="CK102" s="126"/>
      <c r="CL102" s="87"/>
      <c r="CM102" s="87"/>
      <c r="CN102" s="87"/>
      <c r="CO102" s="87"/>
      <c r="CP102" s="87"/>
      <c r="CQ102" s="87"/>
      <c r="CR102" s="87"/>
      <c r="CS102" s="87"/>
      <c r="CT102" s="87"/>
      <c r="CU102" s="87"/>
      <c r="CV102" s="87"/>
      <c r="CW102" s="87"/>
      <c r="CX102" s="87"/>
      <c r="CY102" s="87"/>
      <c r="CZ102" s="87"/>
      <c r="DA102" s="87"/>
      <c r="DB102" s="87"/>
      <c r="DC102" s="87"/>
      <c r="DD102" s="87"/>
      <c r="DE102" s="87"/>
      <c r="DF102" s="87"/>
      <c r="DG102" s="87"/>
      <c r="DH102" s="87"/>
      <c r="DI102" s="87"/>
      <c r="DJ102" s="87"/>
    </row>
    <row r="103" spans="1:114" ht="12.75" customHeight="1" x14ac:dyDescent="0.2">
      <c r="A103" s="107">
        <v>39783</v>
      </c>
      <c r="B103" s="108">
        <v>43.209999000000003</v>
      </c>
      <c r="C103" s="108">
        <v>40.369999</v>
      </c>
      <c r="D103" s="108">
        <v>31.139999</v>
      </c>
      <c r="E103" s="108">
        <v>40.549999</v>
      </c>
      <c r="F103" s="108">
        <v>25.26</v>
      </c>
      <c r="G103" s="108">
        <v>22.58</v>
      </c>
      <c r="U103" s="89">
        <f t="shared" si="7"/>
        <v>-0.39925594044297352</v>
      </c>
      <c r="V103" s="89">
        <f t="shared" si="8"/>
        <v>-0.39925594044297352</v>
      </c>
      <c r="W103" s="126"/>
      <c r="X103" s="126">
        <f t="shared" si="9"/>
        <v>-1.5125712850660444E-2</v>
      </c>
      <c r="Y103" s="126">
        <f t="shared" si="6"/>
        <v>-4.1952805347687278E-2</v>
      </c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  <c r="BE103" s="126"/>
      <c r="BF103" s="126"/>
      <c r="BG103" s="126"/>
      <c r="BH103" s="126"/>
      <c r="BI103" s="126"/>
      <c r="BJ103" s="126"/>
      <c r="BK103" s="126"/>
      <c r="BL103" s="126"/>
      <c r="BM103" s="126"/>
      <c r="BN103" s="126"/>
      <c r="BO103" s="126"/>
      <c r="BP103" s="126"/>
      <c r="BQ103" s="126"/>
      <c r="BR103" s="126"/>
      <c r="BS103" s="126"/>
      <c r="BT103" s="126"/>
      <c r="BU103" s="126"/>
      <c r="BV103" s="126"/>
      <c r="BW103" s="126"/>
      <c r="BX103" s="126"/>
      <c r="BY103" s="126"/>
      <c r="BZ103" s="126"/>
      <c r="CA103" s="126"/>
      <c r="CB103" s="126"/>
      <c r="CC103" s="126"/>
      <c r="CD103" s="126"/>
      <c r="CE103" s="126"/>
      <c r="CF103" s="126"/>
      <c r="CG103" s="126"/>
      <c r="CH103" s="126"/>
      <c r="CI103" s="126"/>
      <c r="CJ103" s="126"/>
      <c r="CK103" s="126"/>
      <c r="CL103" s="87"/>
      <c r="CM103" s="87"/>
      <c r="CN103" s="87"/>
      <c r="CO103" s="87"/>
      <c r="CP103" s="87"/>
      <c r="CQ103" s="87"/>
      <c r="CR103" s="87"/>
      <c r="CS103" s="87"/>
      <c r="CT103" s="87"/>
      <c r="CU103" s="87"/>
      <c r="CV103" s="87"/>
      <c r="CW103" s="87"/>
      <c r="CX103" s="87"/>
      <c r="CY103" s="87"/>
      <c r="CZ103" s="87"/>
      <c r="DA103" s="87"/>
      <c r="DB103" s="87"/>
      <c r="DC103" s="87"/>
      <c r="DD103" s="87"/>
      <c r="DE103" s="87"/>
      <c r="DF103" s="87"/>
      <c r="DG103" s="87"/>
      <c r="DH103" s="87"/>
      <c r="DI103" s="87"/>
      <c r="DJ103" s="87"/>
    </row>
    <row r="104" spans="1:114" ht="12.75" customHeight="1" x14ac:dyDescent="0.2">
      <c r="A104" s="107">
        <v>39790</v>
      </c>
      <c r="B104" s="108">
        <v>43.720001000000003</v>
      </c>
      <c r="C104" s="108">
        <v>40.540000999999997</v>
      </c>
      <c r="D104" s="108">
        <v>31.74</v>
      </c>
      <c r="E104" s="108">
        <v>41.02</v>
      </c>
      <c r="F104" s="108">
        <v>26.879999000000002</v>
      </c>
      <c r="G104" s="108">
        <v>24.57</v>
      </c>
      <c r="U104" s="89">
        <f t="shared" si="7"/>
        <v>-0.39672614866336975</v>
      </c>
      <c r="V104" s="89">
        <f t="shared" si="8"/>
        <v>-0.39672614866336975</v>
      </c>
      <c r="W104" s="126"/>
      <c r="X104" s="126">
        <f t="shared" si="9"/>
        <v>4.2110974538294155E-3</v>
      </c>
      <c r="Y104" s="126">
        <f t="shared" si="6"/>
        <v>-4.1629690631781902E-2</v>
      </c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  <c r="BE104" s="126"/>
      <c r="BF104" s="126"/>
      <c r="BG104" s="126"/>
      <c r="BH104" s="126"/>
      <c r="BI104" s="126"/>
      <c r="BJ104" s="126"/>
      <c r="BK104" s="126"/>
      <c r="BL104" s="126"/>
      <c r="BM104" s="126"/>
      <c r="BN104" s="126"/>
      <c r="BO104" s="126"/>
      <c r="BP104" s="126"/>
      <c r="BQ104" s="126"/>
      <c r="BR104" s="126"/>
      <c r="BS104" s="126"/>
      <c r="BT104" s="126"/>
      <c r="BU104" s="126"/>
      <c r="BV104" s="126"/>
      <c r="BW104" s="126"/>
      <c r="BX104" s="126"/>
      <c r="BY104" s="126"/>
      <c r="BZ104" s="126"/>
      <c r="CA104" s="126"/>
      <c r="CB104" s="126"/>
      <c r="CC104" s="126"/>
      <c r="CD104" s="126"/>
      <c r="CE104" s="126"/>
      <c r="CF104" s="126"/>
      <c r="CG104" s="126"/>
      <c r="CH104" s="126"/>
      <c r="CI104" s="126"/>
      <c r="CJ104" s="126"/>
      <c r="CK104" s="126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</row>
    <row r="105" spans="1:114" ht="12.75" customHeight="1" x14ac:dyDescent="0.2">
      <c r="A105" s="107">
        <v>39797</v>
      </c>
      <c r="B105" s="108">
        <v>44.110000999999997</v>
      </c>
      <c r="C105" s="108">
        <v>40.520000000000003</v>
      </c>
      <c r="D105" s="108">
        <v>32.720001000000003</v>
      </c>
      <c r="E105" s="108">
        <v>42.529998999999997</v>
      </c>
      <c r="F105" s="108">
        <v>27.09</v>
      </c>
      <c r="G105" s="108">
        <v>25.040001</v>
      </c>
      <c r="U105" s="89">
        <f t="shared" si="7"/>
        <v>-0.3970237826052283</v>
      </c>
      <c r="V105" s="89">
        <f t="shared" si="8"/>
        <v>-0.3970237826052283</v>
      </c>
      <c r="W105" s="126"/>
      <c r="X105" s="126">
        <f t="shared" si="9"/>
        <v>-4.9336456602444567E-4</v>
      </c>
      <c r="Y105" s="126">
        <f t="shared" si="6"/>
        <v>-4.1708239407321546E-2</v>
      </c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126"/>
      <c r="BI105" s="126"/>
      <c r="BJ105" s="126"/>
      <c r="BK105" s="126"/>
      <c r="BL105" s="126"/>
      <c r="BM105" s="126"/>
      <c r="BN105" s="126"/>
      <c r="BO105" s="126"/>
      <c r="BP105" s="126"/>
      <c r="BQ105" s="126"/>
      <c r="BR105" s="126"/>
      <c r="BS105" s="126"/>
      <c r="BT105" s="126"/>
      <c r="BU105" s="126"/>
      <c r="BV105" s="126"/>
      <c r="BW105" s="126"/>
      <c r="BX105" s="126"/>
      <c r="BY105" s="126"/>
      <c r="BZ105" s="126"/>
      <c r="CA105" s="126"/>
      <c r="CB105" s="126"/>
      <c r="CC105" s="126"/>
      <c r="CD105" s="126"/>
      <c r="CE105" s="126"/>
      <c r="CF105" s="126"/>
      <c r="CG105" s="126"/>
      <c r="CH105" s="126"/>
      <c r="CI105" s="126"/>
      <c r="CJ105" s="126"/>
      <c r="CK105" s="126"/>
      <c r="CL105" s="87"/>
      <c r="CM105" s="87"/>
      <c r="CN105" s="87"/>
      <c r="CO105" s="87"/>
      <c r="CP105" s="87"/>
      <c r="CQ105" s="87"/>
      <c r="CR105" s="87"/>
      <c r="CS105" s="87"/>
      <c r="CT105" s="87"/>
      <c r="CU105" s="87"/>
      <c r="CV105" s="87"/>
      <c r="CW105" s="87"/>
      <c r="CX105" s="87"/>
      <c r="CY105" s="87"/>
      <c r="CZ105" s="87"/>
      <c r="DA105" s="87"/>
      <c r="DB105" s="87"/>
      <c r="DC105" s="87"/>
      <c r="DD105" s="87"/>
      <c r="DE105" s="87"/>
      <c r="DF105" s="87"/>
      <c r="DG105" s="87"/>
      <c r="DH105" s="87"/>
      <c r="DI105" s="87"/>
      <c r="DJ105" s="87"/>
    </row>
    <row r="106" spans="1:114" ht="12.75" customHeight="1" x14ac:dyDescent="0.2">
      <c r="A106" s="107">
        <v>39804</v>
      </c>
      <c r="B106" s="108">
        <v>43.32</v>
      </c>
      <c r="C106" s="108">
        <v>39.599997999999999</v>
      </c>
      <c r="D106" s="108">
        <v>31.41</v>
      </c>
      <c r="E106" s="108">
        <v>40.459999000000003</v>
      </c>
      <c r="F106" s="108">
        <v>26.24</v>
      </c>
      <c r="G106" s="108">
        <v>22.969999000000001</v>
      </c>
      <c r="U106" s="89">
        <f t="shared" si="7"/>
        <v>-0.4107142891687926</v>
      </c>
      <c r="V106" s="89">
        <f t="shared" si="8"/>
        <v>-0.4107142891687926</v>
      </c>
      <c r="W106" s="126"/>
      <c r="X106" s="126">
        <f t="shared" si="9"/>
        <v>-2.2704886475814479E-2</v>
      </c>
      <c r="Y106" s="126">
        <f t="shared" si="6"/>
        <v>-4.2079635681901956E-2</v>
      </c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  <c r="BE106" s="126"/>
      <c r="BF106" s="126"/>
      <c r="BG106" s="126"/>
      <c r="BH106" s="126"/>
      <c r="BI106" s="126"/>
      <c r="BJ106" s="126"/>
      <c r="BK106" s="126"/>
      <c r="BL106" s="126"/>
      <c r="BM106" s="126"/>
      <c r="BN106" s="126"/>
      <c r="BO106" s="126"/>
      <c r="BP106" s="126"/>
      <c r="BQ106" s="126"/>
      <c r="BR106" s="126"/>
      <c r="BS106" s="126"/>
      <c r="BT106" s="126"/>
      <c r="BU106" s="126"/>
      <c r="BV106" s="126"/>
      <c r="BW106" s="126"/>
      <c r="BX106" s="126"/>
      <c r="BY106" s="126"/>
      <c r="BZ106" s="126"/>
      <c r="CA106" s="126"/>
      <c r="CB106" s="126"/>
      <c r="CC106" s="126"/>
      <c r="CD106" s="126"/>
      <c r="CE106" s="126"/>
      <c r="CF106" s="126"/>
      <c r="CG106" s="126"/>
      <c r="CH106" s="126"/>
      <c r="CI106" s="126"/>
      <c r="CJ106" s="126"/>
      <c r="CK106" s="126"/>
      <c r="CL106" s="87"/>
      <c r="CM106" s="87"/>
      <c r="CN106" s="87"/>
      <c r="CO106" s="87"/>
      <c r="CP106" s="87"/>
      <c r="CQ106" s="87"/>
      <c r="CR106" s="87"/>
      <c r="CS106" s="87"/>
      <c r="CT106" s="87"/>
      <c r="CU106" s="87"/>
      <c r="CV106" s="87"/>
      <c r="CW106" s="87"/>
      <c r="CX106" s="87"/>
      <c r="CY106" s="87"/>
      <c r="CZ106" s="87"/>
      <c r="DA106" s="87"/>
      <c r="DB106" s="87"/>
      <c r="DC106" s="87"/>
      <c r="DD106" s="87"/>
      <c r="DE106" s="87"/>
      <c r="DF106" s="87"/>
      <c r="DG106" s="87"/>
      <c r="DH106" s="87"/>
      <c r="DI106" s="87"/>
      <c r="DJ106" s="87"/>
    </row>
    <row r="107" spans="1:114" ht="12.75" customHeight="1" x14ac:dyDescent="0.2">
      <c r="A107" s="107">
        <v>39811</v>
      </c>
      <c r="B107" s="108">
        <v>46.029998999999997</v>
      </c>
      <c r="C107" s="108">
        <v>42.299999</v>
      </c>
      <c r="D107" s="108">
        <v>33.650002000000001</v>
      </c>
      <c r="E107" s="108">
        <v>43.049999</v>
      </c>
      <c r="F107" s="108">
        <v>27.639999</v>
      </c>
      <c r="G107" s="108">
        <v>24.83</v>
      </c>
      <c r="U107" s="89">
        <f t="shared" si="7"/>
        <v>-0.37053570106558187</v>
      </c>
      <c r="V107" s="89">
        <f t="shared" si="8"/>
        <v>-0.37053570106558187</v>
      </c>
      <c r="W107" s="126"/>
      <c r="X107" s="126">
        <f t="shared" si="9"/>
        <v>6.8181846877870989E-2</v>
      </c>
      <c r="Y107" s="126">
        <f t="shared" si="6"/>
        <v>-4.0565543877506209E-2</v>
      </c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  <c r="BE107" s="126"/>
      <c r="BF107" s="126"/>
      <c r="BG107" s="126"/>
      <c r="BH107" s="126"/>
      <c r="BI107" s="126"/>
      <c r="BJ107" s="126"/>
      <c r="BK107" s="126"/>
      <c r="BL107" s="126"/>
      <c r="BM107" s="126"/>
      <c r="BN107" s="126"/>
      <c r="BO107" s="126"/>
      <c r="BP107" s="126"/>
      <c r="BQ107" s="126"/>
      <c r="BR107" s="126"/>
      <c r="BS107" s="126"/>
      <c r="BT107" s="126"/>
      <c r="BU107" s="126"/>
      <c r="BV107" s="126"/>
      <c r="BW107" s="126"/>
      <c r="BX107" s="126"/>
      <c r="BY107" s="126"/>
      <c r="BZ107" s="126"/>
      <c r="CA107" s="126"/>
      <c r="CB107" s="126"/>
      <c r="CC107" s="126"/>
      <c r="CD107" s="126"/>
      <c r="CE107" s="126"/>
      <c r="CF107" s="126"/>
      <c r="CG107" s="126"/>
      <c r="CH107" s="126"/>
      <c r="CI107" s="126"/>
      <c r="CJ107" s="126"/>
      <c r="CK107" s="126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</row>
    <row r="108" spans="1:114" ht="12.75" customHeight="1" x14ac:dyDescent="0.2">
      <c r="A108" s="107">
        <v>39818</v>
      </c>
      <c r="B108" s="108">
        <v>44.189999</v>
      </c>
      <c r="C108" s="108">
        <v>40.310001</v>
      </c>
      <c r="D108" s="108">
        <v>32.700001</v>
      </c>
      <c r="E108" s="108">
        <v>41.310001</v>
      </c>
      <c r="F108" s="108">
        <v>26.629999000000002</v>
      </c>
      <c r="G108" s="108">
        <v>23.58</v>
      </c>
      <c r="U108" s="89">
        <f t="shared" si="7"/>
        <v>-0.40014876786378428</v>
      </c>
      <c r="V108" s="89">
        <f t="shared" si="8"/>
        <v>-0.40014876786378428</v>
      </c>
      <c r="W108" s="126"/>
      <c r="X108" s="126">
        <f t="shared" si="9"/>
        <v>-4.7044871088531282E-2</v>
      </c>
      <c r="Y108" s="126">
        <f t="shared" si="6"/>
        <v>-4.2487642286780987E-2</v>
      </c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  <c r="BE108" s="126"/>
      <c r="BF108" s="126"/>
      <c r="BG108" s="126"/>
      <c r="BH108" s="126"/>
      <c r="BI108" s="126"/>
      <c r="BJ108" s="126"/>
      <c r="BK108" s="126"/>
      <c r="BL108" s="126"/>
      <c r="BM108" s="126"/>
      <c r="BN108" s="126"/>
      <c r="BO108" s="126"/>
      <c r="BP108" s="126"/>
      <c r="BQ108" s="126"/>
      <c r="BR108" s="126"/>
      <c r="BS108" s="126"/>
      <c r="BT108" s="126"/>
      <c r="BU108" s="126"/>
      <c r="BV108" s="126"/>
      <c r="BW108" s="126"/>
      <c r="BX108" s="126"/>
      <c r="BY108" s="126"/>
      <c r="BZ108" s="126"/>
      <c r="CA108" s="126"/>
      <c r="CB108" s="126"/>
      <c r="CC108" s="126"/>
      <c r="CD108" s="126"/>
      <c r="CE108" s="126"/>
      <c r="CF108" s="126"/>
      <c r="CG108" s="126"/>
      <c r="CH108" s="126"/>
      <c r="CI108" s="126"/>
      <c r="CJ108" s="126"/>
      <c r="CK108" s="126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</row>
    <row r="109" spans="1:114" ht="12.75" customHeight="1" x14ac:dyDescent="0.2">
      <c r="A109" s="107">
        <v>39825</v>
      </c>
      <c r="B109" s="108">
        <v>42.330002</v>
      </c>
      <c r="C109" s="108">
        <v>37.810001</v>
      </c>
      <c r="D109" s="108">
        <v>31.280000999999999</v>
      </c>
      <c r="E109" s="108">
        <v>39.560001</v>
      </c>
      <c r="F109" s="108">
        <v>24.860001</v>
      </c>
      <c r="G109" s="108">
        <v>22.120000999999998</v>
      </c>
      <c r="U109" s="89">
        <f t="shared" si="7"/>
        <v>-0.43735115047698581</v>
      </c>
      <c r="V109" s="89">
        <f t="shared" si="8"/>
        <v>-0.43735115047698581</v>
      </c>
      <c r="W109" s="126"/>
      <c r="X109" s="126">
        <f t="shared" si="9"/>
        <v>-6.2019348498651761E-2</v>
      </c>
      <c r="Y109" s="126">
        <f t="shared" si="6"/>
        <v>-4.273918726654858E-2</v>
      </c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  <c r="BE109" s="126"/>
      <c r="BF109" s="126"/>
      <c r="BG109" s="126"/>
      <c r="BH109" s="126"/>
      <c r="BI109" s="126"/>
      <c r="BJ109" s="126"/>
      <c r="BK109" s="126"/>
      <c r="BL109" s="126"/>
      <c r="BM109" s="126"/>
      <c r="BN109" s="126"/>
      <c r="BO109" s="126"/>
      <c r="BP109" s="126"/>
      <c r="BQ109" s="126"/>
      <c r="BR109" s="126"/>
      <c r="BS109" s="126"/>
      <c r="BT109" s="126"/>
      <c r="BU109" s="126"/>
      <c r="BV109" s="126"/>
      <c r="BW109" s="126"/>
      <c r="BX109" s="126"/>
      <c r="BY109" s="126"/>
      <c r="BZ109" s="126"/>
      <c r="CA109" s="126"/>
      <c r="CB109" s="126"/>
      <c r="CC109" s="126"/>
      <c r="CD109" s="126"/>
      <c r="CE109" s="126"/>
      <c r="CF109" s="126"/>
      <c r="CG109" s="126"/>
      <c r="CH109" s="126"/>
      <c r="CI109" s="126"/>
      <c r="CJ109" s="126"/>
      <c r="CK109" s="126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</row>
    <row r="110" spans="1:114" ht="12.75" customHeight="1" x14ac:dyDescent="0.2">
      <c r="A110" s="107">
        <v>39833</v>
      </c>
      <c r="B110" s="108">
        <v>41.299999</v>
      </c>
      <c r="C110" s="108">
        <v>36.900002000000001</v>
      </c>
      <c r="D110" s="108">
        <v>30.309999000000001</v>
      </c>
      <c r="E110" s="108">
        <v>37.689999</v>
      </c>
      <c r="F110" s="108">
        <v>23.33</v>
      </c>
      <c r="G110" s="108">
        <v>21.190000999999999</v>
      </c>
      <c r="U110" s="89">
        <f t="shared" si="7"/>
        <v>-0.45089280286723821</v>
      </c>
      <c r="V110" s="89">
        <f t="shared" si="8"/>
        <v>-0.45089280286723821</v>
      </c>
      <c r="W110" s="126"/>
      <c r="X110" s="126">
        <f t="shared" si="9"/>
        <v>-2.4067679871259462E-2</v>
      </c>
      <c r="Y110" s="126">
        <f t="shared" si="6"/>
        <v>-4.2102451721189343E-2</v>
      </c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126"/>
      <c r="BS110" s="126"/>
      <c r="BT110" s="126"/>
      <c r="BU110" s="126"/>
      <c r="BV110" s="126"/>
      <c r="BW110" s="126"/>
      <c r="BX110" s="126"/>
      <c r="BY110" s="126"/>
      <c r="BZ110" s="126"/>
      <c r="CA110" s="126"/>
      <c r="CB110" s="126"/>
      <c r="CC110" s="126"/>
      <c r="CD110" s="126"/>
      <c r="CE110" s="126"/>
      <c r="CF110" s="126"/>
      <c r="CG110" s="126"/>
      <c r="CH110" s="126"/>
      <c r="CI110" s="126"/>
      <c r="CJ110" s="126"/>
      <c r="CK110" s="126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</row>
    <row r="111" spans="1:114" ht="12.75" customHeight="1" x14ac:dyDescent="0.2">
      <c r="A111" s="107">
        <v>39839</v>
      </c>
      <c r="B111" s="108">
        <v>41.139999000000003</v>
      </c>
      <c r="C111" s="108">
        <v>36.590000000000003</v>
      </c>
      <c r="D111" s="108">
        <v>29.74</v>
      </c>
      <c r="E111" s="108">
        <v>37.18</v>
      </c>
      <c r="F111" s="108">
        <v>23.620000999999998</v>
      </c>
      <c r="G111" s="108">
        <v>21.469999000000001</v>
      </c>
      <c r="U111" s="89">
        <f t="shared" si="7"/>
        <v>-0.45550592807318124</v>
      </c>
      <c r="V111" s="89">
        <f t="shared" si="8"/>
        <v>-0.45550592807318124</v>
      </c>
      <c r="W111" s="126"/>
      <c r="X111" s="126">
        <f t="shared" si="9"/>
        <v>-8.4011377560357925E-3</v>
      </c>
      <c r="Y111" s="126">
        <f t="shared" si="6"/>
        <v>-4.1840362527659783E-2</v>
      </c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  <c r="CJ111" s="126"/>
      <c r="CK111" s="126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</row>
    <row r="112" spans="1:114" ht="12.75" customHeight="1" x14ac:dyDescent="0.2">
      <c r="A112" s="107">
        <v>39846</v>
      </c>
      <c r="B112" s="108">
        <v>43.299999</v>
      </c>
      <c r="C112" s="108">
        <v>38.080002</v>
      </c>
      <c r="D112" s="108">
        <v>31.469999000000001</v>
      </c>
      <c r="E112" s="108">
        <v>39.049999</v>
      </c>
      <c r="F112" s="108">
        <v>24.82</v>
      </c>
      <c r="G112" s="108">
        <v>23.67</v>
      </c>
      <c r="U112" s="89">
        <f t="shared" si="7"/>
        <v>-0.43333327827380708</v>
      </c>
      <c r="V112" s="89">
        <f t="shared" si="8"/>
        <v>-0.43333327827380708</v>
      </c>
      <c r="W112" s="126"/>
      <c r="X112" s="126">
        <f t="shared" si="9"/>
        <v>4.0721563268652616E-2</v>
      </c>
      <c r="Y112" s="126">
        <f t="shared" si="6"/>
        <v>-4.1021441639568404E-2</v>
      </c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  <c r="CJ112" s="126"/>
      <c r="CK112" s="126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</row>
    <row r="113" spans="1:114" ht="12.75" customHeight="1" x14ac:dyDescent="0.2">
      <c r="A113" s="107">
        <v>39853</v>
      </c>
      <c r="B113" s="108">
        <v>41.27</v>
      </c>
      <c r="C113" s="108">
        <v>35.919998</v>
      </c>
      <c r="D113" s="108">
        <v>29.83</v>
      </c>
      <c r="E113" s="108">
        <v>36.599997999999999</v>
      </c>
      <c r="F113" s="108">
        <v>23.57</v>
      </c>
      <c r="G113" s="108">
        <v>22.77</v>
      </c>
      <c r="U113" s="89">
        <f t="shared" si="7"/>
        <v>-0.46547619637542537</v>
      </c>
      <c r="V113" s="89">
        <f t="shared" si="8"/>
        <v>-0.46547619637542537</v>
      </c>
      <c r="W113" s="126"/>
      <c r="X113" s="126">
        <f t="shared" si="9"/>
        <v>-5.6722791138508866E-2</v>
      </c>
      <c r="Y113" s="126">
        <f t="shared" si="6"/>
        <v>-4.265016816562122E-2</v>
      </c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  <c r="CJ113" s="126"/>
      <c r="CK113" s="126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</row>
    <row r="114" spans="1:114" ht="12.75" customHeight="1" x14ac:dyDescent="0.2">
      <c r="A114" s="107">
        <v>39861</v>
      </c>
      <c r="B114" s="108">
        <v>38.479999999999997</v>
      </c>
      <c r="C114" s="108">
        <v>32.840000000000003</v>
      </c>
      <c r="D114" s="108">
        <v>27.280000999999999</v>
      </c>
      <c r="E114" s="108">
        <v>33.360000999999997</v>
      </c>
      <c r="F114" s="108">
        <v>22</v>
      </c>
      <c r="G114" s="108">
        <v>20.559999000000001</v>
      </c>
      <c r="U114" s="89">
        <f t="shared" si="7"/>
        <v>-0.51130950199298364</v>
      </c>
      <c r="V114" s="89">
        <f t="shared" si="8"/>
        <v>-0.51130950199298364</v>
      </c>
      <c r="W114" s="126"/>
      <c r="X114" s="126">
        <f t="shared" si="9"/>
        <v>-8.5746051544880242E-2</v>
      </c>
      <c r="Y114" s="126">
        <f t="shared" si="6"/>
        <v>-4.3138582517406772E-2</v>
      </c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  <c r="CJ114" s="126"/>
      <c r="CK114" s="126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</row>
    <row r="115" spans="1:114" ht="12.75" customHeight="1" x14ac:dyDescent="0.2">
      <c r="A115" s="107">
        <v>39867</v>
      </c>
      <c r="B115" s="108">
        <v>36.810001</v>
      </c>
      <c r="C115" s="108">
        <v>31.629999000000002</v>
      </c>
      <c r="D115" s="108">
        <v>26.15</v>
      </c>
      <c r="E115" s="108">
        <v>31.969999000000001</v>
      </c>
      <c r="F115" s="108">
        <v>21.24</v>
      </c>
      <c r="G115" s="108">
        <v>20.959999</v>
      </c>
      <c r="U115" s="89">
        <f t="shared" si="7"/>
        <v>-0.52931547005872637</v>
      </c>
      <c r="V115" s="89">
        <f t="shared" si="8"/>
        <v>-0.52931547005872637</v>
      </c>
      <c r="W115" s="126"/>
      <c r="X115" s="126">
        <f t="shared" si="9"/>
        <v>-3.6845341047503144E-2</v>
      </c>
      <c r="Y115" s="126">
        <f t="shared" si="6"/>
        <v>-4.2316539517123511E-2</v>
      </c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  <c r="CJ115" s="126"/>
      <c r="CK115" s="126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</row>
    <row r="116" spans="1:114" ht="12.75" customHeight="1" x14ac:dyDescent="0.2">
      <c r="A116" s="107">
        <v>39874</v>
      </c>
      <c r="B116" s="108">
        <v>34.110000999999997</v>
      </c>
      <c r="C116" s="108">
        <v>28.870000999999998</v>
      </c>
      <c r="D116" s="108">
        <v>23.450001</v>
      </c>
      <c r="E116" s="108">
        <v>28.25</v>
      </c>
      <c r="F116" s="108">
        <v>19.969999000000001</v>
      </c>
      <c r="G116" s="108">
        <v>20.100000000000001</v>
      </c>
      <c r="U116" s="89">
        <f t="shared" si="7"/>
        <v>-0.57038687070179483</v>
      </c>
      <c r="V116" s="89">
        <f t="shared" si="8"/>
        <v>-0.57038687070179483</v>
      </c>
      <c r="W116" s="126"/>
      <c r="X116" s="126">
        <f t="shared" si="9"/>
        <v>-8.725887092187401E-2</v>
      </c>
      <c r="Y116" s="126">
        <f t="shared" si="6"/>
        <v>-4.3164082493680291E-2</v>
      </c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  <c r="CJ116" s="126"/>
      <c r="CK116" s="126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</row>
    <row r="117" spans="1:114" ht="12.75" customHeight="1" x14ac:dyDescent="0.2">
      <c r="A117" s="107">
        <v>39881</v>
      </c>
      <c r="B117" s="108">
        <v>37.860000999999997</v>
      </c>
      <c r="C117" s="108">
        <v>32.650002000000001</v>
      </c>
      <c r="D117" s="108">
        <v>26.4</v>
      </c>
      <c r="E117" s="108">
        <v>32.130001</v>
      </c>
      <c r="F117" s="108">
        <v>21.360001</v>
      </c>
      <c r="G117" s="108">
        <v>22.129999000000002</v>
      </c>
      <c r="U117" s="89">
        <f t="shared" si="7"/>
        <v>-0.51413685330968084</v>
      </c>
      <c r="V117" s="89">
        <f t="shared" si="8"/>
        <v>-0.51413685330968084</v>
      </c>
      <c r="W117" s="126"/>
      <c r="X117" s="126">
        <f t="shared" si="9"/>
        <v>0.13093179317867021</v>
      </c>
      <c r="Y117" s="126">
        <f t="shared" si="6"/>
        <v>-3.9528845458498496E-2</v>
      </c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  <c r="CJ117" s="126"/>
      <c r="CK117" s="126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</row>
    <row r="118" spans="1:114" ht="12.75" customHeight="1" x14ac:dyDescent="0.2">
      <c r="A118" s="107">
        <v>39888</v>
      </c>
      <c r="B118" s="108">
        <v>38.439999</v>
      </c>
      <c r="C118" s="108">
        <v>33.220001000000003</v>
      </c>
      <c r="D118" s="108">
        <v>27.200001</v>
      </c>
      <c r="E118" s="108">
        <v>32.950001</v>
      </c>
      <c r="F118" s="108">
        <v>22.51</v>
      </c>
      <c r="G118" s="108">
        <v>22.76</v>
      </c>
      <c r="U118" s="89">
        <f t="shared" si="7"/>
        <v>-0.505654724954824</v>
      </c>
      <c r="V118" s="89">
        <f t="shared" si="8"/>
        <v>-0.505654724954824</v>
      </c>
      <c r="W118" s="126"/>
      <c r="X118" s="126">
        <f t="shared" si="9"/>
        <v>1.7457854979610721E-2</v>
      </c>
      <c r="Y118" s="126">
        <f t="shared" si="6"/>
        <v>-4.1408728067672755E-2</v>
      </c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  <c r="CJ118" s="126"/>
      <c r="CK118" s="126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</row>
    <row r="119" spans="1:114" ht="12.75" customHeight="1" x14ac:dyDescent="0.2">
      <c r="A119" s="107">
        <v>39895</v>
      </c>
      <c r="B119" s="108">
        <v>40.659999999999997</v>
      </c>
      <c r="C119" s="108">
        <v>35.080002</v>
      </c>
      <c r="D119" s="108">
        <v>29.1</v>
      </c>
      <c r="E119" s="108">
        <v>35.650002000000001</v>
      </c>
      <c r="F119" s="108">
        <v>23.27</v>
      </c>
      <c r="G119" s="108">
        <v>24.299999</v>
      </c>
      <c r="U119" s="89">
        <f t="shared" si="7"/>
        <v>-0.47797613740964895</v>
      </c>
      <c r="V119" s="89">
        <f t="shared" si="8"/>
        <v>-0.47797613740964895</v>
      </c>
      <c r="W119" s="126"/>
      <c r="X119" s="126">
        <f t="shared" si="9"/>
        <v>5.5990395665550974E-2</v>
      </c>
      <c r="Y119" s="126">
        <f t="shared" si="6"/>
        <v>-4.076778007007744E-2</v>
      </c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  <c r="CJ119" s="126"/>
      <c r="CK119" s="126"/>
      <c r="CL119" s="87"/>
      <c r="CM119" s="87"/>
      <c r="CN119" s="87"/>
      <c r="CO119" s="87"/>
      <c r="CP119" s="87"/>
      <c r="CQ119" s="87"/>
      <c r="CR119" s="87"/>
      <c r="CS119" s="87"/>
      <c r="CT119" s="87"/>
      <c r="CU119" s="87"/>
      <c r="CV119" s="87"/>
      <c r="CW119" s="87"/>
      <c r="CX119" s="87"/>
      <c r="CY119" s="87"/>
      <c r="CZ119" s="87"/>
      <c r="DA119" s="87"/>
      <c r="DB119" s="87"/>
      <c r="DC119" s="87"/>
      <c r="DD119" s="87"/>
      <c r="DE119" s="87"/>
      <c r="DF119" s="87"/>
      <c r="DG119" s="87"/>
      <c r="DH119" s="87"/>
      <c r="DI119" s="87"/>
      <c r="DJ119" s="87"/>
    </row>
    <row r="120" spans="1:114" ht="12.75" customHeight="1" x14ac:dyDescent="0.2">
      <c r="A120" s="107">
        <v>39902</v>
      </c>
      <c r="B120" s="108">
        <v>42.099997999999999</v>
      </c>
      <c r="C120" s="108">
        <v>36.310001</v>
      </c>
      <c r="D120" s="108">
        <v>30.77</v>
      </c>
      <c r="E120" s="108">
        <v>38.240001999999997</v>
      </c>
      <c r="F120" s="108">
        <v>24.799999</v>
      </c>
      <c r="G120" s="108">
        <v>26.1</v>
      </c>
      <c r="U120" s="89">
        <f t="shared" si="7"/>
        <v>-0.45967258004490685</v>
      </c>
      <c r="V120" s="89">
        <f t="shared" si="8"/>
        <v>-0.45967258004490685</v>
      </c>
      <c r="W120" s="126"/>
      <c r="X120" s="126">
        <f t="shared" si="9"/>
        <v>3.5062683291751329E-2</v>
      </c>
      <c r="Y120" s="126">
        <f t="shared" si="6"/>
        <v>-4.1115559210704797E-2</v>
      </c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  <c r="CJ120" s="126"/>
      <c r="CK120" s="126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</row>
    <row r="121" spans="1:114" ht="12.75" customHeight="1" x14ac:dyDescent="0.2">
      <c r="A121" s="107">
        <v>39909</v>
      </c>
      <c r="B121" s="108">
        <v>42.869999</v>
      </c>
      <c r="C121" s="108">
        <v>37.130001</v>
      </c>
      <c r="D121" s="108">
        <v>31.639999</v>
      </c>
      <c r="E121" s="108">
        <v>39.279998999999997</v>
      </c>
      <c r="F121" s="108">
        <v>24.67</v>
      </c>
      <c r="G121" s="108">
        <v>26.77</v>
      </c>
      <c r="U121" s="89">
        <f t="shared" si="7"/>
        <v>-0.4474701985477767</v>
      </c>
      <c r="V121" s="89">
        <f t="shared" si="8"/>
        <v>-0.4474701985477767</v>
      </c>
      <c r="W121" s="126"/>
      <c r="X121" s="126">
        <f t="shared" si="9"/>
        <v>2.2583309760856318E-2</v>
      </c>
      <c r="Y121" s="126">
        <f t="shared" si="6"/>
        <v>-4.1323317617135279E-2</v>
      </c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  <c r="CJ121" s="126"/>
      <c r="CK121" s="126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</row>
    <row r="122" spans="1:114" ht="12.75" customHeight="1" x14ac:dyDescent="0.2">
      <c r="A122" s="107">
        <v>39916</v>
      </c>
      <c r="B122" s="108">
        <v>43.599997999999999</v>
      </c>
      <c r="C122" s="108">
        <v>37.840000000000003</v>
      </c>
      <c r="D122" s="108">
        <v>32.759998000000003</v>
      </c>
      <c r="E122" s="108">
        <v>40.790000999999997</v>
      </c>
      <c r="F122" s="108">
        <v>25.17</v>
      </c>
      <c r="G122" s="108">
        <v>27.01</v>
      </c>
      <c r="U122" s="89">
        <f t="shared" si="7"/>
        <v>-0.43690473676658048</v>
      </c>
      <c r="V122" s="89">
        <f t="shared" si="8"/>
        <v>-0.43690473676658048</v>
      </c>
      <c r="W122" s="126"/>
      <c r="X122" s="126">
        <f t="shared" si="9"/>
        <v>1.9121976323135614E-2</v>
      </c>
      <c r="Y122" s="126">
        <f t="shared" si="6"/>
        <v>-4.1380992010478158E-2</v>
      </c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  <c r="CJ122" s="126"/>
      <c r="CK122" s="126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</row>
    <row r="123" spans="1:114" ht="12.75" customHeight="1" x14ac:dyDescent="0.2">
      <c r="A123" s="107">
        <v>39923</v>
      </c>
      <c r="B123" s="108">
        <v>43.450001</v>
      </c>
      <c r="C123" s="108">
        <v>37.389999000000003</v>
      </c>
      <c r="D123" s="108">
        <v>32.82</v>
      </c>
      <c r="E123" s="108">
        <v>40.830002</v>
      </c>
      <c r="F123" s="108">
        <v>25.49</v>
      </c>
      <c r="G123" s="108">
        <v>27.139999</v>
      </c>
      <c r="U123" s="89">
        <f t="shared" si="7"/>
        <v>-0.44360118051790975</v>
      </c>
      <c r="V123" s="89">
        <f t="shared" si="8"/>
        <v>-0.44360118051790975</v>
      </c>
      <c r="W123" s="126"/>
      <c r="X123" s="126">
        <f t="shared" si="9"/>
        <v>-1.1892204016913377E-2</v>
      </c>
      <c r="Y123" s="126">
        <f t="shared" si="6"/>
        <v>-4.189872710596769E-2</v>
      </c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  <c r="CJ123" s="126"/>
      <c r="CK123" s="126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</row>
    <row r="124" spans="1:114" ht="12.75" customHeight="1" x14ac:dyDescent="0.2">
      <c r="A124" s="107">
        <v>39930</v>
      </c>
      <c r="B124" s="108">
        <v>44.18</v>
      </c>
      <c r="C124" s="108">
        <v>37.830002</v>
      </c>
      <c r="D124" s="108">
        <v>33</v>
      </c>
      <c r="E124" s="108">
        <v>41.740001999999997</v>
      </c>
      <c r="F124" s="108">
        <v>26.09</v>
      </c>
      <c r="G124" s="108">
        <v>28.17</v>
      </c>
      <c r="U124" s="89">
        <f t="shared" si="7"/>
        <v>-0.43705351653512714</v>
      </c>
      <c r="V124" s="89">
        <f t="shared" si="8"/>
        <v>-0.43705351653512714</v>
      </c>
      <c r="W124" s="126"/>
      <c r="X124" s="126">
        <f t="shared" si="9"/>
        <v>1.1767932917034818E-2</v>
      </c>
      <c r="Y124" s="126">
        <f t="shared" si="6"/>
        <v>-4.1503600139811331E-2</v>
      </c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  <c r="CJ124" s="126"/>
      <c r="CK124" s="126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</row>
    <row r="125" spans="1:114" ht="12.75" customHeight="1" x14ac:dyDescent="0.2">
      <c r="A125" s="107">
        <v>39937</v>
      </c>
      <c r="B125" s="108">
        <v>46.549999</v>
      </c>
      <c r="C125" s="108">
        <v>41.279998999999997</v>
      </c>
      <c r="D125" s="108">
        <v>35.360000999999997</v>
      </c>
      <c r="E125" s="108">
        <v>44.759998000000003</v>
      </c>
      <c r="F125" s="108">
        <v>28.209999</v>
      </c>
      <c r="G125" s="108">
        <v>30.57</v>
      </c>
      <c r="U125" s="89">
        <f t="shared" si="7"/>
        <v>-0.38571427317176821</v>
      </c>
      <c r="V125" s="89">
        <f t="shared" si="8"/>
        <v>-0.38571427317176821</v>
      </c>
      <c r="W125" s="126"/>
      <c r="X125" s="126">
        <f t="shared" si="9"/>
        <v>9.1197378207910074E-2</v>
      </c>
      <c r="Y125" s="126">
        <f t="shared" si="6"/>
        <v>-4.0184481471604895E-2</v>
      </c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  <c r="CJ125" s="126"/>
      <c r="CK125" s="126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</row>
    <row r="126" spans="1:114" ht="12.75" customHeight="1" x14ac:dyDescent="0.2">
      <c r="A126" s="107">
        <v>39944</v>
      </c>
      <c r="B126" s="108">
        <v>44.310001</v>
      </c>
      <c r="C126" s="108">
        <v>38.610000999999997</v>
      </c>
      <c r="D126" s="108">
        <v>32.439999</v>
      </c>
      <c r="E126" s="108">
        <v>40.950001</v>
      </c>
      <c r="F126" s="108">
        <v>26.85</v>
      </c>
      <c r="G126" s="108">
        <v>29.200001</v>
      </c>
      <c r="U126" s="89">
        <f t="shared" si="7"/>
        <v>-0.4254463880407614</v>
      </c>
      <c r="V126" s="89">
        <f t="shared" si="8"/>
        <v>-0.4254463880407614</v>
      </c>
      <c r="W126" s="126"/>
      <c r="X126" s="126">
        <f t="shared" si="9"/>
        <v>-6.4680185675392132E-2</v>
      </c>
      <c r="Y126" s="126">
        <f t="shared" si="6"/>
        <v>-4.2783926982219334E-2</v>
      </c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  <c r="CJ126" s="126"/>
      <c r="CK126" s="126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</row>
    <row r="127" spans="1:114" ht="12.75" customHeight="1" x14ac:dyDescent="0.2">
      <c r="A127" s="107">
        <v>39951</v>
      </c>
      <c r="B127" s="108">
        <v>44.630001</v>
      </c>
      <c r="C127" s="108">
        <v>38.779998999999997</v>
      </c>
      <c r="D127" s="108">
        <v>32.810001</v>
      </c>
      <c r="E127" s="108">
        <v>41.360000999999997</v>
      </c>
      <c r="F127" s="108">
        <v>28.24</v>
      </c>
      <c r="G127" s="108">
        <v>31.129999000000002</v>
      </c>
      <c r="U127" s="89">
        <f t="shared" si="7"/>
        <v>-0.42291665578496973</v>
      </c>
      <c r="V127" s="89">
        <f t="shared" si="8"/>
        <v>-0.42291665578496973</v>
      </c>
      <c r="W127" s="126"/>
      <c r="X127" s="126">
        <f t="shared" si="9"/>
        <v>4.4029524889159788E-3</v>
      </c>
      <c r="Y127" s="126">
        <f t="shared" si="6"/>
        <v>-4.162648813997314E-2</v>
      </c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  <c r="CJ127" s="126"/>
      <c r="CK127" s="126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</row>
    <row r="128" spans="1:114" ht="12.75" customHeight="1" x14ac:dyDescent="0.2">
      <c r="A128" s="107">
        <v>39959</v>
      </c>
      <c r="B128" s="108">
        <v>46.330002</v>
      </c>
      <c r="C128" s="108">
        <v>40.259998000000003</v>
      </c>
      <c r="D128" s="108">
        <v>34.360000999999997</v>
      </c>
      <c r="E128" s="108">
        <v>43.150002000000001</v>
      </c>
      <c r="F128" s="108">
        <v>29.09</v>
      </c>
      <c r="G128" s="108">
        <v>32.619999</v>
      </c>
      <c r="U128" s="89">
        <f t="shared" si="7"/>
        <v>-0.40089286015890735</v>
      </c>
      <c r="V128" s="89">
        <f t="shared" si="8"/>
        <v>-0.40089286015890735</v>
      </c>
      <c r="W128" s="126"/>
      <c r="X128" s="126">
        <f t="shared" si="9"/>
        <v>3.8163977260546211E-2</v>
      </c>
      <c r="Y128" s="126">
        <f t="shared" si="6"/>
        <v>-4.1063971864351109E-2</v>
      </c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  <c r="CJ128" s="126"/>
      <c r="CK128" s="126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</row>
    <row r="129" spans="1:114" ht="12.75" customHeight="1" x14ac:dyDescent="0.2">
      <c r="A129" s="107">
        <v>39965</v>
      </c>
      <c r="B129" s="108">
        <v>47.470001000000003</v>
      </c>
      <c r="C129" s="108">
        <v>40.860000999999997</v>
      </c>
      <c r="D129" s="108">
        <v>35.369999</v>
      </c>
      <c r="E129" s="108">
        <v>45.450001</v>
      </c>
      <c r="F129" s="108">
        <v>28.99</v>
      </c>
      <c r="G129" s="108">
        <v>32.900002000000001</v>
      </c>
      <c r="U129" s="89">
        <f t="shared" si="7"/>
        <v>-0.39196424368887994</v>
      </c>
      <c r="V129" s="89">
        <f t="shared" si="8"/>
        <v>-0.39196424368887994</v>
      </c>
      <c r="W129" s="126"/>
      <c r="X129" s="126">
        <f t="shared" si="9"/>
        <v>1.4903204913224055E-2</v>
      </c>
      <c r="Y129" s="126">
        <f t="shared" si="6"/>
        <v>-4.1451316339818266E-2</v>
      </c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  <c r="CJ129" s="126"/>
      <c r="CK129" s="126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</row>
    <row r="130" spans="1:114" ht="12.75" customHeight="1" x14ac:dyDescent="0.2">
      <c r="A130" s="107">
        <v>39972</v>
      </c>
      <c r="B130" s="108">
        <v>47.790000999999997</v>
      </c>
      <c r="C130" s="108">
        <v>41.330002</v>
      </c>
      <c r="D130" s="108">
        <v>35.549999</v>
      </c>
      <c r="E130" s="108">
        <v>44.990001999999997</v>
      </c>
      <c r="F130" s="108">
        <v>29.58</v>
      </c>
      <c r="G130" s="108">
        <v>32.970001000000003</v>
      </c>
      <c r="U130" s="89">
        <f t="shared" si="7"/>
        <v>-0.38497018087664492</v>
      </c>
      <c r="V130" s="89">
        <f t="shared" si="8"/>
        <v>-0.38497018087664492</v>
      </c>
      <c r="W130" s="126"/>
      <c r="X130" s="126">
        <f t="shared" si="9"/>
        <v>1.1502716311730055E-2</v>
      </c>
      <c r="Y130" s="126">
        <f t="shared" si="6"/>
        <v>-4.1508023703610626E-2</v>
      </c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  <c r="CJ130" s="126"/>
      <c r="CK130" s="126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</row>
    <row r="131" spans="1:114" ht="12.75" customHeight="1" x14ac:dyDescent="0.2">
      <c r="A131" s="107">
        <v>39979</v>
      </c>
      <c r="B131" s="108">
        <v>46.389999000000003</v>
      </c>
      <c r="C131" s="108">
        <v>39.889999000000003</v>
      </c>
      <c r="D131" s="108">
        <v>34.07</v>
      </c>
      <c r="E131" s="108">
        <v>43.16</v>
      </c>
      <c r="F131" s="108">
        <v>28.68</v>
      </c>
      <c r="G131" s="108">
        <v>31.190000999999999</v>
      </c>
      <c r="U131" s="89">
        <f t="shared" si="7"/>
        <v>-0.40639879790470812</v>
      </c>
      <c r="V131" s="89">
        <f t="shared" si="8"/>
        <v>-0.40639879790470812</v>
      </c>
      <c r="W131" s="126"/>
      <c r="X131" s="126">
        <f t="shared" si="9"/>
        <v>-3.4841590377856724E-2</v>
      </c>
      <c r="Y131" s="126">
        <f t="shared" si="6"/>
        <v>-4.2282947525190392E-2</v>
      </c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  <c r="CJ131" s="126"/>
      <c r="CK131" s="126"/>
      <c r="CL131" s="87"/>
      <c r="CM131" s="87"/>
      <c r="CN131" s="87"/>
      <c r="CO131" s="87"/>
      <c r="CP131" s="87"/>
      <c r="CQ131" s="87"/>
      <c r="CR131" s="87"/>
      <c r="CS131" s="87"/>
      <c r="CT131" s="87"/>
      <c r="CU131" s="87"/>
      <c r="CV131" s="87"/>
      <c r="CW131" s="87"/>
      <c r="CX131" s="87"/>
      <c r="CY131" s="87"/>
      <c r="CZ131" s="87"/>
      <c r="DA131" s="87"/>
      <c r="DB131" s="87"/>
      <c r="DC131" s="87"/>
      <c r="DD131" s="87"/>
      <c r="DE131" s="87"/>
      <c r="DF131" s="87"/>
      <c r="DG131" s="87"/>
      <c r="DH131" s="87"/>
      <c r="DI131" s="87"/>
      <c r="DJ131" s="87"/>
    </row>
    <row r="132" spans="1:114" ht="12.75" customHeight="1" x14ac:dyDescent="0.2">
      <c r="A132" s="107">
        <v>39986</v>
      </c>
      <c r="B132" s="108">
        <v>46.139999000000003</v>
      </c>
      <c r="C132" s="108">
        <v>39.389999000000003</v>
      </c>
      <c r="D132" s="108">
        <v>33.82</v>
      </c>
      <c r="E132" s="108">
        <v>43</v>
      </c>
      <c r="F132" s="108">
        <v>28.780000999999999</v>
      </c>
      <c r="G132" s="108">
        <v>31.99</v>
      </c>
      <c r="U132" s="89">
        <f t="shared" si="7"/>
        <v>-0.41383927442734847</v>
      </c>
      <c r="V132" s="89">
        <f t="shared" si="8"/>
        <v>-0.41383927442734847</v>
      </c>
      <c r="W132" s="126"/>
      <c r="X132" s="126">
        <f t="shared" si="9"/>
        <v>-1.2534470106153717E-2</v>
      </c>
      <c r="Y132" s="126">
        <f t="shared" si="6"/>
        <v>-4.1909467072115271E-2</v>
      </c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  <c r="CJ132" s="126"/>
      <c r="CK132" s="126"/>
      <c r="CL132" s="87"/>
      <c r="CM132" s="87"/>
      <c r="CN132" s="87"/>
      <c r="CO132" s="87"/>
      <c r="CP132" s="87"/>
      <c r="CQ132" s="87"/>
      <c r="CR132" s="87"/>
      <c r="CS132" s="87"/>
      <c r="CT132" s="87"/>
      <c r="CU132" s="87"/>
      <c r="CV132" s="87"/>
      <c r="CW132" s="87"/>
      <c r="CX132" s="87"/>
      <c r="CY132" s="87"/>
      <c r="CZ132" s="87"/>
      <c r="DA132" s="87"/>
      <c r="DB132" s="87"/>
      <c r="DC132" s="87"/>
      <c r="DD132" s="87"/>
      <c r="DE132" s="87"/>
      <c r="DF132" s="87"/>
      <c r="DG132" s="87"/>
      <c r="DH132" s="87"/>
      <c r="DI132" s="87"/>
      <c r="DJ132" s="87"/>
    </row>
    <row r="133" spans="1:114" ht="12.75" customHeight="1" x14ac:dyDescent="0.2">
      <c r="A133" s="107">
        <v>39993</v>
      </c>
      <c r="B133" s="108">
        <v>45.32</v>
      </c>
      <c r="C133" s="108">
        <v>38.520000000000003</v>
      </c>
      <c r="D133" s="108">
        <v>33.400002000000001</v>
      </c>
      <c r="E133" s="108">
        <v>42.459999000000003</v>
      </c>
      <c r="F133" s="108">
        <v>28.35</v>
      </c>
      <c r="G133" s="108">
        <v>31.559999000000001</v>
      </c>
      <c r="U133" s="89">
        <f t="shared" si="7"/>
        <v>-0.42678568869578959</v>
      </c>
      <c r="V133" s="89">
        <f t="shared" si="8"/>
        <v>-0.42678568869578959</v>
      </c>
      <c r="W133" s="126"/>
      <c r="X133" s="126">
        <f t="shared" si="9"/>
        <v>-2.2086799240588983E-2</v>
      </c>
      <c r="Y133" s="126">
        <f t="shared" si="6"/>
        <v>-4.2069288699117566E-2</v>
      </c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87"/>
      <c r="CM133" s="87"/>
      <c r="CN133" s="87"/>
      <c r="CO133" s="87"/>
      <c r="CP133" s="87"/>
      <c r="CQ133" s="87"/>
      <c r="CR133" s="87"/>
      <c r="CS133" s="87"/>
      <c r="CT133" s="87"/>
      <c r="CU133" s="87"/>
      <c r="CV133" s="87"/>
      <c r="CW133" s="87"/>
      <c r="CX133" s="87"/>
      <c r="CY133" s="87"/>
      <c r="CZ133" s="87"/>
      <c r="DA133" s="87"/>
      <c r="DB133" s="87"/>
      <c r="DC133" s="87"/>
      <c r="DD133" s="87"/>
      <c r="DE133" s="87"/>
      <c r="DF133" s="87"/>
      <c r="DG133" s="87"/>
      <c r="DH133" s="87"/>
      <c r="DI133" s="87"/>
      <c r="DJ133" s="87"/>
    </row>
    <row r="134" spans="1:114" ht="12.75" customHeight="1" x14ac:dyDescent="0.2">
      <c r="A134" s="107">
        <v>40000</v>
      </c>
      <c r="B134" s="108">
        <v>44.139999000000003</v>
      </c>
      <c r="C134" s="108">
        <v>37.479999999999997</v>
      </c>
      <c r="D134" s="108">
        <v>32.419998</v>
      </c>
      <c r="E134" s="108">
        <v>40.810001</v>
      </c>
      <c r="F134" s="108">
        <v>27.549999</v>
      </c>
      <c r="G134" s="108">
        <v>30.65</v>
      </c>
      <c r="U134" s="89">
        <f t="shared" si="7"/>
        <v>-0.44226187986288157</v>
      </c>
      <c r="V134" s="89">
        <f t="shared" si="8"/>
        <v>-0.44226187986288157</v>
      </c>
      <c r="W134" s="126"/>
      <c r="X134" s="126">
        <f t="shared" si="9"/>
        <v>-2.6998961578400982E-2</v>
      </c>
      <c r="Y134" s="126">
        <f t="shared" si="6"/>
        <v>-4.2151538904753406E-2</v>
      </c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  <c r="CJ134" s="126"/>
      <c r="CK134" s="126"/>
      <c r="CL134" s="87"/>
      <c r="CM134" s="87"/>
      <c r="CN134" s="87"/>
      <c r="CO134" s="87"/>
      <c r="CP134" s="87"/>
      <c r="CQ134" s="87"/>
      <c r="CR134" s="87"/>
      <c r="CS134" s="87"/>
      <c r="CT134" s="87"/>
      <c r="CU134" s="87"/>
      <c r="CV134" s="87"/>
      <c r="CW134" s="87"/>
      <c r="CX134" s="87"/>
      <c r="CY134" s="87"/>
      <c r="CZ134" s="87"/>
      <c r="DA134" s="87"/>
      <c r="DB134" s="87"/>
      <c r="DC134" s="87"/>
      <c r="DD134" s="87"/>
      <c r="DE134" s="87"/>
      <c r="DF134" s="87"/>
      <c r="DG134" s="87"/>
      <c r="DH134" s="87"/>
      <c r="DI134" s="87"/>
      <c r="DJ134" s="87"/>
    </row>
    <row r="135" spans="1:114" ht="12.75" customHeight="1" x14ac:dyDescent="0.2">
      <c r="A135" s="107">
        <v>40007</v>
      </c>
      <c r="B135" s="108">
        <v>47.32</v>
      </c>
      <c r="C135" s="108">
        <v>40.200001</v>
      </c>
      <c r="D135" s="108">
        <v>34.950001</v>
      </c>
      <c r="E135" s="108">
        <v>44.200001</v>
      </c>
      <c r="F135" s="108">
        <v>29.4</v>
      </c>
      <c r="G135" s="108">
        <v>33.139999000000003</v>
      </c>
      <c r="U135" s="89">
        <f t="shared" si="7"/>
        <v>-0.40178567269876508</v>
      </c>
      <c r="V135" s="89">
        <f t="shared" si="8"/>
        <v>-0.40178567269876508</v>
      </c>
      <c r="W135" s="126"/>
      <c r="X135" s="126">
        <f t="shared" si="9"/>
        <v>7.2572065101387473E-2</v>
      </c>
      <c r="Y135" s="126">
        <f t="shared" si="6"/>
        <v>-4.0492782727593504E-2</v>
      </c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  <c r="CJ135" s="126"/>
      <c r="CK135" s="126"/>
      <c r="CL135" s="87"/>
      <c r="CM135" s="87"/>
      <c r="CN135" s="87"/>
      <c r="CO135" s="87"/>
      <c r="CP135" s="87"/>
      <c r="CQ135" s="87"/>
      <c r="CR135" s="87"/>
      <c r="CS135" s="87"/>
      <c r="CT135" s="87"/>
      <c r="CU135" s="87"/>
      <c r="CV135" s="87"/>
      <c r="CW135" s="87"/>
      <c r="CX135" s="87"/>
      <c r="CY135" s="87"/>
      <c r="CZ135" s="87"/>
      <c r="DA135" s="87"/>
      <c r="DB135" s="87"/>
      <c r="DC135" s="87"/>
      <c r="DD135" s="87"/>
      <c r="DE135" s="87"/>
      <c r="DF135" s="87"/>
      <c r="DG135" s="87"/>
      <c r="DH135" s="87"/>
      <c r="DI135" s="87"/>
      <c r="DJ135" s="87"/>
    </row>
    <row r="136" spans="1:114" ht="12.75" customHeight="1" x14ac:dyDescent="0.2">
      <c r="A136" s="107">
        <v>40014</v>
      </c>
      <c r="B136" s="108">
        <v>49.389999000000003</v>
      </c>
      <c r="C136" s="108">
        <v>42.130001</v>
      </c>
      <c r="D136" s="108">
        <v>37.099997999999999</v>
      </c>
      <c r="E136" s="108">
        <v>46.740001999999997</v>
      </c>
      <c r="F136" s="108">
        <v>30.870000999999998</v>
      </c>
      <c r="G136" s="108">
        <v>34.860000999999997</v>
      </c>
      <c r="U136" s="89">
        <f t="shared" si="7"/>
        <v>-0.37306543332137343</v>
      </c>
      <c r="V136" s="89">
        <f t="shared" si="8"/>
        <v>-0.37306543332137343</v>
      </c>
      <c r="W136" s="126"/>
      <c r="X136" s="126">
        <f t="shared" si="9"/>
        <v>4.8009949054478973E-2</v>
      </c>
      <c r="Y136" s="126">
        <f t="shared" si="6"/>
        <v>-4.0900307204400979E-2</v>
      </c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  <c r="CJ136" s="126"/>
      <c r="CK136" s="126"/>
      <c r="CL136" s="87"/>
      <c r="CM136" s="87"/>
      <c r="CN136" s="87"/>
      <c r="CO136" s="87"/>
      <c r="CP136" s="87"/>
      <c r="CQ136" s="87"/>
      <c r="CR136" s="87"/>
      <c r="CS136" s="87"/>
      <c r="CT136" s="87"/>
      <c r="CU136" s="87"/>
      <c r="CV136" s="87"/>
      <c r="CW136" s="87"/>
      <c r="CX136" s="87"/>
      <c r="CY136" s="87"/>
      <c r="CZ136" s="87"/>
      <c r="DA136" s="87"/>
      <c r="DB136" s="87"/>
      <c r="DC136" s="87"/>
      <c r="DD136" s="87"/>
      <c r="DE136" s="87"/>
      <c r="DF136" s="87"/>
      <c r="DG136" s="87"/>
      <c r="DH136" s="87"/>
      <c r="DI136" s="87"/>
      <c r="DJ136" s="87"/>
    </row>
    <row r="137" spans="1:114" ht="12.75" customHeight="1" x14ac:dyDescent="0.2">
      <c r="A137" s="107">
        <v>40021</v>
      </c>
      <c r="B137" s="108">
        <v>49.849997999999999</v>
      </c>
      <c r="C137" s="108">
        <v>42.700001</v>
      </c>
      <c r="D137" s="108">
        <v>37.729999999999997</v>
      </c>
      <c r="E137" s="108">
        <v>47.700001</v>
      </c>
      <c r="F137" s="108">
        <v>31.58</v>
      </c>
      <c r="G137" s="108">
        <v>35.290000999999997</v>
      </c>
      <c r="U137" s="89">
        <f t="shared" si="7"/>
        <v>-0.36458329008556345</v>
      </c>
      <c r="V137" s="89">
        <f t="shared" si="8"/>
        <v>-0.36458329008556345</v>
      </c>
      <c r="W137" s="126"/>
      <c r="X137" s="126">
        <f t="shared" si="9"/>
        <v>1.3529551067421153E-2</v>
      </c>
      <c r="Y137" s="126">
        <f t="shared" si="6"/>
        <v>-4.1474221216288625E-2</v>
      </c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  <c r="BE137" s="126"/>
      <c r="BF137" s="126"/>
      <c r="BG137" s="126"/>
      <c r="BH137" s="126"/>
      <c r="BI137" s="126"/>
      <c r="BJ137" s="126"/>
      <c r="BK137" s="126"/>
      <c r="BL137" s="126"/>
      <c r="BM137" s="126"/>
      <c r="BN137" s="126"/>
      <c r="BO137" s="126"/>
      <c r="BP137" s="126"/>
      <c r="BQ137" s="126"/>
      <c r="BR137" s="126"/>
      <c r="BS137" s="126"/>
      <c r="BT137" s="126"/>
      <c r="BU137" s="126"/>
      <c r="BV137" s="126"/>
      <c r="BW137" s="126"/>
      <c r="BX137" s="126"/>
      <c r="BY137" s="126"/>
      <c r="BZ137" s="126"/>
      <c r="CA137" s="126"/>
      <c r="CB137" s="126"/>
      <c r="CC137" s="126"/>
      <c r="CD137" s="126"/>
      <c r="CE137" s="126"/>
      <c r="CF137" s="126"/>
      <c r="CG137" s="126"/>
      <c r="CH137" s="126"/>
      <c r="CI137" s="126"/>
      <c r="CJ137" s="126"/>
      <c r="CK137" s="126"/>
      <c r="CL137" s="87"/>
      <c r="CM137" s="87"/>
      <c r="CN137" s="87"/>
      <c r="CO137" s="87"/>
      <c r="CP137" s="87"/>
      <c r="CQ137" s="87"/>
      <c r="CR137" s="87"/>
      <c r="CS137" s="87"/>
      <c r="CT137" s="87"/>
      <c r="CU137" s="87"/>
      <c r="CV137" s="87"/>
      <c r="CW137" s="87"/>
      <c r="CX137" s="87"/>
      <c r="CY137" s="87"/>
      <c r="CZ137" s="87"/>
      <c r="DA137" s="87"/>
      <c r="DB137" s="87"/>
      <c r="DC137" s="87"/>
      <c r="DD137" s="87"/>
      <c r="DE137" s="87"/>
      <c r="DF137" s="87"/>
      <c r="DG137" s="87"/>
      <c r="DH137" s="87"/>
      <c r="DI137" s="87"/>
      <c r="DJ137" s="87"/>
    </row>
    <row r="138" spans="1:114" ht="12.75" customHeight="1" x14ac:dyDescent="0.2">
      <c r="A138" s="107">
        <v>40028</v>
      </c>
      <c r="B138" s="108">
        <v>51.119999</v>
      </c>
      <c r="C138" s="108">
        <v>44.299999</v>
      </c>
      <c r="D138" s="108">
        <v>39.799999</v>
      </c>
      <c r="E138" s="108">
        <v>50.279998999999997</v>
      </c>
      <c r="F138" s="108">
        <v>31.99</v>
      </c>
      <c r="G138" s="108">
        <v>35.979999999999997</v>
      </c>
      <c r="U138" s="89">
        <f t="shared" si="7"/>
        <v>-0.34077379497502058</v>
      </c>
      <c r="V138" s="89">
        <f t="shared" si="8"/>
        <v>-0.34077379497502058</v>
      </c>
      <c r="W138" s="126"/>
      <c r="X138" s="126">
        <f t="shared" si="9"/>
        <v>3.7470678279375225E-2</v>
      </c>
      <c r="Y138" s="126">
        <f t="shared" si="6"/>
        <v>-4.1075502793381485E-2</v>
      </c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  <c r="BE138" s="126"/>
      <c r="BF138" s="126"/>
      <c r="BG138" s="126"/>
      <c r="BH138" s="126"/>
      <c r="BI138" s="126"/>
      <c r="BJ138" s="126"/>
      <c r="BK138" s="126"/>
      <c r="BL138" s="126"/>
      <c r="BM138" s="126"/>
      <c r="BN138" s="126"/>
      <c r="BO138" s="126"/>
      <c r="BP138" s="126"/>
      <c r="BQ138" s="126"/>
      <c r="BR138" s="126"/>
      <c r="BS138" s="126"/>
      <c r="BT138" s="126"/>
      <c r="BU138" s="126"/>
      <c r="BV138" s="126"/>
      <c r="BW138" s="126"/>
      <c r="BX138" s="126"/>
      <c r="BY138" s="126"/>
      <c r="BZ138" s="126"/>
      <c r="CA138" s="126"/>
      <c r="CB138" s="126"/>
      <c r="CC138" s="126"/>
      <c r="CD138" s="126"/>
      <c r="CE138" s="126"/>
      <c r="CF138" s="126"/>
      <c r="CG138" s="126"/>
      <c r="CH138" s="126"/>
      <c r="CI138" s="126"/>
      <c r="CJ138" s="126"/>
      <c r="CK138" s="126"/>
      <c r="CL138" s="87"/>
      <c r="CM138" s="87"/>
      <c r="CN138" s="87"/>
      <c r="CO138" s="87"/>
      <c r="CP138" s="87"/>
      <c r="CQ138" s="87"/>
      <c r="CR138" s="87"/>
      <c r="CS138" s="87"/>
      <c r="CT138" s="87"/>
      <c r="CU138" s="87"/>
      <c r="CV138" s="87"/>
      <c r="CW138" s="87"/>
      <c r="CX138" s="87"/>
      <c r="CY138" s="87"/>
      <c r="CZ138" s="87"/>
      <c r="DA138" s="87"/>
      <c r="DB138" s="87"/>
      <c r="DC138" s="87"/>
      <c r="DD138" s="87"/>
      <c r="DE138" s="87"/>
      <c r="DF138" s="87"/>
      <c r="DG138" s="87"/>
      <c r="DH138" s="87"/>
      <c r="DI138" s="87"/>
      <c r="DJ138" s="87"/>
    </row>
    <row r="139" spans="1:114" ht="12.75" customHeight="1" x14ac:dyDescent="0.2">
      <c r="A139" s="107">
        <v>40035</v>
      </c>
      <c r="B139" s="108">
        <v>50.869999</v>
      </c>
      <c r="C139" s="108">
        <v>44</v>
      </c>
      <c r="D139" s="108">
        <v>39.509998000000003</v>
      </c>
      <c r="E139" s="108">
        <v>49.610000999999997</v>
      </c>
      <c r="F139" s="108">
        <v>32.169998</v>
      </c>
      <c r="G139" s="108">
        <v>35.540000999999997</v>
      </c>
      <c r="U139" s="89">
        <f t="shared" si="7"/>
        <v>-0.34523806600765172</v>
      </c>
      <c r="V139" s="89">
        <f t="shared" si="8"/>
        <v>-0.34523806600765172</v>
      </c>
      <c r="W139" s="126"/>
      <c r="X139" s="126">
        <f t="shared" si="9"/>
        <v>-6.7719866088484792E-3</v>
      </c>
      <c r="Y139" s="126">
        <f t="shared" si="6"/>
        <v>-4.1813133453295966E-2</v>
      </c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  <c r="BE139" s="126"/>
      <c r="BF139" s="126"/>
      <c r="BG139" s="126"/>
      <c r="BH139" s="126"/>
      <c r="BI139" s="126"/>
      <c r="BJ139" s="126"/>
      <c r="BK139" s="126"/>
      <c r="BL139" s="126"/>
      <c r="BM139" s="126"/>
      <c r="BN139" s="126"/>
      <c r="BO139" s="126"/>
      <c r="BP139" s="126"/>
      <c r="BQ139" s="126"/>
      <c r="BR139" s="126"/>
      <c r="BS139" s="126"/>
      <c r="BT139" s="126"/>
      <c r="BU139" s="126"/>
      <c r="BV139" s="126"/>
      <c r="BW139" s="126"/>
      <c r="BX139" s="126"/>
      <c r="BY139" s="126"/>
      <c r="BZ139" s="126"/>
      <c r="CA139" s="126"/>
      <c r="CB139" s="126"/>
      <c r="CC139" s="126"/>
      <c r="CD139" s="126"/>
      <c r="CE139" s="126"/>
      <c r="CF139" s="126"/>
      <c r="CG139" s="126"/>
      <c r="CH139" s="126"/>
      <c r="CI139" s="126"/>
      <c r="CJ139" s="126"/>
      <c r="CK139" s="126"/>
      <c r="CL139" s="87"/>
      <c r="CM139" s="87"/>
      <c r="CN139" s="87"/>
      <c r="CO139" s="87"/>
      <c r="CP139" s="87"/>
      <c r="CQ139" s="87"/>
      <c r="CR139" s="87"/>
      <c r="CS139" s="87"/>
      <c r="CT139" s="87"/>
      <c r="CU139" s="87"/>
      <c r="CV139" s="87"/>
      <c r="CW139" s="87"/>
      <c r="CX139" s="87"/>
      <c r="CY139" s="87"/>
      <c r="CZ139" s="87"/>
      <c r="DA139" s="87"/>
      <c r="DB139" s="87"/>
      <c r="DC139" s="87"/>
      <c r="DD139" s="87"/>
      <c r="DE139" s="87"/>
      <c r="DF139" s="87"/>
      <c r="DG139" s="87"/>
      <c r="DH139" s="87"/>
      <c r="DI139" s="87"/>
      <c r="DJ139" s="87"/>
    </row>
    <row r="140" spans="1:114" ht="12.75" customHeight="1" x14ac:dyDescent="0.2">
      <c r="A140" s="107">
        <v>40042</v>
      </c>
      <c r="B140" s="108">
        <v>51.93</v>
      </c>
      <c r="C140" s="108">
        <v>45.099997999999999</v>
      </c>
      <c r="D140" s="108">
        <v>40.340000000000003</v>
      </c>
      <c r="E140" s="108">
        <v>51.02</v>
      </c>
      <c r="F140" s="108">
        <v>32.840000000000003</v>
      </c>
      <c r="G140" s="108">
        <v>35.93</v>
      </c>
      <c r="U140" s="89">
        <f t="shared" si="7"/>
        <v>-0.32886904741974909</v>
      </c>
      <c r="V140" s="89">
        <f t="shared" si="8"/>
        <v>-0.32886904741974909</v>
      </c>
      <c r="W140" s="126"/>
      <c r="X140" s="126">
        <f t="shared" si="9"/>
        <v>2.499995454545445E-2</v>
      </c>
      <c r="Y140" s="126">
        <f t="shared" si="6"/>
        <v>-4.128306310083537E-2</v>
      </c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  <c r="BE140" s="126"/>
      <c r="BF140" s="126"/>
      <c r="BG140" s="126"/>
      <c r="BH140" s="126"/>
      <c r="BI140" s="126"/>
      <c r="BJ140" s="126"/>
      <c r="BK140" s="126"/>
      <c r="BL140" s="126"/>
      <c r="BM140" s="126"/>
      <c r="BN140" s="126"/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126"/>
      <c r="CC140" s="126"/>
      <c r="CD140" s="126"/>
      <c r="CE140" s="126"/>
      <c r="CF140" s="126"/>
      <c r="CG140" s="126"/>
      <c r="CH140" s="126"/>
      <c r="CI140" s="126"/>
      <c r="CJ140" s="126"/>
      <c r="CK140" s="126"/>
      <c r="CL140" s="87"/>
      <c r="CM140" s="87"/>
      <c r="CN140" s="87"/>
      <c r="CO140" s="87"/>
      <c r="CP140" s="87"/>
      <c r="CQ140" s="87"/>
      <c r="CR140" s="87"/>
      <c r="CS140" s="87"/>
      <c r="CT140" s="87"/>
      <c r="CU140" s="87"/>
      <c r="CV140" s="87"/>
      <c r="CW140" s="87"/>
      <c r="CX140" s="87"/>
      <c r="CY140" s="87"/>
      <c r="CZ140" s="87"/>
      <c r="DA140" s="87"/>
      <c r="DB140" s="87"/>
      <c r="DC140" s="87"/>
      <c r="DD140" s="87"/>
      <c r="DE140" s="87"/>
      <c r="DF140" s="87"/>
      <c r="DG140" s="87"/>
      <c r="DH140" s="87"/>
      <c r="DI140" s="87"/>
      <c r="DJ140" s="87"/>
    </row>
    <row r="141" spans="1:114" ht="12.75" customHeight="1" x14ac:dyDescent="0.2">
      <c r="A141" s="107">
        <v>40049</v>
      </c>
      <c r="B141" s="108">
        <v>52.200001</v>
      </c>
      <c r="C141" s="108">
        <v>45.310001</v>
      </c>
      <c r="D141" s="108">
        <v>40.709999000000003</v>
      </c>
      <c r="E141" s="108">
        <v>51.400002000000001</v>
      </c>
      <c r="F141" s="108">
        <v>33.240001999999997</v>
      </c>
      <c r="G141" s="108">
        <v>35.689999</v>
      </c>
      <c r="U141" s="89">
        <f t="shared" si="7"/>
        <v>-0.32574400263738101</v>
      </c>
      <c r="V141" s="89">
        <f t="shared" si="8"/>
        <v>-0.32574400263738101</v>
      </c>
      <c r="W141" s="126"/>
      <c r="X141" s="126">
        <f t="shared" si="9"/>
        <v>4.6563860158042036E-3</v>
      </c>
      <c r="Y141" s="126">
        <f t="shared" si="6"/>
        <v>-4.1622257866264181E-2</v>
      </c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  <c r="BE141" s="126"/>
      <c r="BF141" s="126"/>
      <c r="BG141" s="126"/>
      <c r="BH141" s="126"/>
      <c r="BI141" s="126"/>
      <c r="BJ141" s="126"/>
      <c r="BK141" s="126"/>
      <c r="BL141" s="126"/>
      <c r="BM141" s="126"/>
      <c r="BN141" s="126"/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126"/>
      <c r="CC141" s="126"/>
      <c r="CD141" s="126"/>
      <c r="CE141" s="126"/>
      <c r="CF141" s="126"/>
      <c r="CG141" s="126"/>
      <c r="CH141" s="126"/>
      <c r="CI141" s="126"/>
      <c r="CJ141" s="126"/>
      <c r="CK141" s="126"/>
      <c r="CL141" s="87"/>
      <c r="CM141" s="87"/>
      <c r="CN141" s="87"/>
      <c r="CO141" s="87"/>
      <c r="CP141" s="87"/>
      <c r="CQ141" s="87"/>
      <c r="CR141" s="87"/>
      <c r="CS141" s="87"/>
      <c r="CT141" s="87"/>
      <c r="CU141" s="87"/>
      <c r="CV141" s="87"/>
      <c r="CW141" s="87"/>
      <c r="CX141" s="87"/>
      <c r="CY141" s="87"/>
      <c r="CZ141" s="87"/>
      <c r="DA141" s="87"/>
      <c r="DB141" s="87"/>
      <c r="DC141" s="87"/>
      <c r="DD141" s="87"/>
      <c r="DE141" s="87"/>
      <c r="DF141" s="87"/>
      <c r="DG141" s="87"/>
      <c r="DH141" s="87"/>
      <c r="DI141" s="87"/>
      <c r="DJ141" s="87"/>
    </row>
    <row r="142" spans="1:114" ht="12.75" customHeight="1" x14ac:dyDescent="0.2">
      <c r="A142" s="107">
        <v>40056</v>
      </c>
      <c r="B142" s="108">
        <v>51.459999000000003</v>
      </c>
      <c r="C142" s="108">
        <v>44.459999000000003</v>
      </c>
      <c r="D142" s="108">
        <v>39.830002</v>
      </c>
      <c r="E142" s="108">
        <v>50.080002</v>
      </c>
      <c r="F142" s="108">
        <v>32.889999000000003</v>
      </c>
      <c r="G142" s="108">
        <v>36.240001999999997</v>
      </c>
      <c r="U142" s="89">
        <f t="shared" si="7"/>
        <v>-0.33839284248777557</v>
      </c>
      <c r="V142" s="89">
        <f t="shared" si="8"/>
        <v>-0.33839284248777557</v>
      </c>
      <c r="W142" s="126"/>
      <c r="X142" s="126">
        <f t="shared" si="9"/>
        <v>-1.8759699431478594E-2</v>
      </c>
      <c r="Y142" s="126">
        <f t="shared" si="6"/>
        <v>-4.2013603780228885E-2</v>
      </c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  <c r="BE142" s="126"/>
      <c r="BF142" s="126"/>
      <c r="BG142" s="126"/>
      <c r="BH142" s="126"/>
      <c r="BI142" s="126"/>
      <c r="BJ142" s="126"/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126"/>
      <c r="CC142" s="126"/>
      <c r="CD142" s="126"/>
      <c r="CE142" s="126"/>
      <c r="CF142" s="126"/>
      <c r="CG142" s="126"/>
      <c r="CH142" s="126"/>
      <c r="CI142" s="126"/>
      <c r="CJ142" s="126"/>
      <c r="CK142" s="126"/>
      <c r="CL142" s="87"/>
      <c r="CM142" s="87"/>
      <c r="CN142" s="87"/>
      <c r="CO142" s="87"/>
      <c r="CP142" s="87"/>
      <c r="CQ142" s="87"/>
      <c r="CR142" s="87"/>
      <c r="CS142" s="87"/>
      <c r="CT142" s="87"/>
      <c r="CU142" s="87"/>
      <c r="CV142" s="87"/>
      <c r="CW142" s="87"/>
      <c r="CX142" s="87"/>
      <c r="CY142" s="87"/>
      <c r="CZ142" s="87"/>
      <c r="DA142" s="87"/>
      <c r="DB142" s="87"/>
      <c r="DC142" s="87"/>
      <c r="DD142" s="87"/>
      <c r="DE142" s="87"/>
      <c r="DF142" s="87"/>
      <c r="DG142" s="87"/>
      <c r="DH142" s="87"/>
      <c r="DI142" s="87"/>
      <c r="DJ142" s="87"/>
    </row>
    <row r="143" spans="1:114" ht="12.75" customHeight="1" x14ac:dyDescent="0.2">
      <c r="A143" s="107">
        <v>40064</v>
      </c>
      <c r="B143" s="108">
        <v>53.080002</v>
      </c>
      <c r="C143" s="108">
        <v>45.73</v>
      </c>
      <c r="D143" s="108">
        <v>41.509998000000003</v>
      </c>
      <c r="E143" s="108">
        <v>52.34</v>
      </c>
      <c r="F143" s="108">
        <v>34.110000999999997</v>
      </c>
      <c r="G143" s="108">
        <v>37.5</v>
      </c>
      <c r="U143" s="89">
        <f t="shared" si="7"/>
        <v>-0.31949401723931625</v>
      </c>
      <c r="V143" s="89">
        <f t="shared" si="8"/>
        <v>-0.31949401723931625</v>
      </c>
      <c r="W143" s="126"/>
      <c r="X143" s="126">
        <f t="shared" si="9"/>
        <v>2.8565025383828546E-2</v>
      </c>
      <c r="Y143" s="126">
        <f t="shared" si="6"/>
        <v>-4.1223698207684928E-2</v>
      </c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  <c r="BE143" s="126"/>
      <c r="BF143" s="126"/>
      <c r="BG143" s="126"/>
      <c r="BH143" s="126"/>
      <c r="BI143" s="126"/>
      <c r="BJ143" s="126"/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126"/>
      <c r="CC143" s="126"/>
      <c r="CD143" s="126"/>
      <c r="CE143" s="126"/>
      <c r="CF143" s="126"/>
      <c r="CG143" s="126"/>
      <c r="CH143" s="126"/>
      <c r="CI143" s="126"/>
      <c r="CJ143" s="126"/>
      <c r="CK143" s="126"/>
      <c r="CL143" s="87"/>
      <c r="CM143" s="87"/>
      <c r="CN143" s="87"/>
      <c r="CO143" s="87"/>
      <c r="CP143" s="87"/>
      <c r="CQ143" s="87"/>
      <c r="CR143" s="87"/>
      <c r="CS143" s="87"/>
      <c r="CT143" s="87"/>
      <c r="CU143" s="87"/>
      <c r="CV143" s="87"/>
      <c r="CW143" s="87"/>
      <c r="CX143" s="87"/>
      <c r="CY143" s="87"/>
      <c r="CZ143" s="87"/>
      <c r="DA143" s="87"/>
      <c r="DB143" s="87"/>
      <c r="DC143" s="87"/>
      <c r="DD143" s="87"/>
      <c r="DE143" s="87"/>
      <c r="DF143" s="87"/>
      <c r="DG143" s="87"/>
      <c r="DH143" s="87"/>
      <c r="DI143" s="87"/>
      <c r="DJ143" s="87"/>
    </row>
    <row r="144" spans="1:114" ht="12.75" customHeight="1" x14ac:dyDescent="0.2">
      <c r="A144" s="107">
        <v>40070</v>
      </c>
      <c r="B144" s="108">
        <v>54.439999</v>
      </c>
      <c r="C144" s="108">
        <v>47.07</v>
      </c>
      <c r="D144" s="108">
        <v>43.240001999999997</v>
      </c>
      <c r="E144" s="108">
        <v>54.790000999999997</v>
      </c>
      <c r="F144" s="108">
        <v>34.860000999999997</v>
      </c>
      <c r="G144" s="108">
        <v>38.68</v>
      </c>
      <c r="U144" s="89">
        <f t="shared" si="7"/>
        <v>-0.29955354015864011</v>
      </c>
      <c r="V144" s="89">
        <f t="shared" si="8"/>
        <v>-0.29955354015864011</v>
      </c>
      <c r="W144" s="126"/>
      <c r="X144" s="126">
        <f t="shared" si="9"/>
        <v>2.9302427290618827E-2</v>
      </c>
      <c r="Y144" s="126">
        <f t="shared" si="6"/>
        <v>-4.1211421981740909E-2</v>
      </c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  <c r="BE144" s="126"/>
      <c r="BF144" s="126"/>
      <c r="BG144" s="126"/>
      <c r="BH144" s="126"/>
      <c r="BI144" s="126"/>
      <c r="BJ144" s="126"/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126"/>
      <c r="CC144" s="126"/>
      <c r="CD144" s="126"/>
      <c r="CE144" s="126"/>
      <c r="CF144" s="126"/>
      <c r="CG144" s="126"/>
      <c r="CH144" s="126"/>
      <c r="CI144" s="126"/>
      <c r="CJ144" s="126"/>
      <c r="CK144" s="126"/>
      <c r="CL144" s="87"/>
      <c r="CM144" s="87"/>
      <c r="CN144" s="87"/>
      <c r="CO144" s="87"/>
      <c r="CP144" s="87"/>
      <c r="CQ144" s="87"/>
      <c r="CR144" s="87"/>
      <c r="CS144" s="87"/>
      <c r="CT144" s="87"/>
      <c r="CU144" s="87"/>
      <c r="CV144" s="87"/>
      <c r="CW144" s="87"/>
      <c r="CX144" s="87"/>
      <c r="CY144" s="87"/>
      <c r="CZ144" s="87"/>
      <c r="DA144" s="87"/>
      <c r="DB144" s="87"/>
      <c r="DC144" s="87"/>
      <c r="DD144" s="87"/>
      <c r="DE144" s="87"/>
      <c r="DF144" s="87"/>
      <c r="DG144" s="87"/>
      <c r="DH144" s="87"/>
      <c r="DI144" s="87"/>
      <c r="DJ144" s="87"/>
    </row>
    <row r="145" spans="1:114" ht="12.75" customHeight="1" x14ac:dyDescent="0.2">
      <c r="A145" s="107">
        <v>40077</v>
      </c>
      <c r="B145" s="108">
        <v>52.889999000000003</v>
      </c>
      <c r="C145" s="108">
        <v>45.59</v>
      </c>
      <c r="D145" s="108">
        <v>41.709999000000003</v>
      </c>
      <c r="E145" s="108">
        <v>52.700001</v>
      </c>
      <c r="F145" s="108">
        <v>34.150002000000001</v>
      </c>
      <c r="G145" s="108">
        <v>37.93</v>
      </c>
      <c r="U145" s="89">
        <f t="shared" si="7"/>
        <v>-0.3215773506656554</v>
      </c>
      <c r="V145" s="89">
        <f t="shared" si="8"/>
        <v>-0.3215773506656554</v>
      </c>
      <c r="W145" s="126"/>
      <c r="X145" s="126">
        <f t="shared" si="9"/>
        <v>-3.1442532398555323E-2</v>
      </c>
      <c r="Y145" s="126">
        <f t="shared" si="6"/>
        <v>-4.2225980371564095E-2</v>
      </c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  <c r="BE145" s="126"/>
      <c r="BF145" s="126"/>
      <c r="BG145" s="126"/>
      <c r="BH145" s="126"/>
      <c r="BI145" s="126"/>
      <c r="BJ145" s="126"/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126"/>
      <c r="CC145" s="126"/>
      <c r="CD145" s="126"/>
      <c r="CE145" s="126"/>
      <c r="CF145" s="126"/>
      <c r="CG145" s="126"/>
      <c r="CH145" s="126"/>
      <c r="CI145" s="126"/>
      <c r="CJ145" s="126"/>
      <c r="CK145" s="126"/>
      <c r="CL145" s="87"/>
      <c r="CM145" s="87"/>
      <c r="CN145" s="87"/>
      <c r="CO145" s="87"/>
      <c r="CP145" s="87"/>
      <c r="CQ145" s="87"/>
      <c r="CR145" s="87"/>
      <c r="CS145" s="87"/>
      <c r="CT145" s="87"/>
      <c r="CU145" s="87"/>
      <c r="CV145" s="87"/>
      <c r="CW145" s="87"/>
      <c r="CX145" s="87"/>
      <c r="CY145" s="87"/>
      <c r="CZ145" s="87"/>
      <c r="DA145" s="87"/>
      <c r="DB145" s="87"/>
      <c r="DC145" s="87"/>
      <c r="DD145" s="87"/>
      <c r="DE145" s="87"/>
      <c r="DF145" s="87"/>
      <c r="DG145" s="87"/>
      <c r="DH145" s="87"/>
      <c r="DI145" s="87"/>
      <c r="DJ145" s="87"/>
    </row>
    <row r="146" spans="1:114" ht="12.75" customHeight="1" x14ac:dyDescent="0.2">
      <c r="A146" s="107">
        <v>40084</v>
      </c>
      <c r="B146" s="108">
        <v>51.860000999999997</v>
      </c>
      <c r="C146" s="108">
        <v>44.57</v>
      </c>
      <c r="D146" s="108">
        <v>40.639999000000003</v>
      </c>
      <c r="E146" s="108">
        <v>51.27</v>
      </c>
      <c r="F146" s="108">
        <v>33.029998999999997</v>
      </c>
      <c r="G146" s="108">
        <v>37.650002000000001</v>
      </c>
      <c r="U146" s="89">
        <f t="shared" si="7"/>
        <v>-0.33675592277184174</v>
      </c>
      <c r="V146" s="89">
        <f t="shared" si="8"/>
        <v>-0.33675592277184174</v>
      </c>
      <c r="W146" s="126"/>
      <c r="X146" s="126">
        <f t="shared" si="9"/>
        <v>-2.2373327484097483E-2</v>
      </c>
      <c r="Y146" s="126">
        <f t="shared" si="6"/>
        <v>-4.2074085190207146E-2</v>
      </c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  <c r="BE146" s="126"/>
      <c r="BF146" s="126"/>
      <c r="BG146" s="126"/>
      <c r="BH146" s="126"/>
      <c r="BI146" s="126"/>
      <c r="BJ146" s="126"/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126"/>
      <c r="CC146" s="126"/>
      <c r="CD146" s="126"/>
      <c r="CE146" s="126"/>
      <c r="CF146" s="126"/>
      <c r="CG146" s="126"/>
      <c r="CH146" s="126"/>
      <c r="CI146" s="126"/>
      <c r="CJ146" s="126"/>
      <c r="CK146" s="126"/>
      <c r="CL146" s="87"/>
      <c r="CM146" s="87"/>
      <c r="CN146" s="87"/>
      <c r="CO146" s="87"/>
      <c r="CP146" s="87"/>
      <c r="CQ146" s="87"/>
      <c r="CR146" s="87"/>
      <c r="CS146" s="87"/>
      <c r="CT146" s="87"/>
      <c r="CU146" s="87"/>
      <c r="CV146" s="87"/>
      <c r="CW146" s="87"/>
      <c r="CX146" s="87"/>
      <c r="CY146" s="87"/>
      <c r="CZ146" s="87"/>
      <c r="DA146" s="87"/>
      <c r="DB146" s="87"/>
      <c r="DC146" s="87"/>
      <c r="DD146" s="87"/>
      <c r="DE146" s="87"/>
      <c r="DF146" s="87"/>
      <c r="DG146" s="87"/>
      <c r="DH146" s="87"/>
      <c r="DI146" s="87"/>
      <c r="DJ146" s="87"/>
    </row>
    <row r="147" spans="1:114" ht="12.75" customHeight="1" x14ac:dyDescent="0.2">
      <c r="A147" s="107">
        <v>40091</v>
      </c>
      <c r="B147" s="108">
        <v>54.400002000000001</v>
      </c>
      <c r="C147" s="108">
        <v>46.779998999999997</v>
      </c>
      <c r="D147" s="108">
        <v>43.23</v>
      </c>
      <c r="E147" s="108">
        <v>54.48</v>
      </c>
      <c r="F147" s="108">
        <v>34.560001</v>
      </c>
      <c r="G147" s="108">
        <v>39.830002</v>
      </c>
      <c r="U147" s="89">
        <f t="shared" si="7"/>
        <v>-0.30386903142272459</v>
      </c>
      <c r="V147" s="89">
        <f t="shared" si="8"/>
        <v>-0.30386903142272459</v>
      </c>
      <c r="W147" s="126"/>
      <c r="X147" s="126">
        <f t="shared" si="9"/>
        <v>4.95849001570563E-2</v>
      </c>
      <c r="Y147" s="126">
        <f t="shared" si="6"/>
        <v>-4.0874143744947543E-2</v>
      </c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  <c r="BE147" s="126"/>
      <c r="BF147" s="126"/>
      <c r="BG147" s="126"/>
      <c r="BH147" s="126"/>
      <c r="BI147" s="126"/>
      <c r="BJ147" s="126"/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126"/>
      <c r="CC147" s="126"/>
      <c r="CD147" s="126"/>
      <c r="CE147" s="126"/>
      <c r="CF147" s="126"/>
      <c r="CG147" s="126"/>
      <c r="CH147" s="126"/>
      <c r="CI147" s="126"/>
      <c r="CJ147" s="126"/>
      <c r="CK147" s="126"/>
      <c r="CL147" s="87"/>
      <c r="CM147" s="87"/>
      <c r="CN147" s="87"/>
      <c r="CO147" s="87"/>
      <c r="CP147" s="87"/>
      <c r="CQ147" s="87"/>
      <c r="CR147" s="87"/>
      <c r="CS147" s="87"/>
      <c r="CT147" s="87"/>
      <c r="CU147" s="87"/>
      <c r="CV147" s="87"/>
      <c r="CW147" s="87"/>
      <c r="CX147" s="87"/>
      <c r="CY147" s="87"/>
      <c r="CZ147" s="87"/>
      <c r="DA147" s="87"/>
      <c r="DB147" s="87"/>
      <c r="DC147" s="87"/>
      <c r="DD147" s="87"/>
      <c r="DE147" s="87"/>
      <c r="DF147" s="87"/>
      <c r="DG147" s="87"/>
      <c r="DH147" s="87"/>
      <c r="DI147" s="87"/>
      <c r="DJ147" s="87"/>
    </row>
    <row r="148" spans="1:114" ht="12.75" customHeight="1" x14ac:dyDescent="0.2">
      <c r="A148" s="107">
        <v>40098</v>
      </c>
      <c r="B148" s="108">
        <v>55.200001</v>
      </c>
      <c r="C148" s="108">
        <v>47.52</v>
      </c>
      <c r="D148" s="108">
        <v>43.740001999999997</v>
      </c>
      <c r="E148" s="108">
        <v>54.57</v>
      </c>
      <c r="F148" s="108">
        <v>35.18</v>
      </c>
      <c r="G148" s="108">
        <v>40.580002</v>
      </c>
      <c r="U148" s="89">
        <f t="shared" si="7"/>
        <v>-0.29285711128826386</v>
      </c>
      <c r="V148" s="89">
        <f t="shared" si="8"/>
        <v>-0.29285711128826386</v>
      </c>
      <c r="W148" s="126"/>
      <c r="X148" s="126">
        <f t="shared" si="9"/>
        <v>1.5818747666070054E-2</v>
      </c>
      <c r="Y148" s="126">
        <f t="shared" si="6"/>
        <v>-4.1436052083899153E-2</v>
      </c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  <c r="BE148" s="126"/>
      <c r="BF148" s="126"/>
      <c r="BG148" s="126"/>
      <c r="BH148" s="126"/>
      <c r="BI148" s="126"/>
      <c r="BJ148" s="126"/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126"/>
      <c r="CC148" s="126"/>
      <c r="CD148" s="126"/>
      <c r="CE148" s="126"/>
      <c r="CF148" s="126"/>
      <c r="CG148" s="126"/>
      <c r="CH148" s="126"/>
      <c r="CI148" s="126"/>
      <c r="CJ148" s="126"/>
      <c r="CK148" s="126"/>
      <c r="CL148" s="87"/>
      <c r="CM148" s="87"/>
      <c r="CN148" s="87"/>
      <c r="CO148" s="87"/>
      <c r="CP148" s="87"/>
      <c r="CQ148" s="87"/>
      <c r="CR148" s="87"/>
      <c r="CS148" s="87"/>
      <c r="CT148" s="87"/>
      <c r="CU148" s="87"/>
      <c r="CV148" s="87"/>
      <c r="CW148" s="87"/>
      <c r="CX148" s="87"/>
      <c r="CY148" s="87"/>
      <c r="CZ148" s="87"/>
      <c r="DA148" s="87"/>
      <c r="DB148" s="87"/>
      <c r="DC148" s="87"/>
      <c r="DD148" s="87"/>
      <c r="DE148" s="87"/>
      <c r="DF148" s="87"/>
      <c r="DG148" s="87"/>
      <c r="DH148" s="87"/>
      <c r="DI148" s="87"/>
      <c r="DJ148" s="87"/>
    </row>
    <row r="149" spans="1:114" ht="12.75" customHeight="1" x14ac:dyDescent="0.2">
      <c r="A149" s="107">
        <v>40105</v>
      </c>
      <c r="B149" s="108">
        <v>54.650002000000001</v>
      </c>
      <c r="C149" s="108">
        <v>47.009998000000003</v>
      </c>
      <c r="D149" s="108">
        <v>43.220001000000003</v>
      </c>
      <c r="E149" s="108">
        <v>53.48</v>
      </c>
      <c r="F149" s="108">
        <v>35.200001</v>
      </c>
      <c r="G149" s="108">
        <v>40.479999999999997</v>
      </c>
      <c r="U149" s="89">
        <f t="shared" si="7"/>
        <v>-0.30044642710326308</v>
      </c>
      <c r="V149" s="89">
        <f t="shared" si="8"/>
        <v>-0.30044642710326308</v>
      </c>
      <c r="W149" s="126"/>
      <c r="X149" s="126">
        <f t="shared" si="9"/>
        <v>-1.0732365319865322E-2</v>
      </c>
      <c r="Y149" s="126">
        <f t="shared" si="6"/>
        <v>-4.1879334178503834E-2</v>
      </c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  <c r="BE149" s="126"/>
      <c r="BF149" s="126"/>
      <c r="BG149" s="126"/>
      <c r="BH149" s="126"/>
      <c r="BI149" s="126"/>
      <c r="BJ149" s="126"/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126"/>
      <c r="CC149" s="126"/>
      <c r="CD149" s="126"/>
      <c r="CE149" s="126"/>
      <c r="CF149" s="126"/>
      <c r="CG149" s="126"/>
      <c r="CH149" s="126"/>
      <c r="CI149" s="126"/>
      <c r="CJ149" s="126"/>
      <c r="CK149" s="126"/>
      <c r="CL149" s="87"/>
      <c r="CM149" s="87"/>
      <c r="CN149" s="87"/>
      <c r="CO149" s="87"/>
      <c r="CP149" s="87"/>
      <c r="CQ149" s="87"/>
      <c r="CR149" s="87"/>
      <c r="CS149" s="87"/>
      <c r="CT149" s="87"/>
      <c r="CU149" s="87"/>
      <c r="CV149" s="87"/>
      <c r="CW149" s="87"/>
      <c r="CX149" s="87"/>
      <c r="CY149" s="87"/>
      <c r="CZ149" s="87"/>
      <c r="DA149" s="87"/>
      <c r="DB149" s="87"/>
      <c r="DC149" s="87"/>
      <c r="DD149" s="87"/>
      <c r="DE149" s="87"/>
      <c r="DF149" s="87"/>
      <c r="DG149" s="87"/>
      <c r="DH149" s="87"/>
      <c r="DI149" s="87"/>
      <c r="DJ149" s="87"/>
    </row>
    <row r="150" spans="1:114" ht="12.75" customHeight="1" x14ac:dyDescent="0.2">
      <c r="A150" s="107">
        <v>40112</v>
      </c>
      <c r="B150" s="108">
        <v>52.18</v>
      </c>
      <c r="C150" s="108">
        <v>44.860000999999997</v>
      </c>
      <c r="D150" s="108">
        <v>40.57</v>
      </c>
      <c r="E150" s="108">
        <v>50.139999000000003</v>
      </c>
      <c r="F150" s="108">
        <v>33.349997999999999</v>
      </c>
      <c r="G150" s="108">
        <v>37.599997999999999</v>
      </c>
      <c r="U150" s="89">
        <f t="shared" si="7"/>
        <v>-0.33244043150775737</v>
      </c>
      <c r="V150" s="89">
        <f t="shared" si="8"/>
        <v>-0.33244043150775737</v>
      </c>
      <c r="W150" s="126"/>
      <c r="X150" s="126">
        <f t="shared" si="9"/>
        <v>-4.5734888140178342E-2</v>
      </c>
      <c r="Y150" s="126">
        <f t="shared" si="6"/>
        <v>-4.2465656100999935E-2</v>
      </c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  <c r="BE150" s="126"/>
      <c r="BF150" s="126"/>
      <c r="BG150" s="126"/>
      <c r="BH150" s="126"/>
      <c r="BI150" s="126"/>
      <c r="BJ150" s="126"/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126"/>
      <c r="CC150" s="126"/>
      <c r="CD150" s="126"/>
      <c r="CE150" s="126"/>
      <c r="CF150" s="126"/>
      <c r="CG150" s="126"/>
      <c r="CH150" s="126"/>
      <c r="CI150" s="126"/>
      <c r="CJ150" s="126"/>
      <c r="CK150" s="126"/>
      <c r="CL150" s="87"/>
      <c r="CM150" s="87"/>
      <c r="CN150" s="87"/>
      <c r="CO150" s="87"/>
      <c r="CP150" s="87"/>
      <c r="CQ150" s="87"/>
      <c r="CR150" s="87"/>
      <c r="CS150" s="87"/>
      <c r="CT150" s="87"/>
      <c r="CU150" s="87"/>
      <c r="CV150" s="87"/>
      <c r="CW150" s="87"/>
      <c r="CX150" s="87"/>
      <c r="CY150" s="87"/>
      <c r="CZ150" s="87"/>
      <c r="DA150" s="87"/>
      <c r="DB150" s="87"/>
      <c r="DC150" s="87"/>
      <c r="DD150" s="87"/>
      <c r="DE150" s="87"/>
      <c r="DF150" s="87"/>
      <c r="DG150" s="87"/>
      <c r="DH150" s="87"/>
      <c r="DI150" s="87"/>
      <c r="DJ150" s="87"/>
    </row>
    <row r="151" spans="1:114" ht="12.75" customHeight="1" x14ac:dyDescent="0.2">
      <c r="A151" s="107">
        <v>40119</v>
      </c>
      <c r="B151" s="108">
        <v>53.950001</v>
      </c>
      <c r="C151" s="108">
        <v>46.23</v>
      </c>
      <c r="D151" s="108">
        <v>41.880001</v>
      </c>
      <c r="E151" s="108">
        <v>51.400002000000001</v>
      </c>
      <c r="F151" s="108">
        <v>34.459999000000003</v>
      </c>
      <c r="G151" s="108">
        <v>39.599997999999999</v>
      </c>
      <c r="U151" s="89">
        <f t="shared" si="7"/>
        <v>-0.3120535407166759</v>
      </c>
      <c r="V151" s="89">
        <f t="shared" si="8"/>
        <v>-0.3120535407166759</v>
      </c>
      <c r="W151" s="126"/>
      <c r="X151" s="126">
        <f t="shared" si="9"/>
        <v>3.05394331132538E-2</v>
      </c>
      <c r="Y151" s="126">
        <f t="shared" si="6"/>
        <v>-4.1190830573544876E-2</v>
      </c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  <c r="BE151" s="126"/>
      <c r="BF151" s="126"/>
      <c r="BG151" s="126"/>
      <c r="BH151" s="126"/>
      <c r="BI151" s="126"/>
      <c r="BJ151" s="126"/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126"/>
      <c r="CC151" s="126"/>
      <c r="CD151" s="126"/>
      <c r="CE151" s="126"/>
      <c r="CF151" s="126"/>
      <c r="CG151" s="126"/>
      <c r="CH151" s="126"/>
      <c r="CI151" s="126"/>
      <c r="CJ151" s="126"/>
      <c r="CK151" s="126"/>
      <c r="CL151" s="87"/>
      <c r="CM151" s="87"/>
      <c r="CN151" s="87"/>
      <c r="CO151" s="87"/>
      <c r="CP151" s="87"/>
      <c r="CQ151" s="87"/>
      <c r="CR151" s="87"/>
      <c r="CS151" s="87"/>
      <c r="CT151" s="87"/>
      <c r="CU151" s="87"/>
      <c r="CV151" s="87"/>
      <c r="CW151" s="87"/>
      <c r="CX151" s="87"/>
      <c r="CY151" s="87"/>
      <c r="CZ151" s="87"/>
      <c r="DA151" s="87"/>
      <c r="DB151" s="87"/>
      <c r="DC151" s="87"/>
      <c r="DD151" s="87"/>
      <c r="DE151" s="87"/>
      <c r="DF151" s="87"/>
      <c r="DG151" s="87"/>
      <c r="DH151" s="87"/>
      <c r="DI151" s="87"/>
      <c r="DJ151" s="87"/>
    </row>
    <row r="152" spans="1:114" ht="12.75" customHeight="1" x14ac:dyDescent="0.2">
      <c r="A152" s="107">
        <v>40126</v>
      </c>
      <c r="B152" s="108">
        <v>55.16</v>
      </c>
      <c r="C152" s="108">
        <v>47.259998000000003</v>
      </c>
      <c r="D152" s="108">
        <v>43</v>
      </c>
      <c r="E152" s="108">
        <v>52.529998999999997</v>
      </c>
      <c r="F152" s="108">
        <v>35.340000000000003</v>
      </c>
      <c r="G152" s="108">
        <v>40.779998999999997</v>
      </c>
      <c r="U152" s="89">
        <f t="shared" si="7"/>
        <v>-0.29672618884194291</v>
      </c>
      <c r="V152" s="89">
        <f t="shared" si="8"/>
        <v>-0.29672618884194291</v>
      </c>
      <c r="W152" s="126"/>
      <c r="X152" s="126">
        <f t="shared" si="9"/>
        <v>2.2279861561756542E-2</v>
      </c>
      <c r="Y152" s="126">
        <f t="shared" si="6"/>
        <v>-4.1328372954355895E-2</v>
      </c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  <c r="BE152" s="126"/>
      <c r="BF152" s="126"/>
      <c r="BG152" s="126"/>
      <c r="BH152" s="126"/>
      <c r="BI152" s="126"/>
      <c r="BJ152" s="126"/>
      <c r="BK152" s="126"/>
      <c r="BL152" s="126"/>
      <c r="BM152" s="126"/>
      <c r="BN152" s="126"/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126"/>
      <c r="CC152" s="126"/>
      <c r="CD152" s="126"/>
      <c r="CE152" s="126"/>
      <c r="CF152" s="126"/>
      <c r="CG152" s="126"/>
      <c r="CH152" s="126"/>
      <c r="CI152" s="126"/>
      <c r="CJ152" s="126"/>
      <c r="CK152" s="126"/>
      <c r="CL152" s="87"/>
      <c r="CM152" s="87"/>
      <c r="CN152" s="87"/>
      <c r="CO152" s="87"/>
      <c r="CP152" s="87"/>
      <c r="CQ152" s="87"/>
      <c r="CR152" s="87"/>
      <c r="CS152" s="87"/>
      <c r="CT152" s="87"/>
      <c r="CU152" s="87"/>
      <c r="CV152" s="87"/>
      <c r="CW152" s="87"/>
      <c r="CX152" s="87"/>
      <c r="CY152" s="87"/>
      <c r="CZ152" s="87"/>
      <c r="DA152" s="87"/>
      <c r="DB152" s="87"/>
      <c r="DC152" s="87"/>
      <c r="DD152" s="87"/>
      <c r="DE152" s="87"/>
      <c r="DF152" s="87"/>
      <c r="DG152" s="87"/>
      <c r="DH152" s="87"/>
      <c r="DI152" s="87"/>
      <c r="DJ152" s="87"/>
    </row>
    <row r="153" spans="1:114" ht="12.75" customHeight="1" x14ac:dyDescent="0.2">
      <c r="A153" s="107">
        <v>40133</v>
      </c>
      <c r="B153" s="108">
        <v>55.040000999999997</v>
      </c>
      <c r="C153" s="108">
        <v>47.330002</v>
      </c>
      <c r="D153" s="108">
        <v>42.73</v>
      </c>
      <c r="E153" s="108">
        <v>52.380001</v>
      </c>
      <c r="F153" s="108">
        <v>34.610000999999997</v>
      </c>
      <c r="G153" s="108">
        <v>40.549999</v>
      </c>
      <c r="U153" s="89">
        <f t="shared" si="7"/>
        <v>-0.29568446260496106</v>
      </c>
      <c r="V153" s="89">
        <f t="shared" si="8"/>
        <v>-0.29568446260496106</v>
      </c>
      <c r="W153" s="126"/>
      <c r="X153" s="126">
        <f t="shared" si="9"/>
        <v>1.4812527076280002E-3</v>
      </c>
      <c r="Y153" s="126">
        <f t="shared" si="6"/>
        <v>-4.167526505444874E-2</v>
      </c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  <c r="BE153" s="126"/>
      <c r="BF153" s="126"/>
      <c r="BG153" s="126"/>
      <c r="BH153" s="126"/>
      <c r="BI153" s="126"/>
      <c r="BJ153" s="126"/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126"/>
      <c r="CC153" s="126"/>
      <c r="CD153" s="126"/>
      <c r="CE153" s="126"/>
      <c r="CF153" s="126"/>
      <c r="CG153" s="126"/>
      <c r="CH153" s="126"/>
      <c r="CI153" s="126"/>
      <c r="CJ153" s="126"/>
      <c r="CK153" s="126"/>
      <c r="CL153" s="87"/>
      <c r="CM153" s="87"/>
      <c r="CN153" s="87"/>
      <c r="CO153" s="87"/>
      <c r="CP153" s="87"/>
      <c r="CQ153" s="87"/>
      <c r="CR153" s="87"/>
      <c r="CS153" s="87"/>
      <c r="CT153" s="87"/>
      <c r="CU153" s="87"/>
      <c r="CV153" s="87"/>
      <c r="CW153" s="87"/>
      <c r="CX153" s="87"/>
      <c r="CY153" s="87"/>
      <c r="CZ153" s="87"/>
      <c r="DA153" s="87"/>
      <c r="DB153" s="87"/>
      <c r="DC153" s="87"/>
      <c r="DD153" s="87"/>
      <c r="DE153" s="87"/>
      <c r="DF153" s="87"/>
      <c r="DG153" s="87"/>
      <c r="DH153" s="87"/>
      <c r="DI153" s="87"/>
      <c r="DJ153" s="87"/>
    </row>
    <row r="154" spans="1:114" ht="12.75" customHeight="1" x14ac:dyDescent="0.2">
      <c r="A154" s="107">
        <v>40140</v>
      </c>
      <c r="B154" s="108">
        <v>55.009998000000003</v>
      </c>
      <c r="C154" s="108">
        <v>47.299999</v>
      </c>
      <c r="D154" s="108">
        <v>42.540000999999997</v>
      </c>
      <c r="E154" s="108">
        <v>51.689999</v>
      </c>
      <c r="F154" s="108">
        <v>34.520000000000003</v>
      </c>
      <c r="G154" s="108">
        <v>39.93</v>
      </c>
      <c r="U154" s="89">
        <f t="shared" si="7"/>
        <v>-0.2961309358391786</v>
      </c>
      <c r="V154" s="89">
        <f t="shared" si="8"/>
        <v>-0.2961309358391786</v>
      </c>
      <c r="W154" s="126"/>
      <c r="X154" s="126">
        <f t="shared" si="9"/>
        <v>-6.3391081200458999E-4</v>
      </c>
      <c r="Y154" s="126">
        <f t="shared" si="6"/>
        <v>-4.1710586672221654E-2</v>
      </c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  <c r="BE154" s="126"/>
      <c r="BF154" s="126"/>
      <c r="BG154" s="126"/>
      <c r="BH154" s="126"/>
      <c r="BI154" s="126"/>
      <c r="BJ154" s="126"/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126"/>
      <c r="CC154" s="126"/>
      <c r="CD154" s="126"/>
      <c r="CE154" s="126"/>
      <c r="CF154" s="126"/>
      <c r="CG154" s="126"/>
      <c r="CH154" s="126"/>
      <c r="CI154" s="126"/>
      <c r="CJ154" s="126"/>
      <c r="CK154" s="126"/>
      <c r="CL154" s="87"/>
      <c r="CM154" s="87"/>
      <c r="CN154" s="87"/>
      <c r="CO154" s="87"/>
      <c r="CP154" s="87"/>
      <c r="CQ154" s="87"/>
      <c r="CR154" s="87"/>
      <c r="CS154" s="87"/>
      <c r="CT154" s="87"/>
      <c r="CU154" s="87"/>
      <c r="CV154" s="87"/>
      <c r="CW154" s="87"/>
      <c r="CX154" s="87"/>
      <c r="CY154" s="87"/>
      <c r="CZ154" s="87"/>
      <c r="DA154" s="87"/>
      <c r="DB154" s="87"/>
      <c r="DC154" s="87"/>
      <c r="DD154" s="87"/>
      <c r="DE154" s="87"/>
      <c r="DF154" s="87"/>
      <c r="DG154" s="87"/>
      <c r="DH154" s="87"/>
      <c r="DI154" s="87"/>
      <c r="DJ154" s="87"/>
    </row>
    <row r="155" spans="1:114" ht="12.75" customHeight="1" x14ac:dyDescent="0.2">
      <c r="A155" s="107">
        <v>40147</v>
      </c>
      <c r="B155" s="108">
        <v>55.900002000000001</v>
      </c>
      <c r="C155" s="108">
        <v>48.049999</v>
      </c>
      <c r="D155" s="108">
        <v>43.779998999999997</v>
      </c>
      <c r="E155" s="108">
        <v>53.810001</v>
      </c>
      <c r="F155" s="108">
        <v>35.490001999999997</v>
      </c>
      <c r="G155" s="108">
        <v>41.450001</v>
      </c>
      <c r="U155" s="89">
        <f t="shared" si="7"/>
        <v>-0.28497022105521819</v>
      </c>
      <c r="V155" s="89">
        <f t="shared" si="8"/>
        <v>-0.28497022105521819</v>
      </c>
      <c r="W155" s="126"/>
      <c r="X155" s="126">
        <f t="shared" si="9"/>
        <v>1.585623712169637E-2</v>
      </c>
      <c r="Y155" s="126">
        <f t="shared" si="6"/>
        <v>-4.1435427078438294E-2</v>
      </c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  <c r="CL155" s="87"/>
      <c r="CM155" s="87"/>
      <c r="CN155" s="87"/>
      <c r="CO155" s="87"/>
      <c r="CP155" s="87"/>
      <c r="CQ155" s="87"/>
      <c r="CR155" s="87"/>
      <c r="CS155" s="87"/>
      <c r="CT155" s="87"/>
      <c r="CU155" s="87"/>
      <c r="CV155" s="87"/>
      <c r="CW155" s="87"/>
      <c r="CX155" s="87"/>
      <c r="CY155" s="87"/>
      <c r="CZ155" s="87"/>
      <c r="DA155" s="87"/>
      <c r="DB155" s="87"/>
      <c r="DC155" s="87"/>
      <c r="DD155" s="87"/>
      <c r="DE155" s="87"/>
      <c r="DF155" s="87"/>
      <c r="DG155" s="87"/>
      <c r="DH155" s="87"/>
      <c r="DI155" s="87"/>
      <c r="DJ155" s="87"/>
    </row>
    <row r="156" spans="1:114" ht="12.75" customHeight="1" x14ac:dyDescent="0.2">
      <c r="A156" s="107">
        <v>40154</v>
      </c>
      <c r="B156" s="108">
        <v>55.990001999999997</v>
      </c>
      <c r="C156" s="108">
        <v>48.139999000000003</v>
      </c>
      <c r="D156" s="108">
        <v>44.060001</v>
      </c>
      <c r="E156" s="108">
        <v>53.790000999999997</v>
      </c>
      <c r="F156" s="108">
        <v>34.790000999999997</v>
      </c>
      <c r="G156" s="108">
        <v>41.07</v>
      </c>
      <c r="U156" s="89">
        <f t="shared" si="7"/>
        <v>-0.2836309352811428</v>
      </c>
      <c r="V156" s="89">
        <f t="shared" si="8"/>
        <v>-0.2836309352811428</v>
      </c>
      <c r="W156" s="126"/>
      <c r="X156" s="126">
        <f t="shared" si="9"/>
        <v>1.8730489463694155E-3</v>
      </c>
      <c r="Y156" s="126">
        <f t="shared" si="6"/>
        <v>-4.1668723240011044E-2</v>
      </c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  <c r="BE156" s="126"/>
      <c r="BF156" s="126"/>
      <c r="BG156" s="126"/>
      <c r="BH156" s="126"/>
      <c r="BI156" s="126"/>
      <c r="BJ156" s="126"/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126"/>
      <c r="CC156" s="126"/>
      <c r="CD156" s="126"/>
      <c r="CE156" s="126"/>
      <c r="CF156" s="126"/>
      <c r="CG156" s="126"/>
      <c r="CH156" s="126"/>
      <c r="CI156" s="126"/>
      <c r="CJ156" s="126"/>
      <c r="CK156" s="126"/>
      <c r="CL156" s="87"/>
      <c r="CM156" s="87"/>
      <c r="CN156" s="87"/>
      <c r="CO156" s="87"/>
      <c r="CP156" s="87"/>
      <c r="CQ156" s="87"/>
      <c r="CR156" s="87"/>
      <c r="CS156" s="87"/>
      <c r="CT156" s="87"/>
      <c r="CU156" s="87"/>
      <c r="CV156" s="87"/>
      <c r="CW156" s="87"/>
      <c r="CX156" s="87"/>
      <c r="CY156" s="87"/>
      <c r="CZ156" s="87"/>
      <c r="DA156" s="87"/>
      <c r="DB156" s="87"/>
      <c r="DC156" s="87"/>
      <c r="DD156" s="87"/>
      <c r="DE156" s="87"/>
      <c r="DF156" s="87"/>
      <c r="DG156" s="87"/>
      <c r="DH156" s="87"/>
      <c r="DI156" s="87"/>
      <c r="DJ156" s="87"/>
    </row>
    <row r="157" spans="1:114" ht="12.75" customHeight="1" x14ac:dyDescent="0.2">
      <c r="A157" s="107">
        <v>40161</v>
      </c>
      <c r="B157" s="108">
        <v>56.02</v>
      </c>
      <c r="C157" s="108">
        <v>47.830002</v>
      </c>
      <c r="D157" s="108">
        <v>44.400002000000001</v>
      </c>
      <c r="E157" s="108">
        <v>54.540000999999997</v>
      </c>
      <c r="F157" s="108">
        <v>34.299999</v>
      </c>
      <c r="G157" s="108">
        <v>40.169998</v>
      </c>
      <c r="U157" s="89">
        <f t="shared" si="7"/>
        <v>-0.28824398608232071</v>
      </c>
      <c r="V157" s="89">
        <f t="shared" si="8"/>
        <v>-0.28824398608232071</v>
      </c>
      <c r="W157" s="126"/>
      <c r="X157" s="126">
        <f t="shared" si="9"/>
        <v>-6.4394891242104402E-3</v>
      </c>
      <c r="Y157" s="126">
        <f t="shared" si="6"/>
        <v>-4.1807576791362912E-2</v>
      </c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</row>
    <row r="158" spans="1:114" ht="12.75" customHeight="1" x14ac:dyDescent="0.2">
      <c r="A158" s="107">
        <v>40168</v>
      </c>
      <c r="B158" s="108">
        <v>56.98</v>
      </c>
      <c r="C158" s="108">
        <v>48.27</v>
      </c>
      <c r="D158" s="108">
        <v>45.049999</v>
      </c>
      <c r="E158" s="108">
        <v>55.41</v>
      </c>
      <c r="F158" s="108">
        <v>34.360000999999997</v>
      </c>
      <c r="G158" s="108">
        <v>40.639999000000003</v>
      </c>
      <c r="U158" s="89">
        <f t="shared" si="7"/>
        <v>-0.28169639650430334</v>
      </c>
      <c r="V158" s="89">
        <f t="shared" si="8"/>
        <v>-0.28169639650430334</v>
      </c>
      <c r="W158" s="126"/>
      <c r="X158" s="126">
        <f t="shared" si="9"/>
        <v>9.1992051348859238E-3</v>
      </c>
      <c r="Y158" s="126">
        <f t="shared" si="6"/>
        <v>-4.1546449429300865E-2</v>
      </c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  <c r="BF158" s="126"/>
      <c r="BG158" s="126"/>
      <c r="BH158" s="126"/>
      <c r="BI158" s="126"/>
      <c r="BJ158" s="126"/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126"/>
      <c r="CC158" s="126"/>
      <c r="CD158" s="126"/>
      <c r="CE158" s="126"/>
      <c r="CF158" s="126"/>
      <c r="CG158" s="126"/>
      <c r="CH158" s="126"/>
      <c r="CI158" s="126"/>
      <c r="CJ158" s="126"/>
      <c r="CK158" s="126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</row>
    <row r="159" spans="1:114" ht="12.75" customHeight="1" x14ac:dyDescent="0.2">
      <c r="A159" s="107">
        <v>40175</v>
      </c>
      <c r="B159" s="108">
        <v>56.369999</v>
      </c>
      <c r="C159" s="108">
        <v>47.75</v>
      </c>
      <c r="D159" s="108">
        <v>44.369999</v>
      </c>
      <c r="E159" s="108">
        <v>54.48</v>
      </c>
      <c r="F159" s="108">
        <v>34.200001</v>
      </c>
      <c r="G159" s="108">
        <v>41</v>
      </c>
      <c r="U159" s="89">
        <f t="shared" si="7"/>
        <v>-0.28943449208784933</v>
      </c>
      <c r="V159" s="89">
        <f t="shared" si="8"/>
        <v>-0.28943449208784933</v>
      </c>
      <c r="W159" s="126"/>
      <c r="X159" s="126">
        <f t="shared" si="9"/>
        <v>-1.077273668945522E-2</v>
      </c>
      <c r="Y159" s="126">
        <f t="shared" si="6"/>
        <v>-4.1880009161887416E-2</v>
      </c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  <c r="BF159" s="126"/>
      <c r="BG159" s="126"/>
      <c r="BH159" s="126"/>
      <c r="BI159" s="126"/>
      <c r="BJ159" s="126"/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126"/>
      <c r="CC159" s="126"/>
      <c r="CD159" s="126"/>
      <c r="CE159" s="126"/>
      <c r="CF159" s="126"/>
      <c r="CG159" s="126"/>
      <c r="CH159" s="126"/>
      <c r="CI159" s="126"/>
      <c r="CJ159" s="126"/>
      <c r="CK159" s="126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</row>
    <row r="160" spans="1:114" ht="12.75" customHeight="1" x14ac:dyDescent="0.2">
      <c r="A160" s="107">
        <v>40182</v>
      </c>
      <c r="B160" s="108">
        <v>58.040000999999997</v>
      </c>
      <c r="C160" s="108">
        <v>49.189999</v>
      </c>
      <c r="D160" s="108">
        <v>45.959999000000003</v>
      </c>
      <c r="E160" s="108">
        <v>56.240001999999997</v>
      </c>
      <c r="F160" s="108">
        <v>35.459999000000003</v>
      </c>
      <c r="G160" s="108">
        <v>42.689999</v>
      </c>
      <c r="U160" s="89">
        <f t="shared" si="7"/>
        <v>-0.26800593458359823</v>
      </c>
      <c r="V160" s="89">
        <f t="shared" si="8"/>
        <v>-0.26800593458359823</v>
      </c>
      <c r="W160" s="126"/>
      <c r="X160" s="126">
        <f t="shared" si="9"/>
        <v>3.0157047120418889E-2</v>
      </c>
      <c r="Y160" s="126">
        <f t="shared" si="6"/>
        <v>-4.1197195541651119E-2</v>
      </c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  <c r="BF160" s="126"/>
      <c r="BG160" s="126"/>
      <c r="BH160" s="126"/>
      <c r="BI160" s="126"/>
      <c r="BJ160" s="126"/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126"/>
      <c r="CC160" s="126"/>
      <c r="CD160" s="126"/>
      <c r="CE160" s="126"/>
      <c r="CF160" s="126"/>
      <c r="CG160" s="126"/>
      <c r="CH160" s="126"/>
      <c r="CI160" s="126"/>
      <c r="CJ160" s="126"/>
      <c r="CK160" s="126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</row>
    <row r="161" spans="1:114" ht="12.75" customHeight="1" x14ac:dyDescent="0.2">
      <c r="A161" s="107">
        <v>40189</v>
      </c>
      <c r="B161" s="108">
        <v>57.5</v>
      </c>
      <c r="C161" s="108">
        <v>48.869999</v>
      </c>
      <c r="D161" s="108">
        <v>45.700001</v>
      </c>
      <c r="E161" s="108">
        <v>55.720001000000003</v>
      </c>
      <c r="F161" s="108">
        <v>35.220001000000003</v>
      </c>
      <c r="G161" s="108">
        <v>41.700001</v>
      </c>
      <c r="U161" s="89">
        <f t="shared" si="7"/>
        <v>-0.27276783955808803</v>
      </c>
      <c r="V161" s="89">
        <f t="shared" si="8"/>
        <v>-0.27276783955808803</v>
      </c>
      <c r="W161" s="126"/>
      <c r="X161" s="126">
        <f t="shared" si="9"/>
        <v>-6.5053874060863048E-3</v>
      </c>
      <c r="Y161" s="126">
        <f t="shared" si="6"/>
        <v>-4.1808678060493681E-2</v>
      </c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  <c r="BF161" s="126"/>
      <c r="BG161" s="126"/>
      <c r="BH161" s="126"/>
      <c r="BI161" s="126"/>
      <c r="BJ161" s="126"/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126"/>
      <c r="CC161" s="126"/>
      <c r="CD161" s="126"/>
      <c r="CE161" s="126"/>
      <c r="CF161" s="126"/>
      <c r="CG161" s="126"/>
      <c r="CH161" s="126"/>
      <c r="CI161" s="126"/>
      <c r="CJ161" s="126"/>
      <c r="CK161" s="126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</row>
    <row r="162" spans="1:114" ht="12.75" customHeight="1" x14ac:dyDescent="0.2">
      <c r="A162" s="107">
        <v>40197</v>
      </c>
      <c r="B162" s="108">
        <v>55.41</v>
      </c>
      <c r="C162" s="108">
        <v>47.110000999999997</v>
      </c>
      <c r="D162" s="108">
        <v>44.23</v>
      </c>
      <c r="E162" s="108">
        <v>53.98</v>
      </c>
      <c r="F162" s="108">
        <v>33.220001000000003</v>
      </c>
      <c r="G162" s="108">
        <v>39.279998999999997</v>
      </c>
      <c r="U162" s="89">
        <f t="shared" si="7"/>
        <v>-0.29895828715587591</v>
      </c>
      <c r="V162" s="89">
        <f t="shared" si="8"/>
        <v>-0.29895828715587591</v>
      </c>
      <c r="W162" s="126"/>
      <c r="X162" s="126">
        <f t="shared" si="9"/>
        <v>-3.6013874278982505E-2</v>
      </c>
      <c r="Y162" s="126">
        <f t="shared" ref="Y162:Y225" si="10">-0.0000000000004*X162^6 + 0.0000000003*X162^5 - 0.0000001*X162^4 + 0.00001*X162^3 - 0.0009*X162^2 + 0.0167*X162 - 0.0417</f>
        <v>-4.230259946695341E-2</v>
      </c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  <c r="BF162" s="126"/>
      <c r="BG162" s="126"/>
      <c r="BH162" s="126"/>
      <c r="BI162" s="126"/>
      <c r="BJ162" s="126"/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126"/>
      <c r="CC162" s="126"/>
      <c r="CD162" s="126"/>
      <c r="CE162" s="126"/>
      <c r="CF162" s="126"/>
      <c r="CG162" s="126"/>
      <c r="CH162" s="126"/>
      <c r="CI162" s="126"/>
      <c r="CJ162" s="126"/>
      <c r="CK162" s="126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</row>
    <row r="163" spans="1:114" ht="12.75" customHeight="1" x14ac:dyDescent="0.2">
      <c r="A163" s="107">
        <v>40203</v>
      </c>
      <c r="B163" s="108">
        <v>54.360000999999997</v>
      </c>
      <c r="C163" s="108">
        <v>46.580002</v>
      </c>
      <c r="D163" s="108">
        <v>43.360000999999997</v>
      </c>
      <c r="E163" s="108">
        <v>52.849997999999999</v>
      </c>
      <c r="F163" s="108">
        <v>32.340000000000003</v>
      </c>
      <c r="G163" s="108">
        <v>38.240001999999997</v>
      </c>
      <c r="U163" s="89">
        <f t="shared" ref="U163:U226" si="11">C163/$C$33-1</f>
        <v>-0.30684517738892159</v>
      </c>
      <c r="V163" s="89">
        <f t="shared" ref="V163:V226" si="12">C163/$C$33-1</f>
        <v>-0.30684517738892159</v>
      </c>
      <c r="W163" s="126"/>
      <c r="X163" s="126">
        <f t="shared" ref="X163:X226" si="13">C163/C162-1</f>
        <v>-1.125024387072282E-2</v>
      </c>
      <c r="Y163" s="126">
        <f t="shared" si="10"/>
        <v>-4.188799299807032E-2</v>
      </c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  <c r="BF163" s="126"/>
      <c r="BG163" s="126"/>
      <c r="BH163" s="126"/>
      <c r="BI163" s="126"/>
      <c r="BJ163" s="126"/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126"/>
      <c r="CC163" s="126"/>
      <c r="CD163" s="126"/>
      <c r="CE163" s="126"/>
      <c r="CF163" s="126"/>
      <c r="CG163" s="126"/>
      <c r="CH163" s="126"/>
      <c r="CI163" s="126"/>
      <c r="CJ163" s="126"/>
      <c r="CK163" s="126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</row>
    <row r="164" spans="1:114" ht="12.75" customHeight="1" x14ac:dyDescent="0.2">
      <c r="A164" s="107">
        <v>40210</v>
      </c>
      <c r="B164" s="108">
        <v>53.98</v>
      </c>
      <c r="C164" s="108">
        <v>46.09</v>
      </c>
      <c r="D164" s="108">
        <v>42.98</v>
      </c>
      <c r="E164" s="108">
        <v>52.200001</v>
      </c>
      <c r="F164" s="108">
        <v>31.52</v>
      </c>
      <c r="G164" s="108">
        <v>37.549999</v>
      </c>
      <c r="U164" s="89">
        <f t="shared" si="11"/>
        <v>-0.31413687414301517</v>
      </c>
      <c r="V164" s="89">
        <f t="shared" si="12"/>
        <v>-0.31413687414301517</v>
      </c>
      <c r="W164" s="126"/>
      <c r="X164" s="126">
        <f t="shared" si="13"/>
        <v>-1.0519578766870707E-2</v>
      </c>
      <c r="Y164" s="126">
        <f t="shared" si="10"/>
        <v>-4.1875776572432785E-2</v>
      </c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  <c r="BF164" s="126"/>
      <c r="BG164" s="126"/>
      <c r="BH164" s="126"/>
      <c r="BI164" s="126"/>
      <c r="BJ164" s="126"/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126"/>
      <c r="CC164" s="126"/>
      <c r="CD164" s="126"/>
      <c r="CE164" s="126"/>
      <c r="CF164" s="126"/>
      <c r="CG164" s="126"/>
      <c r="CH164" s="126"/>
      <c r="CI164" s="126"/>
      <c r="CJ164" s="126"/>
      <c r="CK164" s="126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</row>
    <row r="165" spans="1:114" ht="12.75" customHeight="1" x14ac:dyDescent="0.2">
      <c r="A165" s="107">
        <v>40217</v>
      </c>
      <c r="B165" s="108">
        <v>54.77</v>
      </c>
      <c r="C165" s="108">
        <v>46.529998999999997</v>
      </c>
      <c r="D165" s="108">
        <v>43.869999</v>
      </c>
      <c r="E165" s="108">
        <v>53.400002000000001</v>
      </c>
      <c r="F165" s="108">
        <v>32.159999999999997</v>
      </c>
      <c r="G165" s="108">
        <v>38.360000999999997</v>
      </c>
      <c r="U165" s="89">
        <f t="shared" si="11"/>
        <v>-0.30758926968404476</v>
      </c>
      <c r="V165" s="89">
        <f t="shared" si="12"/>
        <v>-0.30758926968404476</v>
      </c>
      <c r="W165" s="126"/>
      <c r="X165" s="126">
        <f t="shared" si="13"/>
        <v>9.5465176827944642E-3</v>
      </c>
      <c r="Y165" s="126">
        <f t="shared" si="10"/>
        <v>-4.1540655168397729E-2</v>
      </c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  <c r="BF165" s="126"/>
      <c r="BG165" s="126"/>
      <c r="BH165" s="126"/>
      <c r="BI165" s="126"/>
      <c r="BJ165" s="126"/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126"/>
      <c r="CC165" s="126"/>
      <c r="CD165" s="126"/>
      <c r="CE165" s="126"/>
      <c r="CF165" s="126"/>
      <c r="CG165" s="126"/>
      <c r="CH165" s="126"/>
      <c r="CI165" s="126"/>
      <c r="CJ165" s="126"/>
      <c r="CK165" s="126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</row>
    <row r="166" spans="1:114" ht="12.75" customHeight="1" x14ac:dyDescent="0.2">
      <c r="A166" s="107">
        <v>40225</v>
      </c>
      <c r="B166" s="108">
        <v>56.52</v>
      </c>
      <c r="C166" s="108">
        <v>47.880001</v>
      </c>
      <c r="D166" s="108">
        <v>45.580002</v>
      </c>
      <c r="E166" s="108">
        <v>55.66</v>
      </c>
      <c r="F166" s="108">
        <v>32.709999000000003</v>
      </c>
      <c r="G166" s="108">
        <v>39.310001</v>
      </c>
      <c r="U166" s="89">
        <f t="shared" si="11"/>
        <v>-0.28749995331100975</v>
      </c>
      <c r="V166" s="89">
        <f t="shared" si="12"/>
        <v>-0.28749995331100975</v>
      </c>
      <c r="W166" s="126"/>
      <c r="X166" s="126">
        <f t="shared" si="13"/>
        <v>2.9013583258405085E-2</v>
      </c>
      <c r="Y166" s="126">
        <f t="shared" si="10"/>
        <v>-4.1216230524634766E-2</v>
      </c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  <c r="BF166" s="126"/>
      <c r="BG166" s="126"/>
      <c r="BH166" s="126"/>
      <c r="BI166" s="126"/>
      <c r="BJ166" s="126"/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126"/>
      <c r="CC166" s="126"/>
      <c r="CD166" s="126"/>
      <c r="CE166" s="126"/>
      <c r="CF166" s="126"/>
      <c r="CG166" s="126"/>
      <c r="CH166" s="126"/>
      <c r="CI166" s="126"/>
      <c r="CJ166" s="126"/>
      <c r="CK166" s="126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</row>
    <row r="167" spans="1:114" ht="12.75" customHeight="1" x14ac:dyDescent="0.2">
      <c r="A167" s="107">
        <v>40231</v>
      </c>
      <c r="B167" s="108">
        <v>56.23</v>
      </c>
      <c r="C167" s="108">
        <v>47.799999</v>
      </c>
      <c r="D167" s="108">
        <v>45.419998</v>
      </c>
      <c r="E167" s="108">
        <v>55.5</v>
      </c>
      <c r="F167" s="108">
        <v>32.580002</v>
      </c>
      <c r="G167" s="108">
        <v>38.959999000000003</v>
      </c>
      <c r="U167" s="89">
        <f t="shared" si="11"/>
        <v>-0.28869045931653836</v>
      </c>
      <c r="V167" s="89">
        <f t="shared" si="12"/>
        <v>-0.28869045931653836</v>
      </c>
      <c r="W167" s="126"/>
      <c r="X167" s="126">
        <f t="shared" si="13"/>
        <v>-1.6708855123039879E-3</v>
      </c>
      <c r="Y167" s="126">
        <f t="shared" si="10"/>
        <v>-4.1727906300774685E-2</v>
      </c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  <c r="BF167" s="126"/>
      <c r="BG167" s="126"/>
      <c r="BH167" s="126"/>
      <c r="BI167" s="126"/>
      <c r="BJ167" s="126"/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126"/>
      <c r="CC167" s="126"/>
      <c r="CD167" s="126"/>
      <c r="CE167" s="126"/>
      <c r="CF167" s="126"/>
      <c r="CG167" s="126"/>
      <c r="CH167" s="126"/>
      <c r="CI167" s="126"/>
      <c r="CJ167" s="126"/>
      <c r="CK167" s="126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</row>
    <row r="168" spans="1:114" ht="12.75" customHeight="1" x14ac:dyDescent="0.2">
      <c r="A168" s="107">
        <v>40238</v>
      </c>
      <c r="B168" s="108">
        <v>58.209999000000003</v>
      </c>
      <c r="C168" s="108">
        <v>49.16</v>
      </c>
      <c r="D168" s="108">
        <v>47.119999</v>
      </c>
      <c r="E168" s="108">
        <v>58.41</v>
      </c>
      <c r="F168" s="108">
        <v>34.110000999999997</v>
      </c>
      <c r="G168" s="108">
        <v>41.060001</v>
      </c>
      <c r="U168" s="89">
        <f t="shared" si="11"/>
        <v>-0.26845234829400366</v>
      </c>
      <c r="V168" s="89">
        <f t="shared" si="12"/>
        <v>-0.26845234829400366</v>
      </c>
      <c r="W168" s="126"/>
      <c r="X168" s="126">
        <f t="shared" si="13"/>
        <v>2.8451904360918379E-2</v>
      </c>
      <c r="Y168" s="126">
        <f t="shared" si="10"/>
        <v>-4.122558152669252E-2</v>
      </c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  <c r="BF168" s="126"/>
      <c r="BG168" s="126"/>
      <c r="BH168" s="126"/>
      <c r="BI168" s="126"/>
      <c r="BJ168" s="126"/>
      <c r="BK168" s="126"/>
      <c r="BL168" s="126"/>
      <c r="BM168" s="126"/>
      <c r="BN168" s="126"/>
      <c r="BO168" s="126"/>
      <c r="BP168" s="126"/>
      <c r="BQ168" s="126"/>
      <c r="BR168" s="126"/>
      <c r="BS168" s="126"/>
      <c r="BT168" s="126"/>
      <c r="BU168" s="126"/>
      <c r="BV168" s="126"/>
      <c r="BW168" s="126"/>
      <c r="BX168" s="126"/>
      <c r="BY168" s="126"/>
      <c r="BZ168" s="126"/>
      <c r="CA168" s="126"/>
      <c r="CB168" s="126"/>
      <c r="CC168" s="126"/>
      <c r="CD168" s="126"/>
      <c r="CE168" s="126"/>
      <c r="CF168" s="126"/>
      <c r="CG168" s="126"/>
      <c r="CH168" s="126"/>
      <c r="CI168" s="126"/>
      <c r="CJ168" s="126"/>
      <c r="CK168" s="126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</row>
    <row r="169" spans="1:114" ht="12.75" customHeight="1" x14ac:dyDescent="0.2">
      <c r="A169" s="107">
        <v>40245</v>
      </c>
      <c r="B169" s="108">
        <v>58.869999</v>
      </c>
      <c r="C169" s="108">
        <v>49.700001</v>
      </c>
      <c r="D169" s="108">
        <v>47.919998</v>
      </c>
      <c r="E169" s="108">
        <v>59.369999</v>
      </c>
      <c r="F169" s="108">
        <v>34.409999999999997</v>
      </c>
      <c r="G169" s="108">
        <v>41.349997999999999</v>
      </c>
      <c r="U169" s="89">
        <f t="shared" si="11"/>
        <v>-0.26041661876859901</v>
      </c>
      <c r="V169" s="89">
        <f t="shared" si="12"/>
        <v>-0.26041661876859901</v>
      </c>
      <c r="W169" s="126"/>
      <c r="X169" s="126">
        <f t="shared" si="13"/>
        <v>1.0984560618388928E-2</v>
      </c>
      <c r="Y169" s="126">
        <f t="shared" si="10"/>
        <v>-4.151666641893511E-2</v>
      </c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  <c r="BF169" s="126"/>
      <c r="BG169" s="126"/>
      <c r="BH169" s="126"/>
      <c r="BI169" s="126"/>
      <c r="BJ169" s="126"/>
      <c r="BK169" s="126"/>
      <c r="BL169" s="126"/>
      <c r="BM169" s="126"/>
      <c r="BN169" s="126"/>
      <c r="BO169" s="126"/>
      <c r="BP169" s="126"/>
      <c r="BQ169" s="126"/>
      <c r="BR169" s="126"/>
      <c r="BS169" s="126"/>
      <c r="BT169" s="126"/>
      <c r="BU169" s="126"/>
      <c r="BV169" s="126"/>
      <c r="BW169" s="126"/>
      <c r="BX169" s="126"/>
      <c r="BY169" s="126"/>
      <c r="BZ169" s="126"/>
      <c r="CA169" s="126"/>
      <c r="CB169" s="126"/>
      <c r="CC169" s="126"/>
      <c r="CD169" s="126"/>
      <c r="CE169" s="126"/>
      <c r="CF169" s="126"/>
      <c r="CG169" s="126"/>
      <c r="CH169" s="126"/>
      <c r="CI169" s="126"/>
      <c r="CJ169" s="126"/>
      <c r="CK169" s="126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</row>
    <row r="170" spans="1:114" ht="12.75" customHeight="1" x14ac:dyDescent="0.2">
      <c r="A170" s="107">
        <v>40252</v>
      </c>
      <c r="B170" s="108">
        <v>59.25</v>
      </c>
      <c r="C170" s="108">
        <v>50.23</v>
      </c>
      <c r="D170" s="108">
        <v>48.18</v>
      </c>
      <c r="E170" s="108">
        <v>59.619999</v>
      </c>
      <c r="F170" s="108">
        <v>34.229999999999997</v>
      </c>
      <c r="G170" s="108">
        <v>41.290000999999997</v>
      </c>
      <c r="U170" s="89">
        <f t="shared" si="11"/>
        <v>-0.25252972853555333</v>
      </c>
      <c r="V170" s="89">
        <f t="shared" si="12"/>
        <v>-0.25252972853555333</v>
      </c>
      <c r="W170" s="126"/>
      <c r="X170" s="126">
        <f t="shared" si="13"/>
        <v>1.0663963568129375E-2</v>
      </c>
      <c r="Y170" s="126">
        <f t="shared" si="10"/>
        <v>-4.1522014144393549E-2</v>
      </c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  <c r="BF170" s="126"/>
      <c r="BG170" s="126"/>
      <c r="BH170" s="126"/>
      <c r="BI170" s="126"/>
      <c r="BJ170" s="126"/>
      <c r="BK170" s="126"/>
      <c r="BL170" s="126"/>
      <c r="BM170" s="126"/>
      <c r="BN170" s="126"/>
      <c r="BO170" s="126"/>
      <c r="BP170" s="126"/>
      <c r="BQ170" s="126"/>
      <c r="BR170" s="126"/>
      <c r="BS170" s="126"/>
      <c r="BT170" s="126"/>
      <c r="BU170" s="126"/>
      <c r="BV170" s="126"/>
      <c r="BW170" s="126"/>
      <c r="BX170" s="126"/>
      <c r="BY170" s="126"/>
      <c r="BZ170" s="126"/>
      <c r="CA170" s="126"/>
      <c r="CB170" s="126"/>
      <c r="CC170" s="126"/>
      <c r="CD170" s="126"/>
      <c r="CE170" s="126"/>
      <c r="CF170" s="126"/>
      <c r="CG170" s="126"/>
      <c r="CH170" s="126"/>
      <c r="CI170" s="126"/>
      <c r="CJ170" s="126"/>
      <c r="CK170" s="126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</row>
    <row r="171" spans="1:114" ht="12.75" customHeight="1" x14ac:dyDescent="0.2">
      <c r="A171" s="107">
        <v>40259</v>
      </c>
      <c r="B171" s="108">
        <v>59.389999000000003</v>
      </c>
      <c r="C171" s="108">
        <v>50.259998000000003</v>
      </c>
      <c r="D171" s="108">
        <v>48.43</v>
      </c>
      <c r="E171" s="108">
        <v>60.040000999999997</v>
      </c>
      <c r="F171" s="108">
        <v>34.209999000000003</v>
      </c>
      <c r="G171" s="108">
        <v>41.240001999999997</v>
      </c>
      <c r="U171" s="89">
        <f t="shared" si="11"/>
        <v>-0.25208332970610092</v>
      </c>
      <c r="V171" s="89">
        <f t="shared" si="12"/>
        <v>-0.25208332970610092</v>
      </c>
      <c r="W171" s="126"/>
      <c r="X171" s="126">
        <f t="shared" si="13"/>
        <v>5.9721282102342954E-4</v>
      </c>
      <c r="Y171" s="126">
        <f t="shared" si="10"/>
        <v>-4.1690026866883619E-2</v>
      </c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  <c r="BF171" s="126"/>
      <c r="BG171" s="126"/>
      <c r="BH171" s="126"/>
      <c r="BI171" s="126"/>
      <c r="BJ171" s="126"/>
      <c r="BK171" s="126"/>
      <c r="BL171" s="126"/>
      <c r="BM171" s="126"/>
      <c r="BN171" s="126"/>
      <c r="BO171" s="126"/>
      <c r="BP171" s="126"/>
      <c r="BQ171" s="126"/>
      <c r="BR171" s="126"/>
      <c r="BS171" s="126"/>
      <c r="BT171" s="126"/>
      <c r="BU171" s="126"/>
      <c r="BV171" s="126"/>
      <c r="BW171" s="126"/>
      <c r="BX171" s="126"/>
      <c r="BY171" s="126"/>
      <c r="BZ171" s="126"/>
      <c r="CA171" s="126"/>
      <c r="CB171" s="126"/>
      <c r="CC171" s="126"/>
      <c r="CD171" s="126"/>
      <c r="CE171" s="126"/>
      <c r="CF171" s="126"/>
      <c r="CG171" s="126"/>
      <c r="CH171" s="126"/>
      <c r="CI171" s="126"/>
      <c r="CJ171" s="126"/>
      <c r="CK171" s="126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</row>
    <row r="172" spans="1:114" ht="12.75" customHeight="1" x14ac:dyDescent="0.2">
      <c r="A172" s="107">
        <v>40266</v>
      </c>
      <c r="B172" s="108">
        <v>60.02</v>
      </c>
      <c r="C172" s="108">
        <v>50.91</v>
      </c>
      <c r="D172" s="108">
        <v>49.07</v>
      </c>
      <c r="E172" s="108">
        <v>60.619999</v>
      </c>
      <c r="F172" s="108">
        <v>35.130001</v>
      </c>
      <c r="G172" s="108">
        <v>43.16</v>
      </c>
      <c r="U172" s="89">
        <f t="shared" si="11"/>
        <v>-0.24241068046476255</v>
      </c>
      <c r="V172" s="89">
        <f t="shared" si="12"/>
        <v>-0.24241068046476255</v>
      </c>
      <c r="W172" s="126"/>
      <c r="X172" s="126">
        <f t="shared" si="13"/>
        <v>1.2932790009263284E-2</v>
      </c>
      <c r="Y172" s="126">
        <f t="shared" si="10"/>
        <v>-4.1484172916568779E-2</v>
      </c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  <c r="BF172" s="126"/>
      <c r="BG172" s="126"/>
      <c r="BH172" s="126"/>
      <c r="BI172" s="126"/>
      <c r="BJ172" s="126"/>
      <c r="BK172" s="126"/>
      <c r="BL172" s="126"/>
      <c r="BM172" s="126"/>
      <c r="BN172" s="126"/>
      <c r="BO172" s="126"/>
      <c r="BP172" s="126"/>
      <c r="BQ172" s="126"/>
      <c r="BR172" s="126"/>
      <c r="BS172" s="126"/>
      <c r="BT172" s="126"/>
      <c r="BU172" s="126"/>
      <c r="BV172" s="126"/>
      <c r="BW172" s="126"/>
      <c r="BX172" s="126"/>
      <c r="BY172" s="126"/>
      <c r="BZ172" s="126"/>
      <c r="CA172" s="126"/>
      <c r="CB172" s="126"/>
      <c r="CC172" s="126"/>
      <c r="CD172" s="126"/>
      <c r="CE172" s="126"/>
      <c r="CF172" s="126"/>
      <c r="CG172" s="126"/>
      <c r="CH172" s="126"/>
      <c r="CI172" s="126"/>
      <c r="CJ172" s="126"/>
      <c r="CK172" s="126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</row>
    <row r="173" spans="1:114" ht="12.75" customHeight="1" x14ac:dyDescent="0.2">
      <c r="A173" s="107">
        <v>40273</v>
      </c>
      <c r="B173" s="108">
        <v>61</v>
      </c>
      <c r="C173" s="108">
        <v>51.66</v>
      </c>
      <c r="D173" s="108">
        <v>50.130001</v>
      </c>
      <c r="E173" s="108">
        <v>62.52</v>
      </c>
      <c r="F173" s="108">
        <v>35.299999</v>
      </c>
      <c r="G173" s="108">
        <v>43.68</v>
      </c>
      <c r="U173" s="89">
        <f t="shared" si="11"/>
        <v>-0.23124996568080203</v>
      </c>
      <c r="V173" s="89">
        <f t="shared" si="12"/>
        <v>-0.23124996568080203</v>
      </c>
      <c r="W173" s="126"/>
      <c r="X173" s="126">
        <f t="shared" si="13"/>
        <v>1.4731879787860835E-2</v>
      </c>
      <c r="Y173" s="126">
        <f t="shared" si="10"/>
        <v>-4.1454172901028964E-2</v>
      </c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  <c r="BF173" s="126"/>
      <c r="BG173" s="126"/>
      <c r="BH173" s="126"/>
      <c r="BI173" s="126"/>
      <c r="BJ173" s="126"/>
      <c r="BK173" s="126"/>
      <c r="BL173" s="126"/>
      <c r="BM173" s="126"/>
      <c r="BN173" s="126"/>
      <c r="BO173" s="126"/>
      <c r="BP173" s="126"/>
      <c r="BQ173" s="126"/>
      <c r="BR173" s="126"/>
      <c r="BS173" s="126"/>
      <c r="BT173" s="126"/>
      <c r="BU173" s="126"/>
      <c r="BV173" s="126"/>
      <c r="BW173" s="126"/>
      <c r="BX173" s="126"/>
      <c r="BY173" s="126"/>
      <c r="BZ173" s="126"/>
      <c r="CA173" s="126"/>
      <c r="CB173" s="126"/>
      <c r="CC173" s="126"/>
      <c r="CD173" s="126"/>
      <c r="CE173" s="126"/>
      <c r="CF173" s="126"/>
      <c r="CG173" s="126"/>
      <c r="CH173" s="126"/>
      <c r="CI173" s="126"/>
      <c r="CJ173" s="126"/>
      <c r="CK173" s="126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</row>
    <row r="174" spans="1:114" ht="12.75" customHeight="1" x14ac:dyDescent="0.2">
      <c r="A174" s="107">
        <v>40280</v>
      </c>
      <c r="B174" s="108">
        <v>61.060001</v>
      </c>
      <c r="C174" s="108">
        <v>51.439999</v>
      </c>
      <c r="D174" s="108">
        <v>49.91</v>
      </c>
      <c r="E174" s="108">
        <v>63.290000999999997</v>
      </c>
      <c r="F174" s="108">
        <v>35.040000999999997</v>
      </c>
      <c r="G174" s="108">
        <v>42.549999</v>
      </c>
      <c r="U174" s="89">
        <f t="shared" si="11"/>
        <v>-0.23452379023171677</v>
      </c>
      <c r="V174" s="89">
        <f t="shared" si="12"/>
        <v>-0.23452379023171677</v>
      </c>
      <c r="W174" s="126"/>
      <c r="X174" s="126">
        <f t="shared" si="13"/>
        <v>-4.2586333720479042E-3</v>
      </c>
      <c r="Y174" s="126">
        <f t="shared" si="10"/>
        <v>-4.1771135500447955E-2</v>
      </c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  <c r="BF174" s="126"/>
      <c r="BG174" s="126"/>
      <c r="BH174" s="126"/>
      <c r="BI174" s="126"/>
      <c r="BJ174" s="126"/>
      <c r="BK174" s="126"/>
      <c r="BL174" s="126"/>
      <c r="BM174" s="126"/>
      <c r="BN174" s="126"/>
      <c r="BO174" s="126"/>
      <c r="BP174" s="126"/>
      <c r="BQ174" s="126"/>
      <c r="BR174" s="126"/>
      <c r="BS174" s="126"/>
      <c r="BT174" s="126"/>
      <c r="BU174" s="126"/>
      <c r="BV174" s="126"/>
      <c r="BW174" s="126"/>
      <c r="BX174" s="126"/>
      <c r="BY174" s="126"/>
      <c r="BZ174" s="126"/>
      <c r="CA174" s="126"/>
      <c r="CB174" s="126"/>
      <c r="CC174" s="126"/>
      <c r="CD174" s="126"/>
      <c r="CE174" s="126"/>
      <c r="CF174" s="126"/>
      <c r="CG174" s="126"/>
      <c r="CH174" s="126"/>
      <c r="CI174" s="126"/>
      <c r="CJ174" s="126"/>
      <c r="CK174" s="126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</row>
    <row r="175" spans="1:114" ht="12.75" customHeight="1" x14ac:dyDescent="0.2">
      <c r="A175" s="107">
        <v>40287</v>
      </c>
      <c r="B175" s="108">
        <v>62.470001000000003</v>
      </c>
      <c r="C175" s="108">
        <v>52.549999</v>
      </c>
      <c r="D175" s="108">
        <v>52.169998</v>
      </c>
      <c r="E175" s="108">
        <v>66.050003000000004</v>
      </c>
      <c r="F175" s="108">
        <v>34.860000999999997</v>
      </c>
      <c r="G175" s="108">
        <v>43.080002</v>
      </c>
      <c r="U175" s="89">
        <f t="shared" si="11"/>
        <v>-0.21800593235145527</v>
      </c>
      <c r="V175" s="89">
        <f t="shared" si="12"/>
        <v>-0.21800593235145527</v>
      </c>
      <c r="W175" s="126"/>
      <c r="X175" s="126">
        <f t="shared" si="13"/>
        <v>2.1578538522133428E-2</v>
      </c>
      <c r="Y175" s="126">
        <f t="shared" si="10"/>
        <v>-4.1340057376217459E-2</v>
      </c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  <c r="BF175" s="126"/>
      <c r="BG175" s="126"/>
      <c r="BH175" s="126"/>
      <c r="BI175" s="126"/>
      <c r="BJ175" s="126"/>
      <c r="BK175" s="126"/>
      <c r="BL175" s="126"/>
      <c r="BM175" s="126"/>
      <c r="BN175" s="126"/>
      <c r="BO175" s="126"/>
      <c r="BP175" s="126"/>
      <c r="BQ175" s="126"/>
      <c r="BR175" s="126"/>
      <c r="BS175" s="126"/>
      <c r="BT175" s="126"/>
      <c r="BU175" s="126"/>
      <c r="BV175" s="126"/>
      <c r="BW175" s="126"/>
      <c r="BX175" s="126"/>
      <c r="BY175" s="126"/>
      <c r="BZ175" s="126"/>
      <c r="CA175" s="126"/>
      <c r="CB175" s="126"/>
      <c r="CC175" s="126"/>
      <c r="CD175" s="126"/>
      <c r="CE175" s="126"/>
      <c r="CF175" s="126"/>
      <c r="CG175" s="126"/>
      <c r="CH175" s="126"/>
      <c r="CI175" s="126"/>
      <c r="CJ175" s="126"/>
      <c r="CK175" s="126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</row>
    <row r="176" spans="1:114" ht="12.75" customHeight="1" x14ac:dyDescent="0.2">
      <c r="A176" s="107">
        <v>40294</v>
      </c>
      <c r="B176" s="108">
        <v>60.889999000000003</v>
      </c>
      <c r="C176" s="108">
        <v>51.369999</v>
      </c>
      <c r="D176" s="108">
        <v>50.5</v>
      </c>
      <c r="E176" s="108">
        <v>63.759998000000003</v>
      </c>
      <c r="F176" s="108">
        <v>33.659999999999997</v>
      </c>
      <c r="G176" s="108">
        <v>42.060001</v>
      </c>
      <c r="U176" s="89">
        <f t="shared" si="11"/>
        <v>-0.2355654569448864</v>
      </c>
      <c r="V176" s="89">
        <f t="shared" si="12"/>
        <v>-0.2355654569448864</v>
      </c>
      <c r="W176" s="126"/>
      <c r="X176" s="126">
        <f t="shared" si="13"/>
        <v>-2.2454805374972464E-2</v>
      </c>
      <c r="Y176" s="126">
        <f t="shared" si="10"/>
        <v>-4.2075449159464685E-2</v>
      </c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  <c r="BF176" s="126"/>
      <c r="BG176" s="126"/>
      <c r="BH176" s="126"/>
      <c r="BI176" s="126"/>
      <c r="BJ176" s="126"/>
      <c r="BK176" s="126"/>
      <c r="BL176" s="126"/>
      <c r="BM176" s="126"/>
      <c r="BN176" s="126"/>
      <c r="BO176" s="126"/>
      <c r="BP176" s="126"/>
      <c r="BQ176" s="126"/>
      <c r="BR176" s="126"/>
      <c r="BS176" s="126"/>
      <c r="BT176" s="126"/>
      <c r="BU176" s="126"/>
      <c r="BV176" s="126"/>
      <c r="BW176" s="126"/>
      <c r="BX176" s="126"/>
      <c r="BY176" s="126"/>
      <c r="BZ176" s="126"/>
      <c r="CA176" s="126"/>
      <c r="CB176" s="126"/>
      <c r="CC176" s="126"/>
      <c r="CD176" s="126"/>
      <c r="CE176" s="126"/>
      <c r="CF176" s="126"/>
      <c r="CG176" s="126"/>
      <c r="CH176" s="126"/>
      <c r="CI176" s="126"/>
      <c r="CJ176" s="126"/>
      <c r="CK176" s="126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</row>
    <row r="177" spans="1:114" ht="12.75" customHeight="1" x14ac:dyDescent="0.2">
      <c r="A177" s="107">
        <v>40301</v>
      </c>
      <c r="B177" s="108">
        <v>56.619999</v>
      </c>
      <c r="C177" s="108">
        <v>48.209999000000003</v>
      </c>
      <c r="D177" s="108">
        <v>46.580002</v>
      </c>
      <c r="E177" s="108">
        <v>58.32</v>
      </c>
      <c r="F177" s="108">
        <v>30.360001</v>
      </c>
      <c r="G177" s="108">
        <v>38.409999999999997</v>
      </c>
      <c r="U177" s="89">
        <f t="shared" si="11"/>
        <v>-0.28258926856797317</v>
      </c>
      <c r="V177" s="89">
        <f t="shared" si="12"/>
        <v>-0.28258926856797317</v>
      </c>
      <c r="W177" s="126"/>
      <c r="X177" s="126">
        <f t="shared" si="13"/>
        <v>-6.1514503825472078E-2</v>
      </c>
      <c r="Y177" s="126">
        <f t="shared" si="10"/>
        <v>-4.2730700173810199E-2</v>
      </c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  <c r="BF177" s="126"/>
      <c r="BG177" s="126"/>
      <c r="BH177" s="126"/>
      <c r="BI177" s="126"/>
      <c r="BJ177" s="126"/>
      <c r="BK177" s="126"/>
      <c r="BL177" s="126"/>
      <c r="BM177" s="126"/>
      <c r="BN177" s="126"/>
      <c r="BO177" s="126"/>
      <c r="BP177" s="126"/>
      <c r="BQ177" s="126"/>
      <c r="BR177" s="126"/>
      <c r="BS177" s="126"/>
      <c r="BT177" s="126"/>
      <c r="BU177" s="126"/>
      <c r="BV177" s="126"/>
      <c r="BW177" s="126"/>
      <c r="BX177" s="126"/>
      <c r="BY177" s="126"/>
      <c r="BZ177" s="126"/>
      <c r="CA177" s="126"/>
      <c r="CB177" s="126"/>
      <c r="CC177" s="126"/>
      <c r="CD177" s="126"/>
      <c r="CE177" s="126"/>
      <c r="CF177" s="126"/>
      <c r="CG177" s="126"/>
      <c r="CH177" s="126"/>
      <c r="CI177" s="126"/>
      <c r="CJ177" s="126"/>
      <c r="CK177" s="126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</row>
    <row r="178" spans="1:114" ht="12.75" customHeight="1" x14ac:dyDescent="0.2">
      <c r="A178" s="107">
        <v>40308</v>
      </c>
      <c r="B178" s="108">
        <v>58.330002</v>
      </c>
      <c r="C178" s="108">
        <v>49.330002</v>
      </c>
      <c r="D178" s="108">
        <v>48.240001999999997</v>
      </c>
      <c r="E178" s="108">
        <v>61.59</v>
      </c>
      <c r="F178" s="108">
        <v>30.950001</v>
      </c>
      <c r="G178" s="108">
        <v>39.669998</v>
      </c>
      <c r="U178" s="89">
        <f t="shared" si="11"/>
        <v>-0.26592255651439978</v>
      </c>
      <c r="V178" s="89">
        <f t="shared" si="12"/>
        <v>-0.26592255651439978</v>
      </c>
      <c r="W178" s="126"/>
      <c r="X178" s="126">
        <f t="shared" si="13"/>
        <v>2.3231757378795903E-2</v>
      </c>
      <c r="Y178" s="126">
        <f t="shared" si="10"/>
        <v>-4.1312515269513878E-2</v>
      </c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  <c r="BF178" s="126"/>
      <c r="BG178" s="126"/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26"/>
      <c r="BV178" s="126"/>
      <c r="BW178" s="126"/>
      <c r="BX178" s="126"/>
      <c r="BY178" s="126"/>
      <c r="BZ178" s="126"/>
      <c r="CA178" s="126"/>
      <c r="CB178" s="126"/>
      <c r="CC178" s="126"/>
      <c r="CD178" s="126"/>
      <c r="CE178" s="126"/>
      <c r="CF178" s="126"/>
      <c r="CG178" s="126"/>
      <c r="CH178" s="126"/>
      <c r="CI178" s="126"/>
      <c r="CJ178" s="126"/>
      <c r="CK178" s="126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</row>
    <row r="179" spans="1:114" ht="12.75" customHeight="1" x14ac:dyDescent="0.2">
      <c r="A179" s="107">
        <v>40315</v>
      </c>
      <c r="B179" s="108">
        <v>55.709999000000003</v>
      </c>
      <c r="C179" s="108">
        <v>47.220001000000003</v>
      </c>
      <c r="D179" s="108">
        <v>45.810001</v>
      </c>
      <c r="E179" s="108">
        <v>57.650002000000001</v>
      </c>
      <c r="F179" s="108">
        <v>29.969999000000001</v>
      </c>
      <c r="G179" s="108">
        <v>37.409999999999997</v>
      </c>
      <c r="U179" s="89">
        <f t="shared" si="11"/>
        <v>-0.297321382320895</v>
      </c>
      <c r="V179" s="89">
        <f t="shared" si="12"/>
        <v>-0.297321382320895</v>
      </c>
      <c r="W179" s="126"/>
      <c r="X179" s="126">
        <f t="shared" si="13"/>
        <v>-4.2773178886147178E-2</v>
      </c>
      <c r="Y179" s="126">
        <f t="shared" si="10"/>
        <v>-4.2415959460636733E-2</v>
      </c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  <c r="BF179" s="126"/>
      <c r="BG179" s="126"/>
      <c r="BH179" s="126"/>
      <c r="BI179" s="126"/>
      <c r="BJ179" s="126"/>
      <c r="BK179" s="126"/>
      <c r="BL179" s="126"/>
      <c r="BM179" s="126"/>
      <c r="BN179" s="126"/>
      <c r="BO179" s="126"/>
      <c r="BP179" s="126"/>
      <c r="BQ179" s="126"/>
      <c r="BR179" s="126"/>
      <c r="BS179" s="126"/>
      <c r="BT179" s="126"/>
      <c r="BU179" s="126"/>
      <c r="BV179" s="126"/>
      <c r="BW179" s="126"/>
      <c r="BX179" s="126"/>
      <c r="BY179" s="126"/>
      <c r="BZ179" s="126"/>
      <c r="CA179" s="126"/>
      <c r="CB179" s="126"/>
      <c r="CC179" s="126"/>
      <c r="CD179" s="126"/>
      <c r="CE179" s="126"/>
      <c r="CF179" s="126"/>
      <c r="CG179" s="126"/>
      <c r="CH179" s="126"/>
      <c r="CI179" s="126"/>
      <c r="CJ179" s="126"/>
      <c r="CK179" s="126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</row>
    <row r="180" spans="1:114" ht="12.75" customHeight="1" x14ac:dyDescent="0.2">
      <c r="A180" s="107">
        <v>40322</v>
      </c>
      <c r="B180" s="108">
        <v>56.09</v>
      </c>
      <c r="C180" s="108">
        <v>47.380001</v>
      </c>
      <c r="D180" s="108">
        <v>46.740001999999997</v>
      </c>
      <c r="E180" s="108">
        <v>58.689999</v>
      </c>
      <c r="F180" s="108">
        <v>29.780000999999999</v>
      </c>
      <c r="G180" s="108">
        <v>38.200001</v>
      </c>
      <c r="U180" s="89">
        <f t="shared" si="11"/>
        <v>-0.2949404298336501</v>
      </c>
      <c r="V180" s="89">
        <f t="shared" si="12"/>
        <v>-0.2949404298336501</v>
      </c>
      <c r="W180" s="126"/>
      <c r="X180" s="126">
        <f t="shared" si="13"/>
        <v>3.3883946762305328E-3</v>
      </c>
      <c r="Y180" s="126">
        <f t="shared" si="10"/>
        <v>-4.1643424141614566E-2</v>
      </c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  <c r="BF180" s="126"/>
      <c r="BG180" s="126"/>
      <c r="BH180" s="126"/>
      <c r="BI180" s="126"/>
      <c r="BJ180" s="126"/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26"/>
      <c r="BV180" s="126"/>
      <c r="BW180" s="126"/>
      <c r="BX180" s="126"/>
      <c r="BY180" s="126"/>
      <c r="BZ180" s="126"/>
      <c r="CA180" s="126"/>
      <c r="CB180" s="126"/>
      <c r="CC180" s="126"/>
      <c r="CD180" s="126"/>
      <c r="CE180" s="126"/>
      <c r="CF180" s="126"/>
      <c r="CG180" s="126"/>
      <c r="CH180" s="126"/>
      <c r="CI180" s="126"/>
      <c r="CJ180" s="126"/>
      <c r="CK180" s="126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</row>
    <row r="181" spans="1:114" ht="12.75" customHeight="1" x14ac:dyDescent="0.2">
      <c r="A181" s="107">
        <v>40330</v>
      </c>
      <c r="B181" s="108">
        <v>54.669998</v>
      </c>
      <c r="C181" s="108">
        <v>46.119999</v>
      </c>
      <c r="D181" s="108">
        <v>45.139999000000003</v>
      </c>
      <c r="E181" s="108">
        <v>55.799999</v>
      </c>
      <c r="F181" s="108">
        <v>28.950001</v>
      </c>
      <c r="G181" s="108">
        <v>37.409999999999997</v>
      </c>
      <c r="U181" s="89">
        <f t="shared" si="11"/>
        <v>-0.31369046043260984</v>
      </c>
      <c r="V181" s="89">
        <f t="shared" si="12"/>
        <v>-0.31369046043260984</v>
      </c>
      <c r="W181" s="126"/>
      <c r="X181" s="126">
        <f t="shared" si="13"/>
        <v>-2.6593541017443156E-2</v>
      </c>
      <c r="Y181" s="126">
        <f t="shared" si="10"/>
        <v>-4.214474881789667E-2</v>
      </c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  <c r="BF181" s="126"/>
      <c r="BG181" s="126"/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26"/>
      <c r="BV181" s="126"/>
      <c r="BW181" s="126"/>
      <c r="BX181" s="126"/>
      <c r="BY181" s="126"/>
      <c r="BZ181" s="126"/>
      <c r="CA181" s="126"/>
      <c r="CB181" s="126"/>
      <c r="CC181" s="126"/>
      <c r="CD181" s="126"/>
      <c r="CE181" s="126"/>
      <c r="CF181" s="126"/>
      <c r="CG181" s="126"/>
      <c r="CH181" s="126"/>
      <c r="CI181" s="126"/>
      <c r="CJ181" s="126"/>
      <c r="CK181" s="126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</row>
    <row r="182" spans="1:114" ht="12.75" customHeight="1" x14ac:dyDescent="0.2">
      <c r="A182" s="107">
        <v>40336</v>
      </c>
      <c r="B182" s="108">
        <v>55.990001999999997</v>
      </c>
      <c r="C182" s="108">
        <v>47.48</v>
      </c>
      <c r="D182" s="108">
        <v>46.759998000000003</v>
      </c>
      <c r="E182" s="108">
        <v>57.5</v>
      </c>
      <c r="F182" s="108">
        <v>30.190000999999999</v>
      </c>
      <c r="G182" s="108">
        <v>38.869999</v>
      </c>
      <c r="U182" s="89">
        <f t="shared" si="11"/>
        <v>-0.29345234941007514</v>
      </c>
      <c r="V182" s="89">
        <f t="shared" si="12"/>
        <v>-0.29345234941007514</v>
      </c>
      <c r="W182" s="126"/>
      <c r="X182" s="126">
        <f t="shared" si="13"/>
        <v>2.9488313735652971E-2</v>
      </c>
      <c r="Y182" s="126">
        <f t="shared" si="10"/>
        <v>-4.1208327508853705E-2</v>
      </c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126"/>
      <c r="BV182" s="126"/>
      <c r="BW182" s="126"/>
      <c r="BX182" s="126"/>
      <c r="BY182" s="126"/>
      <c r="BZ182" s="126"/>
      <c r="CA182" s="126"/>
      <c r="CB182" s="126"/>
      <c r="CC182" s="126"/>
      <c r="CD182" s="126"/>
      <c r="CE182" s="126"/>
      <c r="CF182" s="126"/>
      <c r="CG182" s="126"/>
      <c r="CH182" s="126"/>
      <c r="CI182" s="126"/>
      <c r="CJ182" s="126"/>
      <c r="CK182" s="126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</row>
    <row r="183" spans="1:114" ht="12.75" customHeight="1" x14ac:dyDescent="0.2">
      <c r="A183" s="107">
        <v>40343</v>
      </c>
      <c r="B183" s="108">
        <v>57.34</v>
      </c>
      <c r="C183" s="108">
        <v>48.580002</v>
      </c>
      <c r="D183" s="108">
        <v>47.91</v>
      </c>
      <c r="E183" s="108">
        <v>58.939999</v>
      </c>
      <c r="F183" s="108">
        <v>31.24</v>
      </c>
      <c r="G183" s="108">
        <v>40.060001</v>
      </c>
      <c r="U183" s="89">
        <f t="shared" si="11"/>
        <v>-0.2770832712983603</v>
      </c>
      <c r="V183" s="89">
        <f t="shared" si="12"/>
        <v>-0.2770832712983603</v>
      </c>
      <c r="W183" s="126"/>
      <c r="X183" s="126">
        <f t="shared" si="13"/>
        <v>2.3167691659646161E-2</v>
      </c>
      <c r="Y183" s="126">
        <f t="shared" si="10"/>
        <v>-4.1313582492705156E-2</v>
      </c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26"/>
      <c r="BV183" s="126"/>
      <c r="BW183" s="126"/>
      <c r="BX183" s="126"/>
      <c r="BY183" s="126"/>
      <c r="BZ183" s="126"/>
      <c r="CA183" s="126"/>
      <c r="CB183" s="126"/>
      <c r="CC183" s="126"/>
      <c r="CD183" s="126"/>
      <c r="CE183" s="126"/>
      <c r="CF183" s="126"/>
      <c r="CG183" s="126"/>
      <c r="CH183" s="126"/>
      <c r="CI183" s="126"/>
      <c r="CJ183" s="126"/>
      <c r="CK183" s="126"/>
      <c r="CL183" s="87"/>
      <c r="CM183" s="87"/>
      <c r="CN183" s="87"/>
      <c r="CO183" s="87"/>
      <c r="CP183" s="87"/>
      <c r="CQ183" s="87"/>
      <c r="CR183" s="87"/>
      <c r="CS183" s="87"/>
      <c r="CT183" s="87"/>
      <c r="CU183" s="87"/>
      <c r="CV183" s="87"/>
      <c r="CW183" s="87"/>
      <c r="CX183" s="87"/>
      <c r="CY183" s="87"/>
      <c r="CZ183" s="87"/>
      <c r="DA183" s="87"/>
      <c r="DB183" s="87"/>
      <c r="DC183" s="87"/>
      <c r="DD183" s="87"/>
      <c r="DE183" s="87"/>
      <c r="DF183" s="87"/>
      <c r="DG183" s="87"/>
      <c r="DH183" s="87"/>
      <c r="DI183" s="87"/>
      <c r="DJ183" s="87"/>
    </row>
    <row r="184" spans="1:114" ht="12.75" customHeight="1" x14ac:dyDescent="0.2">
      <c r="A184" s="107">
        <v>40350</v>
      </c>
      <c r="B184" s="108">
        <v>55.049999</v>
      </c>
      <c r="C184" s="108">
        <v>46.59</v>
      </c>
      <c r="D184" s="108">
        <v>46.049999</v>
      </c>
      <c r="E184" s="108">
        <v>56.970001000000003</v>
      </c>
      <c r="F184" s="108">
        <v>30.690000999999999</v>
      </c>
      <c r="G184" s="108">
        <v>40.049999</v>
      </c>
      <c r="U184" s="89">
        <f t="shared" si="11"/>
        <v>-0.30669639762037482</v>
      </c>
      <c r="V184" s="89">
        <f t="shared" si="12"/>
        <v>-0.30669639762037482</v>
      </c>
      <c r="W184" s="126"/>
      <c r="X184" s="126">
        <f t="shared" si="13"/>
        <v>-4.0963398889938274E-2</v>
      </c>
      <c r="Y184" s="126">
        <f t="shared" si="10"/>
        <v>-4.2385599649153179E-2</v>
      </c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26"/>
      <c r="BV184" s="126"/>
      <c r="BW184" s="126"/>
      <c r="BX184" s="126"/>
      <c r="BY184" s="126"/>
      <c r="BZ184" s="126"/>
      <c r="CA184" s="126"/>
      <c r="CB184" s="126"/>
      <c r="CC184" s="126"/>
      <c r="CD184" s="126"/>
      <c r="CE184" s="126"/>
      <c r="CF184" s="126"/>
      <c r="CG184" s="126"/>
      <c r="CH184" s="126"/>
      <c r="CI184" s="126"/>
      <c r="CJ184" s="126"/>
      <c r="CK184" s="126"/>
      <c r="CL184" s="87"/>
      <c r="CM184" s="87"/>
      <c r="CN184" s="87"/>
      <c r="CO184" s="87"/>
      <c r="CP184" s="87"/>
      <c r="CQ184" s="87"/>
      <c r="CR184" s="87"/>
      <c r="CS184" s="87"/>
      <c r="CT184" s="87"/>
      <c r="CU184" s="87"/>
      <c r="CV184" s="87"/>
      <c r="CW184" s="87"/>
      <c r="CX184" s="87"/>
      <c r="CY184" s="87"/>
      <c r="CZ184" s="87"/>
      <c r="DA184" s="87"/>
      <c r="DB184" s="87"/>
      <c r="DC184" s="87"/>
      <c r="DD184" s="87"/>
      <c r="DE184" s="87"/>
      <c r="DF184" s="87"/>
      <c r="DG184" s="87"/>
      <c r="DH184" s="87"/>
      <c r="DI184" s="87"/>
      <c r="DJ184" s="87"/>
    </row>
    <row r="185" spans="1:114" ht="12.75" customHeight="1" x14ac:dyDescent="0.2">
      <c r="A185" s="107">
        <v>40357</v>
      </c>
      <c r="B185" s="108">
        <v>52.080002</v>
      </c>
      <c r="C185" s="108">
        <v>44.169998</v>
      </c>
      <c r="D185" s="108">
        <v>43.169998</v>
      </c>
      <c r="E185" s="108">
        <v>52.990001999999997</v>
      </c>
      <c r="F185" s="108">
        <v>29.52</v>
      </c>
      <c r="G185" s="108">
        <v>38.299999</v>
      </c>
      <c r="U185" s="89">
        <f t="shared" si="11"/>
        <v>-0.34270833375186016</v>
      </c>
      <c r="V185" s="89">
        <f t="shared" si="12"/>
        <v>-0.34270833375186016</v>
      </c>
      <c r="W185" s="126"/>
      <c r="X185" s="126">
        <f t="shared" si="13"/>
        <v>-5.1942519854045965E-2</v>
      </c>
      <c r="Y185" s="126">
        <f t="shared" si="10"/>
        <v>-4.2569869706544888E-2</v>
      </c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  <c r="BF185" s="126"/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126"/>
      <c r="BV185" s="126"/>
      <c r="BW185" s="126"/>
      <c r="BX185" s="126"/>
      <c r="BY185" s="126"/>
      <c r="BZ185" s="126"/>
      <c r="CA185" s="126"/>
      <c r="CB185" s="126"/>
      <c r="CC185" s="126"/>
      <c r="CD185" s="126"/>
      <c r="CE185" s="126"/>
      <c r="CF185" s="126"/>
      <c r="CG185" s="126"/>
      <c r="CH185" s="126"/>
      <c r="CI185" s="126"/>
      <c r="CJ185" s="126"/>
      <c r="CK185" s="126"/>
      <c r="CL185" s="87"/>
      <c r="CM185" s="87"/>
      <c r="CN185" s="87"/>
      <c r="CO185" s="87"/>
      <c r="CP185" s="87"/>
      <c r="CQ185" s="87"/>
      <c r="CR185" s="87"/>
      <c r="CS185" s="87"/>
      <c r="CT185" s="87"/>
      <c r="CU185" s="87"/>
      <c r="CV185" s="87"/>
      <c r="CW185" s="87"/>
      <c r="CX185" s="87"/>
      <c r="CY185" s="87"/>
      <c r="CZ185" s="87"/>
      <c r="DA185" s="87"/>
      <c r="DB185" s="87"/>
      <c r="DC185" s="87"/>
      <c r="DD185" s="87"/>
      <c r="DE185" s="87"/>
      <c r="DF185" s="87"/>
      <c r="DG185" s="87"/>
      <c r="DH185" s="87"/>
      <c r="DI185" s="87"/>
      <c r="DJ185" s="87"/>
    </row>
    <row r="186" spans="1:114" ht="12.75" customHeight="1" x14ac:dyDescent="0.2">
      <c r="A186" s="107">
        <v>40365</v>
      </c>
      <c r="B186" s="108">
        <v>54.889999000000003</v>
      </c>
      <c r="C186" s="108">
        <v>46.709999000000003</v>
      </c>
      <c r="D186" s="108">
        <v>45.860000999999997</v>
      </c>
      <c r="E186" s="108">
        <v>55.91</v>
      </c>
      <c r="F186" s="108">
        <v>31.450001</v>
      </c>
      <c r="G186" s="108">
        <v>40.479999999999997</v>
      </c>
      <c r="U186" s="89">
        <f t="shared" si="11"/>
        <v>-0.30491069813589422</v>
      </c>
      <c r="V186" s="89">
        <f t="shared" si="12"/>
        <v>-0.30491069813589422</v>
      </c>
      <c r="W186" s="126"/>
      <c r="X186" s="126">
        <f t="shared" si="13"/>
        <v>5.7505119198782984E-2</v>
      </c>
      <c r="Y186" s="126">
        <f t="shared" si="10"/>
        <v>-4.0742638763732755E-2</v>
      </c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26"/>
      <c r="BV186" s="126"/>
      <c r="BW186" s="126"/>
      <c r="BX186" s="126"/>
      <c r="BY186" s="126"/>
      <c r="BZ186" s="126"/>
      <c r="CA186" s="126"/>
      <c r="CB186" s="126"/>
      <c r="CC186" s="126"/>
      <c r="CD186" s="126"/>
      <c r="CE186" s="126"/>
      <c r="CF186" s="126"/>
      <c r="CG186" s="126"/>
      <c r="CH186" s="126"/>
      <c r="CI186" s="126"/>
      <c r="CJ186" s="126"/>
      <c r="CK186" s="126"/>
      <c r="CL186" s="87"/>
      <c r="CM186" s="87"/>
      <c r="CN186" s="87"/>
      <c r="CO186" s="87"/>
      <c r="CP186" s="87"/>
      <c r="CQ186" s="87"/>
      <c r="CR186" s="87"/>
      <c r="CS186" s="87"/>
      <c r="CT186" s="87"/>
      <c r="CU186" s="87"/>
      <c r="CV186" s="87"/>
      <c r="CW186" s="87"/>
      <c r="CX186" s="87"/>
      <c r="CY186" s="87"/>
      <c r="CZ186" s="87"/>
      <c r="DA186" s="87"/>
      <c r="DB186" s="87"/>
      <c r="DC186" s="87"/>
      <c r="DD186" s="87"/>
      <c r="DE186" s="87"/>
      <c r="DF186" s="87"/>
      <c r="DG186" s="87"/>
      <c r="DH186" s="87"/>
      <c r="DI186" s="87"/>
      <c r="DJ186" s="87"/>
    </row>
    <row r="187" spans="1:114" ht="12.75" customHeight="1" x14ac:dyDescent="0.2">
      <c r="A187" s="107">
        <v>40371</v>
      </c>
      <c r="B187" s="108">
        <v>54.23</v>
      </c>
      <c r="C187" s="108">
        <v>45.93</v>
      </c>
      <c r="D187" s="108">
        <v>44.84</v>
      </c>
      <c r="E187" s="108">
        <v>54.540000999999997</v>
      </c>
      <c r="F187" s="108">
        <v>31.120000999999998</v>
      </c>
      <c r="G187" s="108">
        <v>39.369999</v>
      </c>
      <c r="U187" s="89">
        <f t="shared" si="11"/>
        <v>-0.31651782663026007</v>
      </c>
      <c r="V187" s="89">
        <f t="shared" si="12"/>
        <v>-0.31651782663026007</v>
      </c>
      <c r="W187" s="126"/>
      <c r="X187" s="126">
        <f t="shared" si="13"/>
        <v>-1.6698758653366785E-2</v>
      </c>
      <c r="Y187" s="126">
        <f t="shared" si="10"/>
        <v>-4.1979120279769751E-2</v>
      </c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  <c r="BF187" s="126"/>
      <c r="BG187" s="126"/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26"/>
      <c r="BU187" s="126"/>
      <c r="BV187" s="126"/>
      <c r="BW187" s="126"/>
      <c r="BX187" s="126"/>
      <c r="BY187" s="126"/>
      <c r="BZ187" s="126"/>
      <c r="CA187" s="126"/>
      <c r="CB187" s="126"/>
      <c r="CC187" s="126"/>
      <c r="CD187" s="126"/>
      <c r="CE187" s="126"/>
      <c r="CF187" s="126"/>
      <c r="CG187" s="126"/>
      <c r="CH187" s="126"/>
      <c r="CI187" s="126"/>
      <c r="CJ187" s="126"/>
      <c r="CK187" s="126"/>
      <c r="CL187" s="87"/>
      <c r="CM187" s="87"/>
      <c r="CN187" s="87"/>
      <c r="CO187" s="87"/>
      <c r="CP187" s="87"/>
      <c r="CQ187" s="87"/>
      <c r="CR187" s="87"/>
      <c r="CS187" s="87"/>
      <c r="CT187" s="87"/>
      <c r="CU187" s="87"/>
      <c r="CV187" s="87"/>
      <c r="CW187" s="87"/>
      <c r="CX187" s="87"/>
      <c r="CY187" s="87"/>
      <c r="CZ187" s="87"/>
      <c r="DA187" s="87"/>
      <c r="DB187" s="87"/>
      <c r="DC187" s="87"/>
      <c r="DD187" s="87"/>
      <c r="DE187" s="87"/>
      <c r="DF187" s="87"/>
      <c r="DG187" s="87"/>
      <c r="DH187" s="87"/>
      <c r="DI187" s="87"/>
      <c r="DJ187" s="87"/>
    </row>
    <row r="188" spans="1:114" ht="12.75" customHeight="1" x14ac:dyDescent="0.2">
      <c r="A188" s="107">
        <v>40378</v>
      </c>
      <c r="B188" s="108">
        <v>56.259998000000003</v>
      </c>
      <c r="C188" s="108">
        <v>47.43</v>
      </c>
      <c r="D188" s="108">
        <v>46.889999000000003</v>
      </c>
      <c r="E188" s="108">
        <v>57.790000999999997</v>
      </c>
      <c r="F188" s="108">
        <v>32.389999000000003</v>
      </c>
      <c r="G188" s="108">
        <v>41.650002000000001</v>
      </c>
      <c r="U188" s="89">
        <f t="shared" si="11"/>
        <v>-0.29419639706233913</v>
      </c>
      <c r="V188" s="89">
        <f t="shared" si="12"/>
        <v>-0.29419639706233913</v>
      </c>
      <c r="W188" s="126"/>
      <c r="X188" s="126">
        <f t="shared" si="13"/>
        <v>3.2658393207054104E-2</v>
      </c>
      <c r="Y188" s="126">
        <f t="shared" si="10"/>
        <v>-4.1155564398813287E-2</v>
      </c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  <c r="BF188" s="126"/>
      <c r="BG188" s="126"/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26"/>
      <c r="BV188" s="126"/>
      <c r="BW188" s="126"/>
      <c r="BX188" s="126"/>
      <c r="BY188" s="126"/>
      <c r="BZ188" s="126"/>
      <c r="CA188" s="126"/>
      <c r="CB188" s="126"/>
      <c r="CC188" s="126"/>
      <c r="CD188" s="126"/>
      <c r="CE188" s="126"/>
      <c r="CF188" s="126"/>
      <c r="CG188" s="126"/>
      <c r="CH188" s="126"/>
      <c r="CI188" s="126"/>
      <c r="CJ188" s="126"/>
      <c r="CK188" s="126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C188" s="87"/>
      <c r="DD188" s="87"/>
      <c r="DE188" s="87"/>
      <c r="DF188" s="87"/>
      <c r="DG188" s="87"/>
      <c r="DH188" s="87"/>
      <c r="DI188" s="87"/>
      <c r="DJ188" s="87"/>
    </row>
    <row r="189" spans="1:114" ht="12.75" customHeight="1" x14ac:dyDescent="0.2">
      <c r="A189" s="107">
        <v>40385</v>
      </c>
      <c r="B189" s="108">
        <v>56.25</v>
      </c>
      <c r="C189" s="108">
        <v>47.599997999999999</v>
      </c>
      <c r="D189" s="108">
        <v>46.759998000000003</v>
      </c>
      <c r="E189" s="108">
        <v>57.919998</v>
      </c>
      <c r="F189" s="108">
        <v>32.650002000000001</v>
      </c>
      <c r="G189" s="108">
        <v>41.869999</v>
      </c>
      <c r="U189" s="89">
        <f t="shared" si="11"/>
        <v>-0.29166666480654746</v>
      </c>
      <c r="V189" s="89">
        <f t="shared" si="12"/>
        <v>-0.29166666480654746</v>
      </c>
      <c r="W189" s="126"/>
      <c r="X189" s="126">
        <f t="shared" si="13"/>
        <v>3.5841872232764693E-3</v>
      </c>
      <c r="Y189" s="126">
        <f t="shared" si="10"/>
        <v>-4.1640155634669107E-2</v>
      </c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26"/>
      <c r="BY189" s="126"/>
      <c r="BZ189" s="126"/>
      <c r="CA189" s="126"/>
      <c r="CB189" s="126"/>
      <c r="CC189" s="126"/>
      <c r="CD189" s="126"/>
      <c r="CE189" s="126"/>
      <c r="CF189" s="126"/>
      <c r="CG189" s="126"/>
      <c r="CH189" s="126"/>
      <c r="CI189" s="126"/>
      <c r="CJ189" s="126"/>
      <c r="CK189" s="126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C189" s="87"/>
      <c r="DD189" s="87"/>
      <c r="DE189" s="87"/>
      <c r="DF189" s="87"/>
      <c r="DG189" s="87"/>
      <c r="DH189" s="87"/>
      <c r="DI189" s="87"/>
      <c r="DJ189" s="87"/>
    </row>
    <row r="190" spans="1:114" ht="12.75" customHeight="1" x14ac:dyDescent="0.2">
      <c r="A190" s="107">
        <v>40392</v>
      </c>
      <c r="B190" s="108">
        <v>57.27</v>
      </c>
      <c r="C190" s="108">
        <v>48.459999000000003</v>
      </c>
      <c r="D190" s="108">
        <v>47.389999000000003</v>
      </c>
      <c r="E190" s="108">
        <v>58.150002000000001</v>
      </c>
      <c r="F190" s="108">
        <v>33.759998000000003</v>
      </c>
      <c r="G190" s="108">
        <v>42.639999000000003</v>
      </c>
      <c r="U190" s="89">
        <f t="shared" si="11"/>
        <v>-0.278869030306653</v>
      </c>
      <c r="V190" s="89">
        <f t="shared" si="12"/>
        <v>-0.278869030306653</v>
      </c>
      <c r="W190" s="126"/>
      <c r="X190" s="126">
        <f t="shared" si="13"/>
        <v>1.8067248658287793E-2</v>
      </c>
      <c r="Y190" s="126">
        <f t="shared" si="10"/>
        <v>-4.1398570671367818E-2</v>
      </c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6"/>
      <c r="BV190" s="126"/>
      <c r="BW190" s="126"/>
      <c r="BX190" s="126"/>
      <c r="BY190" s="126"/>
      <c r="BZ190" s="126"/>
      <c r="CA190" s="126"/>
      <c r="CB190" s="126"/>
      <c r="CC190" s="126"/>
      <c r="CD190" s="126"/>
      <c r="CE190" s="126"/>
      <c r="CF190" s="126"/>
      <c r="CG190" s="126"/>
      <c r="CH190" s="126"/>
      <c r="CI190" s="126"/>
      <c r="CJ190" s="126"/>
      <c r="CK190" s="126"/>
      <c r="CL190" s="87"/>
      <c r="CM190" s="87"/>
      <c r="CN190" s="87"/>
      <c r="CO190" s="87"/>
      <c r="CP190" s="87"/>
      <c r="CQ190" s="87"/>
      <c r="CR190" s="87"/>
      <c r="CS190" s="87"/>
      <c r="CT190" s="87"/>
      <c r="CU190" s="87"/>
      <c r="CV190" s="87"/>
      <c r="CW190" s="87"/>
      <c r="CX190" s="87"/>
      <c r="CY190" s="87"/>
      <c r="CZ190" s="87"/>
      <c r="DA190" s="87"/>
      <c r="DB190" s="87"/>
      <c r="DC190" s="87"/>
      <c r="DD190" s="87"/>
      <c r="DE190" s="87"/>
      <c r="DF190" s="87"/>
      <c r="DG190" s="87"/>
      <c r="DH190" s="87"/>
      <c r="DI190" s="87"/>
      <c r="DJ190" s="87"/>
    </row>
    <row r="191" spans="1:114" ht="12.75" customHeight="1" x14ac:dyDescent="0.2">
      <c r="A191" s="107">
        <v>40399</v>
      </c>
      <c r="B191" s="108">
        <v>55</v>
      </c>
      <c r="C191" s="108">
        <v>46.799999</v>
      </c>
      <c r="D191" s="108">
        <v>45.259998000000003</v>
      </c>
      <c r="E191" s="108">
        <v>54.869999</v>
      </c>
      <c r="F191" s="108">
        <v>31.889999</v>
      </c>
      <c r="G191" s="108">
        <v>41.310001</v>
      </c>
      <c r="U191" s="89">
        <f t="shared" si="11"/>
        <v>-0.30357141236181895</v>
      </c>
      <c r="V191" s="89">
        <f t="shared" si="12"/>
        <v>-0.30357141236181895</v>
      </c>
      <c r="W191" s="126"/>
      <c r="X191" s="126">
        <f t="shared" si="13"/>
        <v>-3.4255056422927366E-2</v>
      </c>
      <c r="Y191" s="126">
        <f t="shared" si="10"/>
        <v>-4.2273115912353949E-2</v>
      </c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26"/>
      <c r="BY191" s="126"/>
      <c r="BZ191" s="126"/>
      <c r="CA191" s="126"/>
      <c r="CB191" s="126"/>
      <c r="CC191" s="126"/>
      <c r="CD191" s="126"/>
      <c r="CE191" s="126"/>
      <c r="CF191" s="126"/>
      <c r="CG191" s="126"/>
      <c r="CH191" s="126"/>
      <c r="CI191" s="126"/>
      <c r="CJ191" s="126"/>
      <c r="CK191" s="126"/>
      <c r="CL191" s="87"/>
      <c r="CM191" s="87"/>
      <c r="CN191" s="87"/>
      <c r="CO191" s="87"/>
      <c r="CP191" s="87"/>
      <c r="CQ191" s="87"/>
      <c r="CR191" s="87"/>
      <c r="CS191" s="87"/>
      <c r="CT191" s="87"/>
      <c r="CU191" s="87"/>
      <c r="CV191" s="87"/>
      <c r="CW191" s="87"/>
      <c r="CX191" s="87"/>
      <c r="CY191" s="87"/>
      <c r="CZ191" s="87"/>
      <c r="DA191" s="87"/>
      <c r="DB191" s="87"/>
      <c r="DC191" s="87"/>
      <c r="DD191" s="87"/>
      <c r="DE191" s="87"/>
      <c r="DF191" s="87"/>
      <c r="DG191" s="87"/>
      <c r="DH191" s="87"/>
      <c r="DI191" s="87"/>
      <c r="DJ191" s="87"/>
    </row>
    <row r="192" spans="1:114" ht="12.75" customHeight="1" x14ac:dyDescent="0.2">
      <c r="A192" s="107">
        <v>40406</v>
      </c>
      <c r="B192" s="108">
        <v>54.689999</v>
      </c>
      <c r="C192" s="108">
        <v>46.240001999999997</v>
      </c>
      <c r="D192" s="108">
        <v>45.09</v>
      </c>
      <c r="E192" s="108">
        <v>54.810001</v>
      </c>
      <c r="F192" s="108">
        <v>31.709999</v>
      </c>
      <c r="G192" s="108">
        <v>41.68</v>
      </c>
      <c r="U192" s="89">
        <f t="shared" si="11"/>
        <v>-0.31190470142431703</v>
      </c>
      <c r="V192" s="89">
        <f t="shared" si="12"/>
        <v>-0.31190470142431703</v>
      </c>
      <c r="W192" s="126"/>
      <c r="X192" s="126">
        <f t="shared" si="13"/>
        <v>-1.1965748118926256E-2</v>
      </c>
      <c r="Y192" s="126">
        <f t="shared" si="10"/>
        <v>-4.1899956871935817E-2</v>
      </c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  <c r="BF192" s="126"/>
      <c r="BG192" s="126"/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26"/>
      <c r="BV192" s="126"/>
      <c r="BW192" s="126"/>
      <c r="BX192" s="126"/>
      <c r="BY192" s="126"/>
      <c r="BZ192" s="126"/>
      <c r="CA192" s="126"/>
      <c r="CB192" s="126"/>
      <c r="CC192" s="126"/>
      <c r="CD192" s="126"/>
      <c r="CE192" s="126"/>
      <c r="CF192" s="126"/>
      <c r="CG192" s="126"/>
      <c r="CH192" s="126"/>
      <c r="CI192" s="126"/>
      <c r="CJ192" s="126"/>
      <c r="CK192" s="126"/>
      <c r="CL192" s="87"/>
      <c r="CM192" s="87"/>
      <c r="CN192" s="87"/>
      <c r="CO192" s="87"/>
      <c r="CP192" s="87"/>
      <c r="CQ192" s="87"/>
      <c r="CR192" s="87"/>
      <c r="CS192" s="87"/>
      <c r="CT192" s="87"/>
      <c r="CU192" s="87"/>
      <c r="CV192" s="87"/>
      <c r="CW192" s="87"/>
      <c r="CX192" s="87"/>
      <c r="CY192" s="87"/>
      <c r="CZ192" s="87"/>
      <c r="DA192" s="87"/>
      <c r="DB192" s="87"/>
      <c r="DC192" s="87"/>
      <c r="DD192" s="87"/>
      <c r="DE192" s="87"/>
      <c r="DF192" s="87"/>
      <c r="DG192" s="87"/>
      <c r="DH192" s="87"/>
      <c r="DI192" s="87"/>
      <c r="DJ192" s="87"/>
    </row>
    <row r="193" spans="1:114" ht="12.75" customHeight="1" x14ac:dyDescent="0.2">
      <c r="A193" s="107">
        <v>40413</v>
      </c>
      <c r="B193" s="108">
        <v>54.380001</v>
      </c>
      <c r="C193" s="108">
        <v>46.150002000000001</v>
      </c>
      <c r="D193" s="108">
        <v>45.099997999999999</v>
      </c>
      <c r="E193" s="108">
        <v>55.130001</v>
      </c>
      <c r="F193" s="108">
        <v>31.809999000000001</v>
      </c>
      <c r="G193" s="108">
        <v>41.209999000000003</v>
      </c>
      <c r="U193" s="89">
        <f t="shared" si="11"/>
        <v>-0.31324398719839219</v>
      </c>
      <c r="V193" s="89">
        <f t="shared" si="12"/>
        <v>-0.31324398719839219</v>
      </c>
      <c r="W193" s="126"/>
      <c r="X193" s="126">
        <f t="shared" si="13"/>
        <v>-1.9463666978214444E-3</v>
      </c>
      <c r="Y193" s="126">
        <f t="shared" si="10"/>
        <v>-4.1732507733436348E-2</v>
      </c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26"/>
      <c r="BY193" s="126"/>
      <c r="BZ193" s="126"/>
      <c r="CA193" s="126"/>
      <c r="CB193" s="126"/>
      <c r="CC193" s="126"/>
      <c r="CD193" s="126"/>
      <c r="CE193" s="126"/>
      <c r="CF193" s="126"/>
      <c r="CG193" s="126"/>
      <c r="CH193" s="126"/>
      <c r="CI193" s="126"/>
      <c r="CJ193" s="126"/>
      <c r="CK193" s="126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</row>
    <row r="194" spans="1:114" ht="12.75" customHeight="1" x14ac:dyDescent="0.2">
      <c r="A194" s="107">
        <v>40420</v>
      </c>
      <c r="B194" s="108">
        <v>56.490001999999997</v>
      </c>
      <c r="C194" s="108">
        <v>47.919998</v>
      </c>
      <c r="D194" s="108">
        <v>47.060001</v>
      </c>
      <c r="E194" s="108">
        <v>57.490001999999997</v>
      </c>
      <c r="F194" s="108">
        <v>33.07</v>
      </c>
      <c r="G194" s="108">
        <v>42.650002000000001</v>
      </c>
      <c r="U194" s="89">
        <f t="shared" si="11"/>
        <v>-0.28690475983205765</v>
      </c>
      <c r="V194" s="89">
        <f t="shared" si="12"/>
        <v>-0.28690475983205765</v>
      </c>
      <c r="W194" s="126"/>
      <c r="X194" s="126">
        <f t="shared" si="13"/>
        <v>3.8353107763678951E-2</v>
      </c>
      <c r="Y194" s="126">
        <f t="shared" si="10"/>
        <v>-4.1060826401191318E-2</v>
      </c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  <c r="BF194" s="126"/>
      <c r="BG194" s="126"/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26"/>
      <c r="BY194" s="126"/>
      <c r="BZ194" s="126"/>
      <c r="CA194" s="126"/>
      <c r="CB194" s="126"/>
      <c r="CC194" s="126"/>
      <c r="CD194" s="126"/>
      <c r="CE194" s="126"/>
      <c r="CF194" s="126"/>
      <c r="CG194" s="126"/>
      <c r="CH194" s="126"/>
      <c r="CI194" s="126"/>
      <c r="CJ194" s="126"/>
      <c r="CK194" s="126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</row>
    <row r="195" spans="1:114" ht="12.75" customHeight="1" x14ac:dyDescent="0.2">
      <c r="A195" s="107">
        <v>40428</v>
      </c>
      <c r="B195" s="108">
        <v>56.689999</v>
      </c>
      <c r="C195" s="108">
        <v>48.16</v>
      </c>
      <c r="D195" s="108">
        <v>46.790000999999997</v>
      </c>
      <c r="E195" s="108">
        <v>56.950001</v>
      </c>
      <c r="F195" s="108">
        <v>33.259998000000003</v>
      </c>
      <c r="G195" s="108">
        <v>42.93</v>
      </c>
      <c r="U195" s="89">
        <f t="shared" si="11"/>
        <v>-0.28333330133928425</v>
      </c>
      <c r="V195" s="89">
        <f t="shared" si="12"/>
        <v>-0.28333330133928425</v>
      </c>
      <c r="W195" s="126"/>
      <c r="X195" s="126">
        <f t="shared" si="13"/>
        <v>5.0083891906673728E-3</v>
      </c>
      <c r="Y195" s="126">
        <f t="shared" si="10"/>
        <v>-4.1616382474825672E-2</v>
      </c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26"/>
      <c r="BY195" s="126"/>
      <c r="BZ195" s="126"/>
      <c r="CA195" s="126"/>
      <c r="CB195" s="126"/>
      <c r="CC195" s="126"/>
      <c r="CD195" s="126"/>
      <c r="CE195" s="126"/>
      <c r="CF195" s="126"/>
      <c r="CG195" s="126"/>
      <c r="CH195" s="126"/>
      <c r="CI195" s="126"/>
      <c r="CJ195" s="126"/>
      <c r="CK195" s="126"/>
      <c r="CL195" s="87"/>
      <c r="CM195" s="87"/>
      <c r="CN195" s="87"/>
      <c r="CO195" s="87"/>
      <c r="CP195" s="87"/>
      <c r="CQ195" s="87"/>
      <c r="CR195" s="87"/>
      <c r="CS195" s="87"/>
      <c r="CT195" s="87"/>
      <c r="CU195" s="87"/>
      <c r="CV195" s="87"/>
      <c r="CW195" s="87"/>
      <c r="CX195" s="87"/>
      <c r="CY195" s="87"/>
      <c r="CZ195" s="87"/>
      <c r="DA195" s="87"/>
      <c r="DB195" s="87"/>
      <c r="DC195" s="87"/>
      <c r="DD195" s="87"/>
      <c r="DE195" s="87"/>
      <c r="DF195" s="87"/>
      <c r="DG195" s="87"/>
      <c r="DH195" s="87"/>
      <c r="DI195" s="87"/>
      <c r="DJ195" s="87"/>
    </row>
    <row r="196" spans="1:114" ht="12.75" customHeight="1" x14ac:dyDescent="0.2">
      <c r="A196" s="107">
        <v>40434</v>
      </c>
      <c r="B196" s="108">
        <v>57.599997999999999</v>
      </c>
      <c r="C196" s="108">
        <v>48.59</v>
      </c>
      <c r="D196" s="108">
        <v>47.470001000000003</v>
      </c>
      <c r="E196" s="108">
        <v>58.029998999999997</v>
      </c>
      <c r="F196" s="108">
        <v>33.68</v>
      </c>
      <c r="G196" s="108">
        <v>43.66</v>
      </c>
      <c r="U196" s="89">
        <f t="shared" si="11"/>
        <v>-0.27693449152981353</v>
      </c>
      <c r="V196" s="89">
        <f t="shared" si="12"/>
        <v>-0.27693449152981353</v>
      </c>
      <c r="W196" s="126"/>
      <c r="X196" s="126">
        <f t="shared" si="13"/>
        <v>8.9285714285716189E-3</v>
      </c>
      <c r="Y196" s="126">
        <f t="shared" si="10"/>
        <v>-4.155096459747467E-2</v>
      </c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26"/>
      <c r="BY196" s="126"/>
      <c r="BZ196" s="126"/>
      <c r="CA196" s="126"/>
      <c r="CB196" s="126"/>
      <c r="CC196" s="126"/>
      <c r="CD196" s="126"/>
      <c r="CE196" s="126"/>
      <c r="CF196" s="126"/>
      <c r="CG196" s="126"/>
      <c r="CH196" s="126"/>
      <c r="CI196" s="126"/>
      <c r="CJ196" s="126"/>
      <c r="CK196" s="126"/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</row>
    <row r="197" spans="1:114" ht="12.75" customHeight="1" x14ac:dyDescent="0.2">
      <c r="A197" s="107">
        <v>40441</v>
      </c>
      <c r="B197" s="108">
        <v>58.52</v>
      </c>
      <c r="C197" s="108">
        <v>48.970001000000003</v>
      </c>
      <c r="D197" s="108">
        <v>48.25</v>
      </c>
      <c r="E197" s="108">
        <v>59.299999</v>
      </c>
      <c r="F197" s="108">
        <v>34.849997999999999</v>
      </c>
      <c r="G197" s="108">
        <v>44.869999</v>
      </c>
      <c r="U197" s="89">
        <f t="shared" si="11"/>
        <v>-0.27127971449165378</v>
      </c>
      <c r="V197" s="89">
        <f t="shared" si="12"/>
        <v>-0.27127971449165378</v>
      </c>
      <c r="W197" s="126"/>
      <c r="X197" s="126">
        <f t="shared" si="13"/>
        <v>7.8205597859641873E-3</v>
      </c>
      <c r="Y197" s="126">
        <f t="shared" si="10"/>
        <v>-4.156945169183146E-2</v>
      </c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26"/>
      <c r="BV197" s="126"/>
      <c r="BW197" s="126"/>
      <c r="BX197" s="126"/>
      <c r="BY197" s="126"/>
      <c r="BZ197" s="126"/>
      <c r="CA197" s="126"/>
      <c r="CB197" s="126"/>
      <c r="CC197" s="126"/>
      <c r="CD197" s="126"/>
      <c r="CE197" s="126"/>
      <c r="CF197" s="126"/>
      <c r="CG197" s="126"/>
      <c r="CH197" s="126"/>
      <c r="CI197" s="126"/>
      <c r="CJ197" s="126"/>
      <c r="CK197" s="126"/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</row>
    <row r="198" spans="1:114" ht="12.75" customHeight="1" x14ac:dyDescent="0.2">
      <c r="A198" s="107">
        <v>40448</v>
      </c>
      <c r="B198" s="108">
        <v>58.630001</v>
      </c>
      <c r="C198" s="108">
        <v>49.009998000000003</v>
      </c>
      <c r="D198" s="108">
        <v>48.650002000000001</v>
      </c>
      <c r="E198" s="108">
        <v>59.939999</v>
      </c>
      <c r="F198" s="108">
        <v>34.909999999999997</v>
      </c>
      <c r="G198" s="108">
        <v>46.169998</v>
      </c>
      <c r="U198" s="89">
        <f t="shared" si="11"/>
        <v>-0.2706845210127018</v>
      </c>
      <c r="V198" s="89">
        <f t="shared" si="12"/>
        <v>-0.2706845210127018</v>
      </c>
      <c r="W198" s="126"/>
      <c r="X198" s="126">
        <f t="shared" si="13"/>
        <v>8.1676534987207283E-4</v>
      </c>
      <c r="Y198" s="126">
        <f t="shared" si="10"/>
        <v>-4.1686360619046764E-2</v>
      </c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  <c r="BF198" s="126"/>
      <c r="BG198" s="126"/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26"/>
      <c r="BV198" s="126"/>
      <c r="BW198" s="126"/>
      <c r="BX198" s="126"/>
      <c r="BY198" s="126"/>
      <c r="BZ198" s="126"/>
      <c r="CA198" s="126"/>
      <c r="CB198" s="126"/>
      <c r="CC198" s="126"/>
      <c r="CD198" s="126"/>
      <c r="CE198" s="126"/>
      <c r="CF198" s="126"/>
      <c r="CG198" s="126"/>
      <c r="CH198" s="126"/>
      <c r="CI198" s="126"/>
      <c r="CJ198" s="126"/>
      <c r="CK198" s="126"/>
      <c r="CL198" s="87"/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</row>
    <row r="199" spans="1:114" ht="12.75" customHeight="1" x14ac:dyDescent="0.2">
      <c r="A199" s="107">
        <v>40455</v>
      </c>
      <c r="B199" s="108">
        <v>59.580002</v>
      </c>
      <c r="C199" s="108">
        <v>49.869999</v>
      </c>
      <c r="D199" s="108">
        <v>49.490001999999997</v>
      </c>
      <c r="E199" s="108">
        <v>61.169998</v>
      </c>
      <c r="F199" s="108">
        <v>35.82</v>
      </c>
      <c r="G199" s="108">
        <v>46.939999</v>
      </c>
      <c r="U199" s="89">
        <f t="shared" si="11"/>
        <v>-0.25788688651280745</v>
      </c>
      <c r="V199" s="89">
        <f t="shared" si="12"/>
        <v>-0.25788688651280745</v>
      </c>
      <c r="W199" s="126"/>
      <c r="X199" s="126">
        <f t="shared" si="13"/>
        <v>1.7547460418178229E-2</v>
      </c>
      <c r="Y199" s="126">
        <f t="shared" si="10"/>
        <v>-4.1407234479025341E-2</v>
      </c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26"/>
      <c r="BV199" s="126"/>
      <c r="BW199" s="126"/>
      <c r="BX199" s="126"/>
      <c r="BY199" s="126"/>
      <c r="BZ199" s="126"/>
      <c r="CA199" s="126"/>
      <c r="CB199" s="126"/>
      <c r="CC199" s="126"/>
      <c r="CD199" s="126"/>
      <c r="CE199" s="126"/>
      <c r="CF199" s="126"/>
      <c r="CG199" s="126"/>
      <c r="CH199" s="126"/>
      <c r="CI199" s="126"/>
      <c r="CJ199" s="126"/>
      <c r="CK199" s="126"/>
      <c r="CL199" s="87"/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C199" s="87"/>
      <c r="DD199" s="87"/>
      <c r="DE199" s="87"/>
      <c r="DF199" s="87"/>
      <c r="DG199" s="87"/>
      <c r="DH199" s="87"/>
      <c r="DI199" s="87"/>
      <c r="DJ199" s="87"/>
    </row>
    <row r="200" spans="1:114" ht="12.75" customHeight="1" x14ac:dyDescent="0.2">
      <c r="A200" s="107">
        <v>40462</v>
      </c>
      <c r="B200" s="108">
        <v>60.240001999999997</v>
      </c>
      <c r="C200" s="108">
        <v>49.830002</v>
      </c>
      <c r="D200" s="108">
        <v>50.040000999999997</v>
      </c>
      <c r="E200" s="108">
        <v>61.810001</v>
      </c>
      <c r="F200" s="108">
        <v>36.279998999999997</v>
      </c>
      <c r="G200" s="108">
        <v>47.419998</v>
      </c>
      <c r="U200" s="89">
        <f t="shared" si="11"/>
        <v>-0.25848207999175943</v>
      </c>
      <c r="V200" s="89">
        <f t="shared" si="12"/>
        <v>-0.25848207999175943</v>
      </c>
      <c r="W200" s="126"/>
      <c r="X200" s="126">
        <f t="shared" si="13"/>
        <v>-8.0202528177308885E-4</v>
      </c>
      <c r="Y200" s="126">
        <f t="shared" si="10"/>
        <v>-4.1713394401130865E-2</v>
      </c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  <c r="BF200" s="126"/>
      <c r="BG200" s="126"/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26"/>
      <c r="BV200" s="126"/>
      <c r="BW200" s="126"/>
      <c r="BX200" s="126"/>
      <c r="BY200" s="126"/>
      <c r="BZ200" s="126"/>
      <c r="CA200" s="126"/>
      <c r="CB200" s="126"/>
      <c r="CC200" s="126"/>
      <c r="CD200" s="126"/>
      <c r="CE200" s="126"/>
      <c r="CF200" s="126"/>
      <c r="CG200" s="126"/>
      <c r="CH200" s="126"/>
      <c r="CI200" s="126"/>
      <c r="CJ200" s="126"/>
      <c r="CK200" s="126"/>
      <c r="CL200" s="87"/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C200" s="87"/>
      <c r="DD200" s="87"/>
      <c r="DE200" s="87"/>
      <c r="DF200" s="87"/>
      <c r="DG200" s="87"/>
      <c r="DH200" s="87"/>
      <c r="DI200" s="87"/>
      <c r="DJ200" s="87"/>
    </row>
    <row r="201" spans="1:114" ht="12.75" customHeight="1" x14ac:dyDescent="0.2">
      <c r="A201" s="107">
        <v>40469</v>
      </c>
      <c r="B201" s="108">
        <v>60.57</v>
      </c>
      <c r="C201" s="108">
        <v>50.119999</v>
      </c>
      <c r="D201" s="108">
        <v>50.189999</v>
      </c>
      <c r="E201" s="108">
        <v>62.18</v>
      </c>
      <c r="F201" s="108">
        <v>36.090000000000003</v>
      </c>
      <c r="G201" s="108">
        <v>46.779998999999997</v>
      </c>
      <c r="U201" s="89">
        <f t="shared" si="11"/>
        <v>-0.25416664825148727</v>
      </c>
      <c r="V201" s="89">
        <f t="shared" si="12"/>
        <v>-0.25416664825148727</v>
      </c>
      <c r="W201" s="126"/>
      <c r="X201" s="126">
        <f t="shared" si="13"/>
        <v>5.8197268384616585E-3</v>
      </c>
      <c r="Y201" s="126">
        <f t="shared" si="10"/>
        <v>-4.1602841042125138E-2</v>
      </c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26"/>
      <c r="BV201" s="126"/>
      <c r="BW201" s="126"/>
      <c r="BX201" s="126"/>
      <c r="BY201" s="126"/>
      <c r="BZ201" s="126"/>
      <c r="CA201" s="126"/>
      <c r="CB201" s="126"/>
      <c r="CC201" s="126"/>
      <c r="CD201" s="126"/>
      <c r="CE201" s="126"/>
      <c r="CF201" s="126"/>
      <c r="CG201" s="126"/>
      <c r="CH201" s="126"/>
      <c r="CI201" s="126"/>
      <c r="CJ201" s="126"/>
      <c r="CK201" s="126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</row>
    <row r="202" spans="1:114" ht="12.75" customHeight="1" x14ac:dyDescent="0.2">
      <c r="A202" s="107">
        <v>40476</v>
      </c>
      <c r="B202" s="108">
        <v>60.720001000000003</v>
      </c>
      <c r="C202" s="108">
        <v>50.029998999999997</v>
      </c>
      <c r="D202" s="108">
        <v>50.119999</v>
      </c>
      <c r="E202" s="108">
        <v>61.849997999999999</v>
      </c>
      <c r="F202" s="108">
        <v>35.919998</v>
      </c>
      <c r="G202" s="108">
        <v>46.869999</v>
      </c>
      <c r="U202" s="89">
        <f t="shared" si="11"/>
        <v>-0.25550593402556254</v>
      </c>
      <c r="V202" s="89">
        <f t="shared" si="12"/>
        <v>-0.25550593402556254</v>
      </c>
      <c r="W202" s="126"/>
      <c r="X202" s="126">
        <f t="shared" si="13"/>
        <v>-1.7956903790042889E-3</v>
      </c>
      <c r="Y202" s="126">
        <f t="shared" si="10"/>
        <v>-4.1729990931440822E-2</v>
      </c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  <c r="BF202" s="126"/>
      <c r="BG202" s="126"/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26"/>
      <c r="BV202" s="126"/>
      <c r="BW202" s="126"/>
      <c r="BX202" s="126"/>
      <c r="BY202" s="126"/>
      <c r="BZ202" s="126"/>
      <c r="CA202" s="126"/>
      <c r="CB202" s="126"/>
      <c r="CC202" s="126"/>
      <c r="CD202" s="126"/>
      <c r="CE202" s="126"/>
      <c r="CF202" s="126"/>
      <c r="CG202" s="126"/>
      <c r="CH202" s="126"/>
      <c r="CI202" s="126"/>
      <c r="CJ202" s="126"/>
      <c r="CK202" s="126"/>
      <c r="CL202" s="87"/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C202" s="87"/>
      <c r="DD202" s="87"/>
      <c r="DE202" s="87"/>
      <c r="DF202" s="87"/>
      <c r="DG202" s="87"/>
      <c r="DH202" s="87"/>
      <c r="DI202" s="87"/>
      <c r="DJ202" s="87"/>
    </row>
    <row r="203" spans="1:114" ht="12.75" customHeight="1" x14ac:dyDescent="0.2">
      <c r="A203" s="107">
        <v>40483</v>
      </c>
      <c r="B203" s="108">
        <v>62.939999</v>
      </c>
      <c r="C203" s="108">
        <v>51.880001</v>
      </c>
      <c r="D203" s="108">
        <v>51.970001000000003</v>
      </c>
      <c r="E203" s="108">
        <v>64.849997999999999</v>
      </c>
      <c r="F203" s="108">
        <v>37.310001</v>
      </c>
      <c r="G203" s="108">
        <v>49.240001999999997</v>
      </c>
      <c r="U203" s="89">
        <f t="shared" si="11"/>
        <v>-0.22797614112988718</v>
      </c>
      <c r="V203" s="89">
        <f t="shared" si="12"/>
        <v>-0.22797614112988718</v>
      </c>
      <c r="W203" s="126"/>
      <c r="X203" s="126">
        <f t="shared" si="13"/>
        <v>3.6977854027140822E-2</v>
      </c>
      <c r="Y203" s="126">
        <f t="shared" si="10"/>
        <v>-4.1083699957832294E-2</v>
      </c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26"/>
      <c r="BV203" s="126"/>
      <c r="BW203" s="126"/>
      <c r="BX203" s="126"/>
      <c r="BY203" s="126"/>
      <c r="BZ203" s="126"/>
      <c r="CA203" s="126"/>
      <c r="CB203" s="126"/>
      <c r="CC203" s="126"/>
      <c r="CD203" s="126"/>
      <c r="CE203" s="126"/>
      <c r="CF203" s="126"/>
      <c r="CG203" s="126"/>
      <c r="CH203" s="126"/>
      <c r="CI203" s="126"/>
      <c r="CJ203" s="126"/>
      <c r="CK203" s="126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</row>
    <row r="204" spans="1:114" ht="12.75" customHeight="1" x14ac:dyDescent="0.2">
      <c r="A204" s="107">
        <v>40490</v>
      </c>
      <c r="B204" s="108">
        <v>61.68</v>
      </c>
      <c r="C204" s="108">
        <v>50.849997999999999</v>
      </c>
      <c r="D204" s="108">
        <v>50.650002000000001</v>
      </c>
      <c r="E204" s="108">
        <v>63.130001</v>
      </c>
      <c r="F204" s="108">
        <v>36.209999000000003</v>
      </c>
      <c r="G204" s="108">
        <v>47.220001000000003</v>
      </c>
      <c r="U204" s="89">
        <f t="shared" si="11"/>
        <v>-0.24330356740938541</v>
      </c>
      <c r="V204" s="89">
        <f t="shared" si="12"/>
        <v>-0.24330356740938541</v>
      </c>
      <c r="W204" s="126"/>
      <c r="X204" s="126">
        <f t="shared" si="13"/>
        <v>-1.9853565538674567E-2</v>
      </c>
      <c r="Y204" s="126">
        <f t="shared" si="10"/>
        <v>-4.2031909370425162E-2</v>
      </c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26"/>
      <c r="BV204" s="126"/>
      <c r="BW204" s="126"/>
      <c r="BX204" s="126"/>
      <c r="BY204" s="126"/>
      <c r="BZ204" s="126"/>
      <c r="CA204" s="126"/>
      <c r="CB204" s="126"/>
      <c r="CC204" s="126"/>
      <c r="CD204" s="126"/>
      <c r="CE204" s="126"/>
      <c r="CF204" s="126"/>
      <c r="CG204" s="126"/>
      <c r="CH204" s="126"/>
      <c r="CI204" s="126"/>
      <c r="CJ204" s="126"/>
      <c r="CK204" s="126"/>
      <c r="CL204" s="87"/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C204" s="87"/>
      <c r="DD204" s="87"/>
      <c r="DE204" s="87"/>
      <c r="DF204" s="87"/>
      <c r="DG204" s="87"/>
      <c r="DH204" s="87"/>
      <c r="DI204" s="87"/>
      <c r="DJ204" s="87"/>
    </row>
    <row r="205" spans="1:114" ht="12.75" customHeight="1" x14ac:dyDescent="0.2">
      <c r="A205" s="107">
        <v>40497</v>
      </c>
      <c r="B205" s="108">
        <v>61.810001</v>
      </c>
      <c r="C205" s="108">
        <v>50.75</v>
      </c>
      <c r="D205" s="108">
        <v>50.720001000000003</v>
      </c>
      <c r="E205" s="108">
        <v>63.310001</v>
      </c>
      <c r="F205" s="108">
        <v>36.470001000000003</v>
      </c>
      <c r="G205" s="108">
        <v>47.209999000000003</v>
      </c>
      <c r="U205" s="89">
        <f t="shared" si="11"/>
        <v>-0.24479163295200734</v>
      </c>
      <c r="V205" s="89">
        <f t="shared" si="12"/>
        <v>-0.24479163295200734</v>
      </c>
      <c r="W205" s="126"/>
      <c r="X205" s="126">
        <f t="shared" si="13"/>
        <v>-1.9665290842292293E-3</v>
      </c>
      <c r="Y205" s="126">
        <f t="shared" si="10"/>
        <v>-4.1732844516295657E-2</v>
      </c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  <c r="BF205" s="126"/>
      <c r="BG205" s="126"/>
      <c r="BH205" s="126"/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/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87"/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C205" s="87"/>
      <c r="DD205" s="87"/>
      <c r="DE205" s="87"/>
      <c r="DF205" s="87"/>
      <c r="DG205" s="87"/>
      <c r="DH205" s="87"/>
      <c r="DI205" s="87"/>
      <c r="DJ205" s="87"/>
    </row>
    <row r="206" spans="1:114" ht="12.75" customHeight="1" x14ac:dyDescent="0.2">
      <c r="A206" s="107">
        <v>40504</v>
      </c>
      <c r="B206" s="108">
        <v>61.5</v>
      </c>
      <c r="C206" s="108">
        <v>50.009998000000003</v>
      </c>
      <c r="D206" s="108">
        <v>50.709999000000003</v>
      </c>
      <c r="E206" s="108">
        <v>63.82</v>
      </c>
      <c r="F206" s="108">
        <v>34.990001999999997</v>
      </c>
      <c r="G206" s="108">
        <v>45.599997999999999</v>
      </c>
      <c r="U206" s="89">
        <f t="shared" si="11"/>
        <v>-0.2558035679674211</v>
      </c>
      <c r="V206" s="89">
        <f t="shared" si="12"/>
        <v>-0.2558035679674211</v>
      </c>
      <c r="W206" s="126"/>
      <c r="X206" s="126">
        <f t="shared" si="13"/>
        <v>-1.4581320197044279E-2</v>
      </c>
      <c r="Y206" s="126">
        <f t="shared" si="10"/>
        <v>-4.194369943170604E-2</v>
      </c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</row>
    <row r="207" spans="1:114" ht="12.75" customHeight="1" x14ac:dyDescent="0.2">
      <c r="A207" s="107">
        <v>40511</v>
      </c>
      <c r="B207" s="108">
        <v>63.34</v>
      </c>
      <c r="C207" s="108">
        <v>51.650002000000001</v>
      </c>
      <c r="D207" s="108">
        <v>52.5</v>
      </c>
      <c r="E207" s="108">
        <v>65.75</v>
      </c>
      <c r="F207" s="108">
        <v>36.209999000000003</v>
      </c>
      <c r="G207" s="108">
        <v>47.810001</v>
      </c>
      <c r="U207" s="89">
        <f t="shared" si="11"/>
        <v>-0.23139874544934869</v>
      </c>
      <c r="V207" s="89">
        <f t="shared" si="12"/>
        <v>-0.23139874544934869</v>
      </c>
      <c r="W207" s="126"/>
      <c r="X207" s="126">
        <f t="shared" si="13"/>
        <v>3.279352260721935E-2</v>
      </c>
      <c r="Y207" s="126">
        <f t="shared" si="10"/>
        <v>-4.115331569352107E-2</v>
      </c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6"/>
      <c r="BY207" s="126"/>
      <c r="BZ207" s="126"/>
      <c r="CA207" s="126"/>
      <c r="CB207" s="126"/>
      <c r="CC207" s="126"/>
      <c r="CD207" s="126"/>
      <c r="CE207" s="126"/>
      <c r="CF207" s="126"/>
      <c r="CG207" s="126"/>
      <c r="CH207" s="126"/>
      <c r="CI207" s="126"/>
      <c r="CJ207" s="126"/>
      <c r="CK207" s="126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</row>
    <row r="208" spans="1:114" ht="12.75" customHeight="1" x14ac:dyDescent="0.2">
      <c r="A208" s="107">
        <v>40518</v>
      </c>
      <c r="B208" s="108">
        <v>64.209998999999996</v>
      </c>
      <c r="C208" s="108">
        <v>52.59</v>
      </c>
      <c r="D208" s="108">
        <v>53.16</v>
      </c>
      <c r="E208" s="108">
        <v>67.169998000000007</v>
      </c>
      <c r="F208" s="108">
        <v>36.369999</v>
      </c>
      <c r="G208" s="108">
        <v>47.380001</v>
      </c>
      <c r="U208" s="89">
        <f t="shared" si="11"/>
        <v>-0.21741067934869096</v>
      </c>
      <c r="V208" s="89">
        <f t="shared" si="12"/>
        <v>-0.21741067934869096</v>
      </c>
      <c r="W208" s="126"/>
      <c r="X208" s="126">
        <f t="shared" si="13"/>
        <v>1.8199379740585497E-2</v>
      </c>
      <c r="Y208" s="126">
        <f t="shared" si="10"/>
        <v>-4.1396368393744325E-2</v>
      </c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  <c r="BF208" s="126"/>
      <c r="BG208" s="126"/>
      <c r="BH208" s="126"/>
      <c r="BI208" s="126"/>
      <c r="BJ208" s="126"/>
      <c r="BK208" s="126"/>
      <c r="BL208" s="126"/>
      <c r="BM208" s="126"/>
      <c r="BN208" s="126"/>
      <c r="BO208" s="126"/>
      <c r="BP208" s="126"/>
      <c r="BQ208" s="126"/>
      <c r="BR208" s="126"/>
      <c r="BS208" s="126"/>
      <c r="BT208" s="126"/>
      <c r="BU208" s="126"/>
      <c r="BV208" s="126"/>
      <c r="BW208" s="126"/>
      <c r="BX208" s="126"/>
      <c r="BY208" s="126"/>
      <c r="BZ208" s="126"/>
      <c r="CA208" s="126"/>
      <c r="CB208" s="126"/>
      <c r="CC208" s="126"/>
      <c r="CD208" s="126"/>
      <c r="CE208" s="126"/>
      <c r="CF208" s="126"/>
      <c r="CG208" s="126"/>
      <c r="CH208" s="126"/>
      <c r="CI208" s="126"/>
      <c r="CJ208" s="126"/>
      <c r="CK208" s="126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</row>
    <row r="209" spans="1:114" ht="12.75" customHeight="1" x14ac:dyDescent="0.2">
      <c r="A209" s="107">
        <v>40525</v>
      </c>
      <c r="B209" s="108">
        <v>64.470000999999996</v>
      </c>
      <c r="C209" s="108">
        <v>52.77</v>
      </c>
      <c r="D209" s="108">
        <v>53.25</v>
      </c>
      <c r="E209" s="108">
        <v>67.099997999999999</v>
      </c>
      <c r="F209" s="108">
        <v>36.32</v>
      </c>
      <c r="G209" s="108">
        <v>47.209999000000003</v>
      </c>
      <c r="U209" s="89">
        <f t="shared" si="11"/>
        <v>-0.21473210780054042</v>
      </c>
      <c r="V209" s="89">
        <f t="shared" si="12"/>
        <v>-0.21473210780054042</v>
      </c>
      <c r="W209" s="126"/>
      <c r="X209" s="126">
        <f t="shared" si="13"/>
        <v>3.4227039361094391E-3</v>
      </c>
      <c r="Y209" s="126">
        <f t="shared" si="10"/>
        <v>-4.1642851387278031E-2</v>
      </c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  <c r="BF209" s="126"/>
      <c r="BG209" s="126"/>
      <c r="BH209" s="126"/>
      <c r="BI209" s="126"/>
      <c r="BJ209" s="126"/>
      <c r="BK209" s="126"/>
      <c r="BL209" s="126"/>
      <c r="BM209" s="126"/>
      <c r="BN209" s="126"/>
      <c r="BO209" s="126"/>
      <c r="BP209" s="126"/>
      <c r="BQ209" s="126"/>
      <c r="BR209" s="126"/>
      <c r="BS209" s="126"/>
      <c r="BT209" s="126"/>
      <c r="BU209" s="126"/>
      <c r="BV209" s="126"/>
      <c r="BW209" s="126"/>
      <c r="BX209" s="126"/>
      <c r="BY209" s="126"/>
      <c r="BZ209" s="126"/>
      <c r="CA209" s="126"/>
      <c r="CB209" s="126"/>
      <c r="CC209" s="126"/>
      <c r="CD209" s="126"/>
      <c r="CE209" s="126"/>
      <c r="CF209" s="126"/>
      <c r="CG209" s="126"/>
      <c r="CH209" s="126"/>
      <c r="CI209" s="126"/>
      <c r="CJ209" s="126"/>
      <c r="CK209" s="126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</row>
    <row r="210" spans="1:114" ht="12.75" customHeight="1" x14ac:dyDescent="0.2">
      <c r="A210" s="107">
        <v>40532</v>
      </c>
      <c r="B210" s="108">
        <v>64.839995999999999</v>
      </c>
      <c r="C210" s="108">
        <v>53.540000999999997</v>
      </c>
      <c r="D210" s="108">
        <v>53.939999</v>
      </c>
      <c r="E210" s="108">
        <v>68.25</v>
      </c>
      <c r="F210" s="108">
        <v>35.840000000000003</v>
      </c>
      <c r="G210" s="108">
        <v>46.98</v>
      </c>
      <c r="U210" s="89">
        <f t="shared" si="11"/>
        <v>-0.20327375907472134</v>
      </c>
      <c r="V210" s="89">
        <f t="shared" si="12"/>
        <v>-0.20327375907472134</v>
      </c>
      <c r="W210" s="126"/>
      <c r="X210" s="126">
        <f t="shared" si="13"/>
        <v>1.4591642978965202E-2</v>
      </c>
      <c r="Y210" s="126">
        <f t="shared" si="10"/>
        <v>-4.1456511155628206E-2</v>
      </c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  <c r="BF210" s="126"/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26"/>
      <c r="BR210" s="126"/>
      <c r="BS210" s="126"/>
      <c r="BT210" s="126"/>
      <c r="BU210" s="126"/>
      <c r="BV210" s="126"/>
      <c r="BW210" s="126"/>
      <c r="BX210" s="126"/>
      <c r="BY210" s="126"/>
      <c r="BZ210" s="126"/>
      <c r="CA210" s="126"/>
      <c r="CB210" s="126"/>
      <c r="CC210" s="126"/>
      <c r="CD210" s="126"/>
      <c r="CE210" s="126"/>
      <c r="CF210" s="126"/>
      <c r="CG210" s="126"/>
      <c r="CH210" s="126"/>
      <c r="CI210" s="126"/>
      <c r="CJ210" s="126"/>
      <c r="CK210" s="126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</row>
    <row r="211" spans="1:114" ht="12.75" customHeight="1" x14ac:dyDescent="0.2">
      <c r="A211" s="107">
        <v>40539</v>
      </c>
      <c r="B211" s="108">
        <v>64.930000000000007</v>
      </c>
      <c r="C211" s="108">
        <v>53.330002</v>
      </c>
      <c r="D211" s="108">
        <v>53.009998000000003</v>
      </c>
      <c r="E211" s="108">
        <v>66.860000999999997</v>
      </c>
      <c r="F211" s="108">
        <v>36.150002000000001</v>
      </c>
      <c r="G211" s="108">
        <v>48.150002000000001</v>
      </c>
      <c r="U211" s="89">
        <f t="shared" si="11"/>
        <v>-0.20639874433327721</v>
      </c>
      <c r="V211" s="89">
        <f t="shared" si="12"/>
        <v>-0.20639874433327721</v>
      </c>
      <c r="W211" s="126"/>
      <c r="X211" s="126">
        <f t="shared" si="13"/>
        <v>-3.9222823324189804E-3</v>
      </c>
      <c r="Y211" s="126">
        <f t="shared" si="10"/>
        <v>-4.1765515961423666E-2</v>
      </c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26"/>
      <c r="BR211" s="126"/>
      <c r="BS211" s="126"/>
      <c r="BT211" s="126"/>
      <c r="BU211" s="126"/>
      <c r="BV211" s="126"/>
      <c r="BW211" s="126"/>
      <c r="BX211" s="126"/>
      <c r="BY211" s="126"/>
      <c r="BZ211" s="126"/>
      <c r="CA211" s="126"/>
      <c r="CB211" s="126"/>
      <c r="CC211" s="126"/>
      <c r="CD211" s="126"/>
      <c r="CE211" s="126"/>
      <c r="CF211" s="126"/>
      <c r="CG211" s="126"/>
      <c r="CH211" s="126"/>
      <c r="CI211" s="126"/>
      <c r="CJ211" s="126"/>
      <c r="CK211" s="126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</row>
    <row r="212" spans="1:114" ht="12.75" customHeight="1" x14ac:dyDescent="0.2">
      <c r="A212" s="107">
        <v>40546</v>
      </c>
      <c r="B212" s="108">
        <v>65.529999000000004</v>
      </c>
      <c r="C212" s="108">
        <v>54</v>
      </c>
      <c r="D212" s="108">
        <v>53.32</v>
      </c>
      <c r="E212" s="108">
        <v>67.010002</v>
      </c>
      <c r="F212" s="108">
        <v>35.689999</v>
      </c>
      <c r="G212" s="108">
        <v>47.75</v>
      </c>
      <c r="U212" s="89">
        <f t="shared" si="11"/>
        <v>-0.1964285355548453</v>
      </c>
      <c r="V212" s="89">
        <f t="shared" si="12"/>
        <v>-0.1964285355548453</v>
      </c>
      <c r="W212" s="126"/>
      <c r="X212" s="126">
        <f t="shared" si="13"/>
        <v>1.2563247231830221E-2</v>
      </c>
      <c r="Y212" s="126">
        <f t="shared" si="10"/>
        <v>-4.1490335803064611E-2</v>
      </c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  <c r="BF212" s="126"/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26"/>
      <c r="BR212" s="126"/>
      <c r="BS212" s="126"/>
      <c r="BT212" s="126"/>
      <c r="BU212" s="126"/>
      <c r="BV212" s="126"/>
      <c r="BW212" s="126"/>
      <c r="BX212" s="126"/>
      <c r="BY212" s="126"/>
      <c r="BZ212" s="126"/>
      <c r="CA212" s="126"/>
      <c r="CB212" s="126"/>
      <c r="CC212" s="126"/>
      <c r="CD212" s="126"/>
      <c r="CE212" s="126"/>
      <c r="CF212" s="126"/>
      <c r="CG212" s="126"/>
      <c r="CH212" s="126"/>
      <c r="CI212" s="126"/>
      <c r="CJ212" s="126"/>
      <c r="CK212" s="126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</row>
    <row r="213" spans="1:114" ht="12.75" customHeight="1" x14ac:dyDescent="0.2">
      <c r="A213" s="107">
        <v>40553</v>
      </c>
      <c r="B213" s="108">
        <v>66.760002</v>
      </c>
      <c r="C213" s="108">
        <v>54.900002000000001</v>
      </c>
      <c r="D213" s="108">
        <v>54.369999</v>
      </c>
      <c r="E213" s="108">
        <v>68.519997000000004</v>
      </c>
      <c r="F213" s="108">
        <v>36.939999</v>
      </c>
      <c r="G213" s="108">
        <v>48.459999000000003</v>
      </c>
      <c r="U213" s="89">
        <f t="shared" si="11"/>
        <v>-0.18303564805218664</v>
      </c>
      <c r="V213" s="89">
        <f t="shared" si="12"/>
        <v>-0.18303564805218664</v>
      </c>
      <c r="W213" s="126"/>
      <c r="X213" s="126">
        <f t="shared" si="13"/>
        <v>1.6666703703703822E-2</v>
      </c>
      <c r="Y213" s="126">
        <f t="shared" si="10"/>
        <v>-4.142191600297037E-2</v>
      </c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26"/>
      <c r="BT213" s="126"/>
      <c r="BU213" s="126"/>
      <c r="BV213" s="126"/>
      <c r="BW213" s="126"/>
      <c r="BX213" s="126"/>
      <c r="BY213" s="126"/>
      <c r="BZ213" s="126"/>
      <c r="CA213" s="126"/>
      <c r="CB213" s="126"/>
      <c r="CC213" s="126"/>
      <c r="CD213" s="126"/>
      <c r="CE213" s="126"/>
      <c r="CF213" s="126"/>
      <c r="CG213" s="126"/>
      <c r="CH213" s="126"/>
      <c r="CI213" s="126"/>
      <c r="CJ213" s="126"/>
      <c r="CK213" s="126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</row>
    <row r="214" spans="1:114" ht="12.75" customHeight="1" x14ac:dyDescent="0.2">
      <c r="A214" s="107">
        <v>40561</v>
      </c>
      <c r="B214" s="108">
        <v>66.040001000000004</v>
      </c>
      <c r="C214" s="108">
        <v>54.720001000000003</v>
      </c>
      <c r="D214" s="108">
        <v>53.630001</v>
      </c>
      <c r="E214" s="108">
        <v>66.559997999999993</v>
      </c>
      <c r="F214" s="108">
        <v>36.869999</v>
      </c>
      <c r="G214" s="108">
        <v>47.16</v>
      </c>
      <c r="U214" s="89">
        <f t="shared" si="11"/>
        <v>-0.1857142344812901</v>
      </c>
      <c r="V214" s="89">
        <f t="shared" si="12"/>
        <v>-0.1857142344812901</v>
      </c>
      <c r="W214" s="126"/>
      <c r="X214" s="126">
        <f t="shared" si="13"/>
        <v>-3.2787066200834492E-3</v>
      </c>
      <c r="Y214" s="126">
        <f t="shared" si="10"/>
        <v>-4.1754764075833256E-2</v>
      </c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26"/>
      <c r="BT214" s="126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6"/>
      <c r="CG214" s="126"/>
      <c r="CH214" s="126"/>
      <c r="CI214" s="126"/>
      <c r="CJ214" s="126"/>
      <c r="CK214" s="126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</row>
    <row r="215" spans="1:114" ht="12.75" customHeight="1" x14ac:dyDescent="0.2">
      <c r="A215" s="107">
        <v>40567</v>
      </c>
      <c r="B215" s="108">
        <v>65.830001999999993</v>
      </c>
      <c r="C215" s="108">
        <v>54.43</v>
      </c>
      <c r="D215" s="108">
        <v>53.91</v>
      </c>
      <c r="E215" s="108">
        <v>66.919998000000007</v>
      </c>
      <c r="F215" s="108">
        <v>36.580002</v>
      </c>
      <c r="G215" s="108">
        <v>46.009998000000003</v>
      </c>
      <c r="U215" s="89">
        <f t="shared" si="11"/>
        <v>-0.19002972574537458</v>
      </c>
      <c r="V215" s="89">
        <f t="shared" si="12"/>
        <v>-0.19002972574537458</v>
      </c>
      <c r="W215" s="126"/>
      <c r="X215" s="126">
        <f t="shared" si="13"/>
        <v>-5.2997257803413245E-3</v>
      </c>
      <c r="Y215" s="126">
        <f t="shared" si="10"/>
        <v>-4.1788530700404329E-2</v>
      </c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6"/>
      <c r="CG215" s="126"/>
      <c r="CH215" s="126"/>
      <c r="CI215" s="126"/>
      <c r="CJ215" s="126"/>
      <c r="CK215" s="126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</row>
    <row r="216" spans="1:114" ht="12.75" customHeight="1" x14ac:dyDescent="0.2">
      <c r="A216" s="107">
        <v>40574</v>
      </c>
      <c r="B216" s="108">
        <v>67.610000999999997</v>
      </c>
      <c r="C216" s="108">
        <v>55.869999</v>
      </c>
      <c r="D216" s="108">
        <v>55.400002000000001</v>
      </c>
      <c r="E216" s="108">
        <v>68.550003000000004</v>
      </c>
      <c r="F216" s="108">
        <v>37.779998999999997</v>
      </c>
      <c r="G216" s="108">
        <v>47.060001</v>
      </c>
      <c r="U216" s="89">
        <f t="shared" si="11"/>
        <v>-0.16860116824112359</v>
      </c>
      <c r="V216" s="89">
        <f t="shared" si="12"/>
        <v>-0.16860116824112359</v>
      </c>
      <c r="W216" s="126"/>
      <c r="X216" s="126">
        <f t="shared" si="13"/>
        <v>2.6455980158001102E-2</v>
      </c>
      <c r="Y216" s="126">
        <f t="shared" si="10"/>
        <v>-4.1258814873237473E-2</v>
      </c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26"/>
      <c r="BT216" s="126"/>
      <c r="BU216" s="126"/>
      <c r="BV216" s="126"/>
      <c r="BW216" s="126"/>
      <c r="BX216" s="126"/>
      <c r="BY216" s="126"/>
      <c r="BZ216" s="126"/>
      <c r="CA216" s="126"/>
      <c r="CB216" s="126"/>
      <c r="CC216" s="126"/>
      <c r="CD216" s="126"/>
      <c r="CE216" s="126"/>
      <c r="CF216" s="126"/>
      <c r="CG216" s="126"/>
      <c r="CH216" s="126"/>
      <c r="CI216" s="126"/>
      <c r="CJ216" s="126"/>
      <c r="CK216" s="126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</row>
    <row r="217" spans="1:114" ht="12.75" customHeight="1" x14ac:dyDescent="0.2">
      <c r="A217" s="107">
        <v>40581</v>
      </c>
      <c r="B217" s="108">
        <v>68.75</v>
      </c>
      <c r="C217" s="108">
        <v>56.709999000000003</v>
      </c>
      <c r="D217" s="108">
        <v>56.27</v>
      </c>
      <c r="E217" s="108">
        <v>70.230002999999996</v>
      </c>
      <c r="F217" s="108">
        <v>37.770000000000003</v>
      </c>
      <c r="G217" s="108">
        <v>45.93</v>
      </c>
      <c r="U217" s="89">
        <f t="shared" si="11"/>
        <v>-0.15610116768308779</v>
      </c>
      <c r="V217" s="89">
        <f t="shared" si="12"/>
        <v>-0.15610116768308779</v>
      </c>
      <c r="W217" s="126"/>
      <c r="X217" s="126">
        <f t="shared" si="13"/>
        <v>1.5034902721226207E-2</v>
      </c>
      <c r="Y217" s="126">
        <f t="shared" si="10"/>
        <v>-4.1449120534044342E-2</v>
      </c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26"/>
      <c r="BT217" s="126"/>
      <c r="BU217" s="126"/>
      <c r="BV217" s="126"/>
      <c r="BW217" s="126"/>
      <c r="BX217" s="126"/>
      <c r="BY217" s="126"/>
      <c r="BZ217" s="126"/>
      <c r="CA217" s="126"/>
      <c r="CB217" s="126"/>
      <c r="CC217" s="126"/>
      <c r="CD217" s="126"/>
      <c r="CE217" s="126"/>
      <c r="CF217" s="126"/>
      <c r="CG217" s="126"/>
      <c r="CH217" s="126"/>
      <c r="CI217" s="126"/>
      <c r="CJ217" s="126"/>
      <c r="CK217" s="126"/>
      <c r="CL217" s="87"/>
      <c r="CM217" s="87"/>
      <c r="CN217" s="87"/>
      <c r="CO217" s="87"/>
      <c r="CP217" s="87"/>
      <c r="CQ217" s="87"/>
      <c r="CR217" s="87"/>
      <c r="CS217" s="87"/>
      <c r="CT217" s="87"/>
      <c r="CU217" s="87"/>
      <c r="CV217" s="87"/>
      <c r="CW217" s="87"/>
      <c r="CX217" s="87"/>
      <c r="CY217" s="87"/>
      <c r="CZ217" s="87"/>
      <c r="DA217" s="87"/>
      <c r="DB217" s="87"/>
      <c r="DC217" s="87"/>
      <c r="DD217" s="87"/>
      <c r="DE217" s="87"/>
      <c r="DF217" s="87"/>
      <c r="DG217" s="87"/>
      <c r="DH217" s="87"/>
      <c r="DI217" s="87"/>
      <c r="DJ217" s="87"/>
    </row>
    <row r="218" spans="1:114" ht="12.75" customHeight="1" x14ac:dyDescent="0.2">
      <c r="A218" s="107">
        <v>40588</v>
      </c>
      <c r="B218" s="108">
        <v>69.540001000000004</v>
      </c>
      <c r="C218" s="108">
        <v>57.5</v>
      </c>
      <c r="D218" s="108">
        <v>57.169998</v>
      </c>
      <c r="E218" s="108">
        <v>71.319999999999993</v>
      </c>
      <c r="F218" s="108">
        <v>38.490001999999997</v>
      </c>
      <c r="G218" s="108">
        <v>46.900002000000001</v>
      </c>
      <c r="U218" s="89">
        <f t="shared" si="11"/>
        <v>-0.14434519989636307</v>
      </c>
      <c r="V218" s="89">
        <f t="shared" si="12"/>
        <v>-0.14434519989636307</v>
      </c>
      <c r="W218" s="126"/>
      <c r="X218" s="126">
        <f t="shared" si="13"/>
        <v>1.3930541596377077E-2</v>
      </c>
      <c r="Y218" s="126">
        <f t="shared" si="10"/>
        <v>-4.1467534582300916E-2</v>
      </c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26"/>
      <c r="BT218" s="126"/>
      <c r="BU218" s="126"/>
      <c r="BV218" s="126"/>
      <c r="BW218" s="126"/>
      <c r="BX218" s="126"/>
      <c r="BY218" s="126"/>
      <c r="BZ218" s="126"/>
      <c r="CA218" s="126"/>
      <c r="CB218" s="126"/>
      <c r="CC218" s="126"/>
      <c r="CD218" s="126"/>
      <c r="CE218" s="126"/>
      <c r="CF218" s="126"/>
      <c r="CG218" s="126"/>
      <c r="CH218" s="126"/>
      <c r="CI218" s="126"/>
      <c r="CJ218" s="126"/>
      <c r="CK218" s="126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</row>
    <row r="219" spans="1:114" ht="12.75" customHeight="1" x14ac:dyDescent="0.2">
      <c r="A219" s="107">
        <v>40596</v>
      </c>
      <c r="B219" s="108">
        <v>68.339995999999999</v>
      </c>
      <c r="C219" s="108">
        <v>56.610000999999997</v>
      </c>
      <c r="D219" s="108">
        <v>56.040000999999997</v>
      </c>
      <c r="E219" s="108">
        <v>70.150002000000001</v>
      </c>
      <c r="F219" s="108">
        <v>37.900002000000001</v>
      </c>
      <c r="G219" s="108">
        <v>46.009998000000003</v>
      </c>
      <c r="U219" s="89">
        <f t="shared" si="11"/>
        <v>-0.15758923322570983</v>
      </c>
      <c r="V219" s="89">
        <f t="shared" si="12"/>
        <v>-0.15758923322570983</v>
      </c>
      <c r="W219" s="126"/>
      <c r="X219" s="126">
        <f t="shared" si="13"/>
        <v>-1.5478243478260878E-2</v>
      </c>
      <c r="Y219" s="126">
        <f t="shared" si="10"/>
        <v>-4.1958702321593912E-2</v>
      </c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  <c r="BF219" s="126"/>
      <c r="BG219" s="126"/>
      <c r="BH219" s="126"/>
      <c r="BI219" s="126"/>
      <c r="BJ219" s="126"/>
      <c r="BK219" s="126"/>
      <c r="BL219" s="126"/>
      <c r="BM219" s="126"/>
      <c r="BN219" s="126"/>
      <c r="BO219" s="126"/>
      <c r="BP219" s="126"/>
      <c r="BQ219" s="126"/>
      <c r="BR219" s="126"/>
      <c r="BS219" s="126"/>
      <c r="BT219" s="126"/>
      <c r="BU219" s="126"/>
      <c r="BV219" s="126"/>
      <c r="BW219" s="126"/>
      <c r="BX219" s="126"/>
      <c r="BY219" s="126"/>
      <c r="BZ219" s="126"/>
      <c r="CA219" s="126"/>
      <c r="CB219" s="126"/>
      <c r="CC219" s="126"/>
      <c r="CD219" s="126"/>
      <c r="CE219" s="126"/>
      <c r="CF219" s="126"/>
      <c r="CG219" s="126"/>
      <c r="CH219" s="126"/>
      <c r="CI219" s="126"/>
      <c r="CJ219" s="126"/>
      <c r="CK219" s="126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</row>
    <row r="220" spans="1:114" ht="12.75" customHeight="1" x14ac:dyDescent="0.2">
      <c r="A220" s="107">
        <v>40602</v>
      </c>
      <c r="B220" s="108">
        <v>68.459998999999996</v>
      </c>
      <c r="C220" s="108">
        <v>56.639999000000003</v>
      </c>
      <c r="D220" s="108">
        <v>55.939999</v>
      </c>
      <c r="E220" s="108">
        <v>70.230002999999996</v>
      </c>
      <c r="F220" s="108">
        <v>38.060001</v>
      </c>
      <c r="G220" s="108">
        <v>47.389999000000003</v>
      </c>
      <c r="U220" s="89">
        <f t="shared" si="11"/>
        <v>-0.15714283439625742</v>
      </c>
      <c r="V220" s="89">
        <f t="shared" si="12"/>
        <v>-0.15714283439625742</v>
      </c>
      <c r="W220" s="126"/>
      <c r="X220" s="126">
        <f t="shared" si="13"/>
        <v>5.2990636760474885E-4</v>
      </c>
      <c r="Y220" s="126">
        <f t="shared" si="10"/>
        <v>-4.1691150816380196E-2</v>
      </c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26"/>
      <c r="BT220" s="126"/>
      <c r="BU220" s="126"/>
      <c r="BV220" s="126"/>
      <c r="BW220" s="126"/>
      <c r="BX220" s="126"/>
      <c r="BY220" s="126"/>
      <c r="BZ220" s="126"/>
      <c r="CA220" s="126"/>
      <c r="CB220" s="126"/>
      <c r="CC220" s="126"/>
      <c r="CD220" s="126"/>
      <c r="CE220" s="126"/>
      <c r="CF220" s="126"/>
      <c r="CG220" s="126"/>
      <c r="CH220" s="126"/>
      <c r="CI220" s="126"/>
      <c r="CJ220" s="126"/>
      <c r="CK220" s="126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</row>
    <row r="221" spans="1:114" ht="12.75" customHeight="1" x14ac:dyDescent="0.2">
      <c r="A221" s="107">
        <v>40609</v>
      </c>
      <c r="B221" s="108">
        <v>67.489998</v>
      </c>
      <c r="C221" s="108">
        <v>56.119999</v>
      </c>
      <c r="D221" s="108">
        <v>55.400002000000001</v>
      </c>
      <c r="E221" s="108">
        <v>68.830001999999993</v>
      </c>
      <c r="F221" s="108">
        <v>36.880001</v>
      </c>
      <c r="G221" s="108">
        <v>46.369999</v>
      </c>
      <c r="U221" s="89">
        <f t="shared" si="11"/>
        <v>-0.16488092997980341</v>
      </c>
      <c r="V221" s="89">
        <f t="shared" si="12"/>
        <v>-0.16488092997980341</v>
      </c>
      <c r="W221" s="126"/>
      <c r="X221" s="126">
        <f t="shared" si="13"/>
        <v>-9.1807911225422201E-3</v>
      </c>
      <c r="Y221" s="126">
        <f t="shared" si="10"/>
        <v>-4.1853395077718444E-2</v>
      </c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26"/>
      <c r="BT221" s="126"/>
      <c r="BU221" s="126"/>
      <c r="BV221" s="126"/>
      <c r="BW221" s="126"/>
      <c r="BX221" s="126"/>
      <c r="BY221" s="126"/>
      <c r="BZ221" s="126"/>
      <c r="CA221" s="126"/>
      <c r="CB221" s="126"/>
      <c r="CC221" s="126"/>
      <c r="CD221" s="126"/>
      <c r="CE221" s="126"/>
      <c r="CF221" s="126"/>
      <c r="CG221" s="126"/>
      <c r="CH221" s="126"/>
      <c r="CI221" s="126"/>
      <c r="CJ221" s="126"/>
      <c r="CK221" s="126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</row>
    <row r="222" spans="1:114" ht="12.75" customHeight="1" x14ac:dyDescent="0.2">
      <c r="A222" s="107">
        <v>40616</v>
      </c>
      <c r="B222" s="108">
        <v>66.279999000000004</v>
      </c>
      <c r="C222" s="108">
        <v>55.27</v>
      </c>
      <c r="D222" s="108">
        <v>54.720001000000003</v>
      </c>
      <c r="E222" s="108">
        <v>68.080001999999993</v>
      </c>
      <c r="F222" s="108">
        <v>36.009998000000003</v>
      </c>
      <c r="G222" s="108">
        <v>45.740001999999997</v>
      </c>
      <c r="U222" s="89">
        <f t="shared" si="11"/>
        <v>-0.17752972518733878</v>
      </c>
      <c r="V222" s="89">
        <f t="shared" si="12"/>
        <v>-0.17752972518733878</v>
      </c>
      <c r="W222" s="126"/>
      <c r="X222" s="126">
        <f t="shared" si="13"/>
        <v>-1.5146097917784984E-2</v>
      </c>
      <c r="Y222" s="126">
        <f t="shared" si="10"/>
        <v>-4.1953146333831993E-2</v>
      </c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26"/>
      <c r="BT222" s="126"/>
      <c r="BU222" s="126"/>
      <c r="BV222" s="126"/>
      <c r="BW222" s="126"/>
      <c r="BX222" s="126"/>
      <c r="BY222" s="126"/>
      <c r="BZ222" s="126"/>
      <c r="CA222" s="126"/>
      <c r="CB222" s="126"/>
      <c r="CC222" s="126"/>
      <c r="CD222" s="126"/>
      <c r="CE222" s="126"/>
      <c r="CF222" s="126"/>
      <c r="CG222" s="126"/>
      <c r="CH222" s="126"/>
      <c r="CI222" s="126"/>
      <c r="CJ222" s="126"/>
      <c r="CK222" s="126"/>
      <c r="CL222" s="87"/>
      <c r="CM222" s="87"/>
      <c r="CN222" s="87"/>
      <c r="CO222" s="87"/>
      <c r="CP222" s="87"/>
      <c r="CQ222" s="87"/>
      <c r="CR222" s="87"/>
      <c r="CS222" s="87"/>
      <c r="CT222" s="87"/>
      <c r="CU222" s="87"/>
      <c r="CV222" s="87"/>
      <c r="CW222" s="87"/>
      <c r="CX222" s="87"/>
      <c r="CY222" s="87"/>
      <c r="CZ222" s="87"/>
      <c r="DA222" s="87"/>
      <c r="DB222" s="87"/>
      <c r="DC222" s="87"/>
      <c r="DD222" s="87"/>
      <c r="DE222" s="87"/>
      <c r="DF222" s="87"/>
      <c r="DG222" s="87"/>
      <c r="DH222" s="87"/>
      <c r="DI222" s="87"/>
      <c r="DJ222" s="87"/>
    </row>
    <row r="223" spans="1:114" ht="12.75" customHeight="1" x14ac:dyDescent="0.2">
      <c r="A223" s="107">
        <v>40623</v>
      </c>
      <c r="B223" s="108">
        <v>67.860000999999997</v>
      </c>
      <c r="C223" s="108">
        <v>56.16</v>
      </c>
      <c r="D223" s="108">
        <v>56.139999000000003</v>
      </c>
      <c r="E223" s="108">
        <v>70.040001000000004</v>
      </c>
      <c r="F223" s="108">
        <v>36.849997999999999</v>
      </c>
      <c r="G223" s="108">
        <v>47.790000999999997</v>
      </c>
      <c r="U223" s="89">
        <f t="shared" si="11"/>
        <v>-0.16428567697703911</v>
      </c>
      <c r="V223" s="89">
        <f t="shared" si="12"/>
        <v>-0.16428567697703911</v>
      </c>
      <c r="W223" s="126"/>
      <c r="X223" s="126">
        <f t="shared" si="13"/>
        <v>1.6102768228695385E-2</v>
      </c>
      <c r="Y223" s="126">
        <f t="shared" si="10"/>
        <v>-4.1431317098063337E-2</v>
      </c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26"/>
      <c r="BT223" s="126"/>
      <c r="BU223" s="126"/>
      <c r="BV223" s="126"/>
      <c r="BW223" s="126"/>
      <c r="BX223" s="126"/>
      <c r="BY223" s="126"/>
      <c r="BZ223" s="126"/>
      <c r="CA223" s="126"/>
      <c r="CB223" s="126"/>
      <c r="CC223" s="126"/>
      <c r="CD223" s="126"/>
      <c r="CE223" s="126"/>
      <c r="CF223" s="126"/>
      <c r="CG223" s="126"/>
      <c r="CH223" s="126"/>
      <c r="CI223" s="126"/>
      <c r="CJ223" s="126"/>
      <c r="CK223" s="126"/>
      <c r="CL223" s="87"/>
      <c r="CM223" s="87"/>
      <c r="CN223" s="87"/>
      <c r="CO223" s="87"/>
      <c r="CP223" s="87"/>
      <c r="CQ223" s="87"/>
      <c r="CR223" s="87"/>
      <c r="CS223" s="87"/>
      <c r="CT223" s="87"/>
      <c r="CU223" s="87"/>
      <c r="CV223" s="87"/>
      <c r="CW223" s="87"/>
      <c r="CX223" s="87"/>
      <c r="CY223" s="87"/>
      <c r="CZ223" s="87"/>
      <c r="DA223" s="87"/>
      <c r="DB223" s="87"/>
      <c r="DC223" s="87"/>
      <c r="DD223" s="87"/>
      <c r="DE223" s="87"/>
      <c r="DF223" s="87"/>
      <c r="DG223" s="87"/>
      <c r="DH223" s="87"/>
      <c r="DI223" s="87"/>
      <c r="DJ223" s="87"/>
    </row>
    <row r="224" spans="1:114" ht="12.75" customHeight="1" x14ac:dyDescent="0.2">
      <c r="A224" s="107">
        <v>40630</v>
      </c>
      <c r="B224" s="108">
        <v>69.040001000000004</v>
      </c>
      <c r="C224" s="108">
        <v>57.040000999999997</v>
      </c>
      <c r="D224" s="108">
        <v>57.41</v>
      </c>
      <c r="E224" s="108">
        <v>71.879997000000003</v>
      </c>
      <c r="F224" s="108">
        <v>37.689999</v>
      </c>
      <c r="G224" s="108">
        <v>49.75</v>
      </c>
      <c r="U224" s="89">
        <f t="shared" si="11"/>
        <v>-0.15119042341623912</v>
      </c>
      <c r="V224" s="89">
        <f t="shared" si="12"/>
        <v>-0.15119042341623912</v>
      </c>
      <c r="W224" s="126"/>
      <c r="X224" s="126">
        <f t="shared" si="13"/>
        <v>1.5669533475783481E-2</v>
      </c>
      <c r="Y224" s="126">
        <f t="shared" si="10"/>
        <v>-4.1438539733337783E-2</v>
      </c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26"/>
      <c r="BT224" s="126"/>
      <c r="BU224" s="126"/>
      <c r="BV224" s="126"/>
      <c r="BW224" s="126"/>
      <c r="BX224" s="126"/>
      <c r="BY224" s="126"/>
      <c r="BZ224" s="126"/>
      <c r="CA224" s="126"/>
      <c r="CB224" s="126"/>
      <c r="CC224" s="126"/>
      <c r="CD224" s="126"/>
      <c r="CE224" s="126"/>
      <c r="CF224" s="126"/>
      <c r="CG224" s="126"/>
      <c r="CH224" s="126"/>
      <c r="CI224" s="126"/>
      <c r="CJ224" s="126"/>
      <c r="CK224" s="126"/>
      <c r="CL224" s="87"/>
      <c r="CM224" s="87"/>
      <c r="CN224" s="87"/>
      <c r="CO224" s="87"/>
      <c r="CP224" s="87"/>
      <c r="CQ224" s="87"/>
      <c r="CR224" s="87"/>
      <c r="CS224" s="87"/>
      <c r="CT224" s="87"/>
      <c r="CU224" s="87"/>
      <c r="CV224" s="87"/>
      <c r="CW224" s="87"/>
      <c r="CX224" s="87"/>
      <c r="CY224" s="87"/>
      <c r="CZ224" s="87"/>
      <c r="DA224" s="87"/>
      <c r="DB224" s="87"/>
      <c r="DC224" s="87"/>
      <c r="DD224" s="87"/>
      <c r="DE224" s="87"/>
      <c r="DF224" s="87"/>
      <c r="DG224" s="87"/>
      <c r="DH224" s="87"/>
      <c r="DI224" s="87"/>
      <c r="DJ224" s="87"/>
    </row>
    <row r="225" spans="1:114" ht="12.75" customHeight="1" x14ac:dyDescent="0.2">
      <c r="A225" s="107">
        <v>40637</v>
      </c>
      <c r="B225" s="108">
        <v>68.830001999999993</v>
      </c>
      <c r="C225" s="108">
        <v>57.040000999999997</v>
      </c>
      <c r="D225" s="108">
        <v>57.139999000000003</v>
      </c>
      <c r="E225" s="108">
        <v>71.449996999999996</v>
      </c>
      <c r="F225" s="108">
        <v>38.029998999999997</v>
      </c>
      <c r="G225" s="108">
        <v>50.369999</v>
      </c>
      <c r="U225" s="89">
        <f t="shared" si="11"/>
        <v>-0.15119042341623912</v>
      </c>
      <c r="V225" s="89">
        <f t="shared" si="12"/>
        <v>-0.15119042341623912</v>
      </c>
      <c r="W225" s="126"/>
      <c r="X225" s="126">
        <f t="shared" si="13"/>
        <v>0</v>
      </c>
      <c r="Y225" s="126">
        <f t="shared" si="10"/>
        <v>-4.1700000000000001E-2</v>
      </c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26"/>
      <c r="BT225" s="126"/>
      <c r="BU225" s="126"/>
      <c r="BV225" s="126"/>
      <c r="BW225" s="126"/>
      <c r="BX225" s="126"/>
      <c r="BY225" s="126"/>
      <c r="BZ225" s="126"/>
      <c r="CA225" s="126"/>
      <c r="CB225" s="126"/>
      <c r="CC225" s="126"/>
      <c r="CD225" s="126"/>
      <c r="CE225" s="126"/>
      <c r="CF225" s="126"/>
      <c r="CG225" s="126"/>
      <c r="CH225" s="126"/>
      <c r="CI225" s="126"/>
      <c r="CJ225" s="126"/>
      <c r="CK225" s="126"/>
      <c r="CL225" s="87"/>
      <c r="CM225" s="87"/>
      <c r="CN225" s="87"/>
      <c r="CO225" s="87"/>
      <c r="CP225" s="87"/>
      <c r="CQ225" s="87"/>
      <c r="CR225" s="87"/>
      <c r="CS225" s="87"/>
      <c r="CT225" s="87"/>
      <c r="CU225" s="87"/>
      <c r="CV225" s="87"/>
      <c r="CW225" s="87"/>
      <c r="CX225" s="87"/>
      <c r="CY225" s="87"/>
      <c r="CZ225" s="87"/>
      <c r="DA225" s="87"/>
      <c r="DB225" s="87"/>
      <c r="DC225" s="87"/>
      <c r="DD225" s="87"/>
      <c r="DE225" s="87"/>
      <c r="DF225" s="87"/>
      <c r="DG225" s="87"/>
      <c r="DH225" s="87"/>
      <c r="DI225" s="87"/>
      <c r="DJ225" s="87"/>
    </row>
    <row r="226" spans="1:114" ht="12.75" customHeight="1" x14ac:dyDescent="0.2">
      <c r="A226" s="107">
        <v>40644</v>
      </c>
      <c r="B226" s="108">
        <v>68.410004000000001</v>
      </c>
      <c r="C226" s="108">
        <v>56.599997999999999</v>
      </c>
      <c r="D226" s="108">
        <v>56.93</v>
      </c>
      <c r="E226" s="108">
        <v>70.879997000000003</v>
      </c>
      <c r="F226" s="108">
        <v>37.840000000000003</v>
      </c>
      <c r="G226" s="108">
        <v>49.549999</v>
      </c>
      <c r="U226" s="89">
        <f t="shared" si="11"/>
        <v>-0.15773808739902173</v>
      </c>
      <c r="V226" s="89">
        <f t="shared" si="12"/>
        <v>-0.15773808739902173</v>
      </c>
      <c r="W226" s="126"/>
      <c r="X226" s="126">
        <f t="shared" si="13"/>
        <v>-7.7139374524204385E-3</v>
      </c>
      <c r="Y226" s="126">
        <f t="shared" ref="Y226:Y289" si="14">-0.0000000000004*X226^6 + 0.0000000003*X226^5 - 0.0000001*X226^4 + 0.00001*X226^3 - 0.0009*X226^2 + 0.0167*X226 - 0.0417</f>
        <v>-4.1828876314393859E-2</v>
      </c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26"/>
      <c r="BT226" s="126"/>
      <c r="BU226" s="126"/>
      <c r="BV226" s="126"/>
      <c r="BW226" s="126"/>
      <c r="BX226" s="126"/>
      <c r="BY226" s="126"/>
      <c r="BZ226" s="126"/>
      <c r="CA226" s="126"/>
      <c r="CB226" s="126"/>
      <c r="CC226" s="126"/>
      <c r="CD226" s="126"/>
      <c r="CE226" s="126"/>
      <c r="CF226" s="126"/>
      <c r="CG226" s="126"/>
      <c r="CH226" s="126"/>
      <c r="CI226" s="126"/>
      <c r="CJ226" s="126"/>
      <c r="CK226" s="126"/>
      <c r="CL226" s="87"/>
      <c r="CM226" s="87"/>
      <c r="CN226" s="87"/>
      <c r="CO226" s="87"/>
      <c r="CP226" s="87"/>
      <c r="CQ226" s="87"/>
      <c r="CR226" s="87"/>
      <c r="CS226" s="87"/>
      <c r="CT226" s="87"/>
      <c r="CU226" s="87"/>
      <c r="CV226" s="87"/>
      <c r="CW226" s="87"/>
      <c r="CX226" s="87"/>
      <c r="CY226" s="87"/>
      <c r="CZ226" s="87"/>
      <c r="DA226" s="87"/>
      <c r="DB226" s="87"/>
      <c r="DC226" s="87"/>
      <c r="DD226" s="87"/>
      <c r="DE226" s="87"/>
      <c r="DF226" s="87"/>
      <c r="DG226" s="87"/>
      <c r="DH226" s="87"/>
      <c r="DI226" s="87"/>
      <c r="DJ226" s="87"/>
    </row>
    <row r="227" spans="1:114" ht="12.75" customHeight="1" x14ac:dyDescent="0.2">
      <c r="A227" s="107">
        <v>40651</v>
      </c>
      <c r="B227" s="108">
        <v>69.309997999999993</v>
      </c>
      <c r="C227" s="108">
        <v>57.040000999999997</v>
      </c>
      <c r="D227" s="108">
        <v>57.59</v>
      </c>
      <c r="E227" s="108">
        <v>71.459998999999996</v>
      </c>
      <c r="F227" s="108">
        <v>38.560001</v>
      </c>
      <c r="G227" s="108">
        <v>50.709999000000003</v>
      </c>
      <c r="U227" s="89">
        <f t="shared" ref="U227:U290" si="15">C227/$C$33-1</f>
        <v>-0.15119042341623912</v>
      </c>
      <c r="V227" s="89">
        <f t="shared" ref="V227:V245" si="16">C227/$C$33-1</f>
        <v>-0.15119042341623912</v>
      </c>
      <c r="W227" s="126"/>
      <c r="X227" s="126">
        <f t="shared" ref="X227:X290" si="17">C227/C226-1</f>
        <v>7.7739048683358458E-3</v>
      </c>
      <c r="Y227" s="126">
        <f t="shared" si="14"/>
        <v>-4.1570230174238318E-2</v>
      </c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26"/>
      <c r="BR227" s="126"/>
      <c r="BS227" s="126"/>
      <c r="BT227" s="126"/>
      <c r="BU227" s="126"/>
      <c r="BV227" s="126"/>
      <c r="BW227" s="126"/>
      <c r="BX227" s="126"/>
      <c r="BY227" s="126"/>
      <c r="BZ227" s="126"/>
      <c r="CA227" s="126"/>
      <c r="CB227" s="126"/>
      <c r="CC227" s="126"/>
      <c r="CD227" s="126"/>
      <c r="CE227" s="126"/>
      <c r="CF227" s="126"/>
      <c r="CG227" s="126"/>
      <c r="CH227" s="126"/>
      <c r="CI227" s="126"/>
      <c r="CJ227" s="126"/>
      <c r="CK227" s="126"/>
      <c r="CL227" s="87"/>
      <c r="CM227" s="87"/>
      <c r="CN227" s="87"/>
      <c r="CO227" s="87"/>
      <c r="CP227" s="87"/>
      <c r="CQ227" s="87"/>
      <c r="CR227" s="87"/>
      <c r="CS227" s="87"/>
      <c r="CT227" s="87"/>
      <c r="CU227" s="87"/>
      <c r="CV227" s="87"/>
      <c r="CW227" s="87"/>
      <c r="CX227" s="87"/>
      <c r="CY227" s="87"/>
      <c r="CZ227" s="87"/>
      <c r="DA227" s="87"/>
      <c r="DB227" s="87"/>
      <c r="DC227" s="87"/>
      <c r="DD227" s="87"/>
      <c r="DE227" s="87"/>
      <c r="DF227" s="87"/>
      <c r="DG227" s="87"/>
      <c r="DH227" s="87"/>
      <c r="DI227" s="87"/>
      <c r="DJ227" s="87"/>
    </row>
    <row r="228" spans="1:114" ht="12.75" customHeight="1" x14ac:dyDescent="0.2">
      <c r="A228" s="107">
        <v>40658</v>
      </c>
      <c r="B228" s="108">
        <v>70.699996999999996</v>
      </c>
      <c r="C228" s="108">
        <v>58.400002000000001</v>
      </c>
      <c r="D228" s="108">
        <v>58.669998</v>
      </c>
      <c r="E228" s="108">
        <v>73.120002999999997</v>
      </c>
      <c r="F228" s="108">
        <v>39.619999</v>
      </c>
      <c r="G228" s="108">
        <v>50.599997999999999</v>
      </c>
      <c r="U228" s="89">
        <f t="shared" si="15"/>
        <v>-0.13095231239370442</v>
      </c>
      <c r="V228" s="89">
        <f t="shared" si="16"/>
        <v>-0.13095231239370442</v>
      </c>
      <c r="W228" s="126"/>
      <c r="X228" s="126">
        <f t="shared" si="17"/>
        <v>2.384293436460494E-2</v>
      </c>
      <c r="Y228" s="126">
        <f t="shared" si="14"/>
        <v>-4.1302334497566991E-2</v>
      </c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26"/>
      <c r="BR228" s="126"/>
      <c r="BS228" s="126"/>
      <c r="BT228" s="126"/>
      <c r="BU228" s="126"/>
      <c r="BV228" s="126"/>
      <c r="BW228" s="126"/>
      <c r="BX228" s="126"/>
      <c r="BY228" s="126"/>
      <c r="BZ228" s="126"/>
      <c r="CA228" s="126"/>
      <c r="CB228" s="126"/>
      <c r="CC228" s="126"/>
      <c r="CD228" s="126"/>
      <c r="CE228" s="126"/>
      <c r="CF228" s="126"/>
      <c r="CG228" s="126"/>
      <c r="CH228" s="126"/>
      <c r="CI228" s="126"/>
      <c r="CJ228" s="126"/>
      <c r="CK228" s="126"/>
      <c r="CL228" s="87"/>
      <c r="CM228" s="87"/>
      <c r="CN228" s="87"/>
      <c r="CO228" s="87"/>
      <c r="CP228" s="87"/>
      <c r="CQ228" s="87"/>
      <c r="CR228" s="87"/>
      <c r="CS228" s="87"/>
      <c r="CT228" s="87"/>
      <c r="CU228" s="87"/>
      <c r="CV228" s="87"/>
      <c r="CW228" s="87"/>
      <c r="CX228" s="87"/>
      <c r="CY228" s="87"/>
      <c r="CZ228" s="87"/>
      <c r="DA228" s="87"/>
      <c r="DB228" s="87"/>
      <c r="DC228" s="87"/>
      <c r="DD228" s="87"/>
      <c r="DE228" s="87"/>
      <c r="DF228" s="87"/>
      <c r="DG228" s="87"/>
      <c r="DH228" s="87"/>
      <c r="DI228" s="87"/>
      <c r="DJ228" s="87"/>
    </row>
    <row r="229" spans="1:114" ht="12.75" customHeight="1" x14ac:dyDescent="0.2">
      <c r="A229" s="107">
        <v>40665</v>
      </c>
      <c r="B229" s="108">
        <v>69.410004000000001</v>
      </c>
      <c r="C229" s="108">
        <v>57.360000999999997</v>
      </c>
      <c r="D229" s="108">
        <v>57.689999</v>
      </c>
      <c r="E229" s="108">
        <v>70.930000000000007</v>
      </c>
      <c r="F229" s="108">
        <v>38.259998000000003</v>
      </c>
      <c r="G229" s="108">
        <v>48.740001999999997</v>
      </c>
      <c r="U229" s="89">
        <f t="shared" si="15"/>
        <v>-0.14642851844174931</v>
      </c>
      <c r="V229" s="89">
        <f t="shared" si="16"/>
        <v>-0.14642851844174931</v>
      </c>
      <c r="W229" s="126"/>
      <c r="X229" s="126">
        <f t="shared" si="17"/>
        <v>-1.7808235691498808E-2</v>
      </c>
      <c r="Y229" s="126">
        <f t="shared" si="14"/>
        <v>-4.1997683012466529E-2</v>
      </c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26"/>
      <c r="BR229" s="126"/>
      <c r="BS229" s="126"/>
      <c r="BT229" s="126"/>
      <c r="BU229" s="126"/>
      <c r="BV229" s="126"/>
      <c r="BW229" s="126"/>
      <c r="BX229" s="126"/>
      <c r="BY229" s="126"/>
      <c r="BZ229" s="126"/>
      <c r="CA229" s="126"/>
      <c r="CB229" s="126"/>
      <c r="CC229" s="126"/>
      <c r="CD229" s="126"/>
      <c r="CE229" s="126"/>
      <c r="CF229" s="126"/>
      <c r="CG229" s="126"/>
      <c r="CH229" s="126"/>
      <c r="CI229" s="126"/>
      <c r="CJ229" s="126"/>
      <c r="CK229" s="126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</row>
    <row r="230" spans="1:114" ht="12.75" customHeight="1" x14ac:dyDescent="0.2">
      <c r="A230" s="107">
        <v>40672</v>
      </c>
      <c r="B230" s="108">
        <v>69.370002999999997</v>
      </c>
      <c r="C230" s="108">
        <v>57.209999000000003</v>
      </c>
      <c r="D230" s="108">
        <v>57.740001999999997</v>
      </c>
      <c r="E230" s="108">
        <v>71.050003000000004</v>
      </c>
      <c r="F230" s="108">
        <v>37.639999000000003</v>
      </c>
      <c r="G230" s="108">
        <v>47.419998</v>
      </c>
      <c r="U230" s="89">
        <f t="shared" si="15"/>
        <v>-0.14866069116044744</v>
      </c>
      <c r="V230" s="89">
        <f t="shared" si="16"/>
        <v>-0.14866069116044744</v>
      </c>
      <c r="W230" s="126"/>
      <c r="X230" s="126">
        <f t="shared" si="17"/>
        <v>-2.6150975834187129E-3</v>
      </c>
      <c r="Y230" s="126">
        <f t="shared" si="14"/>
        <v>-4.1743678284683769E-2</v>
      </c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26"/>
      <c r="BR230" s="126"/>
      <c r="BS230" s="126"/>
      <c r="BT230" s="126"/>
      <c r="BU230" s="126"/>
      <c r="BV230" s="126"/>
      <c r="BW230" s="126"/>
      <c r="BX230" s="126"/>
      <c r="BY230" s="126"/>
      <c r="BZ230" s="126"/>
      <c r="CA230" s="126"/>
      <c r="CB230" s="126"/>
      <c r="CC230" s="126"/>
      <c r="CD230" s="126"/>
      <c r="CE230" s="126"/>
      <c r="CF230" s="126"/>
      <c r="CG230" s="126"/>
      <c r="CH230" s="126"/>
      <c r="CI230" s="126"/>
      <c r="CJ230" s="126"/>
      <c r="CK230" s="126"/>
      <c r="CL230" s="87"/>
      <c r="CM230" s="87"/>
      <c r="CN230" s="87"/>
      <c r="CO230" s="87"/>
      <c r="CP230" s="87"/>
      <c r="CQ230" s="87"/>
      <c r="CR230" s="87"/>
      <c r="CS230" s="87"/>
      <c r="CT230" s="87"/>
      <c r="CU230" s="87"/>
      <c r="CV230" s="87"/>
      <c r="CW230" s="87"/>
      <c r="CX230" s="87"/>
      <c r="CY230" s="87"/>
      <c r="CZ230" s="87"/>
      <c r="DA230" s="87"/>
      <c r="DB230" s="87"/>
      <c r="DC230" s="87"/>
      <c r="DD230" s="87"/>
      <c r="DE230" s="87"/>
      <c r="DF230" s="87"/>
      <c r="DG230" s="87"/>
      <c r="DH230" s="87"/>
      <c r="DI230" s="87"/>
      <c r="DJ230" s="87"/>
    </row>
    <row r="231" spans="1:114" ht="12.75" customHeight="1" x14ac:dyDescent="0.2">
      <c r="A231" s="107">
        <v>40679</v>
      </c>
      <c r="B231" s="108">
        <v>69.139999000000003</v>
      </c>
      <c r="C231" s="108">
        <v>57.080002</v>
      </c>
      <c r="D231" s="108">
        <v>57.720001000000003</v>
      </c>
      <c r="E231" s="108">
        <v>70.5</v>
      </c>
      <c r="F231" s="108">
        <v>37.57</v>
      </c>
      <c r="G231" s="108">
        <v>47.709999000000003</v>
      </c>
      <c r="U231" s="89">
        <f t="shared" si="15"/>
        <v>-0.15059517041347481</v>
      </c>
      <c r="V231" s="89">
        <f t="shared" si="16"/>
        <v>-0.15059517041347481</v>
      </c>
      <c r="W231" s="126"/>
      <c r="X231" s="126">
        <f t="shared" si="17"/>
        <v>-2.2722776135689626E-3</v>
      </c>
      <c r="Y231" s="126">
        <f t="shared" si="14"/>
        <v>-4.1737951683184928E-2</v>
      </c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26"/>
      <c r="BR231" s="126"/>
      <c r="BS231" s="126"/>
      <c r="BT231" s="126"/>
      <c r="BU231" s="126"/>
      <c r="BV231" s="126"/>
      <c r="BW231" s="126"/>
      <c r="BX231" s="126"/>
      <c r="BY231" s="126"/>
      <c r="BZ231" s="126"/>
      <c r="CA231" s="126"/>
      <c r="CB231" s="126"/>
      <c r="CC231" s="126"/>
      <c r="CD231" s="126"/>
      <c r="CE231" s="126"/>
      <c r="CF231" s="126"/>
      <c r="CG231" s="126"/>
      <c r="CH231" s="126"/>
      <c r="CI231" s="126"/>
      <c r="CJ231" s="126"/>
      <c r="CK231" s="126"/>
      <c r="CL231" s="87"/>
      <c r="CM231" s="87"/>
      <c r="CN231" s="87"/>
      <c r="CO231" s="87"/>
      <c r="CP231" s="87"/>
      <c r="CQ231" s="87"/>
      <c r="CR231" s="87"/>
      <c r="CS231" s="87"/>
      <c r="CT231" s="87"/>
      <c r="CU231" s="87"/>
      <c r="CV231" s="87"/>
      <c r="CW231" s="87"/>
      <c r="CX231" s="87"/>
      <c r="CY231" s="87"/>
      <c r="CZ231" s="87"/>
      <c r="DA231" s="87"/>
      <c r="DB231" s="87"/>
      <c r="DC231" s="87"/>
      <c r="DD231" s="87"/>
      <c r="DE231" s="87"/>
      <c r="DF231" s="87"/>
      <c r="DG231" s="87"/>
      <c r="DH231" s="87"/>
      <c r="DI231" s="87"/>
      <c r="DJ231" s="87"/>
    </row>
    <row r="232" spans="1:114" ht="12.75" customHeight="1" x14ac:dyDescent="0.2">
      <c r="A232" s="107">
        <v>40686</v>
      </c>
      <c r="B232" s="108">
        <v>69.199996999999996</v>
      </c>
      <c r="C232" s="108">
        <v>57.029998999999997</v>
      </c>
      <c r="D232" s="108">
        <v>57.740001999999997</v>
      </c>
      <c r="E232" s="108">
        <v>70.75</v>
      </c>
      <c r="F232" s="108">
        <v>37.799999</v>
      </c>
      <c r="G232" s="108">
        <v>48.299999</v>
      </c>
      <c r="U232" s="89">
        <f t="shared" si="15"/>
        <v>-0.15133926270859799</v>
      </c>
      <c r="V232" s="89">
        <f t="shared" si="16"/>
        <v>-0.15133926270859799</v>
      </c>
      <c r="W232" s="126"/>
      <c r="X232" s="126">
        <f t="shared" si="17"/>
        <v>-8.7601608703524736E-4</v>
      </c>
      <c r="Y232" s="126">
        <f t="shared" si="14"/>
        <v>-4.171463015932398E-2</v>
      </c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26"/>
      <c r="BT232" s="126"/>
      <c r="BU232" s="126"/>
      <c r="BV232" s="126"/>
      <c r="BW232" s="126"/>
      <c r="BX232" s="126"/>
      <c r="BY232" s="126"/>
      <c r="BZ232" s="126"/>
      <c r="CA232" s="126"/>
      <c r="CB232" s="126"/>
      <c r="CC232" s="126"/>
      <c r="CD232" s="126"/>
      <c r="CE232" s="126"/>
      <c r="CF232" s="126"/>
      <c r="CG232" s="126"/>
      <c r="CH232" s="126"/>
      <c r="CI232" s="126"/>
      <c r="CJ232" s="126"/>
      <c r="CK232" s="126"/>
      <c r="CL232" s="87"/>
      <c r="CM232" s="87"/>
      <c r="CN232" s="87"/>
      <c r="CO232" s="87"/>
      <c r="CP232" s="87"/>
      <c r="CQ232" s="87"/>
      <c r="CR232" s="87"/>
      <c r="CS232" s="87"/>
      <c r="CT232" s="87"/>
      <c r="CU232" s="87"/>
      <c r="CV232" s="87"/>
      <c r="CW232" s="87"/>
      <c r="CX232" s="87"/>
      <c r="CY232" s="87"/>
      <c r="CZ232" s="87"/>
      <c r="DA232" s="87"/>
      <c r="DB232" s="87"/>
      <c r="DC232" s="87"/>
      <c r="DD232" s="87"/>
      <c r="DE232" s="87"/>
      <c r="DF232" s="87"/>
      <c r="DG232" s="87"/>
      <c r="DH232" s="87"/>
      <c r="DI232" s="87"/>
      <c r="DJ232" s="87"/>
    </row>
    <row r="233" spans="1:114" ht="12.75" customHeight="1" x14ac:dyDescent="0.2">
      <c r="A233" s="107">
        <v>40694</v>
      </c>
      <c r="B233" s="108">
        <v>67.529999000000004</v>
      </c>
      <c r="C233" s="108">
        <v>55.66</v>
      </c>
      <c r="D233" s="108">
        <v>56.060001</v>
      </c>
      <c r="E233" s="108">
        <v>68.569999999999993</v>
      </c>
      <c r="F233" s="108">
        <v>37.889999000000003</v>
      </c>
      <c r="G233" s="108">
        <v>48.52</v>
      </c>
      <c r="U233" s="89">
        <f t="shared" si="15"/>
        <v>-0.17172615349967946</v>
      </c>
      <c r="V233" s="89">
        <f t="shared" si="16"/>
        <v>-0.17172615349967946</v>
      </c>
      <c r="W233" s="126"/>
      <c r="X233" s="126">
        <f t="shared" si="17"/>
        <v>-2.4022427214140385E-2</v>
      </c>
      <c r="Y233" s="126">
        <f t="shared" si="14"/>
        <v>-4.2101694042445688E-2</v>
      </c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26"/>
      <c r="BR233" s="126"/>
      <c r="BS233" s="126"/>
      <c r="BT233" s="126"/>
      <c r="BU233" s="126"/>
      <c r="BV233" s="126"/>
      <c r="BW233" s="126"/>
      <c r="BX233" s="126"/>
      <c r="BY233" s="126"/>
      <c r="BZ233" s="126"/>
      <c r="CA233" s="126"/>
      <c r="CB233" s="126"/>
      <c r="CC233" s="126"/>
      <c r="CD233" s="126"/>
      <c r="CE233" s="126"/>
      <c r="CF233" s="126"/>
      <c r="CG233" s="126"/>
      <c r="CH233" s="126"/>
      <c r="CI233" s="126"/>
      <c r="CJ233" s="126"/>
      <c r="CK233" s="126"/>
      <c r="CL233" s="87"/>
      <c r="CM233" s="87"/>
      <c r="CN233" s="87"/>
      <c r="CO233" s="87"/>
      <c r="CP233" s="87"/>
      <c r="CQ233" s="87"/>
      <c r="CR233" s="87"/>
      <c r="CS233" s="87"/>
      <c r="CT233" s="87"/>
      <c r="CU233" s="87"/>
      <c r="CV233" s="87"/>
      <c r="CW233" s="87"/>
      <c r="CX233" s="87"/>
      <c r="CY233" s="87"/>
      <c r="CZ233" s="87"/>
      <c r="DA233" s="87"/>
      <c r="DB233" s="87"/>
      <c r="DC233" s="87"/>
      <c r="DD233" s="87"/>
      <c r="DE233" s="87"/>
      <c r="DF233" s="87"/>
      <c r="DG233" s="87"/>
      <c r="DH233" s="87"/>
      <c r="DI233" s="87"/>
      <c r="DJ233" s="87"/>
    </row>
    <row r="234" spans="1:114" ht="12.75" customHeight="1" x14ac:dyDescent="0.2">
      <c r="A234" s="107">
        <v>40700</v>
      </c>
      <c r="B234" s="108">
        <v>65.889999000000003</v>
      </c>
      <c r="C234" s="108">
        <v>54.549999</v>
      </c>
      <c r="D234" s="108">
        <v>54.529998999999997</v>
      </c>
      <c r="E234" s="108">
        <v>66.639999000000003</v>
      </c>
      <c r="F234" s="108">
        <v>36.700001</v>
      </c>
      <c r="G234" s="108">
        <v>47.220001000000003</v>
      </c>
      <c r="U234" s="89">
        <f t="shared" si="15"/>
        <v>-0.18824402626089398</v>
      </c>
      <c r="V234" s="89">
        <f t="shared" si="16"/>
        <v>-0.18824402626089398</v>
      </c>
      <c r="W234" s="126"/>
      <c r="X234" s="126">
        <f t="shared" si="17"/>
        <v>-1.9942526051023979E-2</v>
      </c>
      <c r="Y234" s="126">
        <f t="shared" si="14"/>
        <v>-4.203339819829098E-2</v>
      </c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26"/>
      <c r="BT234" s="126"/>
      <c r="BU234" s="126"/>
      <c r="BV234" s="126"/>
      <c r="BW234" s="126"/>
      <c r="BX234" s="126"/>
      <c r="BY234" s="126"/>
      <c r="BZ234" s="126"/>
      <c r="CA234" s="126"/>
      <c r="CB234" s="126"/>
      <c r="CC234" s="126"/>
      <c r="CD234" s="126"/>
      <c r="CE234" s="126"/>
      <c r="CF234" s="126"/>
      <c r="CG234" s="126"/>
      <c r="CH234" s="126"/>
      <c r="CI234" s="126"/>
      <c r="CJ234" s="126"/>
      <c r="CK234" s="126"/>
      <c r="CL234" s="87"/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C234" s="87"/>
      <c r="DD234" s="87"/>
      <c r="DE234" s="87"/>
      <c r="DF234" s="87"/>
      <c r="DG234" s="87"/>
      <c r="DH234" s="87"/>
      <c r="DI234" s="87"/>
      <c r="DJ234" s="87"/>
    </row>
    <row r="235" spans="1:114" ht="12.75" customHeight="1" x14ac:dyDescent="0.2">
      <c r="A235" s="107">
        <v>40707</v>
      </c>
      <c r="B235" s="108">
        <v>65.919998000000007</v>
      </c>
      <c r="C235" s="108">
        <v>54.790000999999997</v>
      </c>
      <c r="D235" s="108">
        <v>54.619999</v>
      </c>
      <c r="E235" s="108">
        <v>67.129997000000003</v>
      </c>
      <c r="F235" s="108">
        <v>36.439999</v>
      </c>
      <c r="G235" s="108">
        <v>46.57</v>
      </c>
      <c r="U235" s="89">
        <f t="shared" si="15"/>
        <v>-0.18467256776812058</v>
      </c>
      <c r="V235" s="89">
        <f t="shared" si="16"/>
        <v>-0.18467256776812058</v>
      </c>
      <c r="W235" s="126"/>
      <c r="X235" s="126">
        <f t="shared" si="17"/>
        <v>4.3996701081514544E-3</v>
      </c>
      <c r="Y235" s="126">
        <f t="shared" si="14"/>
        <v>-4.1626542929729615E-2</v>
      </c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26"/>
      <c r="BR235" s="126"/>
      <c r="BS235" s="126"/>
      <c r="BT235" s="126"/>
      <c r="BU235" s="126"/>
      <c r="BV235" s="126"/>
      <c r="BW235" s="126"/>
      <c r="BX235" s="126"/>
      <c r="BY235" s="126"/>
      <c r="BZ235" s="126"/>
      <c r="CA235" s="126"/>
      <c r="CB235" s="126"/>
      <c r="CC235" s="126"/>
      <c r="CD235" s="126"/>
      <c r="CE235" s="126"/>
      <c r="CF235" s="126"/>
      <c r="CG235" s="126"/>
      <c r="CH235" s="126"/>
      <c r="CI235" s="126"/>
      <c r="CJ235" s="126"/>
      <c r="CK235" s="126"/>
      <c r="CL235" s="87"/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C235" s="87"/>
      <c r="DD235" s="87"/>
      <c r="DE235" s="87"/>
      <c r="DF235" s="87"/>
      <c r="DG235" s="87"/>
      <c r="DH235" s="87"/>
      <c r="DI235" s="87"/>
      <c r="DJ235" s="87"/>
    </row>
    <row r="236" spans="1:114" ht="12.75" customHeight="1" x14ac:dyDescent="0.2">
      <c r="A236" s="107">
        <v>40714</v>
      </c>
      <c r="B236" s="108">
        <v>65.720000999999996</v>
      </c>
      <c r="C236" s="108">
        <v>54.130001</v>
      </c>
      <c r="D236" s="108">
        <v>54.810001</v>
      </c>
      <c r="E236" s="108">
        <v>67.809997999999993</v>
      </c>
      <c r="F236" s="108">
        <v>36.110000999999997</v>
      </c>
      <c r="G236" s="108">
        <v>46.639999000000003</v>
      </c>
      <c r="U236" s="89">
        <f t="shared" si="15"/>
        <v>-0.19449399677800572</v>
      </c>
      <c r="V236" s="89">
        <f t="shared" si="16"/>
        <v>-0.19449399677800572</v>
      </c>
      <c r="W236" s="126"/>
      <c r="X236" s="126">
        <f t="shared" si="17"/>
        <v>-1.2045993574630431E-2</v>
      </c>
      <c r="Y236" s="126">
        <f t="shared" si="14"/>
        <v>-4.1901298705542968E-2</v>
      </c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26"/>
      <c r="BT236" s="126"/>
      <c r="BU236" s="126"/>
      <c r="BV236" s="126"/>
      <c r="BW236" s="126"/>
      <c r="BX236" s="126"/>
      <c r="BY236" s="126"/>
      <c r="BZ236" s="126"/>
      <c r="CA236" s="126"/>
      <c r="CB236" s="126"/>
      <c r="CC236" s="126"/>
      <c r="CD236" s="126"/>
      <c r="CE236" s="126"/>
      <c r="CF236" s="126"/>
      <c r="CG236" s="126"/>
      <c r="CH236" s="126"/>
      <c r="CI236" s="126"/>
      <c r="CJ236" s="126"/>
      <c r="CK236" s="126"/>
      <c r="CL236" s="87"/>
      <c r="CM236" s="87"/>
      <c r="CN236" s="87"/>
      <c r="CO236" s="87"/>
      <c r="CP236" s="87"/>
      <c r="CQ236" s="87"/>
      <c r="CR236" s="87"/>
      <c r="CS236" s="87"/>
      <c r="CT236" s="87"/>
      <c r="CU236" s="87"/>
      <c r="CV236" s="87"/>
      <c r="CW236" s="87"/>
      <c r="CX236" s="87"/>
      <c r="CY236" s="87"/>
      <c r="CZ236" s="87"/>
      <c r="DA236" s="87"/>
      <c r="DB236" s="87"/>
      <c r="DC236" s="87"/>
      <c r="DD236" s="87"/>
      <c r="DE236" s="87"/>
      <c r="DF236" s="87"/>
      <c r="DG236" s="87"/>
      <c r="DH236" s="87"/>
      <c r="DI236" s="87"/>
      <c r="DJ236" s="87"/>
    </row>
    <row r="237" spans="1:114" ht="12.75" customHeight="1" x14ac:dyDescent="0.2">
      <c r="A237" s="107">
        <v>40721</v>
      </c>
      <c r="B237" s="108">
        <v>69.379997000000003</v>
      </c>
      <c r="C237" s="108">
        <v>56.869999</v>
      </c>
      <c r="D237" s="108">
        <v>57.599997999999999</v>
      </c>
      <c r="E237" s="108">
        <v>71.199996999999996</v>
      </c>
      <c r="F237" s="108">
        <v>38.479999999999997</v>
      </c>
      <c r="G237" s="108">
        <v>49.18</v>
      </c>
      <c r="U237" s="89">
        <f t="shared" si="15"/>
        <v>-0.15372021519584289</v>
      </c>
      <c r="V237" s="89">
        <f t="shared" si="16"/>
        <v>-0.15372021519584289</v>
      </c>
      <c r="W237" s="126"/>
      <c r="X237" s="126">
        <f t="shared" si="17"/>
        <v>5.0618842589712942E-2</v>
      </c>
      <c r="Y237" s="126">
        <f t="shared" si="14"/>
        <v>-4.0856970072920815E-2</v>
      </c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  <c r="BF237" s="126"/>
      <c r="BG237" s="126"/>
      <c r="BH237" s="126"/>
      <c r="BI237" s="126"/>
      <c r="BJ237" s="126"/>
      <c r="BK237" s="126"/>
      <c r="BL237" s="126"/>
      <c r="BM237" s="126"/>
      <c r="BN237" s="126"/>
      <c r="BO237" s="126"/>
      <c r="BP237" s="126"/>
      <c r="BQ237" s="126"/>
      <c r="BR237" s="126"/>
      <c r="BS237" s="126"/>
      <c r="BT237" s="126"/>
      <c r="BU237" s="126"/>
      <c r="BV237" s="126"/>
      <c r="BW237" s="126"/>
      <c r="BX237" s="126"/>
      <c r="BY237" s="126"/>
      <c r="BZ237" s="126"/>
      <c r="CA237" s="126"/>
      <c r="CB237" s="126"/>
      <c r="CC237" s="126"/>
      <c r="CD237" s="126"/>
      <c r="CE237" s="126"/>
      <c r="CF237" s="126"/>
      <c r="CG237" s="126"/>
      <c r="CH237" s="126"/>
      <c r="CI237" s="126"/>
      <c r="CJ237" s="126"/>
      <c r="CK237" s="126"/>
      <c r="CL237" s="87"/>
      <c r="CM237" s="87"/>
      <c r="CN237" s="87"/>
      <c r="CO237" s="87"/>
      <c r="CP237" s="87"/>
      <c r="CQ237" s="87"/>
      <c r="CR237" s="87"/>
      <c r="CS237" s="87"/>
      <c r="CT237" s="87"/>
      <c r="CU237" s="87"/>
      <c r="CV237" s="87"/>
      <c r="CW237" s="87"/>
      <c r="CX237" s="87"/>
      <c r="CY237" s="87"/>
      <c r="CZ237" s="87"/>
      <c r="DA237" s="87"/>
      <c r="DB237" s="87"/>
      <c r="DC237" s="87"/>
      <c r="DD237" s="87"/>
      <c r="DE237" s="87"/>
      <c r="DF237" s="87"/>
      <c r="DG237" s="87"/>
      <c r="DH237" s="87"/>
      <c r="DI237" s="87"/>
      <c r="DJ237" s="87"/>
    </row>
    <row r="238" spans="1:114" ht="12.75" customHeight="1" x14ac:dyDescent="0.2">
      <c r="A238" s="107">
        <v>40729</v>
      </c>
      <c r="B238" s="108">
        <v>69.760002</v>
      </c>
      <c r="C238" s="108">
        <v>56.73</v>
      </c>
      <c r="D238" s="108">
        <v>57.599997999999999</v>
      </c>
      <c r="E238" s="108">
        <v>72.050003000000004</v>
      </c>
      <c r="F238" s="108">
        <v>37.849997999999999</v>
      </c>
      <c r="G238" s="108">
        <v>49</v>
      </c>
      <c r="U238" s="89">
        <f t="shared" si="15"/>
        <v>-0.15580353374122924</v>
      </c>
      <c r="V238" s="89">
        <f t="shared" si="16"/>
        <v>-0.15580353374122924</v>
      </c>
      <c r="W238" s="126"/>
      <c r="X238" s="126">
        <f t="shared" si="17"/>
        <v>-2.4617373388735597E-3</v>
      </c>
      <c r="Y238" s="126">
        <f t="shared" si="14"/>
        <v>-4.1741116467844029E-2</v>
      </c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  <c r="BF238" s="126"/>
      <c r="BG238" s="126"/>
      <c r="BH238" s="126"/>
      <c r="BI238" s="126"/>
      <c r="BJ238" s="126"/>
      <c r="BK238" s="126"/>
      <c r="BL238" s="126"/>
      <c r="BM238" s="126"/>
      <c r="BN238" s="126"/>
      <c r="BO238" s="126"/>
      <c r="BP238" s="126"/>
      <c r="BQ238" s="126"/>
      <c r="BR238" s="126"/>
      <c r="BS238" s="126"/>
      <c r="BT238" s="126"/>
      <c r="BU238" s="126"/>
      <c r="BV238" s="126"/>
      <c r="BW238" s="126"/>
      <c r="BX238" s="126"/>
      <c r="BY238" s="126"/>
      <c r="BZ238" s="126"/>
      <c r="CA238" s="126"/>
      <c r="CB238" s="126"/>
      <c r="CC238" s="126"/>
      <c r="CD238" s="126"/>
      <c r="CE238" s="126"/>
      <c r="CF238" s="126"/>
      <c r="CG238" s="126"/>
      <c r="CH238" s="126"/>
      <c r="CI238" s="126"/>
      <c r="CJ238" s="126"/>
      <c r="CK238" s="126"/>
      <c r="CL238" s="87"/>
      <c r="CM238" s="87"/>
      <c r="CN238" s="87"/>
      <c r="CO238" s="87"/>
      <c r="CP238" s="87"/>
      <c r="CQ238" s="87"/>
      <c r="CR238" s="87"/>
      <c r="CS238" s="87"/>
      <c r="CT238" s="87"/>
      <c r="CU238" s="87"/>
      <c r="CV238" s="87"/>
      <c r="CW238" s="87"/>
      <c r="CX238" s="87"/>
      <c r="CY238" s="87"/>
      <c r="CZ238" s="87"/>
      <c r="DA238" s="87"/>
      <c r="DB238" s="87"/>
      <c r="DC238" s="87"/>
      <c r="DD238" s="87"/>
      <c r="DE238" s="87"/>
      <c r="DF238" s="87"/>
      <c r="DG238" s="87"/>
      <c r="DH238" s="87"/>
      <c r="DI238" s="87"/>
      <c r="DJ238" s="87"/>
    </row>
    <row r="239" spans="1:114" ht="12.75" customHeight="1" x14ac:dyDescent="0.2">
      <c r="A239" s="107">
        <v>40735</v>
      </c>
      <c r="B239" s="108">
        <v>68.279999000000004</v>
      </c>
      <c r="C239" s="108">
        <v>55.48</v>
      </c>
      <c r="D239" s="108">
        <v>55.970001000000003</v>
      </c>
      <c r="E239" s="108">
        <v>70.059997999999993</v>
      </c>
      <c r="F239" s="108">
        <v>36.849997999999999</v>
      </c>
      <c r="G239" s="108">
        <v>47.73</v>
      </c>
      <c r="U239" s="89">
        <f t="shared" si="15"/>
        <v>-0.17440472504783</v>
      </c>
      <c r="V239" s="89">
        <f t="shared" si="16"/>
        <v>-0.17440472504783</v>
      </c>
      <c r="W239" s="126"/>
      <c r="X239" s="126">
        <f t="shared" si="17"/>
        <v>-2.2034197073858675E-2</v>
      </c>
      <c r="Y239" s="126">
        <f t="shared" si="14"/>
        <v>-4.2068408153390947E-2</v>
      </c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  <c r="BF239" s="126"/>
      <c r="BG239" s="126"/>
      <c r="BH239" s="126"/>
      <c r="BI239" s="126"/>
      <c r="BJ239" s="126"/>
      <c r="BK239" s="126"/>
      <c r="BL239" s="126"/>
      <c r="BM239" s="126"/>
      <c r="BN239" s="126"/>
      <c r="BO239" s="126"/>
      <c r="BP239" s="126"/>
      <c r="BQ239" s="126"/>
      <c r="BR239" s="126"/>
      <c r="BS239" s="126"/>
      <c r="BT239" s="126"/>
      <c r="BU239" s="126"/>
      <c r="BV239" s="126"/>
      <c r="BW239" s="126"/>
      <c r="BX239" s="126"/>
      <c r="BY239" s="126"/>
      <c r="BZ239" s="126"/>
      <c r="CA239" s="126"/>
      <c r="CB239" s="126"/>
      <c r="CC239" s="126"/>
      <c r="CD239" s="126"/>
      <c r="CE239" s="126"/>
      <c r="CF239" s="126"/>
      <c r="CG239" s="126"/>
      <c r="CH239" s="126"/>
      <c r="CI239" s="126"/>
      <c r="CJ239" s="126"/>
      <c r="CK239" s="126"/>
      <c r="CL239" s="87"/>
      <c r="CM239" s="87"/>
      <c r="CN239" s="87"/>
      <c r="CO239" s="87"/>
      <c r="CP239" s="87"/>
      <c r="CQ239" s="87"/>
      <c r="CR239" s="87"/>
      <c r="CS239" s="87"/>
      <c r="CT239" s="87"/>
      <c r="CU239" s="87"/>
      <c r="CV239" s="87"/>
      <c r="CW239" s="87"/>
      <c r="CX239" s="87"/>
      <c r="CY239" s="87"/>
      <c r="CZ239" s="87"/>
      <c r="DA239" s="87"/>
      <c r="DB239" s="87"/>
      <c r="DC239" s="87"/>
      <c r="DD239" s="87"/>
      <c r="DE239" s="87"/>
      <c r="DF239" s="87"/>
      <c r="DG239" s="87"/>
      <c r="DH239" s="87"/>
      <c r="DI239" s="87"/>
      <c r="DJ239" s="87"/>
    </row>
    <row r="240" spans="1:114" ht="12.75" customHeight="1" x14ac:dyDescent="0.2">
      <c r="A240" s="107">
        <v>40742</v>
      </c>
      <c r="B240" s="108">
        <v>69.709998999999996</v>
      </c>
      <c r="C240" s="108">
        <v>56.48</v>
      </c>
      <c r="D240" s="108">
        <v>56.880001</v>
      </c>
      <c r="E240" s="108">
        <v>71.169998000000007</v>
      </c>
      <c r="F240" s="108">
        <v>38.18</v>
      </c>
      <c r="G240" s="108">
        <v>48.68</v>
      </c>
      <c r="U240" s="89">
        <f t="shared" si="15"/>
        <v>-0.1595237720025493</v>
      </c>
      <c r="V240" s="89">
        <f t="shared" si="16"/>
        <v>-0.1595237720025493</v>
      </c>
      <c r="W240" s="126"/>
      <c r="X240" s="126">
        <f t="shared" si="17"/>
        <v>1.8024513338139814E-2</v>
      </c>
      <c r="Y240" s="126">
        <f t="shared" si="14"/>
        <v>-4.1399282963477994E-2</v>
      </c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  <c r="BF240" s="126"/>
      <c r="BG240" s="126"/>
      <c r="BH240" s="126"/>
      <c r="BI240" s="126"/>
      <c r="BJ240" s="126"/>
      <c r="BK240" s="126"/>
      <c r="BL240" s="126"/>
      <c r="BM240" s="126"/>
      <c r="BN240" s="126"/>
      <c r="BO240" s="126"/>
      <c r="BP240" s="126"/>
      <c r="BQ240" s="126"/>
      <c r="BR240" s="126"/>
      <c r="BS240" s="126"/>
      <c r="BT240" s="126"/>
      <c r="BU240" s="126"/>
      <c r="BV240" s="126"/>
      <c r="BW240" s="126"/>
      <c r="BX240" s="126"/>
      <c r="BY240" s="126"/>
      <c r="BZ240" s="126"/>
      <c r="CA240" s="126"/>
      <c r="CB240" s="126"/>
      <c r="CC240" s="126"/>
      <c r="CD240" s="126"/>
      <c r="CE240" s="126"/>
      <c r="CF240" s="126"/>
      <c r="CG240" s="126"/>
      <c r="CH240" s="126"/>
      <c r="CI240" s="126"/>
      <c r="CJ240" s="126"/>
      <c r="CK240" s="126"/>
      <c r="CL240" s="87"/>
      <c r="CM240" s="87"/>
      <c r="CN240" s="87"/>
      <c r="CO240" s="87"/>
      <c r="CP240" s="87"/>
      <c r="CQ240" s="87"/>
      <c r="CR240" s="87"/>
      <c r="CS240" s="87"/>
      <c r="CT240" s="87"/>
      <c r="CU240" s="87"/>
      <c r="CV240" s="87"/>
      <c r="CW240" s="87"/>
      <c r="CX240" s="87"/>
      <c r="CY240" s="87"/>
      <c r="CZ240" s="87"/>
      <c r="DA240" s="87"/>
      <c r="DB240" s="87"/>
      <c r="DC240" s="87"/>
      <c r="DD240" s="87"/>
      <c r="DE240" s="87"/>
      <c r="DF240" s="87"/>
      <c r="DG240" s="87"/>
      <c r="DH240" s="87"/>
      <c r="DI240" s="87"/>
      <c r="DJ240" s="87"/>
    </row>
    <row r="241" spans="1:114" ht="12.75" customHeight="1" x14ac:dyDescent="0.2">
      <c r="A241" s="107">
        <v>40749</v>
      </c>
      <c r="B241" s="108">
        <v>66.849997999999999</v>
      </c>
      <c r="C241" s="108">
        <v>54.09</v>
      </c>
      <c r="D241" s="108">
        <v>54.389999000000003</v>
      </c>
      <c r="E241" s="108">
        <v>67.75</v>
      </c>
      <c r="F241" s="108">
        <v>37.169998</v>
      </c>
      <c r="G241" s="108">
        <v>48.32</v>
      </c>
      <c r="U241" s="89">
        <f t="shared" si="15"/>
        <v>-0.19508924978077002</v>
      </c>
      <c r="V241" s="89">
        <f t="shared" si="16"/>
        <v>-0.19508924978077002</v>
      </c>
      <c r="W241" s="126"/>
      <c r="X241" s="126">
        <f t="shared" si="17"/>
        <v>-4.2315864022662741E-2</v>
      </c>
      <c r="Y241" s="126">
        <f t="shared" si="14"/>
        <v>-4.2408287256333881E-2</v>
      </c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  <c r="BF241" s="126"/>
      <c r="BG241" s="126"/>
      <c r="BH241" s="126"/>
      <c r="BI241" s="126"/>
      <c r="BJ241" s="126"/>
      <c r="BK241" s="126"/>
      <c r="BL241" s="126"/>
      <c r="BM241" s="126"/>
      <c r="BN241" s="126"/>
      <c r="BO241" s="126"/>
      <c r="BP241" s="126"/>
      <c r="BQ241" s="126"/>
      <c r="BR241" s="126"/>
      <c r="BS241" s="126"/>
      <c r="BT241" s="126"/>
      <c r="BU241" s="126"/>
      <c r="BV241" s="126"/>
      <c r="BW241" s="126"/>
      <c r="BX241" s="126"/>
      <c r="BY241" s="126"/>
      <c r="BZ241" s="126"/>
      <c r="CA241" s="126"/>
      <c r="CB241" s="126"/>
      <c r="CC241" s="126"/>
      <c r="CD241" s="126"/>
      <c r="CE241" s="126"/>
      <c r="CF241" s="126"/>
      <c r="CG241" s="126"/>
      <c r="CH241" s="126"/>
      <c r="CI241" s="126"/>
      <c r="CJ241" s="126"/>
      <c r="CK241" s="126"/>
      <c r="CL241" s="87"/>
      <c r="CM241" s="87"/>
      <c r="CN241" s="87"/>
      <c r="CO241" s="87"/>
      <c r="CP241" s="87"/>
      <c r="CQ241" s="87"/>
      <c r="CR241" s="87"/>
      <c r="CS241" s="87"/>
      <c r="CT241" s="87"/>
      <c r="CU241" s="87"/>
      <c r="CV241" s="87"/>
      <c r="CW241" s="87"/>
      <c r="CX241" s="87"/>
      <c r="CY241" s="87"/>
      <c r="CZ241" s="87"/>
      <c r="DA241" s="87"/>
      <c r="DB241" s="87"/>
      <c r="DC241" s="87"/>
      <c r="DD241" s="87"/>
      <c r="DE241" s="87"/>
      <c r="DF241" s="87"/>
      <c r="DG241" s="87"/>
      <c r="DH241" s="87"/>
      <c r="DI241" s="87"/>
      <c r="DJ241" s="87"/>
    </row>
    <row r="242" spans="1:114" ht="12.75" customHeight="1" x14ac:dyDescent="0.2">
      <c r="A242" s="107">
        <v>40756</v>
      </c>
      <c r="B242" s="108">
        <v>61.619999</v>
      </c>
      <c r="C242" s="108">
        <v>50.09</v>
      </c>
      <c r="D242" s="108">
        <v>49.110000999999997</v>
      </c>
      <c r="E242" s="108">
        <v>60.77</v>
      </c>
      <c r="F242" s="108">
        <v>34.040000999999997</v>
      </c>
      <c r="G242" s="108">
        <v>43.650002000000001</v>
      </c>
      <c r="U242" s="89">
        <f t="shared" si="15"/>
        <v>-0.25461306196189259</v>
      </c>
      <c r="V242" s="89">
        <f t="shared" si="16"/>
        <v>-0.25461306196189259</v>
      </c>
      <c r="W242" s="126"/>
      <c r="X242" s="126">
        <f t="shared" si="17"/>
        <v>-7.3950822702902541E-2</v>
      </c>
      <c r="Y242" s="126">
        <f t="shared" si="14"/>
        <v>-4.2939904638056949E-2</v>
      </c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  <c r="BF242" s="126"/>
      <c r="BG242" s="126"/>
      <c r="BH242" s="126"/>
      <c r="BI242" s="126"/>
      <c r="BJ242" s="126"/>
      <c r="BK242" s="126"/>
      <c r="BL242" s="126"/>
      <c r="BM242" s="126"/>
      <c r="BN242" s="126"/>
      <c r="BO242" s="126"/>
      <c r="BP242" s="126"/>
      <c r="BQ242" s="126"/>
      <c r="BR242" s="126"/>
      <c r="BS242" s="126"/>
      <c r="BT242" s="126"/>
      <c r="BU242" s="126"/>
      <c r="BV242" s="126"/>
      <c r="BW242" s="126"/>
      <c r="BX242" s="126"/>
      <c r="BY242" s="126"/>
      <c r="BZ242" s="126"/>
      <c r="CA242" s="126"/>
      <c r="CB242" s="126"/>
      <c r="CC242" s="126"/>
      <c r="CD242" s="126"/>
      <c r="CE242" s="126"/>
      <c r="CF242" s="126"/>
      <c r="CG242" s="126"/>
      <c r="CH242" s="126"/>
      <c r="CI242" s="126"/>
      <c r="CJ242" s="126"/>
      <c r="CK242" s="126"/>
      <c r="CL242" s="87"/>
      <c r="CM242" s="87"/>
      <c r="CN242" s="87"/>
      <c r="CO242" s="87"/>
      <c r="CP242" s="87"/>
      <c r="CQ242" s="87"/>
      <c r="CR242" s="87"/>
      <c r="CS242" s="87"/>
      <c r="CT242" s="87"/>
      <c r="CU242" s="87"/>
      <c r="CV242" s="87"/>
      <c r="CW242" s="87"/>
      <c r="CX242" s="87"/>
      <c r="CY242" s="87"/>
      <c r="CZ242" s="87"/>
      <c r="DA242" s="87"/>
      <c r="DB242" s="87"/>
      <c r="DC242" s="87"/>
      <c r="DD242" s="87"/>
      <c r="DE242" s="87"/>
      <c r="DF242" s="87"/>
      <c r="DG242" s="87"/>
      <c r="DH242" s="87"/>
      <c r="DI242" s="87"/>
      <c r="DJ242" s="87"/>
    </row>
    <row r="243" spans="1:114" ht="12.75" customHeight="1" x14ac:dyDescent="0.2">
      <c r="A243" s="107">
        <v>40763</v>
      </c>
      <c r="B243" s="108">
        <v>60.700001</v>
      </c>
      <c r="C243" s="108">
        <v>48.98</v>
      </c>
      <c r="D243" s="108">
        <v>48.799999</v>
      </c>
      <c r="E243" s="108">
        <v>59.560001</v>
      </c>
      <c r="F243" s="108">
        <v>33.520000000000003</v>
      </c>
      <c r="G243" s="108">
        <v>42.369999</v>
      </c>
      <c r="U243" s="89">
        <f t="shared" si="15"/>
        <v>-0.27113091984215421</v>
      </c>
      <c r="V243" s="89">
        <f t="shared" si="16"/>
        <v>-0.27113091984215421</v>
      </c>
      <c r="W243" s="126"/>
      <c r="X243" s="126">
        <f t="shared" si="17"/>
        <v>-2.2160111798762316E-2</v>
      </c>
      <c r="Y243" s="126">
        <f t="shared" si="14"/>
        <v>-4.207051593938467E-2</v>
      </c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  <c r="BF243" s="126"/>
      <c r="BG243" s="126"/>
      <c r="BH243" s="126"/>
      <c r="BI243" s="126"/>
      <c r="BJ243" s="126"/>
      <c r="BK243" s="126"/>
      <c r="BL243" s="126"/>
      <c r="BM243" s="126"/>
      <c r="BN243" s="126"/>
      <c r="BO243" s="126"/>
      <c r="BP243" s="126"/>
      <c r="BQ243" s="126"/>
      <c r="BR243" s="126"/>
      <c r="BS243" s="126"/>
      <c r="BT243" s="126"/>
      <c r="BU243" s="126"/>
      <c r="BV243" s="126"/>
      <c r="BW243" s="126"/>
      <c r="BX243" s="126"/>
      <c r="BY243" s="126"/>
      <c r="BZ243" s="126"/>
      <c r="CA243" s="126"/>
      <c r="CB243" s="126"/>
      <c r="CC243" s="126"/>
      <c r="CD243" s="126"/>
      <c r="CE243" s="126"/>
      <c r="CF243" s="126"/>
      <c r="CG243" s="126"/>
      <c r="CH243" s="126"/>
      <c r="CI243" s="126"/>
      <c r="CJ243" s="126"/>
      <c r="CK243" s="126"/>
      <c r="CL243" s="87"/>
      <c r="CM243" s="87"/>
      <c r="CN243" s="87"/>
      <c r="CO243" s="87"/>
      <c r="CP243" s="87"/>
      <c r="CQ243" s="87"/>
      <c r="CR243" s="87"/>
      <c r="CS243" s="87"/>
      <c r="CT243" s="87"/>
      <c r="CU243" s="87"/>
      <c r="CV243" s="87"/>
      <c r="CW243" s="87"/>
      <c r="CX243" s="87"/>
      <c r="CY243" s="87"/>
      <c r="CZ243" s="87"/>
      <c r="DA243" s="87"/>
      <c r="DB243" s="87"/>
      <c r="DC243" s="87"/>
      <c r="DD243" s="87"/>
      <c r="DE243" s="87"/>
      <c r="DF243" s="87"/>
      <c r="DG243" s="87"/>
      <c r="DH243" s="87"/>
      <c r="DI243" s="87"/>
      <c r="DJ243" s="87"/>
    </row>
    <row r="244" spans="1:114" ht="12.75" customHeight="1" x14ac:dyDescent="0.2">
      <c r="A244" s="107">
        <v>40770</v>
      </c>
      <c r="B244" s="108">
        <v>57.650002000000001</v>
      </c>
      <c r="C244" s="108">
        <v>47.139999000000003</v>
      </c>
      <c r="D244" s="108">
        <v>46.209999000000003</v>
      </c>
      <c r="E244" s="108">
        <v>56.330002</v>
      </c>
      <c r="F244" s="108">
        <v>31.799999</v>
      </c>
      <c r="G244" s="108">
        <v>40.740001999999997</v>
      </c>
      <c r="U244" s="89">
        <f t="shared" si="15"/>
        <v>-0.2985118883264235</v>
      </c>
      <c r="V244" s="89">
        <f t="shared" si="16"/>
        <v>-0.2985118883264235</v>
      </c>
      <c r="W244" s="126"/>
      <c r="X244" s="126">
        <f t="shared" si="17"/>
        <v>-3.7566374030216343E-2</v>
      </c>
      <c r="Y244" s="126">
        <f t="shared" si="14"/>
        <v>-4.2328629085864655E-2</v>
      </c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  <c r="BF244" s="126"/>
      <c r="BG244" s="126"/>
      <c r="BH244" s="126"/>
      <c r="BI244" s="126"/>
      <c r="BJ244" s="126"/>
      <c r="BK244" s="126"/>
      <c r="BL244" s="126"/>
      <c r="BM244" s="126"/>
      <c r="BN244" s="126"/>
      <c r="BO244" s="126"/>
      <c r="BP244" s="126"/>
      <c r="BQ244" s="126"/>
      <c r="BR244" s="126"/>
      <c r="BS244" s="126"/>
      <c r="BT244" s="126"/>
      <c r="BU244" s="126"/>
      <c r="BV244" s="126"/>
      <c r="BW244" s="126"/>
      <c r="BX244" s="126"/>
      <c r="BY244" s="126"/>
      <c r="BZ244" s="126"/>
      <c r="CA244" s="126"/>
      <c r="CB244" s="126"/>
      <c r="CC244" s="126"/>
      <c r="CD244" s="126"/>
      <c r="CE244" s="126"/>
      <c r="CF244" s="126"/>
      <c r="CG244" s="126"/>
      <c r="CH244" s="126"/>
      <c r="CI244" s="126"/>
      <c r="CJ244" s="126"/>
      <c r="CK244" s="126"/>
      <c r="CL244" s="87"/>
      <c r="CM244" s="87"/>
      <c r="CN244" s="87"/>
      <c r="CO244" s="87"/>
      <c r="CP244" s="87"/>
      <c r="CQ244" s="87"/>
      <c r="CR244" s="87"/>
      <c r="CS244" s="87"/>
      <c r="CT244" s="87"/>
      <c r="CU244" s="87"/>
      <c r="CV244" s="87"/>
      <c r="CW244" s="87"/>
      <c r="CX244" s="87"/>
      <c r="CY244" s="87"/>
      <c r="CZ244" s="87"/>
      <c r="DA244" s="87"/>
      <c r="DB244" s="87"/>
      <c r="DC244" s="87"/>
      <c r="DD244" s="87"/>
      <c r="DE244" s="87"/>
      <c r="DF244" s="87"/>
      <c r="DG244" s="87"/>
      <c r="DH244" s="87"/>
      <c r="DI244" s="87"/>
      <c r="DJ244" s="87"/>
    </row>
    <row r="245" spans="1:114" ht="12.75" customHeight="1" x14ac:dyDescent="0.2">
      <c r="A245" s="107">
        <v>40777</v>
      </c>
      <c r="B245" s="108">
        <v>60.470001000000003</v>
      </c>
      <c r="C245" s="108">
        <v>49.099997999999999</v>
      </c>
      <c r="D245" s="108">
        <v>48.549999</v>
      </c>
      <c r="E245" s="108">
        <v>59.150002000000001</v>
      </c>
      <c r="F245" s="108">
        <v>32.75</v>
      </c>
      <c r="G245" s="108">
        <v>41.599997999999999</v>
      </c>
      <c r="U245" s="89">
        <f t="shared" si="15"/>
        <v>-0.26934523523862652</v>
      </c>
      <c r="V245" s="89">
        <f t="shared" si="16"/>
        <v>-0.26934523523862652</v>
      </c>
      <c r="W245" s="126"/>
      <c r="X245" s="126">
        <f t="shared" si="17"/>
        <v>4.1578257139971431E-2</v>
      </c>
      <c r="Y245" s="126">
        <f t="shared" si="14"/>
        <v>-4.1007198263596688E-2</v>
      </c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  <c r="BF245" s="126"/>
      <c r="BG245" s="126"/>
      <c r="BH245" s="126"/>
      <c r="BI245" s="126"/>
      <c r="BJ245" s="126"/>
      <c r="BK245" s="126"/>
      <c r="BL245" s="126"/>
      <c r="BM245" s="126"/>
      <c r="BN245" s="126"/>
      <c r="BO245" s="126"/>
      <c r="BP245" s="126"/>
      <c r="BQ245" s="126"/>
      <c r="BR245" s="126"/>
      <c r="BS245" s="126"/>
      <c r="BT245" s="126"/>
      <c r="BU245" s="126"/>
      <c r="BV245" s="126"/>
      <c r="BW245" s="126"/>
      <c r="BX245" s="126"/>
      <c r="BY245" s="126"/>
      <c r="BZ245" s="126"/>
      <c r="CA245" s="126"/>
      <c r="CB245" s="126"/>
      <c r="CC245" s="126"/>
      <c r="CD245" s="126"/>
      <c r="CE245" s="126"/>
      <c r="CF245" s="126"/>
      <c r="CG245" s="126"/>
      <c r="CH245" s="126"/>
      <c r="CI245" s="126"/>
      <c r="CJ245" s="126"/>
      <c r="CK245" s="126"/>
      <c r="CL245" s="87"/>
      <c r="CM245" s="87"/>
      <c r="CN245" s="87"/>
      <c r="CO245" s="87"/>
      <c r="CP245" s="87"/>
      <c r="CQ245" s="87"/>
      <c r="CR245" s="87"/>
      <c r="CS245" s="87"/>
      <c r="CT245" s="87"/>
      <c r="CU245" s="87"/>
      <c r="CV245" s="87"/>
      <c r="CW245" s="87"/>
      <c r="CX245" s="87"/>
      <c r="CY245" s="87"/>
      <c r="CZ245" s="87"/>
      <c r="DA245" s="87"/>
      <c r="DB245" s="87"/>
      <c r="DC245" s="87"/>
      <c r="DD245" s="87"/>
      <c r="DE245" s="87"/>
      <c r="DF245" s="87"/>
      <c r="DG245" s="87"/>
      <c r="DH245" s="87"/>
      <c r="DI245" s="87"/>
      <c r="DJ245" s="87"/>
    </row>
    <row r="246" spans="1:114" ht="12.75" customHeight="1" x14ac:dyDescent="0.2">
      <c r="A246" s="107">
        <v>40784</v>
      </c>
      <c r="B246" s="108">
        <v>60.369999</v>
      </c>
      <c r="C246" s="108">
        <v>48.98</v>
      </c>
      <c r="D246" s="108">
        <v>48.59</v>
      </c>
      <c r="E246" s="108">
        <v>58.689999</v>
      </c>
      <c r="F246" s="108">
        <v>32.779998999999997</v>
      </c>
      <c r="G246" s="108">
        <v>42.790000999999997</v>
      </c>
      <c r="U246" s="89">
        <f t="shared" si="15"/>
        <v>-0.27113091984215421</v>
      </c>
      <c r="V246" s="89"/>
      <c r="W246" s="126"/>
      <c r="X246" s="126">
        <f t="shared" si="17"/>
        <v>-2.4439512197129698E-3</v>
      </c>
      <c r="Y246" s="126">
        <f t="shared" si="14"/>
        <v>-4.1740819361122991E-2</v>
      </c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  <c r="BF246" s="126"/>
      <c r="BG246" s="126"/>
      <c r="BH246" s="126"/>
      <c r="BI246" s="126"/>
      <c r="BJ246" s="126"/>
      <c r="BK246" s="126"/>
      <c r="BL246" s="126"/>
      <c r="BM246" s="126"/>
      <c r="BN246" s="126"/>
      <c r="BO246" s="126"/>
      <c r="BP246" s="126"/>
      <c r="BQ246" s="126"/>
      <c r="BR246" s="126"/>
      <c r="BS246" s="126"/>
      <c r="BT246" s="126"/>
      <c r="BU246" s="126"/>
      <c r="BV246" s="126"/>
      <c r="BW246" s="126"/>
      <c r="BX246" s="126"/>
      <c r="BY246" s="126"/>
      <c r="BZ246" s="126"/>
      <c r="CA246" s="126"/>
      <c r="CB246" s="126"/>
      <c r="CC246" s="126"/>
      <c r="CD246" s="126"/>
      <c r="CE246" s="126"/>
      <c r="CF246" s="126"/>
      <c r="CG246" s="126"/>
      <c r="CH246" s="126"/>
      <c r="CI246" s="126"/>
      <c r="CJ246" s="126"/>
      <c r="CK246" s="126"/>
      <c r="CL246" s="87"/>
      <c r="CM246" s="87"/>
      <c r="CN246" s="87"/>
      <c r="CO246" s="87"/>
      <c r="CP246" s="87"/>
      <c r="CQ246" s="87"/>
      <c r="CR246" s="87"/>
      <c r="CS246" s="87"/>
      <c r="CT246" s="87"/>
      <c r="CU246" s="87"/>
      <c r="CV246" s="87"/>
      <c r="CW246" s="87"/>
      <c r="CX246" s="87"/>
      <c r="CY246" s="87"/>
      <c r="CZ246" s="87"/>
      <c r="DA246" s="87"/>
      <c r="DB246" s="87"/>
      <c r="DC246" s="87"/>
      <c r="DD246" s="87"/>
      <c r="DE246" s="87"/>
      <c r="DF246" s="87"/>
      <c r="DG246" s="87"/>
      <c r="DH246" s="87"/>
      <c r="DI246" s="87"/>
      <c r="DJ246" s="87"/>
    </row>
    <row r="247" spans="1:114" ht="12.75" customHeight="1" x14ac:dyDescent="0.2">
      <c r="A247" s="107">
        <v>40792</v>
      </c>
      <c r="B247" s="108">
        <v>59.450001</v>
      </c>
      <c r="C247" s="108">
        <v>48.080002</v>
      </c>
      <c r="D247" s="108">
        <v>47.919998</v>
      </c>
      <c r="E247" s="108">
        <v>58.119999</v>
      </c>
      <c r="F247" s="108">
        <v>30.950001</v>
      </c>
      <c r="G247" s="108">
        <v>41.150002000000001</v>
      </c>
      <c r="U247" s="89">
        <f t="shared" si="15"/>
        <v>-0.28452374782100065</v>
      </c>
      <c r="V247" s="89"/>
      <c r="W247" s="126"/>
      <c r="X247" s="126">
        <f t="shared" si="17"/>
        <v>-1.8374806043282899E-2</v>
      </c>
      <c r="Y247" s="126">
        <f t="shared" si="14"/>
        <v>-4.2007163193121144E-2</v>
      </c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  <c r="BF247" s="126"/>
      <c r="BG247" s="126"/>
      <c r="BH247" s="126"/>
      <c r="BI247" s="126"/>
      <c r="BJ247" s="126"/>
      <c r="BK247" s="126"/>
      <c r="BL247" s="126"/>
      <c r="BM247" s="126"/>
      <c r="BN247" s="126"/>
      <c r="BO247" s="126"/>
      <c r="BP247" s="126"/>
      <c r="BQ247" s="126"/>
      <c r="BR247" s="126"/>
      <c r="BS247" s="126"/>
      <c r="BT247" s="126"/>
      <c r="BU247" s="126"/>
      <c r="BV247" s="126"/>
      <c r="BW247" s="126"/>
      <c r="BX247" s="126"/>
      <c r="BY247" s="126"/>
      <c r="BZ247" s="126"/>
      <c r="CA247" s="126"/>
      <c r="CB247" s="126"/>
      <c r="CC247" s="126"/>
      <c r="CD247" s="126"/>
      <c r="CE247" s="126"/>
      <c r="CF247" s="126"/>
      <c r="CG247" s="126"/>
      <c r="CH247" s="126"/>
      <c r="CI247" s="126"/>
      <c r="CJ247" s="126"/>
      <c r="CK247" s="126"/>
      <c r="CL247" s="87"/>
      <c r="CM247" s="87"/>
      <c r="CN247" s="87"/>
      <c r="CO247" s="87"/>
      <c r="CP247" s="87"/>
      <c r="CQ247" s="87"/>
      <c r="CR247" s="87"/>
      <c r="CS247" s="87"/>
      <c r="CT247" s="87"/>
      <c r="CU247" s="87"/>
      <c r="CV247" s="87"/>
      <c r="CW247" s="87"/>
      <c r="CX247" s="87"/>
      <c r="CY247" s="87"/>
      <c r="CZ247" s="87"/>
      <c r="DA247" s="87"/>
      <c r="DB247" s="87"/>
      <c r="DC247" s="87"/>
      <c r="DD247" s="87"/>
      <c r="DE247" s="87"/>
      <c r="DF247" s="87"/>
      <c r="DG247" s="87"/>
      <c r="DH247" s="87"/>
      <c r="DI247" s="87"/>
      <c r="DJ247" s="87"/>
    </row>
    <row r="248" spans="1:114" ht="12.75" customHeight="1" x14ac:dyDescent="0.2">
      <c r="A248" s="107">
        <v>40798</v>
      </c>
      <c r="B248" s="108">
        <v>62.700001</v>
      </c>
      <c r="C248" s="108">
        <v>50.459999000000003</v>
      </c>
      <c r="D248" s="108">
        <v>50.279998999999997</v>
      </c>
      <c r="E248" s="108">
        <v>61.369999</v>
      </c>
      <c r="F248" s="108">
        <v>32.169998</v>
      </c>
      <c r="G248" s="108">
        <v>41.529998999999997</v>
      </c>
      <c r="U248" s="89">
        <f t="shared" si="15"/>
        <v>-0.24910712421609171</v>
      </c>
      <c r="V248" s="89"/>
      <c r="W248" s="126"/>
      <c r="X248" s="126">
        <f t="shared" si="17"/>
        <v>4.9500767491648778E-2</v>
      </c>
      <c r="Y248" s="126">
        <f t="shared" si="14"/>
        <v>-4.0875541263943653E-2</v>
      </c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  <c r="BF248" s="126"/>
      <c r="BG248" s="126"/>
      <c r="BH248" s="126"/>
      <c r="BI248" s="126"/>
      <c r="BJ248" s="126"/>
      <c r="BK248" s="126"/>
      <c r="BL248" s="126"/>
      <c r="BM248" s="126"/>
      <c r="BN248" s="126"/>
      <c r="BO248" s="126"/>
      <c r="BP248" s="126"/>
      <c r="BQ248" s="126"/>
      <c r="BR248" s="126"/>
      <c r="BS248" s="126"/>
      <c r="BT248" s="126"/>
      <c r="BU248" s="126"/>
      <c r="BV248" s="126"/>
      <c r="BW248" s="126"/>
      <c r="BX248" s="126"/>
      <c r="BY248" s="126"/>
      <c r="BZ248" s="126"/>
      <c r="CA248" s="126"/>
      <c r="CB248" s="126"/>
      <c r="CC248" s="126"/>
      <c r="CD248" s="126"/>
      <c r="CE248" s="126"/>
      <c r="CF248" s="126"/>
      <c r="CG248" s="126"/>
      <c r="CH248" s="126"/>
      <c r="CI248" s="126"/>
      <c r="CJ248" s="126"/>
      <c r="CK248" s="126"/>
      <c r="CL248" s="87"/>
      <c r="CM248" s="87"/>
      <c r="CN248" s="87"/>
      <c r="CO248" s="87"/>
      <c r="CP248" s="87"/>
      <c r="CQ248" s="87"/>
      <c r="CR248" s="87"/>
      <c r="CS248" s="87"/>
      <c r="CT248" s="87"/>
      <c r="CU248" s="87"/>
      <c r="CV248" s="87"/>
      <c r="CW248" s="87"/>
      <c r="CX248" s="87"/>
      <c r="CY248" s="87"/>
      <c r="CZ248" s="87"/>
      <c r="DA248" s="87"/>
      <c r="DB248" s="87"/>
      <c r="DC248" s="87"/>
      <c r="DD248" s="87"/>
      <c r="DE248" s="87"/>
      <c r="DF248" s="87"/>
      <c r="DG248" s="87"/>
      <c r="DH248" s="87"/>
      <c r="DI248" s="87"/>
      <c r="DJ248" s="87"/>
    </row>
    <row r="249" spans="1:114" ht="12.75" customHeight="1" x14ac:dyDescent="0.2">
      <c r="A249" s="107">
        <v>40805</v>
      </c>
      <c r="B249" s="108">
        <v>58</v>
      </c>
      <c r="C249" s="108">
        <v>46.580002</v>
      </c>
      <c r="D249" s="108">
        <v>46.68</v>
      </c>
      <c r="E249" s="108">
        <v>56.02</v>
      </c>
      <c r="F249" s="108">
        <v>29.719999000000001</v>
      </c>
      <c r="G249" s="108">
        <v>36.790000999999997</v>
      </c>
      <c r="U249" s="89">
        <f t="shared" si="15"/>
        <v>-0.30684517738892159</v>
      </c>
      <c r="V249" s="89"/>
      <c r="W249" s="126"/>
      <c r="X249" s="126">
        <f t="shared" si="17"/>
        <v>-7.6892530259463632E-2</v>
      </c>
      <c r="Y249" s="126">
        <f t="shared" si="14"/>
        <v>-4.2989431020159327E-2</v>
      </c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  <c r="BF249" s="126"/>
      <c r="BG249" s="126"/>
      <c r="BH249" s="126"/>
      <c r="BI249" s="126"/>
      <c r="BJ249" s="126"/>
      <c r="BK249" s="126"/>
      <c r="BL249" s="126"/>
      <c r="BM249" s="126"/>
      <c r="BN249" s="126"/>
      <c r="BO249" s="126"/>
      <c r="BP249" s="126"/>
      <c r="BQ249" s="126"/>
      <c r="BR249" s="126"/>
      <c r="BS249" s="126"/>
      <c r="BT249" s="126"/>
      <c r="BU249" s="126"/>
      <c r="BV249" s="126"/>
      <c r="BW249" s="126"/>
      <c r="BX249" s="126"/>
      <c r="BY249" s="126"/>
      <c r="BZ249" s="126"/>
      <c r="CA249" s="126"/>
      <c r="CB249" s="126"/>
      <c r="CC249" s="126"/>
      <c r="CD249" s="126"/>
      <c r="CE249" s="126"/>
      <c r="CF249" s="126"/>
      <c r="CG249" s="126"/>
      <c r="CH249" s="126"/>
      <c r="CI249" s="126"/>
      <c r="CJ249" s="126"/>
      <c r="CK249" s="126"/>
      <c r="CL249" s="87"/>
      <c r="CM249" s="87"/>
      <c r="CN249" s="87"/>
      <c r="CO249" s="87"/>
      <c r="CP249" s="87"/>
      <c r="CQ249" s="87"/>
      <c r="CR249" s="87"/>
      <c r="CS249" s="87"/>
      <c r="CT249" s="87"/>
      <c r="CU249" s="87"/>
      <c r="CV249" s="87"/>
      <c r="CW249" s="87"/>
      <c r="CX249" s="87"/>
      <c r="CY249" s="87"/>
      <c r="CZ249" s="87"/>
      <c r="DA249" s="87"/>
      <c r="DB249" s="87"/>
      <c r="DC249" s="87"/>
      <c r="DD249" s="87"/>
      <c r="DE249" s="87"/>
      <c r="DF249" s="87"/>
      <c r="DG249" s="87"/>
      <c r="DH249" s="87"/>
      <c r="DI249" s="87"/>
      <c r="DJ249" s="87"/>
    </row>
    <row r="250" spans="1:114" ht="12.75" customHeight="1" x14ac:dyDescent="0.2">
      <c r="A250" s="107">
        <v>40812</v>
      </c>
      <c r="B250" s="108">
        <v>57.720001000000003</v>
      </c>
      <c r="C250" s="108">
        <v>47.049999</v>
      </c>
      <c r="D250" s="108">
        <v>46.400002000000001</v>
      </c>
      <c r="E250" s="108">
        <v>55.580002</v>
      </c>
      <c r="F250" s="108">
        <v>30.129999000000002</v>
      </c>
      <c r="G250" s="108">
        <v>35.830002</v>
      </c>
      <c r="U250" s="89">
        <f t="shared" si="15"/>
        <v>-0.29985117410049877</v>
      </c>
      <c r="V250" s="89"/>
      <c r="W250" s="126"/>
      <c r="X250" s="126">
        <f t="shared" si="17"/>
        <v>1.0090102615281094E-2</v>
      </c>
      <c r="Y250" s="126">
        <f t="shared" si="14"/>
        <v>-4.1531586905206801E-2</v>
      </c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  <c r="BF250" s="126"/>
      <c r="BG250" s="126"/>
      <c r="BH250" s="126"/>
      <c r="BI250" s="126"/>
      <c r="BJ250" s="126"/>
      <c r="BK250" s="126"/>
      <c r="BL250" s="126"/>
      <c r="BM250" s="126"/>
      <c r="BN250" s="126"/>
      <c r="BO250" s="126"/>
      <c r="BP250" s="126"/>
      <c r="BQ250" s="126"/>
      <c r="BR250" s="126"/>
      <c r="BS250" s="126"/>
      <c r="BT250" s="126"/>
      <c r="BU250" s="126"/>
      <c r="BV250" s="126"/>
      <c r="BW250" s="126"/>
      <c r="BX250" s="126"/>
      <c r="BY250" s="126"/>
      <c r="BZ250" s="126"/>
      <c r="CA250" s="126"/>
      <c r="CB250" s="126"/>
      <c r="CC250" s="126"/>
      <c r="CD250" s="126"/>
      <c r="CE250" s="126"/>
      <c r="CF250" s="126"/>
      <c r="CG250" s="126"/>
      <c r="CH250" s="126"/>
      <c r="CI250" s="126"/>
      <c r="CJ250" s="126"/>
      <c r="CK250" s="126"/>
      <c r="CL250" s="87"/>
      <c r="CM250" s="87"/>
      <c r="CN250" s="87"/>
      <c r="CO250" s="87"/>
      <c r="CP250" s="87"/>
      <c r="CQ250" s="87"/>
      <c r="CR250" s="87"/>
      <c r="CS250" s="87"/>
      <c r="CT250" s="87"/>
      <c r="CU250" s="87"/>
      <c r="CV250" s="87"/>
      <c r="CW250" s="87"/>
      <c r="CX250" s="87"/>
      <c r="CY250" s="87"/>
      <c r="CZ250" s="87"/>
      <c r="DA250" s="87"/>
      <c r="DB250" s="87"/>
      <c r="DC250" s="87"/>
      <c r="DD250" s="87"/>
      <c r="DE250" s="87"/>
      <c r="DF250" s="87"/>
      <c r="DG250" s="87"/>
      <c r="DH250" s="87"/>
      <c r="DI250" s="87"/>
      <c r="DJ250" s="87"/>
    </row>
    <row r="251" spans="1:114" ht="12.75" customHeight="1" x14ac:dyDescent="0.2">
      <c r="A251" s="107">
        <v>40819</v>
      </c>
      <c r="B251" s="108">
        <v>58.970001000000003</v>
      </c>
      <c r="C251" s="108">
        <v>47.759998000000003</v>
      </c>
      <c r="D251" s="108">
        <v>47.09</v>
      </c>
      <c r="E251" s="108">
        <v>56.400002000000001</v>
      </c>
      <c r="F251" s="108">
        <v>30.959999</v>
      </c>
      <c r="G251" s="108">
        <v>37.009998000000003</v>
      </c>
      <c r="U251" s="89">
        <f t="shared" si="15"/>
        <v>-0.28928571231930256</v>
      </c>
      <c r="V251" s="89"/>
      <c r="W251" s="126"/>
      <c r="X251" s="126">
        <f t="shared" si="17"/>
        <v>1.509030850351345E-2</v>
      </c>
      <c r="Y251" s="126">
        <f t="shared" si="14"/>
        <v>-4.1448196759302912E-2</v>
      </c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  <c r="BF251" s="126"/>
      <c r="BG251" s="126"/>
      <c r="BH251" s="126"/>
      <c r="BI251" s="126"/>
      <c r="BJ251" s="126"/>
      <c r="BK251" s="126"/>
      <c r="BL251" s="126"/>
      <c r="BM251" s="126"/>
      <c r="BN251" s="126"/>
      <c r="BO251" s="126"/>
      <c r="BP251" s="126"/>
      <c r="BQ251" s="126"/>
      <c r="BR251" s="126"/>
      <c r="BS251" s="126"/>
      <c r="BT251" s="126"/>
      <c r="BU251" s="126"/>
      <c r="BV251" s="126"/>
      <c r="BW251" s="126"/>
      <c r="BX251" s="126"/>
      <c r="BY251" s="126"/>
      <c r="BZ251" s="126"/>
      <c r="CA251" s="126"/>
      <c r="CB251" s="126"/>
      <c r="CC251" s="126"/>
      <c r="CD251" s="126"/>
      <c r="CE251" s="126"/>
      <c r="CF251" s="126"/>
      <c r="CG251" s="126"/>
      <c r="CH251" s="126"/>
      <c r="CI251" s="126"/>
      <c r="CJ251" s="126"/>
      <c r="CK251" s="126"/>
      <c r="CL251" s="87"/>
      <c r="CM251" s="87"/>
      <c r="CN251" s="87"/>
      <c r="CO251" s="87"/>
      <c r="CP251" s="87"/>
      <c r="CQ251" s="87"/>
      <c r="CR251" s="87"/>
      <c r="CS251" s="87"/>
      <c r="CT251" s="87"/>
      <c r="CU251" s="87"/>
      <c r="CV251" s="87"/>
      <c r="CW251" s="87"/>
      <c r="CX251" s="87"/>
      <c r="CY251" s="87"/>
      <c r="CZ251" s="87"/>
      <c r="DA251" s="87"/>
      <c r="DB251" s="87"/>
      <c r="DC251" s="87"/>
      <c r="DD251" s="87"/>
      <c r="DE251" s="87"/>
      <c r="DF251" s="87"/>
      <c r="DG251" s="87"/>
      <c r="DH251" s="87"/>
      <c r="DI251" s="87"/>
      <c r="DJ251" s="87"/>
    </row>
    <row r="252" spans="1:114" ht="12.75" customHeight="1" x14ac:dyDescent="0.2">
      <c r="A252" s="107">
        <v>40826</v>
      </c>
      <c r="B252" s="108">
        <v>62.669998</v>
      </c>
      <c r="C252" s="108">
        <v>50.290000999999997</v>
      </c>
      <c r="D252" s="108">
        <v>49.959999000000003</v>
      </c>
      <c r="E252" s="108">
        <v>60.66</v>
      </c>
      <c r="F252" s="108">
        <v>32.950001</v>
      </c>
      <c r="G252" s="108">
        <v>40.220001000000003</v>
      </c>
      <c r="U252" s="89">
        <f t="shared" si="15"/>
        <v>-0.2516368564718835</v>
      </c>
      <c r="V252" s="89"/>
      <c r="W252" s="126"/>
      <c r="X252" s="126">
        <f t="shared" si="17"/>
        <v>5.2973264362364381E-2</v>
      </c>
      <c r="Y252" s="126">
        <f t="shared" si="14"/>
        <v>-4.081787054948121E-2</v>
      </c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  <c r="BF252" s="126"/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26"/>
      <c r="BT252" s="126"/>
      <c r="BU252" s="126"/>
      <c r="BV252" s="126"/>
      <c r="BW252" s="126"/>
      <c r="BX252" s="126"/>
      <c r="BY252" s="126"/>
      <c r="BZ252" s="126"/>
      <c r="CA252" s="126"/>
      <c r="CB252" s="126"/>
      <c r="CC252" s="126"/>
      <c r="CD252" s="126"/>
      <c r="CE252" s="126"/>
      <c r="CF252" s="126"/>
      <c r="CG252" s="126"/>
      <c r="CH252" s="126"/>
      <c r="CI252" s="126"/>
      <c r="CJ252" s="126"/>
      <c r="CK252" s="126"/>
      <c r="CL252" s="87"/>
      <c r="CM252" s="87"/>
      <c r="CN252" s="87"/>
      <c r="CO252" s="87"/>
      <c r="CP252" s="87"/>
      <c r="CQ252" s="87"/>
      <c r="CR252" s="87"/>
      <c r="CS252" s="87"/>
      <c r="CT252" s="87"/>
      <c r="CU252" s="87"/>
      <c r="CV252" s="87"/>
      <c r="CW252" s="87"/>
      <c r="CX252" s="87"/>
      <c r="CY252" s="87"/>
      <c r="CZ252" s="87"/>
      <c r="DA252" s="87"/>
      <c r="DB252" s="87"/>
      <c r="DC252" s="87"/>
      <c r="DD252" s="87"/>
      <c r="DE252" s="87"/>
      <c r="DF252" s="87"/>
      <c r="DG252" s="87"/>
      <c r="DH252" s="87"/>
      <c r="DI252" s="87"/>
      <c r="DJ252" s="87"/>
    </row>
    <row r="253" spans="1:114" ht="12.75" customHeight="1" x14ac:dyDescent="0.2">
      <c r="A253" s="107">
        <v>40833</v>
      </c>
      <c r="B253" s="108">
        <v>63.259998000000003</v>
      </c>
      <c r="C253" s="108">
        <v>51.279998999999997</v>
      </c>
      <c r="D253" s="108">
        <v>50.869999</v>
      </c>
      <c r="E253" s="108">
        <v>61.459999000000003</v>
      </c>
      <c r="F253" s="108">
        <v>32.93</v>
      </c>
      <c r="G253" s="108">
        <v>39.599997999999999</v>
      </c>
      <c r="U253" s="89">
        <f t="shared" si="15"/>
        <v>-0.23690474271896178</v>
      </c>
      <c r="V253" s="89"/>
      <c r="W253" s="126"/>
      <c r="X253" s="126">
        <f t="shared" si="17"/>
        <v>1.9685782070276714E-2</v>
      </c>
      <c r="Y253" s="126">
        <f t="shared" si="14"/>
        <v>-4.1371596140167229E-2</v>
      </c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26"/>
      <c r="BT253" s="126"/>
      <c r="BU253" s="126"/>
      <c r="BV253" s="126"/>
      <c r="BW253" s="126"/>
      <c r="BX253" s="126"/>
      <c r="BY253" s="126"/>
      <c r="BZ253" s="126"/>
      <c r="CA253" s="126"/>
      <c r="CB253" s="126"/>
      <c r="CC253" s="126"/>
      <c r="CD253" s="126"/>
      <c r="CE253" s="126"/>
      <c r="CF253" s="126"/>
      <c r="CG253" s="126"/>
      <c r="CH253" s="126"/>
      <c r="CI253" s="126"/>
      <c r="CJ253" s="126"/>
      <c r="CK253" s="126"/>
      <c r="CL253" s="87"/>
      <c r="CM253" s="87"/>
      <c r="CN253" s="87"/>
      <c r="CO253" s="87"/>
      <c r="CP253" s="87"/>
      <c r="CQ253" s="87"/>
      <c r="CR253" s="87"/>
      <c r="CS253" s="87"/>
      <c r="CT253" s="87"/>
      <c r="CU253" s="87"/>
      <c r="CV253" s="87"/>
      <c r="CW253" s="87"/>
      <c r="CX253" s="87"/>
      <c r="CY253" s="87"/>
      <c r="CZ253" s="87"/>
      <c r="DA253" s="87"/>
      <c r="DB253" s="87"/>
      <c r="DC253" s="87"/>
      <c r="DD253" s="87"/>
      <c r="DE253" s="87"/>
      <c r="DF253" s="87"/>
      <c r="DG253" s="87"/>
      <c r="DH253" s="87"/>
      <c r="DI253" s="87"/>
      <c r="DJ253" s="87"/>
    </row>
    <row r="254" spans="1:114" ht="12.75" customHeight="1" x14ac:dyDescent="0.2">
      <c r="A254" s="107">
        <v>40840</v>
      </c>
      <c r="B254" s="108">
        <v>65.949996999999996</v>
      </c>
      <c r="C254" s="108">
        <v>53.369999</v>
      </c>
      <c r="D254" s="108">
        <v>53.209999000000003</v>
      </c>
      <c r="E254" s="108">
        <v>65.279999000000004</v>
      </c>
      <c r="F254" s="108">
        <v>34.880001</v>
      </c>
      <c r="G254" s="108">
        <v>43.23</v>
      </c>
      <c r="U254" s="89">
        <f t="shared" si="15"/>
        <v>-0.20580355085432511</v>
      </c>
      <c r="V254" s="89"/>
      <c r="W254" s="126"/>
      <c r="X254" s="126">
        <f t="shared" si="17"/>
        <v>4.0756631059996717E-2</v>
      </c>
      <c r="Y254" s="126">
        <f t="shared" si="14"/>
        <v>-4.1020858577242164E-2</v>
      </c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  <c r="BF254" s="126"/>
      <c r="BG254" s="126"/>
      <c r="BH254" s="126"/>
      <c r="BI254" s="126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26"/>
      <c r="BT254" s="126"/>
      <c r="BU254" s="126"/>
      <c r="BV254" s="126"/>
      <c r="BW254" s="126"/>
      <c r="BX254" s="126"/>
      <c r="BY254" s="126"/>
      <c r="BZ254" s="126"/>
      <c r="CA254" s="126"/>
      <c r="CB254" s="126"/>
      <c r="CC254" s="126"/>
      <c r="CD254" s="126"/>
      <c r="CE254" s="126"/>
      <c r="CF254" s="126"/>
      <c r="CG254" s="126"/>
      <c r="CH254" s="126"/>
      <c r="CI254" s="126"/>
      <c r="CJ254" s="126"/>
      <c r="CK254" s="126"/>
      <c r="CL254" s="87"/>
      <c r="CM254" s="87"/>
      <c r="CN254" s="87"/>
      <c r="CO254" s="87"/>
      <c r="CP254" s="87"/>
      <c r="CQ254" s="87"/>
      <c r="CR254" s="87"/>
      <c r="CS254" s="87"/>
      <c r="CT254" s="87"/>
      <c r="CU254" s="87"/>
      <c r="CV254" s="87"/>
      <c r="CW254" s="87"/>
      <c r="CX254" s="87"/>
      <c r="CY254" s="87"/>
      <c r="CZ254" s="87"/>
      <c r="DA254" s="87"/>
      <c r="DB254" s="87"/>
      <c r="DC254" s="87"/>
      <c r="DD254" s="87"/>
      <c r="DE254" s="87"/>
      <c r="DF254" s="87"/>
      <c r="DG254" s="87"/>
      <c r="DH254" s="87"/>
      <c r="DI254" s="87"/>
      <c r="DJ254" s="87"/>
    </row>
    <row r="255" spans="1:114" ht="12.75" customHeight="1" x14ac:dyDescent="0.2">
      <c r="A255" s="107">
        <v>40847</v>
      </c>
      <c r="B255" s="108">
        <v>64.489998</v>
      </c>
      <c r="C255" s="108">
        <v>51.779998999999997</v>
      </c>
      <c r="D255" s="108">
        <v>52.57</v>
      </c>
      <c r="E255" s="108">
        <v>63.889999000000003</v>
      </c>
      <c r="F255" s="108">
        <v>32.729999999999997</v>
      </c>
      <c r="G255" s="108">
        <v>41.98</v>
      </c>
      <c r="U255" s="89">
        <f t="shared" si="15"/>
        <v>-0.22946426619632143</v>
      </c>
      <c r="V255" s="89"/>
      <c r="W255" s="126"/>
      <c r="X255" s="126">
        <f t="shared" si="17"/>
        <v>-2.9792018545850119E-2</v>
      </c>
      <c r="Y255" s="126">
        <f t="shared" si="14"/>
        <v>-4.2198325782149958E-2</v>
      </c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  <c r="BF255" s="126"/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26"/>
      <c r="BT255" s="126"/>
      <c r="BU255" s="126"/>
      <c r="BV255" s="126"/>
      <c r="BW255" s="126"/>
      <c r="BX255" s="126"/>
      <c r="BY255" s="126"/>
      <c r="BZ255" s="126"/>
      <c r="CA255" s="126"/>
      <c r="CB255" s="126"/>
      <c r="CC255" s="126"/>
      <c r="CD255" s="126"/>
      <c r="CE255" s="126"/>
      <c r="CF255" s="126"/>
      <c r="CG255" s="126"/>
      <c r="CH255" s="126"/>
      <c r="CI255" s="126"/>
      <c r="CJ255" s="126"/>
      <c r="CK255" s="126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</row>
    <row r="256" spans="1:114" ht="12.75" customHeight="1" x14ac:dyDescent="0.2">
      <c r="A256" s="107">
        <v>40854</v>
      </c>
      <c r="B256" s="108">
        <v>64.919998000000007</v>
      </c>
      <c r="C256" s="108">
        <v>52.34</v>
      </c>
      <c r="D256" s="108">
        <v>52.560001</v>
      </c>
      <c r="E256" s="108">
        <v>63.950001</v>
      </c>
      <c r="F256" s="108">
        <v>32.770000000000003</v>
      </c>
      <c r="G256" s="108">
        <v>41.599997999999999</v>
      </c>
      <c r="U256" s="89">
        <f t="shared" si="15"/>
        <v>-0.22113091761001114</v>
      </c>
      <c r="V256" s="89"/>
      <c r="W256" s="126"/>
      <c r="X256" s="126">
        <f t="shared" si="17"/>
        <v>1.0815006002607541E-2</v>
      </c>
      <c r="Y256" s="126">
        <f t="shared" si="14"/>
        <v>-4.1519494655027474E-2</v>
      </c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  <c r="BF256" s="126"/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26"/>
      <c r="BT256" s="126"/>
      <c r="BU256" s="126"/>
      <c r="BV256" s="126"/>
      <c r="BW256" s="126"/>
      <c r="BX256" s="126"/>
      <c r="BY256" s="126"/>
      <c r="BZ256" s="126"/>
      <c r="CA256" s="126"/>
      <c r="CB256" s="126"/>
      <c r="CC256" s="126"/>
      <c r="CD256" s="126"/>
      <c r="CE256" s="126"/>
      <c r="CF256" s="126"/>
      <c r="CG256" s="126"/>
      <c r="CH256" s="126"/>
      <c r="CI256" s="126"/>
      <c r="CJ256" s="126"/>
      <c r="CK256" s="126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</row>
    <row r="257" spans="1:114" ht="12.75" customHeight="1" x14ac:dyDescent="0.2">
      <c r="A257" s="107">
        <v>40861</v>
      </c>
      <c r="B257" s="108">
        <v>62.459999000000003</v>
      </c>
      <c r="C257" s="108">
        <v>50.369999</v>
      </c>
      <c r="D257" s="108">
        <v>50.880001</v>
      </c>
      <c r="E257" s="108">
        <v>61.919998</v>
      </c>
      <c r="F257" s="108">
        <v>31.200001</v>
      </c>
      <c r="G257" s="108">
        <v>39.439999</v>
      </c>
      <c r="U257" s="89">
        <f t="shared" si="15"/>
        <v>-0.2504464099901671</v>
      </c>
      <c r="V257" s="89"/>
      <c r="W257" s="126"/>
      <c r="X257" s="126">
        <f t="shared" si="17"/>
        <v>-3.7638536492166641E-2</v>
      </c>
      <c r="Y257" s="126">
        <f t="shared" si="14"/>
        <v>-4.2329839086316122E-2</v>
      </c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  <c r="BF257" s="126"/>
      <c r="BG257" s="126"/>
      <c r="BH257" s="126"/>
      <c r="BI257" s="126"/>
      <c r="BJ257" s="126"/>
      <c r="BK257" s="126"/>
      <c r="BL257" s="126"/>
      <c r="BM257" s="126"/>
      <c r="BN257" s="126"/>
      <c r="BO257" s="126"/>
      <c r="BP257" s="126"/>
      <c r="BQ257" s="126"/>
      <c r="BR257" s="126"/>
      <c r="BS257" s="126"/>
      <c r="BT257" s="126"/>
      <c r="BU257" s="126"/>
      <c r="BV257" s="126"/>
      <c r="BW257" s="126"/>
      <c r="BX257" s="126"/>
      <c r="BY257" s="126"/>
      <c r="BZ257" s="126"/>
      <c r="CA257" s="126"/>
      <c r="CB257" s="126"/>
      <c r="CC257" s="126"/>
      <c r="CD257" s="126"/>
      <c r="CE257" s="126"/>
      <c r="CF257" s="126"/>
      <c r="CG257" s="126"/>
      <c r="CH257" s="126"/>
      <c r="CI257" s="126"/>
      <c r="CJ257" s="126"/>
      <c r="CK257" s="126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</row>
    <row r="258" spans="1:114" ht="12.75" customHeight="1" x14ac:dyDescent="0.2">
      <c r="A258" s="107">
        <v>40868</v>
      </c>
      <c r="B258" s="108">
        <v>59.459999000000003</v>
      </c>
      <c r="C258" s="108">
        <v>47.880001</v>
      </c>
      <c r="D258" s="108">
        <v>48.360000999999997</v>
      </c>
      <c r="E258" s="108">
        <v>57.919998</v>
      </c>
      <c r="F258" s="108">
        <v>29.379999000000002</v>
      </c>
      <c r="G258" s="108">
        <v>37.009998000000003</v>
      </c>
      <c r="U258" s="89">
        <f t="shared" si="15"/>
        <v>-0.28749995331100975</v>
      </c>
      <c r="V258" s="89"/>
      <c r="W258" s="126"/>
      <c r="X258" s="126">
        <f t="shared" si="17"/>
        <v>-4.9434148291327196E-2</v>
      </c>
      <c r="Y258" s="126">
        <f t="shared" si="14"/>
        <v>-4.2527750846617592E-2</v>
      </c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  <c r="BF258" s="126"/>
      <c r="BG258" s="126"/>
      <c r="BH258" s="126"/>
      <c r="BI258" s="126"/>
      <c r="BJ258" s="126"/>
      <c r="BK258" s="126"/>
      <c r="BL258" s="126"/>
      <c r="BM258" s="126"/>
      <c r="BN258" s="126"/>
      <c r="BO258" s="126"/>
      <c r="BP258" s="126"/>
      <c r="BQ258" s="126"/>
      <c r="BR258" s="126"/>
      <c r="BS258" s="126"/>
      <c r="BT258" s="126"/>
      <c r="BU258" s="126"/>
      <c r="BV258" s="126"/>
      <c r="BW258" s="126"/>
      <c r="BX258" s="126"/>
      <c r="BY258" s="126"/>
      <c r="BZ258" s="126"/>
      <c r="CA258" s="126"/>
      <c r="CB258" s="126"/>
      <c r="CC258" s="126"/>
      <c r="CD258" s="126"/>
      <c r="CE258" s="126"/>
      <c r="CF258" s="126"/>
      <c r="CG258" s="126"/>
      <c r="CH258" s="126"/>
      <c r="CI258" s="126"/>
      <c r="CJ258" s="126"/>
      <c r="CK258" s="126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</row>
    <row r="259" spans="1:114" ht="12.75" customHeight="1" x14ac:dyDescent="0.2">
      <c r="A259" s="107">
        <v>40875</v>
      </c>
      <c r="B259" s="108">
        <v>64.010002</v>
      </c>
      <c r="C259" s="108">
        <v>51.560001</v>
      </c>
      <c r="D259" s="108">
        <v>52.07</v>
      </c>
      <c r="E259" s="108">
        <v>63.220001000000003</v>
      </c>
      <c r="F259" s="108">
        <v>32.159999999999997</v>
      </c>
      <c r="G259" s="108">
        <v>40.639999000000003</v>
      </c>
      <c r="U259" s="89">
        <f t="shared" si="15"/>
        <v>-0.23273804610437698</v>
      </c>
      <c r="V259" s="89"/>
      <c r="W259" s="126"/>
      <c r="X259" s="126">
        <f t="shared" si="17"/>
        <v>7.6858812095680573E-2</v>
      </c>
      <c r="Y259" s="126">
        <f t="shared" si="14"/>
        <v>-4.0421769850525077E-2</v>
      </c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  <c r="BF259" s="126"/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  <c r="BQ259" s="126"/>
      <c r="BR259" s="126"/>
      <c r="BS259" s="126"/>
      <c r="BT259" s="126"/>
      <c r="BU259" s="126"/>
      <c r="BV259" s="126"/>
      <c r="BW259" s="126"/>
      <c r="BX259" s="126"/>
      <c r="BY259" s="126"/>
      <c r="BZ259" s="126"/>
      <c r="CA259" s="126"/>
      <c r="CB259" s="126"/>
      <c r="CC259" s="126"/>
      <c r="CD259" s="126"/>
      <c r="CE259" s="126"/>
      <c r="CF259" s="126"/>
      <c r="CG259" s="126"/>
      <c r="CH259" s="126"/>
      <c r="CI259" s="126"/>
      <c r="CJ259" s="126"/>
      <c r="CK259" s="126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</row>
    <row r="260" spans="1:114" ht="12.75" customHeight="1" x14ac:dyDescent="0.2">
      <c r="A260" s="107">
        <v>40882</v>
      </c>
      <c r="B260" s="108">
        <v>64.569999999999993</v>
      </c>
      <c r="C260" s="108">
        <v>52.119999</v>
      </c>
      <c r="D260" s="108">
        <v>52.380001</v>
      </c>
      <c r="E260" s="108">
        <v>63.84</v>
      </c>
      <c r="F260" s="108">
        <v>32.25</v>
      </c>
      <c r="G260" s="108">
        <v>40.200001</v>
      </c>
      <c r="U260" s="89">
        <f t="shared" si="15"/>
        <v>-0.22440474216092599</v>
      </c>
      <c r="V260" s="89"/>
      <c r="W260" s="126"/>
      <c r="X260" s="126">
        <f t="shared" si="17"/>
        <v>1.0861093660568422E-2</v>
      </c>
      <c r="Y260" s="126">
        <f t="shared" si="14"/>
        <v>-4.151872589007774E-2</v>
      </c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  <c r="BF260" s="126"/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26"/>
      <c r="BT260" s="126"/>
      <c r="BU260" s="126"/>
      <c r="BV260" s="126"/>
      <c r="BW260" s="126"/>
      <c r="BX260" s="126"/>
      <c r="BY260" s="126"/>
      <c r="BZ260" s="126"/>
      <c r="CA260" s="126"/>
      <c r="CB260" s="126"/>
      <c r="CC260" s="126"/>
      <c r="CD260" s="126"/>
      <c r="CE260" s="126"/>
      <c r="CF260" s="126"/>
      <c r="CG260" s="126"/>
      <c r="CH260" s="126"/>
      <c r="CI260" s="126"/>
      <c r="CJ260" s="126"/>
      <c r="CK260" s="126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</row>
    <row r="261" spans="1:114" ht="12.75" customHeight="1" x14ac:dyDescent="0.2">
      <c r="A261" s="107">
        <v>40889</v>
      </c>
      <c r="B261" s="108">
        <v>62.619999</v>
      </c>
      <c r="C261" s="108">
        <v>50.93</v>
      </c>
      <c r="D261" s="108">
        <v>50.970001000000003</v>
      </c>
      <c r="E261" s="108">
        <v>62.150002000000001</v>
      </c>
      <c r="F261" s="108">
        <v>30.59</v>
      </c>
      <c r="G261" s="108">
        <v>38.400002000000001</v>
      </c>
      <c r="U261" s="89">
        <f t="shared" si="15"/>
        <v>-0.24211306140385691</v>
      </c>
      <c r="V261" s="89"/>
      <c r="W261" s="126"/>
      <c r="X261" s="126">
        <f t="shared" si="17"/>
        <v>-2.2831907575439514E-2</v>
      </c>
      <c r="Y261" s="126">
        <f t="shared" si="14"/>
        <v>-4.208176214196202E-2</v>
      </c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  <c r="BF261" s="126"/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26"/>
      <c r="BT261" s="126"/>
      <c r="BU261" s="126"/>
      <c r="BV261" s="126"/>
      <c r="BW261" s="126"/>
      <c r="BX261" s="126"/>
      <c r="BY261" s="126"/>
      <c r="BZ261" s="126"/>
      <c r="CA261" s="126"/>
      <c r="CB261" s="126"/>
      <c r="CC261" s="126"/>
      <c r="CD261" s="126"/>
      <c r="CE261" s="126"/>
      <c r="CF261" s="126"/>
      <c r="CG261" s="126"/>
      <c r="CH261" s="126"/>
      <c r="CI261" s="126"/>
      <c r="CJ261" s="126"/>
      <c r="CK261" s="126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</row>
    <row r="262" spans="1:114" ht="12.75" customHeight="1" x14ac:dyDescent="0.2">
      <c r="A262" s="107">
        <v>40896</v>
      </c>
      <c r="B262" s="108">
        <v>64.739998</v>
      </c>
      <c r="C262" s="108">
        <v>52.84</v>
      </c>
      <c r="D262" s="108">
        <v>51.990001999999997</v>
      </c>
      <c r="E262" s="108">
        <v>63.330002</v>
      </c>
      <c r="F262" s="108">
        <v>30.66</v>
      </c>
      <c r="G262" s="108">
        <v>38.729999999999997</v>
      </c>
      <c r="U262" s="89">
        <f t="shared" si="15"/>
        <v>-0.21369044108737079</v>
      </c>
      <c r="V262" s="89"/>
      <c r="W262" s="126"/>
      <c r="X262" s="126">
        <f t="shared" si="17"/>
        <v>3.7502454349106706E-2</v>
      </c>
      <c r="Y262" s="126">
        <f t="shared" si="14"/>
        <v>-4.1074974275794388E-2</v>
      </c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  <c r="BF262" s="126"/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26"/>
      <c r="BT262" s="126"/>
      <c r="BU262" s="126"/>
      <c r="BV262" s="126"/>
      <c r="BW262" s="126"/>
      <c r="BX262" s="126"/>
      <c r="BY262" s="126"/>
      <c r="BZ262" s="126"/>
      <c r="CA262" s="126"/>
      <c r="CB262" s="126"/>
      <c r="CC262" s="126"/>
      <c r="CD262" s="126"/>
      <c r="CE262" s="126"/>
      <c r="CF262" s="126"/>
      <c r="CG262" s="126"/>
      <c r="CH262" s="126"/>
      <c r="CI262" s="126"/>
      <c r="CJ262" s="126"/>
      <c r="CK262" s="126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</row>
    <row r="263" spans="1:114" ht="12.75" customHeight="1" x14ac:dyDescent="0.2">
      <c r="A263" s="107">
        <v>40904</v>
      </c>
      <c r="B263" s="108">
        <v>64.300003000000004</v>
      </c>
      <c r="C263" s="108">
        <v>52.490001999999997</v>
      </c>
      <c r="D263" s="108">
        <v>51.669998</v>
      </c>
      <c r="E263" s="108">
        <v>62.669998</v>
      </c>
      <c r="F263" s="108">
        <v>30.629999000000002</v>
      </c>
      <c r="G263" s="108">
        <v>38.209999000000003</v>
      </c>
      <c r="U263" s="89">
        <f t="shared" si="15"/>
        <v>-0.218898744891313</v>
      </c>
      <c r="V263" s="89"/>
      <c r="W263" s="126"/>
      <c r="X263" s="126">
        <f t="shared" si="17"/>
        <v>-6.6237320211961492E-3</v>
      </c>
      <c r="Y263" s="126">
        <f t="shared" si="14"/>
        <v>-4.1810655814103551E-2</v>
      </c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  <c r="BF263" s="126"/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  <c r="BQ263" s="126"/>
      <c r="BR263" s="126"/>
      <c r="BS263" s="126"/>
      <c r="BT263" s="126"/>
      <c r="BU263" s="126"/>
      <c r="BV263" s="126"/>
      <c r="BW263" s="126"/>
      <c r="BX263" s="126"/>
      <c r="BY263" s="126"/>
      <c r="BZ263" s="126"/>
      <c r="CA263" s="126"/>
      <c r="CB263" s="126"/>
      <c r="CC263" s="126"/>
      <c r="CD263" s="126"/>
      <c r="CE263" s="126"/>
      <c r="CF263" s="126"/>
      <c r="CG263" s="126"/>
      <c r="CH263" s="126"/>
      <c r="CI263" s="126"/>
      <c r="CJ263" s="126"/>
      <c r="CK263" s="126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</row>
    <row r="264" spans="1:114" ht="12.75" customHeight="1" x14ac:dyDescent="0.2">
      <c r="A264" s="107">
        <v>40911</v>
      </c>
      <c r="B264" s="108">
        <v>65.379997000000003</v>
      </c>
      <c r="C264" s="108">
        <v>53.32</v>
      </c>
      <c r="D264" s="108">
        <v>52.400002000000001</v>
      </c>
      <c r="E264" s="108">
        <v>63.849997999999999</v>
      </c>
      <c r="F264" s="108">
        <v>30.459999</v>
      </c>
      <c r="G264" s="108">
        <v>38.57</v>
      </c>
      <c r="U264" s="89">
        <f t="shared" si="15"/>
        <v>-0.20654758362563608</v>
      </c>
      <c r="V264" s="89"/>
      <c r="W264" s="126"/>
      <c r="X264" s="126">
        <f t="shared" si="17"/>
        <v>1.5812497016098437E-2</v>
      </c>
      <c r="Y264" s="126">
        <f t="shared" si="14"/>
        <v>-4.1436156291856319E-2</v>
      </c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  <c r="BF264" s="126"/>
      <c r="BG264" s="126"/>
      <c r="BH264" s="126"/>
      <c r="BI264" s="126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26"/>
      <c r="BT264" s="126"/>
      <c r="BU264" s="126"/>
      <c r="BV264" s="126"/>
      <c r="BW264" s="126"/>
      <c r="BX264" s="126"/>
      <c r="BY264" s="126"/>
      <c r="BZ264" s="126"/>
      <c r="CA264" s="126"/>
      <c r="CB264" s="126"/>
      <c r="CC264" s="126"/>
      <c r="CD264" s="126"/>
      <c r="CE264" s="126"/>
      <c r="CF264" s="126"/>
      <c r="CG264" s="126"/>
      <c r="CH264" s="126"/>
      <c r="CI264" s="126"/>
      <c r="CJ264" s="126"/>
      <c r="CK264" s="126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</row>
    <row r="265" spans="1:114" ht="12.75" customHeight="1" x14ac:dyDescent="0.2">
      <c r="A265" s="107">
        <v>40917</v>
      </c>
      <c r="B265" s="108">
        <v>66.150002000000001</v>
      </c>
      <c r="C265" s="108">
        <v>53.959999000000003</v>
      </c>
      <c r="D265" s="108">
        <v>53.169998</v>
      </c>
      <c r="E265" s="108">
        <v>64.930000000000007</v>
      </c>
      <c r="F265" s="108">
        <v>30.719999000000001</v>
      </c>
      <c r="G265" s="108">
        <v>39.619999</v>
      </c>
      <c r="U265" s="89">
        <f t="shared" si="15"/>
        <v>-0.19702378855760949</v>
      </c>
      <c r="V265" s="89"/>
      <c r="W265" s="126"/>
      <c r="X265" s="126">
        <f t="shared" si="17"/>
        <v>1.2002981995498985E-2</v>
      </c>
      <c r="Y265" s="126">
        <f t="shared" si="14"/>
        <v>-4.1499679847803464E-2</v>
      </c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  <c r="BF265" s="126"/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  <c r="BQ265" s="126"/>
      <c r="BR265" s="126"/>
      <c r="BS265" s="126"/>
      <c r="BT265" s="126"/>
      <c r="BU265" s="126"/>
      <c r="BV265" s="126"/>
      <c r="BW265" s="126"/>
      <c r="BX265" s="126"/>
      <c r="BY265" s="126"/>
      <c r="BZ265" s="126"/>
      <c r="CA265" s="126"/>
      <c r="CB265" s="126"/>
      <c r="CC265" s="126"/>
      <c r="CD265" s="126"/>
      <c r="CE265" s="126"/>
      <c r="CF265" s="126"/>
      <c r="CG265" s="126"/>
      <c r="CH265" s="126"/>
      <c r="CI265" s="126"/>
      <c r="CJ265" s="126"/>
      <c r="CK265" s="126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</row>
    <row r="266" spans="1:114" ht="12.75" customHeight="1" x14ac:dyDescent="0.2">
      <c r="A266" s="107">
        <v>40925</v>
      </c>
      <c r="B266" s="108">
        <v>67.529999000000004</v>
      </c>
      <c r="C266" s="108">
        <v>54.990001999999997</v>
      </c>
      <c r="D266" s="108">
        <v>54.240001999999997</v>
      </c>
      <c r="E266" s="108">
        <v>66.620002999999997</v>
      </c>
      <c r="F266" s="108">
        <v>32.099997999999999</v>
      </c>
      <c r="G266" s="108">
        <v>41.700001</v>
      </c>
      <c r="U266" s="89">
        <f t="shared" si="15"/>
        <v>-0.18169636227811137</v>
      </c>
      <c r="V266" s="89"/>
      <c r="W266" s="126"/>
      <c r="X266" s="126">
        <f t="shared" si="17"/>
        <v>1.9088269441961847E-2</v>
      </c>
      <c r="Y266" s="126">
        <f t="shared" si="14"/>
        <v>-4.1381553756609367E-2</v>
      </c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  <c r="BF266" s="126"/>
      <c r="BG266" s="126"/>
      <c r="BH266" s="126"/>
      <c r="BI266" s="126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26"/>
      <c r="BT266" s="126"/>
      <c r="BU266" s="126"/>
      <c r="BV266" s="126"/>
      <c r="BW266" s="126"/>
      <c r="BX266" s="126"/>
      <c r="BY266" s="126"/>
      <c r="BZ266" s="126"/>
      <c r="CA266" s="126"/>
      <c r="CB266" s="126"/>
      <c r="CC266" s="126"/>
      <c r="CD266" s="126"/>
      <c r="CE266" s="126"/>
      <c r="CF266" s="126"/>
      <c r="CG266" s="126"/>
      <c r="CH266" s="126"/>
      <c r="CI266" s="126"/>
      <c r="CJ266" s="126"/>
      <c r="CK266" s="126"/>
      <c r="CL266" s="87"/>
      <c r="CM266" s="87"/>
      <c r="CN266" s="87"/>
      <c r="CO266" s="87"/>
      <c r="CP266" s="87"/>
      <c r="CQ266" s="87"/>
      <c r="CR266" s="87"/>
      <c r="CS266" s="87"/>
      <c r="CT266" s="87"/>
      <c r="CU266" s="87"/>
      <c r="CV266" s="87"/>
      <c r="CW266" s="87"/>
      <c r="CX266" s="87"/>
      <c r="CY266" s="87"/>
      <c r="CZ266" s="87"/>
      <c r="DA266" s="87"/>
      <c r="DB266" s="87"/>
      <c r="DC266" s="87"/>
      <c r="DD266" s="87"/>
      <c r="DE266" s="87"/>
      <c r="DF266" s="87"/>
      <c r="DG266" s="87"/>
      <c r="DH266" s="87"/>
      <c r="DI266" s="87"/>
      <c r="DJ266" s="87"/>
    </row>
    <row r="267" spans="1:114" ht="12.75" customHeight="1" x14ac:dyDescent="0.2">
      <c r="A267" s="107">
        <v>40931</v>
      </c>
      <c r="B267" s="108">
        <v>67.860000999999997</v>
      </c>
      <c r="C267" s="108">
        <v>54.66</v>
      </c>
      <c r="D267" s="108">
        <v>54.759998000000003</v>
      </c>
      <c r="E267" s="108">
        <v>67.669998000000007</v>
      </c>
      <c r="F267" s="108">
        <v>32.529998999999997</v>
      </c>
      <c r="G267" s="108">
        <v>42.630001</v>
      </c>
      <c r="U267" s="89">
        <f t="shared" si="15"/>
        <v>-0.18660710654496016</v>
      </c>
      <c r="V267" s="89"/>
      <c r="W267" s="126"/>
      <c r="X267" s="126">
        <f t="shared" si="17"/>
        <v>-6.0011272594607812E-3</v>
      </c>
      <c r="Y267" s="126">
        <f t="shared" si="14"/>
        <v>-4.1800251239569888E-2</v>
      </c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  <c r="BF267" s="126"/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  <c r="BQ267" s="126"/>
      <c r="BR267" s="126"/>
      <c r="BS267" s="126"/>
      <c r="BT267" s="126"/>
      <c r="BU267" s="126"/>
      <c r="BV267" s="126"/>
      <c r="BW267" s="126"/>
      <c r="BX267" s="126"/>
      <c r="BY267" s="126"/>
      <c r="BZ267" s="126"/>
      <c r="CA267" s="126"/>
      <c r="CB267" s="126"/>
      <c r="CC267" s="126"/>
      <c r="CD267" s="126"/>
      <c r="CE267" s="126"/>
      <c r="CF267" s="126"/>
      <c r="CG267" s="126"/>
      <c r="CH267" s="126"/>
      <c r="CI267" s="126"/>
      <c r="CJ267" s="126"/>
      <c r="CK267" s="126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</row>
    <row r="268" spans="1:114" ht="12.75" customHeight="1" x14ac:dyDescent="0.2">
      <c r="A268" s="107">
        <v>40938</v>
      </c>
      <c r="B268" s="108">
        <v>69.480002999999996</v>
      </c>
      <c r="C268" s="108">
        <v>55.779998999999997</v>
      </c>
      <c r="D268" s="108">
        <v>56.459999000000003</v>
      </c>
      <c r="E268" s="108">
        <v>69.959998999999996</v>
      </c>
      <c r="F268" s="108">
        <v>33.380001</v>
      </c>
      <c r="G268" s="108">
        <v>44.209999000000003</v>
      </c>
      <c r="U268" s="89">
        <f t="shared" si="15"/>
        <v>-0.16994045401519886</v>
      </c>
      <c r="V268" s="89"/>
      <c r="W268" s="126"/>
      <c r="X268" s="126">
        <f t="shared" si="17"/>
        <v>2.0490285400658559E-2</v>
      </c>
      <c r="Y268" s="126">
        <f t="shared" si="14"/>
        <v>-4.1358190014414022E-2</v>
      </c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  <c r="BF268" s="126"/>
      <c r="BG268" s="126"/>
      <c r="BH268" s="126"/>
      <c r="BI268" s="126"/>
      <c r="BJ268" s="126"/>
      <c r="BK268" s="126"/>
      <c r="BL268" s="126"/>
      <c r="BM268" s="126"/>
      <c r="BN268" s="126"/>
      <c r="BO268" s="126"/>
      <c r="BP268" s="126"/>
      <c r="BQ268" s="126"/>
      <c r="BR268" s="126"/>
      <c r="BS268" s="126"/>
      <c r="BT268" s="126"/>
      <c r="BU268" s="126"/>
      <c r="BV268" s="126"/>
      <c r="BW268" s="126"/>
      <c r="BX268" s="126"/>
      <c r="BY268" s="126"/>
      <c r="BZ268" s="126"/>
      <c r="CA268" s="126"/>
      <c r="CB268" s="126"/>
      <c r="CC268" s="126"/>
      <c r="CD268" s="126"/>
      <c r="CE268" s="126"/>
      <c r="CF268" s="126"/>
      <c r="CG268" s="126"/>
      <c r="CH268" s="126"/>
      <c r="CI268" s="126"/>
      <c r="CJ268" s="126"/>
      <c r="CK268" s="126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</row>
    <row r="269" spans="1:114" ht="12.75" customHeight="1" x14ac:dyDescent="0.2">
      <c r="A269" s="107">
        <v>40945</v>
      </c>
      <c r="B269" s="108">
        <v>69.309997999999993</v>
      </c>
      <c r="C269" s="108">
        <v>55.580002</v>
      </c>
      <c r="D269" s="108">
        <v>56.060001</v>
      </c>
      <c r="E269" s="108">
        <v>68.879997000000003</v>
      </c>
      <c r="F269" s="108">
        <v>33.029998999999997</v>
      </c>
      <c r="G269" s="108">
        <v>43.279998999999997</v>
      </c>
      <c r="U269" s="89">
        <f t="shared" si="15"/>
        <v>-0.17291659998139575</v>
      </c>
      <c r="V269" s="89"/>
      <c r="W269" s="126"/>
      <c r="X269" s="126">
        <f t="shared" si="17"/>
        <v>-3.5854608028945689E-3</v>
      </c>
      <c r="Y269" s="126">
        <f t="shared" si="14"/>
        <v>-4.1759888765845542E-2</v>
      </c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  <c r="BF269" s="126"/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  <c r="BQ269" s="126"/>
      <c r="BR269" s="126"/>
      <c r="BS269" s="126"/>
      <c r="BT269" s="126"/>
      <c r="BU269" s="126"/>
      <c r="BV269" s="126"/>
      <c r="BW269" s="126"/>
      <c r="BX269" s="126"/>
      <c r="BY269" s="126"/>
      <c r="BZ269" s="126"/>
      <c r="CA269" s="126"/>
      <c r="CB269" s="126"/>
      <c r="CC269" s="126"/>
      <c r="CD269" s="126"/>
      <c r="CE269" s="126"/>
      <c r="CF269" s="126"/>
      <c r="CG269" s="126"/>
      <c r="CH269" s="126"/>
      <c r="CI269" s="126"/>
      <c r="CJ269" s="126"/>
      <c r="CK269" s="126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</row>
    <row r="270" spans="1:114" ht="12.75" customHeight="1" x14ac:dyDescent="0.2">
      <c r="A270" s="107">
        <v>40952</v>
      </c>
      <c r="B270" s="108">
        <v>70.370002999999997</v>
      </c>
      <c r="C270" s="108">
        <v>56.490001999999997</v>
      </c>
      <c r="D270" s="108">
        <v>56.93</v>
      </c>
      <c r="E270" s="108">
        <v>70.230002999999996</v>
      </c>
      <c r="F270" s="108">
        <v>33.790000999999997</v>
      </c>
      <c r="G270" s="108">
        <v>44.279998999999997</v>
      </c>
      <c r="U270" s="89">
        <f t="shared" si="15"/>
        <v>-0.15937493271019043</v>
      </c>
      <c r="V270" s="89"/>
      <c r="W270" s="126"/>
      <c r="X270" s="126">
        <f t="shared" si="17"/>
        <v>1.6372795380611871E-2</v>
      </c>
      <c r="Y270" s="126">
        <f t="shared" si="14"/>
        <v>-4.1426815534846388E-2</v>
      </c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  <c r="BF270" s="126"/>
      <c r="BG270" s="126"/>
      <c r="BH270" s="126"/>
      <c r="BI270" s="126"/>
      <c r="BJ270" s="126"/>
      <c r="BK270" s="126"/>
      <c r="BL270" s="126"/>
      <c r="BM270" s="126"/>
      <c r="BN270" s="126"/>
      <c r="BO270" s="126"/>
      <c r="BP270" s="126"/>
      <c r="BQ270" s="126"/>
      <c r="BR270" s="126"/>
      <c r="BS270" s="126"/>
      <c r="BT270" s="126"/>
      <c r="BU270" s="126"/>
      <c r="BV270" s="126"/>
      <c r="BW270" s="126"/>
      <c r="BX270" s="126"/>
      <c r="BY270" s="126"/>
      <c r="BZ270" s="126"/>
      <c r="CA270" s="126"/>
      <c r="CB270" s="126"/>
      <c r="CC270" s="126"/>
      <c r="CD270" s="126"/>
      <c r="CE270" s="126"/>
      <c r="CF270" s="126"/>
      <c r="CG270" s="126"/>
      <c r="CH270" s="126"/>
      <c r="CI270" s="126"/>
      <c r="CJ270" s="126"/>
      <c r="CK270" s="126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</row>
    <row r="271" spans="1:114" ht="12.75" customHeight="1" x14ac:dyDescent="0.2">
      <c r="A271" s="107">
        <v>40960</v>
      </c>
      <c r="B271" s="108">
        <v>70.610000999999997</v>
      </c>
      <c r="C271" s="108">
        <v>56.439999</v>
      </c>
      <c r="D271" s="108">
        <v>56.610000999999997</v>
      </c>
      <c r="E271" s="108">
        <v>69.800003000000004</v>
      </c>
      <c r="F271" s="108">
        <v>34.229999999999997</v>
      </c>
      <c r="G271" s="108">
        <v>44.509998000000003</v>
      </c>
      <c r="U271" s="89">
        <f t="shared" si="15"/>
        <v>-0.16011902500531361</v>
      </c>
      <c r="V271" s="89"/>
      <c r="W271" s="126"/>
      <c r="X271" s="126">
        <f t="shared" si="17"/>
        <v>-8.8516548468164924E-4</v>
      </c>
      <c r="Y271" s="126">
        <f t="shared" si="14"/>
        <v>-4.171478296876726E-2</v>
      </c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  <c r="BF271" s="126"/>
      <c r="BG271" s="126"/>
      <c r="BH271" s="126"/>
      <c r="BI271" s="126"/>
      <c r="BJ271" s="126"/>
      <c r="BK271" s="126"/>
      <c r="BL271" s="126"/>
      <c r="BM271" s="126"/>
      <c r="BN271" s="126"/>
      <c r="BO271" s="126"/>
      <c r="BP271" s="126"/>
      <c r="BQ271" s="126"/>
      <c r="BR271" s="126"/>
      <c r="BS271" s="126"/>
      <c r="BT271" s="126"/>
      <c r="BU271" s="126"/>
      <c r="BV271" s="126"/>
      <c r="BW271" s="126"/>
      <c r="BX271" s="126"/>
      <c r="BY271" s="126"/>
      <c r="BZ271" s="126"/>
      <c r="CA271" s="126"/>
      <c r="CB271" s="126"/>
      <c r="CC271" s="126"/>
      <c r="CD271" s="126"/>
      <c r="CE271" s="126"/>
      <c r="CF271" s="126"/>
      <c r="CG271" s="126"/>
      <c r="CH271" s="126"/>
      <c r="CI271" s="126"/>
      <c r="CJ271" s="126"/>
      <c r="CK271" s="126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</row>
    <row r="272" spans="1:114" ht="12.75" customHeight="1" x14ac:dyDescent="0.2">
      <c r="A272" s="107">
        <v>40966</v>
      </c>
      <c r="B272" s="108">
        <v>70.599997999999999</v>
      </c>
      <c r="C272" s="108">
        <v>56.59</v>
      </c>
      <c r="D272" s="108">
        <v>56.389999000000003</v>
      </c>
      <c r="E272" s="108">
        <v>68.269997000000004</v>
      </c>
      <c r="F272" s="108">
        <v>33.950001</v>
      </c>
      <c r="G272" s="108">
        <v>44.970001000000003</v>
      </c>
      <c r="U272" s="89">
        <f t="shared" si="15"/>
        <v>-0.15788686716756839</v>
      </c>
      <c r="V272" s="89"/>
      <c r="W272" s="126"/>
      <c r="X272" s="126">
        <f t="shared" si="17"/>
        <v>2.6577073468765366E-3</v>
      </c>
      <c r="Y272" s="126">
        <f t="shared" si="14"/>
        <v>-4.165562264418695E-2</v>
      </c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  <c r="BF272" s="126"/>
      <c r="BG272" s="126"/>
      <c r="BH272" s="126"/>
      <c r="BI272" s="126"/>
      <c r="BJ272" s="126"/>
      <c r="BK272" s="126"/>
      <c r="BL272" s="126"/>
      <c r="BM272" s="126"/>
      <c r="BN272" s="126"/>
      <c r="BO272" s="126"/>
      <c r="BP272" s="126"/>
      <c r="BQ272" s="126"/>
      <c r="BR272" s="126"/>
      <c r="BS272" s="126"/>
      <c r="BT272" s="126"/>
      <c r="BU272" s="126"/>
      <c r="BV272" s="126"/>
      <c r="BW272" s="126"/>
      <c r="BX272" s="126"/>
      <c r="BY272" s="126"/>
      <c r="BZ272" s="126"/>
      <c r="CA272" s="126"/>
      <c r="CB272" s="126"/>
      <c r="CC272" s="126"/>
      <c r="CD272" s="126"/>
      <c r="CE272" s="126"/>
      <c r="CF272" s="126"/>
      <c r="CG272" s="126"/>
      <c r="CH272" s="126"/>
      <c r="CI272" s="126"/>
      <c r="CJ272" s="126"/>
      <c r="CK272" s="126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</row>
    <row r="273" spans="1:114" ht="12.75" customHeight="1" x14ac:dyDescent="0.2">
      <c r="A273" s="107">
        <v>40973</v>
      </c>
      <c r="B273" s="108">
        <v>70.819999999999993</v>
      </c>
      <c r="C273" s="108">
        <v>56.59</v>
      </c>
      <c r="D273" s="108">
        <v>56.619999</v>
      </c>
      <c r="E273" s="108">
        <v>69.160004000000001</v>
      </c>
      <c r="F273" s="108">
        <v>33.68</v>
      </c>
      <c r="G273" s="108">
        <v>44.16</v>
      </c>
      <c r="U273" s="89">
        <f t="shared" si="15"/>
        <v>-0.15788686716756839</v>
      </c>
      <c r="V273" s="89"/>
      <c r="W273" s="126"/>
      <c r="X273" s="126">
        <f t="shared" si="17"/>
        <v>0</v>
      </c>
      <c r="Y273" s="126">
        <f t="shared" si="14"/>
        <v>-4.1700000000000001E-2</v>
      </c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  <c r="BF273" s="126"/>
      <c r="BG273" s="126"/>
      <c r="BH273" s="126"/>
      <c r="BI273" s="126"/>
      <c r="BJ273" s="126"/>
      <c r="BK273" s="126"/>
      <c r="BL273" s="126"/>
      <c r="BM273" s="126"/>
      <c r="BN273" s="126"/>
      <c r="BO273" s="126"/>
      <c r="BP273" s="126"/>
      <c r="BQ273" s="126"/>
      <c r="BR273" s="126"/>
      <c r="BS273" s="126"/>
      <c r="BT273" s="126"/>
      <c r="BU273" s="126"/>
      <c r="BV273" s="126"/>
      <c r="BW273" s="126"/>
      <c r="BX273" s="126"/>
      <c r="BY273" s="126"/>
      <c r="BZ273" s="126"/>
      <c r="CA273" s="126"/>
      <c r="CB273" s="126"/>
      <c r="CC273" s="126"/>
      <c r="CD273" s="126"/>
      <c r="CE273" s="126"/>
      <c r="CF273" s="126"/>
      <c r="CG273" s="126"/>
      <c r="CH273" s="126"/>
      <c r="CI273" s="126"/>
      <c r="CJ273" s="126"/>
      <c r="CK273" s="126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</row>
    <row r="274" spans="1:114" ht="12.75" customHeight="1" x14ac:dyDescent="0.2">
      <c r="A274" s="107">
        <v>40980</v>
      </c>
      <c r="B274" s="108">
        <v>72.459998999999996</v>
      </c>
      <c r="C274" s="108">
        <v>58.080002</v>
      </c>
      <c r="D274" s="108">
        <v>57.759998000000003</v>
      </c>
      <c r="E274" s="108">
        <v>70.599997999999999</v>
      </c>
      <c r="F274" s="108">
        <v>34.419998</v>
      </c>
      <c r="G274" s="108">
        <v>44.450001</v>
      </c>
      <c r="U274" s="89">
        <f t="shared" si="15"/>
        <v>-0.13571421736819422</v>
      </c>
      <c r="V274" s="89"/>
      <c r="W274" s="126"/>
      <c r="X274" s="126">
        <f t="shared" si="17"/>
        <v>2.6329775578724179E-2</v>
      </c>
      <c r="Y274" s="126">
        <f t="shared" si="14"/>
        <v>-4.1260916496724157E-2</v>
      </c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  <c r="BF274" s="126"/>
      <c r="BG274" s="126"/>
      <c r="BH274" s="126"/>
      <c r="BI274" s="126"/>
      <c r="BJ274" s="126"/>
      <c r="BK274" s="126"/>
      <c r="BL274" s="126"/>
      <c r="BM274" s="126"/>
      <c r="BN274" s="126"/>
      <c r="BO274" s="126"/>
      <c r="BP274" s="126"/>
      <c r="BQ274" s="126"/>
      <c r="BR274" s="126"/>
      <c r="BS274" s="126"/>
      <c r="BT274" s="126"/>
      <c r="BU274" s="126"/>
      <c r="BV274" s="126"/>
      <c r="BW274" s="126"/>
      <c r="BX274" s="126"/>
      <c r="BY274" s="126"/>
      <c r="BZ274" s="126"/>
      <c r="CA274" s="126"/>
      <c r="CB274" s="126"/>
      <c r="CC274" s="126"/>
      <c r="CD274" s="126"/>
      <c r="CE274" s="126"/>
      <c r="CF274" s="126"/>
      <c r="CG274" s="126"/>
      <c r="CH274" s="126"/>
      <c r="CI274" s="126"/>
      <c r="CJ274" s="126"/>
      <c r="CK274" s="126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</row>
    <row r="275" spans="1:114" ht="12.75" customHeight="1" x14ac:dyDescent="0.2">
      <c r="A275" s="107">
        <v>40987</v>
      </c>
      <c r="B275" s="108">
        <v>72.110000999999997</v>
      </c>
      <c r="C275" s="108">
        <v>57.66</v>
      </c>
      <c r="D275" s="108">
        <v>57.200001</v>
      </c>
      <c r="E275" s="108">
        <v>70.120002999999997</v>
      </c>
      <c r="F275" s="108">
        <v>33.93</v>
      </c>
      <c r="G275" s="108">
        <v>43.310001</v>
      </c>
      <c r="U275" s="89">
        <f t="shared" si="15"/>
        <v>-0.14196424740911817</v>
      </c>
      <c r="V275" s="89"/>
      <c r="W275" s="126"/>
      <c r="X275" s="126">
        <f t="shared" si="17"/>
        <v>-7.2314391449229687E-3</v>
      </c>
      <c r="Y275" s="126">
        <f t="shared" si="14"/>
        <v>-4.182081210184297E-2</v>
      </c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  <c r="BF275" s="126"/>
      <c r="BG275" s="126"/>
      <c r="BH275" s="126"/>
      <c r="BI275" s="126"/>
      <c r="BJ275" s="126"/>
      <c r="BK275" s="126"/>
      <c r="BL275" s="126"/>
      <c r="BM275" s="126"/>
      <c r="BN275" s="126"/>
      <c r="BO275" s="126"/>
      <c r="BP275" s="126"/>
      <c r="BQ275" s="126"/>
      <c r="BR275" s="126"/>
      <c r="BS275" s="126"/>
      <c r="BT275" s="126"/>
      <c r="BU275" s="126"/>
      <c r="BV275" s="126"/>
      <c r="BW275" s="126"/>
      <c r="BX275" s="126"/>
      <c r="BY275" s="126"/>
      <c r="BZ275" s="126"/>
      <c r="CA275" s="126"/>
      <c r="CB275" s="126"/>
      <c r="CC275" s="126"/>
      <c r="CD275" s="126"/>
      <c r="CE275" s="126"/>
      <c r="CF275" s="126"/>
      <c r="CG275" s="126"/>
      <c r="CH275" s="126"/>
      <c r="CI275" s="126"/>
      <c r="CJ275" s="126"/>
      <c r="CK275" s="126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</row>
    <row r="276" spans="1:114" ht="12.75" customHeight="1" x14ac:dyDescent="0.2">
      <c r="A276" s="107">
        <v>40994</v>
      </c>
      <c r="B276" s="108">
        <v>72.260002</v>
      </c>
      <c r="C276" s="108">
        <v>57.68</v>
      </c>
      <c r="D276" s="108">
        <v>57.459999000000003</v>
      </c>
      <c r="E276" s="108">
        <v>70.379997000000003</v>
      </c>
      <c r="F276" s="108">
        <v>34.029998999999997</v>
      </c>
      <c r="G276" s="108">
        <v>43.470001000000003</v>
      </c>
      <c r="U276" s="89">
        <f t="shared" si="15"/>
        <v>-0.14166662834821253</v>
      </c>
      <c r="V276" s="89"/>
      <c r="W276" s="126"/>
      <c r="X276" s="126">
        <f t="shared" si="17"/>
        <v>3.468609087755592E-4</v>
      </c>
      <c r="Y276" s="126">
        <f t="shared" si="14"/>
        <v>-4.1694207531104276E-2</v>
      </c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  <c r="BF276" s="126"/>
      <c r="BG276" s="126"/>
      <c r="BH276" s="126"/>
      <c r="BI276" s="126"/>
      <c r="BJ276" s="126"/>
      <c r="BK276" s="126"/>
      <c r="BL276" s="126"/>
      <c r="BM276" s="126"/>
      <c r="BN276" s="126"/>
      <c r="BO276" s="126"/>
      <c r="BP276" s="126"/>
      <c r="BQ276" s="126"/>
      <c r="BR276" s="126"/>
      <c r="BS276" s="126"/>
      <c r="BT276" s="126"/>
      <c r="BU276" s="126"/>
      <c r="BV276" s="126"/>
      <c r="BW276" s="126"/>
      <c r="BX276" s="126"/>
      <c r="BY276" s="126"/>
      <c r="BZ276" s="126"/>
      <c r="CA276" s="126"/>
      <c r="CB276" s="126"/>
      <c r="CC276" s="126"/>
      <c r="CD276" s="126"/>
      <c r="CE276" s="126"/>
      <c r="CF276" s="126"/>
      <c r="CG276" s="126"/>
      <c r="CH276" s="126"/>
      <c r="CI276" s="126"/>
      <c r="CJ276" s="126"/>
      <c r="CK276" s="126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</row>
    <row r="277" spans="1:114" ht="12.75" customHeight="1" x14ac:dyDescent="0.2">
      <c r="A277" s="107">
        <v>41001</v>
      </c>
      <c r="B277" s="108">
        <v>71.769997000000004</v>
      </c>
      <c r="C277" s="108">
        <v>56.939999</v>
      </c>
      <c r="D277" s="108">
        <v>56.700001</v>
      </c>
      <c r="E277" s="108">
        <v>69.360000999999997</v>
      </c>
      <c r="F277" s="108">
        <v>32.860000999999997</v>
      </c>
      <c r="G277" s="108">
        <v>43.169998</v>
      </c>
      <c r="U277" s="89">
        <f t="shared" si="15"/>
        <v>-0.15267854848267326</v>
      </c>
      <c r="V277" s="89"/>
      <c r="W277" s="126"/>
      <c r="X277" s="126">
        <f t="shared" si="17"/>
        <v>-1.2829420943134551E-2</v>
      </c>
      <c r="Y277" s="126">
        <f t="shared" si="14"/>
        <v>-4.1914399485507084E-2</v>
      </c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  <c r="BF277" s="126"/>
      <c r="BG277" s="126"/>
      <c r="BH277" s="126"/>
      <c r="BI277" s="126"/>
      <c r="BJ277" s="126"/>
      <c r="BK277" s="126"/>
      <c r="BL277" s="126"/>
      <c r="BM277" s="126"/>
      <c r="BN277" s="126"/>
      <c r="BO277" s="126"/>
      <c r="BP277" s="126"/>
      <c r="BQ277" s="126"/>
      <c r="BR277" s="126"/>
      <c r="BS277" s="126"/>
      <c r="BT277" s="126"/>
      <c r="BU277" s="126"/>
      <c r="BV277" s="126"/>
      <c r="BW277" s="126"/>
      <c r="BX277" s="126"/>
      <c r="BY277" s="126"/>
      <c r="BZ277" s="126"/>
      <c r="CA277" s="126"/>
      <c r="CB277" s="126"/>
      <c r="CC277" s="126"/>
      <c r="CD277" s="126"/>
      <c r="CE277" s="126"/>
      <c r="CF277" s="126"/>
      <c r="CG277" s="126"/>
      <c r="CH277" s="126"/>
      <c r="CI277" s="126"/>
      <c r="CJ277" s="126"/>
      <c r="CK277" s="126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</row>
    <row r="278" spans="1:114" ht="12.75" customHeight="1" x14ac:dyDescent="0.2">
      <c r="A278" s="107">
        <v>41008</v>
      </c>
      <c r="B278" s="108">
        <v>70.370002999999997</v>
      </c>
      <c r="C278" s="108">
        <v>55.75</v>
      </c>
      <c r="D278" s="108">
        <v>55.700001</v>
      </c>
      <c r="E278" s="108">
        <v>67.709998999999996</v>
      </c>
      <c r="F278" s="108">
        <v>32.400002000000001</v>
      </c>
      <c r="G278" s="108">
        <v>42.57</v>
      </c>
      <c r="U278" s="89">
        <f t="shared" si="15"/>
        <v>-0.17038686772560419</v>
      </c>
      <c r="V278" s="89"/>
      <c r="W278" s="126"/>
      <c r="X278" s="126">
        <f t="shared" si="17"/>
        <v>-2.0899174936761078E-2</v>
      </c>
      <c r="Y278" s="126">
        <f t="shared" si="14"/>
        <v>-4.20494094107072E-2</v>
      </c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  <c r="BF278" s="126"/>
      <c r="BG278" s="126"/>
      <c r="BH278" s="126"/>
      <c r="BI278" s="126"/>
      <c r="BJ278" s="126"/>
      <c r="BK278" s="126"/>
      <c r="BL278" s="126"/>
      <c r="BM278" s="126"/>
      <c r="BN278" s="126"/>
      <c r="BO278" s="126"/>
      <c r="BP278" s="126"/>
      <c r="BQ278" s="126"/>
      <c r="BR278" s="126"/>
      <c r="BS278" s="126"/>
      <c r="BT278" s="126"/>
      <c r="BU278" s="126"/>
      <c r="BV278" s="126"/>
      <c r="BW278" s="126"/>
      <c r="BX278" s="126"/>
      <c r="BY278" s="126"/>
      <c r="BZ278" s="126"/>
      <c r="CA278" s="126"/>
      <c r="CB278" s="126"/>
      <c r="CC278" s="126"/>
      <c r="CD278" s="126"/>
      <c r="CE278" s="126"/>
      <c r="CF278" s="126"/>
      <c r="CG278" s="126"/>
      <c r="CH278" s="126"/>
      <c r="CI278" s="126"/>
      <c r="CJ278" s="126"/>
      <c r="CK278" s="126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</row>
    <row r="279" spans="1:114" ht="12.75" customHeight="1" x14ac:dyDescent="0.2">
      <c r="A279" s="107">
        <v>41015</v>
      </c>
      <c r="B279" s="108">
        <v>70.819999999999993</v>
      </c>
      <c r="C279" s="108">
        <v>56.380001</v>
      </c>
      <c r="D279" s="108">
        <v>56.200001</v>
      </c>
      <c r="E279" s="108">
        <v>68.690002000000007</v>
      </c>
      <c r="F279" s="108">
        <v>33.090000000000003</v>
      </c>
      <c r="G279" s="108">
        <v>42.75</v>
      </c>
      <c r="U279" s="89">
        <f t="shared" si="15"/>
        <v>-0.16101185242612437</v>
      </c>
      <c r="V279" s="89"/>
      <c r="W279" s="126"/>
      <c r="X279" s="126">
        <f t="shared" si="17"/>
        <v>1.130046636771298E-2</v>
      </c>
      <c r="Y279" s="126">
        <f t="shared" si="14"/>
        <v>-4.1511397127716183E-2</v>
      </c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  <c r="BF279" s="126"/>
      <c r="BG279" s="126"/>
      <c r="BH279" s="126"/>
      <c r="BI279" s="126"/>
      <c r="BJ279" s="126"/>
      <c r="BK279" s="126"/>
      <c r="BL279" s="126"/>
      <c r="BM279" s="126"/>
      <c r="BN279" s="126"/>
      <c r="BO279" s="126"/>
      <c r="BP279" s="126"/>
      <c r="BQ279" s="126"/>
      <c r="BR279" s="126"/>
      <c r="BS279" s="126"/>
      <c r="BT279" s="126"/>
      <c r="BU279" s="126"/>
      <c r="BV279" s="126"/>
      <c r="BW279" s="126"/>
      <c r="BX279" s="126"/>
      <c r="BY279" s="126"/>
      <c r="BZ279" s="126"/>
      <c r="CA279" s="126"/>
      <c r="CB279" s="126"/>
      <c r="CC279" s="126"/>
      <c r="CD279" s="126"/>
      <c r="CE279" s="126"/>
      <c r="CF279" s="126"/>
      <c r="CG279" s="126"/>
      <c r="CH279" s="126"/>
      <c r="CI279" s="126"/>
      <c r="CJ279" s="126"/>
      <c r="CK279" s="126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</row>
    <row r="280" spans="1:114" ht="12.75" customHeight="1" x14ac:dyDescent="0.2">
      <c r="A280" s="107">
        <v>41022</v>
      </c>
      <c r="B280" s="108">
        <v>72.169998000000007</v>
      </c>
      <c r="C280" s="108">
        <v>57.349997999999999</v>
      </c>
      <c r="D280" s="108">
        <v>57.330002</v>
      </c>
      <c r="E280" s="108">
        <v>70.349997999999999</v>
      </c>
      <c r="F280" s="108">
        <v>33.409999999999997</v>
      </c>
      <c r="G280" s="108">
        <v>42.68</v>
      </c>
      <c r="U280" s="89">
        <f t="shared" si="15"/>
        <v>-0.14657737261506121</v>
      </c>
      <c r="V280" s="89"/>
      <c r="W280" s="126"/>
      <c r="X280" s="126">
        <f t="shared" si="17"/>
        <v>1.7204628996015714E-2</v>
      </c>
      <c r="Y280" s="126">
        <f t="shared" si="14"/>
        <v>-4.1412949044182724E-2</v>
      </c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  <c r="BF280" s="126"/>
      <c r="BG280" s="126"/>
      <c r="BH280" s="126"/>
      <c r="BI280" s="126"/>
      <c r="BJ280" s="126"/>
      <c r="BK280" s="126"/>
      <c r="BL280" s="126"/>
      <c r="BM280" s="126"/>
      <c r="BN280" s="126"/>
      <c r="BO280" s="126"/>
      <c r="BP280" s="126"/>
      <c r="BQ280" s="126"/>
      <c r="BR280" s="126"/>
      <c r="BS280" s="126"/>
      <c r="BT280" s="126"/>
      <c r="BU280" s="126"/>
      <c r="BV280" s="126"/>
      <c r="BW280" s="126"/>
      <c r="BX280" s="126"/>
      <c r="BY280" s="126"/>
      <c r="BZ280" s="126"/>
      <c r="CA280" s="126"/>
      <c r="CB280" s="126"/>
      <c r="CC280" s="126"/>
      <c r="CD280" s="126"/>
      <c r="CE280" s="126"/>
      <c r="CF280" s="126"/>
      <c r="CG280" s="126"/>
      <c r="CH280" s="126"/>
      <c r="CI280" s="126"/>
      <c r="CJ280" s="126"/>
      <c r="CK280" s="126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</row>
    <row r="281" spans="1:114" ht="12.75" customHeight="1" x14ac:dyDescent="0.2">
      <c r="A281" s="107">
        <v>41029</v>
      </c>
      <c r="B281" s="108">
        <v>70.279999000000004</v>
      </c>
      <c r="C281" s="108">
        <v>56.16</v>
      </c>
      <c r="D281" s="108">
        <v>55.98</v>
      </c>
      <c r="E281" s="108">
        <v>67.900002000000001</v>
      </c>
      <c r="F281" s="108">
        <v>32.310001</v>
      </c>
      <c r="G281" s="108">
        <v>41.700001</v>
      </c>
      <c r="U281" s="89">
        <f t="shared" si="15"/>
        <v>-0.16428567697703911</v>
      </c>
      <c r="V281" s="89"/>
      <c r="W281" s="126"/>
      <c r="X281" s="126">
        <f t="shared" si="17"/>
        <v>-2.0749747890139503E-2</v>
      </c>
      <c r="Y281" s="126">
        <f t="shared" si="14"/>
        <v>-4.2046908375956087E-2</v>
      </c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  <c r="BF281" s="126"/>
      <c r="BG281" s="126"/>
      <c r="BH281" s="126"/>
      <c r="BI281" s="126"/>
      <c r="BJ281" s="126"/>
      <c r="BK281" s="126"/>
      <c r="BL281" s="126"/>
      <c r="BM281" s="126"/>
      <c r="BN281" s="126"/>
      <c r="BO281" s="126"/>
      <c r="BP281" s="126"/>
      <c r="BQ281" s="126"/>
      <c r="BR281" s="126"/>
      <c r="BS281" s="126"/>
      <c r="BT281" s="126"/>
      <c r="BU281" s="126"/>
      <c r="BV281" s="126"/>
      <c r="BW281" s="126"/>
      <c r="BX281" s="126"/>
      <c r="BY281" s="126"/>
      <c r="BZ281" s="126"/>
      <c r="CA281" s="126"/>
      <c r="CB281" s="126"/>
      <c r="CC281" s="126"/>
      <c r="CD281" s="126"/>
      <c r="CE281" s="126"/>
      <c r="CF281" s="126"/>
      <c r="CG281" s="126"/>
      <c r="CH281" s="126"/>
      <c r="CI281" s="126"/>
      <c r="CJ281" s="126"/>
      <c r="CK281" s="126"/>
      <c r="CL281" s="87"/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C281" s="87"/>
      <c r="DD281" s="87"/>
      <c r="DE281" s="87"/>
      <c r="DF281" s="87"/>
      <c r="DG281" s="87"/>
      <c r="DH281" s="87"/>
      <c r="DI281" s="87"/>
      <c r="DJ281" s="87"/>
    </row>
    <row r="282" spans="1:114" ht="12.75" customHeight="1" x14ac:dyDescent="0.2">
      <c r="A282" s="107">
        <v>41036</v>
      </c>
      <c r="B282" s="108">
        <v>69.639999000000003</v>
      </c>
      <c r="C282" s="108">
        <v>55.68</v>
      </c>
      <c r="D282" s="108">
        <v>55.650002000000001</v>
      </c>
      <c r="E282" s="108">
        <v>67.699996999999996</v>
      </c>
      <c r="F282" s="108">
        <v>31.610001</v>
      </c>
      <c r="G282" s="108">
        <v>40.279998999999997</v>
      </c>
      <c r="U282" s="89">
        <f t="shared" si="15"/>
        <v>-0.17142853443877382</v>
      </c>
      <c r="V282" s="89"/>
      <c r="W282" s="126"/>
      <c r="X282" s="126">
        <f t="shared" si="17"/>
        <v>-8.5470085470085166E-3</v>
      </c>
      <c r="Y282" s="126">
        <f t="shared" si="14"/>
        <v>-4.1842800795198871E-2</v>
      </c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  <c r="BF282" s="126"/>
      <c r="BG282" s="126"/>
      <c r="BH282" s="126"/>
      <c r="BI282" s="126"/>
      <c r="BJ282" s="126"/>
      <c r="BK282" s="126"/>
      <c r="BL282" s="126"/>
      <c r="BM282" s="126"/>
      <c r="BN282" s="126"/>
      <c r="BO282" s="126"/>
      <c r="BP282" s="126"/>
      <c r="BQ282" s="126"/>
      <c r="BR282" s="126"/>
      <c r="BS282" s="126"/>
      <c r="BT282" s="126"/>
      <c r="BU282" s="126"/>
      <c r="BV282" s="126"/>
      <c r="BW282" s="126"/>
      <c r="BX282" s="126"/>
      <c r="BY282" s="126"/>
      <c r="BZ282" s="126"/>
      <c r="CA282" s="126"/>
      <c r="CB282" s="126"/>
      <c r="CC282" s="126"/>
      <c r="CD282" s="126"/>
      <c r="CE282" s="126"/>
      <c r="CF282" s="126"/>
      <c r="CG282" s="126"/>
      <c r="CH282" s="126"/>
      <c r="CI282" s="126"/>
      <c r="CJ282" s="126"/>
      <c r="CK282" s="126"/>
      <c r="CL282" s="87"/>
      <c r="CM282" s="87"/>
      <c r="CN282" s="87"/>
      <c r="CO282" s="87"/>
      <c r="CP282" s="87"/>
      <c r="CQ282" s="87"/>
      <c r="CR282" s="87"/>
      <c r="CS282" s="87"/>
      <c r="CT282" s="87"/>
      <c r="CU282" s="87"/>
      <c r="CV282" s="87"/>
      <c r="CW282" s="87"/>
      <c r="CX282" s="87"/>
      <c r="CY282" s="87"/>
      <c r="CZ282" s="87"/>
      <c r="DA282" s="87"/>
      <c r="DB282" s="87"/>
      <c r="DC282" s="87"/>
      <c r="DD282" s="87"/>
      <c r="DE282" s="87"/>
      <c r="DF282" s="87"/>
      <c r="DG282" s="87"/>
      <c r="DH282" s="87"/>
      <c r="DI282" s="87"/>
      <c r="DJ282" s="87"/>
    </row>
    <row r="283" spans="1:114" ht="12.75" customHeight="1" x14ac:dyDescent="0.2">
      <c r="A283" s="107">
        <v>41043</v>
      </c>
      <c r="B283" s="108">
        <v>66.419998000000007</v>
      </c>
      <c r="C283" s="108">
        <v>53.299999</v>
      </c>
      <c r="D283" s="108">
        <v>51.970001000000003</v>
      </c>
      <c r="E283" s="108">
        <v>63.869999</v>
      </c>
      <c r="F283" s="108">
        <v>29.719999000000001</v>
      </c>
      <c r="G283" s="108">
        <v>37.709999000000003</v>
      </c>
      <c r="U283" s="89">
        <f t="shared" si="15"/>
        <v>-0.20684521756749474</v>
      </c>
      <c r="V283" s="89"/>
      <c r="W283" s="126"/>
      <c r="X283" s="126">
        <f t="shared" si="17"/>
        <v>-4.274427083333332E-2</v>
      </c>
      <c r="Y283" s="126">
        <f t="shared" si="14"/>
        <v>-4.2415474469639593E-2</v>
      </c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  <c r="BF283" s="126"/>
      <c r="BG283" s="126"/>
      <c r="BH283" s="126"/>
      <c r="BI283" s="126"/>
      <c r="BJ283" s="126"/>
      <c r="BK283" s="126"/>
      <c r="BL283" s="126"/>
      <c r="BM283" s="126"/>
      <c r="BN283" s="126"/>
      <c r="BO283" s="126"/>
      <c r="BP283" s="126"/>
      <c r="BQ283" s="126"/>
      <c r="BR283" s="126"/>
      <c r="BS283" s="126"/>
      <c r="BT283" s="126"/>
      <c r="BU283" s="126"/>
      <c r="BV283" s="126"/>
      <c r="BW283" s="126"/>
      <c r="BX283" s="126"/>
      <c r="BY283" s="126"/>
      <c r="BZ283" s="126"/>
      <c r="CA283" s="126"/>
      <c r="CB283" s="126"/>
      <c r="CC283" s="126"/>
      <c r="CD283" s="126"/>
      <c r="CE283" s="126"/>
      <c r="CF283" s="126"/>
      <c r="CG283" s="126"/>
      <c r="CH283" s="126"/>
      <c r="CI283" s="126"/>
      <c r="CJ283" s="126"/>
      <c r="CK283" s="126"/>
      <c r="CL283" s="87"/>
      <c r="CM283" s="87"/>
      <c r="CN283" s="87"/>
      <c r="CO283" s="87"/>
      <c r="CP283" s="87"/>
      <c r="CQ283" s="87"/>
      <c r="CR283" s="87"/>
      <c r="CS283" s="87"/>
      <c r="CT283" s="87"/>
      <c r="CU283" s="87"/>
      <c r="CV283" s="87"/>
      <c r="CW283" s="87"/>
      <c r="CX283" s="87"/>
      <c r="CY283" s="87"/>
      <c r="CZ283" s="87"/>
      <c r="DA283" s="87"/>
      <c r="DB283" s="87"/>
      <c r="DC283" s="87"/>
      <c r="DD283" s="87"/>
      <c r="DE283" s="87"/>
      <c r="DF283" s="87"/>
      <c r="DG283" s="87"/>
      <c r="DH283" s="87"/>
      <c r="DI283" s="87"/>
      <c r="DJ283" s="87"/>
    </row>
    <row r="284" spans="1:114" ht="12.75" customHeight="1" x14ac:dyDescent="0.2">
      <c r="A284" s="107">
        <v>41050</v>
      </c>
      <c r="B284" s="108">
        <v>67.760002</v>
      </c>
      <c r="C284" s="108">
        <v>54.040000999999997</v>
      </c>
      <c r="D284" s="108">
        <v>53.639999000000003</v>
      </c>
      <c r="E284" s="108">
        <v>65.599997999999999</v>
      </c>
      <c r="F284" s="108">
        <v>29.73</v>
      </c>
      <c r="G284" s="108">
        <v>37.57</v>
      </c>
      <c r="U284" s="89">
        <f t="shared" si="15"/>
        <v>-0.1958332825520811</v>
      </c>
      <c r="V284" s="89"/>
      <c r="W284" s="126"/>
      <c r="X284" s="126">
        <f t="shared" si="17"/>
        <v>1.3883715082245951E-2</v>
      </c>
      <c r="Y284" s="126">
        <f t="shared" si="14"/>
        <v>-4.146831541315834E-2</v>
      </c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  <c r="BF284" s="126"/>
      <c r="BG284" s="126"/>
      <c r="BH284" s="126"/>
      <c r="BI284" s="126"/>
      <c r="BJ284" s="126"/>
      <c r="BK284" s="126"/>
      <c r="BL284" s="126"/>
      <c r="BM284" s="126"/>
      <c r="BN284" s="126"/>
      <c r="BO284" s="126"/>
      <c r="BP284" s="126"/>
      <c r="BQ284" s="126"/>
      <c r="BR284" s="126"/>
      <c r="BS284" s="126"/>
      <c r="BT284" s="126"/>
      <c r="BU284" s="126"/>
      <c r="BV284" s="126"/>
      <c r="BW284" s="126"/>
      <c r="BX284" s="126"/>
      <c r="BY284" s="126"/>
      <c r="BZ284" s="126"/>
      <c r="CA284" s="126"/>
      <c r="CB284" s="126"/>
      <c r="CC284" s="126"/>
      <c r="CD284" s="126"/>
      <c r="CE284" s="126"/>
      <c r="CF284" s="126"/>
      <c r="CG284" s="126"/>
      <c r="CH284" s="126"/>
      <c r="CI284" s="126"/>
      <c r="CJ284" s="126"/>
      <c r="CK284" s="126"/>
      <c r="CL284" s="87"/>
      <c r="CM284" s="87"/>
      <c r="CN284" s="87"/>
      <c r="CO284" s="87"/>
      <c r="CP284" s="87"/>
      <c r="CQ284" s="87"/>
      <c r="CR284" s="87"/>
      <c r="CS284" s="87"/>
      <c r="CT284" s="87"/>
      <c r="CU284" s="87"/>
      <c r="CV284" s="87"/>
      <c r="CW284" s="87"/>
      <c r="CX284" s="87"/>
      <c r="CY284" s="87"/>
      <c r="CZ284" s="87"/>
      <c r="DA284" s="87"/>
      <c r="DB284" s="87"/>
      <c r="DC284" s="87"/>
      <c r="DD284" s="87"/>
      <c r="DE284" s="87"/>
      <c r="DF284" s="87"/>
      <c r="DG284" s="87"/>
      <c r="DH284" s="87"/>
      <c r="DI284" s="87"/>
      <c r="DJ284" s="87"/>
    </row>
    <row r="285" spans="1:114" ht="12.75" customHeight="1" x14ac:dyDescent="0.2">
      <c r="A285" s="107">
        <v>41058</v>
      </c>
      <c r="B285" s="108">
        <v>65.599997999999999</v>
      </c>
      <c r="C285" s="108">
        <v>52.5</v>
      </c>
      <c r="D285" s="108">
        <v>51.689999</v>
      </c>
      <c r="E285" s="108">
        <v>63.439999</v>
      </c>
      <c r="F285" s="108">
        <v>28.77</v>
      </c>
      <c r="G285" s="108">
        <v>37.080002</v>
      </c>
      <c r="U285" s="89">
        <f t="shared" si="15"/>
        <v>-0.21874996512276623</v>
      </c>
      <c r="V285" s="89"/>
      <c r="W285" s="126"/>
      <c r="X285" s="126">
        <f t="shared" si="17"/>
        <v>-2.8497427303896594E-2</v>
      </c>
      <c r="Y285" s="126">
        <f t="shared" si="14"/>
        <v>-4.2176638160496244E-2</v>
      </c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  <c r="BF285" s="126"/>
      <c r="BG285" s="126"/>
      <c r="BH285" s="126"/>
      <c r="BI285" s="126"/>
      <c r="BJ285" s="126"/>
      <c r="BK285" s="126"/>
      <c r="BL285" s="126"/>
      <c r="BM285" s="126"/>
      <c r="BN285" s="126"/>
      <c r="BO285" s="126"/>
      <c r="BP285" s="126"/>
      <c r="BQ285" s="126"/>
      <c r="BR285" s="126"/>
      <c r="BS285" s="126"/>
      <c r="BT285" s="126"/>
      <c r="BU285" s="126"/>
      <c r="BV285" s="126"/>
      <c r="BW285" s="126"/>
      <c r="BX285" s="126"/>
      <c r="BY285" s="126"/>
      <c r="BZ285" s="126"/>
      <c r="CA285" s="126"/>
      <c r="CB285" s="126"/>
      <c r="CC285" s="126"/>
      <c r="CD285" s="126"/>
      <c r="CE285" s="126"/>
      <c r="CF285" s="126"/>
      <c r="CG285" s="126"/>
      <c r="CH285" s="126"/>
      <c r="CI285" s="126"/>
      <c r="CJ285" s="126"/>
      <c r="CK285" s="126"/>
      <c r="CL285" s="87"/>
      <c r="CM285" s="87"/>
      <c r="CN285" s="87"/>
      <c r="CO285" s="87"/>
      <c r="CP285" s="87"/>
      <c r="CQ285" s="87"/>
      <c r="CR285" s="87"/>
      <c r="CS285" s="87"/>
      <c r="CT285" s="87"/>
      <c r="CU285" s="87"/>
      <c r="CV285" s="87"/>
      <c r="CW285" s="87"/>
      <c r="CX285" s="87"/>
      <c r="CY285" s="87"/>
      <c r="CZ285" s="87"/>
      <c r="DA285" s="87"/>
      <c r="DB285" s="87"/>
      <c r="DC285" s="87"/>
      <c r="DD285" s="87"/>
      <c r="DE285" s="87"/>
      <c r="DF285" s="87"/>
      <c r="DG285" s="87"/>
      <c r="DH285" s="87"/>
      <c r="DI285" s="87"/>
      <c r="DJ285" s="87"/>
    </row>
    <row r="286" spans="1:114" ht="12.75" customHeight="1" x14ac:dyDescent="0.2">
      <c r="A286" s="107">
        <v>41064</v>
      </c>
      <c r="B286" s="108">
        <v>68.089995999999999</v>
      </c>
      <c r="C286" s="108">
        <v>54.450001</v>
      </c>
      <c r="D286" s="108">
        <v>53.400002000000001</v>
      </c>
      <c r="E286" s="108">
        <v>65.730002999999996</v>
      </c>
      <c r="F286" s="108">
        <v>29.940000999999999</v>
      </c>
      <c r="G286" s="108">
        <v>38.270000000000003</v>
      </c>
      <c r="U286" s="89">
        <f t="shared" si="15"/>
        <v>-0.18973209180351591</v>
      </c>
      <c r="V286" s="89"/>
      <c r="W286" s="126"/>
      <c r="X286" s="126">
        <f t="shared" si="17"/>
        <v>3.7142876190476182E-2</v>
      </c>
      <c r="Y286" s="126">
        <f t="shared" si="14"/>
        <v>-4.1080955089315273E-2</v>
      </c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  <c r="BF286" s="126"/>
      <c r="BG286" s="126"/>
      <c r="BH286" s="126"/>
      <c r="BI286" s="126"/>
      <c r="BJ286" s="126"/>
      <c r="BK286" s="126"/>
      <c r="BL286" s="126"/>
      <c r="BM286" s="126"/>
      <c r="BN286" s="126"/>
      <c r="BO286" s="126"/>
      <c r="BP286" s="126"/>
      <c r="BQ286" s="126"/>
      <c r="BR286" s="126"/>
      <c r="BS286" s="126"/>
      <c r="BT286" s="126"/>
      <c r="BU286" s="126"/>
      <c r="BV286" s="126"/>
      <c r="BW286" s="126"/>
      <c r="BX286" s="126"/>
      <c r="BY286" s="126"/>
      <c r="BZ286" s="126"/>
      <c r="CA286" s="126"/>
      <c r="CB286" s="126"/>
      <c r="CC286" s="126"/>
      <c r="CD286" s="126"/>
      <c r="CE286" s="126"/>
      <c r="CF286" s="126"/>
      <c r="CG286" s="126"/>
      <c r="CH286" s="126"/>
      <c r="CI286" s="126"/>
      <c r="CJ286" s="126"/>
      <c r="CK286" s="126"/>
      <c r="CL286" s="87"/>
      <c r="CM286" s="87"/>
      <c r="CN286" s="87"/>
      <c r="CO286" s="87"/>
      <c r="CP286" s="87"/>
      <c r="CQ286" s="87"/>
      <c r="CR286" s="87"/>
      <c r="CS286" s="87"/>
      <c r="CT286" s="87"/>
      <c r="CU286" s="87"/>
      <c r="CV286" s="87"/>
      <c r="CW286" s="87"/>
      <c r="CX286" s="87"/>
      <c r="CY286" s="87"/>
      <c r="CZ286" s="87"/>
      <c r="DA286" s="87"/>
      <c r="DB286" s="87"/>
      <c r="DC286" s="87"/>
      <c r="DD286" s="87"/>
      <c r="DE286" s="87"/>
      <c r="DF286" s="87"/>
      <c r="DG286" s="87"/>
      <c r="DH286" s="87"/>
      <c r="DI286" s="87"/>
      <c r="DJ286" s="87"/>
    </row>
    <row r="287" spans="1:114" ht="12.75" customHeight="1" x14ac:dyDescent="0.2">
      <c r="A287" s="107">
        <v>41071</v>
      </c>
      <c r="B287" s="108">
        <v>68.769997000000004</v>
      </c>
      <c r="C287" s="108">
        <v>55.380001</v>
      </c>
      <c r="D287" s="108">
        <v>53.450001</v>
      </c>
      <c r="E287" s="108">
        <v>65.849997999999999</v>
      </c>
      <c r="F287" s="108">
        <v>30.59</v>
      </c>
      <c r="G287" s="108">
        <v>39.240001999999997</v>
      </c>
      <c r="U287" s="89">
        <f t="shared" si="15"/>
        <v>-0.17589280547140496</v>
      </c>
      <c r="V287" s="89"/>
      <c r="W287" s="126"/>
      <c r="X287" s="126">
        <f t="shared" si="17"/>
        <v>1.707988949348227E-2</v>
      </c>
      <c r="Y287" s="126">
        <f t="shared" si="14"/>
        <v>-4.1415028346004051E-2</v>
      </c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  <c r="BF287" s="126"/>
      <c r="BG287" s="126"/>
      <c r="BH287" s="126"/>
      <c r="BI287" s="126"/>
      <c r="BJ287" s="126"/>
      <c r="BK287" s="126"/>
      <c r="BL287" s="126"/>
      <c r="BM287" s="126"/>
      <c r="BN287" s="126"/>
      <c r="BO287" s="126"/>
      <c r="BP287" s="126"/>
      <c r="BQ287" s="126"/>
      <c r="BR287" s="126"/>
      <c r="BS287" s="126"/>
      <c r="BT287" s="126"/>
      <c r="BU287" s="126"/>
      <c r="BV287" s="126"/>
      <c r="BW287" s="126"/>
      <c r="BX287" s="126"/>
      <c r="BY287" s="126"/>
      <c r="BZ287" s="126"/>
      <c r="CA287" s="126"/>
      <c r="CB287" s="126"/>
      <c r="CC287" s="126"/>
      <c r="CD287" s="126"/>
      <c r="CE287" s="126"/>
      <c r="CF287" s="126"/>
      <c r="CG287" s="126"/>
      <c r="CH287" s="126"/>
      <c r="CI287" s="126"/>
      <c r="CJ287" s="126"/>
      <c r="CK287" s="126"/>
      <c r="CL287" s="87"/>
      <c r="CM287" s="87"/>
      <c r="CN287" s="87"/>
      <c r="CO287" s="87"/>
      <c r="CP287" s="87"/>
      <c r="CQ287" s="87"/>
      <c r="CR287" s="87"/>
      <c r="CS287" s="87"/>
      <c r="CT287" s="87"/>
      <c r="CU287" s="87"/>
      <c r="CV287" s="87"/>
      <c r="CW287" s="87"/>
      <c r="CX287" s="87"/>
      <c r="CY287" s="87"/>
      <c r="CZ287" s="87"/>
      <c r="DA287" s="87"/>
      <c r="DB287" s="87"/>
      <c r="DC287" s="87"/>
      <c r="DD287" s="87"/>
      <c r="DE287" s="87"/>
      <c r="DF287" s="87"/>
      <c r="DG287" s="87"/>
      <c r="DH287" s="87"/>
      <c r="DI287" s="87"/>
      <c r="DJ287" s="87"/>
    </row>
    <row r="288" spans="1:114" ht="12.75" customHeight="1" x14ac:dyDescent="0.2">
      <c r="A288" s="107">
        <v>41078</v>
      </c>
      <c r="B288" s="108">
        <v>68.550003000000004</v>
      </c>
      <c r="C288" s="108">
        <v>55.02</v>
      </c>
      <c r="D288" s="108">
        <v>53.360000999999997</v>
      </c>
      <c r="E288" s="108">
        <v>65.970000999999996</v>
      </c>
      <c r="F288" s="108">
        <v>30.700001</v>
      </c>
      <c r="G288" s="108">
        <v>38.630001</v>
      </c>
      <c r="U288" s="89">
        <f t="shared" si="15"/>
        <v>-0.18124996344865896</v>
      </c>
      <c r="V288" s="89"/>
      <c r="W288" s="126"/>
      <c r="X288" s="126">
        <f t="shared" si="17"/>
        <v>-6.5005596514885466E-3</v>
      </c>
      <c r="Y288" s="126">
        <f t="shared" si="14"/>
        <v>-4.1808597380475203E-2</v>
      </c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  <c r="BF288" s="126"/>
      <c r="BG288" s="126"/>
      <c r="BH288" s="126"/>
      <c r="BI288" s="126"/>
      <c r="BJ288" s="126"/>
      <c r="BK288" s="126"/>
      <c r="BL288" s="126"/>
      <c r="BM288" s="126"/>
      <c r="BN288" s="126"/>
      <c r="BO288" s="126"/>
      <c r="BP288" s="126"/>
      <c r="BQ288" s="126"/>
      <c r="BR288" s="126"/>
      <c r="BS288" s="126"/>
      <c r="BT288" s="126"/>
      <c r="BU288" s="126"/>
      <c r="BV288" s="126"/>
      <c r="BW288" s="126"/>
      <c r="BX288" s="126"/>
      <c r="BY288" s="126"/>
      <c r="BZ288" s="126"/>
      <c r="CA288" s="126"/>
      <c r="CB288" s="126"/>
      <c r="CC288" s="126"/>
      <c r="CD288" s="126"/>
      <c r="CE288" s="126"/>
      <c r="CF288" s="126"/>
      <c r="CG288" s="126"/>
      <c r="CH288" s="126"/>
      <c r="CI288" s="126"/>
      <c r="CJ288" s="126"/>
      <c r="CK288" s="126"/>
      <c r="CL288" s="87"/>
      <c r="CM288" s="87"/>
      <c r="CN288" s="87"/>
      <c r="CO288" s="87"/>
      <c r="CP288" s="87"/>
      <c r="CQ288" s="87"/>
      <c r="CR288" s="87"/>
      <c r="CS288" s="87"/>
      <c r="CT288" s="87"/>
      <c r="CU288" s="87"/>
      <c r="CV288" s="87"/>
      <c r="CW288" s="87"/>
      <c r="CX288" s="87"/>
      <c r="CY288" s="87"/>
      <c r="CZ288" s="87"/>
      <c r="DA288" s="87"/>
      <c r="DB288" s="87"/>
      <c r="DC288" s="87"/>
      <c r="DD288" s="87"/>
      <c r="DE288" s="87"/>
      <c r="DF288" s="87"/>
      <c r="DG288" s="87"/>
      <c r="DH288" s="87"/>
      <c r="DI288" s="87"/>
      <c r="DJ288" s="87"/>
    </row>
    <row r="289" spans="1:114" ht="12.75" customHeight="1" x14ac:dyDescent="0.2">
      <c r="A289" s="107">
        <v>41085</v>
      </c>
      <c r="B289" s="108">
        <v>69.699996999999996</v>
      </c>
      <c r="C289" s="108">
        <v>55.939999</v>
      </c>
      <c r="D289" s="108">
        <v>54.959999000000003</v>
      </c>
      <c r="E289" s="108">
        <v>68.199996999999996</v>
      </c>
      <c r="F289" s="108">
        <v>31.57</v>
      </c>
      <c r="G289" s="108">
        <v>39.93</v>
      </c>
      <c r="U289" s="89">
        <f t="shared" si="15"/>
        <v>-0.16755950152795385</v>
      </c>
      <c r="V289" s="89"/>
      <c r="W289" s="126"/>
      <c r="X289" s="126">
        <f t="shared" si="17"/>
        <v>1.6721174118502269E-2</v>
      </c>
      <c r="Y289" s="126">
        <f t="shared" si="14"/>
        <v>-4.1421007983374329E-2</v>
      </c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  <c r="BF289" s="126"/>
      <c r="BG289" s="126"/>
      <c r="BH289" s="126"/>
      <c r="BI289" s="126"/>
      <c r="BJ289" s="126"/>
      <c r="BK289" s="126"/>
      <c r="BL289" s="126"/>
      <c r="BM289" s="126"/>
      <c r="BN289" s="126"/>
      <c r="BO289" s="126"/>
      <c r="BP289" s="126"/>
      <c r="BQ289" s="126"/>
      <c r="BR289" s="126"/>
      <c r="BS289" s="126"/>
      <c r="BT289" s="126"/>
      <c r="BU289" s="126"/>
      <c r="BV289" s="126"/>
      <c r="BW289" s="126"/>
      <c r="BX289" s="126"/>
      <c r="BY289" s="126"/>
      <c r="BZ289" s="126"/>
      <c r="CA289" s="126"/>
      <c r="CB289" s="126"/>
      <c r="CC289" s="126"/>
      <c r="CD289" s="126"/>
      <c r="CE289" s="126"/>
      <c r="CF289" s="126"/>
      <c r="CG289" s="126"/>
      <c r="CH289" s="126"/>
      <c r="CI289" s="126"/>
      <c r="CJ289" s="126"/>
      <c r="CK289" s="126"/>
      <c r="CL289" s="87"/>
      <c r="CM289" s="87"/>
      <c r="CN289" s="87"/>
      <c r="CO289" s="87"/>
      <c r="CP289" s="87"/>
      <c r="CQ289" s="87"/>
      <c r="CR289" s="87"/>
      <c r="CS289" s="87"/>
      <c r="CT289" s="87"/>
      <c r="CU289" s="87"/>
      <c r="CV289" s="87"/>
      <c r="CW289" s="87"/>
      <c r="CX289" s="87"/>
      <c r="CY289" s="87"/>
      <c r="CZ289" s="87"/>
      <c r="DA289" s="87"/>
      <c r="DB289" s="87"/>
      <c r="DC289" s="87"/>
      <c r="DD289" s="87"/>
      <c r="DE289" s="87"/>
      <c r="DF289" s="87"/>
      <c r="DG289" s="87"/>
      <c r="DH289" s="87"/>
      <c r="DI289" s="87"/>
      <c r="DJ289" s="87"/>
    </row>
    <row r="290" spans="1:114" ht="12.75" customHeight="1" x14ac:dyDescent="0.2">
      <c r="A290" s="107">
        <v>41092</v>
      </c>
      <c r="B290" s="108">
        <v>69.510002</v>
      </c>
      <c r="C290" s="108">
        <v>55.5</v>
      </c>
      <c r="D290" s="108">
        <v>55.09</v>
      </c>
      <c r="E290" s="108">
        <v>69.059997999999993</v>
      </c>
      <c r="F290" s="108">
        <v>31.290001</v>
      </c>
      <c r="G290" s="108">
        <v>39.619999</v>
      </c>
      <c r="U290" s="89">
        <f t="shared" si="15"/>
        <v>-0.17410710598692436</v>
      </c>
      <c r="V290" s="89"/>
      <c r="W290" s="126"/>
      <c r="X290" s="126">
        <f t="shared" si="17"/>
        <v>-7.8655525181543506E-3</v>
      </c>
      <c r="Y290" s="126">
        <f t="shared" ref="Y290:Y353" si="18">-0.0000000000004*X290^6 + 0.0000000003*X290^5 - 0.0000001*X290^4 + 0.00001*X290^3 - 0.0009*X290^2 + 0.0167*X290 - 0.0417</f>
        <v>-4.1831410412144512E-2</v>
      </c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  <c r="BF290" s="126"/>
      <c r="BG290" s="126"/>
      <c r="BH290" s="126"/>
      <c r="BI290" s="126"/>
      <c r="BJ290" s="126"/>
      <c r="BK290" s="126"/>
      <c r="BL290" s="126"/>
      <c r="BM290" s="126"/>
      <c r="BN290" s="126"/>
      <c r="BO290" s="126"/>
      <c r="BP290" s="126"/>
      <c r="BQ290" s="126"/>
      <c r="BR290" s="126"/>
      <c r="BS290" s="126"/>
      <c r="BT290" s="126"/>
      <c r="BU290" s="126"/>
      <c r="BV290" s="126"/>
      <c r="BW290" s="126"/>
      <c r="BX290" s="126"/>
      <c r="BY290" s="126"/>
      <c r="BZ290" s="126"/>
      <c r="CA290" s="126"/>
      <c r="CB290" s="126"/>
      <c r="CC290" s="126"/>
      <c r="CD290" s="126"/>
      <c r="CE290" s="126"/>
      <c r="CF290" s="126"/>
      <c r="CG290" s="126"/>
      <c r="CH290" s="126"/>
      <c r="CI290" s="126"/>
      <c r="CJ290" s="126"/>
      <c r="CK290" s="126"/>
      <c r="CL290" s="87"/>
      <c r="CM290" s="87"/>
      <c r="CN290" s="87"/>
      <c r="CO290" s="87"/>
      <c r="CP290" s="87"/>
      <c r="CQ290" s="87"/>
      <c r="CR290" s="87"/>
      <c r="CS290" s="87"/>
      <c r="CT290" s="87"/>
      <c r="CU290" s="87"/>
      <c r="CV290" s="87"/>
      <c r="CW290" s="87"/>
      <c r="CX290" s="87"/>
      <c r="CY290" s="87"/>
      <c r="CZ290" s="87"/>
      <c r="DA290" s="87"/>
      <c r="DB290" s="87"/>
      <c r="DC290" s="87"/>
      <c r="DD290" s="87"/>
      <c r="DE290" s="87"/>
      <c r="DF290" s="87"/>
      <c r="DG290" s="87"/>
      <c r="DH290" s="87"/>
      <c r="DI290" s="87"/>
      <c r="DJ290" s="87"/>
    </row>
    <row r="291" spans="1:114" ht="12.75" customHeight="1" x14ac:dyDescent="0.2">
      <c r="A291" s="107">
        <v>41099</v>
      </c>
      <c r="B291" s="108">
        <v>69.470000999999996</v>
      </c>
      <c r="C291" s="108">
        <v>55.779998999999997</v>
      </c>
      <c r="D291" s="108">
        <v>54.830002</v>
      </c>
      <c r="E291" s="108">
        <v>68.730002999999996</v>
      </c>
      <c r="F291" s="108">
        <v>31.209999</v>
      </c>
      <c r="G291" s="108">
        <v>39.330002</v>
      </c>
      <c r="U291" s="89">
        <f t="shared" ref="U291:U354" si="19">C291/$C$33-1</f>
        <v>-0.16994045401519886</v>
      </c>
      <c r="V291" s="89"/>
      <c r="W291" s="126"/>
      <c r="X291" s="126">
        <f t="shared" ref="X291:X354" si="20">C291/C290-1</f>
        <v>5.045027027027027E-3</v>
      </c>
      <c r="Y291" s="126">
        <f t="shared" si="18"/>
        <v>-4.1615770954432571E-2</v>
      </c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  <c r="BF291" s="126"/>
      <c r="BG291" s="126"/>
      <c r="BH291" s="126"/>
      <c r="BI291" s="126"/>
      <c r="BJ291" s="126"/>
      <c r="BK291" s="126"/>
      <c r="BL291" s="126"/>
      <c r="BM291" s="126"/>
      <c r="BN291" s="126"/>
      <c r="BO291" s="126"/>
      <c r="BP291" s="126"/>
      <c r="BQ291" s="126"/>
      <c r="BR291" s="126"/>
      <c r="BS291" s="126"/>
      <c r="BT291" s="126"/>
      <c r="BU291" s="126"/>
      <c r="BV291" s="126"/>
      <c r="BW291" s="126"/>
      <c r="BX291" s="126"/>
      <c r="BY291" s="126"/>
      <c r="BZ291" s="126"/>
      <c r="CA291" s="126"/>
      <c r="CB291" s="126"/>
      <c r="CC291" s="126"/>
      <c r="CD291" s="126"/>
      <c r="CE291" s="126"/>
      <c r="CF291" s="126"/>
      <c r="CG291" s="126"/>
      <c r="CH291" s="126"/>
      <c r="CI291" s="126"/>
      <c r="CJ291" s="126"/>
      <c r="CK291" s="126"/>
      <c r="CL291" s="87"/>
      <c r="CM291" s="87"/>
      <c r="CN291" s="87"/>
      <c r="CO291" s="87"/>
      <c r="CP291" s="87"/>
      <c r="CQ291" s="87"/>
      <c r="CR291" s="87"/>
      <c r="CS291" s="87"/>
      <c r="CT291" s="87"/>
      <c r="CU291" s="87"/>
      <c r="CV291" s="87"/>
      <c r="CW291" s="87"/>
      <c r="CX291" s="87"/>
      <c r="CY291" s="87"/>
      <c r="CZ291" s="87"/>
      <c r="DA291" s="87"/>
      <c r="DB291" s="87"/>
      <c r="DC291" s="87"/>
      <c r="DD291" s="87"/>
      <c r="DE291" s="87"/>
      <c r="DF291" s="87"/>
      <c r="DG291" s="87"/>
      <c r="DH291" s="87"/>
      <c r="DI291" s="87"/>
      <c r="DJ291" s="87"/>
    </row>
    <row r="292" spans="1:114" ht="12.75" customHeight="1" x14ac:dyDescent="0.2">
      <c r="A292" s="107">
        <v>41106</v>
      </c>
      <c r="B292" s="108">
        <v>69.739998</v>
      </c>
      <c r="C292" s="108">
        <v>55.889999000000003</v>
      </c>
      <c r="D292" s="108">
        <v>54.919998</v>
      </c>
      <c r="E292" s="108">
        <v>68.080001999999993</v>
      </c>
      <c r="F292" s="108">
        <v>31.1</v>
      </c>
      <c r="G292" s="108">
        <v>39.380001</v>
      </c>
      <c r="U292" s="89">
        <f t="shared" si="19"/>
        <v>-0.16830354918021784</v>
      </c>
      <c r="V292" s="89"/>
      <c r="W292" s="126"/>
      <c r="X292" s="126">
        <f t="shared" si="20"/>
        <v>1.9720330220873716E-3</v>
      </c>
      <c r="Y292" s="126">
        <f t="shared" si="18"/>
        <v>-4.1667070548477271E-2</v>
      </c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  <c r="BF292" s="126"/>
      <c r="BG292" s="126"/>
      <c r="BH292" s="126"/>
      <c r="BI292" s="126"/>
      <c r="BJ292" s="126"/>
      <c r="BK292" s="126"/>
      <c r="BL292" s="126"/>
      <c r="BM292" s="126"/>
      <c r="BN292" s="126"/>
      <c r="BO292" s="126"/>
      <c r="BP292" s="126"/>
      <c r="BQ292" s="126"/>
      <c r="BR292" s="126"/>
      <c r="BS292" s="126"/>
      <c r="BT292" s="126"/>
      <c r="BU292" s="126"/>
      <c r="BV292" s="126"/>
      <c r="BW292" s="126"/>
      <c r="BX292" s="126"/>
      <c r="BY292" s="126"/>
      <c r="BZ292" s="126"/>
      <c r="CA292" s="126"/>
      <c r="CB292" s="126"/>
      <c r="CC292" s="126"/>
      <c r="CD292" s="126"/>
      <c r="CE292" s="126"/>
      <c r="CF292" s="126"/>
      <c r="CG292" s="126"/>
      <c r="CH292" s="126"/>
      <c r="CI292" s="126"/>
      <c r="CJ292" s="126"/>
      <c r="CK292" s="126"/>
      <c r="CL292" s="87"/>
      <c r="CM292" s="87"/>
      <c r="CN292" s="87"/>
      <c r="CO292" s="87"/>
      <c r="CP292" s="87"/>
      <c r="CQ292" s="87"/>
      <c r="CR292" s="87"/>
      <c r="CS292" s="87"/>
      <c r="CT292" s="87"/>
      <c r="CU292" s="87"/>
      <c r="CV292" s="87"/>
      <c r="CW292" s="87"/>
      <c r="CX292" s="87"/>
      <c r="CY292" s="87"/>
      <c r="CZ292" s="87"/>
      <c r="DA292" s="87"/>
      <c r="DB292" s="87"/>
      <c r="DC292" s="87"/>
      <c r="DD292" s="87"/>
      <c r="DE292" s="87"/>
      <c r="DF292" s="87"/>
      <c r="DG292" s="87"/>
      <c r="DH292" s="87"/>
      <c r="DI292" s="87"/>
      <c r="DJ292" s="87"/>
    </row>
    <row r="293" spans="1:114" ht="12.75" customHeight="1" x14ac:dyDescent="0.2">
      <c r="A293" s="107">
        <v>41113</v>
      </c>
      <c r="B293" s="108">
        <v>70.769997000000004</v>
      </c>
      <c r="C293" s="108">
        <v>56.799999</v>
      </c>
      <c r="D293" s="108">
        <v>55.580002</v>
      </c>
      <c r="E293" s="108">
        <v>68.279999000000004</v>
      </c>
      <c r="F293" s="108">
        <v>31.889999</v>
      </c>
      <c r="G293" s="108">
        <v>40.389999000000003</v>
      </c>
      <c r="U293" s="89">
        <f t="shared" si="19"/>
        <v>-0.15476188190901252</v>
      </c>
      <c r="V293" s="89"/>
      <c r="W293" s="126"/>
      <c r="X293" s="126">
        <f t="shared" si="20"/>
        <v>1.6281982756879199E-2</v>
      </c>
      <c r="Y293" s="126">
        <f t="shared" si="18"/>
        <v>-4.1428329437469373E-2</v>
      </c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  <c r="BL293" s="126"/>
      <c r="BM293" s="126"/>
      <c r="BN293" s="126"/>
      <c r="BO293" s="126"/>
      <c r="BP293" s="126"/>
      <c r="BQ293" s="126"/>
      <c r="BR293" s="126"/>
      <c r="BS293" s="126"/>
      <c r="BT293" s="126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126"/>
      <c r="CG293" s="126"/>
      <c r="CH293" s="126"/>
      <c r="CI293" s="126"/>
      <c r="CJ293" s="126"/>
      <c r="CK293" s="126"/>
      <c r="CL293" s="87"/>
      <c r="CM293" s="87"/>
      <c r="CN293" s="87"/>
      <c r="CO293" s="87"/>
      <c r="CP293" s="87"/>
      <c r="CQ293" s="87"/>
      <c r="CR293" s="87"/>
      <c r="CS293" s="87"/>
      <c r="CT293" s="87"/>
      <c r="CU293" s="87"/>
      <c r="CV293" s="87"/>
      <c r="CW293" s="87"/>
      <c r="CX293" s="87"/>
      <c r="CY293" s="87"/>
      <c r="CZ293" s="87"/>
      <c r="DA293" s="87"/>
      <c r="DB293" s="87"/>
      <c r="DC293" s="87"/>
      <c r="DD293" s="87"/>
      <c r="DE293" s="87"/>
      <c r="DF293" s="87"/>
      <c r="DG293" s="87"/>
      <c r="DH293" s="87"/>
      <c r="DI293" s="87"/>
      <c r="DJ293" s="87"/>
    </row>
    <row r="294" spans="1:114" ht="12.75" customHeight="1" x14ac:dyDescent="0.2">
      <c r="A294" s="107">
        <v>41120</v>
      </c>
      <c r="B294" s="108">
        <v>70.959998999999996</v>
      </c>
      <c r="C294" s="108">
        <v>56.990001999999997</v>
      </c>
      <c r="D294" s="108">
        <v>55.790000999999997</v>
      </c>
      <c r="E294" s="108">
        <v>68.180000000000007</v>
      </c>
      <c r="F294" s="108">
        <v>32.279998999999997</v>
      </c>
      <c r="G294" s="108">
        <v>40.759998000000003</v>
      </c>
      <c r="U294" s="89">
        <f t="shared" si="19"/>
        <v>-0.15193445618755008</v>
      </c>
      <c r="V294" s="89"/>
      <c r="W294" s="126"/>
      <c r="X294" s="126">
        <f t="shared" si="20"/>
        <v>3.3451232983294776E-3</v>
      </c>
      <c r="Y294" s="126">
        <f t="shared" si="18"/>
        <v>-4.1644146511408492E-2</v>
      </c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  <c r="BF294" s="126"/>
      <c r="BG294" s="126"/>
      <c r="BH294" s="126"/>
      <c r="BI294" s="126"/>
      <c r="BJ294" s="126"/>
      <c r="BK294" s="126"/>
      <c r="BL294" s="126"/>
      <c r="BM294" s="126"/>
      <c r="BN294" s="126"/>
      <c r="BO294" s="126"/>
      <c r="BP294" s="126"/>
      <c r="BQ294" s="126"/>
      <c r="BR294" s="126"/>
      <c r="BS294" s="126"/>
      <c r="BT294" s="126"/>
      <c r="BU294" s="126"/>
      <c r="BV294" s="126"/>
      <c r="BW294" s="126"/>
      <c r="BX294" s="126"/>
      <c r="BY294" s="126"/>
      <c r="BZ294" s="126"/>
      <c r="CA294" s="126"/>
      <c r="CB294" s="126"/>
      <c r="CC294" s="126"/>
      <c r="CD294" s="126"/>
      <c r="CE294" s="126"/>
      <c r="CF294" s="126"/>
      <c r="CG294" s="126"/>
      <c r="CH294" s="126"/>
      <c r="CI294" s="126"/>
      <c r="CJ294" s="126"/>
      <c r="CK294" s="126"/>
      <c r="CL294" s="87"/>
      <c r="CM294" s="87"/>
      <c r="CN294" s="87"/>
      <c r="CO294" s="87"/>
      <c r="CP294" s="87"/>
      <c r="CQ294" s="87"/>
      <c r="CR294" s="87"/>
      <c r="CS294" s="87"/>
      <c r="CT294" s="87"/>
      <c r="CU294" s="87"/>
      <c r="CV294" s="87"/>
      <c r="CW294" s="87"/>
      <c r="CX294" s="87"/>
      <c r="CY294" s="87"/>
      <c r="CZ294" s="87"/>
      <c r="DA294" s="87"/>
      <c r="DB294" s="87"/>
      <c r="DC294" s="87"/>
      <c r="DD294" s="87"/>
      <c r="DE294" s="87"/>
      <c r="DF294" s="87"/>
      <c r="DG294" s="87"/>
      <c r="DH294" s="87"/>
      <c r="DI294" s="87"/>
      <c r="DJ294" s="87"/>
    </row>
    <row r="295" spans="1:114" ht="12.75" customHeight="1" x14ac:dyDescent="0.2">
      <c r="A295" s="107">
        <v>41127</v>
      </c>
      <c r="B295" s="108">
        <v>71.860000999999997</v>
      </c>
      <c r="C295" s="108">
        <v>57.650002000000001</v>
      </c>
      <c r="D295" s="108">
        <v>56.66</v>
      </c>
      <c r="E295" s="108">
        <v>69.199996999999996</v>
      </c>
      <c r="F295" s="108">
        <v>32.82</v>
      </c>
      <c r="G295" s="108">
        <v>41.599997999999999</v>
      </c>
      <c r="U295" s="89">
        <f t="shared" si="19"/>
        <v>-0.14211302717766483</v>
      </c>
      <c r="V295" s="89"/>
      <c r="W295" s="126"/>
      <c r="X295" s="126">
        <f t="shared" si="20"/>
        <v>1.1580978712722345E-2</v>
      </c>
      <c r="Y295" s="126">
        <f t="shared" si="18"/>
        <v>-4.1506718347128185E-2</v>
      </c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  <c r="BF295" s="126"/>
      <c r="BG295" s="126"/>
      <c r="BH295" s="126"/>
      <c r="BI295" s="126"/>
      <c r="BJ295" s="126"/>
      <c r="BK295" s="126"/>
      <c r="BL295" s="126"/>
      <c r="BM295" s="126"/>
      <c r="BN295" s="126"/>
      <c r="BO295" s="126"/>
      <c r="BP295" s="126"/>
      <c r="BQ295" s="126"/>
      <c r="BR295" s="126"/>
      <c r="BS295" s="126"/>
      <c r="BT295" s="126"/>
      <c r="BU295" s="126"/>
      <c r="BV295" s="126"/>
      <c r="BW295" s="126"/>
      <c r="BX295" s="126"/>
      <c r="BY295" s="126"/>
      <c r="BZ295" s="126"/>
      <c r="CA295" s="126"/>
      <c r="CB295" s="126"/>
      <c r="CC295" s="126"/>
      <c r="CD295" s="126"/>
      <c r="CE295" s="126"/>
      <c r="CF295" s="126"/>
      <c r="CG295" s="126"/>
      <c r="CH295" s="126"/>
      <c r="CI295" s="126"/>
      <c r="CJ295" s="126"/>
      <c r="CK295" s="126"/>
      <c r="CL295" s="87"/>
      <c r="CM295" s="87"/>
      <c r="CN295" s="87"/>
      <c r="CO295" s="87"/>
      <c r="CP295" s="87"/>
      <c r="CQ295" s="87"/>
      <c r="CR295" s="87"/>
      <c r="CS295" s="87"/>
      <c r="CT295" s="87"/>
      <c r="CU295" s="87"/>
      <c r="CV295" s="87"/>
      <c r="CW295" s="87"/>
      <c r="CX295" s="87"/>
      <c r="CY295" s="87"/>
      <c r="CZ295" s="87"/>
      <c r="DA295" s="87"/>
      <c r="DB295" s="87"/>
      <c r="DC295" s="87"/>
      <c r="DD295" s="87"/>
      <c r="DE295" s="87"/>
      <c r="DF295" s="87"/>
      <c r="DG295" s="87"/>
      <c r="DH295" s="87"/>
      <c r="DI295" s="87"/>
      <c r="DJ295" s="87"/>
    </row>
    <row r="296" spans="1:114" ht="12.75" customHeight="1" x14ac:dyDescent="0.2">
      <c r="A296" s="107">
        <v>41134</v>
      </c>
      <c r="B296" s="108">
        <v>72.629997000000003</v>
      </c>
      <c r="C296" s="108">
        <v>57.860000999999997</v>
      </c>
      <c r="D296" s="108">
        <v>57.380001</v>
      </c>
      <c r="E296" s="108">
        <v>70.330001999999993</v>
      </c>
      <c r="F296" s="108">
        <v>33.110000999999997</v>
      </c>
      <c r="G296" s="108">
        <v>41.349997999999999</v>
      </c>
      <c r="U296" s="89">
        <f t="shared" si="19"/>
        <v>-0.13898804191910896</v>
      </c>
      <c r="V296" s="89"/>
      <c r="W296" s="126"/>
      <c r="X296" s="126">
        <f t="shared" si="20"/>
        <v>3.6426538198557346E-3</v>
      </c>
      <c r="Y296" s="126">
        <f t="shared" si="18"/>
        <v>-4.1639179622759252E-2</v>
      </c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  <c r="BF296" s="126"/>
      <c r="BG296" s="126"/>
      <c r="BH296" s="126"/>
      <c r="BI296" s="126"/>
      <c r="BJ296" s="126"/>
      <c r="BK296" s="126"/>
      <c r="BL296" s="126"/>
      <c r="BM296" s="126"/>
      <c r="BN296" s="126"/>
      <c r="BO296" s="126"/>
      <c r="BP296" s="126"/>
      <c r="BQ296" s="126"/>
      <c r="BR296" s="126"/>
      <c r="BS296" s="126"/>
      <c r="BT296" s="126"/>
      <c r="BU296" s="126"/>
      <c r="BV296" s="126"/>
      <c r="BW296" s="126"/>
      <c r="BX296" s="126"/>
      <c r="BY296" s="126"/>
      <c r="BZ296" s="126"/>
      <c r="CA296" s="126"/>
      <c r="CB296" s="126"/>
      <c r="CC296" s="126"/>
      <c r="CD296" s="126"/>
      <c r="CE296" s="126"/>
      <c r="CF296" s="126"/>
      <c r="CG296" s="126"/>
      <c r="CH296" s="126"/>
      <c r="CI296" s="126"/>
      <c r="CJ296" s="126"/>
      <c r="CK296" s="126"/>
      <c r="CL296" s="87"/>
      <c r="CM296" s="87"/>
      <c r="CN296" s="87"/>
      <c r="CO296" s="87"/>
      <c r="CP296" s="87"/>
      <c r="CQ296" s="87"/>
      <c r="CR296" s="87"/>
      <c r="CS296" s="87"/>
      <c r="CT296" s="87"/>
      <c r="CU296" s="87"/>
      <c r="CV296" s="87"/>
      <c r="CW296" s="87"/>
      <c r="CX296" s="87"/>
      <c r="CY296" s="87"/>
      <c r="CZ296" s="87"/>
      <c r="DA296" s="87"/>
      <c r="DB296" s="87"/>
      <c r="DC296" s="87"/>
      <c r="DD296" s="87"/>
      <c r="DE296" s="87"/>
      <c r="DF296" s="87"/>
      <c r="DG296" s="87"/>
      <c r="DH296" s="87"/>
      <c r="DI296" s="87"/>
      <c r="DJ296" s="87"/>
    </row>
    <row r="297" spans="1:114" ht="12.75" customHeight="1" x14ac:dyDescent="0.2">
      <c r="A297" s="107">
        <v>41141</v>
      </c>
      <c r="B297" s="108">
        <v>72.25</v>
      </c>
      <c r="C297" s="108">
        <v>57.57</v>
      </c>
      <c r="D297" s="108">
        <v>56.98</v>
      </c>
      <c r="E297" s="108">
        <v>69.639999000000003</v>
      </c>
      <c r="F297" s="108">
        <v>32.93</v>
      </c>
      <c r="G297" s="108">
        <v>40.950001</v>
      </c>
      <c r="U297" s="89">
        <f t="shared" si="19"/>
        <v>-0.14330353318319344</v>
      </c>
      <c r="V297" s="89"/>
      <c r="W297" s="126"/>
      <c r="X297" s="126">
        <f t="shared" si="20"/>
        <v>-5.0121153644638872E-3</v>
      </c>
      <c r="Y297" s="126">
        <f t="shared" si="18"/>
        <v>-4.1783724937016105E-2</v>
      </c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  <c r="BF297" s="126"/>
      <c r="BG297" s="126"/>
      <c r="BH297" s="126"/>
      <c r="BI297" s="126"/>
      <c r="BJ297" s="126"/>
      <c r="BK297" s="126"/>
      <c r="BL297" s="126"/>
      <c r="BM297" s="126"/>
      <c r="BN297" s="126"/>
      <c r="BO297" s="126"/>
      <c r="BP297" s="126"/>
      <c r="BQ297" s="126"/>
      <c r="BR297" s="126"/>
      <c r="BS297" s="126"/>
      <c r="BT297" s="126"/>
      <c r="BU297" s="126"/>
      <c r="BV297" s="126"/>
      <c r="BW297" s="126"/>
      <c r="BX297" s="126"/>
      <c r="BY297" s="126"/>
      <c r="BZ297" s="126"/>
      <c r="CA297" s="126"/>
      <c r="CB297" s="126"/>
      <c r="CC297" s="126"/>
      <c r="CD297" s="126"/>
      <c r="CE297" s="126"/>
      <c r="CF297" s="126"/>
      <c r="CG297" s="126"/>
      <c r="CH297" s="126"/>
      <c r="CI297" s="126"/>
      <c r="CJ297" s="126"/>
      <c r="CK297" s="126"/>
      <c r="CL297" s="87"/>
      <c r="CM297" s="87"/>
      <c r="CN297" s="87"/>
      <c r="CO297" s="87"/>
      <c r="CP297" s="87"/>
      <c r="CQ297" s="87"/>
      <c r="CR297" s="87"/>
      <c r="CS297" s="87"/>
      <c r="CT297" s="87"/>
      <c r="CU297" s="87"/>
      <c r="CV297" s="87"/>
      <c r="CW297" s="87"/>
      <c r="CX297" s="87"/>
      <c r="CY297" s="87"/>
      <c r="CZ297" s="87"/>
      <c r="DA297" s="87"/>
      <c r="DB297" s="87"/>
      <c r="DC297" s="87"/>
      <c r="DD297" s="87"/>
      <c r="DE297" s="87"/>
      <c r="DF297" s="87"/>
      <c r="DG297" s="87"/>
      <c r="DH297" s="87"/>
      <c r="DI297" s="87"/>
      <c r="DJ297" s="87"/>
    </row>
    <row r="298" spans="1:114" ht="12.75" customHeight="1" x14ac:dyDescent="0.2">
      <c r="A298" s="107">
        <v>41148</v>
      </c>
      <c r="B298" s="108">
        <v>72.209998999999996</v>
      </c>
      <c r="C298" s="108">
        <v>57.439999</v>
      </c>
      <c r="D298" s="108">
        <v>56.779998999999997</v>
      </c>
      <c r="E298" s="108">
        <v>69.940002000000007</v>
      </c>
      <c r="F298" s="108">
        <v>32.689999</v>
      </c>
      <c r="G298" s="108">
        <v>40.110000999999997</v>
      </c>
      <c r="U298" s="89">
        <f t="shared" si="19"/>
        <v>-0.14523807196003291</v>
      </c>
      <c r="V298" s="89"/>
      <c r="W298" s="126"/>
      <c r="X298" s="126">
        <f t="shared" si="20"/>
        <v>-2.2581379190550477E-3</v>
      </c>
      <c r="Y298" s="126">
        <f t="shared" si="18"/>
        <v>-4.1737715492631548E-2</v>
      </c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  <c r="BF298" s="126"/>
      <c r="BG298" s="126"/>
      <c r="BH298" s="126"/>
      <c r="BI298" s="126"/>
      <c r="BJ298" s="126"/>
      <c r="BK298" s="126"/>
      <c r="BL298" s="126"/>
      <c r="BM298" s="126"/>
      <c r="BN298" s="126"/>
      <c r="BO298" s="126"/>
      <c r="BP298" s="126"/>
      <c r="BQ298" s="126"/>
      <c r="BR298" s="126"/>
      <c r="BS298" s="126"/>
      <c r="BT298" s="126"/>
      <c r="BU298" s="126"/>
      <c r="BV298" s="126"/>
      <c r="BW298" s="126"/>
      <c r="BX298" s="126"/>
      <c r="BY298" s="126"/>
      <c r="BZ298" s="126"/>
      <c r="CA298" s="126"/>
      <c r="CB298" s="126"/>
      <c r="CC298" s="126"/>
      <c r="CD298" s="126"/>
      <c r="CE298" s="126"/>
      <c r="CF298" s="126"/>
      <c r="CG298" s="126"/>
      <c r="CH298" s="126"/>
      <c r="CI298" s="126"/>
      <c r="CJ298" s="126"/>
      <c r="CK298" s="126"/>
      <c r="CL298" s="87"/>
      <c r="CM298" s="87"/>
      <c r="CN298" s="87"/>
      <c r="CO298" s="87"/>
      <c r="CP298" s="87"/>
      <c r="CQ298" s="87"/>
      <c r="CR298" s="87"/>
      <c r="CS298" s="87"/>
      <c r="CT298" s="87"/>
      <c r="CU298" s="87"/>
      <c r="CV298" s="87"/>
      <c r="CW298" s="87"/>
      <c r="CX298" s="87"/>
      <c r="CY298" s="87"/>
      <c r="CZ298" s="87"/>
      <c r="DA298" s="87"/>
      <c r="DB298" s="87"/>
      <c r="DC298" s="87"/>
      <c r="DD298" s="87"/>
      <c r="DE298" s="87"/>
      <c r="DF298" s="87"/>
      <c r="DG298" s="87"/>
      <c r="DH298" s="87"/>
      <c r="DI298" s="87"/>
      <c r="DJ298" s="87"/>
    </row>
    <row r="299" spans="1:114" ht="12.75" customHeight="1" x14ac:dyDescent="0.2">
      <c r="A299" s="107">
        <v>41156</v>
      </c>
      <c r="B299" s="108">
        <v>73.959998999999996</v>
      </c>
      <c r="C299" s="108">
        <v>58.869999</v>
      </c>
      <c r="D299" s="108">
        <v>58.32</v>
      </c>
      <c r="E299" s="108">
        <v>72.370002999999997</v>
      </c>
      <c r="F299" s="108">
        <v>33.709999000000003</v>
      </c>
      <c r="G299" s="108">
        <v>41.509998000000003</v>
      </c>
      <c r="U299" s="89">
        <f t="shared" si="19"/>
        <v>-0.12395830910528161</v>
      </c>
      <c r="V299" s="89"/>
      <c r="W299" s="126"/>
      <c r="X299" s="126">
        <f t="shared" si="20"/>
        <v>2.4895543608905779E-2</v>
      </c>
      <c r="Y299" s="126">
        <f t="shared" si="18"/>
        <v>-4.1284802076752496E-2</v>
      </c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  <c r="BF299" s="126"/>
      <c r="BG299" s="126"/>
      <c r="BH299" s="126"/>
      <c r="BI299" s="126"/>
      <c r="BJ299" s="126"/>
      <c r="BK299" s="126"/>
      <c r="BL299" s="126"/>
      <c r="BM299" s="126"/>
      <c r="BN299" s="126"/>
      <c r="BO299" s="126"/>
      <c r="BP299" s="126"/>
      <c r="BQ299" s="126"/>
      <c r="BR299" s="126"/>
      <c r="BS299" s="126"/>
      <c r="BT299" s="126"/>
      <c r="BU299" s="126"/>
      <c r="BV299" s="126"/>
      <c r="BW299" s="126"/>
      <c r="BX299" s="126"/>
      <c r="BY299" s="126"/>
      <c r="BZ299" s="126"/>
      <c r="CA299" s="126"/>
      <c r="CB299" s="126"/>
      <c r="CC299" s="126"/>
      <c r="CD299" s="126"/>
      <c r="CE299" s="126"/>
      <c r="CF299" s="126"/>
      <c r="CG299" s="126"/>
      <c r="CH299" s="126"/>
      <c r="CI299" s="126"/>
      <c r="CJ299" s="126"/>
      <c r="CK299" s="126"/>
      <c r="CL299" s="87"/>
      <c r="CM299" s="87"/>
      <c r="CN299" s="87"/>
      <c r="CO299" s="87"/>
      <c r="CP299" s="87"/>
      <c r="CQ299" s="87"/>
      <c r="CR299" s="87"/>
      <c r="CS299" s="87"/>
      <c r="CT299" s="87"/>
      <c r="CU299" s="87"/>
      <c r="CV299" s="87"/>
      <c r="CW299" s="87"/>
      <c r="CX299" s="87"/>
      <c r="CY299" s="87"/>
      <c r="CZ299" s="87"/>
      <c r="DA299" s="87"/>
      <c r="DB299" s="87"/>
      <c r="DC299" s="87"/>
      <c r="DD299" s="87"/>
      <c r="DE299" s="87"/>
      <c r="DF299" s="87"/>
      <c r="DG299" s="87"/>
      <c r="DH299" s="87"/>
      <c r="DI299" s="87"/>
      <c r="DJ299" s="87"/>
    </row>
    <row r="300" spans="1:114" ht="12.75" customHeight="1" x14ac:dyDescent="0.2">
      <c r="A300" s="107">
        <v>41162</v>
      </c>
      <c r="B300" s="108">
        <v>75.5</v>
      </c>
      <c r="C300" s="108">
        <v>60.07</v>
      </c>
      <c r="D300" s="108">
        <v>59.73</v>
      </c>
      <c r="E300" s="108">
        <v>74.550003000000004</v>
      </c>
      <c r="F300" s="108">
        <v>34.900002000000001</v>
      </c>
      <c r="G300" s="108">
        <v>43.220001000000003</v>
      </c>
      <c r="U300" s="89">
        <f t="shared" si="19"/>
        <v>-0.10610115056999181</v>
      </c>
      <c r="V300" s="89"/>
      <c r="W300" s="126"/>
      <c r="X300" s="126">
        <f t="shared" si="20"/>
        <v>2.0383914054423524E-2</v>
      </c>
      <c r="Y300" s="126">
        <f t="shared" si="18"/>
        <v>-4.135996250416938E-2</v>
      </c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  <c r="BF300" s="126"/>
      <c r="BG300" s="126"/>
      <c r="BH300" s="126"/>
      <c r="BI300" s="126"/>
      <c r="BJ300" s="126"/>
      <c r="BK300" s="126"/>
      <c r="BL300" s="126"/>
      <c r="BM300" s="126"/>
      <c r="BN300" s="126"/>
      <c r="BO300" s="126"/>
      <c r="BP300" s="126"/>
      <c r="BQ300" s="126"/>
      <c r="BR300" s="126"/>
      <c r="BS300" s="126"/>
      <c r="BT300" s="126"/>
      <c r="BU300" s="126"/>
      <c r="BV300" s="126"/>
      <c r="BW300" s="126"/>
      <c r="BX300" s="126"/>
      <c r="BY300" s="126"/>
      <c r="BZ300" s="126"/>
      <c r="CA300" s="126"/>
      <c r="CB300" s="126"/>
      <c r="CC300" s="126"/>
      <c r="CD300" s="126"/>
      <c r="CE300" s="126"/>
      <c r="CF300" s="126"/>
      <c r="CG300" s="126"/>
      <c r="CH300" s="126"/>
      <c r="CI300" s="126"/>
      <c r="CJ300" s="126"/>
      <c r="CK300" s="126"/>
      <c r="CL300" s="87"/>
      <c r="CM300" s="87"/>
      <c r="CN300" s="87"/>
      <c r="CO300" s="87"/>
      <c r="CP300" s="87"/>
      <c r="CQ300" s="87"/>
      <c r="CR300" s="87"/>
      <c r="CS300" s="87"/>
      <c r="CT300" s="87"/>
      <c r="CU300" s="87"/>
      <c r="CV300" s="87"/>
      <c r="CW300" s="87"/>
      <c r="CX300" s="87"/>
      <c r="CY300" s="87"/>
      <c r="CZ300" s="87"/>
      <c r="DA300" s="87"/>
      <c r="DB300" s="87"/>
      <c r="DC300" s="87"/>
      <c r="DD300" s="87"/>
      <c r="DE300" s="87"/>
      <c r="DF300" s="87"/>
      <c r="DG300" s="87"/>
      <c r="DH300" s="87"/>
      <c r="DI300" s="87"/>
      <c r="DJ300" s="87"/>
    </row>
    <row r="301" spans="1:114" ht="12.75" customHeight="1" x14ac:dyDescent="0.2">
      <c r="A301" s="107">
        <v>41169</v>
      </c>
      <c r="B301" s="108">
        <v>75.040001000000004</v>
      </c>
      <c r="C301" s="108">
        <v>59.77</v>
      </c>
      <c r="D301" s="108">
        <v>58.830002</v>
      </c>
      <c r="E301" s="108">
        <v>73.309997999999993</v>
      </c>
      <c r="F301" s="108">
        <v>34.509998000000003</v>
      </c>
      <c r="G301" s="108">
        <v>42.650002000000001</v>
      </c>
      <c r="U301" s="89">
        <f t="shared" si="19"/>
        <v>-0.11056543648357597</v>
      </c>
      <c r="V301" s="89"/>
      <c r="W301" s="126"/>
      <c r="X301" s="126">
        <f t="shared" si="20"/>
        <v>-4.9941734642916513E-3</v>
      </c>
      <c r="Y301" s="126">
        <f t="shared" si="18"/>
        <v>-4.1783425145691104E-2</v>
      </c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  <c r="BF301" s="126"/>
      <c r="BG301" s="126"/>
      <c r="BH301" s="126"/>
      <c r="BI301" s="126"/>
      <c r="BJ301" s="126"/>
      <c r="BK301" s="126"/>
      <c r="BL301" s="126"/>
      <c r="BM301" s="126"/>
      <c r="BN301" s="126"/>
      <c r="BO301" s="126"/>
      <c r="BP301" s="126"/>
      <c r="BQ301" s="126"/>
      <c r="BR301" s="126"/>
      <c r="BS301" s="126"/>
      <c r="BT301" s="126"/>
      <c r="BU301" s="126"/>
      <c r="BV301" s="126"/>
      <c r="BW301" s="126"/>
      <c r="BX301" s="126"/>
      <c r="BY301" s="126"/>
      <c r="BZ301" s="126"/>
      <c r="CA301" s="126"/>
      <c r="CB301" s="126"/>
      <c r="CC301" s="126"/>
      <c r="CD301" s="126"/>
      <c r="CE301" s="126"/>
      <c r="CF301" s="126"/>
      <c r="CG301" s="126"/>
      <c r="CH301" s="126"/>
      <c r="CI301" s="126"/>
      <c r="CJ301" s="126"/>
      <c r="CK301" s="126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</row>
    <row r="302" spans="1:114" ht="12.75" customHeight="1" x14ac:dyDescent="0.2">
      <c r="A302" s="107">
        <v>41176</v>
      </c>
      <c r="B302" s="108">
        <v>73.650002000000001</v>
      </c>
      <c r="C302" s="108">
        <v>58.720001000000003</v>
      </c>
      <c r="D302" s="108">
        <v>57.93</v>
      </c>
      <c r="E302" s="108">
        <v>71.900002000000001</v>
      </c>
      <c r="F302" s="108">
        <v>32.880001</v>
      </c>
      <c r="G302" s="108">
        <v>41.720001000000003</v>
      </c>
      <c r="U302" s="89">
        <f t="shared" si="19"/>
        <v>-0.12619042230016753</v>
      </c>
      <c r="V302" s="89"/>
      <c r="W302" s="126"/>
      <c r="X302" s="126">
        <f t="shared" si="20"/>
        <v>-1.7567324744855228E-2</v>
      </c>
      <c r="Y302" s="126">
        <f t="shared" si="18"/>
        <v>-4.1993652127272109E-2</v>
      </c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  <c r="BF302" s="126"/>
      <c r="BG302" s="126"/>
      <c r="BH302" s="126"/>
      <c r="BI302" s="126"/>
      <c r="BJ302" s="126"/>
      <c r="BK302" s="126"/>
      <c r="BL302" s="126"/>
      <c r="BM302" s="126"/>
      <c r="BN302" s="126"/>
      <c r="BO302" s="126"/>
      <c r="BP302" s="126"/>
      <c r="BQ302" s="126"/>
      <c r="BR302" s="126"/>
      <c r="BS302" s="126"/>
      <c r="BT302" s="126"/>
      <c r="BU302" s="126"/>
      <c r="BV302" s="126"/>
      <c r="BW302" s="126"/>
      <c r="BX302" s="126"/>
      <c r="BY302" s="126"/>
      <c r="BZ302" s="126"/>
      <c r="CA302" s="126"/>
      <c r="CB302" s="126"/>
      <c r="CC302" s="126"/>
      <c r="CD302" s="126"/>
      <c r="CE302" s="126"/>
      <c r="CF302" s="126"/>
      <c r="CG302" s="126"/>
      <c r="CH302" s="126"/>
      <c r="CI302" s="126"/>
      <c r="CJ302" s="126"/>
      <c r="CK302" s="126"/>
      <c r="CL302" s="87"/>
      <c r="CM302" s="87"/>
      <c r="CN302" s="87"/>
      <c r="CO302" s="87"/>
      <c r="CP302" s="87"/>
      <c r="CQ302" s="87"/>
      <c r="CR302" s="87"/>
      <c r="CS302" s="87"/>
      <c r="CT302" s="87"/>
      <c r="CU302" s="87"/>
      <c r="CV302" s="87"/>
      <c r="CW302" s="87"/>
      <c r="CX302" s="87"/>
      <c r="CY302" s="87"/>
      <c r="CZ302" s="87"/>
      <c r="DA302" s="87"/>
      <c r="DB302" s="87"/>
      <c r="DC302" s="87"/>
      <c r="DD302" s="87"/>
      <c r="DE302" s="87"/>
      <c r="DF302" s="87"/>
      <c r="DG302" s="87"/>
      <c r="DH302" s="87"/>
      <c r="DI302" s="87"/>
      <c r="DJ302" s="87"/>
    </row>
    <row r="303" spans="1:114" ht="12.75" customHeight="1" x14ac:dyDescent="0.2">
      <c r="A303" s="107">
        <v>41183</v>
      </c>
      <c r="B303" s="108">
        <v>74.699996999999996</v>
      </c>
      <c r="C303" s="108">
        <v>59.830002</v>
      </c>
      <c r="D303" s="108">
        <v>58.860000999999997</v>
      </c>
      <c r="E303" s="108">
        <v>72.760002</v>
      </c>
      <c r="F303" s="108">
        <v>33.57</v>
      </c>
      <c r="G303" s="108">
        <v>42.27</v>
      </c>
      <c r="U303" s="89">
        <f t="shared" si="19"/>
        <v>-0.109672549538953</v>
      </c>
      <c r="V303" s="89"/>
      <c r="W303" s="126"/>
      <c r="X303" s="126">
        <f t="shared" si="20"/>
        <v>1.8903286462818691E-2</v>
      </c>
      <c r="Y303" s="126">
        <f t="shared" si="18"/>
        <v>-4.1384636649350971E-2</v>
      </c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  <c r="BF303" s="126"/>
      <c r="BG303" s="126"/>
      <c r="BH303" s="126"/>
      <c r="BI303" s="126"/>
      <c r="BJ303" s="126"/>
      <c r="BK303" s="126"/>
      <c r="BL303" s="126"/>
      <c r="BM303" s="126"/>
      <c r="BN303" s="126"/>
      <c r="BO303" s="126"/>
      <c r="BP303" s="126"/>
      <c r="BQ303" s="126"/>
      <c r="BR303" s="126"/>
      <c r="BS303" s="126"/>
      <c r="BT303" s="126"/>
      <c r="BU303" s="126"/>
      <c r="BV303" s="126"/>
      <c r="BW303" s="126"/>
      <c r="BX303" s="126"/>
      <c r="BY303" s="126"/>
      <c r="BZ303" s="126"/>
      <c r="CA303" s="126"/>
      <c r="CB303" s="126"/>
      <c r="CC303" s="126"/>
      <c r="CD303" s="126"/>
      <c r="CE303" s="126"/>
      <c r="CF303" s="126"/>
      <c r="CG303" s="126"/>
      <c r="CH303" s="126"/>
      <c r="CI303" s="126"/>
      <c r="CJ303" s="126"/>
      <c r="CK303" s="126"/>
      <c r="CL303" s="87"/>
      <c r="CM303" s="87"/>
      <c r="CN303" s="87"/>
      <c r="CO303" s="87"/>
      <c r="CP303" s="87"/>
      <c r="CQ303" s="87"/>
      <c r="CR303" s="87"/>
      <c r="CS303" s="87"/>
      <c r="CT303" s="87"/>
      <c r="CU303" s="87"/>
      <c r="CV303" s="87"/>
      <c r="CW303" s="87"/>
      <c r="CX303" s="87"/>
      <c r="CY303" s="87"/>
      <c r="CZ303" s="87"/>
      <c r="DA303" s="87"/>
      <c r="DB303" s="87"/>
      <c r="DC303" s="87"/>
      <c r="DD303" s="87"/>
      <c r="DE303" s="87"/>
      <c r="DF303" s="87"/>
      <c r="DG303" s="87"/>
      <c r="DH303" s="87"/>
      <c r="DI303" s="87"/>
      <c r="DJ303" s="87"/>
    </row>
    <row r="304" spans="1:114" ht="12.75" customHeight="1" x14ac:dyDescent="0.2">
      <c r="A304" s="107">
        <v>41190</v>
      </c>
      <c r="B304" s="108">
        <v>73.019997000000004</v>
      </c>
      <c r="C304" s="108">
        <v>58.599997999999999</v>
      </c>
      <c r="D304" s="108">
        <v>57.759998000000003</v>
      </c>
      <c r="E304" s="108">
        <v>71.319999999999993</v>
      </c>
      <c r="F304" s="108">
        <v>32.979999999999997</v>
      </c>
      <c r="G304" s="108">
        <v>41.599997999999999</v>
      </c>
      <c r="U304" s="89">
        <f t="shared" si="19"/>
        <v>-0.12797618130846045</v>
      </c>
      <c r="V304" s="89"/>
      <c r="W304" s="126"/>
      <c r="X304" s="126">
        <f t="shared" si="20"/>
        <v>-2.0558314539250722E-2</v>
      </c>
      <c r="Y304" s="126">
        <f t="shared" si="18"/>
        <v>-4.204370431957892E-2</v>
      </c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  <c r="BD304" s="126"/>
      <c r="BE304" s="126"/>
      <c r="BF304" s="126"/>
      <c r="BG304" s="126"/>
      <c r="BH304" s="126"/>
      <c r="BI304" s="126"/>
      <c r="BJ304" s="126"/>
      <c r="BK304" s="126"/>
      <c r="BL304" s="126"/>
      <c r="BM304" s="126"/>
      <c r="BN304" s="126"/>
      <c r="BO304" s="126"/>
      <c r="BP304" s="126"/>
      <c r="BQ304" s="126"/>
      <c r="BR304" s="126"/>
      <c r="BS304" s="126"/>
      <c r="BT304" s="126"/>
      <c r="BU304" s="126"/>
      <c r="BV304" s="126"/>
      <c r="BW304" s="126"/>
      <c r="BX304" s="126"/>
      <c r="BY304" s="126"/>
      <c r="BZ304" s="126"/>
      <c r="CA304" s="126"/>
      <c r="CB304" s="126"/>
      <c r="CC304" s="126"/>
      <c r="CD304" s="126"/>
      <c r="CE304" s="126"/>
      <c r="CF304" s="126"/>
      <c r="CG304" s="126"/>
      <c r="CH304" s="126"/>
      <c r="CI304" s="126"/>
      <c r="CJ304" s="126"/>
      <c r="CK304" s="126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</row>
    <row r="305" spans="1:114" ht="12.75" customHeight="1" x14ac:dyDescent="0.2">
      <c r="A305" s="107">
        <v>41197</v>
      </c>
      <c r="B305" s="108">
        <v>73.290001000000004</v>
      </c>
      <c r="C305" s="108">
        <v>59.360000999999997</v>
      </c>
      <c r="D305" s="108">
        <v>58.560001</v>
      </c>
      <c r="E305" s="108">
        <v>71.730002999999996</v>
      </c>
      <c r="F305" s="108">
        <v>33.580002</v>
      </c>
      <c r="G305" s="108">
        <v>41.810001</v>
      </c>
      <c r="U305" s="89">
        <f t="shared" si="19"/>
        <v>-0.11666661235118803</v>
      </c>
      <c r="V305" s="89"/>
      <c r="W305" s="126"/>
      <c r="X305" s="126">
        <f t="shared" si="20"/>
        <v>1.296933491362906E-2</v>
      </c>
      <c r="Y305" s="126">
        <f t="shared" si="18"/>
        <v>-4.1483563468413621E-2</v>
      </c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  <c r="BD305" s="126"/>
      <c r="BE305" s="126"/>
      <c r="BF305" s="126"/>
      <c r="BG305" s="126"/>
      <c r="BH305" s="126"/>
      <c r="BI305" s="126"/>
      <c r="BJ305" s="126"/>
      <c r="BK305" s="126"/>
      <c r="BL305" s="126"/>
      <c r="BM305" s="126"/>
      <c r="BN305" s="126"/>
      <c r="BO305" s="126"/>
      <c r="BP305" s="126"/>
      <c r="BQ305" s="126"/>
      <c r="BR305" s="126"/>
      <c r="BS305" s="126"/>
      <c r="BT305" s="126"/>
      <c r="BU305" s="126"/>
      <c r="BV305" s="126"/>
      <c r="BW305" s="126"/>
      <c r="BX305" s="126"/>
      <c r="BY305" s="126"/>
      <c r="BZ305" s="126"/>
      <c r="CA305" s="126"/>
      <c r="CB305" s="126"/>
      <c r="CC305" s="126"/>
      <c r="CD305" s="126"/>
      <c r="CE305" s="126"/>
      <c r="CF305" s="126"/>
      <c r="CG305" s="126"/>
      <c r="CH305" s="126"/>
      <c r="CI305" s="126"/>
      <c r="CJ305" s="126"/>
      <c r="CK305" s="126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</row>
    <row r="306" spans="1:114" ht="12.75" customHeight="1" x14ac:dyDescent="0.2">
      <c r="A306" s="107">
        <v>41204</v>
      </c>
      <c r="B306" s="108">
        <v>72.279999000000004</v>
      </c>
      <c r="C306" s="108">
        <v>58.369999</v>
      </c>
      <c r="D306" s="108">
        <v>57.619999</v>
      </c>
      <c r="E306" s="108">
        <v>71.040001000000004</v>
      </c>
      <c r="F306" s="108">
        <v>33.279998999999997</v>
      </c>
      <c r="G306" s="108">
        <v>41.549999</v>
      </c>
      <c r="U306" s="89">
        <f t="shared" si="19"/>
        <v>-0.13139878562792195</v>
      </c>
      <c r="V306" s="89"/>
      <c r="W306" s="126"/>
      <c r="X306" s="126">
        <f t="shared" si="20"/>
        <v>-1.6677930985883882E-2</v>
      </c>
      <c r="Y306" s="126">
        <f t="shared" si="18"/>
        <v>-4.1978771831906E-2</v>
      </c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  <c r="BD306" s="126"/>
      <c r="BE306" s="126"/>
      <c r="BF306" s="126"/>
      <c r="BG306" s="126"/>
      <c r="BH306" s="126"/>
      <c r="BI306" s="126"/>
      <c r="BJ306" s="126"/>
      <c r="BK306" s="126"/>
      <c r="BL306" s="126"/>
      <c r="BM306" s="126"/>
      <c r="BN306" s="126"/>
      <c r="BO306" s="126"/>
      <c r="BP306" s="126"/>
      <c r="BQ306" s="126"/>
      <c r="BR306" s="126"/>
      <c r="BS306" s="126"/>
      <c r="BT306" s="126"/>
      <c r="BU306" s="126"/>
      <c r="BV306" s="126"/>
      <c r="BW306" s="126"/>
      <c r="BX306" s="126"/>
      <c r="BY306" s="126"/>
      <c r="BZ306" s="126"/>
      <c r="CA306" s="126"/>
      <c r="CB306" s="126"/>
      <c r="CC306" s="126"/>
      <c r="CD306" s="126"/>
      <c r="CE306" s="126"/>
      <c r="CF306" s="126"/>
      <c r="CG306" s="126"/>
      <c r="CH306" s="126"/>
      <c r="CI306" s="126"/>
      <c r="CJ306" s="126"/>
      <c r="CK306" s="126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</row>
    <row r="307" spans="1:114" ht="12.75" customHeight="1" x14ac:dyDescent="0.2">
      <c r="A307" s="107">
        <v>41213</v>
      </c>
      <c r="B307" s="108">
        <v>72.470000999999996</v>
      </c>
      <c r="C307" s="108">
        <v>58.540000999999997</v>
      </c>
      <c r="D307" s="108">
        <v>58.23</v>
      </c>
      <c r="E307" s="108">
        <v>71.680000000000007</v>
      </c>
      <c r="F307" s="108">
        <v>33.299999</v>
      </c>
      <c r="G307" s="108">
        <v>41.84</v>
      </c>
      <c r="U307" s="89">
        <f t="shared" si="19"/>
        <v>-0.12886899384831818</v>
      </c>
      <c r="V307" s="89"/>
      <c r="W307" s="126"/>
      <c r="X307" s="126">
        <f t="shared" si="20"/>
        <v>2.9124893423417841E-3</v>
      </c>
      <c r="Y307" s="126">
        <f t="shared" si="18"/>
        <v>-4.1651369062070599E-2</v>
      </c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  <c r="BD307" s="126"/>
      <c r="BE307" s="126"/>
      <c r="BF307" s="126"/>
      <c r="BG307" s="126"/>
      <c r="BH307" s="126"/>
      <c r="BI307" s="126"/>
      <c r="BJ307" s="126"/>
      <c r="BK307" s="126"/>
      <c r="BL307" s="126"/>
      <c r="BM307" s="126"/>
      <c r="BN307" s="126"/>
      <c r="BO307" s="126"/>
      <c r="BP307" s="126"/>
      <c r="BQ307" s="126"/>
      <c r="BR307" s="126"/>
      <c r="BS307" s="126"/>
      <c r="BT307" s="126"/>
      <c r="BU307" s="126"/>
      <c r="BV307" s="126"/>
      <c r="BW307" s="126"/>
      <c r="BX307" s="126"/>
      <c r="BY307" s="126"/>
      <c r="BZ307" s="126"/>
      <c r="CA307" s="126"/>
      <c r="CB307" s="126"/>
      <c r="CC307" s="126"/>
      <c r="CD307" s="126"/>
      <c r="CE307" s="126"/>
      <c r="CF307" s="126"/>
      <c r="CG307" s="126"/>
      <c r="CH307" s="126"/>
      <c r="CI307" s="126"/>
      <c r="CJ307" s="126"/>
      <c r="CK307" s="126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</row>
    <row r="308" spans="1:114" ht="12.75" customHeight="1" x14ac:dyDescent="0.2">
      <c r="A308" s="107">
        <v>41218</v>
      </c>
      <c r="B308" s="108">
        <v>70.769997000000004</v>
      </c>
      <c r="C308" s="108">
        <v>57.040000999999997</v>
      </c>
      <c r="D308" s="108">
        <v>57.09</v>
      </c>
      <c r="E308" s="108">
        <v>69.910004000000001</v>
      </c>
      <c r="F308" s="108">
        <v>32.709999000000003</v>
      </c>
      <c r="G308" s="108">
        <v>41.310001</v>
      </c>
      <c r="U308" s="89">
        <f t="shared" si="19"/>
        <v>-0.15119042341623912</v>
      </c>
      <c r="V308" s="89"/>
      <c r="W308" s="126"/>
      <c r="X308" s="126">
        <f t="shared" si="20"/>
        <v>-2.562350485781506E-2</v>
      </c>
      <c r="Y308" s="126">
        <f t="shared" si="18"/>
        <v>-4.212850360700441E-2</v>
      </c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  <c r="BF308" s="126"/>
      <c r="BG308" s="126"/>
      <c r="BH308" s="126"/>
      <c r="BI308" s="126"/>
      <c r="BJ308" s="126"/>
      <c r="BK308" s="126"/>
      <c r="BL308" s="126"/>
      <c r="BM308" s="126"/>
      <c r="BN308" s="126"/>
      <c r="BO308" s="126"/>
      <c r="BP308" s="126"/>
      <c r="BQ308" s="126"/>
      <c r="BR308" s="126"/>
      <c r="BS308" s="126"/>
      <c r="BT308" s="126"/>
      <c r="BU308" s="126"/>
      <c r="BV308" s="126"/>
      <c r="BW308" s="126"/>
      <c r="BX308" s="126"/>
      <c r="BY308" s="126"/>
      <c r="BZ308" s="126"/>
      <c r="CA308" s="126"/>
      <c r="CB308" s="126"/>
      <c r="CC308" s="126"/>
      <c r="CD308" s="126"/>
      <c r="CE308" s="126"/>
      <c r="CF308" s="126"/>
      <c r="CG308" s="126"/>
      <c r="CH308" s="126"/>
      <c r="CI308" s="126"/>
      <c r="CJ308" s="126"/>
      <c r="CK308" s="126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</row>
    <row r="309" spans="1:114" ht="12.75" customHeight="1" x14ac:dyDescent="0.2">
      <c r="A309" s="107">
        <v>41225</v>
      </c>
      <c r="B309" s="108">
        <v>69.75</v>
      </c>
      <c r="C309" s="108">
        <v>56.080002</v>
      </c>
      <c r="D309" s="108">
        <v>56.18</v>
      </c>
      <c r="E309" s="108">
        <v>68.269997000000004</v>
      </c>
      <c r="F309" s="108">
        <v>32.270000000000003</v>
      </c>
      <c r="G309" s="108">
        <v>40.68</v>
      </c>
      <c r="U309" s="89">
        <f t="shared" si="19"/>
        <v>-0.16547612345875551</v>
      </c>
      <c r="V309" s="89"/>
      <c r="W309" s="126"/>
      <c r="X309" s="126">
        <f t="shared" si="20"/>
        <v>-1.6830276703536429E-2</v>
      </c>
      <c r="Y309" s="126">
        <f t="shared" si="18"/>
        <v>-4.1981320601022748E-2</v>
      </c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  <c r="BD309" s="126"/>
      <c r="BE309" s="126"/>
      <c r="BF309" s="126"/>
      <c r="BG309" s="126"/>
      <c r="BH309" s="126"/>
      <c r="BI309" s="126"/>
      <c r="BJ309" s="126"/>
      <c r="BK309" s="126"/>
      <c r="BL309" s="126"/>
      <c r="BM309" s="126"/>
      <c r="BN309" s="126"/>
      <c r="BO309" s="126"/>
      <c r="BP309" s="126"/>
      <c r="BQ309" s="126"/>
      <c r="BR309" s="126"/>
      <c r="BS309" s="126"/>
      <c r="BT309" s="126"/>
      <c r="BU309" s="126"/>
      <c r="BV309" s="126"/>
      <c r="BW309" s="126"/>
      <c r="BX309" s="126"/>
      <c r="BY309" s="126"/>
      <c r="BZ309" s="126"/>
      <c r="CA309" s="126"/>
      <c r="CB309" s="126"/>
      <c r="CC309" s="126"/>
      <c r="CD309" s="126"/>
      <c r="CE309" s="126"/>
      <c r="CF309" s="126"/>
      <c r="CG309" s="126"/>
      <c r="CH309" s="126"/>
      <c r="CI309" s="126"/>
      <c r="CJ309" s="126"/>
      <c r="CK309" s="126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</row>
    <row r="310" spans="1:114" ht="12.75" customHeight="1" x14ac:dyDescent="0.2">
      <c r="A310" s="107">
        <v>41232</v>
      </c>
      <c r="B310" s="108">
        <v>72.379997000000003</v>
      </c>
      <c r="C310" s="108">
        <v>57.93</v>
      </c>
      <c r="D310" s="108">
        <v>58.009998000000003</v>
      </c>
      <c r="E310" s="108">
        <v>70.879997000000003</v>
      </c>
      <c r="F310" s="108">
        <v>33.790000999999997</v>
      </c>
      <c r="G310" s="108">
        <v>41.880001</v>
      </c>
      <c r="U310" s="89">
        <f t="shared" si="19"/>
        <v>-0.13794639008689236</v>
      </c>
      <c r="V310" s="89"/>
      <c r="W310" s="126"/>
      <c r="X310" s="126">
        <f t="shared" si="20"/>
        <v>3.2988550891991819E-2</v>
      </c>
      <c r="Y310" s="126">
        <f t="shared" si="18"/>
        <v>-4.1150070261267026E-2</v>
      </c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  <c r="BF310" s="126"/>
      <c r="BG310" s="126"/>
      <c r="BH310" s="126"/>
      <c r="BI310" s="126"/>
      <c r="BJ310" s="126"/>
      <c r="BK310" s="126"/>
      <c r="BL310" s="126"/>
      <c r="BM310" s="126"/>
      <c r="BN310" s="126"/>
      <c r="BO310" s="126"/>
      <c r="BP310" s="126"/>
      <c r="BQ310" s="126"/>
      <c r="BR310" s="126"/>
      <c r="BS310" s="126"/>
      <c r="BT310" s="126"/>
      <c r="BU310" s="126"/>
      <c r="BV310" s="126"/>
      <c r="BW310" s="126"/>
      <c r="BX310" s="126"/>
      <c r="BY310" s="126"/>
      <c r="BZ310" s="126"/>
      <c r="CA310" s="126"/>
      <c r="CB310" s="126"/>
      <c r="CC310" s="126"/>
      <c r="CD310" s="126"/>
      <c r="CE310" s="126"/>
      <c r="CF310" s="126"/>
      <c r="CG310" s="126"/>
      <c r="CH310" s="126"/>
      <c r="CI310" s="126"/>
      <c r="CJ310" s="126"/>
      <c r="CK310" s="126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</row>
    <row r="311" spans="1:114" ht="12.75" customHeight="1" x14ac:dyDescent="0.2">
      <c r="A311" s="107">
        <v>41239</v>
      </c>
      <c r="B311" s="108">
        <v>72.879997000000003</v>
      </c>
      <c r="C311" s="108">
        <v>58.060001</v>
      </c>
      <c r="D311" s="108">
        <v>58.560001</v>
      </c>
      <c r="E311" s="108">
        <v>72.120002999999997</v>
      </c>
      <c r="F311" s="108">
        <v>34.130001</v>
      </c>
      <c r="G311" s="108">
        <v>42.02</v>
      </c>
      <c r="U311" s="89">
        <f t="shared" si="19"/>
        <v>-0.13601185131005289</v>
      </c>
      <c r="V311" s="89"/>
      <c r="W311" s="126"/>
      <c r="X311" s="126">
        <f t="shared" si="20"/>
        <v>2.2441049542551994E-3</v>
      </c>
      <c r="Y311" s="126">
        <f t="shared" si="18"/>
        <v>-4.1662527979557266E-2</v>
      </c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  <c r="BD311" s="126"/>
      <c r="BE311" s="126"/>
      <c r="BF311" s="126"/>
      <c r="BG311" s="126"/>
      <c r="BH311" s="126"/>
      <c r="BI311" s="126"/>
      <c r="BJ311" s="126"/>
      <c r="BK311" s="126"/>
      <c r="BL311" s="126"/>
      <c r="BM311" s="126"/>
      <c r="BN311" s="126"/>
      <c r="BO311" s="126"/>
      <c r="BP311" s="126"/>
      <c r="BQ311" s="126"/>
      <c r="BR311" s="126"/>
      <c r="BS311" s="126"/>
      <c r="BT311" s="126"/>
      <c r="BU311" s="126"/>
      <c r="BV311" s="126"/>
      <c r="BW311" s="126"/>
      <c r="BX311" s="126"/>
      <c r="BY311" s="126"/>
      <c r="BZ311" s="126"/>
      <c r="CA311" s="126"/>
      <c r="CB311" s="126"/>
      <c r="CC311" s="126"/>
      <c r="CD311" s="126"/>
      <c r="CE311" s="126"/>
      <c r="CF311" s="126"/>
      <c r="CG311" s="126"/>
      <c r="CH311" s="126"/>
      <c r="CI311" s="126"/>
      <c r="CJ311" s="126"/>
      <c r="CK311" s="126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</row>
    <row r="312" spans="1:114" ht="12.75" customHeight="1" x14ac:dyDescent="0.2">
      <c r="A312" s="107">
        <v>41246</v>
      </c>
      <c r="B312" s="108">
        <v>73.040001000000004</v>
      </c>
      <c r="C312" s="108">
        <v>58.740001999999997</v>
      </c>
      <c r="D312" s="108">
        <v>59.060001</v>
      </c>
      <c r="E312" s="108">
        <v>72.419998000000007</v>
      </c>
      <c r="F312" s="108">
        <v>34.380001</v>
      </c>
      <c r="G312" s="108">
        <v>43.040000999999997</v>
      </c>
      <c r="U312" s="89">
        <f t="shared" si="19"/>
        <v>-0.12589278835830897</v>
      </c>
      <c r="V312" s="89"/>
      <c r="W312" s="126"/>
      <c r="X312" s="126">
        <f t="shared" si="20"/>
        <v>1.1712039067997893E-2</v>
      </c>
      <c r="Y312" s="126">
        <f t="shared" si="18"/>
        <v>-4.1504532386173916E-2</v>
      </c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  <c r="BD312" s="126"/>
      <c r="BE312" s="126"/>
      <c r="BF312" s="126"/>
      <c r="BG312" s="126"/>
      <c r="BH312" s="126"/>
      <c r="BI312" s="126"/>
      <c r="BJ312" s="126"/>
      <c r="BK312" s="126"/>
      <c r="BL312" s="126"/>
      <c r="BM312" s="126"/>
      <c r="BN312" s="126"/>
      <c r="BO312" s="126"/>
      <c r="BP312" s="126"/>
      <c r="BQ312" s="126"/>
      <c r="BR312" s="126"/>
      <c r="BS312" s="126"/>
      <c r="BT312" s="126"/>
      <c r="BU312" s="126"/>
      <c r="BV312" s="126"/>
      <c r="BW312" s="126"/>
      <c r="BX312" s="126"/>
      <c r="BY312" s="126"/>
      <c r="BZ312" s="126"/>
      <c r="CA312" s="126"/>
      <c r="CB312" s="126"/>
      <c r="CC312" s="126"/>
      <c r="CD312" s="126"/>
      <c r="CE312" s="126"/>
      <c r="CF312" s="126"/>
      <c r="CG312" s="126"/>
      <c r="CH312" s="126"/>
      <c r="CI312" s="126"/>
      <c r="CJ312" s="126"/>
      <c r="CK312" s="126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</row>
    <row r="313" spans="1:114" ht="12.75" customHeight="1" x14ac:dyDescent="0.2">
      <c r="A313" s="107">
        <v>41253</v>
      </c>
      <c r="B313" s="108">
        <v>72.889999000000003</v>
      </c>
      <c r="C313" s="108">
        <v>58.779998999999997</v>
      </c>
      <c r="D313" s="108">
        <v>58.919998</v>
      </c>
      <c r="E313" s="108">
        <v>72.510002</v>
      </c>
      <c r="F313" s="108">
        <v>34.740001999999997</v>
      </c>
      <c r="G313" s="108">
        <v>43.73</v>
      </c>
      <c r="U313" s="89">
        <f t="shared" si="19"/>
        <v>-0.12529759487935688</v>
      </c>
      <c r="V313" s="89"/>
      <c r="W313" s="126"/>
      <c r="X313" s="126">
        <f t="shared" si="20"/>
        <v>6.8091587739482762E-4</v>
      </c>
      <c r="Y313" s="126">
        <f t="shared" si="18"/>
        <v>-4.168862912212614E-2</v>
      </c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  <c r="BD313" s="126"/>
      <c r="BE313" s="126"/>
      <c r="BF313" s="126"/>
      <c r="BG313" s="126"/>
      <c r="BH313" s="126"/>
      <c r="BI313" s="126"/>
      <c r="BJ313" s="126"/>
      <c r="BK313" s="126"/>
      <c r="BL313" s="126"/>
      <c r="BM313" s="126"/>
      <c r="BN313" s="126"/>
      <c r="BO313" s="126"/>
      <c r="BP313" s="126"/>
      <c r="BQ313" s="126"/>
      <c r="BR313" s="126"/>
      <c r="BS313" s="126"/>
      <c r="BT313" s="126"/>
      <c r="BU313" s="126"/>
      <c r="BV313" s="126"/>
      <c r="BW313" s="126"/>
      <c r="BX313" s="126"/>
      <c r="BY313" s="126"/>
      <c r="BZ313" s="126"/>
      <c r="CA313" s="126"/>
      <c r="CB313" s="126"/>
      <c r="CC313" s="126"/>
      <c r="CD313" s="126"/>
      <c r="CE313" s="126"/>
      <c r="CF313" s="126"/>
      <c r="CG313" s="126"/>
      <c r="CH313" s="126"/>
      <c r="CI313" s="126"/>
      <c r="CJ313" s="126"/>
      <c r="CK313" s="126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</row>
    <row r="314" spans="1:114" ht="12.75" customHeight="1" x14ac:dyDescent="0.2">
      <c r="A314" s="107">
        <v>41260</v>
      </c>
      <c r="B314" s="108">
        <v>73.430000000000007</v>
      </c>
      <c r="C314" s="108">
        <v>59.549999</v>
      </c>
      <c r="D314" s="108">
        <v>60.040000999999997</v>
      </c>
      <c r="E314" s="108">
        <v>74.610000999999997</v>
      </c>
      <c r="F314" s="108">
        <v>35.060001</v>
      </c>
      <c r="G314" s="108">
        <v>43.419998</v>
      </c>
      <c r="U314" s="89">
        <f t="shared" si="19"/>
        <v>-0.11383926103449082</v>
      </c>
      <c r="V314" s="89"/>
      <c r="W314" s="126"/>
      <c r="X314" s="126">
        <f t="shared" si="20"/>
        <v>1.3099693996251993E-2</v>
      </c>
      <c r="Y314" s="126">
        <f t="shared" si="18"/>
        <v>-4.1481389529570721E-2</v>
      </c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  <c r="BD314" s="126"/>
      <c r="BE314" s="126"/>
      <c r="BF314" s="126"/>
      <c r="BG314" s="126"/>
      <c r="BH314" s="126"/>
      <c r="BI314" s="126"/>
      <c r="BJ314" s="126"/>
      <c r="BK314" s="126"/>
      <c r="BL314" s="126"/>
      <c r="BM314" s="126"/>
      <c r="BN314" s="126"/>
      <c r="BO314" s="126"/>
      <c r="BP314" s="126"/>
      <c r="BQ314" s="126"/>
      <c r="BR314" s="126"/>
      <c r="BS314" s="126"/>
      <c r="BT314" s="126"/>
      <c r="BU314" s="126"/>
      <c r="BV314" s="126"/>
      <c r="BW314" s="126"/>
      <c r="BX314" s="126"/>
      <c r="BY314" s="126"/>
      <c r="BZ314" s="126"/>
      <c r="CA314" s="126"/>
      <c r="CB314" s="126"/>
      <c r="CC314" s="126"/>
      <c r="CD314" s="126"/>
      <c r="CE314" s="126"/>
      <c r="CF314" s="126"/>
      <c r="CG314" s="126"/>
      <c r="CH314" s="126"/>
      <c r="CI314" s="126"/>
      <c r="CJ314" s="126"/>
      <c r="CK314" s="126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</row>
    <row r="315" spans="1:114" ht="12.75" customHeight="1" x14ac:dyDescent="0.2">
      <c r="A315" s="107">
        <v>41267</v>
      </c>
      <c r="B315" s="108">
        <v>71.980002999999996</v>
      </c>
      <c r="C315" s="108">
        <v>57.880001</v>
      </c>
      <c r="D315" s="108">
        <v>57.84</v>
      </c>
      <c r="E315" s="108">
        <v>71.370002999999997</v>
      </c>
      <c r="F315" s="108">
        <v>34.720001000000003</v>
      </c>
      <c r="G315" s="108">
        <v>43.880001</v>
      </c>
      <c r="U315" s="89">
        <f t="shared" si="19"/>
        <v>-0.13869042285820332</v>
      </c>
      <c r="V315" s="89"/>
      <c r="W315" s="126"/>
      <c r="X315" s="126">
        <f t="shared" si="20"/>
        <v>-2.804362767495594E-2</v>
      </c>
      <c r="Y315" s="126">
        <f t="shared" si="18"/>
        <v>-4.2169036603329199E-2</v>
      </c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  <c r="BD315" s="126"/>
      <c r="BE315" s="126"/>
      <c r="BF315" s="126"/>
      <c r="BG315" s="126"/>
      <c r="BH315" s="126"/>
      <c r="BI315" s="126"/>
      <c r="BJ315" s="126"/>
      <c r="BK315" s="126"/>
      <c r="BL315" s="126"/>
      <c r="BM315" s="126"/>
      <c r="BN315" s="126"/>
      <c r="BO315" s="126"/>
      <c r="BP315" s="126"/>
      <c r="BQ315" s="126"/>
      <c r="BR315" s="126"/>
      <c r="BS315" s="126"/>
      <c r="BT315" s="126"/>
      <c r="BU315" s="126"/>
      <c r="BV315" s="126"/>
      <c r="BW315" s="126"/>
      <c r="BX315" s="126"/>
      <c r="BY315" s="126"/>
      <c r="BZ315" s="126"/>
      <c r="CA315" s="126"/>
      <c r="CB315" s="126"/>
      <c r="CC315" s="126"/>
      <c r="CD315" s="126"/>
      <c r="CE315" s="126"/>
      <c r="CF315" s="126"/>
      <c r="CG315" s="126"/>
      <c r="CH315" s="126"/>
      <c r="CI315" s="126"/>
      <c r="CJ315" s="126"/>
      <c r="CK315" s="126"/>
      <c r="CL315" s="87"/>
      <c r="CM315" s="87"/>
      <c r="CN315" s="87"/>
      <c r="CO315" s="87"/>
      <c r="CP315" s="87"/>
      <c r="CQ315" s="87"/>
      <c r="CR315" s="87"/>
      <c r="CS315" s="87"/>
      <c r="CT315" s="87"/>
      <c r="CU315" s="87"/>
      <c r="CV315" s="87"/>
      <c r="CW315" s="87"/>
      <c r="CX315" s="87"/>
      <c r="CY315" s="87"/>
      <c r="CZ315" s="87"/>
      <c r="DA315" s="87"/>
      <c r="DB315" s="87"/>
      <c r="DC315" s="87"/>
      <c r="DD315" s="87"/>
      <c r="DE315" s="87"/>
      <c r="DF315" s="87"/>
      <c r="DG315" s="87"/>
      <c r="DH315" s="87"/>
      <c r="DI315" s="87"/>
      <c r="DJ315" s="87"/>
    </row>
    <row r="316" spans="1:114" ht="12.75" customHeight="1" x14ac:dyDescent="0.2">
      <c r="A316" s="107">
        <v>41274</v>
      </c>
      <c r="B316" s="108">
        <v>75.410004000000001</v>
      </c>
      <c r="C316" s="108">
        <v>60.599997999999999</v>
      </c>
      <c r="D316" s="108">
        <v>60.669998</v>
      </c>
      <c r="E316" s="108">
        <v>75.379997000000003</v>
      </c>
      <c r="F316" s="108">
        <v>35.650002000000001</v>
      </c>
      <c r="G316" s="108">
        <v>45.279998999999997</v>
      </c>
      <c r="U316" s="89">
        <f t="shared" si="19"/>
        <v>-9.8214275217899161E-2</v>
      </c>
      <c r="V316" s="89"/>
      <c r="W316" s="126"/>
      <c r="X316" s="126">
        <f t="shared" si="20"/>
        <v>4.6993727591677192E-2</v>
      </c>
      <c r="Y316" s="126">
        <f t="shared" si="18"/>
        <v>-4.0917191281281913E-2</v>
      </c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  <c r="BD316" s="126"/>
      <c r="BE316" s="126"/>
      <c r="BF316" s="126"/>
      <c r="BG316" s="126"/>
      <c r="BH316" s="126"/>
      <c r="BI316" s="126"/>
      <c r="BJ316" s="126"/>
      <c r="BK316" s="126"/>
      <c r="BL316" s="126"/>
      <c r="BM316" s="126"/>
      <c r="BN316" s="126"/>
      <c r="BO316" s="126"/>
      <c r="BP316" s="126"/>
      <c r="BQ316" s="126"/>
      <c r="BR316" s="126"/>
      <c r="BS316" s="126"/>
      <c r="BT316" s="126"/>
      <c r="BU316" s="126"/>
      <c r="BV316" s="126"/>
      <c r="BW316" s="126"/>
      <c r="BX316" s="126"/>
      <c r="BY316" s="126"/>
      <c r="BZ316" s="126"/>
      <c r="CA316" s="126"/>
      <c r="CB316" s="126"/>
      <c r="CC316" s="126"/>
      <c r="CD316" s="126"/>
      <c r="CE316" s="126"/>
      <c r="CF316" s="126"/>
      <c r="CG316" s="126"/>
      <c r="CH316" s="126"/>
      <c r="CI316" s="126"/>
      <c r="CJ316" s="126"/>
      <c r="CK316" s="126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</row>
    <row r="317" spans="1:114" ht="12.75" customHeight="1" x14ac:dyDescent="0.2">
      <c r="A317" s="107">
        <v>41281</v>
      </c>
      <c r="B317" s="108">
        <v>75.769997000000004</v>
      </c>
      <c r="C317" s="108">
        <v>60.860000999999997</v>
      </c>
      <c r="D317" s="108">
        <v>60.869999</v>
      </c>
      <c r="E317" s="108">
        <v>75.089995999999999</v>
      </c>
      <c r="F317" s="108">
        <v>36</v>
      </c>
      <c r="G317" s="108">
        <v>44.84</v>
      </c>
      <c r="U317" s="89">
        <f t="shared" si="19"/>
        <v>-9.434518278326709E-2</v>
      </c>
      <c r="V317" s="89"/>
      <c r="W317" s="126"/>
      <c r="X317" s="126">
        <f t="shared" si="20"/>
        <v>4.2904786894546465E-3</v>
      </c>
      <c r="Y317" s="126">
        <f t="shared" si="18"/>
        <v>-4.1628365572482985E-2</v>
      </c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  <c r="BD317" s="126"/>
      <c r="BE317" s="126"/>
      <c r="BF317" s="126"/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  <c r="BQ317" s="126"/>
      <c r="BR317" s="126"/>
      <c r="BS317" s="126"/>
      <c r="BT317" s="126"/>
      <c r="BU317" s="126"/>
      <c r="BV317" s="126"/>
      <c r="BW317" s="126"/>
      <c r="BX317" s="126"/>
      <c r="BY317" s="126"/>
      <c r="BZ317" s="126"/>
      <c r="CA317" s="126"/>
      <c r="CB317" s="126"/>
      <c r="CC317" s="126"/>
      <c r="CD317" s="126"/>
      <c r="CE317" s="126"/>
      <c r="CF317" s="126"/>
      <c r="CG317" s="126"/>
      <c r="CH317" s="126"/>
      <c r="CI317" s="126"/>
      <c r="CJ317" s="126"/>
      <c r="CK317" s="126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</row>
    <row r="318" spans="1:114" ht="12.75" customHeight="1" x14ac:dyDescent="0.2">
      <c r="A318" s="107">
        <v>41288</v>
      </c>
      <c r="B318" s="108">
        <v>76.5</v>
      </c>
      <c r="C318" s="108">
        <v>61.57</v>
      </c>
      <c r="D318" s="108">
        <v>61.970001000000003</v>
      </c>
      <c r="E318" s="108">
        <v>76.239998</v>
      </c>
      <c r="F318" s="108">
        <v>36.060001</v>
      </c>
      <c r="G318" s="108">
        <v>45.130001</v>
      </c>
      <c r="U318" s="89">
        <f t="shared" si="19"/>
        <v>-8.3779721002070873E-2</v>
      </c>
      <c r="V318" s="89"/>
      <c r="W318" s="126"/>
      <c r="X318" s="126">
        <f t="shared" si="20"/>
        <v>1.1666102338710127E-2</v>
      </c>
      <c r="Y318" s="126">
        <f t="shared" si="18"/>
        <v>-4.1505298563217469E-2</v>
      </c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  <c r="BD318" s="126"/>
      <c r="BE318" s="126"/>
      <c r="BF318" s="126"/>
      <c r="BG318" s="126"/>
      <c r="BH318" s="126"/>
      <c r="BI318" s="126"/>
      <c r="BJ318" s="126"/>
      <c r="BK318" s="126"/>
      <c r="BL318" s="126"/>
      <c r="BM318" s="126"/>
      <c r="BN318" s="126"/>
      <c r="BO318" s="126"/>
      <c r="BP318" s="126"/>
      <c r="BQ318" s="126"/>
      <c r="BR318" s="126"/>
      <c r="BS318" s="126"/>
      <c r="BT318" s="126"/>
      <c r="BU318" s="126"/>
      <c r="BV318" s="126"/>
      <c r="BW318" s="126"/>
      <c r="BX318" s="126"/>
      <c r="BY318" s="126"/>
      <c r="BZ318" s="126"/>
      <c r="CA318" s="126"/>
      <c r="CB318" s="126"/>
      <c r="CC318" s="126"/>
      <c r="CD318" s="126"/>
      <c r="CE318" s="126"/>
      <c r="CF318" s="126"/>
      <c r="CG318" s="126"/>
      <c r="CH318" s="126"/>
      <c r="CI318" s="126"/>
      <c r="CJ318" s="126"/>
      <c r="CK318" s="126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</row>
    <row r="319" spans="1:114" ht="12.75" customHeight="1" x14ac:dyDescent="0.2">
      <c r="A319" s="107">
        <v>41296</v>
      </c>
      <c r="B319" s="108">
        <v>77.510002</v>
      </c>
      <c r="C319" s="108">
        <v>62.560001</v>
      </c>
      <c r="D319" s="108">
        <v>62.98</v>
      </c>
      <c r="E319" s="108">
        <v>77.209998999999996</v>
      </c>
      <c r="F319" s="108">
        <v>36.619999</v>
      </c>
      <c r="G319" s="108">
        <v>44.560001</v>
      </c>
      <c r="U319" s="89">
        <f t="shared" si="19"/>
        <v>-6.9047562606289969E-2</v>
      </c>
      <c r="V319" s="89"/>
      <c r="W319" s="126"/>
      <c r="X319" s="126">
        <f t="shared" si="20"/>
        <v>1.6079275621244005E-2</v>
      </c>
      <c r="Y319" s="126">
        <f t="shared" si="18"/>
        <v>-4.1431708744354104E-2</v>
      </c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  <c r="BD319" s="126"/>
      <c r="BE319" s="126"/>
      <c r="BF319" s="126"/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  <c r="BQ319" s="126"/>
      <c r="BR319" s="126"/>
      <c r="BS319" s="126"/>
      <c r="BT319" s="126"/>
      <c r="BU319" s="126"/>
      <c r="BV319" s="126"/>
      <c r="BW319" s="126"/>
      <c r="BX319" s="126"/>
      <c r="BY319" s="126"/>
      <c r="BZ319" s="126"/>
      <c r="CA319" s="126"/>
      <c r="CB319" s="126"/>
      <c r="CC319" s="126"/>
      <c r="CD319" s="126"/>
      <c r="CE319" s="126"/>
      <c r="CF319" s="126"/>
      <c r="CG319" s="126"/>
      <c r="CH319" s="126"/>
      <c r="CI319" s="126"/>
      <c r="CJ319" s="126"/>
      <c r="CK319" s="126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</row>
    <row r="320" spans="1:114" ht="12.75" customHeight="1" x14ac:dyDescent="0.2">
      <c r="A320" s="107">
        <v>41302</v>
      </c>
      <c r="B320" s="108">
        <v>78</v>
      </c>
      <c r="C320" s="108">
        <v>63.139999000000003</v>
      </c>
      <c r="D320" s="108">
        <v>63.57</v>
      </c>
      <c r="E320" s="108">
        <v>78.029999000000004</v>
      </c>
      <c r="F320" s="108">
        <v>36.869999</v>
      </c>
      <c r="G320" s="108">
        <v>44.860000999999997</v>
      </c>
      <c r="U320" s="89">
        <f t="shared" si="19"/>
        <v>-6.041663960193322E-2</v>
      </c>
      <c r="V320" s="89"/>
      <c r="W320" s="126"/>
      <c r="X320" s="126">
        <f t="shared" si="20"/>
        <v>9.2710676267413472E-3</v>
      </c>
      <c r="Y320" s="126">
        <f t="shared" si="18"/>
        <v>-4.1545250520090872E-2</v>
      </c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  <c r="BD320" s="126"/>
      <c r="BE320" s="126"/>
      <c r="BF320" s="126"/>
      <c r="BG320" s="126"/>
      <c r="BH320" s="126"/>
      <c r="BI320" s="126"/>
      <c r="BJ320" s="126"/>
      <c r="BK320" s="126"/>
      <c r="BL320" s="126"/>
      <c r="BM320" s="126"/>
      <c r="BN320" s="126"/>
      <c r="BO320" s="126"/>
      <c r="BP320" s="126"/>
      <c r="BQ320" s="126"/>
      <c r="BR320" s="126"/>
      <c r="BS320" s="126"/>
      <c r="BT320" s="126"/>
      <c r="BU320" s="126"/>
      <c r="BV320" s="126"/>
      <c r="BW320" s="126"/>
      <c r="BX320" s="126"/>
      <c r="BY320" s="126"/>
      <c r="BZ320" s="126"/>
      <c r="CA320" s="126"/>
      <c r="CB320" s="126"/>
      <c r="CC320" s="126"/>
      <c r="CD320" s="126"/>
      <c r="CE320" s="126"/>
      <c r="CF320" s="126"/>
      <c r="CG320" s="126"/>
      <c r="CH320" s="126"/>
      <c r="CI320" s="126"/>
      <c r="CJ320" s="126"/>
      <c r="CK320" s="126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</row>
    <row r="321" spans="1:114" ht="12.75" customHeight="1" x14ac:dyDescent="0.2">
      <c r="A321" s="107">
        <v>41309</v>
      </c>
      <c r="B321" s="108">
        <v>78.379997000000003</v>
      </c>
      <c r="C321" s="108">
        <v>63.259998000000003</v>
      </c>
      <c r="D321" s="108">
        <v>64.169998000000007</v>
      </c>
      <c r="E321" s="108">
        <v>78.569999999999993</v>
      </c>
      <c r="F321" s="108">
        <v>36.330002</v>
      </c>
      <c r="G321" s="108">
        <v>44.290000999999997</v>
      </c>
      <c r="U321" s="89">
        <f t="shared" si="19"/>
        <v>-5.8630940117452623E-2</v>
      </c>
      <c r="V321" s="89"/>
      <c r="W321" s="126"/>
      <c r="X321" s="126">
        <f t="shared" si="20"/>
        <v>1.900522678183858E-3</v>
      </c>
      <c r="Y321" s="126">
        <f t="shared" si="18"/>
        <v>-4.1668264521993494E-2</v>
      </c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  <c r="BD321" s="126"/>
      <c r="BE321" s="126"/>
      <c r="BF321" s="126"/>
      <c r="BG321" s="126"/>
      <c r="BH321" s="126"/>
      <c r="BI321" s="126"/>
      <c r="BJ321" s="126"/>
      <c r="BK321" s="126"/>
      <c r="BL321" s="126"/>
      <c r="BM321" s="126"/>
      <c r="BN321" s="126"/>
      <c r="BO321" s="126"/>
      <c r="BP321" s="126"/>
      <c r="BQ321" s="126"/>
      <c r="BR321" s="126"/>
      <c r="BS321" s="126"/>
      <c r="BT321" s="126"/>
      <c r="BU321" s="126"/>
      <c r="BV321" s="126"/>
      <c r="BW321" s="126"/>
      <c r="BX321" s="126"/>
      <c r="BY321" s="126"/>
      <c r="BZ321" s="126"/>
      <c r="CA321" s="126"/>
      <c r="CB321" s="126"/>
      <c r="CC321" s="126"/>
      <c r="CD321" s="126"/>
      <c r="CE321" s="126"/>
      <c r="CF321" s="126"/>
      <c r="CG321" s="126"/>
      <c r="CH321" s="126"/>
      <c r="CI321" s="126"/>
      <c r="CJ321" s="126"/>
      <c r="CK321" s="126"/>
      <c r="CL321" s="87"/>
      <c r="CM321" s="87"/>
      <c r="CN321" s="87"/>
      <c r="CO321" s="87"/>
      <c r="CP321" s="87"/>
      <c r="CQ321" s="87"/>
      <c r="CR321" s="87"/>
      <c r="CS321" s="87"/>
      <c r="CT321" s="87"/>
      <c r="CU321" s="87"/>
      <c r="CV321" s="87"/>
      <c r="CW321" s="87"/>
      <c r="CX321" s="87"/>
      <c r="CY321" s="87"/>
      <c r="CZ321" s="87"/>
      <c r="DA321" s="87"/>
      <c r="DB321" s="87"/>
      <c r="DC321" s="87"/>
      <c r="DD321" s="87"/>
      <c r="DE321" s="87"/>
      <c r="DF321" s="87"/>
      <c r="DG321" s="87"/>
      <c r="DH321" s="87"/>
      <c r="DI321" s="87"/>
      <c r="DJ321" s="87"/>
    </row>
    <row r="322" spans="1:114" ht="12.75" customHeight="1" x14ac:dyDescent="0.2">
      <c r="A322" s="113">
        <v>41316</v>
      </c>
      <c r="B322" s="108">
        <v>78.589995999999999</v>
      </c>
      <c r="C322" s="108">
        <v>63.580002</v>
      </c>
      <c r="D322" s="108">
        <v>64.559997999999993</v>
      </c>
      <c r="E322" s="108">
        <v>79.680000000000007</v>
      </c>
      <c r="F322" s="108">
        <v>36.240001999999997</v>
      </c>
      <c r="G322" s="108">
        <v>44.41</v>
      </c>
      <c r="U322" s="89">
        <f t="shared" si="19"/>
        <v>-5.3868975619150605E-2</v>
      </c>
      <c r="V322" s="89"/>
      <c r="W322" s="126"/>
      <c r="X322" s="126">
        <f t="shared" si="20"/>
        <v>5.0585521675166056E-3</v>
      </c>
      <c r="Y322" s="126">
        <f t="shared" si="18"/>
        <v>-4.1615545207563137E-2</v>
      </c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  <c r="BD322" s="126"/>
      <c r="BE322" s="126"/>
      <c r="BF322" s="126"/>
      <c r="BG322" s="126"/>
      <c r="BH322" s="126"/>
      <c r="BI322" s="126"/>
      <c r="BJ322" s="126"/>
      <c r="BK322" s="126"/>
      <c r="BL322" s="126"/>
      <c r="BM322" s="126"/>
      <c r="BN322" s="126"/>
      <c r="BO322" s="126"/>
      <c r="BP322" s="126"/>
      <c r="BQ322" s="126"/>
      <c r="BR322" s="126"/>
      <c r="BS322" s="126"/>
      <c r="BT322" s="126"/>
      <c r="BU322" s="126"/>
      <c r="BV322" s="126"/>
      <c r="BW322" s="126"/>
      <c r="BX322" s="126"/>
      <c r="BY322" s="126"/>
      <c r="BZ322" s="126"/>
      <c r="CA322" s="126"/>
      <c r="CB322" s="126"/>
      <c r="CC322" s="126"/>
      <c r="CD322" s="126"/>
      <c r="CE322" s="126"/>
      <c r="CF322" s="126"/>
      <c r="CG322" s="126"/>
      <c r="CH322" s="126"/>
      <c r="CI322" s="126"/>
      <c r="CJ322" s="126"/>
      <c r="CK322" s="126"/>
      <c r="CL322" s="87"/>
      <c r="CM322" s="87"/>
      <c r="CN322" s="87"/>
      <c r="CO322" s="87"/>
      <c r="CP322" s="87"/>
      <c r="CQ322" s="87"/>
      <c r="CR322" s="87"/>
      <c r="CS322" s="87"/>
      <c r="CT322" s="87"/>
      <c r="CU322" s="87"/>
      <c r="CV322" s="87"/>
      <c r="CW322" s="87"/>
      <c r="CX322" s="87"/>
      <c r="CY322" s="87"/>
      <c r="CZ322" s="87"/>
      <c r="DA322" s="87"/>
      <c r="DB322" s="87"/>
      <c r="DC322" s="87"/>
      <c r="DD322" s="87"/>
      <c r="DE322" s="87"/>
      <c r="DF322" s="87"/>
      <c r="DG322" s="87"/>
      <c r="DH322" s="87"/>
      <c r="DI322" s="87"/>
      <c r="DJ322" s="87"/>
    </row>
    <row r="323" spans="1:114" ht="12.75" customHeight="1" x14ac:dyDescent="0.2">
      <c r="A323" s="107">
        <v>41324</v>
      </c>
      <c r="B323" s="108">
        <v>78.309997999999993</v>
      </c>
      <c r="C323" s="108">
        <v>63.549999</v>
      </c>
      <c r="D323" s="108">
        <v>64</v>
      </c>
      <c r="E323" s="108">
        <v>78.989998</v>
      </c>
      <c r="F323" s="108">
        <v>36.32</v>
      </c>
      <c r="G323" s="108">
        <v>43.689999</v>
      </c>
      <c r="U323" s="89">
        <f t="shared" si="19"/>
        <v>-5.4315448853368253E-2</v>
      </c>
      <c r="V323" s="89"/>
      <c r="W323" s="126"/>
      <c r="X323" s="126">
        <f t="shared" si="20"/>
        <v>-4.7189366241295883E-4</v>
      </c>
      <c r="Y323" s="126">
        <f t="shared" si="18"/>
        <v>-4.1707880824578616E-2</v>
      </c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  <c r="BD323" s="126"/>
      <c r="BE323" s="126"/>
      <c r="BF323" s="126"/>
      <c r="BG323" s="126"/>
      <c r="BH323" s="126"/>
      <c r="BI323" s="126"/>
      <c r="BJ323" s="126"/>
      <c r="BK323" s="126"/>
      <c r="BL323" s="126"/>
      <c r="BM323" s="126"/>
      <c r="BN323" s="126"/>
      <c r="BO323" s="126"/>
      <c r="BP323" s="126"/>
      <c r="BQ323" s="126"/>
      <c r="BR323" s="126"/>
      <c r="BS323" s="126"/>
      <c r="BT323" s="126"/>
      <c r="BU323" s="126"/>
      <c r="BV323" s="126"/>
      <c r="BW323" s="126"/>
      <c r="BX323" s="126"/>
      <c r="BY323" s="126"/>
      <c r="BZ323" s="126"/>
      <c r="CA323" s="126"/>
      <c r="CB323" s="126"/>
      <c r="CC323" s="126"/>
      <c r="CD323" s="126"/>
      <c r="CE323" s="126"/>
      <c r="CF323" s="126"/>
      <c r="CG323" s="126"/>
      <c r="CH323" s="126"/>
      <c r="CI323" s="126"/>
      <c r="CJ323" s="126"/>
      <c r="CK323" s="126"/>
      <c r="CL323" s="87"/>
      <c r="CM323" s="87"/>
      <c r="CN323" s="87"/>
      <c r="CO323" s="87"/>
      <c r="CP323" s="87"/>
      <c r="CQ323" s="87"/>
      <c r="CR323" s="87"/>
      <c r="CS323" s="87"/>
      <c r="CT323" s="87"/>
      <c r="CU323" s="87"/>
      <c r="CV323" s="87"/>
      <c r="CW323" s="87"/>
      <c r="CX323" s="87"/>
      <c r="CY323" s="87"/>
      <c r="CZ323" s="87"/>
      <c r="DA323" s="87"/>
      <c r="DB323" s="87"/>
      <c r="DC323" s="87"/>
      <c r="DD323" s="87"/>
      <c r="DE323" s="87"/>
      <c r="DF323" s="87"/>
      <c r="DG323" s="87"/>
      <c r="DH323" s="87"/>
      <c r="DI323" s="87"/>
      <c r="DJ323" s="87"/>
    </row>
    <row r="324" spans="1:114" ht="12.75" customHeight="1" x14ac:dyDescent="0.2">
      <c r="A324" s="107">
        <v>41330</v>
      </c>
      <c r="B324" s="108">
        <v>78.419998000000007</v>
      </c>
      <c r="C324" s="108">
        <v>63.619999</v>
      </c>
      <c r="D324" s="108">
        <v>64.110000999999997</v>
      </c>
      <c r="E324" s="108">
        <v>78.699996999999996</v>
      </c>
      <c r="F324" s="108">
        <v>36.080002</v>
      </c>
      <c r="G324" s="108">
        <v>43.57</v>
      </c>
      <c r="U324" s="89">
        <f t="shared" si="19"/>
        <v>-5.3273782140198511E-2</v>
      </c>
      <c r="V324" s="89"/>
      <c r="W324" s="126"/>
      <c r="X324" s="126">
        <f t="shared" si="20"/>
        <v>1.1014949032492893E-3</v>
      </c>
      <c r="Y324" s="126">
        <f t="shared" si="18"/>
        <v>-4.1681606127064293E-2</v>
      </c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  <c r="BD324" s="126"/>
      <c r="BE324" s="126"/>
      <c r="BF324" s="126"/>
      <c r="BG324" s="126"/>
      <c r="BH324" s="126"/>
      <c r="BI324" s="126"/>
      <c r="BJ324" s="126"/>
      <c r="BK324" s="126"/>
      <c r="BL324" s="126"/>
      <c r="BM324" s="126"/>
      <c r="BN324" s="126"/>
      <c r="BO324" s="126"/>
      <c r="BP324" s="126"/>
      <c r="BQ324" s="126"/>
      <c r="BR324" s="126"/>
      <c r="BS324" s="126"/>
      <c r="BT324" s="126"/>
      <c r="BU324" s="126"/>
      <c r="BV324" s="126"/>
      <c r="BW324" s="126"/>
      <c r="BX324" s="126"/>
      <c r="BY324" s="126"/>
      <c r="BZ324" s="126"/>
      <c r="CA324" s="126"/>
      <c r="CB324" s="126"/>
      <c r="CC324" s="126"/>
      <c r="CD324" s="126"/>
      <c r="CE324" s="126"/>
      <c r="CF324" s="126"/>
      <c r="CG324" s="126"/>
      <c r="CH324" s="126"/>
      <c r="CI324" s="126"/>
      <c r="CJ324" s="126"/>
      <c r="CK324" s="126"/>
      <c r="CL324" s="87"/>
      <c r="CM324" s="87"/>
      <c r="CN324" s="87"/>
      <c r="CO324" s="87"/>
      <c r="CP324" s="87"/>
      <c r="CQ324" s="87"/>
      <c r="CR324" s="87"/>
      <c r="CS324" s="87"/>
      <c r="CT324" s="87"/>
      <c r="CU324" s="87"/>
      <c r="CV324" s="87"/>
      <c r="CW324" s="87"/>
      <c r="CX324" s="87"/>
      <c r="CY324" s="87"/>
      <c r="CZ324" s="87"/>
      <c r="DA324" s="87"/>
      <c r="DB324" s="87"/>
      <c r="DC324" s="87"/>
      <c r="DD324" s="87"/>
      <c r="DE324" s="87"/>
      <c r="DF324" s="87"/>
      <c r="DG324" s="87"/>
      <c r="DH324" s="87"/>
      <c r="DI324" s="87"/>
      <c r="DJ324" s="87"/>
    </row>
    <row r="325" spans="1:114" ht="12.75" customHeight="1" x14ac:dyDescent="0.2">
      <c r="A325" s="107">
        <v>41337</v>
      </c>
      <c r="B325" s="108">
        <v>80.269997000000004</v>
      </c>
      <c r="C325" s="108">
        <v>65.040001000000004</v>
      </c>
      <c r="D325" s="108">
        <v>65.800003000000004</v>
      </c>
      <c r="E325" s="108">
        <v>80.900002000000001</v>
      </c>
      <c r="F325" s="108">
        <v>36.869999</v>
      </c>
      <c r="G325" s="108">
        <v>44.419998</v>
      </c>
      <c r="U325" s="89">
        <f t="shared" si="19"/>
        <v>-3.2142799053993865E-2</v>
      </c>
      <c r="V325" s="89"/>
      <c r="W325" s="126"/>
      <c r="X325" s="126">
        <f t="shared" si="20"/>
        <v>2.2320056936813382E-2</v>
      </c>
      <c r="Y325" s="126">
        <f t="shared" si="18"/>
        <v>-4.1327703304432369E-2</v>
      </c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  <c r="BD325" s="126"/>
      <c r="BE325" s="126"/>
      <c r="BF325" s="126"/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  <c r="BQ325" s="126"/>
      <c r="BR325" s="126"/>
      <c r="BS325" s="126"/>
      <c r="BT325" s="126"/>
      <c r="BU325" s="126"/>
      <c r="BV325" s="126"/>
      <c r="BW325" s="126"/>
      <c r="BX325" s="126"/>
      <c r="BY325" s="126"/>
      <c r="BZ325" s="126"/>
      <c r="CA325" s="126"/>
      <c r="CB325" s="126"/>
      <c r="CC325" s="126"/>
      <c r="CD325" s="126"/>
      <c r="CE325" s="126"/>
      <c r="CF325" s="126"/>
      <c r="CG325" s="126"/>
      <c r="CH325" s="126"/>
      <c r="CI325" s="126"/>
      <c r="CJ325" s="126"/>
      <c r="CK325" s="126"/>
      <c r="CL325" s="87"/>
      <c r="CM325" s="87"/>
      <c r="CN325" s="87"/>
      <c r="CO325" s="87"/>
      <c r="CP325" s="87"/>
      <c r="CQ325" s="87"/>
      <c r="CR325" s="87"/>
      <c r="CS325" s="87"/>
      <c r="CT325" s="87"/>
      <c r="CU325" s="87"/>
      <c r="CV325" s="87"/>
      <c r="CW325" s="87"/>
      <c r="CX325" s="87"/>
      <c r="CY325" s="87"/>
      <c r="CZ325" s="87"/>
      <c r="DA325" s="87"/>
      <c r="DB325" s="87"/>
      <c r="DC325" s="87"/>
      <c r="DD325" s="87"/>
      <c r="DE325" s="87"/>
      <c r="DF325" s="87"/>
      <c r="DG325" s="87"/>
      <c r="DH325" s="87"/>
      <c r="DI325" s="87"/>
      <c r="DJ325" s="87"/>
    </row>
    <row r="326" spans="1:114" ht="12.75" customHeight="1" x14ac:dyDescent="0.2">
      <c r="A326" s="107">
        <v>41344</v>
      </c>
      <c r="B326" s="108">
        <v>80.870002999999997</v>
      </c>
      <c r="C326" s="108">
        <v>65.699996999999996</v>
      </c>
      <c r="D326" s="108">
        <v>66.790001000000004</v>
      </c>
      <c r="E326" s="108">
        <v>82.010002</v>
      </c>
      <c r="F326" s="108">
        <v>37.159999999999997</v>
      </c>
      <c r="G326" s="108">
        <v>43.209999000000003</v>
      </c>
      <c r="U326" s="89">
        <f t="shared" si="19"/>
        <v>-2.2321429567920936E-2</v>
      </c>
      <c r="V326" s="89"/>
      <c r="W326" s="126"/>
      <c r="X326" s="126">
        <f t="shared" si="20"/>
        <v>1.0147539819379547E-2</v>
      </c>
      <c r="Y326" s="126">
        <f t="shared" si="18"/>
        <v>-4.1530628749876189E-2</v>
      </c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  <c r="BD326" s="126"/>
      <c r="BE326" s="126"/>
      <c r="BF326" s="126"/>
      <c r="BG326" s="126"/>
      <c r="BH326" s="126"/>
      <c r="BI326" s="126"/>
      <c r="BJ326" s="126"/>
      <c r="BK326" s="126"/>
      <c r="BL326" s="126"/>
      <c r="BM326" s="126"/>
      <c r="BN326" s="126"/>
      <c r="BO326" s="126"/>
      <c r="BP326" s="126"/>
      <c r="BQ326" s="126"/>
      <c r="BR326" s="126"/>
      <c r="BS326" s="126"/>
      <c r="BT326" s="126"/>
      <c r="BU326" s="126"/>
      <c r="BV326" s="126"/>
      <c r="BW326" s="126"/>
      <c r="BX326" s="126"/>
      <c r="BY326" s="126"/>
      <c r="BZ326" s="126"/>
      <c r="CA326" s="126"/>
      <c r="CB326" s="126"/>
      <c r="CC326" s="126"/>
      <c r="CD326" s="126"/>
      <c r="CE326" s="126"/>
      <c r="CF326" s="126"/>
      <c r="CG326" s="126"/>
      <c r="CH326" s="126"/>
      <c r="CI326" s="126"/>
      <c r="CJ326" s="126"/>
      <c r="CK326" s="126"/>
      <c r="CL326" s="87"/>
      <c r="CM326" s="87"/>
      <c r="CN326" s="87"/>
      <c r="CO326" s="87"/>
      <c r="CP326" s="87"/>
      <c r="CQ326" s="87"/>
      <c r="CR326" s="87"/>
      <c r="CS326" s="87"/>
      <c r="CT326" s="87"/>
      <c r="CU326" s="87"/>
      <c r="CV326" s="87"/>
      <c r="CW326" s="87"/>
      <c r="CX326" s="87"/>
      <c r="CY326" s="87"/>
      <c r="CZ326" s="87"/>
      <c r="DA326" s="87"/>
      <c r="DB326" s="87"/>
      <c r="DC326" s="87"/>
      <c r="DD326" s="87"/>
      <c r="DE326" s="87"/>
      <c r="DF326" s="87"/>
      <c r="DG326" s="87"/>
      <c r="DH326" s="87"/>
      <c r="DI326" s="87"/>
      <c r="DJ326" s="87"/>
    </row>
    <row r="327" spans="1:114" ht="12.75" customHeight="1" x14ac:dyDescent="0.2">
      <c r="A327" s="107">
        <v>41351</v>
      </c>
      <c r="B327" s="108">
        <v>80.290001000000004</v>
      </c>
      <c r="C327" s="108">
        <v>65.069999999999993</v>
      </c>
      <c r="D327" s="108">
        <v>66.400002000000001</v>
      </c>
      <c r="E327" s="108">
        <v>81.650002000000001</v>
      </c>
      <c r="F327" s="108">
        <v>36.75</v>
      </c>
      <c r="G327" s="108">
        <v>42.330002</v>
      </c>
      <c r="U327" s="89">
        <f t="shared" si="19"/>
        <v>-3.1696385343588651E-2</v>
      </c>
      <c r="V327" s="89"/>
      <c r="W327" s="126"/>
      <c r="X327" s="126">
        <f t="shared" si="20"/>
        <v>-9.5889958716437462E-3</v>
      </c>
      <c r="Y327" s="126">
        <f t="shared" si="18"/>
        <v>-4.186021899383191E-2</v>
      </c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  <c r="BF327" s="126"/>
      <c r="BG327" s="126"/>
      <c r="BH327" s="126"/>
      <c r="BI327" s="126"/>
      <c r="BJ327" s="126"/>
      <c r="BK327" s="126"/>
      <c r="BL327" s="126"/>
      <c r="BM327" s="126"/>
      <c r="BN327" s="126"/>
      <c r="BO327" s="126"/>
      <c r="BP327" s="126"/>
      <c r="BQ327" s="126"/>
      <c r="BR327" s="126"/>
      <c r="BS327" s="126"/>
      <c r="BT327" s="126"/>
      <c r="BU327" s="126"/>
      <c r="BV327" s="126"/>
      <c r="BW327" s="126"/>
      <c r="BX327" s="126"/>
      <c r="BY327" s="126"/>
      <c r="BZ327" s="126"/>
      <c r="CA327" s="126"/>
      <c r="CB327" s="126"/>
      <c r="CC327" s="126"/>
      <c r="CD327" s="126"/>
      <c r="CE327" s="126"/>
      <c r="CF327" s="126"/>
      <c r="CG327" s="126"/>
      <c r="CH327" s="126"/>
      <c r="CI327" s="126"/>
      <c r="CJ327" s="126"/>
      <c r="CK327" s="126"/>
      <c r="CL327" s="87"/>
      <c r="CM327" s="87"/>
      <c r="CN327" s="87"/>
      <c r="CO327" s="87"/>
      <c r="CP327" s="87"/>
      <c r="CQ327" s="87"/>
      <c r="CR327" s="87"/>
      <c r="CS327" s="87"/>
      <c r="CT327" s="87"/>
      <c r="CU327" s="87"/>
      <c r="CV327" s="87"/>
      <c r="CW327" s="87"/>
      <c r="CX327" s="87"/>
      <c r="CY327" s="87"/>
      <c r="CZ327" s="87"/>
      <c r="DA327" s="87"/>
      <c r="DB327" s="87"/>
      <c r="DC327" s="87"/>
      <c r="DD327" s="87"/>
      <c r="DE327" s="87"/>
      <c r="DF327" s="87"/>
      <c r="DG327" s="87"/>
      <c r="DH327" s="87"/>
      <c r="DI327" s="87"/>
      <c r="DJ327" s="87"/>
    </row>
    <row r="328" spans="1:114" ht="12.75" customHeight="1" x14ac:dyDescent="0.2">
      <c r="A328" s="107">
        <v>41358</v>
      </c>
      <c r="B328" s="108">
        <v>80.959998999999996</v>
      </c>
      <c r="C328" s="108">
        <v>65.529999000000004</v>
      </c>
      <c r="D328" s="108">
        <v>67.190002000000007</v>
      </c>
      <c r="E328" s="108">
        <v>82.150002000000001</v>
      </c>
      <c r="F328" s="108">
        <v>36.43</v>
      </c>
      <c r="G328" s="108">
        <v>42.900002000000001</v>
      </c>
      <c r="U328" s="89">
        <f t="shared" si="19"/>
        <v>-2.4851161823712498E-2</v>
      </c>
      <c r="V328" s="89"/>
      <c r="W328" s="126"/>
      <c r="X328" s="126">
        <f t="shared" si="20"/>
        <v>7.0692946058092954E-3</v>
      </c>
      <c r="Y328" s="126">
        <f t="shared" si="18"/>
        <v>-4.1581987753983959E-2</v>
      </c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  <c r="BD328" s="126"/>
      <c r="BE328" s="126"/>
      <c r="BF328" s="126"/>
      <c r="BG328" s="126"/>
      <c r="BH328" s="126"/>
      <c r="BI328" s="126"/>
      <c r="BJ328" s="126"/>
      <c r="BK328" s="126"/>
      <c r="BL328" s="126"/>
      <c r="BM328" s="126"/>
      <c r="BN328" s="126"/>
      <c r="BO328" s="126"/>
      <c r="BP328" s="126"/>
      <c r="BQ328" s="126"/>
      <c r="BR328" s="126"/>
      <c r="BS328" s="126"/>
      <c r="BT328" s="126"/>
      <c r="BU328" s="126"/>
      <c r="BV328" s="126"/>
      <c r="BW328" s="126"/>
      <c r="BX328" s="126"/>
      <c r="BY328" s="126"/>
      <c r="BZ328" s="126"/>
      <c r="CA328" s="126"/>
      <c r="CB328" s="126"/>
      <c r="CC328" s="126"/>
      <c r="CD328" s="126"/>
      <c r="CE328" s="126"/>
      <c r="CF328" s="126"/>
      <c r="CG328" s="126"/>
      <c r="CH328" s="126"/>
      <c r="CI328" s="126"/>
      <c r="CJ328" s="126"/>
      <c r="CK328" s="126"/>
      <c r="CL328" s="87"/>
      <c r="CM328" s="87"/>
      <c r="CN328" s="87"/>
      <c r="CO328" s="87"/>
      <c r="CP328" s="87"/>
      <c r="CQ328" s="87"/>
      <c r="CR328" s="87"/>
      <c r="CS328" s="87"/>
      <c r="CT328" s="87"/>
      <c r="CU328" s="87"/>
      <c r="CV328" s="87"/>
      <c r="CW328" s="87"/>
      <c r="CX328" s="87"/>
      <c r="CY328" s="87"/>
      <c r="CZ328" s="87"/>
      <c r="DA328" s="87"/>
      <c r="DB328" s="87"/>
      <c r="DC328" s="87"/>
      <c r="DD328" s="87"/>
      <c r="DE328" s="87"/>
      <c r="DF328" s="87"/>
      <c r="DG328" s="87"/>
      <c r="DH328" s="87"/>
      <c r="DI328" s="87"/>
      <c r="DJ328" s="87"/>
    </row>
    <row r="329" spans="1:114" ht="12.75" customHeight="1" x14ac:dyDescent="0.2">
      <c r="A329" s="107">
        <v>41365</v>
      </c>
      <c r="B329" s="108">
        <v>79.959998999999996</v>
      </c>
      <c r="C329" s="108">
        <v>65.080001999999993</v>
      </c>
      <c r="D329" s="108">
        <v>66.129997000000003</v>
      </c>
      <c r="E329" s="108">
        <v>80.290001000000004</v>
      </c>
      <c r="F329" s="108">
        <v>36.369999</v>
      </c>
      <c r="G329" s="108">
        <v>41.959999000000003</v>
      </c>
      <c r="U329" s="89">
        <f t="shared" si="19"/>
        <v>-3.154754605122978E-2</v>
      </c>
      <c r="V329" s="89"/>
      <c r="W329" s="126"/>
      <c r="X329" s="126">
        <f t="shared" si="20"/>
        <v>-6.8670381026559868E-3</v>
      </c>
      <c r="Y329" s="126">
        <f t="shared" si="18"/>
        <v>-4.1814721980143889E-2</v>
      </c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  <c r="BF329" s="126"/>
      <c r="BG329" s="126"/>
      <c r="BH329" s="126"/>
      <c r="BI329" s="126"/>
      <c r="BJ329" s="126"/>
      <c r="BK329" s="126"/>
      <c r="BL329" s="126"/>
      <c r="BM329" s="126"/>
      <c r="BN329" s="126"/>
      <c r="BO329" s="126"/>
      <c r="BP329" s="126"/>
      <c r="BQ329" s="126"/>
      <c r="BR329" s="126"/>
      <c r="BS329" s="126"/>
      <c r="BT329" s="126"/>
      <c r="BU329" s="126"/>
      <c r="BV329" s="126"/>
      <c r="BW329" s="126"/>
      <c r="BX329" s="126"/>
      <c r="BY329" s="126"/>
      <c r="BZ329" s="126"/>
      <c r="CA329" s="126"/>
      <c r="CB329" s="126"/>
      <c r="CC329" s="126"/>
      <c r="CD329" s="126"/>
      <c r="CE329" s="126"/>
      <c r="CF329" s="126"/>
      <c r="CG329" s="126"/>
      <c r="CH329" s="126"/>
      <c r="CI329" s="126"/>
      <c r="CJ329" s="126"/>
      <c r="CK329" s="126"/>
      <c r="CL329" s="87"/>
      <c r="CM329" s="87"/>
      <c r="CN329" s="87"/>
      <c r="CO329" s="87"/>
      <c r="CP329" s="87"/>
      <c r="CQ329" s="87"/>
      <c r="CR329" s="87"/>
      <c r="CS329" s="87"/>
      <c r="CT329" s="87"/>
      <c r="CU329" s="87"/>
      <c r="CV329" s="87"/>
      <c r="CW329" s="87"/>
      <c r="CX329" s="87"/>
      <c r="CY329" s="87"/>
      <c r="CZ329" s="87"/>
      <c r="DA329" s="87"/>
      <c r="DB329" s="87"/>
      <c r="DC329" s="87"/>
      <c r="DD329" s="87"/>
      <c r="DE329" s="87"/>
      <c r="DF329" s="87"/>
      <c r="DG329" s="87"/>
      <c r="DH329" s="87"/>
      <c r="DI329" s="87"/>
      <c r="DJ329" s="87"/>
    </row>
    <row r="330" spans="1:114" ht="12.75" customHeight="1" x14ac:dyDescent="0.2">
      <c r="A330" s="107">
        <v>41372</v>
      </c>
      <c r="B330" s="108">
        <v>81.739998</v>
      </c>
      <c r="C330" s="108">
        <v>66.449996999999996</v>
      </c>
      <c r="D330" s="108">
        <v>67.669998000000007</v>
      </c>
      <c r="E330" s="108">
        <v>81.830001999999993</v>
      </c>
      <c r="F330" s="108">
        <v>37.400002000000001</v>
      </c>
      <c r="G330" s="108">
        <v>42.34</v>
      </c>
      <c r="U330" s="89">
        <f t="shared" si="19"/>
        <v>-1.1160714783960524E-2</v>
      </c>
      <c r="V330" s="89"/>
      <c r="W330" s="126"/>
      <c r="X330" s="126">
        <f t="shared" si="20"/>
        <v>2.1050936661003883E-2</v>
      </c>
      <c r="Y330" s="126">
        <f t="shared" si="18"/>
        <v>-4.1348848092236219E-2</v>
      </c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  <c r="BD330" s="126"/>
      <c r="BE330" s="126"/>
      <c r="BF330" s="126"/>
      <c r="BG330" s="126"/>
      <c r="BH330" s="126"/>
      <c r="BI330" s="126"/>
      <c r="BJ330" s="126"/>
      <c r="BK330" s="126"/>
      <c r="BL330" s="126"/>
      <c r="BM330" s="126"/>
      <c r="BN330" s="126"/>
      <c r="BO330" s="126"/>
      <c r="BP330" s="126"/>
      <c r="BQ330" s="126"/>
      <c r="BR330" s="126"/>
      <c r="BS330" s="126"/>
      <c r="BT330" s="126"/>
      <c r="BU330" s="126"/>
      <c r="BV330" s="126"/>
      <c r="BW330" s="126"/>
      <c r="BX330" s="126"/>
      <c r="BY330" s="126"/>
      <c r="BZ330" s="126"/>
      <c r="CA330" s="126"/>
      <c r="CB330" s="126"/>
      <c r="CC330" s="126"/>
      <c r="CD330" s="126"/>
      <c r="CE330" s="126"/>
      <c r="CF330" s="126"/>
      <c r="CG330" s="126"/>
      <c r="CH330" s="126"/>
      <c r="CI330" s="126"/>
      <c r="CJ330" s="126"/>
      <c r="CK330" s="126"/>
      <c r="CL330" s="87"/>
      <c r="CM330" s="87"/>
      <c r="CN330" s="87"/>
      <c r="CO330" s="87"/>
      <c r="CP330" s="87"/>
      <c r="CQ330" s="87"/>
      <c r="CR330" s="87"/>
      <c r="CS330" s="87"/>
      <c r="CT330" s="87"/>
      <c r="CU330" s="87"/>
      <c r="CV330" s="87"/>
      <c r="CW330" s="87"/>
      <c r="CX330" s="87"/>
      <c r="CY330" s="87"/>
      <c r="CZ330" s="87"/>
      <c r="DA330" s="87"/>
      <c r="DB330" s="87"/>
      <c r="DC330" s="87"/>
      <c r="DD330" s="87"/>
      <c r="DE330" s="87"/>
      <c r="DF330" s="87"/>
      <c r="DG330" s="87"/>
      <c r="DH330" s="87"/>
      <c r="DI330" s="87"/>
      <c r="DJ330" s="87"/>
    </row>
    <row r="331" spans="1:114" ht="12.75" customHeight="1" x14ac:dyDescent="0.2">
      <c r="A331" s="107">
        <v>41379</v>
      </c>
      <c r="B331" s="108">
        <v>79.980002999999996</v>
      </c>
      <c r="C331" s="108">
        <v>65.400002000000001</v>
      </c>
      <c r="D331" s="108">
        <v>66.360000999999997</v>
      </c>
      <c r="E331" s="108">
        <v>79.400002000000001</v>
      </c>
      <c r="F331" s="108">
        <v>36.549999</v>
      </c>
      <c r="G331" s="108">
        <v>42.220001000000003</v>
      </c>
      <c r="U331" s="89">
        <f t="shared" si="19"/>
        <v>-2.6785641076739863E-2</v>
      </c>
      <c r="V331" s="89"/>
      <c r="W331" s="126"/>
      <c r="X331" s="126">
        <f t="shared" si="20"/>
        <v>-1.5801279870637064E-2</v>
      </c>
      <c r="Y331" s="126">
        <f t="shared" si="18"/>
        <v>-4.1964106125699577E-2</v>
      </c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  <c r="BD331" s="126"/>
      <c r="BE331" s="126"/>
      <c r="BF331" s="126"/>
      <c r="BG331" s="126"/>
      <c r="BH331" s="126"/>
      <c r="BI331" s="126"/>
      <c r="BJ331" s="126"/>
      <c r="BK331" s="126"/>
      <c r="BL331" s="126"/>
      <c r="BM331" s="126"/>
      <c r="BN331" s="126"/>
      <c r="BO331" s="126"/>
      <c r="BP331" s="126"/>
      <c r="BQ331" s="126"/>
      <c r="BR331" s="126"/>
      <c r="BS331" s="126"/>
      <c r="BT331" s="126"/>
      <c r="BU331" s="126"/>
      <c r="BV331" s="126"/>
      <c r="BW331" s="126"/>
      <c r="BX331" s="126"/>
      <c r="BY331" s="126"/>
      <c r="BZ331" s="126"/>
      <c r="CA331" s="126"/>
      <c r="CB331" s="126"/>
      <c r="CC331" s="126"/>
      <c r="CD331" s="126"/>
      <c r="CE331" s="126"/>
      <c r="CF331" s="126"/>
      <c r="CG331" s="126"/>
      <c r="CH331" s="126"/>
      <c r="CI331" s="126"/>
      <c r="CJ331" s="126"/>
      <c r="CK331" s="126"/>
      <c r="CL331" s="87"/>
      <c r="CM331" s="87"/>
      <c r="CN331" s="87"/>
      <c r="CO331" s="87"/>
      <c r="CP331" s="87"/>
      <c r="CQ331" s="87"/>
      <c r="CR331" s="87"/>
      <c r="CS331" s="87"/>
      <c r="CT331" s="87"/>
      <c r="CU331" s="87"/>
      <c r="CV331" s="87"/>
      <c r="CW331" s="87"/>
      <c r="CX331" s="87"/>
      <c r="CY331" s="87"/>
      <c r="CZ331" s="87"/>
      <c r="DA331" s="87"/>
      <c r="DB331" s="87"/>
      <c r="DC331" s="87"/>
      <c r="DD331" s="87"/>
      <c r="DE331" s="87"/>
      <c r="DF331" s="87"/>
      <c r="DG331" s="87"/>
      <c r="DH331" s="87"/>
      <c r="DI331" s="87"/>
      <c r="DJ331" s="87"/>
    </row>
    <row r="332" spans="1:114" ht="12.75" customHeight="1" x14ac:dyDescent="0.2">
      <c r="A332" s="107">
        <v>41386</v>
      </c>
      <c r="B332" s="108">
        <v>81.489998</v>
      </c>
      <c r="C332" s="108">
        <v>66.569999999999993</v>
      </c>
      <c r="D332" s="108">
        <v>67.569999999999993</v>
      </c>
      <c r="E332" s="108">
        <v>81.139999000000003</v>
      </c>
      <c r="F332" s="108">
        <v>37.790000999999997</v>
      </c>
      <c r="G332" s="108">
        <v>42.77</v>
      </c>
      <c r="U332" s="89">
        <f t="shared" si="19"/>
        <v>-9.3749557756677149E-3</v>
      </c>
      <c r="V332" s="89"/>
      <c r="W332" s="126"/>
      <c r="X332" s="126">
        <f t="shared" si="20"/>
        <v>1.7889877128749898E-2</v>
      </c>
      <c r="Y332" s="126">
        <f t="shared" si="18"/>
        <v>-4.140152703763729E-2</v>
      </c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  <c r="BD332" s="126"/>
      <c r="BE332" s="126"/>
      <c r="BF332" s="126"/>
      <c r="BG332" s="126"/>
      <c r="BH332" s="126"/>
      <c r="BI332" s="126"/>
      <c r="BJ332" s="126"/>
      <c r="BK332" s="126"/>
      <c r="BL332" s="126"/>
      <c r="BM332" s="126"/>
      <c r="BN332" s="126"/>
      <c r="BO332" s="126"/>
      <c r="BP332" s="126"/>
      <c r="BQ332" s="126"/>
      <c r="BR332" s="126"/>
      <c r="BS332" s="126"/>
      <c r="BT332" s="126"/>
      <c r="BU332" s="126"/>
      <c r="BV332" s="126"/>
      <c r="BW332" s="126"/>
      <c r="BX332" s="126"/>
      <c r="BY332" s="126"/>
      <c r="BZ332" s="126"/>
      <c r="CA332" s="126"/>
      <c r="CB332" s="126"/>
      <c r="CC332" s="126"/>
      <c r="CD332" s="126"/>
      <c r="CE332" s="126"/>
      <c r="CF332" s="126"/>
      <c r="CG332" s="126"/>
      <c r="CH332" s="126"/>
      <c r="CI332" s="126"/>
      <c r="CJ332" s="126"/>
      <c r="CK332" s="126"/>
      <c r="CL332" s="87"/>
      <c r="CM332" s="87"/>
      <c r="CN332" s="87"/>
      <c r="CO332" s="87"/>
      <c r="CP332" s="87"/>
      <c r="CQ332" s="87"/>
      <c r="CR332" s="87"/>
      <c r="CS332" s="87"/>
      <c r="CT332" s="87"/>
      <c r="CU332" s="87"/>
      <c r="CV332" s="87"/>
      <c r="CW332" s="87"/>
      <c r="CX332" s="87"/>
      <c r="CY332" s="87"/>
      <c r="CZ332" s="87"/>
      <c r="DA332" s="87"/>
      <c r="DB332" s="87"/>
      <c r="DC332" s="87"/>
      <c r="DD332" s="87"/>
      <c r="DE332" s="87"/>
      <c r="DF332" s="87"/>
      <c r="DG332" s="87"/>
      <c r="DH332" s="87"/>
      <c r="DI332" s="87"/>
      <c r="DJ332" s="87"/>
    </row>
    <row r="333" spans="1:114" ht="12.75" customHeight="1" x14ac:dyDescent="0.2">
      <c r="A333" s="107">
        <v>41393</v>
      </c>
      <c r="B333" s="108">
        <v>83.040001000000004</v>
      </c>
      <c r="C333" s="108">
        <v>67.430000000000007</v>
      </c>
      <c r="D333" s="108">
        <v>69.029999000000004</v>
      </c>
      <c r="E333" s="108">
        <v>82.760002</v>
      </c>
      <c r="F333" s="108">
        <v>38.619999</v>
      </c>
      <c r="G333" s="108">
        <v>44</v>
      </c>
      <c r="U333" s="89">
        <f t="shared" si="19"/>
        <v>3.4226638432739431E-3</v>
      </c>
      <c r="V333" s="89"/>
      <c r="W333" s="126"/>
      <c r="X333" s="126">
        <f t="shared" si="20"/>
        <v>1.2918732161634638E-2</v>
      </c>
      <c r="Y333" s="126">
        <f t="shared" si="18"/>
        <v>-4.1484407355619542E-2</v>
      </c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26"/>
      <c r="BE333" s="126"/>
      <c r="BF333" s="126"/>
      <c r="BG333" s="126"/>
      <c r="BH333" s="126"/>
      <c r="BI333" s="126"/>
      <c r="BJ333" s="126"/>
      <c r="BK333" s="126"/>
      <c r="BL333" s="126"/>
      <c r="BM333" s="126"/>
      <c r="BN333" s="126"/>
      <c r="BO333" s="126"/>
      <c r="BP333" s="126"/>
      <c r="BQ333" s="126"/>
      <c r="BR333" s="126"/>
      <c r="BS333" s="126"/>
      <c r="BT333" s="126"/>
      <c r="BU333" s="126"/>
      <c r="BV333" s="126"/>
      <c r="BW333" s="126"/>
      <c r="BX333" s="126"/>
      <c r="BY333" s="126"/>
      <c r="BZ333" s="126"/>
      <c r="CA333" s="126"/>
      <c r="CB333" s="126"/>
      <c r="CC333" s="126"/>
      <c r="CD333" s="126"/>
      <c r="CE333" s="126"/>
      <c r="CF333" s="126"/>
      <c r="CG333" s="126"/>
      <c r="CH333" s="126"/>
      <c r="CI333" s="126"/>
      <c r="CJ333" s="126"/>
      <c r="CK333" s="126"/>
      <c r="CL333" s="87"/>
      <c r="CM333" s="87"/>
      <c r="CN333" s="87"/>
      <c r="CO333" s="87"/>
      <c r="CP333" s="87"/>
      <c r="CQ333" s="87"/>
      <c r="CR333" s="87"/>
      <c r="CS333" s="87"/>
      <c r="CT333" s="87"/>
      <c r="CU333" s="87"/>
      <c r="CV333" s="87"/>
      <c r="CW333" s="87"/>
      <c r="CX333" s="87"/>
      <c r="CY333" s="87"/>
      <c r="CZ333" s="87"/>
      <c r="DA333" s="87"/>
      <c r="DB333" s="87"/>
      <c r="DC333" s="87"/>
      <c r="DD333" s="87"/>
      <c r="DE333" s="87"/>
      <c r="DF333" s="87"/>
      <c r="DG333" s="87"/>
      <c r="DH333" s="87"/>
      <c r="DI333" s="87"/>
      <c r="DJ333" s="87"/>
    </row>
    <row r="334" spans="1:114" ht="12.75" customHeight="1" x14ac:dyDescent="0.2">
      <c r="A334" s="107">
        <v>41400</v>
      </c>
      <c r="B334" s="108">
        <v>84.300003000000004</v>
      </c>
      <c r="C334" s="108">
        <v>68.129997000000003</v>
      </c>
      <c r="D334" s="108">
        <v>69.959998999999996</v>
      </c>
      <c r="E334" s="108">
        <v>84.519997000000004</v>
      </c>
      <c r="F334" s="108">
        <v>38.740001999999997</v>
      </c>
      <c r="G334" s="108">
        <v>44.27</v>
      </c>
      <c r="U334" s="89">
        <f t="shared" si="19"/>
        <v>1.3839286332111067E-2</v>
      </c>
      <c r="V334" s="89"/>
      <c r="W334" s="126"/>
      <c r="X334" s="126">
        <f t="shared" si="20"/>
        <v>1.0381091502298601E-2</v>
      </c>
      <c r="Y334" s="126">
        <f t="shared" si="18"/>
        <v>-4.1526732751080077E-2</v>
      </c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  <c r="BD334" s="126"/>
      <c r="BE334" s="126"/>
      <c r="BF334" s="126"/>
      <c r="BG334" s="126"/>
      <c r="BH334" s="126"/>
      <c r="BI334" s="126"/>
      <c r="BJ334" s="126"/>
      <c r="BK334" s="126"/>
      <c r="BL334" s="126"/>
      <c r="BM334" s="126"/>
      <c r="BN334" s="126"/>
      <c r="BO334" s="126"/>
      <c r="BP334" s="126"/>
      <c r="BQ334" s="126"/>
      <c r="BR334" s="126"/>
      <c r="BS334" s="126"/>
      <c r="BT334" s="126"/>
      <c r="BU334" s="126"/>
      <c r="BV334" s="126"/>
      <c r="BW334" s="126"/>
      <c r="BX334" s="126"/>
      <c r="BY334" s="126"/>
      <c r="BZ334" s="126"/>
      <c r="CA334" s="126"/>
      <c r="CB334" s="126"/>
      <c r="CC334" s="126"/>
      <c r="CD334" s="126"/>
      <c r="CE334" s="126"/>
      <c r="CF334" s="126"/>
      <c r="CG334" s="126"/>
      <c r="CH334" s="126"/>
      <c r="CI334" s="126"/>
      <c r="CJ334" s="126"/>
      <c r="CK334" s="126"/>
      <c r="CL334" s="87"/>
      <c r="CM334" s="87"/>
      <c r="CN334" s="87"/>
      <c r="CO334" s="87"/>
      <c r="CP334" s="87"/>
      <c r="CQ334" s="87"/>
      <c r="CR334" s="87"/>
      <c r="CS334" s="87"/>
      <c r="CT334" s="87"/>
      <c r="CU334" s="87"/>
      <c r="CV334" s="87"/>
      <c r="CW334" s="87"/>
      <c r="CX334" s="87"/>
      <c r="CY334" s="87"/>
      <c r="CZ334" s="87"/>
      <c r="DA334" s="87"/>
      <c r="DB334" s="87"/>
      <c r="DC334" s="87"/>
      <c r="DD334" s="87"/>
      <c r="DE334" s="87"/>
      <c r="DF334" s="87"/>
      <c r="DG334" s="87"/>
      <c r="DH334" s="87"/>
      <c r="DI334" s="87"/>
      <c r="DJ334" s="87"/>
    </row>
    <row r="335" spans="1:114" ht="12.75" customHeight="1" x14ac:dyDescent="0.2">
      <c r="A335" s="107">
        <v>41407</v>
      </c>
      <c r="B335" s="108">
        <v>86.080001999999993</v>
      </c>
      <c r="C335" s="108">
        <v>69.879997000000003</v>
      </c>
      <c r="D335" s="108">
        <v>71.459998999999996</v>
      </c>
      <c r="E335" s="108">
        <v>86.300003000000004</v>
      </c>
      <c r="F335" s="108">
        <v>39.009998000000003</v>
      </c>
      <c r="G335" s="108">
        <v>44.02</v>
      </c>
      <c r="U335" s="89">
        <f t="shared" si="19"/>
        <v>3.9880954161352289E-2</v>
      </c>
      <c r="V335" s="89"/>
      <c r="W335" s="126"/>
      <c r="X335" s="126">
        <f t="shared" si="20"/>
        <v>2.5686189300727635E-2</v>
      </c>
      <c r="Y335" s="126">
        <f t="shared" si="18"/>
        <v>-4.1271634271537669E-2</v>
      </c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  <c r="BD335" s="126"/>
      <c r="BE335" s="126"/>
      <c r="BF335" s="126"/>
      <c r="BG335" s="126"/>
      <c r="BH335" s="126"/>
      <c r="BI335" s="126"/>
      <c r="BJ335" s="126"/>
      <c r="BK335" s="126"/>
      <c r="BL335" s="126"/>
      <c r="BM335" s="126"/>
      <c r="BN335" s="126"/>
      <c r="BO335" s="126"/>
      <c r="BP335" s="126"/>
      <c r="BQ335" s="126"/>
      <c r="BR335" s="126"/>
      <c r="BS335" s="126"/>
      <c r="BT335" s="126"/>
      <c r="BU335" s="126"/>
      <c r="BV335" s="126"/>
      <c r="BW335" s="126"/>
      <c r="BX335" s="126"/>
      <c r="BY335" s="126"/>
      <c r="BZ335" s="126"/>
      <c r="CA335" s="126"/>
      <c r="CB335" s="126"/>
      <c r="CC335" s="126"/>
      <c r="CD335" s="126"/>
      <c r="CE335" s="126"/>
      <c r="CF335" s="126"/>
      <c r="CG335" s="126"/>
      <c r="CH335" s="126"/>
      <c r="CI335" s="126"/>
      <c r="CJ335" s="126"/>
      <c r="CK335" s="126"/>
      <c r="CL335" s="87"/>
      <c r="CM335" s="87"/>
      <c r="CN335" s="87"/>
      <c r="CO335" s="87"/>
      <c r="CP335" s="87"/>
      <c r="CQ335" s="87"/>
      <c r="CR335" s="87"/>
      <c r="CS335" s="87"/>
      <c r="CT335" s="87"/>
      <c r="CU335" s="87"/>
      <c r="CV335" s="87"/>
      <c r="CW335" s="87"/>
      <c r="CX335" s="87"/>
      <c r="CY335" s="87"/>
      <c r="CZ335" s="87"/>
      <c r="DA335" s="87"/>
      <c r="DB335" s="87"/>
      <c r="DC335" s="87"/>
      <c r="DD335" s="87"/>
      <c r="DE335" s="87"/>
      <c r="DF335" s="87"/>
      <c r="DG335" s="87"/>
      <c r="DH335" s="87"/>
      <c r="DI335" s="87"/>
      <c r="DJ335" s="87"/>
    </row>
    <row r="336" spans="1:114" ht="12.75" customHeight="1" x14ac:dyDescent="0.2">
      <c r="A336" s="107">
        <v>41414</v>
      </c>
      <c r="B336" s="108">
        <v>85.089995999999999</v>
      </c>
      <c r="C336" s="108">
        <v>69.379997000000003</v>
      </c>
      <c r="D336" s="108">
        <v>70.220000999999996</v>
      </c>
      <c r="E336" s="108">
        <v>84.860000999999997</v>
      </c>
      <c r="F336" s="108">
        <v>38.029998999999997</v>
      </c>
      <c r="G336" s="108">
        <v>42.84</v>
      </c>
      <c r="U336" s="89">
        <f t="shared" si="19"/>
        <v>3.244047763871194E-2</v>
      </c>
      <c r="V336" s="89"/>
      <c r="W336" s="126"/>
      <c r="X336" s="126">
        <f t="shared" si="20"/>
        <v>-7.15512337529145E-3</v>
      </c>
      <c r="Y336" s="126">
        <f t="shared" si="18"/>
        <v>-4.1819536640242218E-2</v>
      </c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  <c r="BD336" s="126"/>
      <c r="BE336" s="126"/>
      <c r="BF336" s="126"/>
      <c r="BG336" s="126"/>
      <c r="BH336" s="126"/>
      <c r="BI336" s="126"/>
      <c r="BJ336" s="126"/>
      <c r="BK336" s="126"/>
      <c r="BL336" s="126"/>
      <c r="BM336" s="126"/>
      <c r="BN336" s="126"/>
      <c r="BO336" s="126"/>
      <c r="BP336" s="126"/>
      <c r="BQ336" s="126"/>
      <c r="BR336" s="126"/>
      <c r="BS336" s="126"/>
      <c r="BT336" s="126"/>
      <c r="BU336" s="126"/>
      <c r="BV336" s="126"/>
      <c r="BW336" s="126"/>
      <c r="BX336" s="126"/>
      <c r="BY336" s="126"/>
      <c r="BZ336" s="126"/>
      <c r="CA336" s="126"/>
      <c r="CB336" s="126"/>
      <c r="CC336" s="126"/>
      <c r="CD336" s="126"/>
      <c r="CE336" s="126"/>
      <c r="CF336" s="126"/>
      <c r="CG336" s="126"/>
      <c r="CH336" s="126"/>
      <c r="CI336" s="126"/>
      <c r="CJ336" s="126"/>
      <c r="CK336" s="126"/>
      <c r="CL336" s="87"/>
      <c r="CM336" s="87"/>
      <c r="CN336" s="87"/>
      <c r="CO336" s="87"/>
      <c r="CP336" s="87"/>
      <c r="CQ336" s="87"/>
      <c r="CR336" s="87"/>
      <c r="CS336" s="87"/>
      <c r="CT336" s="87"/>
      <c r="CU336" s="87"/>
      <c r="CV336" s="87"/>
      <c r="CW336" s="87"/>
      <c r="CX336" s="87"/>
      <c r="CY336" s="87"/>
      <c r="CZ336" s="87"/>
      <c r="DA336" s="87"/>
      <c r="DB336" s="87"/>
      <c r="DC336" s="87"/>
      <c r="DD336" s="87"/>
      <c r="DE336" s="87"/>
      <c r="DF336" s="87"/>
      <c r="DG336" s="87"/>
      <c r="DH336" s="87"/>
      <c r="DI336" s="87"/>
      <c r="DJ336" s="87"/>
    </row>
    <row r="337" spans="1:114" ht="12.75" customHeight="1" x14ac:dyDescent="0.2">
      <c r="A337" s="107">
        <v>41422</v>
      </c>
      <c r="B337" s="108">
        <v>84.269997000000004</v>
      </c>
      <c r="C337" s="108">
        <v>68.709998999999996</v>
      </c>
      <c r="D337" s="108">
        <v>69.610000999999997</v>
      </c>
      <c r="E337" s="108">
        <v>84.779999000000004</v>
      </c>
      <c r="F337" s="108">
        <v>37.189999</v>
      </c>
      <c r="G337" s="108">
        <v>41.540000999999997</v>
      </c>
      <c r="U337" s="89">
        <f t="shared" si="19"/>
        <v>2.2470268860279807E-2</v>
      </c>
      <c r="V337" s="89"/>
      <c r="W337" s="126"/>
      <c r="X337" s="126">
        <f t="shared" si="20"/>
        <v>-9.6569332512367323E-3</v>
      </c>
      <c r="Y337" s="126">
        <f t="shared" si="18"/>
        <v>-4.1861354725026063E-2</v>
      </c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  <c r="BD337" s="126"/>
      <c r="BE337" s="126"/>
      <c r="BF337" s="126"/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  <c r="BQ337" s="126"/>
      <c r="BR337" s="126"/>
      <c r="BS337" s="126"/>
      <c r="BT337" s="126"/>
      <c r="BU337" s="126"/>
      <c r="BV337" s="126"/>
      <c r="BW337" s="126"/>
      <c r="BX337" s="126"/>
      <c r="BY337" s="126"/>
      <c r="BZ337" s="126"/>
      <c r="CA337" s="126"/>
      <c r="CB337" s="126"/>
      <c r="CC337" s="126"/>
      <c r="CD337" s="126"/>
      <c r="CE337" s="126"/>
      <c r="CF337" s="126"/>
      <c r="CG337" s="126"/>
      <c r="CH337" s="126"/>
      <c r="CI337" s="126"/>
      <c r="CJ337" s="126"/>
      <c r="CK337" s="126"/>
      <c r="CL337" s="87"/>
      <c r="CM337" s="87"/>
      <c r="CN337" s="87"/>
      <c r="CO337" s="87"/>
      <c r="CP337" s="87"/>
      <c r="CQ337" s="87"/>
      <c r="CR337" s="87"/>
      <c r="CS337" s="87"/>
      <c r="CT337" s="87"/>
      <c r="CU337" s="87"/>
      <c r="CV337" s="87"/>
      <c r="CW337" s="87"/>
      <c r="CX337" s="87"/>
      <c r="CY337" s="87"/>
      <c r="CZ337" s="87"/>
      <c r="DA337" s="87"/>
      <c r="DB337" s="87"/>
      <c r="DC337" s="87"/>
      <c r="DD337" s="87"/>
      <c r="DE337" s="87"/>
      <c r="DF337" s="87"/>
      <c r="DG337" s="87"/>
      <c r="DH337" s="87"/>
      <c r="DI337" s="87"/>
      <c r="DJ337" s="87"/>
    </row>
    <row r="338" spans="1:114" ht="12.75" customHeight="1" x14ac:dyDescent="0.2">
      <c r="A338" s="107">
        <v>41428</v>
      </c>
      <c r="B338" s="108">
        <v>84.830001999999993</v>
      </c>
      <c r="C338" s="108">
        <v>69.379997000000003</v>
      </c>
      <c r="D338" s="108">
        <v>69.699996999999996</v>
      </c>
      <c r="E338" s="108">
        <v>84.690002000000007</v>
      </c>
      <c r="F338" s="108">
        <v>37.32</v>
      </c>
      <c r="G338" s="108">
        <v>41.110000999999997</v>
      </c>
      <c r="U338" s="89">
        <f t="shared" si="19"/>
        <v>3.244047763871194E-2</v>
      </c>
      <c r="V338" s="89"/>
      <c r="W338" s="126"/>
      <c r="X338" s="126">
        <f t="shared" si="20"/>
        <v>9.751098963049154E-3</v>
      </c>
      <c r="Y338" s="126">
        <f t="shared" si="18"/>
        <v>-4.1537242213584145E-2</v>
      </c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  <c r="BD338" s="126"/>
      <c r="BE338" s="126"/>
      <c r="BF338" s="126"/>
      <c r="BG338" s="126"/>
      <c r="BH338" s="126"/>
      <c r="BI338" s="126"/>
      <c r="BJ338" s="126"/>
      <c r="BK338" s="126"/>
      <c r="BL338" s="126"/>
      <c r="BM338" s="126"/>
      <c r="BN338" s="126"/>
      <c r="BO338" s="126"/>
      <c r="BP338" s="126"/>
      <c r="BQ338" s="126"/>
      <c r="BR338" s="126"/>
      <c r="BS338" s="126"/>
      <c r="BT338" s="126"/>
      <c r="BU338" s="126"/>
      <c r="BV338" s="126"/>
      <c r="BW338" s="126"/>
      <c r="BX338" s="126"/>
      <c r="BY338" s="126"/>
      <c r="BZ338" s="126"/>
      <c r="CA338" s="126"/>
      <c r="CB338" s="126"/>
      <c r="CC338" s="126"/>
      <c r="CD338" s="126"/>
      <c r="CE338" s="126"/>
      <c r="CF338" s="126"/>
      <c r="CG338" s="126"/>
      <c r="CH338" s="126"/>
      <c r="CI338" s="126"/>
      <c r="CJ338" s="126"/>
      <c r="CK338" s="126"/>
      <c r="CL338" s="87"/>
      <c r="CM338" s="87"/>
      <c r="CN338" s="87"/>
      <c r="CO338" s="87"/>
      <c r="CP338" s="87"/>
      <c r="CQ338" s="87"/>
      <c r="CR338" s="87"/>
      <c r="CS338" s="87"/>
      <c r="CT338" s="87"/>
      <c r="CU338" s="87"/>
      <c r="CV338" s="87"/>
      <c r="CW338" s="87"/>
      <c r="CX338" s="87"/>
      <c r="CY338" s="87"/>
      <c r="CZ338" s="87"/>
      <c r="DA338" s="87"/>
      <c r="DB338" s="87"/>
      <c r="DC338" s="87"/>
      <c r="DD338" s="87"/>
      <c r="DE338" s="87"/>
      <c r="DF338" s="87"/>
      <c r="DG338" s="87"/>
      <c r="DH338" s="87"/>
      <c r="DI338" s="87"/>
      <c r="DJ338" s="87"/>
    </row>
    <row r="339" spans="1:114" ht="12.75" customHeight="1" x14ac:dyDescent="0.2">
      <c r="A339" s="107">
        <v>41435</v>
      </c>
      <c r="B339" s="108">
        <v>84.099997999999999</v>
      </c>
      <c r="C339" s="108">
        <v>68.839995999999999</v>
      </c>
      <c r="D339" s="108">
        <v>69.419998000000007</v>
      </c>
      <c r="E339" s="108">
        <v>84.139999000000003</v>
      </c>
      <c r="F339" s="108">
        <v>36.979999999999997</v>
      </c>
      <c r="G339" s="108">
        <v>39.790000999999997</v>
      </c>
      <c r="U339" s="89">
        <f t="shared" si="19"/>
        <v>2.4404748113307173E-2</v>
      </c>
      <c r="V339" s="89"/>
      <c r="W339" s="126"/>
      <c r="X339" s="126">
        <f t="shared" si="20"/>
        <v>-7.7832375807108667E-3</v>
      </c>
      <c r="Y339" s="126">
        <f t="shared" si="18"/>
        <v>-4.1830034593221745E-2</v>
      </c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  <c r="BD339" s="126"/>
      <c r="BE339" s="126"/>
      <c r="BF339" s="126"/>
      <c r="BG339" s="126"/>
      <c r="BH339" s="126"/>
      <c r="BI339" s="126"/>
      <c r="BJ339" s="126"/>
      <c r="BK339" s="126"/>
      <c r="BL339" s="126"/>
      <c r="BM339" s="126"/>
      <c r="BN339" s="126"/>
      <c r="BO339" s="126"/>
      <c r="BP339" s="126"/>
      <c r="BQ339" s="126"/>
      <c r="BR339" s="126"/>
      <c r="BS339" s="126"/>
      <c r="BT339" s="126"/>
      <c r="BU339" s="126"/>
      <c r="BV339" s="126"/>
      <c r="BW339" s="126"/>
      <c r="BX339" s="126"/>
      <c r="BY339" s="126"/>
      <c r="BZ339" s="126"/>
      <c r="CA339" s="126"/>
      <c r="CB339" s="126"/>
      <c r="CC339" s="126"/>
      <c r="CD339" s="126"/>
      <c r="CE339" s="126"/>
      <c r="CF339" s="126"/>
      <c r="CG339" s="126"/>
      <c r="CH339" s="126"/>
      <c r="CI339" s="126"/>
      <c r="CJ339" s="126"/>
      <c r="CK339" s="126"/>
      <c r="CL339" s="87"/>
      <c r="CM339" s="87"/>
      <c r="CN339" s="87"/>
      <c r="CO339" s="87"/>
      <c r="CP339" s="87"/>
      <c r="CQ339" s="87"/>
      <c r="CR339" s="87"/>
      <c r="CS339" s="87"/>
      <c r="CT339" s="87"/>
      <c r="CU339" s="87"/>
      <c r="CV339" s="87"/>
      <c r="CW339" s="87"/>
      <c r="CX339" s="87"/>
      <c r="CY339" s="87"/>
      <c r="CZ339" s="87"/>
      <c r="DA339" s="87"/>
      <c r="DB339" s="87"/>
      <c r="DC339" s="87"/>
      <c r="DD339" s="87"/>
      <c r="DE339" s="87"/>
      <c r="DF339" s="87"/>
      <c r="DG339" s="87"/>
      <c r="DH339" s="87"/>
      <c r="DI339" s="87"/>
      <c r="DJ339" s="87"/>
    </row>
    <row r="340" spans="1:114" ht="12.75" customHeight="1" x14ac:dyDescent="0.2">
      <c r="A340" s="107">
        <v>41442</v>
      </c>
      <c r="B340" s="108">
        <v>82.360000999999997</v>
      </c>
      <c r="C340" s="108">
        <v>67.510002</v>
      </c>
      <c r="D340" s="108">
        <v>67.540001000000004</v>
      </c>
      <c r="E340" s="108">
        <v>82.169998000000007</v>
      </c>
      <c r="F340" s="108">
        <v>35.790000999999997</v>
      </c>
      <c r="G340" s="108">
        <v>37.849997999999999</v>
      </c>
      <c r="U340" s="89">
        <f t="shared" si="19"/>
        <v>4.6131698488023343E-3</v>
      </c>
      <c r="V340" s="89"/>
      <c r="W340" s="126"/>
      <c r="X340" s="126">
        <f t="shared" si="20"/>
        <v>-1.9320076660085839E-2</v>
      </c>
      <c r="Y340" s="126">
        <f t="shared" si="18"/>
        <v>-4.2022981291178457E-2</v>
      </c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  <c r="BD340" s="126"/>
      <c r="BE340" s="126"/>
      <c r="BF340" s="126"/>
      <c r="BG340" s="126"/>
      <c r="BH340" s="126"/>
      <c r="BI340" s="126"/>
      <c r="BJ340" s="126"/>
      <c r="BK340" s="126"/>
      <c r="BL340" s="126"/>
      <c r="BM340" s="126"/>
      <c r="BN340" s="126"/>
      <c r="BO340" s="126"/>
      <c r="BP340" s="126"/>
      <c r="BQ340" s="126"/>
      <c r="BR340" s="126"/>
      <c r="BS340" s="126"/>
      <c r="BT340" s="126"/>
      <c r="BU340" s="126"/>
      <c r="BV340" s="126"/>
      <c r="BW340" s="126"/>
      <c r="BX340" s="126"/>
      <c r="BY340" s="126"/>
      <c r="BZ340" s="126"/>
      <c r="CA340" s="126"/>
      <c r="CB340" s="126"/>
      <c r="CC340" s="126"/>
      <c r="CD340" s="126"/>
      <c r="CE340" s="126"/>
      <c r="CF340" s="126"/>
      <c r="CG340" s="126"/>
      <c r="CH340" s="126"/>
      <c r="CI340" s="126"/>
      <c r="CJ340" s="126"/>
      <c r="CK340" s="126"/>
      <c r="CL340" s="87"/>
      <c r="CM340" s="87"/>
      <c r="CN340" s="87"/>
      <c r="CO340" s="87"/>
      <c r="CP340" s="87"/>
      <c r="CQ340" s="87"/>
      <c r="CR340" s="87"/>
      <c r="CS340" s="87"/>
      <c r="CT340" s="87"/>
      <c r="CU340" s="87"/>
      <c r="CV340" s="87"/>
      <c r="CW340" s="87"/>
      <c r="CX340" s="87"/>
      <c r="CY340" s="87"/>
      <c r="CZ340" s="87"/>
      <c r="DA340" s="87"/>
      <c r="DB340" s="87"/>
      <c r="DC340" s="87"/>
      <c r="DD340" s="87"/>
      <c r="DE340" s="87"/>
      <c r="DF340" s="87"/>
      <c r="DG340" s="87"/>
      <c r="DH340" s="87"/>
      <c r="DI340" s="87"/>
      <c r="DJ340" s="87"/>
    </row>
    <row r="341" spans="1:114" ht="12.75" customHeight="1" x14ac:dyDescent="0.2">
      <c r="A341" s="107">
        <v>41449</v>
      </c>
      <c r="B341" s="108">
        <v>82.669998000000007</v>
      </c>
      <c r="C341" s="108">
        <v>67.610000999999997</v>
      </c>
      <c r="D341" s="108">
        <v>68.669998000000007</v>
      </c>
      <c r="E341" s="108">
        <v>83.699996999999996</v>
      </c>
      <c r="F341" s="108">
        <v>35.599997999999999</v>
      </c>
      <c r="G341" s="108">
        <v>38.790000999999997</v>
      </c>
      <c r="U341" s="89">
        <f t="shared" si="19"/>
        <v>6.1012502723771789E-3</v>
      </c>
      <c r="V341" s="89"/>
      <c r="W341" s="126"/>
      <c r="X341" s="126">
        <f t="shared" si="20"/>
        <v>1.4812471787513104E-3</v>
      </c>
      <c r="Y341" s="126">
        <f t="shared" si="18"/>
        <v>-4.1675265146766241E-2</v>
      </c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  <c r="BF341" s="126"/>
      <c r="BG341" s="126"/>
      <c r="BH341" s="126"/>
      <c r="BI341" s="126"/>
      <c r="BJ341" s="126"/>
      <c r="BK341" s="126"/>
      <c r="BL341" s="126"/>
      <c r="BM341" s="126"/>
      <c r="BN341" s="126"/>
      <c r="BO341" s="126"/>
      <c r="BP341" s="126"/>
      <c r="BQ341" s="126"/>
      <c r="BR341" s="126"/>
      <c r="BS341" s="126"/>
      <c r="BT341" s="126"/>
      <c r="BU341" s="126"/>
      <c r="BV341" s="126"/>
      <c r="BW341" s="126"/>
      <c r="BX341" s="126"/>
      <c r="BY341" s="126"/>
      <c r="BZ341" s="126"/>
      <c r="CA341" s="126"/>
      <c r="CB341" s="126"/>
      <c r="CC341" s="126"/>
      <c r="CD341" s="126"/>
      <c r="CE341" s="126"/>
      <c r="CF341" s="126"/>
      <c r="CG341" s="126"/>
      <c r="CH341" s="126"/>
      <c r="CI341" s="126"/>
      <c r="CJ341" s="126"/>
      <c r="CK341" s="126"/>
      <c r="CL341" s="87"/>
      <c r="CM341" s="87"/>
      <c r="CN341" s="87"/>
      <c r="CO341" s="87"/>
      <c r="CP341" s="87"/>
      <c r="CQ341" s="87"/>
      <c r="CR341" s="87"/>
      <c r="CS341" s="87"/>
      <c r="CT341" s="87"/>
      <c r="CU341" s="87"/>
      <c r="CV341" s="87"/>
      <c r="CW341" s="87"/>
      <c r="CX341" s="87"/>
      <c r="CY341" s="87"/>
      <c r="CZ341" s="87"/>
      <c r="DA341" s="87"/>
      <c r="DB341" s="87"/>
      <c r="DC341" s="87"/>
      <c r="DD341" s="87"/>
      <c r="DE341" s="87"/>
      <c r="DF341" s="87"/>
      <c r="DG341" s="87"/>
      <c r="DH341" s="87"/>
      <c r="DI341" s="87"/>
      <c r="DJ341" s="87"/>
    </row>
    <row r="342" spans="1:114" ht="12.75" customHeight="1" x14ac:dyDescent="0.2">
      <c r="A342" s="107">
        <v>41456</v>
      </c>
      <c r="B342" s="108">
        <v>84.279999000000004</v>
      </c>
      <c r="C342" s="108">
        <v>68.660004000000001</v>
      </c>
      <c r="D342" s="108">
        <v>69.709998999999996</v>
      </c>
      <c r="E342" s="108">
        <v>85.68</v>
      </c>
      <c r="F342" s="108">
        <v>35.919998</v>
      </c>
      <c r="G342" s="108">
        <v>37.720001000000003</v>
      </c>
      <c r="U342" s="89">
        <f t="shared" si="19"/>
        <v>2.1726295612781055E-2</v>
      </c>
      <c r="V342" s="89"/>
      <c r="W342" s="126"/>
      <c r="X342" s="126">
        <f t="shared" si="20"/>
        <v>1.5530291147311193E-2</v>
      </c>
      <c r="Y342" s="126">
        <f t="shared" si="18"/>
        <v>-4.144086117133703E-2</v>
      </c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  <c r="BD342" s="126"/>
      <c r="BE342" s="126"/>
      <c r="BF342" s="126"/>
      <c r="BG342" s="126"/>
      <c r="BH342" s="126"/>
      <c r="BI342" s="126"/>
      <c r="BJ342" s="126"/>
      <c r="BK342" s="126"/>
      <c r="BL342" s="126"/>
      <c r="BM342" s="126"/>
      <c r="BN342" s="126"/>
      <c r="BO342" s="126"/>
      <c r="BP342" s="126"/>
      <c r="BQ342" s="126"/>
      <c r="BR342" s="126"/>
      <c r="BS342" s="126"/>
      <c r="BT342" s="126"/>
      <c r="BU342" s="126"/>
      <c r="BV342" s="126"/>
      <c r="BW342" s="126"/>
      <c r="BX342" s="126"/>
      <c r="BY342" s="126"/>
      <c r="BZ342" s="126"/>
      <c r="CA342" s="126"/>
      <c r="CB342" s="126"/>
      <c r="CC342" s="126"/>
      <c r="CD342" s="126"/>
      <c r="CE342" s="126"/>
      <c r="CF342" s="126"/>
      <c r="CG342" s="126"/>
      <c r="CH342" s="126"/>
      <c r="CI342" s="126"/>
      <c r="CJ342" s="126"/>
      <c r="CK342" s="126"/>
      <c r="CL342" s="87"/>
      <c r="CM342" s="87"/>
      <c r="CN342" s="87"/>
      <c r="CO342" s="87"/>
      <c r="CP342" s="87"/>
      <c r="CQ342" s="87"/>
      <c r="CR342" s="87"/>
      <c r="CS342" s="87"/>
      <c r="CT342" s="87"/>
      <c r="CU342" s="87"/>
      <c r="CV342" s="87"/>
      <c r="CW342" s="87"/>
      <c r="CX342" s="87"/>
      <c r="CY342" s="87"/>
      <c r="CZ342" s="87"/>
      <c r="DA342" s="87"/>
      <c r="DB342" s="87"/>
      <c r="DC342" s="87"/>
      <c r="DD342" s="87"/>
      <c r="DE342" s="87"/>
      <c r="DF342" s="87"/>
      <c r="DG342" s="87"/>
      <c r="DH342" s="87"/>
      <c r="DI342" s="87"/>
      <c r="DJ342" s="87"/>
    </row>
    <row r="343" spans="1:114" ht="12.75" customHeight="1" x14ac:dyDescent="0.2">
      <c r="A343" s="107">
        <v>41463</v>
      </c>
      <c r="B343" s="108">
        <v>86.690002000000007</v>
      </c>
      <c r="C343" s="108">
        <v>70.639999000000003</v>
      </c>
      <c r="D343" s="108">
        <v>71.870002999999997</v>
      </c>
      <c r="E343" s="108">
        <v>88.209998999999996</v>
      </c>
      <c r="F343" s="108">
        <v>37.189999</v>
      </c>
      <c r="G343" s="108">
        <v>39.200001</v>
      </c>
      <c r="U343" s="89">
        <f t="shared" si="19"/>
        <v>5.1190508237671573E-2</v>
      </c>
      <c r="V343" s="89"/>
      <c r="W343" s="126"/>
      <c r="X343" s="126">
        <f t="shared" si="20"/>
        <v>2.8837676735352424E-2</v>
      </c>
      <c r="Y343" s="126">
        <f t="shared" si="18"/>
        <v>-4.1219159009210846E-2</v>
      </c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  <c r="BD343" s="126"/>
      <c r="BE343" s="126"/>
      <c r="BF343" s="126"/>
      <c r="BG343" s="126"/>
      <c r="BH343" s="126"/>
      <c r="BI343" s="126"/>
      <c r="BJ343" s="126"/>
      <c r="BK343" s="126"/>
      <c r="BL343" s="126"/>
      <c r="BM343" s="126"/>
      <c r="BN343" s="126"/>
      <c r="BO343" s="126"/>
      <c r="BP343" s="126"/>
      <c r="BQ343" s="126"/>
      <c r="BR343" s="126"/>
      <c r="BS343" s="126"/>
      <c r="BT343" s="126"/>
      <c r="BU343" s="126"/>
      <c r="BV343" s="126"/>
      <c r="BW343" s="126"/>
      <c r="BX343" s="126"/>
      <c r="BY343" s="126"/>
      <c r="BZ343" s="126"/>
      <c r="CA343" s="126"/>
      <c r="CB343" s="126"/>
      <c r="CC343" s="126"/>
      <c r="CD343" s="126"/>
      <c r="CE343" s="126"/>
      <c r="CF343" s="126"/>
      <c r="CG343" s="126"/>
      <c r="CH343" s="126"/>
      <c r="CI343" s="126"/>
      <c r="CJ343" s="126"/>
      <c r="CK343" s="126"/>
      <c r="CL343" s="87"/>
      <c r="CM343" s="87"/>
      <c r="CN343" s="87"/>
      <c r="CO343" s="87"/>
      <c r="CP343" s="87"/>
      <c r="CQ343" s="87"/>
      <c r="CR343" s="87"/>
      <c r="CS343" s="87"/>
      <c r="CT343" s="87"/>
      <c r="CU343" s="87"/>
      <c r="CV343" s="87"/>
      <c r="CW343" s="87"/>
      <c r="CX343" s="87"/>
      <c r="CY343" s="87"/>
      <c r="CZ343" s="87"/>
      <c r="DA343" s="87"/>
      <c r="DB343" s="87"/>
      <c r="DC343" s="87"/>
      <c r="DD343" s="87"/>
      <c r="DE343" s="87"/>
      <c r="DF343" s="87"/>
      <c r="DG343" s="87"/>
      <c r="DH343" s="87"/>
      <c r="DI343" s="87"/>
      <c r="DJ343" s="87"/>
    </row>
    <row r="344" spans="1:114" ht="12.75" customHeight="1" x14ac:dyDescent="0.2">
      <c r="A344" s="107">
        <v>41470</v>
      </c>
      <c r="B344" s="108">
        <v>87.529999000000004</v>
      </c>
      <c r="C344" s="108">
        <v>71.529999000000004</v>
      </c>
      <c r="D344" s="108">
        <v>72.529999000000004</v>
      </c>
      <c r="E344" s="108">
        <v>89.389999000000003</v>
      </c>
      <c r="F344" s="108">
        <v>37.68</v>
      </c>
      <c r="G344" s="108">
        <v>39.549999</v>
      </c>
      <c r="U344" s="89">
        <f t="shared" si="19"/>
        <v>6.4434556447971358E-2</v>
      </c>
      <c r="V344" s="89"/>
      <c r="W344" s="126"/>
      <c r="X344" s="126">
        <f t="shared" si="20"/>
        <v>1.2599094176091397E-2</v>
      </c>
      <c r="Y344" s="126">
        <f t="shared" si="18"/>
        <v>-4.1489737970719004E-2</v>
      </c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  <c r="BD344" s="126"/>
      <c r="BE344" s="126"/>
      <c r="BF344" s="126"/>
      <c r="BG344" s="126"/>
      <c r="BH344" s="126"/>
      <c r="BI344" s="126"/>
      <c r="BJ344" s="126"/>
      <c r="BK344" s="126"/>
      <c r="BL344" s="126"/>
      <c r="BM344" s="126"/>
      <c r="BN344" s="126"/>
      <c r="BO344" s="126"/>
      <c r="BP344" s="126"/>
      <c r="BQ344" s="126"/>
      <c r="BR344" s="126"/>
      <c r="BS344" s="126"/>
      <c r="BT344" s="126"/>
      <c r="BU344" s="126"/>
      <c r="BV344" s="126"/>
      <c r="BW344" s="126"/>
      <c r="BX344" s="126"/>
      <c r="BY344" s="126"/>
      <c r="BZ344" s="126"/>
      <c r="CA344" s="126"/>
      <c r="CB344" s="126"/>
      <c r="CC344" s="126"/>
      <c r="CD344" s="126"/>
      <c r="CE344" s="126"/>
      <c r="CF344" s="126"/>
      <c r="CG344" s="126"/>
      <c r="CH344" s="126"/>
      <c r="CI344" s="126"/>
      <c r="CJ344" s="126"/>
      <c r="CK344" s="126"/>
      <c r="CL344" s="87"/>
      <c r="CM344" s="87"/>
      <c r="CN344" s="87"/>
      <c r="CO344" s="87"/>
      <c r="CP344" s="87"/>
      <c r="CQ344" s="87"/>
      <c r="CR344" s="87"/>
      <c r="CS344" s="87"/>
      <c r="CT344" s="87"/>
      <c r="CU344" s="87"/>
      <c r="CV344" s="87"/>
      <c r="CW344" s="87"/>
      <c r="CX344" s="87"/>
      <c r="CY344" s="87"/>
      <c r="CZ344" s="87"/>
      <c r="DA344" s="87"/>
      <c r="DB344" s="87"/>
      <c r="DC344" s="87"/>
      <c r="DD344" s="87"/>
      <c r="DE344" s="87"/>
      <c r="DF344" s="87"/>
      <c r="DG344" s="87"/>
      <c r="DH344" s="87"/>
      <c r="DI344" s="87"/>
      <c r="DJ344" s="87"/>
    </row>
    <row r="345" spans="1:114" ht="12.75" customHeight="1" x14ac:dyDescent="0.2">
      <c r="A345" s="107">
        <v>41477</v>
      </c>
      <c r="B345" s="108">
        <v>87.540001000000004</v>
      </c>
      <c r="C345" s="108">
        <v>71.480002999999996</v>
      </c>
      <c r="D345" s="108">
        <v>72.379997000000003</v>
      </c>
      <c r="E345" s="108">
        <v>89.349997999999999</v>
      </c>
      <c r="F345" s="108">
        <v>37.720001000000003</v>
      </c>
      <c r="G345" s="108">
        <v>40.060001</v>
      </c>
      <c r="U345" s="89">
        <f t="shared" si="19"/>
        <v>6.3690568319519469E-2</v>
      </c>
      <c r="V345" s="89"/>
      <c r="W345" s="126"/>
      <c r="X345" s="126">
        <f t="shared" si="20"/>
        <v>-6.9895149865728534E-4</v>
      </c>
      <c r="Y345" s="126">
        <f t="shared" si="18"/>
        <v>-4.1711672929710869E-2</v>
      </c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26"/>
      <c r="BR345" s="126"/>
      <c r="BS345" s="126"/>
      <c r="BT345" s="126"/>
      <c r="BU345" s="126"/>
      <c r="BV345" s="126"/>
      <c r="BW345" s="126"/>
      <c r="BX345" s="126"/>
      <c r="BY345" s="126"/>
      <c r="BZ345" s="126"/>
      <c r="CA345" s="126"/>
      <c r="CB345" s="126"/>
      <c r="CC345" s="126"/>
      <c r="CD345" s="126"/>
      <c r="CE345" s="126"/>
      <c r="CF345" s="126"/>
      <c r="CG345" s="126"/>
      <c r="CH345" s="126"/>
      <c r="CI345" s="126"/>
      <c r="CJ345" s="126"/>
      <c r="CK345" s="126"/>
      <c r="CL345" s="87"/>
      <c r="CM345" s="87"/>
      <c r="CN345" s="87"/>
      <c r="CO345" s="87"/>
      <c r="CP345" s="87"/>
      <c r="CQ345" s="87"/>
      <c r="CR345" s="87"/>
      <c r="CS345" s="87"/>
      <c r="CT345" s="87"/>
      <c r="CU345" s="87"/>
      <c r="CV345" s="87"/>
      <c r="CW345" s="87"/>
      <c r="CX345" s="87"/>
      <c r="CY345" s="87"/>
      <c r="CZ345" s="87"/>
      <c r="DA345" s="87"/>
      <c r="DB345" s="87"/>
      <c r="DC345" s="87"/>
      <c r="DD345" s="87"/>
      <c r="DE345" s="87"/>
      <c r="DF345" s="87"/>
      <c r="DG345" s="87"/>
      <c r="DH345" s="87"/>
      <c r="DI345" s="87"/>
      <c r="DJ345" s="87"/>
    </row>
    <row r="346" spans="1:114" ht="12.75" customHeight="1" x14ac:dyDescent="0.2">
      <c r="A346" s="107">
        <v>41484</v>
      </c>
      <c r="B346" s="108">
        <v>88.57</v>
      </c>
      <c r="C346" s="108">
        <v>72.129997000000003</v>
      </c>
      <c r="D346" s="108">
        <v>73.809997999999993</v>
      </c>
      <c r="E346" s="108">
        <v>90.589995999999999</v>
      </c>
      <c r="F346" s="108">
        <v>38.270000000000003</v>
      </c>
      <c r="G346" s="108">
        <v>39.799999</v>
      </c>
      <c r="U346" s="89">
        <f t="shared" si="19"/>
        <v>7.3363098513233638E-2</v>
      </c>
      <c r="V346" s="89"/>
      <c r="W346" s="126"/>
      <c r="X346" s="126">
        <f t="shared" si="20"/>
        <v>9.09336839283581E-3</v>
      </c>
      <c r="Y346" s="126">
        <f t="shared" si="18"/>
        <v>-4.1548215160734932E-2</v>
      </c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26"/>
      <c r="BR346" s="126"/>
      <c r="BS346" s="126"/>
      <c r="BT346" s="126"/>
      <c r="BU346" s="126"/>
      <c r="BV346" s="126"/>
      <c r="BW346" s="126"/>
      <c r="BX346" s="126"/>
      <c r="BY346" s="126"/>
      <c r="BZ346" s="126"/>
      <c r="CA346" s="126"/>
      <c r="CB346" s="126"/>
      <c r="CC346" s="126"/>
      <c r="CD346" s="126"/>
      <c r="CE346" s="126"/>
      <c r="CF346" s="126"/>
      <c r="CG346" s="126"/>
      <c r="CH346" s="126"/>
      <c r="CI346" s="126"/>
      <c r="CJ346" s="126"/>
      <c r="CK346" s="126"/>
      <c r="CL346" s="87"/>
      <c r="CM346" s="87"/>
      <c r="CN346" s="87"/>
      <c r="CO346" s="87"/>
      <c r="CP346" s="87"/>
      <c r="CQ346" s="87"/>
      <c r="CR346" s="87"/>
      <c r="CS346" s="87"/>
      <c r="CT346" s="87"/>
      <c r="CU346" s="87"/>
      <c r="CV346" s="87"/>
      <c r="CW346" s="87"/>
      <c r="CX346" s="87"/>
      <c r="CY346" s="87"/>
      <c r="CZ346" s="87"/>
      <c r="DA346" s="87"/>
      <c r="DB346" s="87"/>
      <c r="DC346" s="87"/>
      <c r="DD346" s="87"/>
      <c r="DE346" s="87"/>
      <c r="DF346" s="87"/>
      <c r="DG346" s="87"/>
      <c r="DH346" s="87"/>
      <c r="DI346" s="87"/>
      <c r="DJ346" s="87"/>
    </row>
    <row r="347" spans="1:114" ht="12.75" customHeight="1" x14ac:dyDescent="0.2">
      <c r="A347" s="107">
        <v>41491</v>
      </c>
      <c r="B347" s="108">
        <v>87.790001000000004</v>
      </c>
      <c r="C347" s="108">
        <v>71.449996999999996</v>
      </c>
      <c r="D347" s="108">
        <v>73.300003000000004</v>
      </c>
      <c r="E347" s="108">
        <v>89.580001999999993</v>
      </c>
      <c r="F347" s="108">
        <v>38.290000999999997</v>
      </c>
      <c r="G347" s="108">
        <v>39.580002</v>
      </c>
      <c r="U347" s="89">
        <f t="shared" si="19"/>
        <v>6.3244050442442745E-2</v>
      </c>
      <c r="V347" s="89"/>
      <c r="W347" s="126"/>
      <c r="X347" s="126">
        <f t="shared" si="20"/>
        <v>-9.4274231010991194E-3</v>
      </c>
      <c r="Y347" s="126">
        <f t="shared" si="18"/>
        <v>-4.1857517962843586E-2</v>
      </c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26"/>
      <c r="BR347" s="126"/>
      <c r="BS347" s="126"/>
      <c r="BT347" s="126"/>
      <c r="BU347" s="126"/>
      <c r="BV347" s="126"/>
      <c r="BW347" s="126"/>
      <c r="BX347" s="126"/>
      <c r="BY347" s="126"/>
      <c r="BZ347" s="126"/>
      <c r="CA347" s="126"/>
      <c r="CB347" s="126"/>
      <c r="CC347" s="126"/>
      <c r="CD347" s="126"/>
      <c r="CE347" s="126"/>
      <c r="CF347" s="126"/>
      <c r="CG347" s="126"/>
      <c r="CH347" s="126"/>
      <c r="CI347" s="126"/>
      <c r="CJ347" s="126"/>
      <c r="CK347" s="126"/>
      <c r="CL347" s="87"/>
      <c r="CM347" s="87"/>
      <c r="CN347" s="87"/>
      <c r="CO347" s="87"/>
      <c r="CP347" s="87"/>
      <c r="CQ347" s="87"/>
      <c r="CR347" s="87"/>
      <c r="CS347" s="87"/>
      <c r="CT347" s="87"/>
      <c r="CU347" s="87"/>
      <c r="CV347" s="87"/>
      <c r="CW347" s="87"/>
      <c r="CX347" s="87"/>
      <c r="CY347" s="87"/>
      <c r="CZ347" s="87"/>
      <c r="DA347" s="87"/>
      <c r="DB347" s="87"/>
      <c r="DC347" s="87"/>
      <c r="DD347" s="87"/>
      <c r="DE347" s="87"/>
      <c r="DF347" s="87"/>
      <c r="DG347" s="87"/>
      <c r="DH347" s="87"/>
      <c r="DI347" s="87"/>
      <c r="DJ347" s="87"/>
    </row>
    <row r="348" spans="1:114" ht="12.75" customHeight="1" x14ac:dyDescent="0.2">
      <c r="A348" s="107">
        <v>41498</v>
      </c>
      <c r="B348" s="108">
        <v>85.879997000000003</v>
      </c>
      <c r="C348" s="108">
        <v>69.879997000000003</v>
      </c>
      <c r="D348" s="108">
        <v>71.639999000000003</v>
      </c>
      <c r="E348" s="108">
        <v>87.519997000000004</v>
      </c>
      <c r="F348" s="108">
        <v>38.270000000000003</v>
      </c>
      <c r="G348" s="108">
        <v>39.279998999999997</v>
      </c>
      <c r="U348" s="89">
        <f t="shared" si="19"/>
        <v>3.9880954161352289E-2</v>
      </c>
      <c r="V348" s="89"/>
      <c r="W348" s="126"/>
      <c r="X348" s="126">
        <f t="shared" si="20"/>
        <v>-2.1973408900213043E-2</v>
      </c>
      <c r="Y348" s="126">
        <f t="shared" si="18"/>
        <v>-4.2067390582380064E-2</v>
      </c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26"/>
      <c r="BR348" s="126"/>
      <c r="BS348" s="126"/>
      <c r="BT348" s="126"/>
      <c r="BU348" s="126"/>
      <c r="BV348" s="126"/>
      <c r="BW348" s="126"/>
      <c r="BX348" s="126"/>
      <c r="BY348" s="126"/>
      <c r="BZ348" s="126"/>
      <c r="CA348" s="126"/>
      <c r="CB348" s="126"/>
      <c r="CC348" s="126"/>
      <c r="CD348" s="126"/>
      <c r="CE348" s="126"/>
      <c r="CF348" s="126"/>
      <c r="CG348" s="126"/>
      <c r="CH348" s="126"/>
      <c r="CI348" s="126"/>
      <c r="CJ348" s="126"/>
      <c r="CK348" s="126"/>
      <c r="CL348" s="87"/>
      <c r="CM348" s="87"/>
      <c r="CN348" s="87"/>
      <c r="CO348" s="87"/>
      <c r="CP348" s="87"/>
      <c r="CQ348" s="87"/>
      <c r="CR348" s="87"/>
      <c r="CS348" s="87"/>
      <c r="CT348" s="87"/>
      <c r="CU348" s="87"/>
      <c r="CV348" s="87"/>
      <c r="CW348" s="87"/>
      <c r="CX348" s="87"/>
      <c r="CY348" s="87"/>
      <c r="CZ348" s="87"/>
      <c r="DA348" s="87"/>
      <c r="DB348" s="87"/>
      <c r="DC348" s="87"/>
      <c r="DD348" s="87"/>
      <c r="DE348" s="87"/>
      <c r="DF348" s="87"/>
      <c r="DG348" s="87"/>
      <c r="DH348" s="87"/>
      <c r="DI348" s="87"/>
      <c r="DJ348" s="87"/>
    </row>
    <row r="349" spans="1:114" ht="12.75" customHeight="1" x14ac:dyDescent="0.2">
      <c r="A349" s="107">
        <v>41505</v>
      </c>
      <c r="B349" s="108">
        <v>86.480002999999996</v>
      </c>
      <c r="C349" s="108">
        <v>70.099997999999999</v>
      </c>
      <c r="D349" s="108">
        <v>72.089995999999999</v>
      </c>
      <c r="E349" s="108">
        <v>88.269997000000004</v>
      </c>
      <c r="F349" s="108">
        <v>38.209999000000003</v>
      </c>
      <c r="G349" s="108">
        <v>38.669998</v>
      </c>
      <c r="U349" s="89">
        <f t="shared" si="19"/>
        <v>4.3154778712267028E-2</v>
      </c>
      <c r="V349" s="89"/>
      <c r="W349" s="126"/>
      <c r="X349" s="126">
        <f t="shared" si="20"/>
        <v>3.1482685953749812E-3</v>
      </c>
      <c r="Y349" s="126">
        <f t="shared" si="18"/>
        <v>-4.164743283458084E-2</v>
      </c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26"/>
      <c r="BR349" s="126"/>
      <c r="BS349" s="126"/>
      <c r="BT349" s="126"/>
      <c r="BU349" s="126"/>
      <c r="BV349" s="126"/>
      <c r="BW349" s="126"/>
      <c r="BX349" s="126"/>
      <c r="BY349" s="126"/>
      <c r="BZ349" s="126"/>
      <c r="CA349" s="126"/>
      <c r="CB349" s="126"/>
      <c r="CC349" s="126"/>
      <c r="CD349" s="126"/>
      <c r="CE349" s="126"/>
      <c r="CF349" s="126"/>
      <c r="CG349" s="126"/>
      <c r="CH349" s="126"/>
      <c r="CI349" s="126"/>
      <c r="CJ349" s="126"/>
      <c r="CK349" s="126"/>
      <c r="CL349" s="87"/>
      <c r="CM349" s="87"/>
      <c r="CN349" s="87"/>
      <c r="CO349" s="87"/>
      <c r="CP349" s="87"/>
      <c r="CQ349" s="87"/>
      <c r="CR349" s="87"/>
      <c r="CS349" s="87"/>
      <c r="CT349" s="87"/>
      <c r="CU349" s="87"/>
      <c r="CV349" s="87"/>
      <c r="CW349" s="87"/>
      <c r="CX349" s="87"/>
      <c r="CY349" s="87"/>
      <c r="CZ349" s="87"/>
      <c r="DA349" s="87"/>
      <c r="DB349" s="87"/>
      <c r="DC349" s="87"/>
      <c r="DD349" s="87"/>
      <c r="DE349" s="87"/>
      <c r="DF349" s="87"/>
      <c r="DG349" s="87"/>
      <c r="DH349" s="87"/>
      <c r="DI349" s="87"/>
      <c r="DJ349" s="87"/>
    </row>
    <row r="350" spans="1:114" ht="12.75" customHeight="1" x14ac:dyDescent="0.2">
      <c r="A350" s="107">
        <v>41512</v>
      </c>
      <c r="B350" s="108">
        <v>84.769997000000004</v>
      </c>
      <c r="C350" s="108">
        <v>68.629997000000003</v>
      </c>
      <c r="D350" s="108">
        <v>70.419998000000007</v>
      </c>
      <c r="E350" s="108">
        <v>85.699996999999996</v>
      </c>
      <c r="F350" s="108">
        <v>36.849997999999999</v>
      </c>
      <c r="G350" s="108">
        <v>37.720001000000003</v>
      </c>
      <c r="U350" s="89">
        <f t="shared" si="19"/>
        <v>2.1279762854751416E-2</v>
      </c>
      <c r="V350" s="89"/>
      <c r="W350" s="126"/>
      <c r="X350" s="126">
        <f t="shared" si="20"/>
        <v>-2.097005765963067E-2</v>
      </c>
      <c r="Y350" s="126">
        <f t="shared" si="18"/>
        <v>-4.2050595824136019E-2</v>
      </c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26"/>
      <c r="BR350" s="126"/>
      <c r="BS350" s="126"/>
      <c r="BT350" s="126"/>
      <c r="BU350" s="126"/>
      <c r="BV350" s="126"/>
      <c r="BW350" s="126"/>
      <c r="BX350" s="126"/>
      <c r="BY350" s="126"/>
      <c r="BZ350" s="126"/>
      <c r="CA350" s="126"/>
      <c r="CB350" s="126"/>
      <c r="CC350" s="126"/>
      <c r="CD350" s="126"/>
      <c r="CE350" s="126"/>
      <c r="CF350" s="126"/>
      <c r="CG350" s="126"/>
      <c r="CH350" s="126"/>
      <c r="CI350" s="126"/>
      <c r="CJ350" s="126"/>
      <c r="CK350" s="126"/>
      <c r="CL350" s="87"/>
      <c r="CM350" s="87"/>
      <c r="CN350" s="87"/>
      <c r="CO350" s="87"/>
      <c r="CP350" s="87"/>
      <c r="CQ350" s="87"/>
      <c r="CR350" s="87"/>
      <c r="CS350" s="87"/>
      <c r="CT350" s="87"/>
      <c r="CU350" s="87"/>
      <c r="CV350" s="87"/>
      <c r="CW350" s="87"/>
      <c r="CX350" s="87"/>
      <c r="CY350" s="87"/>
      <c r="CZ350" s="87"/>
      <c r="DA350" s="87"/>
      <c r="DB350" s="87"/>
      <c r="DC350" s="87"/>
      <c r="DD350" s="87"/>
      <c r="DE350" s="87"/>
      <c r="DF350" s="87"/>
      <c r="DG350" s="87"/>
      <c r="DH350" s="87"/>
      <c r="DI350" s="87"/>
      <c r="DJ350" s="87"/>
    </row>
    <row r="351" spans="1:114" ht="12.75" customHeight="1" x14ac:dyDescent="0.2">
      <c r="A351" s="107">
        <v>41520</v>
      </c>
      <c r="B351" s="108">
        <v>86.129997000000003</v>
      </c>
      <c r="C351" s="108">
        <v>69.290001000000004</v>
      </c>
      <c r="D351" s="108">
        <v>71.5</v>
      </c>
      <c r="E351" s="108">
        <v>86.870002999999997</v>
      </c>
      <c r="F351" s="108">
        <v>38.090000000000003</v>
      </c>
      <c r="G351" s="108">
        <v>39.580002</v>
      </c>
      <c r="U351" s="89">
        <f t="shared" si="19"/>
        <v>3.110125138844877E-2</v>
      </c>
      <c r="V351" s="89"/>
      <c r="W351" s="126"/>
      <c r="X351" s="126">
        <f t="shared" si="20"/>
        <v>9.6168443661741598E-3</v>
      </c>
      <c r="Y351" s="126">
        <f t="shared" si="18"/>
        <v>-4.1539481925517742E-2</v>
      </c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26"/>
      <c r="BR351" s="126"/>
      <c r="BS351" s="126"/>
      <c r="BT351" s="126"/>
      <c r="BU351" s="126"/>
      <c r="BV351" s="126"/>
      <c r="BW351" s="126"/>
      <c r="BX351" s="126"/>
      <c r="BY351" s="126"/>
      <c r="BZ351" s="126"/>
      <c r="CA351" s="126"/>
      <c r="CB351" s="126"/>
      <c r="CC351" s="126"/>
      <c r="CD351" s="126"/>
      <c r="CE351" s="126"/>
      <c r="CF351" s="126"/>
      <c r="CG351" s="126"/>
      <c r="CH351" s="126"/>
      <c r="CI351" s="126"/>
      <c r="CJ351" s="126"/>
      <c r="CK351" s="126"/>
      <c r="CL351" s="87"/>
      <c r="CM351" s="87"/>
      <c r="CN351" s="87"/>
      <c r="CO351" s="87"/>
      <c r="CP351" s="87"/>
      <c r="CQ351" s="87"/>
      <c r="CR351" s="87"/>
      <c r="CS351" s="87"/>
      <c r="CT351" s="87"/>
      <c r="CU351" s="87"/>
      <c r="CV351" s="87"/>
      <c r="CW351" s="87"/>
      <c r="CX351" s="87"/>
      <c r="CY351" s="87"/>
      <c r="CZ351" s="87"/>
      <c r="DA351" s="87"/>
      <c r="DB351" s="87"/>
      <c r="DC351" s="87"/>
      <c r="DD351" s="87"/>
      <c r="DE351" s="87"/>
      <c r="DF351" s="87"/>
      <c r="DG351" s="87"/>
      <c r="DH351" s="87"/>
      <c r="DI351" s="87"/>
      <c r="DJ351" s="87"/>
    </row>
    <row r="352" spans="1:114" ht="12.75" customHeight="1" x14ac:dyDescent="0.2">
      <c r="A352" s="107">
        <v>41526</v>
      </c>
      <c r="B352" s="108">
        <v>87.919998000000007</v>
      </c>
      <c r="C352" s="108">
        <v>70.800003000000004</v>
      </c>
      <c r="D352" s="108">
        <v>73.110000999999997</v>
      </c>
      <c r="E352" s="108">
        <v>88.809997999999993</v>
      </c>
      <c r="F352" s="108">
        <v>39.110000999999997</v>
      </c>
      <c r="G352" s="108">
        <v>40.880001</v>
      </c>
      <c r="U352" s="89">
        <f t="shared" si="19"/>
        <v>5.3571520248728799E-2</v>
      </c>
      <c r="V352" s="89"/>
      <c r="W352" s="126"/>
      <c r="X352" s="126">
        <f t="shared" si="20"/>
        <v>2.1792494995056977E-2</v>
      </c>
      <c r="Y352" s="126">
        <f t="shared" si="18"/>
        <v>-4.1336492651664045E-2</v>
      </c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26"/>
      <c r="BR352" s="126"/>
      <c r="BS352" s="126"/>
      <c r="BT352" s="126"/>
      <c r="BU352" s="126"/>
      <c r="BV352" s="126"/>
      <c r="BW352" s="126"/>
      <c r="BX352" s="126"/>
      <c r="BY352" s="126"/>
      <c r="BZ352" s="126"/>
      <c r="CA352" s="126"/>
      <c r="CB352" s="126"/>
      <c r="CC352" s="126"/>
      <c r="CD352" s="126"/>
      <c r="CE352" s="126"/>
      <c r="CF352" s="126"/>
      <c r="CG352" s="126"/>
      <c r="CH352" s="126"/>
      <c r="CI352" s="126"/>
      <c r="CJ352" s="126"/>
      <c r="CK352" s="126"/>
      <c r="CL352" s="87"/>
      <c r="CM352" s="87"/>
      <c r="CN352" s="87"/>
      <c r="CO352" s="87"/>
      <c r="CP352" s="87"/>
      <c r="CQ352" s="87"/>
      <c r="CR352" s="87"/>
      <c r="CS352" s="87"/>
      <c r="CT352" s="87"/>
      <c r="CU352" s="87"/>
      <c r="CV352" s="87"/>
      <c r="CW352" s="87"/>
      <c r="CX352" s="87"/>
      <c r="CY352" s="87"/>
      <c r="CZ352" s="87"/>
      <c r="DA352" s="87"/>
      <c r="DB352" s="87"/>
      <c r="DC352" s="87"/>
      <c r="DD352" s="87"/>
      <c r="DE352" s="87"/>
      <c r="DF352" s="87"/>
      <c r="DG352" s="87"/>
      <c r="DH352" s="87"/>
      <c r="DI352" s="87"/>
      <c r="DJ352" s="87"/>
    </row>
    <row r="353" spans="1:114" ht="12.75" customHeight="1" x14ac:dyDescent="0.2">
      <c r="A353" s="107">
        <v>41533</v>
      </c>
      <c r="B353" s="108">
        <v>89.199996999999996</v>
      </c>
      <c r="C353" s="108">
        <v>71.540001000000004</v>
      </c>
      <c r="D353" s="108">
        <v>73.910004000000001</v>
      </c>
      <c r="E353" s="108">
        <v>90.169998000000007</v>
      </c>
      <c r="F353" s="108">
        <v>40.009998000000003</v>
      </c>
      <c r="G353" s="108">
        <v>41.779998999999997</v>
      </c>
      <c r="U353" s="89">
        <f t="shared" si="19"/>
        <v>6.458339574033034E-2</v>
      </c>
      <c r="V353" s="89"/>
      <c r="W353" s="126"/>
      <c r="X353" s="126">
        <f t="shared" si="20"/>
        <v>1.0451948709663261E-2</v>
      </c>
      <c r="Y353" s="126">
        <f t="shared" si="18"/>
        <v>-4.1525550764040416E-2</v>
      </c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26"/>
      <c r="BR353" s="126"/>
      <c r="BS353" s="126"/>
      <c r="BT353" s="126"/>
      <c r="BU353" s="126"/>
      <c r="BV353" s="126"/>
      <c r="BW353" s="126"/>
      <c r="BX353" s="126"/>
      <c r="BY353" s="126"/>
      <c r="BZ353" s="126"/>
      <c r="CA353" s="126"/>
      <c r="CB353" s="126"/>
      <c r="CC353" s="126"/>
      <c r="CD353" s="126"/>
      <c r="CE353" s="126"/>
      <c r="CF353" s="126"/>
      <c r="CG353" s="126"/>
      <c r="CH353" s="126"/>
      <c r="CI353" s="126"/>
      <c r="CJ353" s="126"/>
      <c r="CK353" s="126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</row>
    <row r="354" spans="1:114" ht="12.75" customHeight="1" x14ac:dyDescent="0.2">
      <c r="A354" s="107">
        <v>41540</v>
      </c>
      <c r="B354" s="108">
        <v>88.059997999999993</v>
      </c>
      <c r="C354" s="108">
        <v>70.209998999999996</v>
      </c>
      <c r="D354" s="108">
        <v>73.410004000000001</v>
      </c>
      <c r="E354" s="108">
        <v>90.269997000000004</v>
      </c>
      <c r="F354" s="108">
        <v>39.880001</v>
      </c>
      <c r="G354" s="108">
        <v>40.520000000000003</v>
      </c>
      <c r="U354" s="89">
        <f t="shared" si="19"/>
        <v>4.4791698428200855E-2</v>
      </c>
      <c r="V354" s="89"/>
      <c r="W354" s="126"/>
      <c r="X354" s="126">
        <f t="shared" si="20"/>
        <v>-1.8591025739572054E-2</v>
      </c>
      <c r="Y354" s="126">
        <f t="shared" ref="Y354:Y417" si="21">-0.0000000000004*X354^6 + 0.0000000003*X354^5 - 0.0000001*X354^4 + 0.00001*X354^3 - 0.0009*X354^2 + 0.0167*X354 - 0.0417</f>
        <v>-4.2010781257732506E-2</v>
      </c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26"/>
      <c r="BR354" s="126"/>
      <c r="BS354" s="126"/>
      <c r="BT354" s="126"/>
      <c r="BU354" s="126"/>
      <c r="BV354" s="126"/>
      <c r="BW354" s="126"/>
      <c r="BX354" s="126"/>
      <c r="BY354" s="126"/>
      <c r="BZ354" s="126"/>
      <c r="CA354" s="126"/>
      <c r="CB354" s="126"/>
      <c r="CC354" s="126"/>
      <c r="CD354" s="126"/>
      <c r="CE354" s="126"/>
      <c r="CF354" s="126"/>
      <c r="CG354" s="126"/>
      <c r="CH354" s="126"/>
      <c r="CI354" s="126"/>
      <c r="CJ354" s="126"/>
      <c r="CK354" s="126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</row>
    <row r="355" spans="1:114" ht="12.75" customHeight="1" x14ac:dyDescent="0.2">
      <c r="A355" s="107">
        <v>41547</v>
      </c>
      <c r="B355" s="108">
        <v>88.150002000000001</v>
      </c>
      <c r="C355" s="108">
        <v>70.129997000000003</v>
      </c>
      <c r="D355" s="108">
        <v>74.040001000000004</v>
      </c>
      <c r="E355" s="108">
        <v>90.849997999999999</v>
      </c>
      <c r="F355" s="108">
        <v>39.630001</v>
      </c>
      <c r="G355" s="108">
        <v>41.5</v>
      </c>
      <c r="U355" s="89">
        <f t="shared" ref="U355:U418" si="22">C355/$C$33-1</f>
        <v>4.3601192422672463E-2</v>
      </c>
      <c r="V355" s="89"/>
      <c r="W355" s="126"/>
      <c r="X355" s="126">
        <f t="shared" ref="X355:X418" si="23">C355/C354-1</f>
        <v>-1.1394673285779477E-3</v>
      </c>
      <c r="Y355" s="126">
        <f t="shared" si="21"/>
        <v>-4.1719030272949265E-2</v>
      </c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26"/>
      <c r="BR355" s="126"/>
      <c r="BS355" s="126"/>
      <c r="BT355" s="126"/>
      <c r="BU355" s="126"/>
      <c r="BV355" s="126"/>
      <c r="BW355" s="126"/>
      <c r="BX355" s="126"/>
      <c r="BY355" s="126"/>
      <c r="BZ355" s="126"/>
      <c r="CA355" s="126"/>
      <c r="CB355" s="126"/>
      <c r="CC355" s="126"/>
      <c r="CD355" s="126"/>
      <c r="CE355" s="126"/>
      <c r="CF355" s="126"/>
      <c r="CG355" s="126"/>
      <c r="CH355" s="126"/>
      <c r="CI355" s="126"/>
      <c r="CJ355" s="126"/>
      <c r="CK355" s="126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</row>
    <row r="356" spans="1:114" ht="12.75" customHeight="1" x14ac:dyDescent="0.2">
      <c r="A356" s="107">
        <v>41554</v>
      </c>
      <c r="B356" s="108">
        <v>88.699996999999996</v>
      </c>
      <c r="C356" s="108">
        <v>71.010002</v>
      </c>
      <c r="D356" s="108">
        <v>74.440002000000007</v>
      </c>
      <c r="E356" s="108">
        <v>91.370002999999997</v>
      </c>
      <c r="F356" s="108">
        <v>40.049999</v>
      </c>
      <c r="G356" s="108">
        <v>42.150002000000001</v>
      </c>
      <c r="U356" s="89">
        <f t="shared" si="22"/>
        <v>5.6696505507284556E-2</v>
      </c>
      <c r="V356" s="89"/>
      <c r="W356" s="126"/>
      <c r="X356" s="126">
        <f t="shared" si="23"/>
        <v>1.2548196743827011E-2</v>
      </c>
      <c r="Y356" s="126">
        <f t="shared" si="21"/>
        <v>-4.1490586806139894E-2</v>
      </c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  <c r="BD356" s="126"/>
      <c r="BE356" s="126"/>
      <c r="BF356" s="126"/>
      <c r="BG356" s="126"/>
      <c r="BH356" s="126"/>
      <c r="BI356" s="126"/>
      <c r="BJ356" s="126"/>
      <c r="BK356" s="126"/>
      <c r="BL356" s="126"/>
      <c r="BM356" s="126"/>
      <c r="BN356" s="126"/>
      <c r="BO356" s="126"/>
      <c r="BP356" s="126"/>
      <c r="BQ356" s="126"/>
      <c r="BR356" s="126"/>
      <c r="BS356" s="126"/>
      <c r="BT356" s="126"/>
      <c r="BU356" s="126"/>
      <c r="BV356" s="126"/>
      <c r="BW356" s="126"/>
      <c r="BX356" s="126"/>
      <c r="BY356" s="126"/>
      <c r="BZ356" s="126"/>
      <c r="CA356" s="126"/>
      <c r="CB356" s="126"/>
      <c r="CC356" s="126"/>
      <c r="CD356" s="126"/>
      <c r="CE356" s="126"/>
      <c r="CF356" s="126"/>
      <c r="CG356" s="126"/>
      <c r="CH356" s="126"/>
      <c r="CI356" s="126"/>
      <c r="CJ356" s="126"/>
      <c r="CK356" s="126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</row>
    <row r="357" spans="1:114" ht="12.75" customHeight="1" x14ac:dyDescent="0.2">
      <c r="A357" s="107">
        <v>41561</v>
      </c>
      <c r="B357" s="108">
        <v>90.949996999999996</v>
      </c>
      <c r="C357" s="108">
        <v>72.589995999999999</v>
      </c>
      <c r="D357" s="108">
        <v>76.279999000000004</v>
      </c>
      <c r="E357" s="108">
        <v>93.699996999999996</v>
      </c>
      <c r="F357" s="108">
        <v>41.029998999999997</v>
      </c>
      <c r="G357" s="108">
        <v>42.5</v>
      </c>
      <c r="U357" s="89">
        <f t="shared" si="22"/>
        <v>8.0208322033109569E-2</v>
      </c>
      <c r="V357" s="89"/>
      <c r="W357" s="126"/>
      <c r="X357" s="126">
        <f t="shared" si="23"/>
        <v>2.2250302147576395E-2</v>
      </c>
      <c r="Y357" s="126">
        <f t="shared" si="21"/>
        <v>-4.1328865412355184E-2</v>
      </c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  <c r="BF357" s="126"/>
      <c r="BG357" s="126"/>
      <c r="BH357" s="126"/>
      <c r="BI357" s="126"/>
      <c r="BJ357" s="126"/>
      <c r="BK357" s="126"/>
      <c r="BL357" s="126"/>
      <c r="BM357" s="126"/>
      <c r="BN357" s="126"/>
      <c r="BO357" s="126"/>
      <c r="BP357" s="126"/>
      <c r="BQ357" s="126"/>
      <c r="BR357" s="126"/>
      <c r="BS357" s="126"/>
      <c r="BT357" s="126"/>
      <c r="BU357" s="126"/>
      <c r="BV357" s="126"/>
      <c r="BW357" s="126"/>
      <c r="BX357" s="126"/>
      <c r="BY357" s="126"/>
      <c r="BZ357" s="126"/>
      <c r="CA357" s="126"/>
      <c r="CB357" s="126"/>
      <c r="CC357" s="126"/>
      <c r="CD357" s="126"/>
      <c r="CE357" s="126"/>
      <c r="CF357" s="126"/>
      <c r="CG357" s="126"/>
      <c r="CH357" s="126"/>
      <c r="CI357" s="126"/>
      <c r="CJ357" s="126"/>
      <c r="CK357" s="126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</row>
    <row r="358" spans="1:114" ht="12.75" customHeight="1" x14ac:dyDescent="0.2">
      <c r="A358" s="107">
        <v>41568</v>
      </c>
      <c r="B358" s="108">
        <v>91.669998000000007</v>
      </c>
      <c r="C358" s="108">
        <v>73.069999999999993</v>
      </c>
      <c r="D358" s="108">
        <v>76.879997000000003</v>
      </c>
      <c r="E358" s="108">
        <v>94.470000999999996</v>
      </c>
      <c r="F358" s="108">
        <v>41.200001</v>
      </c>
      <c r="G358" s="108">
        <v>42.119999</v>
      </c>
      <c r="U358" s="89">
        <f t="shared" si="22"/>
        <v>8.7351239018656379E-2</v>
      </c>
      <c r="V358" s="89"/>
      <c r="W358" s="126"/>
      <c r="X358" s="126">
        <f t="shared" si="23"/>
        <v>6.6125365263829394E-3</v>
      </c>
      <c r="Y358" s="126">
        <f t="shared" si="21"/>
        <v>-4.1589609990193607E-2</v>
      </c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  <c r="BD358" s="126"/>
      <c r="BE358" s="126"/>
      <c r="BF358" s="126"/>
      <c r="BG358" s="126"/>
      <c r="BH358" s="126"/>
      <c r="BI358" s="126"/>
      <c r="BJ358" s="126"/>
      <c r="BK358" s="126"/>
      <c r="BL358" s="126"/>
      <c r="BM358" s="126"/>
      <c r="BN358" s="126"/>
      <c r="BO358" s="126"/>
      <c r="BP358" s="126"/>
      <c r="BQ358" s="126"/>
      <c r="BR358" s="126"/>
      <c r="BS358" s="126"/>
      <c r="BT358" s="126"/>
      <c r="BU358" s="126"/>
      <c r="BV358" s="126"/>
      <c r="BW358" s="126"/>
      <c r="BX358" s="126"/>
      <c r="BY358" s="126"/>
      <c r="BZ358" s="126"/>
      <c r="CA358" s="126"/>
      <c r="CB358" s="126"/>
      <c r="CC358" s="126"/>
      <c r="CD358" s="126"/>
      <c r="CE358" s="126"/>
      <c r="CF358" s="126"/>
      <c r="CG358" s="126"/>
      <c r="CH358" s="126"/>
      <c r="CI358" s="126"/>
      <c r="CJ358" s="126"/>
      <c r="CK358" s="126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</row>
    <row r="359" spans="1:114" ht="12.75" customHeight="1" x14ac:dyDescent="0.2">
      <c r="A359" s="107">
        <v>41575</v>
      </c>
      <c r="B359" s="108">
        <v>91.510002</v>
      </c>
      <c r="C359" s="108">
        <v>73.220000999999996</v>
      </c>
      <c r="D359" s="108">
        <v>76.730002999999996</v>
      </c>
      <c r="E359" s="108">
        <v>93.720000999999996</v>
      </c>
      <c r="F359" s="108">
        <v>40.650002000000001</v>
      </c>
      <c r="G359" s="108">
        <v>41.849997999999999</v>
      </c>
      <c r="U359" s="89">
        <f t="shared" si="22"/>
        <v>8.9583396856401709E-2</v>
      </c>
      <c r="V359" s="89"/>
      <c r="W359" s="126"/>
      <c r="X359" s="126">
        <f t="shared" si="23"/>
        <v>2.0528397427124201E-3</v>
      </c>
      <c r="Y359" s="126">
        <f t="shared" si="21"/>
        <v>-4.1665721368946106E-2</v>
      </c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  <c r="BD359" s="126"/>
      <c r="BE359" s="126"/>
      <c r="BF359" s="126"/>
      <c r="BG359" s="126"/>
      <c r="BH359" s="126"/>
      <c r="BI359" s="126"/>
      <c r="BJ359" s="126"/>
      <c r="BK359" s="126"/>
      <c r="BL359" s="126"/>
      <c r="BM359" s="126"/>
      <c r="BN359" s="126"/>
      <c r="BO359" s="126"/>
      <c r="BP359" s="126"/>
      <c r="BQ359" s="126"/>
      <c r="BR359" s="126"/>
      <c r="BS359" s="126"/>
      <c r="BT359" s="126"/>
      <c r="BU359" s="126"/>
      <c r="BV359" s="126"/>
      <c r="BW359" s="126"/>
      <c r="BX359" s="126"/>
      <c r="BY359" s="126"/>
      <c r="BZ359" s="126"/>
      <c r="CA359" s="126"/>
      <c r="CB359" s="126"/>
      <c r="CC359" s="126"/>
      <c r="CD359" s="126"/>
      <c r="CE359" s="126"/>
      <c r="CF359" s="126"/>
      <c r="CG359" s="126"/>
      <c r="CH359" s="126"/>
      <c r="CI359" s="126"/>
      <c r="CJ359" s="126"/>
      <c r="CK359" s="126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</row>
    <row r="360" spans="1:114" ht="12.75" customHeight="1" x14ac:dyDescent="0.2">
      <c r="A360" s="107">
        <v>41582</v>
      </c>
      <c r="B360" s="108">
        <v>91.889999000000003</v>
      </c>
      <c r="C360" s="108">
        <v>74.069999999999993</v>
      </c>
      <c r="D360" s="108">
        <v>77.059997999999993</v>
      </c>
      <c r="E360" s="108">
        <v>93.849997999999999</v>
      </c>
      <c r="F360" s="108">
        <v>40.419998</v>
      </c>
      <c r="G360" s="108">
        <v>40.57</v>
      </c>
      <c r="U360" s="89">
        <f t="shared" si="22"/>
        <v>0.10223219206393708</v>
      </c>
      <c r="V360" s="89"/>
      <c r="W360" s="126"/>
      <c r="X360" s="126">
        <f t="shared" si="23"/>
        <v>1.1608836224954455E-2</v>
      </c>
      <c r="Y360" s="126">
        <f t="shared" si="21"/>
        <v>-4.1506253707971071E-2</v>
      </c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  <c r="BD360" s="126"/>
      <c r="BE360" s="126"/>
      <c r="BF360" s="126"/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26"/>
      <c r="BR360" s="126"/>
      <c r="BS360" s="126"/>
      <c r="BT360" s="126"/>
      <c r="BU360" s="126"/>
      <c r="BV360" s="126"/>
      <c r="BW360" s="126"/>
      <c r="BX360" s="126"/>
      <c r="BY360" s="126"/>
      <c r="BZ360" s="126"/>
      <c r="CA360" s="126"/>
      <c r="CB360" s="126"/>
      <c r="CC360" s="126"/>
      <c r="CD360" s="126"/>
      <c r="CE360" s="126"/>
      <c r="CF360" s="126"/>
      <c r="CG360" s="126"/>
      <c r="CH360" s="126"/>
      <c r="CI360" s="126"/>
      <c r="CJ360" s="126"/>
      <c r="CK360" s="126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</row>
    <row r="361" spans="1:114" ht="12.75" customHeight="1" x14ac:dyDescent="0.2">
      <c r="A361" s="107">
        <v>41589</v>
      </c>
      <c r="B361" s="108">
        <v>93.440002000000007</v>
      </c>
      <c r="C361" s="108">
        <v>75.099997999999999</v>
      </c>
      <c r="D361" s="108">
        <v>78.730002999999996</v>
      </c>
      <c r="E361" s="108">
        <v>95.550003000000004</v>
      </c>
      <c r="F361" s="108">
        <v>41.049999</v>
      </c>
      <c r="G361" s="108">
        <v>41.610000999999997</v>
      </c>
      <c r="U361" s="89">
        <f t="shared" si="22"/>
        <v>0.11755954393867007</v>
      </c>
      <c r="V361" s="89"/>
      <c r="W361" s="126"/>
      <c r="X361" s="126">
        <f t="shared" si="23"/>
        <v>1.3905737815580022E-2</v>
      </c>
      <c r="Y361" s="126">
        <f t="shared" si="21"/>
        <v>-4.1467948184183867E-2</v>
      </c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  <c r="BD361" s="126"/>
      <c r="BE361" s="126"/>
      <c r="BF361" s="126"/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26"/>
      <c r="BR361" s="126"/>
      <c r="BS361" s="126"/>
      <c r="BT361" s="126"/>
      <c r="BU361" s="126"/>
      <c r="BV361" s="126"/>
      <c r="BW361" s="126"/>
      <c r="BX361" s="126"/>
      <c r="BY361" s="126"/>
      <c r="BZ361" s="126"/>
      <c r="CA361" s="126"/>
      <c r="CB361" s="126"/>
      <c r="CC361" s="126"/>
      <c r="CD361" s="126"/>
      <c r="CE361" s="126"/>
      <c r="CF361" s="126"/>
      <c r="CG361" s="126"/>
      <c r="CH361" s="126"/>
      <c r="CI361" s="126"/>
      <c r="CJ361" s="126"/>
      <c r="CK361" s="126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</row>
    <row r="362" spans="1:114" ht="12.75" customHeight="1" x14ac:dyDescent="0.2">
      <c r="A362" s="107">
        <v>41596</v>
      </c>
      <c r="B362" s="108">
        <v>93.730002999999996</v>
      </c>
      <c r="C362" s="108">
        <v>75.559997999999993</v>
      </c>
      <c r="D362" s="108">
        <v>78.680000000000007</v>
      </c>
      <c r="E362" s="108">
        <v>95.940002000000007</v>
      </c>
      <c r="F362" s="108">
        <v>41.040000999999997</v>
      </c>
      <c r="G362" s="108">
        <v>41.349997999999999</v>
      </c>
      <c r="U362" s="89">
        <f t="shared" si="22"/>
        <v>0.12440478233949914</v>
      </c>
      <c r="V362" s="89"/>
      <c r="W362" s="126"/>
      <c r="X362" s="126">
        <f t="shared" si="23"/>
        <v>6.1251666078605549E-3</v>
      </c>
      <c r="Y362" s="126">
        <f t="shared" si="21"/>
        <v>-4.1597743481250227E-2</v>
      </c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  <c r="BD362" s="126"/>
      <c r="BE362" s="126"/>
      <c r="BF362" s="126"/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26"/>
      <c r="BR362" s="126"/>
      <c r="BS362" s="126"/>
      <c r="BT362" s="126"/>
      <c r="BU362" s="126"/>
      <c r="BV362" s="126"/>
      <c r="BW362" s="126"/>
      <c r="BX362" s="126"/>
      <c r="BY362" s="126"/>
      <c r="BZ362" s="126"/>
      <c r="CA362" s="126"/>
      <c r="CB362" s="126"/>
      <c r="CC362" s="126"/>
      <c r="CD362" s="126"/>
      <c r="CE362" s="126"/>
      <c r="CF362" s="126"/>
      <c r="CG362" s="126"/>
      <c r="CH362" s="126"/>
      <c r="CI362" s="126"/>
      <c r="CJ362" s="126"/>
      <c r="CK362" s="126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</row>
    <row r="363" spans="1:114" ht="12.75" customHeight="1" x14ac:dyDescent="0.2">
      <c r="A363" s="107">
        <v>41603</v>
      </c>
      <c r="B363" s="108">
        <v>93.860000999999997</v>
      </c>
      <c r="C363" s="108">
        <v>75.309997999999993</v>
      </c>
      <c r="D363" s="108">
        <v>78.769997000000004</v>
      </c>
      <c r="E363" s="108">
        <v>96.529999000000004</v>
      </c>
      <c r="F363" s="108">
        <v>41.119999</v>
      </c>
      <c r="G363" s="108">
        <v>41.48</v>
      </c>
      <c r="U363" s="89">
        <f t="shared" si="22"/>
        <v>0.12068454407817897</v>
      </c>
      <c r="V363" s="89"/>
      <c r="W363" s="126"/>
      <c r="X363" s="126">
        <f t="shared" si="23"/>
        <v>-3.3086289917583223E-3</v>
      </c>
      <c r="Y363" s="126">
        <f t="shared" si="21"/>
        <v>-4.1755263956847796E-2</v>
      </c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  <c r="BF363" s="126"/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26"/>
      <c r="BR363" s="126"/>
      <c r="BS363" s="126"/>
      <c r="BT363" s="126"/>
      <c r="BU363" s="126"/>
      <c r="BV363" s="126"/>
      <c r="BW363" s="126"/>
      <c r="BX363" s="126"/>
      <c r="BY363" s="126"/>
      <c r="BZ363" s="126"/>
      <c r="CA363" s="126"/>
      <c r="CB363" s="126"/>
      <c r="CC363" s="126"/>
      <c r="CD363" s="126"/>
      <c r="CE363" s="126"/>
      <c r="CF363" s="126"/>
      <c r="CG363" s="126"/>
      <c r="CH363" s="126"/>
      <c r="CI363" s="126"/>
      <c r="CJ363" s="126"/>
      <c r="CK363" s="126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</row>
    <row r="364" spans="1:114" ht="12.75" customHeight="1" x14ac:dyDescent="0.2">
      <c r="A364" s="107">
        <v>41610</v>
      </c>
      <c r="B364" s="108">
        <v>93.860000999999997</v>
      </c>
      <c r="C364" s="108">
        <v>75.239998</v>
      </c>
      <c r="D364" s="108">
        <v>79.019997000000004</v>
      </c>
      <c r="E364" s="108">
        <v>96.18</v>
      </c>
      <c r="F364" s="108">
        <v>40.549999</v>
      </c>
      <c r="G364" s="108">
        <v>41.330002</v>
      </c>
      <c r="U364" s="89">
        <f t="shared" si="22"/>
        <v>0.11964287736500956</v>
      </c>
      <c r="V364" s="89"/>
      <c r="W364" s="126"/>
      <c r="X364" s="126">
        <f t="shared" si="23"/>
        <v>-9.2949146008469707E-4</v>
      </c>
      <c r="Y364" s="126">
        <f t="shared" si="21"/>
        <v>-4.171552328495038E-2</v>
      </c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  <c r="BD364" s="126"/>
      <c r="BE364" s="126"/>
      <c r="BF364" s="126"/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26"/>
      <c r="BR364" s="126"/>
      <c r="BS364" s="126"/>
      <c r="BT364" s="126"/>
      <c r="BU364" s="126"/>
      <c r="BV364" s="126"/>
      <c r="BW364" s="126"/>
      <c r="BX364" s="126"/>
      <c r="BY364" s="126"/>
      <c r="BZ364" s="126"/>
      <c r="CA364" s="126"/>
      <c r="CB364" s="126"/>
      <c r="CC364" s="126"/>
      <c r="CD364" s="126"/>
      <c r="CE364" s="126"/>
      <c r="CF364" s="126"/>
      <c r="CG364" s="126"/>
      <c r="CH364" s="126"/>
      <c r="CI364" s="126"/>
      <c r="CJ364" s="126"/>
      <c r="CK364" s="126"/>
      <c r="CL364" s="87"/>
      <c r="CM364" s="87"/>
      <c r="CN364" s="87"/>
      <c r="CO364" s="87"/>
      <c r="CP364" s="87"/>
      <c r="CQ364" s="87"/>
      <c r="CR364" s="87"/>
      <c r="CS364" s="87"/>
      <c r="CT364" s="87"/>
      <c r="CU364" s="87"/>
      <c r="CV364" s="87"/>
      <c r="CW364" s="87"/>
      <c r="CX364" s="87"/>
      <c r="CY364" s="87"/>
      <c r="CZ364" s="87"/>
      <c r="DA364" s="87"/>
      <c r="DB364" s="87"/>
      <c r="DC364" s="87"/>
      <c r="DD364" s="87"/>
      <c r="DE364" s="87"/>
      <c r="DF364" s="87"/>
      <c r="DG364" s="87"/>
      <c r="DH364" s="87"/>
      <c r="DI364" s="87"/>
      <c r="DJ364" s="87"/>
    </row>
    <row r="365" spans="1:114" ht="12.75" customHeight="1" x14ac:dyDescent="0.2">
      <c r="A365" s="107">
        <v>41617</v>
      </c>
      <c r="B365" s="108">
        <v>92.459998999999996</v>
      </c>
      <c r="C365" s="108">
        <v>73.989998</v>
      </c>
      <c r="D365" s="108">
        <v>77.839995999999999</v>
      </c>
      <c r="E365" s="108">
        <v>94.849997999999999</v>
      </c>
      <c r="F365" s="108">
        <v>39.759998000000003</v>
      </c>
      <c r="G365" s="108">
        <v>40.340000000000003</v>
      </c>
      <c r="U365" s="89">
        <f t="shared" si="22"/>
        <v>0.10104168605840869</v>
      </c>
      <c r="V365" s="89"/>
      <c r="W365" s="126"/>
      <c r="X365" s="126">
        <f t="shared" si="23"/>
        <v>-1.661350389722227E-2</v>
      </c>
      <c r="Y365" s="126">
        <f t="shared" si="21"/>
        <v>-4.1977693968606483E-2</v>
      </c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  <c r="BD365" s="126"/>
      <c r="BE365" s="126"/>
      <c r="BF365" s="126"/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26"/>
      <c r="BR365" s="126"/>
      <c r="BS365" s="126"/>
      <c r="BT365" s="126"/>
      <c r="BU365" s="126"/>
      <c r="BV365" s="126"/>
      <c r="BW365" s="126"/>
      <c r="BX365" s="126"/>
      <c r="BY365" s="126"/>
      <c r="BZ365" s="126"/>
      <c r="CA365" s="126"/>
      <c r="CB365" s="126"/>
      <c r="CC365" s="126"/>
      <c r="CD365" s="126"/>
      <c r="CE365" s="126"/>
      <c r="CF365" s="126"/>
      <c r="CG365" s="126"/>
      <c r="CH365" s="126"/>
      <c r="CI365" s="126"/>
      <c r="CJ365" s="126"/>
      <c r="CK365" s="126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</row>
    <row r="366" spans="1:114" ht="12.75" customHeight="1" x14ac:dyDescent="0.2">
      <c r="A366" s="107">
        <v>41624</v>
      </c>
      <c r="B366" s="108">
        <v>94.330001999999993</v>
      </c>
      <c r="C366" s="108">
        <v>75.760002</v>
      </c>
      <c r="D366" s="108">
        <v>79.559997999999993</v>
      </c>
      <c r="E366" s="108">
        <v>97.449996999999996</v>
      </c>
      <c r="F366" s="108">
        <v>40.470001000000003</v>
      </c>
      <c r="G366" s="108">
        <v>39.950001</v>
      </c>
      <c r="U366" s="89">
        <f t="shared" si="22"/>
        <v>0.12738103247236765</v>
      </c>
      <c r="V366" s="89"/>
      <c r="W366" s="126"/>
      <c r="X366" s="126">
        <f t="shared" si="23"/>
        <v>2.3922206350107E-2</v>
      </c>
      <c r="Y366" s="126">
        <f t="shared" si="21"/>
        <v>-4.1301014061846872E-2</v>
      </c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  <c r="BD366" s="126"/>
      <c r="BE366" s="126"/>
      <c r="BF366" s="126"/>
      <c r="BG366" s="126"/>
      <c r="BH366" s="126"/>
      <c r="BI366" s="126"/>
      <c r="BJ366" s="126"/>
      <c r="BK366" s="126"/>
      <c r="BL366" s="126"/>
      <c r="BM366" s="126"/>
      <c r="BN366" s="126"/>
      <c r="BO366" s="126"/>
      <c r="BP366" s="126"/>
      <c r="BQ366" s="126"/>
      <c r="BR366" s="126"/>
      <c r="BS366" s="126"/>
      <c r="BT366" s="126"/>
      <c r="BU366" s="126"/>
      <c r="BV366" s="126"/>
      <c r="BW366" s="126"/>
      <c r="BX366" s="126"/>
      <c r="BY366" s="126"/>
      <c r="BZ366" s="126"/>
      <c r="CA366" s="126"/>
      <c r="CB366" s="126"/>
      <c r="CC366" s="126"/>
      <c r="CD366" s="126"/>
      <c r="CE366" s="126"/>
      <c r="CF366" s="126"/>
      <c r="CG366" s="126"/>
      <c r="CH366" s="126"/>
      <c r="CI366" s="126"/>
      <c r="CJ366" s="126"/>
      <c r="CK366" s="126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</row>
    <row r="367" spans="1:114" ht="12.75" customHeight="1" x14ac:dyDescent="0.2">
      <c r="A367" s="107">
        <v>41631</v>
      </c>
      <c r="B367" s="108">
        <v>95.540001000000004</v>
      </c>
      <c r="C367" s="108">
        <v>76.160004000000001</v>
      </c>
      <c r="D367" s="108">
        <v>79.230002999999996</v>
      </c>
      <c r="E367" s="108">
        <v>96.980002999999996</v>
      </c>
      <c r="F367" s="108">
        <v>41.389999000000003</v>
      </c>
      <c r="G367" s="108">
        <v>40.669998</v>
      </c>
      <c r="U367" s="89">
        <f t="shared" si="22"/>
        <v>0.13333344345238585</v>
      </c>
      <c r="V367" s="89"/>
      <c r="W367" s="126"/>
      <c r="X367" s="126">
        <f t="shared" si="23"/>
        <v>5.2798573051779929E-3</v>
      </c>
      <c r="Y367" s="126">
        <f t="shared" si="21"/>
        <v>-4.1611851470735595E-2</v>
      </c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  <c r="BD367" s="126"/>
      <c r="BE367" s="126"/>
      <c r="BF367" s="126"/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26"/>
      <c r="BR367" s="126"/>
      <c r="BS367" s="126"/>
      <c r="BT367" s="126"/>
      <c r="BU367" s="126"/>
      <c r="BV367" s="126"/>
      <c r="BW367" s="126"/>
      <c r="BX367" s="126"/>
      <c r="BY367" s="126"/>
      <c r="BZ367" s="126"/>
      <c r="CA367" s="126"/>
      <c r="CB367" s="126"/>
      <c r="CC367" s="126"/>
      <c r="CD367" s="126"/>
      <c r="CE367" s="126"/>
      <c r="CF367" s="126"/>
      <c r="CG367" s="126"/>
      <c r="CH367" s="126"/>
      <c r="CI367" s="126"/>
      <c r="CJ367" s="126"/>
      <c r="CK367" s="126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</row>
    <row r="368" spans="1:114" ht="12.75" customHeight="1" x14ac:dyDescent="0.2">
      <c r="A368" s="107">
        <v>41638</v>
      </c>
      <c r="B368" s="108">
        <v>95.059997999999993</v>
      </c>
      <c r="C368" s="108">
        <v>75.760002</v>
      </c>
      <c r="D368" s="108">
        <v>79</v>
      </c>
      <c r="E368" s="108">
        <v>96.639999000000003</v>
      </c>
      <c r="F368" s="108">
        <v>40.990001999999997</v>
      </c>
      <c r="G368" s="108">
        <v>39.650002000000001</v>
      </c>
      <c r="U368" s="89">
        <f t="shared" si="22"/>
        <v>0.12738103247236765</v>
      </c>
      <c r="V368" s="89"/>
      <c r="W368" s="126"/>
      <c r="X368" s="126">
        <f t="shared" si="23"/>
        <v>-5.2521268249933195E-3</v>
      </c>
      <c r="Y368" s="126">
        <f t="shared" si="21"/>
        <v>-4.1787735345778822E-2</v>
      </c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  <c r="BD368" s="126"/>
      <c r="BE368" s="126"/>
      <c r="BF368" s="126"/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26"/>
      <c r="BR368" s="126"/>
      <c r="BS368" s="126"/>
      <c r="BT368" s="126"/>
      <c r="BU368" s="126"/>
      <c r="BV368" s="126"/>
      <c r="BW368" s="126"/>
      <c r="BX368" s="126"/>
      <c r="BY368" s="126"/>
      <c r="BZ368" s="126"/>
      <c r="CA368" s="126"/>
      <c r="CB368" s="126"/>
      <c r="CC368" s="126"/>
      <c r="CD368" s="126"/>
      <c r="CE368" s="126"/>
      <c r="CF368" s="126"/>
      <c r="CG368" s="126"/>
      <c r="CH368" s="126"/>
      <c r="CI368" s="126"/>
      <c r="CJ368" s="126"/>
      <c r="CK368" s="126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</row>
    <row r="369" spans="1:114" ht="12.75" customHeight="1" x14ac:dyDescent="0.2">
      <c r="A369" s="107">
        <v>41645</v>
      </c>
      <c r="B369" s="108">
        <v>95.839995999999999</v>
      </c>
      <c r="C369" s="108">
        <v>76.269997000000004</v>
      </c>
      <c r="D369" s="108">
        <v>80.099997999999999</v>
      </c>
      <c r="E369" s="108">
        <v>97.5</v>
      </c>
      <c r="F369" s="108">
        <v>41.459999000000003</v>
      </c>
      <c r="G369" s="108">
        <v>39.869999</v>
      </c>
      <c r="U369" s="89">
        <f t="shared" si="22"/>
        <v>0.13497024412069547</v>
      </c>
      <c r="V369" s="89"/>
      <c r="W369" s="126"/>
      <c r="X369" s="126">
        <f t="shared" si="23"/>
        <v>6.7317184072936964E-3</v>
      </c>
      <c r="Y369" s="126">
        <f t="shared" si="21"/>
        <v>-4.1587621083977296E-2</v>
      </c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  <c r="BD369" s="126"/>
      <c r="BE369" s="126"/>
      <c r="BF369" s="126"/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26"/>
      <c r="BR369" s="126"/>
      <c r="BS369" s="126"/>
      <c r="BT369" s="126"/>
      <c r="BU369" s="126"/>
      <c r="BV369" s="126"/>
      <c r="BW369" s="126"/>
      <c r="BX369" s="126"/>
      <c r="BY369" s="126"/>
      <c r="BZ369" s="126"/>
      <c r="CA369" s="126"/>
      <c r="CB369" s="126"/>
      <c r="CC369" s="126"/>
      <c r="CD369" s="126"/>
      <c r="CE369" s="126"/>
      <c r="CF369" s="126"/>
      <c r="CG369" s="126"/>
      <c r="CH369" s="126"/>
      <c r="CI369" s="126"/>
      <c r="CJ369" s="126"/>
      <c r="CK369" s="126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</row>
    <row r="370" spans="1:114" ht="12.75" customHeight="1" x14ac:dyDescent="0.2">
      <c r="A370" s="107">
        <v>41652</v>
      </c>
      <c r="B370" s="108">
        <v>95.709998999999996</v>
      </c>
      <c r="C370" s="108">
        <v>75.940002000000007</v>
      </c>
      <c r="D370" s="108">
        <v>79.940002000000007</v>
      </c>
      <c r="E370" s="108">
        <v>97.480002999999996</v>
      </c>
      <c r="F370" s="108">
        <v>41.450001</v>
      </c>
      <c r="G370" s="108">
        <v>39.439999</v>
      </c>
      <c r="U370" s="89">
        <f t="shared" si="22"/>
        <v>0.13005960402051819</v>
      </c>
      <c r="V370" s="89"/>
      <c r="W370" s="126"/>
      <c r="X370" s="126">
        <f t="shared" si="23"/>
        <v>-4.3266685850269493E-3</v>
      </c>
      <c r="Y370" s="126">
        <f t="shared" si="21"/>
        <v>-4.1772272214234879E-2</v>
      </c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  <c r="BD370" s="126"/>
      <c r="BE370" s="126"/>
      <c r="BF370" s="126"/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26"/>
      <c r="BR370" s="126"/>
      <c r="BS370" s="126"/>
      <c r="BT370" s="126"/>
      <c r="BU370" s="126"/>
      <c r="BV370" s="126"/>
      <c r="BW370" s="126"/>
      <c r="BX370" s="126"/>
      <c r="BY370" s="126"/>
      <c r="BZ370" s="126"/>
      <c r="CA370" s="126"/>
      <c r="CB370" s="126"/>
      <c r="CC370" s="126"/>
      <c r="CD370" s="126"/>
      <c r="CE370" s="126"/>
      <c r="CF370" s="126"/>
      <c r="CG370" s="126"/>
      <c r="CH370" s="126"/>
      <c r="CI370" s="126"/>
      <c r="CJ370" s="126"/>
      <c r="CK370" s="126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</row>
    <row r="371" spans="1:114" ht="12.75" customHeight="1" x14ac:dyDescent="0.2">
      <c r="A371" s="107">
        <v>41660</v>
      </c>
      <c r="B371" s="108">
        <v>93.32</v>
      </c>
      <c r="C371" s="108">
        <v>73.830001999999993</v>
      </c>
      <c r="D371" s="108">
        <v>77.819999999999993</v>
      </c>
      <c r="E371" s="108">
        <v>95.110000999999997</v>
      </c>
      <c r="F371" s="108">
        <v>40.209999000000003</v>
      </c>
      <c r="G371" s="108">
        <v>37.959999000000003</v>
      </c>
      <c r="U371" s="89">
        <f t="shared" si="22"/>
        <v>9.8660793094975885E-2</v>
      </c>
      <c r="V371" s="89"/>
      <c r="W371" s="126"/>
      <c r="X371" s="126">
        <f t="shared" si="23"/>
        <v>-2.778509276310015E-2</v>
      </c>
      <c r="Y371" s="126">
        <f t="shared" si="21"/>
        <v>-4.2164706073949322E-2</v>
      </c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  <c r="BD371" s="126"/>
      <c r="BE371" s="126"/>
      <c r="BF371" s="126"/>
      <c r="BG371" s="126"/>
      <c r="BH371" s="126"/>
      <c r="BI371" s="126"/>
      <c r="BJ371" s="126"/>
      <c r="BK371" s="126"/>
      <c r="BL371" s="126"/>
      <c r="BM371" s="126"/>
      <c r="BN371" s="126"/>
      <c r="BO371" s="126"/>
      <c r="BP371" s="126"/>
      <c r="BQ371" s="126"/>
      <c r="BR371" s="126"/>
      <c r="BS371" s="126"/>
      <c r="BT371" s="126"/>
      <c r="BU371" s="126"/>
      <c r="BV371" s="126"/>
      <c r="BW371" s="126"/>
      <c r="BX371" s="126"/>
      <c r="BY371" s="126"/>
      <c r="BZ371" s="126"/>
      <c r="CA371" s="126"/>
      <c r="CB371" s="126"/>
      <c r="CC371" s="126"/>
      <c r="CD371" s="126"/>
      <c r="CE371" s="126"/>
      <c r="CF371" s="126"/>
      <c r="CG371" s="126"/>
      <c r="CH371" s="126"/>
      <c r="CI371" s="126"/>
      <c r="CJ371" s="126"/>
      <c r="CK371" s="126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</row>
    <row r="372" spans="1:114" ht="12.75" customHeight="1" x14ac:dyDescent="0.2">
      <c r="A372" s="107">
        <v>41666</v>
      </c>
      <c r="B372" s="108">
        <v>92.879997000000003</v>
      </c>
      <c r="C372" s="108">
        <v>73.569999999999993</v>
      </c>
      <c r="D372" s="108">
        <v>77.720000999999996</v>
      </c>
      <c r="E372" s="108">
        <v>94.660004000000001</v>
      </c>
      <c r="F372" s="108">
        <v>39.509998000000003</v>
      </c>
      <c r="G372" s="108">
        <v>37.669998</v>
      </c>
      <c r="U372" s="89">
        <f t="shared" si="22"/>
        <v>9.4791715541296728E-2</v>
      </c>
      <c r="V372" s="89"/>
      <c r="W372" s="126"/>
      <c r="X372" s="126">
        <f t="shared" si="23"/>
        <v>-3.5216306779999318E-3</v>
      </c>
      <c r="Y372" s="126">
        <f t="shared" si="21"/>
        <v>-4.1758822394453735E-2</v>
      </c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  <c r="BD372" s="126"/>
      <c r="BE372" s="126"/>
      <c r="BF372" s="126"/>
      <c r="BG372" s="126"/>
      <c r="BH372" s="126"/>
      <c r="BI372" s="126"/>
      <c r="BJ372" s="126"/>
      <c r="BK372" s="126"/>
      <c r="BL372" s="126"/>
      <c r="BM372" s="126"/>
      <c r="BN372" s="126"/>
      <c r="BO372" s="126"/>
      <c r="BP372" s="126"/>
      <c r="BQ372" s="126"/>
      <c r="BR372" s="126"/>
      <c r="BS372" s="126"/>
      <c r="BT372" s="126"/>
      <c r="BU372" s="126"/>
      <c r="BV372" s="126"/>
      <c r="BW372" s="126"/>
      <c r="BX372" s="126"/>
      <c r="BY372" s="126"/>
      <c r="BZ372" s="126"/>
      <c r="CA372" s="126"/>
      <c r="CB372" s="126"/>
      <c r="CC372" s="126"/>
      <c r="CD372" s="126"/>
      <c r="CE372" s="126"/>
      <c r="CF372" s="126"/>
      <c r="CG372" s="126"/>
      <c r="CH372" s="126"/>
      <c r="CI372" s="126"/>
      <c r="CJ372" s="126"/>
      <c r="CK372" s="126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</row>
    <row r="373" spans="1:114" ht="12.75" customHeight="1" x14ac:dyDescent="0.2">
      <c r="A373" s="107">
        <v>41673</v>
      </c>
      <c r="B373" s="108">
        <v>93.550003000000004</v>
      </c>
      <c r="C373" s="108">
        <v>73.879997000000003</v>
      </c>
      <c r="D373" s="108">
        <v>77.940002000000007</v>
      </c>
      <c r="E373" s="108">
        <v>93.980002999999996</v>
      </c>
      <c r="F373" s="108">
        <v>40.400002000000001</v>
      </c>
      <c r="G373" s="108">
        <v>38.279998999999997</v>
      </c>
      <c r="U373" s="89">
        <f t="shared" si="22"/>
        <v>9.940476634247486E-2</v>
      </c>
      <c r="V373" s="89"/>
      <c r="W373" s="126"/>
      <c r="X373" s="126">
        <f t="shared" si="23"/>
        <v>4.2136332744326932E-3</v>
      </c>
      <c r="Y373" s="126">
        <f t="shared" si="21"/>
        <v>-4.1629648302803725E-2</v>
      </c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  <c r="BF373" s="126"/>
      <c r="BG373" s="126"/>
      <c r="BH373" s="126"/>
      <c r="BI373" s="126"/>
      <c r="BJ373" s="126"/>
      <c r="BK373" s="126"/>
      <c r="BL373" s="126"/>
      <c r="BM373" s="126"/>
      <c r="BN373" s="126"/>
      <c r="BO373" s="126"/>
      <c r="BP373" s="126"/>
      <c r="BQ373" s="126"/>
      <c r="BR373" s="126"/>
      <c r="BS373" s="126"/>
      <c r="BT373" s="126"/>
      <c r="BU373" s="126"/>
      <c r="BV373" s="126"/>
      <c r="BW373" s="126"/>
      <c r="BX373" s="126"/>
      <c r="BY373" s="126"/>
      <c r="BZ373" s="126"/>
      <c r="CA373" s="126"/>
      <c r="CB373" s="126"/>
      <c r="CC373" s="126"/>
      <c r="CD373" s="126"/>
      <c r="CE373" s="126"/>
      <c r="CF373" s="126"/>
      <c r="CG373" s="126"/>
      <c r="CH373" s="126"/>
      <c r="CI373" s="126"/>
      <c r="CJ373" s="126"/>
      <c r="CK373" s="126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</row>
    <row r="374" spans="1:114" ht="12.75" customHeight="1" x14ac:dyDescent="0.2">
      <c r="A374" s="107">
        <v>41680</v>
      </c>
      <c r="B374" s="108">
        <v>95.900002000000001</v>
      </c>
      <c r="C374" s="108">
        <v>75.610000999999997</v>
      </c>
      <c r="D374" s="108">
        <v>79.919998000000007</v>
      </c>
      <c r="E374" s="108">
        <v>96.790001000000004</v>
      </c>
      <c r="F374" s="108">
        <v>41.23</v>
      </c>
      <c r="G374" s="108">
        <v>39.099997999999999</v>
      </c>
      <c r="U374" s="89">
        <f t="shared" si="22"/>
        <v>0.12514887463462232</v>
      </c>
      <c r="V374" s="89"/>
      <c r="W374" s="126"/>
      <c r="X374" s="126">
        <f t="shared" si="23"/>
        <v>2.341640593190597E-2</v>
      </c>
      <c r="Y374" s="126">
        <f t="shared" si="21"/>
        <v>-4.1309439387828599E-2</v>
      </c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  <c r="BD374" s="126"/>
      <c r="BE374" s="126"/>
      <c r="BF374" s="126"/>
      <c r="BG374" s="126"/>
      <c r="BH374" s="126"/>
      <c r="BI374" s="126"/>
      <c r="BJ374" s="126"/>
      <c r="BK374" s="126"/>
      <c r="BL374" s="126"/>
      <c r="BM374" s="126"/>
      <c r="BN374" s="126"/>
      <c r="BO374" s="126"/>
      <c r="BP374" s="126"/>
      <c r="BQ374" s="126"/>
      <c r="BR374" s="126"/>
      <c r="BS374" s="126"/>
      <c r="BT374" s="126"/>
      <c r="BU374" s="126"/>
      <c r="BV374" s="126"/>
      <c r="BW374" s="126"/>
      <c r="BX374" s="126"/>
      <c r="BY374" s="126"/>
      <c r="BZ374" s="126"/>
      <c r="CA374" s="126"/>
      <c r="CB374" s="126"/>
      <c r="CC374" s="126"/>
      <c r="CD374" s="126"/>
      <c r="CE374" s="126"/>
      <c r="CF374" s="126"/>
      <c r="CG374" s="126"/>
      <c r="CH374" s="126"/>
      <c r="CI374" s="126"/>
      <c r="CJ374" s="126"/>
      <c r="CK374" s="126"/>
      <c r="CL374" s="87"/>
      <c r="CM374" s="87"/>
      <c r="CN374" s="87"/>
      <c r="CO374" s="87"/>
      <c r="CP374" s="87"/>
      <c r="CQ374" s="87"/>
      <c r="CR374" s="87"/>
      <c r="CS374" s="87"/>
      <c r="CT374" s="87"/>
      <c r="CU374" s="87"/>
      <c r="CV374" s="87"/>
      <c r="CW374" s="87"/>
      <c r="CX374" s="87"/>
      <c r="CY374" s="87"/>
      <c r="CZ374" s="87"/>
      <c r="DA374" s="87"/>
      <c r="DB374" s="87"/>
      <c r="DC374" s="87"/>
      <c r="DD374" s="87"/>
      <c r="DE374" s="87"/>
      <c r="DF374" s="87"/>
      <c r="DG374" s="87"/>
      <c r="DH374" s="87"/>
      <c r="DI374" s="87"/>
      <c r="DJ374" s="87"/>
    </row>
    <row r="375" spans="1:114" ht="12.75" customHeight="1" x14ac:dyDescent="0.2">
      <c r="A375" s="107">
        <v>41688</v>
      </c>
      <c r="B375" s="108">
        <v>96.099997999999999</v>
      </c>
      <c r="C375" s="108">
        <v>75.599997999999999</v>
      </c>
      <c r="D375" s="108">
        <v>80.879997000000003</v>
      </c>
      <c r="E375" s="108">
        <v>97.510002</v>
      </c>
      <c r="F375" s="108">
        <v>41.5</v>
      </c>
      <c r="G375" s="108">
        <v>39.07</v>
      </c>
      <c r="U375" s="89">
        <f t="shared" si="22"/>
        <v>0.12500002046131042</v>
      </c>
      <c r="V375" s="89"/>
      <c r="W375" s="126"/>
      <c r="X375" s="126">
        <f t="shared" si="23"/>
        <v>-1.3229731342023765E-4</v>
      </c>
      <c r="Y375" s="126">
        <f t="shared" si="21"/>
        <v>-4.1702209380886465E-2</v>
      </c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  <c r="BF375" s="126"/>
      <c r="BG375" s="126"/>
      <c r="BH375" s="126"/>
      <c r="BI375" s="126"/>
      <c r="BJ375" s="126"/>
      <c r="BK375" s="126"/>
      <c r="BL375" s="126"/>
      <c r="BM375" s="126"/>
      <c r="BN375" s="126"/>
      <c r="BO375" s="126"/>
      <c r="BP375" s="126"/>
      <c r="BQ375" s="126"/>
      <c r="BR375" s="126"/>
      <c r="BS375" s="126"/>
      <c r="BT375" s="126"/>
      <c r="BU375" s="126"/>
      <c r="BV375" s="126"/>
      <c r="BW375" s="126"/>
      <c r="BX375" s="126"/>
      <c r="BY375" s="126"/>
      <c r="BZ375" s="126"/>
      <c r="CA375" s="126"/>
      <c r="CB375" s="126"/>
      <c r="CC375" s="126"/>
      <c r="CD375" s="126"/>
      <c r="CE375" s="126"/>
      <c r="CF375" s="126"/>
      <c r="CG375" s="126"/>
      <c r="CH375" s="126"/>
      <c r="CI375" s="126"/>
      <c r="CJ375" s="126"/>
      <c r="CK375" s="126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</row>
    <row r="376" spans="1:114" ht="12.75" customHeight="1" x14ac:dyDescent="0.2">
      <c r="A376" s="107">
        <v>41694</v>
      </c>
      <c r="B376" s="108">
        <v>97.400002000000001</v>
      </c>
      <c r="C376" s="108">
        <v>76.489998</v>
      </c>
      <c r="D376" s="108">
        <v>81.910004000000001</v>
      </c>
      <c r="E376" s="108">
        <v>99.360000999999997</v>
      </c>
      <c r="F376" s="108">
        <v>41.860000999999997</v>
      </c>
      <c r="G376" s="108">
        <v>38.889999000000003</v>
      </c>
      <c r="U376" s="89">
        <f t="shared" si="22"/>
        <v>0.13824406867161021</v>
      </c>
      <c r="V376" s="89"/>
      <c r="W376" s="126"/>
      <c r="X376" s="126">
        <f t="shared" si="23"/>
        <v>1.1772487083928196E-2</v>
      </c>
      <c r="Y376" s="126">
        <f t="shared" si="21"/>
        <v>-4.1503524181691585E-2</v>
      </c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  <c r="BD376" s="126"/>
      <c r="BE376" s="126"/>
      <c r="BF376" s="126"/>
      <c r="BG376" s="126"/>
      <c r="BH376" s="126"/>
      <c r="BI376" s="126"/>
      <c r="BJ376" s="126"/>
      <c r="BK376" s="126"/>
      <c r="BL376" s="126"/>
      <c r="BM376" s="126"/>
      <c r="BN376" s="126"/>
      <c r="BO376" s="126"/>
      <c r="BP376" s="126"/>
      <c r="BQ376" s="126"/>
      <c r="BR376" s="126"/>
      <c r="BS376" s="126"/>
      <c r="BT376" s="126"/>
      <c r="BU376" s="126"/>
      <c r="BV376" s="126"/>
      <c r="BW376" s="126"/>
      <c r="BX376" s="126"/>
      <c r="BY376" s="126"/>
      <c r="BZ376" s="126"/>
      <c r="CA376" s="126"/>
      <c r="CB376" s="126"/>
      <c r="CC376" s="126"/>
      <c r="CD376" s="126"/>
      <c r="CE376" s="126"/>
      <c r="CF376" s="126"/>
      <c r="CG376" s="126"/>
      <c r="CH376" s="126"/>
      <c r="CI376" s="126"/>
      <c r="CJ376" s="126"/>
      <c r="CK376" s="126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</row>
    <row r="377" spans="1:114" ht="12.75" customHeight="1" x14ac:dyDescent="0.2">
      <c r="A377" s="107">
        <v>41701</v>
      </c>
      <c r="B377" s="108">
        <v>98.379997000000003</v>
      </c>
      <c r="C377" s="108">
        <v>77.510002</v>
      </c>
      <c r="D377" s="108">
        <v>82.459998999999996</v>
      </c>
      <c r="E377" s="108">
        <v>100.800003</v>
      </c>
      <c r="F377" s="108">
        <v>41.98</v>
      </c>
      <c r="G377" s="108">
        <v>38.950001</v>
      </c>
      <c r="U377" s="89">
        <f t="shared" si="22"/>
        <v>0.15342270030160865</v>
      </c>
      <c r="V377" s="89"/>
      <c r="W377" s="126"/>
      <c r="X377" s="126">
        <f t="shared" si="23"/>
        <v>1.3335129123679623E-2</v>
      </c>
      <c r="Y377" s="126">
        <f t="shared" si="21"/>
        <v>-4.1477463363026303E-2</v>
      </c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  <c r="BF377" s="126"/>
      <c r="BG377" s="126"/>
      <c r="BH377" s="126"/>
      <c r="BI377" s="126"/>
      <c r="BJ377" s="126"/>
      <c r="BK377" s="126"/>
      <c r="BL377" s="126"/>
      <c r="BM377" s="126"/>
      <c r="BN377" s="126"/>
      <c r="BO377" s="126"/>
      <c r="BP377" s="126"/>
      <c r="BQ377" s="126"/>
      <c r="BR377" s="126"/>
      <c r="BS377" s="126"/>
      <c r="BT377" s="126"/>
      <c r="BU377" s="126"/>
      <c r="BV377" s="126"/>
      <c r="BW377" s="126"/>
      <c r="BX377" s="126"/>
      <c r="BY377" s="126"/>
      <c r="BZ377" s="126"/>
      <c r="CA377" s="126"/>
      <c r="CB377" s="126"/>
      <c r="CC377" s="126"/>
      <c r="CD377" s="126"/>
      <c r="CE377" s="126"/>
      <c r="CF377" s="126"/>
      <c r="CG377" s="126"/>
      <c r="CH377" s="126"/>
      <c r="CI377" s="126"/>
      <c r="CJ377" s="126"/>
      <c r="CK377" s="126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</row>
    <row r="378" spans="1:114" ht="12.75" customHeight="1" x14ac:dyDescent="0.2">
      <c r="A378" s="107">
        <v>41708</v>
      </c>
      <c r="B378" s="108">
        <v>96.580001999999993</v>
      </c>
      <c r="C378" s="108">
        <v>76.139999000000003</v>
      </c>
      <c r="D378" s="108">
        <v>81.099997999999999</v>
      </c>
      <c r="E378" s="108">
        <v>99.18</v>
      </c>
      <c r="F378" s="108">
        <v>40.400002000000001</v>
      </c>
      <c r="G378" s="108">
        <v>38.009998000000003</v>
      </c>
      <c r="U378" s="89">
        <f t="shared" si="22"/>
        <v>0.13303574998671519</v>
      </c>
      <c r="V378" s="89"/>
      <c r="W378" s="126"/>
      <c r="X378" s="126">
        <f t="shared" si="23"/>
        <v>-1.7675176940390225E-2</v>
      </c>
      <c r="Y378" s="126">
        <f t="shared" si="21"/>
        <v>-4.1995456680825514E-2</v>
      </c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  <c r="BD378" s="126"/>
      <c r="BE378" s="126"/>
      <c r="BF378" s="126"/>
      <c r="BG378" s="126"/>
      <c r="BH378" s="126"/>
      <c r="BI378" s="126"/>
      <c r="BJ378" s="126"/>
      <c r="BK378" s="126"/>
      <c r="BL378" s="126"/>
      <c r="BM378" s="126"/>
      <c r="BN378" s="126"/>
      <c r="BO378" s="126"/>
      <c r="BP378" s="126"/>
      <c r="BQ378" s="126"/>
      <c r="BR378" s="126"/>
      <c r="BS378" s="126"/>
      <c r="BT378" s="126"/>
      <c r="BU378" s="126"/>
      <c r="BV378" s="126"/>
      <c r="BW378" s="126"/>
      <c r="BX378" s="126"/>
      <c r="BY378" s="126"/>
      <c r="BZ378" s="126"/>
      <c r="CA378" s="126"/>
      <c r="CB378" s="126"/>
      <c r="CC378" s="126"/>
      <c r="CD378" s="126"/>
      <c r="CE378" s="126"/>
      <c r="CF378" s="126"/>
      <c r="CG378" s="126"/>
      <c r="CH378" s="126"/>
      <c r="CI378" s="126"/>
      <c r="CJ378" s="126"/>
      <c r="CK378" s="126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</row>
    <row r="379" spans="1:114" ht="12.75" customHeight="1" x14ac:dyDescent="0.2">
      <c r="A379" s="107">
        <v>41715</v>
      </c>
      <c r="B379" s="108">
        <v>97.75</v>
      </c>
      <c r="C379" s="108">
        <v>77.529999000000004</v>
      </c>
      <c r="D379" s="108">
        <v>82.220000999999996</v>
      </c>
      <c r="E379" s="108">
        <v>100.80999799999999</v>
      </c>
      <c r="F379" s="108">
        <v>40.409999999999997</v>
      </c>
      <c r="G379" s="108">
        <v>38.650002000000001</v>
      </c>
      <c r="U379" s="89">
        <f t="shared" si="22"/>
        <v>0.15372027471965533</v>
      </c>
      <c r="V379" s="89"/>
      <c r="W379" s="126"/>
      <c r="X379" s="126">
        <f t="shared" si="23"/>
        <v>1.8255844736746019E-2</v>
      </c>
      <c r="Y379" s="126">
        <f t="shared" si="21"/>
        <v>-4.1395427280345475E-2</v>
      </c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  <c r="BF379" s="126"/>
      <c r="BG379" s="126"/>
      <c r="BH379" s="126"/>
      <c r="BI379" s="126"/>
      <c r="BJ379" s="126"/>
      <c r="BK379" s="126"/>
      <c r="BL379" s="126"/>
      <c r="BM379" s="126"/>
      <c r="BN379" s="126"/>
      <c r="BO379" s="126"/>
      <c r="BP379" s="126"/>
      <c r="BQ379" s="126"/>
      <c r="BR379" s="126"/>
      <c r="BS379" s="126"/>
      <c r="BT379" s="126"/>
      <c r="BU379" s="126"/>
      <c r="BV379" s="126"/>
      <c r="BW379" s="126"/>
      <c r="BX379" s="126"/>
      <c r="BY379" s="126"/>
      <c r="BZ379" s="126"/>
      <c r="CA379" s="126"/>
      <c r="CB379" s="126"/>
      <c r="CC379" s="126"/>
      <c r="CD379" s="126"/>
      <c r="CE379" s="126"/>
      <c r="CF379" s="126"/>
      <c r="CG379" s="126"/>
      <c r="CH379" s="126"/>
      <c r="CI379" s="126"/>
      <c r="CJ379" s="126"/>
      <c r="CK379" s="126"/>
      <c r="CL379" s="87"/>
      <c r="CM379" s="87"/>
      <c r="CN379" s="87"/>
      <c r="CO379" s="87"/>
      <c r="CP379" s="87"/>
      <c r="CQ379" s="87"/>
      <c r="CR379" s="87"/>
      <c r="CS379" s="87"/>
      <c r="CT379" s="87"/>
      <c r="CU379" s="87"/>
      <c r="CV379" s="87"/>
      <c r="CW379" s="87"/>
      <c r="CX379" s="87"/>
      <c r="CY379" s="87"/>
      <c r="CZ379" s="87"/>
      <c r="DA379" s="87"/>
      <c r="DB379" s="87"/>
      <c r="DC379" s="87"/>
      <c r="DD379" s="87"/>
      <c r="DE379" s="87"/>
      <c r="DF379" s="87"/>
      <c r="DG379" s="87"/>
      <c r="DH379" s="87"/>
      <c r="DI379" s="87"/>
      <c r="DJ379" s="87"/>
    </row>
    <row r="380" spans="1:114" ht="12.75" customHeight="1" x14ac:dyDescent="0.2">
      <c r="A380" s="107">
        <v>41722</v>
      </c>
      <c r="B380" s="108">
        <v>96.519997000000004</v>
      </c>
      <c r="C380" s="108">
        <v>77.379997000000003</v>
      </c>
      <c r="D380" s="108">
        <v>81.809997999999993</v>
      </c>
      <c r="E380" s="108">
        <v>99</v>
      </c>
      <c r="F380" s="108">
        <v>41.040000999999997</v>
      </c>
      <c r="G380" s="108">
        <v>40.279998999999997</v>
      </c>
      <c r="U380" s="89">
        <f t="shared" si="22"/>
        <v>0.15148810200095708</v>
      </c>
      <c r="V380" s="89"/>
      <c r="W380" s="126"/>
      <c r="X380" s="126">
        <f t="shared" si="23"/>
        <v>-1.9347607627339114E-3</v>
      </c>
      <c r="Y380" s="126">
        <f t="shared" si="21"/>
        <v>-4.1732313873779368E-2</v>
      </c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  <c r="BD380" s="126"/>
      <c r="BE380" s="126"/>
      <c r="BF380" s="126"/>
      <c r="BG380" s="126"/>
      <c r="BH380" s="126"/>
      <c r="BI380" s="126"/>
      <c r="BJ380" s="126"/>
      <c r="BK380" s="126"/>
      <c r="BL380" s="126"/>
      <c r="BM380" s="126"/>
      <c r="BN380" s="126"/>
      <c r="BO380" s="126"/>
      <c r="BP380" s="126"/>
      <c r="BQ380" s="126"/>
      <c r="BR380" s="126"/>
      <c r="BS380" s="126"/>
      <c r="BT380" s="126"/>
      <c r="BU380" s="126"/>
      <c r="BV380" s="126"/>
      <c r="BW380" s="126"/>
      <c r="BX380" s="126"/>
      <c r="BY380" s="126"/>
      <c r="BZ380" s="126"/>
      <c r="CA380" s="126"/>
      <c r="CB380" s="126"/>
      <c r="CC380" s="126"/>
      <c r="CD380" s="126"/>
      <c r="CE380" s="126"/>
      <c r="CF380" s="126"/>
      <c r="CG380" s="126"/>
      <c r="CH380" s="126"/>
      <c r="CI380" s="126"/>
      <c r="CJ380" s="126"/>
      <c r="CK380" s="126"/>
      <c r="CL380" s="87"/>
      <c r="CM380" s="87"/>
      <c r="CN380" s="87"/>
      <c r="CO380" s="87"/>
      <c r="CP380" s="87"/>
      <c r="CQ380" s="87"/>
      <c r="CR380" s="87"/>
      <c r="CS380" s="87"/>
      <c r="CT380" s="87"/>
      <c r="CU380" s="87"/>
      <c r="CV380" s="87"/>
      <c r="CW380" s="87"/>
      <c r="CX380" s="87"/>
      <c r="CY380" s="87"/>
      <c r="CZ380" s="87"/>
      <c r="DA380" s="87"/>
      <c r="DB380" s="87"/>
      <c r="DC380" s="87"/>
      <c r="DD380" s="87"/>
      <c r="DE380" s="87"/>
      <c r="DF380" s="87"/>
      <c r="DG380" s="87"/>
      <c r="DH380" s="87"/>
      <c r="DI380" s="87"/>
      <c r="DJ380" s="87"/>
    </row>
    <row r="381" spans="1:114" ht="12.75" customHeight="1" x14ac:dyDescent="0.2">
      <c r="A381" s="107">
        <v>41729</v>
      </c>
      <c r="B381" s="108">
        <v>96.919998000000007</v>
      </c>
      <c r="C381" s="108">
        <v>78.040001000000004</v>
      </c>
      <c r="D381" s="108">
        <v>82.809997999999993</v>
      </c>
      <c r="E381" s="108">
        <v>100.25</v>
      </c>
      <c r="F381" s="108">
        <v>41.389999000000003</v>
      </c>
      <c r="G381" s="108">
        <v>40.810001</v>
      </c>
      <c r="U381" s="89">
        <f t="shared" si="22"/>
        <v>0.16130959053465443</v>
      </c>
      <c r="V381" s="89"/>
      <c r="W381" s="126"/>
      <c r="X381" s="126">
        <f t="shared" si="23"/>
        <v>8.5293877692964593E-3</v>
      </c>
      <c r="Y381" s="126">
        <f t="shared" si="21"/>
        <v>-4.1557624693458257E-2</v>
      </c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  <c r="BD381" s="126"/>
      <c r="BE381" s="126"/>
      <c r="BF381" s="126"/>
      <c r="BG381" s="126"/>
      <c r="BH381" s="126"/>
      <c r="BI381" s="126"/>
      <c r="BJ381" s="126"/>
      <c r="BK381" s="126"/>
      <c r="BL381" s="126"/>
      <c r="BM381" s="126"/>
      <c r="BN381" s="126"/>
      <c r="BO381" s="126"/>
      <c r="BP381" s="126"/>
      <c r="BQ381" s="126"/>
      <c r="BR381" s="126"/>
      <c r="BS381" s="126"/>
      <c r="BT381" s="126"/>
      <c r="BU381" s="126"/>
      <c r="BV381" s="126"/>
      <c r="BW381" s="126"/>
      <c r="BX381" s="126"/>
      <c r="BY381" s="126"/>
      <c r="BZ381" s="126"/>
      <c r="CA381" s="126"/>
      <c r="CB381" s="126"/>
      <c r="CC381" s="126"/>
      <c r="CD381" s="126"/>
      <c r="CE381" s="126"/>
      <c r="CF381" s="126"/>
      <c r="CG381" s="126"/>
      <c r="CH381" s="126"/>
      <c r="CI381" s="126"/>
      <c r="CJ381" s="126"/>
      <c r="CK381" s="126"/>
      <c r="CL381" s="87"/>
      <c r="CM381" s="87"/>
      <c r="CN381" s="87"/>
      <c r="CO381" s="87"/>
      <c r="CP381" s="87"/>
      <c r="CQ381" s="87"/>
      <c r="CR381" s="87"/>
      <c r="CS381" s="87"/>
      <c r="CT381" s="87"/>
      <c r="CU381" s="87"/>
      <c r="CV381" s="87"/>
      <c r="CW381" s="87"/>
      <c r="CX381" s="87"/>
      <c r="CY381" s="87"/>
      <c r="CZ381" s="87"/>
      <c r="DA381" s="87"/>
      <c r="DB381" s="87"/>
      <c r="DC381" s="87"/>
      <c r="DD381" s="87"/>
      <c r="DE381" s="87"/>
      <c r="DF381" s="87"/>
      <c r="DG381" s="87"/>
      <c r="DH381" s="87"/>
      <c r="DI381" s="87"/>
      <c r="DJ381" s="87"/>
    </row>
    <row r="382" spans="1:114" ht="12.75" customHeight="1" x14ac:dyDescent="0.2">
      <c r="A382" s="107">
        <v>41736</v>
      </c>
      <c r="B382" s="108">
        <v>94.25</v>
      </c>
      <c r="C382" s="108">
        <v>76.089995999999999</v>
      </c>
      <c r="D382" s="108">
        <v>80.040001000000004</v>
      </c>
      <c r="E382" s="108">
        <v>97.080001999999993</v>
      </c>
      <c r="F382" s="108">
        <v>40.759998000000003</v>
      </c>
      <c r="G382" s="108">
        <v>41.32</v>
      </c>
      <c r="U382" s="89">
        <f t="shared" si="22"/>
        <v>0.13229165769159201</v>
      </c>
      <c r="V382" s="89"/>
      <c r="W382" s="126"/>
      <c r="X382" s="126">
        <f t="shared" si="23"/>
        <v>-2.4987249807954304E-2</v>
      </c>
      <c r="Y382" s="126">
        <f t="shared" si="21"/>
        <v>-4.2117849154230551E-2</v>
      </c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  <c r="BD382" s="126"/>
      <c r="BE382" s="126"/>
      <c r="BF382" s="126"/>
      <c r="BG382" s="126"/>
      <c r="BH382" s="126"/>
      <c r="BI382" s="126"/>
      <c r="BJ382" s="126"/>
      <c r="BK382" s="126"/>
      <c r="BL382" s="126"/>
      <c r="BM382" s="126"/>
      <c r="BN382" s="126"/>
      <c r="BO382" s="126"/>
      <c r="BP382" s="126"/>
      <c r="BQ382" s="126"/>
      <c r="BR382" s="126"/>
      <c r="BS382" s="126"/>
      <c r="BT382" s="126"/>
      <c r="BU382" s="126"/>
      <c r="BV382" s="126"/>
      <c r="BW382" s="126"/>
      <c r="BX382" s="126"/>
      <c r="BY382" s="126"/>
      <c r="BZ382" s="126"/>
      <c r="CA382" s="126"/>
      <c r="CB382" s="126"/>
      <c r="CC382" s="126"/>
      <c r="CD382" s="126"/>
      <c r="CE382" s="126"/>
      <c r="CF382" s="126"/>
      <c r="CG382" s="126"/>
      <c r="CH382" s="126"/>
      <c r="CI382" s="126"/>
      <c r="CJ382" s="126"/>
      <c r="CK382" s="126"/>
      <c r="CL382" s="87"/>
      <c r="CM382" s="87"/>
      <c r="CN382" s="87"/>
      <c r="CO382" s="87"/>
      <c r="CP382" s="87"/>
      <c r="CQ382" s="87"/>
      <c r="CR382" s="87"/>
      <c r="CS382" s="87"/>
      <c r="CT382" s="87"/>
      <c r="CU382" s="87"/>
      <c r="CV382" s="87"/>
      <c r="CW382" s="87"/>
      <c r="CX382" s="87"/>
      <c r="CY382" s="87"/>
      <c r="CZ382" s="87"/>
      <c r="DA382" s="87"/>
      <c r="DB382" s="87"/>
      <c r="DC382" s="87"/>
      <c r="DD382" s="87"/>
      <c r="DE382" s="87"/>
      <c r="DF382" s="87"/>
      <c r="DG382" s="87"/>
      <c r="DH382" s="87"/>
      <c r="DI382" s="87"/>
      <c r="DJ382" s="87"/>
    </row>
    <row r="383" spans="1:114" ht="12.75" customHeight="1" x14ac:dyDescent="0.2">
      <c r="A383" s="107">
        <v>41743</v>
      </c>
      <c r="B383" s="108">
        <v>96.730002999999996</v>
      </c>
      <c r="C383" s="108">
        <v>78.010002</v>
      </c>
      <c r="D383" s="108">
        <v>82.220000999999996</v>
      </c>
      <c r="E383" s="108">
        <v>99.300003000000004</v>
      </c>
      <c r="F383" s="108">
        <v>41.48</v>
      </c>
      <c r="G383" s="108">
        <v>41.560001</v>
      </c>
      <c r="U383" s="89">
        <f t="shared" si="22"/>
        <v>0.160863176824249</v>
      </c>
      <c r="V383" s="89"/>
      <c r="W383" s="126"/>
      <c r="X383" s="126">
        <f t="shared" si="23"/>
        <v>2.5233356563719722E-2</v>
      </c>
      <c r="Y383" s="126">
        <f t="shared" si="21"/>
        <v>-4.1279175834815142E-2</v>
      </c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  <c r="BD383" s="126"/>
      <c r="BE383" s="126"/>
      <c r="BF383" s="126"/>
      <c r="BG383" s="126"/>
      <c r="BH383" s="126"/>
      <c r="BI383" s="126"/>
      <c r="BJ383" s="126"/>
      <c r="BK383" s="126"/>
      <c r="BL383" s="126"/>
      <c r="BM383" s="126"/>
      <c r="BN383" s="126"/>
      <c r="BO383" s="126"/>
      <c r="BP383" s="126"/>
      <c r="BQ383" s="126"/>
      <c r="BR383" s="126"/>
      <c r="BS383" s="126"/>
      <c r="BT383" s="126"/>
      <c r="BU383" s="126"/>
      <c r="BV383" s="126"/>
      <c r="BW383" s="126"/>
      <c r="BX383" s="126"/>
      <c r="BY383" s="126"/>
      <c r="BZ383" s="126"/>
      <c r="CA383" s="126"/>
      <c r="CB383" s="126"/>
      <c r="CC383" s="126"/>
      <c r="CD383" s="126"/>
      <c r="CE383" s="126"/>
      <c r="CF383" s="126"/>
      <c r="CG383" s="126"/>
      <c r="CH383" s="126"/>
      <c r="CI383" s="126"/>
      <c r="CJ383" s="126"/>
      <c r="CK383" s="126"/>
      <c r="CL383" s="87"/>
      <c r="CM383" s="87"/>
      <c r="CN383" s="87"/>
      <c r="CO383" s="87"/>
      <c r="CP383" s="87"/>
      <c r="CQ383" s="87"/>
      <c r="CR383" s="87"/>
      <c r="CS383" s="87"/>
      <c r="CT383" s="87"/>
      <c r="CU383" s="87"/>
      <c r="CV383" s="87"/>
      <c r="CW383" s="87"/>
      <c r="CX383" s="87"/>
      <c r="CY383" s="87"/>
      <c r="CZ383" s="87"/>
      <c r="DA383" s="87"/>
      <c r="DB383" s="87"/>
      <c r="DC383" s="87"/>
      <c r="DD383" s="87"/>
      <c r="DE383" s="87"/>
      <c r="DF383" s="87"/>
      <c r="DG383" s="87"/>
      <c r="DH383" s="87"/>
      <c r="DI383" s="87"/>
      <c r="DJ383" s="87"/>
    </row>
    <row r="384" spans="1:114" ht="12.75" customHeight="1" x14ac:dyDescent="0.2">
      <c r="A384" s="107">
        <v>41750</v>
      </c>
      <c r="B384" s="108">
        <v>96.550003000000004</v>
      </c>
      <c r="C384" s="108">
        <v>77.980002999999996</v>
      </c>
      <c r="D384" s="108">
        <v>82.349997999999999</v>
      </c>
      <c r="E384" s="108">
        <v>99.050003000000004</v>
      </c>
      <c r="F384" s="108">
        <v>41.400002000000001</v>
      </c>
      <c r="G384" s="108">
        <v>40.459999000000003</v>
      </c>
      <c r="U384" s="89">
        <f t="shared" si="22"/>
        <v>0.16041676311384356</v>
      </c>
      <c r="V384" s="89"/>
      <c r="W384" s="126"/>
      <c r="X384" s="126">
        <f t="shared" si="23"/>
        <v>-3.8455325254327377E-4</v>
      </c>
      <c r="Y384" s="126">
        <f t="shared" si="21"/>
        <v>-4.1706422172411127E-2</v>
      </c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  <c r="BD384" s="126"/>
      <c r="BE384" s="126"/>
      <c r="BF384" s="126"/>
      <c r="BG384" s="126"/>
      <c r="BH384" s="126"/>
      <c r="BI384" s="126"/>
      <c r="BJ384" s="126"/>
      <c r="BK384" s="126"/>
      <c r="BL384" s="126"/>
      <c r="BM384" s="126"/>
      <c r="BN384" s="126"/>
      <c r="BO384" s="126"/>
      <c r="BP384" s="126"/>
      <c r="BQ384" s="126"/>
      <c r="BR384" s="126"/>
      <c r="BS384" s="126"/>
      <c r="BT384" s="126"/>
      <c r="BU384" s="126"/>
      <c r="BV384" s="126"/>
      <c r="BW384" s="126"/>
      <c r="BX384" s="126"/>
      <c r="BY384" s="126"/>
      <c r="BZ384" s="126"/>
      <c r="CA384" s="126"/>
      <c r="CB384" s="126"/>
      <c r="CC384" s="126"/>
      <c r="CD384" s="126"/>
      <c r="CE384" s="126"/>
      <c r="CF384" s="126"/>
      <c r="CG384" s="126"/>
      <c r="CH384" s="126"/>
      <c r="CI384" s="126"/>
      <c r="CJ384" s="126"/>
      <c r="CK384" s="126"/>
      <c r="CL384" s="87"/>
      <c r="CM384" s="87"/>
      <c r="CN384" s="87"/>
      <c r="CO384" s="87"/>
      <c r="CP384" s="87"/>
      <c r="CQ384" s="87"/>
      <c r="CR384" s="87"/>
      <c r="CS384" s="87"/>
      <c r="CT384" s="87"/>
      <c r="CU384" s="87"/>
      <c r="CV384" s="87"/>
      <c r="CW384" s="87"/>
      <c r="CX384" s="87"/>
      <c r="CY384" s="87"/>
      <c r="CZ384" s="87"/>
      <c r="DA384" s="87"/>
      <c r="DB384" s="87"/>
      <c r="DC384" s="87"/>
      <c r="DD384" s="87"/>
      <c r="DE384" s="87"/>
      <c r="DF384" s="87"/>
      <c r="DG384" s="87"/>
      <c r="DH384" s="87"/>
      <c r="DI384" s="87"/>
      <c r="DJ384" s="87"/>
    </row>
    <row r="385" spans="1:114" ht="12.75" customHeight="1" x14ac:dyDescent="0.2">
      <c r="A385" s="107">
        <v>41757</v>
      </c>
      <c r="B385" s="108">
        <v>97.480002999999996</v>
      </c>
      <c r="C385" s="108">
        <v>78.470000999999996</v>
      </c>
      <c r="D385" s="108">
        <v>83.169998000000007</v>
      </c>
      <c r="E385" s="108">
        <v>99.849997999999999</v>
      </c>
      <c r="F385" s="108">
        <v>42</v>
      </c>
      <c r="G385" s="108">
        <v>41.240001999999997</v>
      </c>
      <c r="U385" s="89">
        <f t="shared" si="22"/>
        <v>0.16770840034412493</v>
      </c>
      <c r="V385" s="89"/>
      <c r="W385" s="126"/>
      <c r="X385" s="126">
        <f t="shared" si="23"/>
        <v>6.2836365882161793E-3</v>
      </c>
      <c r="Y385" s="126">
        <f t="shared" si="21"/>
        <v>-4.1595098802175809E-2</v>
      </c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  <c r="BF385" s="126"/>
      <c r="BG385" s="126"/>
      <c r="BH385" s="126"/>
      <c r="BI385" s="126"/>
      <c r="BJ385" s="126"/>
      <c r="BK385" s="126"/>
      <c r="BL385" s="126"/>
      <c r="BM385" s="126"/>
      <c r="BN385" s="126"/>
      <c r="BO385" s="126"/>
      <c r="BP385" s="126"/>
      <c r="BQ385" s="126"/>
      <c r="BR385" s="126"/>
      <c r="BS385" s="126"/>
      <c r="BT385" s="126"/>
      <c r="BU385" s="126"/>
      <c r="BV385" s="126"/>
      <c r="BW385" s="126"/>
      <c r="BX385" s="126"/>
      <c r="BY385" s="126"/>
      <c r="BZ385" s="126"/>
      <c r="CA385" s="126"/>
      <c r="CB385" s="126"/>
      <c r="CC385" s="126"/>
      <c r="CD385" s="126"/>
      <c r="CE385" s="126"/>
      <c r="CF385" s="126"/>
      <c r="CG385" s="126"/>
      <c r="CH385" s="126"/>
      <c r="CI385" s="126"/>
      <c r="CJ385" s="126"/>
      <c r="CK385" s="126"/>
      <c r="CL385" s="87"/>
      <c r="CM385" s="87"/>
      <c r="CN385" s="87"/>
      <c r="CO385" s="87"/>
      <c r="CP385" s="87"/>
      <c r="CQ385" s="87"/>
      <c r="CR385" s="87"/>
      <c r="CS385" s="87"/>
      <c r="CT385" s="87"/>
      <c r="CU385" s="87"/>
      <c r="CV385" s="87"/>
      <c r="CW385" s="87"/>
      <c r="CX385" s="87"/>
      <c r="CY385" s="87"/>
      <c r="CZ385" s="87"/>
      <c r="DA385" s="87"/>
      <c r="DB385" s="87"/>
      <c r="DC385" s="87"/>
      <c r="DD385" s="87"/>
      <c r="DE385" s="87"/>
      <c r="DF385" s="87"/>
      <c r="DG385" s="87"/>
      <c r="DH385" s="87"/>
      <c r="DI385" s="87"/>
      <c r="DJ385" s="87"/>
    </row>
    <row r="386" spans="1:114" ht="12.75" customHeight="1" x14ac:dyDescent="0.2">
      <c r="A386" s="107">
        <v>41764</v>
      </c>
      <c r="B386" s="108">
        <v>97.169998000000007</v>
      </c>
      <c r="C386" s="108">
        <v>78.5</v>
      </c>
      <c r="D386" s="108">
        <v>82.82</v>
      </c>
      <c r="E386" s="108">
        <v>99.040001000000004</v>
      </c>
      <c r="F386" s="108">
        <v>41.860000999999997</v>
      </c>
      <c r="G386" s="108">
        <v>41.34</v>
      </c>
      <c r="U386" s="89">
        <f t="shared" si="22"/>
        <v>0.16815481405453037</v>
      </c>
      <c r="V386" s="89"/>
      <c r="W386" s="126"/>
      <c r="X386" s="126">
        <f t="shared" si="23"/>
        <v>3.8229896288655141E-4</v>
      </c>
      <c r="Y386" s="126">
        <f t="shared" si="21"/>
        <v>-4.1693615738856486E-2</v>
      </c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  <c r="BD386" s="126"/>
      <c r="BE386" s="126"/>
      <c r="BF386" s="126"/>
      <c r="BG386" s="126"/>
      <c r="BH386" s="126"/>
      <c r="BI386" s="126"/>
      <c r="BJ386" s="126"/>
      <c r="BK386" s="126"/>
      <c r="BL386" s="126"/>
      <c r="BM386" s="126"/>
      <c r="BN386" s="126"/>
      <c r="BO386" s="126"/>
      <c r="BP386" s="126"/>
      <c r="BQ386" s="126"/>
      <c r="BR386" s="126"/>
      <c r="BS386" s="126"/>
      <c r="BT386" s="126"/>
      <c r="BU386" s="126"/>
      <c r="BV386" s="126"/>
      <c r="BW386" s="126"/>
      <c r="BX386" s="126"/>
      <c r="BY386" s="126"/>
      <c r="BZ386" s="126"/>
      <c r="CA386" s="126"/>
      <c r="CB386" s="126"/>
      <c r="CC386" s="126"/>
      <c r="CD386" s="126"/>
      <c r="CE386" s="126"/>
      <c r="CF386" s="126"/>
      <c r="CG386" s="126"/>
      <c r="CH386" s="126"/>
      <c r="CI386" s="126"/>
      <c r="CJ386" s="126"/>
      <c r="CK386" s="126"/>
      <c r="CL386" s="87"/>
      <c r="CM386" s="87"/>
      <c r="CN386" s="87"/>
      <c r="CO386" s="87"/>
      <c r="CP386" s="87"/>
      <c r="CQ386" s="87"/>
      <c r="CR386" s="87"/>
      <c r="CS386" s="87"/>
      <c r="CT386" s="87"/>
      <c r="CU386" s="87"/>
      <c r="CV386" s="87"/>
      <c r="CW386" s="87"/>
      <c r="CX386" s="87"/>
      <c r="CY386" s="87"/>
      <c r="CZ386" s="87"/>
      <c r="DA386" s="87"/>
      <c r="DB386" s="87"/>
      <c r="DC386" s="87"/>
      <c r="DD386" s="87"/>
      <c r="DE386" s="87"/>
      <c r="DF386" s="87"/>
      <c r="DG386" s="87"/>
      <c r="DH386" s="87"/>
      <c r="DI386" s="87"/>
      <c r="DJ386" s="87"/>
    </row>
    <row r="387" spans="1:114" ht="12.75" customHeight="1" x14ac:dyDescent="0.2">
      <c r="A387" s="107">
        <v>41771</v>
      </c>
      <c r="B387" s="108">
        <v>97.18</v>
      </c>
      <c r="C387" s="108">
        <v>78.309997999999993</v>
      </c>
      <c r="D387" s="108">
        <v>82.760002</v>
      </c>
      <c r="E387" s="108">
        <v>98.699996999999996</v>
      </c>
      <c r="F387" s="108">
        <v>42.060001</v>
      </c>
      <c r="G387" s="108">
        <v>42.610000999999997</v>
      </c>
      <c r="U387" s="89">
        <f t="shared" si="22"/>
        <v>0.16532740321402084</v>
      </c>
      <c r="V387" s="89"/>
      <c r="W387" s="126"/>
      <c r="X387" s="126">
        <f t="shared" si="23"/>
        <v>-2.4204076433121946E-3</v>
      </c>
      <c r="Y387" s="126">
        <f t="shared" si="21"/>
        <v>-4.1740426080320955E-2</v>
      </c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  <c r="BD387" s="126"/>
      <c r="BE387" s="126"/>
      <c r="BF387" s="126"/>
      <c r="BG387" s="126"/>
      <c r="BH387" s="126"/>
      <c r="BI387" s="126"/>
      <c r="BJ387" s="126"/>
      <c r="BK387" s="126"/>
      <c r="BL387" s="126"/>
      <c r="BM387" s="126"/>
      <c r="BN387" s="126"/>
      <c r="BO387" s="126"/>
      <c r="BP387" s="126"/>
      <c r="BQ387" s="126"/>
      <c r="BR387" s="126"/>
      <c r="BS387" s="126"/>
      <c r="BT387" s="126"/>
      <c r="BU387" s="126"/>
      <c r="BV387" s="126"/>
      <c r="BW387" s="126"/>
      <c r="BX387" s="126"/>
      <c r="BY387" s="126"/>
      <c r="BZ387" s="126"/>
      <c r="CA387" s="126"/>
      <c r="CB387" s="126"/>
      <c r="CC387" s="126"/>
      <c r="CD387" s="126"/>
      <c r="CE387" s="126"/>
      <c r="CF387" s="126"/>
      <c r="CG387" s="126"/>
      <c r="CH387" s="126"/>
      <c r="CI387" s="126"/>
      <c r="CJ387" s="126"/>
      <c r="CK387" s="126"/>
      <c r="CL387" s="87"/>
      <c r="CM387" s="87"/>
      <c r="CN387" s="87"/>
      <c r="CO387" s="87"/>
      <c r="CP387" s="87"/>
      <c r="CQ387" s="87"/>
      <c r="CR387" s="87"/>
      <c r="CS387" s="87"/>
      <c r="CT387" s="87"/>
      <c r="CU387" s="87"/>
      <c r="CV387" s="87"/>
      <c r="CW387" s="87"/>
      <c r="CX387" s="87"/>
      <c r="CY387" s="87"/>
      <c r="CZ387" s="87"/>
      <c r="DA387" s="87"/>
      <c r="DB387" s="87"/>
      <c r="DC387" s="87"/>
      <c r="DD387" s="87"/>
      <c r="DE387" s="87"/>
      <c r="DF387" s="87"/>
      <c r="DG387" s="87"/>
      <c r="DH387" s="87"/>
      <c r="DI387" s="87"/>
      <c r="DJ387" s="87"/>
    </row>
    <row r="388" spans="1:114" ht="12.75" customHeight="1" x14ac:dyDescent="0.2">
      <c r="A388" s="107">
        <v>41778</v>
      </c>
      <c r="B388" s="108">
        <v>98.489998</v>
      </c>
      <c r="C388" s="108">
        <v>78.940002000000007</v>
      </c>
      <c r="D388" s="108">
        <v>83.669998000000007</v>
      </c>
      <c r="E388" s="108">
        <v>100.139999</v>
      </c>
      <c r="F388" s="108">
        <v>42.25</v>
      </c>
      <c r="G388" s="108">
        <v>42.900002000000001</v>
      </c>
      <c r="U388" s="89">
        <f t="shared" si="22"/>
        <v>0.17470246315636007</v>
      </c>
      <c r="V388" s="89"/>
      <c r="W388" s="126"/>
      <c r="X388" s="126">
        <f t="shared" si="23"/>
        <v>8.0450008439536536E-3</v>
      </c>
      <c r="Y388" s="126">
        <f t="shared" si="21"/>
        <v>-4.1565706730534224E-2</v>
      </c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  <c r="BD388" s="126"/>
      <c r="BE388" s="126"/>
      <c r="BF388" s="126"/>
      <c r="BG388" s="126"/>
      <c r="BH388" s="126"/>
      <c r="BI388" s="126"/>
      <c r="BJ388" s="126"/>
      <c r="BK388" s="126"/>
      <c r="BL388" s="126"/>
      <c r="BM388" s="126"/>
      <c r="BN388" s="126"/>
      <c r="BO388" s="126"/>
      <c r="BP388" s="126"/>
      <c r="BQ388" s="126"/>
      <c r="BR388" s="126"/>
      <c r="BS388" s="126"/>
      <c r="BT388" s="126"/>
      <c r="BU388" s="126"/>
      <c r="BV388" s="126"/>
      <c r="BW388" s="126"/>
      <c r="BX388" s="126"/>
      <c r="BY388" s="126"/>
      <c r="BZ388" s="126"/>
      <c r="CA388" s="126"/>
      <c r="CB388" s="126"/>
      <c r="CC388" s="126"/>
      <c r="CD388" s="126"/>
      <c r="CE388" s="126"/>
      <c r="CF388" s="126"/>
      <c r="CG388" s="126"/>
      <c r="CH388" s="126"/>
      <c r="CI388" s="126"/>
      <c r="CJ388" s="126"/>
      <c r="CK388" s="126"/>
      <c r="CL388" s="87"/>
      <c r="CM388" s="87"/>
      <c r="CN388" s="87"/>
      <c r="CO388" s="87"/>
      <c r="CP388" s="87"/>
      <c r="CQ388" s="87"/>
      <c r="CR388" s="87"/>
      <c r="CS388" s="87"/>
      <c r="CT388" s="87"/>
      <c r="CU388" s="87"/>
      <c r="CV388" s="87"/>
      <c r="CW388" s="87"/>
      <c r="CX388" s="87"/>
      <c r="CY388" s="87"/>
      <c r="CZ388" s="87"/>
      <c r="DA388" s="87"/>
      <c r="DB388" s="87"/>
      <c r="DC388" s="87"/>
      <c r="DD388" s="87"/>
      <c r="DE388" s="87"/>
      <c r="DF388" s="87"/>
      <c r="DG388" s="87"/>
      <c r="DH388" s="87"/>
      <c r="DI388" s="87"/>
      <c r="DJ388" s="87"/>
    </row>
    <row r="389" spans="1:114" ht="12.75" customHeight="1" x14ac:dyDescent="0.2">
      <c r="A389" s="107">
        <v>41786</v>
      </c>
      <c r="B389" s="108">
        <v>99.580001999999993</v>
      </c>
      <c r="C389" s="108">
        <v>79.870002999999997</v>
      </c>
      <c r="D389" s="108">
        <v>84.589995999999999</v>
      </c>
      <c r="E389" s="108">
        <v>101.129997</v>
      </c>
      <c r="F389" s="108">
        <v>42.66</v>
      </c>
      <c r="G389" s="108">
        <v>42.209999000000003</v>
      </c>
      <c r="U389" s="89">
        <f t="shared" si="22"/>
        <v>0.18854176436942405</v>
      </c>
      <c r="V389" s="89"/>
      <c r="W389" s="126"/>
      <c r="X389" s="126">
        <f t="shared" si="23"/>
        <v>1.1781111938659272E-2</v>
      </c>
      <c r="Y389" s="126">
        <f t="shared" si="21"/>
        <v>-4.1503380329413433E-2</v>
      </c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  <c r="BF389" s="126"/>
      <c r="BG389" s="126"/>
      <c r="BH389" s="126"/>
      <c r="BI389" s="126"/>
      <c r="BJ389" s="126"/>
      <c r="BK389" s="126"/>
      <c r="BL389" s="126"/>
      <c r="BM389" s="126"/>
      <c r="BN389" s="126"/>
      <c r="BO389" s="126"/>
      <c r="BP389" s="126"/>
      <c r="BQ389" s="126"/>
      <c r="BR389" s="126"/>
      <c r="BS389" s="126"/>
      <c r="BT389" s="126"/>
      <c r="BU389" s="126"/>
      <c r="BV389" s="126"/>
      <c r="BW389" s="126"/>
      <c r="BX389" s="126"/>
      <c r="BY389" s="126"/>
      <c r="BZ389" s="126"/>
      <c r="CA389" s="126"/>
      <c r="CB389" s="126"/>
      <c r="CC389" s="126"/>
      <c r="CD389" s="126"/>
      <c r="CE389" s="126"/>
      <c r="CF389" s="126"/>
      <c r="CG389" s="126"/>
      <c r="CH389" s="126"/>
      <c r="CI389" s="126"/>
      <c r="CJ389" s="126"/>
      <c r="CK389" s="126"/>
      <c r="CL389" s="87"/>
      <c r="CM389" s="87"/>
      <c r="CN389" s="87"/>
      <c r="CO389" s="87"/>
      <c r="CP389" s="87"/>
      <c r="CQ389" s="87"/>
      <c r="CR389" s="87"/>
      <c r="CS389" s="87"/>
      <c r="CT389" s="87"/>
      <c r="CU389" s="87"/>
      <c r="CV389" s="87"/>
      <c r="CW389" s="87"/>
      <c r="CX389" s="87"/>
      <c r="CY389" s="87"/>
      <c r="CZ389" s="87"/>
      <c r="DA389" s="87"/>
      <c r="DB389" s="87"/>
      <c r="DC389" s="87"/>
      <c r="DD389" s="87"/>
      <c r="DE389" s="87"/>
      <c r="DF389" s="87"/>
      <c r="DG389" s="87"/>
      <c r="DH389" s="87"/>
      <c r="DI389" s="87"/>
      <c r="DJ389" s="87"/>
    </row>
    <row r="390" spans="1:114" ht="12.75" customHeight="1" x14ac:dyDescent="0.2">
      <c r="A390" s="107">
        <v>41792</v>
      </c>
      <c r="B390" s="108">
        <v>101.199997</v>
      </c>
      <c r="C390" s="108">
        <v>81</v>
      </c>
      <c r="D390" s="108">
        <v>86.160004000000001</v>
      </c>
      <c r="E390" s="108">
        <v>103.790001</v>
      </c>
      <c r="F390" s="108">
        <v>43.169998</v>
      </c>
      <c r="G390" s="108">
        <v>43.360000999999997</v>
      </c>
      <c r="U390" s="89">
        <f t="shared" si="22"/>
        <v>0.20535719666773211</v>
      </c>
      <c r="V390" s="89"/>
      <c r="W390" s="126"/>
      <c r="X390" s="126">
        <f t="shared" si="23"/>
        <v>1.4147952392088881E-2</v>
      </c>
      <c r="Y390" s="126">
        <f t="shared" si="21"/>
        <v>-4.1463909314838135E-2</v>
      </c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  <c r="BF390" s="126"/>
      <c r="BG390" s="126"/>
      <c r="BH390" s="126"/>
      <c r="BI390" s="126"/>
      <c r="BJ390" s="126"/>
      <c r="BK390" s="126"/>
      <c r="BL390" s="126"/>
      <c r="BM390" s="126"/>
      <c r="BN390" s="126"/>
      <c r="BO390" s="126"/>
      <c r="BP390" s="126"/>
      <c r="BQ390" s="126"/>
      <c r="BR390" s="126"/>
      <c r="BS390" s="126"/>
      <c r="BT390" s="126"/>
      <c r="BU390" s="126"/>
      <c r="BV390" s="126"/>
      <c r="BW390" s="126"/>
      <c r="BX390" s="126"/>
      <c r="BY390" s="126"/>
      <c r="BZ390" s="126"/>
      <c r="CA390" s="126"/>
      <c r="CB390" s="126"/>
      <c r="CC390" s="126"/>
      <c r="CD390" s="126"/>
      <c r="CE390" s="126"/>
      <c r="CF390" s="126"/>
      <c r="CG390" s="126"/>
      <c r="CH390" s="126"/>
      <c r="CI390" s="126"/>
      <c r="CJ390" s="126"/>
      <c r="CK390" s="126"/>
      <c r="CL390" s="87"/>
      <c r="CM390" s="87"/>
      <c r="CN390" s="87"/>
      <c r="CO390" s="87"/>
      <c r="CP390" s="87"/>
      <c r="CQ390" s="87"/>
      <c r="CR390" s="87"/>
      <c r="CS390" s="87"/>
      <c r="CT390" s="87"/>
      <c r="CU390" s="87"/>
      <c r="CV390" s="87"/>
      <c r="CW390" s="87"/>
      <c r="CX390" s="87"/>
      <c r="CY390" s="87"/>
      <c r="CZ390" s="87"/>
      <c r="DA390" s="87"/>
      <c r="DB390" s="87"/>
      <c r="DC390" s="87"/>
      <c r="DD390" s="87"/>
      <c r="DE390" s="87"/>
      <c r="DF390" s="87"/>
      <c r="DG390" s="87"/>
      <c r="DH390" s="87"/>
      <c r="DI390" s="87"/>
      <c r="DJ390" s="87"/>
    </row>
    <row r="391" spans="1:114" ht="12.75" customHeight="1" x14ac:dyDescent="0.2">
      <c r="A391" s="107">
        <v>41799</v>
      </c>
      <c r="B391" s="108">
        <v>100.620003</v>
      </c>
      <c r="C391" s="108">
        <v>80.559997999999993</v>
      </c>
      <c r="D391" s="108">
        <v>85.309997999999993</v>
      </c>
      <c r="E391" s="108">
        <v>103.269997</v>
      </c>
      <c r="F391" s="108">
        <v>42.84</v>
      </c>
      <c r="G391" s="108">
        <v>43.610000999999997</v>
      </c>
      <c r="U391" s="89">
        <f t="shared" si="22"/>
        <v>0.19880954756590241</v>
      </c>
      <c r="V391" s="89"/>
      <c r="W391" s="126"/>
      <c r="X391" s="126">
        <f t="shared" si="23"/>
        <v>-5.4321234567902277E-3</v>
      </c>
      <c r="Y391" s="126">
        <f t="shared" si="21"/>
        <v>-4.1790743020500121E-2</v>
      </c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  <c r="BF391" s="126"/>
      <c r="BG391" s="126"/>
      <c r="BH391" s="126"/>
      <c r="BI391" s="126"/>
      <c r="BJ391" s="126"/>
      <c r="BK391" s="126"/>
      <c r="BL391" s="126"/>
      <c r="BM391" s="126"/>
      <c r="BN391" s="126"/>
      <c r="BO391" s="126"/>
      <c r="BP391" s="126"/>
      <c r="BQ391" s="126"/>
      <c r="BR391" s="126"/>
      <c r="BS391" s="126"/>
      <c r="BT391" s="126"/>
      <c r="BU391" s="126"/>
      <c r="BV391" s="126"/>
      <c r="BW391" s="126"/>
      <c r="BX391" s="126"/>
      <c r="BY391" s="126"/>
      <c r="BZ391" s="126"/>
      <c r="CA391" s="126"/>
      <c r="CB391" s="126"/>
      <c r="CC391" s="126"/>
      <c r="CD391" s="126"/>
      <c r="CE391" s="126"/>
      <c r="CF391" s="126"/>
      <c r="CG391" s="126"/>
      <c r="CH391" s="126"/>
      <c r="CI391" s="126"/>
      <c r="CJ391" s="126"/>
      <c r="CK391" s="126"/>
      <c r="CL391" s="87"/>
      <c r="CM391" s="87"/>
      <c r="CN391" s="87"/>
      <c r="CO391" s="87"/>
      <c r="CP391" s="87"/>
      <c r="CQ391" s="87"/>
      <c r="CR391" s="87"/>
      <c r="CS391" s="87"/>
      <c r="CT391" s="87"/>
      <c r="CU391" s="87"/>
      <c r="CV391" s="87"/>
      <c r="CW391" s="87"/>
      <c r="CX391" s="87"/>
      <c r="CY391" s="87"/>
      <c r="CZ391" s="87"/>
      <c r="DA391" s="87"/>
      <c r="DB391" s="87"/>
      <c r="DC391" s="87"/>
      <c r="DD391" s="87"/>
      <c r="DE391" s="87"/>
      <c r="DF391" s="87"/>
      <c r="DG391" s="87"/>
      <c r="DH391" s="87"/>
      <c r="DI391" s="87"/>
      <c r="DJ391" s="87"/>
    </row>
    <row r="392" spans="1:114" ht="12.75" customHeight="1" x14ac:dyDescent="0.2">
      <c r="A392" s="107">
        <v>41806</v>
      </c>
      <c r="B392" s="108">
        <v>102.16999800000001</v>
      </c>
      <c r="C392" s="108">
        <v>81.919998000000007</v>
      </c>
      <c r="D392" s="108">
        <v>86.690002000000007</v>
      </c>
      <c r="E392" s="108">
        <v>105.08000199999999</v>
      </c>
      <c r="F392" s="108">
        <v>43.310001</v>
      </c>
      <c r="G392" s="108">
        <v>43.610000999999997</v>
      </c>
      <c r="U392" s="89">
        <f t="shared" si="22"/>
        <v>0.2190476437074842</v>
      </c>
      <c r="V392" s="89"/>
      <c r="W392" s="126"/>
      <c r="X392" s="126">
        <f t="shared" si="23"/>
        <v>1.6881827628645318E-2</v>
      </c>
      <c r="Y392" s="126">
        <f t="shared" si="21"/>
        <v>-4.141832992699087E-2</v>
      </c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  <c r="BK392" s="126"/>
      <c r="BL392" s="126"/>
      <c r="BM392" s="126"/>
      <c r="BN392" s="126"/>
      <c r="BO392" s="126"/>
      <c r="BP392" s="126"/>
      <c r="BQ392" s="126"/>
      <c r="BR392" s="126"/>
      <c r="BS392" s="126"/>
      <c r="BT392" s="126"/>
      <c r="BU392" s="126"/>
      <c r="BV392" s="126"/>
      <c r="BW392" s="126"/>
      <c r="BX392" s="126"/>
      <c r="BY392" s="126"/>
      <c r="BZ392" s="126"/>
      <c r="CA392" s="126"/>
      <c r="CB392" s="126"/>
      <c r="CC392" s="126"/>
      <c r="CD392" s="126"/>
      <c r="CE392" s="126"/>
      <c r="CF392" s="126"/>
      <c r="CG392" s="126"/>
      <c r="CH392" s="126"/>
      <c r="CI392" s="126"/>
      <c r="CJ392" s="126"/>
      <c r="CK392" s="126"/>
      <c r="CL392" s="87"/>
      <c r="CM392" s="87"/>
      <c r="CN392" s="87"/>
      <c r="CO392" s="87"/>
      <c r="CP392" s="87"/>
      <c r="CQ392" s="87"/>
      <c r="CR392" s="87"/>
      <c r="CS392" s="87"/>
      <c r="CT392" s="87"/>
      <c r="CU392" s="87"/>
      <c r="CV392" s="87"/>
      <c r="CW392" s="87"/>
      <c r="CX392" s="87"/>
      <c r="CY392" s="87"/>
      <c r="CZ392" s="87"/>
      <c r="DA392" s="87"/>
      <c r="DB392" s="87"/>
      <c r="DC392" s="87"/>
      <c r="DD392" s="87"/>
      <c r="DE392" s="87"/>
      <c r="DF392" s="87"/>
      <c r="DG392" s="87"/>
      <c r="DH392" s="87"/>
      <c r="DI392" s="87"/>
      <c r="DJ392" s="87"/>
    </row>
    <row r="393" spans="1:114" ht="12.75" customHeight="1" x14ac:dyDescent="0.2">
      <c r="A393" s="107">
        <v>41813</v>
      </c>
      <c r="B393" s="108">
        <v>101.730003</v>
      </c>
      <c r="C393" s="108">
        <v>81.040001000000004</v>
      </c>
      <c r="D393" s="108">
        <v>86.760002</v>
      </c>
      <c r="E393" s="108">
        <v>105.18</v>
      </c>
      <c r="F393" s="108">
        <v>42.540000999999997</v>
      </c>
      <c r="G393" s="108">
        <v>43.200001</v>
      </c>
      <c r="U393" s="89">
        <f t="shared" si="22"/>
        <v>0.20595244967049631</v>
      </c>
      <c r="V393" s="89"/>
      <c r="W393" s="126"/>
      <c r="X393" s="126">
        <f t="shared" si="23"/>
        <v>-1.0742151141165834E-2</v>
      </c>
      <c r="Y393" s="126">
        <f t="shared" si="21"/>
        <v>-4.1879497790884603E-2</v>
      </c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  <c r="BF393" s="126"/>
      <c r="BG393" s="126"/>
      <c r="BH393" s="126"/>
      <c r="BI393" s="126"/>
      <c r="BJ393" s="126"/>
      <c r="BK393" s="126"/>
      <c r="BL393" s="126"/>
      <c r="BM393" s="126"/>
      <c r="BN393" s="126"/>
      <c r="BO393" s="126"/>
      <c r="BP393" s="126"/>
      <c r="BQ393" s="126"/>
      <c r="BR393" s="126"/>
      <c r="BS393" s="126"/>
      <c r="BT393" s="126"/>
      <c r="BU393" s="126"/>
      <c r="BV393" s="126"/>
      <c r="BW393" s="126"/>
      <c r="BX393" s="126"/>
      <c r="BY393" s="126"/>
      <c r="BZ393" s="126"/>
      <c r="CA393" s="126"/>
      <c r="CB393" s="126"/>
      <c r="CC393" s="126"/>
      <c r="CD393" s="126"/>
      <c r="CE393" s="126"/>
      <c r="CF393" s="126"/>
      <c r="CG393" s="126"/>
      <c r="CH393" s="126"/>
      <c r="CI393" s="126"/>
      <c r="CJ393" s="126"/>
      <c r="CK393" s="126"/>
      <c r="CL393" s="87"/>
      <c r="CM393" s="87"/>
      <c r="CN393" s="87"/>
      <c r="CO393" s="87"/>
      <c r="CP393" s="87"/>
      <c r="CQ393" s="87"/>
      <c r="CR393" s="87"/>
      <c r="CS393" s="87"/>
      <c r="CT393" s="87"/>
      <c r="CU393" s="87"/>
      <c r="CV393" s="87"/>
      <c r="CW393" s="87"/>
      <c r="CX393" s="87"/>
      <c r="CY393" s="87"/>
      <c r="CZ393" s="87"/>
      <c r="DA393" s="87"/>
      <c r="DB393" s="87"/>
      <c r="DC393" s="87"/>
      <c r="DD393" s="87"/>
      <c r="DE393" s="87"/>
      <c r="DF393" s="87"/>
      <c r="DG393" s="87"/>
      <c r="DH393" s="87"/>
      <c r="DI393" s="87"/>
      <c r="DJ393" s="87"/>
    </row>
    <row r="394" spans="1:114" ht="12.75" customHeight="1" x14ac:dyDescent="0.2">
      <c r="A394" s="107">
        <v>41820</v>
      </c>
      <c r="B394" s="108">
        <v>102.980003</v>
      </c>
      <c r="C394" s="108">
        <v>81.819999999999993</v>
      </c>
      <c r="D394" s="108">
        <v>87.489998</v>
      </c>
      <c r="E394" s="108">
        <v>106.589996</v>
      </c>
      <c r="F394" s="108">
        <v>43.09</v>
      </c>
      <c r="G394" s="108">
        <v>44.009998000000003</v>
      </c>
      <c r="U394" s="89">
        <f t="shared" si="22"/>
        <v>0.21755957816486204</v>
      </c>
      <c r="V394" s="89"/>
      <c r="W394" s="126"/>
      <c r="X394" s="126">
        <f t="shared" si="23"/>
        <v>9.6248641457936657E-3</v>
      </c>
      <c r="Y394" s="126">
        <f t="shared" si="21"/>
        <v>-4.1539348134058664E-2</v>
      </c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  <c r="BF394" s="126"/>
      <c r="BG394" s="126"/>
      <c r="BH394" s="126"/>
      <c r="BI394" s="126"/>
      <c r="BJ394" s="126"/>
      <c r="BK394" s="126"/>
      <c r="BL394" s="126"/>
      <c r="BM394" s="126"/>
      <c r="BN394" s="126"/>
      <c r="BO394" s="126"/>
      <c r="BP394" s="126"/>
      <c r="BQ394" s="126"/>
      <c r="BR394" s="126"/>
      <c r="BS394" s="126"/>
      <c r="BT394" s="126"/>
      <c r="BU394" s="126"/>
      <c r="BV394" s="126"/>
      <c r="BW394" s="126"/>
      <c r="BX394" s="126"/>
      <c r="BY394" s="126"/>
      <c r="BZ394" s="126"/>
      <c r="CA394" s="126"/>
      <c r="CB394" s="126"/>
      <c r="CC394" s="126"/>
      <c r="CD394" s="126"/>
      <c r="CE394" s="126"/>
      <c r="CF394" s="126"/>
      <c r="CG394" s="126"/>
      <c r="CH394" s="126"/>
      <c r="CI394" s="126"/>
      <c r="CJ394" s="126"/>
      <c r="CK394" s="126"/>
      <c r="CL394" s="87"/>
      <c r="CM394" s="87"/>
      <c r="CN394" s="87"/>
      <c r="CO394" s="87"/>
      <c r="CP394" s="87"/>
      <c r="CQ394" s="87"/>
      <c r="CR394" s="87"/>
      <c r="CS394" s="87"/>
      <c r="CT394" s="87"/>
      <c r="CU394" s="87"/>
      <c r="CV394" s="87"/>
      <c r="CW394" s="87"/>
      <c r="CX394" s="87"/>
      <c r="CY394" s="87"/>
      <c r="CZ394" s="87"/>
      <c r="DA394" s="87"/>
      <c r="DB394" s="87"/>
      <c r="DC394" s="87"/>
      <c r="DD394" s="87"/>
      <c r="DE394" s="87"/>
      <c r="DF394" s="87"/>
      <c r="DG394" s="87"/>
      <c r="DH394" s="87"/>
      <c r="DI394" s="87"/>
      <c r="DJ394" s="87"/>
    </row>
    <row r="395" spans="1:114" ht="12.75" customHeight="1" x14ac:dyDescent="0.2">
      <c r="A395" s="107">
        <v>41827</v>
      </c>
      <c r="B395" s="108">
        <v>101.739998</v>
      </c>
      <c r="C395" s="108">
        <v>81.300003000000004</v>
      </c>
      <c r="D395" s="108">
        <v>86.690002000000007</v>
      </c>
      <c r="E395" s="108">
        <v>103.879997</v>
      </c>
      <c r="F395" s="108">
        <v>42.040000999999997</v>
      </c>
      <c r="G395" s="108">
        <v>43.98</v>
      </c>
      <c r="U395" s="89">
        <f t="shared" si="22"/>
        <v>0.20982152722417546</v>
      </c>
      <c r="V395" s="89"/>
      <c r="W395" s="126"/>
      <c r="X395" s="126">
        <f t="shared" si="23"/>
        <v>-6.3553776582740973E-3</v>
      </c>
      <c r="Y395" s="126">
        <f t="shared" si="21"/>
        <v>-4.1806171161202992E-2</v>
      </c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  <c r="BK395" s="126"/>
      <c r="BL395" s="126"/>
      <c r="BM395" s="126"/>
      <c r="BN395" s="126"/>
      <c r="BO395" s="126"/>
      <c r="BP395" s="126"/>
      <c r="BQ395" s="126"/>
      <c r="BR395" s="126"/>
      <c r="BS395" s="126"/>
      <c r="BT395" s="126"/>
      <c r="BU395" s="126"/>
      <c r="BV395" s="126"/>
      <c r="BW395" s="126"/>
      <c r="BX395" s="126"/>
      <c r="BY395" s="126"/>
      <c r="BZ395" s="126"/>
      <c r="CA395" s="126"/>
      <c r="CB395" s="126"/>
      <c r="CC395" s="126"/>
      <c r="CD395" s="126"/>
      <c r="CE395" s="126"/>
      <c r="CF395" s="126"/>
      <c r="CG395" s="126"/>
      <c r="CH395" s="126"/>
      <c r="CI395" s="126"/>
      <c r="CJ395" s="126"/>
      <c r="CK395" s="126"/>
      <c r="CL395" s="87"/>
      <c r="CM395" s="87"/>
      <c r="CN395" s="87"/>
      <c r="CO395" s="87"/>
      <c r="CP395" s="87"/>
      <c r="CQ395" s="87"/>
      <c r="CR395" s="87"/>
      <c r="CS395" s="87"/>
      <c r="CT395" s="87"/>
      <c r="CU395" s="87"/>
      <c r="CV395" s="87"/>
      <c r="CW395" s="87"/>
      <c r="CX395" s="87"/>
      <c r="CY395" s="87"/>
      <c r="CZ395" s="87"/>
      <c r="DA395" s="87"/>
      <c r="DB395" s="87"/>
      <c r="DC395" s="87"/>
      <c r="DD395" s="87"/>
      <c r="DE395" s="87"/>
      <c r="DF395" s="87"/>
      <c r="DG395" s="87"/>
      <c r="DH395" s="87"/>
      <c r="DI395" s="87"/>
      <c r="DJ395" s="87"/>
    </row>
    <row r="396" spans="1:114" ht="12.75" customHeight="1" x14ac:dyDescent="0.2">
      <c r="A396" s="107">
        <v>41834</v>
      </c>
      <c r="B396" s="108">
        <v>102.139999</v>
      </c>
      <c r="C396" s="108">
        <v>82.050003000000004</v>
      </c>
      <c r="D396" s="108">
        <v>86.699996999999996</v>
      </c>
      <c r="E396" s="108">
        <v>103.879997</v>
      </c>
      <c r="F396" s="108">
        <v>42.310001</v>
      </c>
      <c r="G396" s="108">
        <v>44.23</v>
      </c>
      <c r="U396" s="89">
        <f t="shared" si="22"/>
        <v>0.22098224200813599</v>
      </c>
      <c r="V396" s="89"/>
      <c r="W396" s="126"/>
      <c r="X396" s="126">
        <f t="shared" si="23"/>
        <v>9.225091910513239E-3</v>
      </c>
      <c r="Y396" s="126">
        <f t="shared" si="21"/>
        <v>-4.154601754933307E-2</v>
      </c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  <c r="BF396" s="126"/>
      <c r="BG396" s="126"/>
      <c r="BH396" s="126"/>
      <c r="BI396" s="126"/>
      <c r="BJ396" s="126"/>
      <c r="BK396" s="126"/>
      <c r="BL396" s="126"/>
      <c r="BM396" s="126"/>
      <c r="BN396" s="126"/>
      <c r="BO396" s="126"/>
      <c r="BP396" s="126"/>
      <c r="BQ396" s="126"/>
      <c r="BR396" s="126"/>
      <c r="BS396" s="126"/>
      <c r="BT396" s="126"/>
      <c r="BU396" s="126"/>
      <c r="BV396" s="126"/>
      <c r="BW396" s="126"/>
      <c r="BX396" s="126"/>
      <c r="BY396" s="126"/>
      <c r="BZ396" s="126"/>
      <c r="CA396" s="126"/>
      <c r="CB396" s="126"/>
      <c r="CC396" s="126"/>
      <c r="CD396" s="126"/>
      <c r="CE396" s="126"/>
      <c r="CF396" s="126"/>
      <c r="CG396" s="126"/>
      <c r="CH396" s="126"/>
      <c r="CI396" s="126"/>
      <c r="CJ396" s="126"/>
      <c r="CK396" s="126"/>
      <c r="CL396" s="87"/>
      <c r="CM396" s="87"/>
      <c r="CN396" s="87"/>
      <c r="CO396" s="87"/>
      <c r="CP396" s="87"/>
      <c r="CQ396" s="87"/>
      <c r="CR396" s="87"/>
      <c r="CS396" s="87"/>
      <c r="CT396" s="87"/>
      <c r="CU396" s="87"/>
      <c r="CV396" s="87"/>
      <c r="CW396" s="87"/>
      <c r="CX396" s="87"/>
      <c r="CY396" s="87"/>
      <c r="CZ396" s="87"/>
      <c r="DA396" s="87"/>
      <c r="DB396" s="87"/>
      <c r="DC396" s="87"/>
      <c r="DD396" s="87"/>
      <c r="DE396" s="87"/>
      <c r="DF396" s="87"/>
      <c r="DG396" s="87"/>
      <c r="DH396" s="87"/>
      <c r="DI396" s="87"/>
      <c r="DJ396" s="87"/>
    </row>
    <row r="397" spans="1:114" ht="12.75" customHeight="1" x14ac:dyDescent="0.2">
      <c r="A397" s="107">
        <v>41841</v>
      </c>
      <c r="B397" s="108">
        <v>102.139999</v>
      </c>
      <c r="C397" s="108">
        <v>82.089995999999999</v>
      </c>
      <c r="D397" s="108">
        <v>86.82</v>
      </c>
      <c r="E397" s="108">
        <v>103.089996</v>
      </c>
      <c r="F397" s="108">
        <v>42.369999</v>
      </c>
      <c r="G397" s="108">
        <v>44.900002000000001</v>
      </c>
      <c r="U397" s="89">
        <f t="shared" si="22"/>
        <v>0.22157737596327576</v>
      </c>
      <c r="V397" s="89"/>
      <c r="W397" s="126"/>
      <c r="X397" s="126">
        <f t="shared" si="23"/>
        <v>4.8742228565168411E-4</v>
      </c>
      <c r="Y397" s="126">
        <f t="shared" si="21"/>
        <v>-4.1691860261650893E-2</v>
      </c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  <c r="BF397" s="126"/>
      <c r="BG397" s="126"/>
      <c r="BH397" s="126"/>
      <c r="BI397" s="126"/>
      <c r="BJ397" s="126"/>
      <c r="BK397" s="126"/>
      <c r="BL397" s="126"/>
      <c r="BM397" s="126"/>
      <c r="BN397" s="126"/>
      <c r="BO397" s="126"/>
      <c r="BP397" s="126"/>
      <c r="BQ397" s="126"/>
      <c r="BR397" s="126"/>
      <c r="BS397" s="126"/>
      <c r="BT397" s="126"/>
      <c r="BU397" s="126"/>
      <c r="BV397" s="126"/>
      <c r="BW397" s="126"/>
      <c r="BX397" s="126"/>
      <c r="BY397" s="126"/>
      <c r="BZ397" s="126"/>
      <c r="CA397" s="126"/>
      <c r="CB397" s="126"/>
      <c r="CC397" s="126"/>
      <c r="CD397" s="126"/>
      <c r="CE397" s="126"/>
      <c r="CF397" s="126"/>
      <c r="CG397" s="126"/>
      <c r="CH397" s="126"/>
      <c r="CI397" s="126"/>
      <c r="CJ397" s="126"/>
      <c r="CK397" s="126"/>
      <c r="CL397" s="87"/>
      <c r="CM397" s="87"/>
      <c r="CN397" s="87"/>
      <c r="CO397" s="87"/>
      <c r="CP397" s="87"/>
      <c r="CQ397" s="87"/>
      <c r="CR397" s="87"/>
      <c r="CS397" s="87"/>
      <c r="CT397" s="87"/>
      <c r="CU397" s="87"/>
      <c r="CV397" s="87"/>
      <c r="CW397" s="87"/>
      <c r="CX397" s="87"/>
      <c r="CY397" s="87"/>
      <c r="CZ397" s="87"/>
      <c r="DA397" s="87"/>
      <c r="DB397" s="87"/>
      <c r="DC397" s="87"/>
      <c r="DD397" s="87"/>
      <c r="DE397" s="87"/>
      <c r="DF397" s="87"/>
      <c r="DG397" s="87"/>
      <c r="DH397" s="87"/>
      <c r="DI397" s="87"/>
      <c r="DJ397" s="87"/>
    </row>
    <row r="398" spans="1:114" ht="12.75" customHeight="1" x14ac:dyDescent="0.2">
      <c r="A398" s="107">
        <v>41848</v>
      </c>
      <c r="B398" s="108">
        <v>99.489998</v>
      </c>
      <c r="C398" s="108">
        <v>79.730002999999996</v>
      </c>
      <c r="D398" s="108">
        <v>84.589995999999999</v>
      </c>
      <c r="E398" s="108">
        <v>100.30999799999999</v>
      </c>
      <c r="F398" s="108">
        <v>41.349997999999999</v>
      </c>
      <c r="G398" s="108">
        <v>43.98</v>
      </c>
      <c r="U398" s="89">
        <f t="shared" si="22"/>
        <v>0.18645843094308479</v>
      </c>
      <c r="V398" s="89"/>
      <c r="W398" s="126"/>
      <c r="X398" s="126">
        <f t="shared" si="23"/>
        <v>-2.8748850225306377E-2</v>
      </c>
      <c r="Y398" s="126">
        <f t="shared" si="21"/>
        <v>-4.2180849883189493E-2</v>
      </c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  <c r="BF398" s="126"/>
      <c r="BG398" s="126"/>
      <c r="BH398" s="126"/>
      <c r="BI398" s="126"/>
      <c r="BJ398" s="126"/>
      <c r="BK398" s="126"/>
      <c r="BL398" s="126"/>
      <c r="BM398" s="126"/>
      <c r="BN398" s="126"/>
      <c r="BO398" s="126"/>
      <c r="BP398" s="126"/>
      <c r="BQ398" s="126"/>
      <c r="BR398" s="126"/>
      <c r="BS398" s="126"/>
      <c r="BT398" s="126"/>
      <c r="BU398" s="126"/>
      <c r="BV398" s="126"/>
      <c r="BW398" s="126"/>
      <c r="BX398" s="126"/>
      <c r="BY398" s="126"/>
      <c r="BZ398" s="126"/>
      <c r="CA398" s="126"/>
      <c r="CB398" s="126"/>
      <c r="CC398" s="126"/>
      <c r="CD398" s="126"/>
      <c r="CE398" s="126"/>
      <c r="CF398" s="126"/>
      <c r="CG398" s="126"/>
      <c r="CH398" s="126"/>
      <c r="CI398" s="126"/>
      <c r="CJ398" s="126"/>
      <c r="CK398" s="126"/>
      <c r="CL398" s="87"/>
      <c r="CM398" s="87"/>
      <c r="CN398" s="87"/>
      <c r="CO398" s="87"/>
      <c r="CP398" s="87"/>
      <c r="CQ398" s="87"/>
      <c r="CR398" s="87"/>
      <c r="CS398" s="87"/>
      <c r="CT398" s="87"/>
      <c r="CU398" s="87"/>
      <c r="CV398" s="87"/>
      <c r="CW398" s="87"/>
      <c r="CX398" s="87"/>
      <c r="CY398" s="87"/>
      <c r="CZ398" s="87"/>
      <c r="DA398" s="87"/>
      <c r="DB398" s="87"/>
      <c r="DC398" s="87"/>
      <c r="DD398" s="87"/>
      <c r="DE398" s="87"/>
      <c r="DF398" s="87"/>
      <c r="DG398" s="87"/>
      <c r="DH398" s="87"/>
      <c r="DI398" s="87"/>
      <c r="DJ398" s="87"/>
    </row>
    <row r="399" spans="1:114" ht="12.75" customHeight="1" x14ac:dyDescent="0.2">
      <c r="A399" s="107">
        <v>41855</v>
      </c>
      <c r="B399" s="108">
        <v>99.93</v>
      </c>
      <c r="C399" s="108">
        <v>79.849997999999999</v>
      </c>
      <c r="D399" s="108">
        <v>84.519997000000004</v>
      </c>
      <c r="E399" s="108">
        <v>101.349998</v>
      </c>
      <c r="F399" s="108">
        <v>40.810001</v>
      </c>
      <c r="G399" s="108">
        <v>43.779998999999997</v>
      </c>
      <c r="U399" s="89">
        <f t="shared" si="22"/>
        <v>0.18824407090375317</v>
      </c>
      <c r="V399" s="89"/>
      <c r="W399" s="126"/>
      <c r="X399" s="126">
        <f t="shared" si="23"/>
        <v>1.5050168755168514E-3</v>
      </c>
      <c r="Y399" s="126">
        <f t="shared" si="21"/>
        <v>-4.1674868256712995E-2</v>
      </c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  <c r="BF399" s="126"/>
      <c r="BG399" s="126"/>
      <c r="BH399" s="126"/>
      <c r="BI399" s="126"/>
      <c r="BJ399" s="126"/>
      <c r="BK399" s="126"/>
      <c r="BL399" s="126"/>
      <c r="BM399" s="126"/>
      <c r="BN399" s="126"/>
      <c r="BO399" s="126"/>
      <c r="BP399" s="126"/>
      <c r="BQ399" s="126"/>
      <c r="BR399" s="126"/>
      <c r="BS399" s="126"/>
      <c r="BT399" s="126"/>
      <c r="BU399" s="126"/>
      <c r="BV399" s="126"/>
      <c r="BW399" s="126"/>
      <c r="BX399" s="126"/>
      <c r="BY399" s="126"/>
      <c r="BZ399" s="126"/>
      <c r="CA399" s="126"/>
      <c r="CB399" s="126"/>
      <c r="CC399" s="126"/>
      <c r="CD399" s="126"/>
      <c r="CE399" s="126"/>
      <c r="CF399" s="126"/>
      <c r="CG399" s="126"/>
      <c r="CH399" s="126"/>
      <c r="CI399" s="126"/>
      <c r="CJ399" s="126"/>
      <c r="CK399" s="126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</row>
    <row r="400" spans="1:114" ht="12.75" customHeight="1" x14ac:dyDescent="0.2">
      <c r="A400" s="107">
        <v>41862</v>
      </c>
      <c r="B400" s="108">
        <v>101.269997</v>
      </c>
      <c r="C400" s="108">
        <v>80.680000000000007</v>
      </c>
      <c r="D400" s="108">
        <v>85.650002000000001</v>
      </c>
      <c r="E400" s="108">
        <v>102.75</v>
      </c>
      <c r="F400" s="108">
        <v>41.360000999999997</v>
      </c>
      <c r="G400" s="108">
        <v>44.580002</v>
      </c>
      <c r="U400" s="89">
        <f t="shared" si="22"/>
        <v>0.20059529169324231</v>
      </c>
      <c r="V400" s="89"/>
      <c r="W400" s="126"/>
      <c r="X400" s="126">
        <f t="shared" si="23"/>
        <v>1.039451497544186E-2</v>
      </c>
      <c r="Y400" s="126">
        <f t="shared" si="21"/>
        <v>-4.1526508830027856E-2</v>
      </c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  <c r="BF400" s="126"/>
      <c r="BG400" s="126"/>
      <c r="BH400" s="126"/>
      <c r="BI400" s="126"/>
      <c r="BJ400" s="126"/>
      <c r="BK400" s="126"/>
      <c r="BL400" s="126"/>
      <c r="BM400" s="126"/>
      <c r="BN400" s="126"/>
      <c r="BO400" s="126"/>
      <c r="BP400" s="126"/>
      <c r="BQ400" s="126"/>
      <c r="BR400" s="126"/>
      <c r="BS400" s="126"/>
      <c r="BT400" s="126"/>
      <c r="BU400" s="126"/>
      <c r="BV400" s="126"/>
      <c r="BW400" s="126"/>
      <c r="BX400" s="126"/>
      <c r="BY400" s="126"/>
      <c r="BZ400" s="126"/>
      <c r="CA400" s="126"/>
      <c r="CB400" s="126"/>
      <c r="CC400" s="126"/>
      <c r="CD400" s="126"/>
      <c r="CE400" s="126"/>
      <c r="CF400" s="126"/>
      <c r="CG400" s="126"/>
      <c r="CH400" s="126"/>
      <c r="CI400" s="126"/>
      <c r="CJ400" s="126"/>
      <c r="CK400" s="126"/>
      <c r="CL400" s="87"/>
      <c r="CM400" s="87"/>
      <c r="CN400" s="87"/>
      <c r="CO400" s="87"/>
      <c r="CP400" s="87"/>
      <c r="CQ400" s="87"/>
      <c r="CR400" s="87"/>
      <c r="CS400" s="87"/>
      <c r="CT400" s="87"/>
      <c r="CU400" s="87"/>
      <c r="CV400" s="87"/>
      <c r="CW400" s="87"/>
      <c r="CX400" s="87"/>
      <c r="CY400" s="87"/>
      <c r="CZ400" s="87"/>
      <c r="DA400" s="87"/>
      <c r="DB400" s="87"/>
      <c r="DC400" s="87"/>
      <c r="DD400" s="87"/>
      <c r="DE400" s="87"/>
      <c r="DF400" s="87"/>
      <c r="DG400" s="87"/>
      <c r="DH400" s="87"/>
      <c r="DI400" s="87"/>
      <c r="DJ400" s="87"/>
    </row>
    <row r="401" spans="1:114" ht="12.75" customHeight="1" x14ac:dyDescent="0.2">
      <c r="A401" s="107">
        <v>41869</v>
      </c>
      <c r="B401" s="108">
        <v>103.010002</v>
      </c>
      <c r="C401" s="108">
        <v>81.959998999999996</v>
      </c>
      <c r="D401" s="108">
        <v>87.080001999999993</v>
      </c>
      <c r="E401" s="108">
        <v>104.639999</v>
      </c>
      <c r="F401" s="108">
        <v>41.529998999999997</v>
      </c>
      <c r="G401" s="108">
        <v>44.990001999999997</v>
      </c>
      <c r="U401" s="89">
        <f t="shared" si="22"/>
        <v>0.21964289671024839</v>
      </c>
      <c r="V401" s="89"/>
      <c r="W401" s="126"/>
      <c r="X401" s="126">
        <f t="shared" si="23"/>
        <v>1.5865133862171366E-2</v>
      </c>
      <c r="Y401" s="126">
        <f t="shared" si="21"/>
        <v>-4.1435278756800357E-2</v>
      </c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  <c r="BK401" s="126"/>
      <c r="BL401" s="126"/>
      <c r="BM401" s="126"/>
      <c r="BN401" s="126"/>
      <c r="BO401" s="126"/>
      <c r="BP401" s="126"/>
      <c r="BQ401" s="126"/>
      <c r="BR401" s="126"/>
      <c r="BS401" s="126"/>
      <c r="BT401" s="126"/>
      <c r="BU401" s="126"/>
      <c r="BV401" s="126"/>
      <c r="BW401" s="126"/>
      <c r="BX401" s="126"/>
      <c r="BY401" s="126"/>
      <c r="BZ401" s="126"/>
      <c r="CA401" s="126"/>
      <c r="CB401" s="126"/>
      <c r="CC401" s="126"/>
      <c r="CD401" s="126"/>
      <c r="CE401" s="126"/>
      <c r="CF401" s="126"/>
      <c r="CG401" s="126"/>
      <c r="CH401" s="126"/>
      <c r="CI401" s="126"/>
      <c r="CJ401" s="126"/>
      <c r="CK401" s="126"/>
      <c r="CL401" s="87"/>
      <c r="CM401" s="87"/>
      <c r="CN401" s="87"/>
      <c r="CO401" s="87"/>
      <c r="CP401" s="87"/>
      <c r="CQ401" s="87"/>
      <c r="CR401" s="87"/>
      <c r="CS401" s="87"/>
      <c r="CT401" s="87"/>
      <c r="CU401" s="87"/>
      <c r="CV401" s="87"/>
      <c r="CW401" s="87"/>
      <c r="CX401" s="87"/>
      <c r="CY401" s="87"/>
      <c r="CZ401" s="87"/>
      <c r="DA401" s="87"/>
      <c r="DB401" s="87"/>
      <c r="DC401" s="87"/>
      <c r="DD401" s="87"/>
      <c r="DE401" s="87"/>
      <c r="DF401" s="87"/>
      <c r="DG401" s="87"/>
      <c r="DH401" s="87"/>
      <c r="DI401" s="87"/>
      <c r="DJ401" s="87"/>
    </row>
    <row r="402" spans="1:114" ht="12.75" customHeight="1" x14ac:dyDescent="0.2">
      <c r="A402" s="107">
        <v>41876</v>
      </c>
      <c r="B402" s="108">
        <v>103.879997</v>
      </c>
      <c r="C402" s="108">
        <v>82.730002999999996</v>
      </c>
      <c r="D402" s="108">
        <v>87.949996999999996</v>
      </c>
      <c r="E402" s="108">
        <v>105.589996</v>
      </c>
      <c r="F402" s="108">
        <v>41.689999</v>
      </c>
      <c r="G402" s="108">
        <v>45.400002000000001</v>
      </c>
      <c r="U402" s="89">
        <f t="shared" si="22"/>
        <v>0.23110129007892666</v>
      </c>
      <c r="V402" s="89"/>
      <c r="W402" s="126"/>
      <c r="X402" s="126">
        <f t="shared" si="23"/>
        <v>9.3948756636759168E-3</v>
      </c>
      <c r="Y402" s="126">
        <f t="shared" si="21"/>
        <v>-4.1543185005444988E-2</v>
      </c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  <c r="BF402" s="126"/>
      <c r="BG402" s="126"/>
      <c r="BH402" s="126"/>
      <c r="BI402" s="126"/>
      <c r="BJ402" s="126"/>
      <c r="BK402" s="126"/>
      <c r="BL402" s="126"/>
      <c r="BM402" s="126"/>
      <c r="BN402" s="126"/>
      <c r="BO402" s="126"/>
      <c r="BP402" s="126"/>
      <c r="BQ402" s="126"/>
      <c r="BR402" s="126"/>
      <c r="BS402" s="126"/>
      <c r="BT402" s="126"/>
      <c r="BU402" s="126"/>
      <c r="BV402" s="126"/>
      <c r="BW402" s="126"/>
      <c r="BX402" s="126"/>
      <c r="BY402" s="126"/>
      <c r="BZ402" s="126"/>
      <c r="CA402" s="126"/>
      <c r="CB402" s="126"/>
      <c r="CC402" s="126"/>
      <c r="CD402" s="126"/>
      <c r="CE402" s="126"/>
      <c r="CF402" s="126"/>
      <c r="CG402" s="126"/>
      <c r="CH402" s="126"/>
      <c r="CI402" s="126"/>
      <c r="CJ402" s="126"/>
      <c r="CK402" s="126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</row>
    <row r="403" spans="1:114" ht="12.75" customHeight="1" x14ac:dyDescent="0.2">
      <c r="A403" s="107">
        <v>41884</v>
      </c>
      <c r="B403" s="108">
        <v>104.110001</v>
      </c>
      <c r="C403" s="108">
        <v>83.040001000000004</v>
      </c>
      <c r="D403" s="108">
        <v>88.07</v>
      </c>
      <c r="E403" s="108">
        <v>105.790001</v>
      </c>
      <c r="F403" s="108">
        <v>41.810001</v>
      </c>
      <c r="G403" s="108">
        <v>46.490001999999997</v>
      </c>
      <c r="U403" s="89">
        <f t="shared" si="22"/>
        <v>0.2357143557610577</v>
      </c>
      <c r="V403" s="89"/>
      <c r="W403" s="126"/>
      <c r="X403" s="126">
        <f t="shared" si="23"/>
        <v>3.7471049046136073E-3</v>
      </c>
      <c r="Y403" s="126">
        <f t="shared" si="21"/>
        <v>-4.1637435984282496E-2</v>
      </c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  <c r="BF403" s="126"/>
      <c r="BG403" s="126"/>
      <c r="BH403" s="126"/>
      <c r="BI403" s="126"/>
      <c r="BJ403" s="126"/>
      <c r="BK403" s="126"/>
      <c r="BL403" s="126"/>
      <c r="BM403" s="126"/>
      <c r="BN403" s="126"/>
      <c r="BO403" s="126"/>
      <c r="BP403" s="126"/>
      <c r="BQ403" s="126"/>
      <c r="BR403" s="126"/>
      <c r="BS403" s="126"/>
      <c r="BT403" s="126"/>
      <c r="BU403" s="126"/>
      <c r="BV403" s="126"/>
      <c r="BW403" s="126"/>
      <c r="BX403" s="126"/>
      <c r="BY403" s="126"/>
      <c r="BZ403" s="126"/>
      <c r="CA403" s="126"/>
      <c r="CB403" s="126"/>
      <c r="CC403" s="126"/>
      <c r="CD403" s="126"/>
      <c r="CE403" s="126"/>
      <c r="CF403" s="126"/>
      <c r="CG403" s="126"/>
      <c r="CH403" s="126"/>
      <c r="CI403" s="126"/>
      <c r="CJ403" s="126"/>
      <c r="CK403" s="126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</row>
    <row r="404" spans="1:114" ht="12.75" customHeight="1" x14ac:dyDescent="0.2">
      <c r="A404" s="107">
        <v>41890</v>
      </c>
      <c r="B404" s="108">
        <v>103.08000199999999</v>
      </c>
      <c r="C404" s="108">
        <v>82.25</v>
      </c>
      <c r="D404" s="108">
        <v>86.879997000000003</v>
      </c>
      <c r="E404" s="108">
        <v>104.489998</v>
      </c>
      <c r="F404" s="108">
        <v>41.16</v>
      </c>
      <c r="G404" s="108">
        <v>44.259998000000003</v>
      </c>
      <c r="U404" s="89">
        <f t="shared" si="22"/>
        <v>0.22395838797433276</v>
      </c>
      <c r="V404" s="89"/>
      <c r="W404" s="126"/>
      <c r="X404" s="126">
        <f t="shared" si="23"/>
        <v>-9.5134994037392451E-3</v>
      </c>
      <c r="Y404" s="126">
        <f t="shared" si="21"/>
        <v>-4.1858956904657435E-2</v>
      </c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  <c r="BK404" s="126"/>
      <c r="BL404" s="126"/>
      <c r="BM404" s="126"/>
      <c r="BN404" s="126"/>
      <c r="BO404" s="126"/>
      <c r="BP404" s="126"/>
      <c r="BQ404" s="126"/>
      <c r="BR404" s="126"/>
      <c r="BS404" s="126"/>
      <c r="BT404" s="126"/>
      <c r="BU404" s="126"/>
      <c r="BV404" s="126"/>
      <c r="BW404" s="126"/>
      <c r="BX404" s="126"/>
      <c r="BY404" s="126"/>
      <c r="BZ404" s="126"/>
      <c r="CA404" s="126"/>
      <c r="CB404" s="126"/>
      <c r="CC404" s="126"/>
      <c r="CD404" s="126"/>
      <c r="CE404" s="126"/>
      <c r="CF404" s="126"/>
      <c r="CG404" s="126"/>
      <c r="CH404" s="126"/>
      <c r="CI404" s="126"/>
      <c r="CJ404" s="126"/>
      <c r="CK404" s="126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</row>
    <row r="405" spans="1:114" ht="12.75" customHeight="1" x14ac:dyDescent="0.2">
      <c r="A405" s="107">
        <v>41897</v>
      </c>
      <c r="B405" s="108">
        <v>103.980003</v>
      </c>
      <c r="C405" s="108">
        <v>83.519997000000004</v>
      </c>
      <c r="D405" s="108">
        <v>87.07</v>
      </c>
      <c r="E405" s="108">
        <v>103.849998</v>
      </c>
      <c r="F405" s="108">
        <v>41.099997999999999</v>
      </c>
      <c r="G405" s="108">
        <v>43.970001000000003</v>
      </c>
      <c r="U405" s="89">
        <f t="shared" si="22"/>
        <v>0.24285715369898031</v>
      </c>
      <c r="V405" s="89"/>
      <c r="W405" s="126"/>
      <c r="X405" s="126">
        <f t="shared" si="23"/>
        <v>1.5440693009118656E-2</v>
      </c>
      <c r="Y405" s="126">
        <f t="shared" si="21"/>
        <v>-4.1442354963441015E-2</v>
      </c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  <c r="BK405" s="126"/>
      <c r="BL405" s="126"/>
      <c r="BM405" s="126"/>
      <c r="BN405" s="126"/>
      <c r="BO405" s="126"/>
      <c r="BP405" s="126"/>
      <c r="BQ405" s="126"/>
      <c r="BR405" s="126"/>
      <c r="BS405" s="126"/>
      <c r="BT405" s="126"/>
      <c r="BU405" s="126"/>
      <c r="BV405" s="126"/>
      <c r="BW405" s="126"/>
      <c r="BX405" s="126"/>
      <c r="BY405" s="126"/>
      <c r="BZ405" s="126"/>
      <c r="CA405" s="126"/>
      <c r="CB405" s="126"/>
      <c r="CC405" s="126"/>
      <c r="CD405" s="126"/>
      <c r="CE405" s="126"/>
      <c r="CF405" s="126"/>
      <c r="CG405" s="126"/>
      <c r="CH405" s="126"/>
      <c r="CI405" s="126"/>
      <c r="CJ405" s="126"/>
      <c r="CK405" s="126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</row>
    <row r="406" spans="1:114" ht="12.75" customHeight="1" x14ac:dyDescent="0.2">
      <c r="A406" s="107">
        <v>41904</v>
      </c>
      <c r="B406" s="108">
        <v>101.900002</v>
      </c>
      <c r="C406" s="108">
        <v>81.650002000000001</v>
      </c>
      <c r="D406" s="108">
        <v>85.529999000000004</v>
      </c>
      <c r="E406" s="108">
        <v>101.239998</v>
      </c>
      <c r="F406" s="108">
        <v>40.18</v>
      </c>
      <c r="G406" s="108">
        <v>42.529998999999997</v>
      </c>
      <c r="U406" s="89">
        <f t="shared" si="22"/>
        <v>0.21502984590907048</v>
      </c>
      <c r="V406" s="89"/>
      <c r="W406" s="126"/>
      <c r="X406" s="126">
        <f t="shared" si="23"/>
        <v>-2.2389787681625584E-2</v>
      </c>
      <c r="Y406" s="126">
        <f t="shared" si="21"/>
        <v>-4.2074360738882051E-2</v>
      </c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  <c r="BK406" s="126"/>
      <c r="BL406" s="126"/>
      <c r="BM406" s="126"/>
      <c r="BN406" s="126"/>
      <c r="BO406" s="126"/>
      <c r="BP406" s="126"/>
      <c r="BQ406" s="126"/>
      <c r="BR406" s="126"/>
      <c r="BS406" s="126"/>
      <c r="BT406" s="126"/>
      <c r="BU406" s="126"/>
      <c r="BV406" s="126"/>
      <c r="BW406" s="126"/>
      <c r="BX406" s="126"/>
      <c r="BY406" s="126"/>
      <c r="BZ406" s="126"/>
      <c r="CA406" s="126"/>
      <c r="CB406" s="126"/>
      <c r="CC406" s="126"/>
      <c r="CD406" s="126"/>
      <c r="CE406" s="126"/>
      <c r="CF406" s="126"/>
      <c r="CG406" s="126"/>
      <c r="CH406" s="126"/>
      <c r="CI406" s="126"/>
      <c r="CJ406" s="126"/>
      <c r="CK406" s="126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</row>
    <row r="407" spans="1:114" ht="12.75" customHeight="1" x14ac:dyDescent="0.2">
      <c r="A407" s="107">
        <v>41911</v>
      </c>
      <c r="B407" s="108">
        <v>101.08000199999999</v>
      </c>
      <c r="C407" s="108">
        <v>81.050003000000004</v>
      </c>
      <c r="D407" s="108">
        <v>84.870002999999997</v>
      </c>
      <c r="E407" s="108">
        <v>99.589995999999999</v>
      </c>
      <c r="F407" s="108">
        <v>38.880001</v>
      </c>
      <c r="G407" s="108">
        <v>41.5</v>
      </c>
      <c r="U407" s="89">
        <f t="shared" si="22"/>
        <v>0.20610128896285529</v>
      </c>
      <c r="V407" s="89"/>
      <c r="W407" s="126"/>
      <c r="X407" s="126">
        <f t="shared" si="23"/>
        <v>-7.3484260294323089E-3</v>
      </c>
      <c r="Y407" s="126">
        <f t="shared" si="21"/>
        <v>-4.1822767318088518E-2</v>
      </c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  <c r="BK407" s="126"/>
      <c r="BL407" s="126"/>
      <c r="BM407" s="126"/>
      <c r="BN407" s="126"/>
      <c r="BO407" s="126"/>
      <c r="BP407" s="126"/>
      <c r="BQ407" s="126"/>
      <c r="BR407" s="126"/>
      <c r="BS407" s="126"/>
      <c r="BT407" s="126"/>
      <c r="BU407" s="126"/>
      <c r="BV407" s="126"/>
      <c r="BW407" s="126"/>
      <c r="BX407" s="126"/>
      <c r="BY407" s="126"/>
      <c r="BZ407" s="126"/>
      <c r="CA407" s="126"/>
      <c r="CB407" s="126"/>
      <c r="CC407" s="126"/>
      <c r="CD407" s="126"/>
      <c r="CE407" s="126"/>
      <c r="CF407" s="126"/>
      <c r="CG407" s="126"/>
      <c r="CH407" s="126"/>
      <c r="CI407" s="126"/>
      <c r="CJ407" s="126"/>
      <c r="CK407" s="126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</row>
    <row r="408" spans="1:114" ht="12.75" customHeight="1" x14ac:dyDescent="0.2">
      <c r="A408" s="107">
        <v>41918</v>
      </c>
      <c r="B408" s="108">
        <v>97.660004000000001</v>
      </c>
      <c r="C408" s="108">
        <v>78.680000000000007</v>
      </c>
      <c r="D408" s="108">
        <v>82.010002</v>
      </c>
      <c r="E408" s="108">
        <v>95.599997999999999</v>
      </c>
      <c r="F408" s="108">
        <v>37.439999</v>
      </c>
      <c r="G408" s="108">
        <v>40.93</v>
      </c>
      <c r="U408" s="89">
        <f t="shared" si="22"/>
        <v>0.17083338560268113</v>
      </c>
      <c r="V408" s="89"/>
      <c r="W408" s="126"/>
      <c r="X408" s="126">
        <f t="shared" si="23"/>
        <v>-2.9241245062014309E-2</v>
      </c>
      <c r="Y408" s="126">
        <f t="shared" si="21"/>
        <v>-4.2189098588007644E-2</v>
      </c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  <c r="BK408" s="126"/>
      <c r="BL408" s="126"/>
      <c r="BM408" s="126"/>
      <c r="BN408" s="126"/>
      <c r="BO408" s="126"/>
      <c r="BP408" s="126"/>
      <c r="BQ408" s="126"/>
      <c r="BR408" s="126"/>
      <c r="BS408" s="126"/>
      <c r="BT408" s="126"/>
      <c r="BU408" s="126"/>
      <c r="BV408" s="126"/>
      <c r="BW408" s="126"/>
      <c r="BX408" s="126"/>
      <c r="BY408" s="126"/>
      <c r="BZ408" s="126"/>
      <c r="CA408" s="126"/>
      <c r="CB408" s="126"/>
      <c r="CC408" s="126"/>
      <c r="CD408" s="126"/>
      <c r="CE408" s="126"/>
      <c r="CF408" s="126"/>
      <c r="CG408" s="126"/>
      <c r="CH408" s="126"/>
      <c r="CI408" s="126"/>
      <c r="CJ408" s="126"/>
      <c r="CK408" s="126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</row>
    <row r="409" spans="1:114" ht="12.75" customHeight="1" x14ac:dyDescent="0.2">
      <c r="A409" s="107">
        <v>41925</v>
      </c>
      <c r="B409" s="108">
        <v>97.120002999999997</v>
      </c>
      <c r="C409" s="108">
        <v>77.730002999999996</v>
      </c>
      <c r="D409" s="108">
        <v>81.959998999999996</v>
      </c>
      <c r="E409" s="108">
        <v>97.120002999999997</v>
      </c>
      <c r="F409" s="108">
        <v>37.57</v>
      </c>
      <c r="G409" s="108">
        <v>41.150002000000001</v>
      </c>
      <c r="U409" s="89">
        <f t="shared" si="22"/>
        <v>0.15669652485252339</v>
      </c>
      <c r="V409" s="89"/>
      <c r="W409" s="126"/>
      <c r="X409" s="126">
        <f t="shared" si="23"/>
        <v>-1.2074186578546087E-2</v>
      </c>
      <c r="Y409" s="126">
        <f t="shared" si="21"/>
        <v>-4.1901770140849698E-2</v>
      </c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  <c r="BK409" s="126"/>
      <c r="BL409" s="126"/>
      <c r="BM409" s="126"/>
      <c r="BN409" s="126"/>
      <c r="BO409" s="126"/>
      <c r="BP409" s="126"/>
      <c r="BQ409" s="126"/>
      <c r="BR409" s="126"/>
      <c r="BS409" s="126"/>
      <c r="BT409" s="126"/>
      <c r="BU409" s="126"/>
      <c r="BV409" s="126"/>
      <c r="BW409" s="126"/>
      <c r="BX409" s="126"/>
      <c r="BY409" s="126"/>
      <c r="BZ409" s="126"/>
      <c r="CA409" s="126"/>
      <c r="CB409" s="126"/>
      <c r="CC409" s="126"/>
      <c r="CD409" s="126"/>
      <c r="CE409" s="126"/>
      <c r="CF409" s="126"/>
      <c r="CG409" s="126"/>
      <c r="CH409" s="126"/>
      <c r="CI409" s="126"/>
      <c r="CJ409" s="126"/>
      <c r="CK409" s="126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</row>
    <row r="410" spans="1:114" ht="12.75" customHeight="1" x14ac:dyDescent="0.2">
      <c r="A410" s="107">
        <v>41932</v>
      </c>
      <c r="B410" s="108">
        <v>101.150002</v>
      </c>
      <c r="C410" s="108">
        <v>80.610000999999997</v>
      </c>
      <c r="D410" s="108">
        <v>85.510002</v>
      </c>
      <c r="E410" s="108">
        <v>100.900002</v>
      </c>
      <c r="F410" s="108">
        <v>38.590000000000003</v>
      </c>
      <c r="G410" s="108">
        <v>41.470001000000003</v>
      </c>
      <c r="U410" s="89">
        <f t="shared" si="22"/>
        <v>0.19955363986102559</v>
      </c>
      <c r="V410" s="89"/>
      <c r="W410" s="126"/>
      <c r="X410" s="126">
        <f t="shared" si="23"/>
        <v>3.7051304372135441E-2</v>
      </c>
      <c r="Y410" s="126">
        <f t="shared" si="21"/>
        <v>-4.1082478227773889E-2</v>
      </c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  <c r="BD410" s="126"/>
      <c r="BE410" s="126"/>
      <c r="BF410" s="126"/>
      <c r="BG410" s="126"/>
      <c r="BH410" s="126"/>
      <c r="BI410" s="126"/>
      <c r="BJ410" s="126"/>
      <c r="BK410" s="126"/>
      <c r="BL410" s="126"/>
      <c r="BM410" s="126"/>
      <c r="BN410" s="126"/>
      <c r="BO410" s="126"/>
      <c r="BP410" s="126"/>
      <c r="BQ410" s="126"/>
      <c r="BR410" s="126"/>
      <c r="BS410" s="126"/>
      <c r="BT410" s="126"/>
      <c r="BU410" s="126"/>
      <c r="BV410" s="126"/>
      <c r="BW410" s="126"/>
      <c r="BX410" s="126"/>
      <c r="BY410" s="126"/>
      <c r="BZ410" s="126"/>
      <c r="CA410" s="126"/>
      <c r="CB410" s="126"/>
      <c r="CC410" s="126"/>
      <c r="CD410" s="126"/>
      <c r="CE410" s="126"/>
      <c r="CF410" s="126"/>
      <c r="CG410" s="126"/>
      <c r="CH410" s="126"/>
      <c r="CI410" s="126"/>
      <c r="CJ410" s="126"/>
      <c r="CK410" s="126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</row>
    <row r="411" spans="1:114" ht="12.75" customHeight="1" x14ac:dyDescent="0.2">
      <c r="A411" s="107">
        <v>41939</v>
      </c>
      <c r="B411" s="108">
        <v>104.019997</v>
      </c>
      <c r="C411" s="108">
        <v>82.660004000000001</v>
      </c>
      <c r="D411" s="108">
        <v>87.919998000000007</v>
      </c>
      <c r="E411" s="108">
        <v>104.58000199999999</v>
      </c>
      <c r="F411" s="108">
        <v>39.610000999999997</v>
      </c>
      <c r="G411" s="108">
        <v>42.639999000000003</v>
      </c>
      <c r="U411" s="89">
        <f t="shared" si="22"/>
        <v>0.23005963824671016</v>
      </c>
      <c r="V411" s="89"/>
      <c r="W411" s="126"/>
      <c r="X411" s="126">
        <f t="shared" si="23"/>
        <v>2.5431124855090914E-2</v>
      </c>
      <c r="Y411" s="126">
        <f t="shared" si="21"/>
        <v>-4.1275882118388271E-2</v>
      </c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  <c r="BD411" s="126"/>
      <c r="BE411" s="126"/>
      <c r="BF411" s="126"/>
      <c r="BG411" s="126"/>
      <c r="BH411" s="126"/>
      <c r="BI411" s="126"/>
      <c r="BJ411" s="126"/>
      <c r="BK411" s="126"/>
      <c r="BL411" s="126"/>
      <c r="BM411" s="126"/>
      <c r="BN411" s="126"/>
      <c r="BO411" s="126"/>
      <c r="BP411" s="126"/>
      <c r="BQ411" s="126"/>
      <c r="BR411" s="126"/>
      <c r="BS411" s="126"/>
      <c r="BT411" s="126"/>
      <c r="BU411" s="126"/>
      <c r="BV411" s="126"/>
      <c r="BW411" s="126"/>
      <c r="BX411" s="126"/>
      <c r="BY411" s="126"/>
      <c r="BZ411" s="126"/>
      <c r="CA411" s="126"/>
      <c r="CB411" s="126"/>
      <c r="CC411" s="126"/>
      <c r="CD411" s="126"/>
      <c r="CE411" s="126"/>
      <c r="CF411" s="126"/>
      <c r="CG411" s="126"/>
      <c r="CH411" s="126"/>
      <c r="CI411" s="126"/>
      <c r="CJ411" s="126"/>
      <c r="CK411" s="126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</row>
    <row r="412" spans="1:114" ht="12.75" customHeight="1" x14ac:dyDescent="0.2">
      <c r="A412" s="107">
        <v>41946</v>
      </c>
      <c r="B412" s="108">
        <v>104.779999</v>
      </c>
      <c r="C412" s="108">
        <v>83.580001999999993</v>
      </c>
      <c r="D412" s="108">
        <v>88.540001000000004</v>
      </c>
      <c r="E412" s="108">
        <v>105.30999799999999</v>
      </c>
      <c r="F412" s="108">
        <v>38.939999</v>
      </c>
      <c r="G412" s="108">
        <v>41.810001</v>
      </c>
      <c r="U412" s="89">
        <f t="shared" si="22"/>
        <v>0.24375008528646203</v>
      </c>
      <c r="V412" s="89"/>
      <c r="W412" s="126"/>
      <c r="X412" s="126">
        <f t="shared" si="23"/>
        <v>1.1129905098964166E-2</v>
      </c>
      <c r="Y412" s="126">
        <f t="shared" si="21"/>
        <v>-4.1514242058370447E-2</v>
      </c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  <c r="BD412" s="126"/>
      <c r="BE412" s="126"/>
      <c r="BF412" s="126"/>
      <c r="BG412" s="126"/>
      <c r="BH412" s="126"/>
      <c r="BI412" s="126"/>
      <c r="BJ412" s="126"/>
      <c r="BK412" s="126"/>
      <c r="BL412" s="126"/>
      <c r="BM412" s="126"/>
      <c r="BN412" s="126"/>
      <c r="BO412" s="126"/>
      <c r="BP412" s="126"/>
      <c r="BQ412" s="126"/>
      <c r="BR412" s="126"/>
      <c r="BS412" s="126"/>
      <c r="BT412" s="126"/>
      <c r="BU412" s="126"/>
      <c r="BV412" s="126"/>
      <c r="BW412" s="126"/>
      <c r="BX412" s="126"/>
      <c r="BY412" s="126"/>
      <c r="BZ412" s="126"/>
      <c r="CA412" s="126"/>
      <c r="CB412" s="126"/>
      <c r="CC412" s="126"/>
      <c r="CD412" s="126"/>
      <c r="CE412" s="126"/>
      <c r="CF412" s="126"/>
      <c r="CG412" s="126"/>
      <c r="CH412" s="126"/>
      <c r="CI412" s="126"/>
      <c r="CJ412" s="126"/>
      <c r="CK412" s="126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</row>
    <row r="413" spans="1:114" ht="12.75" customHeight="1" x14ac:dyDescent="0.2">
      <c r="A413" s="107">
        <v>41953</v>
      </c>
      <c r="B413" s="108">
        <v>105.16999800000001</v>
      </c>
      <c r="C413" s="108">
        <v>83.790001000000004</v>
      </c>
      <c r="D413" s="108">
        <v>88.410004000000001</v>
      </c>
      <c r="E413" s="108">
        <v>105.239998</v>
      </c>
      <c r="F413" s="108">
        <v>39.240001999999997</v>
      </c>
      <c r="G413" s="108">
        <v>42.130001</v>
      </c>
      <c r="U413" s="89">
        <f t="shared" si="22"/>
        <v>0.24687507054501823</v>
      </c>
      <c r="V413" s="89"/>
      <c r="W413" s="126"/>
      <c r="X413" s="126">
        <f t="shared" si="23"/>
        <v>2.5125507893624111E-3</v>
      </c>
      <c r="Y413" s="126">
        <f t="shared" si="21"/>
        <v>-4.165804608327936E-2</v>
      </c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  <c r="BD413" s="126"/>
      <c r="BE413" s="126"/>
      <c r="BF413" s="126"/>
      <c r="BG413" s="126"/>
      <c r="BH413" s="126"/>
      <c r="BI413" s="126"/>
      <c r="BJ413" s="126"/>
      <c r="BK413" s="126"/>
      <c r="BL413" s="126"/>
      <c r="BM413" s="126"/>
      <c r="BN413" s="126"/>
      <c r="BO413" s="126"/>
      <c r="BP413" s="126"/>
      <c r="BQ413" s="126"/>
      <c r="BR413" s="126"/>
      <c r="BS413" s="126"/>
      <c r="BT413" s="126"/>
      <c r="BU413" s="126"/>
      <c r="BV413" s="126"/>
      <c r="BW413" s="126"/>
      <c r="BX413" s="126"/>
      <c r="BY413" s="126"/>
      <c r="BZ413" s="126"/>
      <c r="CA413" s="126"/>
      <c r="CB413" s="126"/>
      <c r="CC413" s="126"/>
      <c r="CD413" s="126"/>
      <c r="CE413" s="126"/>
      <c r="CF413" s="126"/>
      <c r="CG413" s="126"/>
      <c r="CH413" s="126"/>
      <c r="CI413" s="126"/>
      <c r="CJ413" s="126"/>
      <c r="CK413" s="126"/>
      <c r="CL413" s="87"/>
      <c r="CM413" s="87"/>
      <c r="CN413" s="87"/>
      <c r="CO413" s="87"/>
      <c r="CP413" s="87"/>
      <c r="CQ413" s="87"/>
      <c r="CR413" s="87"/>
      <c r="CS413" s="87"/>
      <c r="CT413" s="87"/>
      <c r="CU413" s="87"/>
      <c r="CV413" s="87"/>
      <c r="CW413" s="87"/>
      <c r="CX413" s="87"/>
      <c r="CY413" s="87"/>
      <c r="CZ413" s="87"/>
      <c r="DA413" s="87"/>
      <c r="DB413" s="87"/>
      <c r="DC413" s="87"/>
      <c r="DD413" s="87"/>
      <c r="DE413" s="87"/>
      <c r="DF413" s="87"/>
      <c r="DG413" s="87"/>
      <c r="DH413" s="87"/>
      <c r="DI413" s="87"/>
      <c r="DJ413" s="87"/>
    </row>
    <row r="414" spans="1:114" ht="12.75" customHeight="1" x14ac:dyDescent="0.2">
      <c r="A414" s="107">
        <v>41960</v>
      </c>
      <c r="B414" s="108">
        <v>106.370003</v>
      </c>
      <c r="C414" s="108">
        <v>84.800003000000004</v>
      </c>
      <c r="D414" s="108">
        <v>90</v>
      </c>
      <c r="E414" s="108">
        <v>105.800003</v>
      </c>
      <c r="F414" s="108">
        <v>39.490001999999997</v>
      </c>
      <c r="G414" s="108">
        <v>43.110000999999997</v>
      </c>
      <c r="U414" s="89">
        <f t="shared" si="22"/>
        <v>0.26190486288265769</v>
      </c>
      <c r="V414" s="89"/>
      <c r="W414" s="126"/>
      <c r="X414" s="126">
        <f t="shared" si="23"/>
        <v>1.2053968110109059E-2</v>
      </c>
      <c r="Y414" s="126">
        <f t="shared" si="21"/>
        <v>-4.1498829483381579E-2</v>
      </c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  <c r="BD414" s="126"/>
      <c r="BE414" s="126"/>
      <c r="BF414" s="126"/>
      <c r="BG414" s="126"/>
      <c r="BH414" s="126"/>
      <c r="BI414" s="126"/>
      <c r="BJ414" s="126"/>
      <c r="BK414" s="126"/>
      <c r="BL414" s="126"/>
      <c r="BM414" s="126"/>
      <c r="BN414" s="126"/>
      <c r="BO414" s="126"/>
      <c r="BP414" s="126"/>
      <c r="BQ414" s="126"/>
      <c r="BR414" s="126"/>
      <c r="BS414" s="126"/>
      <c r="BT414" s="126"/>
      <c r="BU414" s="126"/>
      <c r="BV414" s="126"/>
      <c r="BW414" s="126"/>
      <c r="BX414" s="126"/>
      <c r="BY414" s="126"/>
      <c r="BZ414" s="126"/>
      <c r="CA414" s="126"/>
      <c r="CB414" s="126"/>
      <c r="CC414" s="126"/>
      <c r="CD414" s="126"/>
      <c r="CE414" s="126"/>
      <c r="CF414" s="126"/>
      <c r="CG414" s="126"/>
      <c r="CH414" s="126"/>
      <c r="CI414" s="126"/>
      <c r="CJ414" s="126"/>
      <c r="CK414" s="126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</row>
    <row r="415" spans="1:114" ht="12.75" customHeight="1" x14ac:dyDescent="0.2">
      <c r="A415" s="113">
        <v>41967</v>
      </c>
      <c r="B415" s="108">
        <v>106.599998</v>
      </c>
      <c r="C415" s="108">
        <v>84.699996999999996</v>
      </c>
      <c r="D415" s="108">
        <v>90.309997999999993</v>
      </c>
      <c r="E415" s="108">
        <v>105.730003</v>
      </c>
      <c r="F415" s="108">
        <v>39.610000999999997</v>
      </c>
      <c r="G415" s="108">
        <v>42.169998</v>
      </c>
      <c r="U415" s="89">
        <f t="shared" si="22"/>
        <v>0.26041667829241133</v>
      </c>
      <c r="V415" s="89"/>
      <c r="W415" s="126"/>
      <c r="X415" s="126">
        <f t="shared" si="23"/>
        <v>-1.1793159960148403E-3</v>
      </c>
      <c r="Y415" s="126">
        <f t="shared" si="21"/>
        <v>-4.1719695828857449E-2</v>
      </c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  <c r="BD415" s="126"/>
      <c r="BE415" s="126"/>
      <c r="BF415" s="126"/>
      <c r="BG415" s="126"/>
      <c r="BH415" s="126"/>
      <c r="BI415" s="126"/>
      <c r="BJ415" s="126"/>
      <c r="BK415" s="126"/>
      <c r="BL415" s="126"/>
      <c r="BM415" s="126"/>
      <c r="BN415" s="126"/>
      <c r="BO415" s="126"/>
      <c r="BP415" s="126"/>
      <c r="BQ415" s="126"/>
      <c r="BR415" s="126"/>
      <c r="BS415" s="126"/>
      <c r="BT415" s="126"/>
      <c r="BU415" s="126"/>
      <c r="BV415" s="126"/>
      <c r="BW415" s="126"/>
      <c r="BX415" s="126"/>
      <c r="BY415" s="126"/>
      <c r="BZ415" s="126"/>
      <c r="CA415" s="126"/>
      <c r="CB415" s="126"/>
      <c r="CC415" s="126"/>
      <c r="CD415" s="126"/>
      <c r="CE415" s="126"/>
      <c r="CF415" s="126"/>
      <c r="CG415" s="126"/>
      <c r="CH415" s="126"/>
      <c r="CI415" s="126"/>
      <c r="CJ415" s="126"/>
      <c r="CK415" s="126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</row>
    <row r="416" spans="1:114" ht="12.75" customHeight="1" x14ac:dyDescent="0.2">
      <c r="A416" s="113">
        <v>41974</v>
      </c>
      <c r="B416" s="108">
        <v>106.949997</v>
      </c>
      <c r="C416" s="108">
        <v>85.43</v>
      </c>
      <c r="D416" s="108">
        <v>90.519997000000004</v>
      </c>
      <c r="E416" s="108">
        <v>106.449997</v>
      </c>
      <c r="F416" s="108">
        <v>39.619999</v>
      </c>
      <c r="G416" s="108">
        <v>41.509998000000003</v>
      </c>
      <c r="U416" s="89">
        <f t="shared" si="22"/>
        <v>0.2712798186583254</v>
      </c>
      <c r="V416" s="89"/>
      <c r="W416" s="126"/>
      <c r="X416" s="126">
        <f t="shared" si="23"/>
        <v>8.6186897975923937E-3</v>
      </c>
      <c r="Y416" s="126">
        <f t="shared" si="21"/>
        <v>-4.1556134727611084E-2</v>
      </c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  <c r="BD416" s="126"/>
      <c r="BE416" s="126"/>
      <c r="BF416" s="126"/>
      <c r="BG416" s="126"/>
      <c r="BH416" s="126"/>
      <c r="BI416" s="126"/>
      <c r="BJ416" s="126"/>
      <c r="BK416" s="126"/>
      <c r="BL416" s="126"/>
      <c r="BM416" s="126"/>
      <c r="BN416" s="126"/>
      <c r="BO416" s="126"/>
      <c r="BP416" s="126"/>
      <c r="BQ416" s="126"/>
      <c r="BR416" s="126"/>
      <c r="BS416" s="126"/>
      <c r="BT416" s="126"/>
      <c r="BU416" s="126"/>
      <c r="BV416" s="126"/>
      <c r="BW416" s="126"/>
      <c r="BX416" s="126"/>
      <c r="BY416" s="126"/>
      <c r="BZ416" s="126"/>
      <c r="CA416" s="126"/>
      <c r="CB416" s="126"/>
      <c r="CC416" s="126"/>
      <c r="CD416" s="126"/>
      <c r="CE416" s="126"/>
      <c r="CF416" s="126"/>
      <c r="CG416" s="126"/>
      <c r="CH416" s="126"/>
      <c r="CI416" s="126"/>
      <c r="CJ416" s="126"/>
      <c r="CK416" s="126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</row>
    <row r="417" spans="1:114" ht="12.75" customHeight="1" x14ac:dyDescent="0.2">
      <c r="A417" s="113">
        <v>41981</v>
      </c>
      <c r="B417" s="108">
        <v>103.339996</v>
      </c>
      <c r="C417" s="108">
        <v>82.360000999999997</v>
      </c>
      <c r="D417" s="108">
        <v>87.5</v>
      </c>
      <c r="E417" s="108">
        <v>103.050003</v>
      </c>
      <c r="F417" s="108">
        <v>37.790000999999997</v>
      </c>
      <c r="G417" s="108">
        <v>38.840000000000003</v>
      </c>
      <c r="U417" s="89">
        <f t="shared" si="22"/>
        <v>0.22559530769026681</v>
      </c>
      <c r="V417" s="89"/>
      <c r="W417" s="126"/>
      <c r="X417" s="126">
        <f t="shared" si="23"/>
        <v>-3.5935842209996571E-2</v>
      </c>
      <c r="Y417" s="126">
        <f t="shared" si="21"/>
        <v>-4.2301291275423522E-2</v>
      </c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  <c r="BF417" s="126"/>
      <c r="BG417" s="126"/>
      <c r="BH417" s="126"/>
      <c r="BI417" s="126"/>
      <c r="BJ417" s="126"/>
      <c r="BK417" s="126"/>
      <c r="BL417" s="126"/>
      <c r="BM417" s="126"/>
      <c r="BN417" s="126"/>
      <c r="BO417" s="126"/>
      <c r="BP417" s="126"/>
      <c r="BQ417" s="126"/>
      <c r="BR417" s="126"/>
      <c r="BS417" s="126"/>
      <c r="BT417" s="126"/>
      <c r="BU417" s="126"/>
      <c r="BV417" s="126"/>
      <c r="BW417" s="126"/>
      <c r="BX417" s="126"/>
      <c r="BY417" s="126"/>
      <c r="BZ417" s="126"/>
      <c r="CA417" s="126"/>
      <c r="CB417" s="126"/>
      <c r="CC417" s="126"/>
      <c r="CD417" s="126"/>
      <c r="CE417" s="126"/>
      <c r="CF417" s="126"/>
      <c r="CG417" s="126"/>
      <c r="CH417" s="126"/>
      <c r="CI417" s="126"/>
      <c r="CJ417" s="126"/>
      <c r="CK417" s="126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</row>
    <row r="418" spans="1:114" ht="12.75" customHeight="1" x14ac:dyDescent="0.2">
      <c r="A418" s="113">
        <v>41988</v>
      </c>
      <c r="B418" s="108">
        <v>106.910004</v>
      </c>
      <c r="C418" s="108">
        <v>85.339995999999999</v>
      </c>
      <c r="D418" s="108">
        <v>90.839995999999999</v>
      </c>
      <c r="E418" s="108">
        <v>106.599998</v>
      </c>
      <c r="F418" s="108">
        <v>38.630001</v>
      </c>
      <c r="G418" s="108">
        <v>39.669998</v>
      </c>
      <c r="U418" s="89">
        <f t="shared" si="22"/>
        <v>0.2699404733604378</v>
      </c>
      <c r="V418" s="89"/>
      <c r="W418" s="126"/>
      <c r="X418" s="126">
        <f t="shared" si="23"/>
        <v>3.6182551770488791E-2</v>
      </c>
      <c r="Y418" s="126">
        <f t="shared" ref="Y418:Y481" si="24">-0.0000000000004*X418^6 + 0.0000000003*X418^5 - 0.0000001*X418^4 + 0.00001*X418^3 - 0.0009*X418^2 + 0.0167*X418 - 0.0417</f>
        <v>-4.1096929171257908E-2</v>
      </c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  <c r="BD418" s="126"/>
      <c r="BE418" s="126"/>
      <c r="BF418" s="126"/>
      <c r="BG418" s="126"/>
      <c r="BH418" s="126"/>
      <c r="BI418" s="126"/>
      <c r="BJ418" s="126"/>
      <c r="BK418" s="126"/>
      <c r="BL418" s="126"/>
      <c r="BM418" s="126"/>
      <c r="BN418" s="126"/>
      <c r="BO418" s="126"/>
      <c r="BP418" s="126"/>
      <c r="BQ418" s="126"/>
      <c r="BR418" s="126"/>
      <c r="BS418" s="126"/>
      <c r="BT418" s="126"/>
      <c r="BU418" s="126"/>
      <c r="BV418" s="126"/>
      <c r="BW418" s="126"/>
      <c r="BX418" s="126"/>
      <c r="BY418" s="126"/>
      <c r="BZ418" s="126"/>
      <c r="CA418" s="126"/>
      <c r="CB418" s="126"/>
      <c r="CC418" s="126"/>
      <c r="CD418" s="126"/>
      <c r="CE418" s="126"/>
      <c r="CF418" s="126"/>
      <c r="CG418" s="126"/>
      <c r="CH418" s="126"/>
      <c r="CI418" s="126"/>
      <c r="CJ418" s="126"/>
      <c r="CK418" s="126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</row>
    <row r="419" spans="1:114" ht="12.75" customHeight="1" x14ac:dyDescent="0.2">
      <c r="A419" s="113">
        <v>41995</v>
      </c>
      <c r="B419" s="108">
        <v>107.360001</v>
      </c>
      <c r="C419" s="108">
        <v>85.650002000000001</v>
      </c>
      <c r="D419" s="108">
        <v>90.519997000000004</v>
      </c>
      <c r="E419" s="108">
        <v>106.519997</v>
      </c>
      <c r="F419" s="108">
        <v>38.700001</v>
      </c>
      <c r="G419" s="108">
        <v>40.040000999999997</v>
      </c>
      <c r="U419" s="89">
        <f t="shared" ref="U419:U482" si="25">C419/$C$33-1</f>
        <v>0.27455365809019305</v>
      </c>
      <c r="V419" s="89"/>
      <c r="W419" s="126"/>
      <c r="X419" s="126">
        <f t="shared" ref="X419:X482" si="26">C419/C418-1</f>
        <v>3.6325991859667006E-3</v>
      </c>
      <c r="Y419" s="126">
        <f t="shared" si="24"/>
        <v>-4.1639347469314185E-2</v>
      </c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  <c r="BF419" s="126"/>
      <c r="BG419" s="126"/>
      <c r="BH419" s="126"/>
      <c r="BI419" s="126"/>
      <c r="BJ419" s="126"/>
      <c r="BK419" s="126"/>
      <c r="BL419" s="126"/>
      <c r="BM419" s="126"/>
      <c r="BN419" s="126"/>
      <c r="BO419" s="126"/>
      <c r="BP419" s="126"/>
      <c r="BQ419" s="126"/>
      <c r="BR419" s="126"/>
      <c r="BS419" s="126"/>
      <c r="BT419" s="126"/>
      <c r="BU419" s="126"/>
      <c r="BV419" s="126"/>
      <c r="BW419" s="126"/>
      <c r="BX419" s="126"/>
      <c r="BY419" s="126"/>
      <c r="BZ419" s="126"/>
      <c r="CA419" s="126"/>
      <c r="CB419" s="126"/>
      <c r="CC419" s="126"/>
      <c r="CD419" s="126"/>
      <c r="CE419" s="126"/>
      <c r="CF419" s="126"/>
      <c r="CG419" s="126"/>
      <c r="CH419" s="126"/>
      <c r="CI419" s="126"/>
      <c r="CJ419" s="126"/>
      <c r="CK419" s="126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</row>
    <row r="420" spans="1:114" ht="12.75" customHeight="1" x14ac:dyDescent="0.2">
      <c r="A420" s="107">
        <v>42002</v>
      </c>
      <c r="B420" s="108">
        <v>106</v>
      </c>
      <c r="C420" s="108">
        <v>84.489998</v>
      </c>
      <c r="D420" s="108">
        <v>89.43</v>
      </c>
      <c r="E420" s="108">
        <v>105.769997</v>
      </c>
      <c r="F420" s="108">
        <v>37.880001</v>
      </c>
      <c r="G420" s="108">
        <v>40.020000000000003</v>
      </c>
      <c r="U420" s="89">
        <f t="shared" si="25"/>
        <v>0.25729169303385535</v>
      </c>
      <c r="V420" s="89"/>
      <c r="W420" s="126"/>
      <c r="X420" s="126">
        <f t="shared" si="26"/>
        <v>-1.3543537336986877E-2</v>
      </c>
      <c r="Y420" s="126">
        <f t="shared" si="24"/>
        <v>-4.1926342183036841E-2</v>
      </c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  <c r="BD420" s="126"/>
      <c r="BE420" s="126"/>
      <c r="BF420" s="126"/>
      <c r="BG420" s="126"/>
      <c r="BH420" s="126"/>
      <c r="BI420" s="126"/>
      <c r="BJ420" s="126"/>
      <c r="BK420" s="126"/>
      <c r="BL420" s="126"/>
      <c r="BM420" s="126"/>
      <c r="BN420" s="126"/>
      <c r="BO420" s="126"/>
      <c r="BP420" s="126"/>
      <c r="BQ420" s="126"/>
      <c r="BR420" s="126"/>
      <c r="BS420" s="126"/>
      <c r="BT420" s="126"/>
      <c r="BU420" s="126"/>
      <c r="BV420" s="126"/>
      <c r="BW420" s="126"/>
      <c r="BX420" s="126"/>
      <c r="BY420" s="126"/>
      <c r="BZ420" s="126"/>
      <c r="CA420" s="126"/>
      <c r="CB420" s="126"/>
      <c r="CC420" s="126"/>
      <c r="CD420" s="126"/>
      <c r="CE420" s="126"/>
      <c r="CF420" s="126"/>
      <c r="CG420" s="126"/>
      <c r="CH420" s="126"/>
      <c r="CI420" s="126"/>
      <c r="CJ420" s="126"/>
      <c r="CK420" s="126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</row>
    <row r="421" spans="1:114" ht="12.75" customHeight="1" x14ac:dyDescent="0.2">
      <c r="A421" s="107">
        <v>42009</v>
      </c>
      <c r="B421" s="109">
        <v>105.269997</v>
      </c>
      <c r="C421" s="109">
        <v>83.900002000000001</v>
      </c>
      <c r="D421" s="109">
        <v>88.739998</v>
      </c>
      <c r="E421" s="109">
        <v>103.760002</v>
      </c>
      <c r="F421" s="109">
        <v>37.209999000000003</v>
      </c>
      <c r="G421" s="109">
        <v>40.099997999999999</v>
      </c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89">
        <f t="shared" si="25"/>
        <v>0.24851199026095205</v>
      </c>
      <c r="V421" s="89"/>
      <c r="W421" s="126"/>
      <c r="X421" s="126">
        <f t="shared" si="26"/>
        <v>-6.9830277425263487E-3</v>
      </c>
      <c r="Y421" s="126">
        <f t="shared" si="24"/>
        <v>-4.181666045311435E-2</v>
      </c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  <c r="BD421" s="126"/>
      <c r="BE421" s="126"/>
      <c r="BF421" s="126"/>
      <c r="BG421" s="126"/>
      <c r="BH421" s="126"/>
      <c r="BI421" s="126"/>
      <c r="BJ421" s="126"/>
      <c r="BK421" s="126"/>
      <c r="BL421" s="126"/>
      <c r="BM421" s="126"/>
      <c r="BN421" s="126"/>
      <c r="BO421" s="126"/>
      <c r="BP421" s="126"/>
      <c r="BQ421" s="126"/>
      <c r="BR421" s="126"/>
      <c r="BS421" s="126"/>
      <c r="BT421" s="126"/>
      <c r="BU421" s="126"/>
      <c r="BV421" s="126"/>
      <c r="BW421" s="126"/>
      <c r="BX421" s="126"/>
      <c r="BY421" s="126"/>
      <c r="BZ421" s="126"/>
      <c r="CA421" s="126"/>
      <c r="CB421" s="126"/>
      <c r="CC421" s="126"/>
      <c r="CD421" s="126"/>
      <c r="CE421" s="126"/>
      <c r="CF421" s="126"/>
      <c r="CG421" s="126"/>
      <c r="CH421" s="126"/>
      <c r="CI421" s="126"/>
      <c r="CJ421" s="126"/>
      <c r="CK421" s="126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</row>
    <row r="422" spans="1:114" ht="12.75" customHeight="1" x14ac:dyDescent="0.2">
      <c r="A422" s="107">
        <v>42016</v>
      </c>
      <c r="B422" s="109">
        <v>104.019997</v>
      </c>
      <c r="C422" s="109">
        <v>82.919998000000007</v>
      </c>
      <c r="D422" s="109">
        <v>87.720000999999996</v>
      </c>
      <c r="E422" s="109">
        <v>102.779999</v>
      </c>
      <c r="F422" s="109">
        <v>37.869999</v>
      </c>
      <c r="G422" s="109">
        <v>40.389999000000003</v>
      </c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89">
        <f t="shared" si="25"/>
        <v>0.23392859675276489</v>
      </c>
      <c r="V422" s="89"/>
      <c r="W422" s="126"/>
      <c r="X422" s="126">
        <f t="shared" si="26"/>
        <v>-1.1680619507017376E-2</v>
      </c>
      <c r="Y422" s="126">
        <f t="shared" si="24"/>
        <v>-4.1895189154890586E-2</v>
      </c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  <c r="BD422" s="126"/>
      <c r="BE422" s="126"/>
      <c r="BF422" s="126"/>
      <c r="BG422" s="126"/>
      <c r="BH422" s="126"/>
      <c r="BI422" s="126"/>
      <c r="BJ422" s="126"/>
      <c r="BK422" s="126"/>
      <c r="BL422" s="126"/>
      <c r="BM422" s="126"/>
      <c r="BN422" s="126"/>
      <c r="BO422" s="126"/>
      <c r="BP422" s="126"/>
      <c r="BQ422" s="126"/>
      <c r="BR422" s="126"/>
      <c r="BS422" s="126"/>
      <c r="BT422" s="126"/>
      <c r="BU422" s="126"/>
      <c r="BV422" s="126"/>
      <c r="BW422" s="126"/>
      <c r="BX422" s="126"/>
      <c r="BY422" s="126"/>
      <c r="BZ422" s="126"/>
      <c r="CA422" s="126"/>
      <c r="CB422" s="126"/>
      <c r="CC422" s="126"/>
      <c r="CD422" s="126"/>
      <c r="CE422" s="126"/>
      <c r="CF422" s="126"/>
      <c r="CG422" s="126"/>
      <c r="CH422" s="126"/>
      <c r="CI422" s="126"/>
      <c r="CJ422" s="126"/>
      <c r="CK422" s="126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</row>
    <row r="423" spans="1:114" ht="12.75" customHeight="1" x14ac:dyDescent="0.2">
      <c r="A423" s="107">
        <v>42024</v>
      </c>
      <c r="B423" s="109">
        <v>105.75</v>
      </c>
      <c r="C423" s="109">
        <v>83.910004000000001</v>
      </c>
      <c r="D423" s="109">
        <v>88.849997999999999</v>
      </c>
      <c r="E423" s="109">
        <v>104.120003</v>
      </c>
      <c r="F423" s="109">
        <v>38.229999999999997</v>
      </c>
      <c r="G423" s="109">
        <v>41.66</v>
      </c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89">
        <f t="shared" si="25"/>
        <v>0.24866082955331081</v>
      </c>
      <c r="V423" s="89"/>
      <c r="W423" s="126"/>
      <c r="X423" s="126">
        <f t="shared" si="26"/>
        <v>1.1939291170749877E-2</v>
      </c>
      <c r="Y423" s="126">
        <f t="shared" si="24"/>
        <v>-4.150074211243774E-2</v>
      </c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  <c r="BF423" s="126"/>
      <c r="BG423" s="126"/>
      <c r="BH423" s="126"/>
      <c r="BI423" s="126"/>
      <c r="BJ423" s="126"/>
      <c r="BK423" s="126"/>
      <c r="BL423" s="126"/>
      <c r="BM423" s="126"/>
      <c r="BN423" s="126"/>
      <c r="BO423" s="126"/>
      <c r="BP423" s="126"/>
      <c r="BQ423" s="126"/>
      <c r="BR423" s="126"/>
      <c r="BS423" s="126"/>
      <c r="BT423" s="126"/>
      <c r="BU423" s="126"/>
      <c r="BV423" s="126"/>
      <c r="BW423" s="126"/>
      <c r="BX423" s="126"/>
      <c r="BY423" s="126"/>
      <c r="BZ423" s="126"/>
      <c r="CA423" s="126"/>
      <c r="CB423" s="126"/>
      <c r="CC423" s="126"/>
      <c r="CD423" s="126"/>
      <c r="CE423" s="126"/>
      <c r="CF423" s="126"/>
      <c r="CG423" s="126"/>
      <c r="CH423" s="126"/>
      <c r="CI423" s="126"/>
      <c r="CJ423" s="126"/>
      <c r="CK423" s="126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</row>
    <row r="424" spans="1:114" ht="12.75" customHeight="1" x14ac:dyDescent="0.2">
      <c r="A424" s="107">
        <v>42030</v>
      </c>
      <c r="B424" s="109">
        <v>103.099998</v>
      </c>
      <c r="C424" s="109">
        <v>81.029999000000004</v>
      </c>
      <c r="D424" s="109">
        <v>87.309997999999993</v>
      </c>
      <c r="E424" s="109">
        <v>102.279999</v>
      </c>
      <c r="F424" s="109">
        <v>38.150002000000001</v>
      </c>
      <c r="G424" s="109">
        <v>39.939999</v>
      </c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89">
        <f t="shared" si="25"/>
        <v>0.20580361037813755</v>
      </c>
      <c r="V424" s="89"/>
      <c r="W424" s="126"/>
      <c r="X424" s="126">
        <f t="shared" si="26"/>
        <v>-3.4322546331901016E-2</v>
      </c>
      <c r="Y424" s="126">
        <f t="shared" si="24"/>
        <v>-4.2274247161681933E-2</v>
      </c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  <c r="BD424" s="126"/>
      <c r="BE424" s="126"/>
      <c r="BF424" s="126"/>
      <c r="BG424" s="126"/>
      <c r="BH424" s="126"/>
      <c r="BI424" s="126"/>
      <c r="BJ424" s="126"/>
      <c r="BK424" s="126"/>
      <c r="BL424" s="126"/>
      <c r="BM424" s="126"/>
      <c r="BN424" s="126"/>
      <c r="BO424" s="126"/>
      <c r="BP424" s="126"/>
      <c r="BQ424" s="126"/>
      <c r="BR424" s="126"/>
      <c r="BS424" s="126"/>
      <c r="BT424" s="126"/>
      <c r="BU424" s="126"/>
      <c r="BV424" s="126"/>
      <c r="BW424" s="126"/>
      <c r="BX424" s="126"/>
      <c r="BY424" s="126"/>
      <c r="BZ424" s="126"/>
      <c r="CA424" s="126"/>
      <c r="CB424" s="126"/>
      <c r="CC424" s="126"/>
      <c r="CD424" s="126"/>
      <c r="CE424" s="126"/>
      <c r="CF424" s="126"/>
      <c r="CG424" s="126"/>
      <c r="CH424" s="126"/>
      <c r="CI424" s="126"/>
      <c r="CJ424" s="126"/>
      <c r="CK424" s="126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</row>
    <row r="425" spans="1:114" ht="12.75" customHeight="1" x14ac:dyDescent="0.2">
      <c r="A425" s="107">
        <v>42037</v>
      </c>
      <c r="B425" s="109">
        <v>106.33000199999999</v>
      </c>
      <c r="C425" s="109">
        <v>84.099997999999999</v>
      </c>
      <c r="D425" s="109">
        <v>90.419998000000007</v>
      </c>
      <c r="E425" s="109">
        <v>105.91999800000001</v>
      </c>
      <c r="F425" s="109">
        <v>38.860000999999997</v>
      </c>
      <c r="G425" s="109">
        <v>40.720001000000003</v>
      </c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89">
        <f t="shared" si="25"/>
        <v>0.25148812134619591</v>
      </c>
      <c r="V425" s="89"/>
      <c r="W425" s="126"/>
      <c r="X425" s="126">
        <f t="shared" si="26"/>
        <v>3.7887190397225545E-2</v>
      </c>
      <c r="Y425" s="126">
        <f t="shared" si="24"/>
        <v>-4.1068575272001355E-2</v>
      </c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  <c r="BD425" s="126"/>
      <c r="BE425" s="126"/>
      <c r="BF425" s="126"/>
      <c r="BG425" s="126"/>
      <c r="BH425" s="126"/>
      <c r="BI425" s="126"/>
      <c r="BJ425" s="126"/>
      <c r="BK425" s="126"/>
      <c r="BL425" s="126"/>
      <c r="BM425" s="126"/>
      <c r="BN425" s="126"/>
      <c r="BO425" s="126"/>
      <c r="BP425" s="126"/>
      <c r="BQ425" s="126"/>
      <c r="BR425" s="126"/>
      <c r="BS425" s="126"/>
      <c r="BT425" s="126"/>
      <c r="BU425" s="126"/>
      <c r="BV425" s="126"/>
      <c r="BW425" s="126"/>
      <c r="BX425" s="126"/>
      <c r="BY425" s="126"/>
      <c r="BZ425" s="126"/>
      <c r="CA425" s="126"/>
      <c r="CB425" s="126"/>
      <c r="CC425" s="126"/>
      <c r="CD425" s="126"/>
      <c r="CE425" s="126"/>
      <c r="CF425" s="126"/>
      <c r="CG425" s="126"/>
      <c r="CH425" s="126"/>
      <c r="CI425" s="126"/>
      <c r="CJ425" s="126"/>
      <c r="CK425" s="126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</row>
    <row r="426" spans="1:114" ht="12.75" customHeight="1" x14ac:dyDescent="0.2">
      <c r="A426" s="107">
        <v>42044</v>
      </c>
      <c r="B426" s="109">
        <v>108.470001</v>
      </c>
      <c r="C426" s="109">
        <v>85.389999000000003</v>
      </c>
      <c r="D426" s="109">
        <v>91.870002999999997</v>
      </c>
      <c r="E426" s="109">
        <v>107.43</v>
      </c>
      <c r="F426" s="109">
        <v>39.68</v>
      </c>
      <c r="G426" s="109">
        <v>41.779998999999997</v>
      </c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89">
        <f t="shared" si="25"/>
        <v>0.27068456565556098</v>
      </c>
      <c r="V426" s="89"/>
      <c r="W426" s="126"/>
      <c r="X426" s="126">
        <f t="shared" si="26"/>
        <v>1.5338894538380332E-2</v>
      </c>
      <c r="Y426" s="126">
        <f t="shared" si="24"/>
        <v>-4.1444052178642068E-2</v>
      </c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  <c r="BD426" s="126"/>
      <c r="BE426" s="126"/>
      <c r="BF426" s="126"/>
      <c r="BG426" s="126"/>
      <c r="BH426" s="126"/>
      <c r="BI426" s="126"/>
      <c r="BJ426" s="126"/>
      <c r="BK426" s="126"/>
      <c r="BL426" s="126"/>
      <c r="BM426" s="126"/>
      <c r="BN426" s="126"/>
      <c r="BO426" s="126"/>
      <c r="BP426" s="126"/>
      <c r="BQ426" s="126"/>
      <c r="BR426" s="126"/>
      <c r="BS426" s="126"/>
      <c r="BT426" s="126"/>
      <c r="BU426" s="126"/>
      <c r="BV426" s="126"/>
      <c r="BW426" s="126"/>
      <c r="BX426" s="126"/>
      <c r="BY426" s="126"/>
      <c r="BZ426" s="126"/>
      <c r="CA426" s="126"/>
      <c r="CB426" s="126"/>
      <c r="CC426" s="126"/>
      <c r="CD426" s="126"/>
      <c r="CE426" s="126"/>
      <c r="CF426" s="126"/>
      <c r="CG426" s="126"/>
      <c r="CH426" s="126"/>
      <c r="CI426" s="126"/>
      <c r="CJ426" s="126"/>
      <c r="CK426" s="126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</row>
    <row r="427" spans="1:114" ht="12.75" customHeight="1" x14ac:dyDescent="0.2">
      <c r="A427" s="107">
        <v>42052</v>
      </c>
      <c r="B427" s="109">
        <v>109.279999</v>
      </c>
      <c r="C427" s="109">
        <v>85.699996999999996</v>
      </c>
      <c r="D427" s="109">
        <v>92.739998</v>
      </c>
      <c r="E427" s="109">
        <v>108.269997</v>
      </c>
      <c r="F427" s="109">
        <v>40.459999000000003</v>
      </c>
      <c r="G427" s="109">
        <v>41.77</v>
      </c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89">
        <f t="shared" si="25"/>
        <v>0.27529763133769181</v>
      </c>
      <c r="V427" s="89"/>
      <c r="W427" s="126"/>
      <c r="X427" s="126">
        <f t="shared" si="26"/>
        <v>3.6303783069489004E-3</v>
      </c>
      <c r="Y427" s="126">
        <f t="shared" si="24"/>
        <v>-4.1639384543477487E-2</v>
      </c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  <c r="BD427" s="126"/>
      <c r="BE427" s="126"/>
      <c r="BF427" s="126"/>
      <c r="BG427" s="126"/>
      <c r="BH427" s="126"/>
      <c r="BI427" s="126"/>
      <c r="BJ427" s="126"/>
      <c r="BK427" s="126"/>
      <c r="BL427" s="126"/>
      <c r="BM427" s="126"/>
      <c r="BN427" s="126"/>
      <c r="BO427" s="126"/>
      <c r="BP427" s="126"/>
      <c r="BQ427" s="126"/>
      <c r="BR427" s="126"/>
      <c r="BS427" s="126"/>
      <c r="BT427" s="126"/>
      <c r="BU427" s="126"/>
      <c r="BV427" s="126"/>
      <c r="BW427" s="126"/>
      <c r="BX427" s="126"/>
      <c r="BY427" s="126"/>
      <c r="BZ427" s="126"/>
      <c r="CA427" s="126"/>
      <c r="CB427" s="126"/>
      <c r="CC427" s="126"/>
      <c r="CD427" s="126"/>
      <c r="CE427" s="126"/>
      <c r="CF427" s="126"/>
      <c r="CG427" s="126"/>
      <c r="CH427" s="126"/>
      <c r="CI427" s="126"/>
      <c r="CJ427" s="126"/>
      <c r="CK427" s="126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</row>
    <row r="428" spans="1:114" ht="12.75" customHeight="1" x14ac:dyDescent="0.2">
      <c r="A428" s="107">
        <v>42058</v>
      </c>
      <c r="B428" s="109">
        <v>109.019997</v>
      </c>
      <c r="C428" s="109">
        <v>85.330001999999993</v>
      </c>
      <c r="D428" s="109">
        <v>91.980002999999996</v>
      </c>
      <c r="E428" s="109">
        <v>108.07</v>
      </c>
      <c r="F428" s="109">
        <v>40.5</v>
      </c>
      <c r="G428" s="109">
        <v>41.799999</v>
      </c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89">
        <f t="shared" si="25"/>
        <v>0.26979175311570325</v>
      </c>
      <c r="V428" s="89"/>
      <c r="W428" s="126"/>
      <c r="X428" s="126">
        <f t="shared" si="26"/>
        <v>-4.3173280391129998E-3</v>
      </c>
      <c r="Y428" s="126">
        <f t="shared" si="24"/>
        <v>-4.1772116154447203E-2</v>
      </c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  <c r="BD428" s="126"/>
      <c r="BE428" s="126"/>
      <c r="BF428" s="126"/>
      <c r="BG428" s="126"/>
      <c r="BH428" s="126"/>
      <c r="BI428" s="126"/>
      <c r="BJ428" s="126"/>
      <c r="BK428" s="126"/>
      <c r="BL428" s="126"/>
      <c r="BM428" s="126"/>
      <c r="BN428" s="126"/>
      <c r="BO428" s="126"/>
      <c r="BP428" s="126"/>
      <c r="BQ428" s="126"/>
      <c r="BR428" s="126"/>
      <c r="BS428" s="126"/>
      <c r="BT428" s="126"/>
      <c r="BU428" s="126"/>
      <c r="BV428" s="126"/>
      <c r="BW428" s="126"/>
      <c r="BX428" s="126"/>
      <c r="BY428" s="126"/>
      <c r="BZ428" s="126"/>
      <c r="CA428" s="126"/>
      <c r="CB428" s="126"/>
      <c r="CC428" s="126"/>
      <c r="CD428" s="126"/>
      <c r="CE428" s="126"/>
      <c r="CF428" s="126"/>
      <c r="CG428" s="126"/>
      <c r="CH428" s="126"/>
      <c r="CI428" s="126"/>
      <c r="CJ428" s="126"/>
      <c r="CK428" s="126"/>
      <c r="CL428" s="87"/>
      <c r="CM428" s="87"/>
      <c r="CN428" s="87"/>
      <c r="CO428" s="87"/>
      <c r="CP428" s="87"/>
      <c r="CQ428" s="87"/>
      <c r="CR428" s="87"/>
      <c r="CS428" s="87"/>
      <c r="CT428" s="87"/>
      <c r="CU428" s="87"/>
      <c r="CV428" s="87"/>
      <c r="CW428" s="87"/>
      <c r="CX428" s="87"/>
      <c r="CY428" s="87"/>
      <c r="CZ428" s="87"/>
      <c r="DA428" s="87"/>
      <c r="DB428" s="87"/>
      <c r="DC428" s="87"/>
      <c r="DD428" s="87"/>
      <c r="DE428" s="87"/>
      <c r="DF428" s="87"/>
      <c r="DG428" s="87"/>
      <c r="DH428" s="87"/>
      <c r="DI428" s="87"/>
      <c r="DJ428" s="87"/>
    </row>
    <row r="429" spans="1:114" ht="12.75" customHeight="1" x14ac:dyDescent="0.2">
      <c r="A429" s="107">
        <v>42065</v>
      </c>
      <c r="B429" s="109">
        <v>107.459999</v>
      </c>
      <c r="C429" s="109">
        <v>83.879997000000003</v>
      </c>
      <c r="D429" s="109">
        <v>90.660004000000001</v>
      </c>
      <c r="E429" s="109">
        <v>106.459999</v>
      </c>
      <c r="F429" s="109">
        <v>39.740001999999997</v>
      </c>
      <c r="G429" s="109">
        <v>40.139999000000003</v>
      </c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89">
        <f t="shared" si="25"/>
        <v>0.24821429679528118</v>
      </c>
      <c r="V429" s="89"/>
      <c r="W429" s="126"/>
      <c r="X429" s="126">
        <f t="shared" si="26"/>
        <v>-1.6992909481005181E-2</v>
      </c>
      <c r="Y429" s="126">
        <f t="shared" si="24"/>
        <v>-4.1984041520485044E-2</v>
      </c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  <c r="BF429" s="126"/>
      <c r="BG429" s="126"/>
      <c r="BH429" s="126"/>
      <c r="BI429" s="126"/>
      <c r="BJ429" s="126"/>
      <c r="BK429" s="126"/>
      <c r="BL429" s="126"/>
      <c r="BM429" s="126"/>
      <c r="BN429" s="126"/>
      <c r="BO429" s="126"/>
      <c r="BP429" s="126"/>
      <c r="BQ429" s="126"/>
      <c r="BR429" s="126"/>
      <c r="BS429" s="126"/>
      <c r="BT429" s="126"/>
      <c r="BU429" s="126"/>
      <c r="BV429" s="126"/>
      <c r="BW429" s="126"/>
      <c r="BX429" s="126"/>
      <c r="BY429" s="126"/>
      <c r="BZ429" s="126"/>
      <c r="CA429" s="126"/>
      <c r="CB429" s="126"/>
      <c r="CC429" s="126"/>
      <c r="CD429" s="126"/>
      <c r="CE429" s="126"/>
      <c r="CF429" s="126"/>
      <c r="CG429" s="126"/>
      <c r="CH429" s="126"/>
      <c r="CI429" s="126"/>
      <c r="CJ429" s="126"/>
      <c r="CK429" s="126"/>
      <c r="CL429" s="87"/>
      <c r="CM429" s="87"/>
      <c r="CN429" s="87"/>
      <c r="CO429" s="87"/>
      <c r="CP429" s="87"/>
      <c r="CQ429" s="87"/>
      <c r="CR429" s="87"/>
      <c r="CS429" s="87"/>
      <c r="CT429" s="87"/>
      <c r="CU429" s="87"/>
      <c r="CV429" s="87"/>
      <c r="CW429" s="87"/>
      <c r="CX429" s="87"/>
      <c r="CY429" s="87"/>
      <c r="CZ429" s="87"/>
      <c r="DA429" s="87"/>
      <c r="DB429" s="87"/>
      <c r="DC429" s="87"/>
      <c r="DD429" s="87"/>
      <c r="DE429" s="87"/>
      <c r="DF429" s="87"/>
      <c r="DG429" s="87"/>
      <c r="DH429" s="87"/>
      <c r="DI429" s="87"/>
      <c r="DJ429" s="87"/>
    </row>
    <row r="430" spans="1:114" ht="12.75" customHeight="1" x14ac:dyDescent="0.2">
      <c r="A430" s="107">
        <v>42072</v>
      </c>
      <c r="B430" s="109">
        <v>106.870003</v>
      </c>
      <c r="C430" s="109">
        <v>83.330001999999993</v>
      </c>
      <c r="D430" s="109">
        <v>90.010002</v>
      </c>
      <c r="E430" s="109">
        <v>107.019997</v>
      </c>
      <c r="F430" s="109">
        <v>39.270000000000003</v>
      </c>
      <c r="G430" s="109">
        <v>39.200001</v>
      </c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89">
        <f t="shared" si="25"/>
        <v>0.24002984702514185</v>
      </c>
      <c r="V430" s="89"/>
      <c r="W430" s="126"/>
      <c r="X430" s="126">
        <f t="shared" si="26"/>
        <v>-6.5569267962659605E-3</v>
      </c>
      <c r="Y430" s="126">
        <f t="shared" si="24"/>
        <v>-4.1809539374276977E-2</v>
      </c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  <c r="BD430" s="126"/>
      <c r="BE430" s="126"/>
      <c r="BF430" s="126"/>
      <c r="BG430" s="126"/>
      <c r="BH430" s="126"/>
      <c r="BI430" s="126"/>
      <c r="BJ430" s="126"/>
      <c r="BK430" s="126"/>
      <c r="BL430" s="126"/>
      <c r="BM430" s="126"/>
      <c r="BN430" s="126"/>
      <c r="BO430" s="126"/>
      <c r="BP430" s="126"/>
      <c r="BQ430" s="126"/>
      <c r="BR430" s="126"/>
      <c r="BS430" s="126"/>
      <c r="BT430" s="126"/>
      <c r="BU430" s="126"/>
      <c r="BV430" s="126"/>
      <c r="BW430" s="126"/>
      <c r="BX430" s="126"/>
      <c r="BY430" s="126"/>
      <c r="BZ430" s="126"/>
      <c r="CA430" s="126"/>
      <c r="CB430" s="126"/>
      <c r="CC430" s="126"/>
      <c r="CD430" s="126"/>
      <c r="CE430" s="126"/>
      <c r="CF430" s="126"/>
      <c r="CG430" s="126"/>
      <c r="CH430" s="126"/>
      <c r="CI430" s="126"/>
      <c r="CJ430" s="126"/>
      <c r="CK430" s="126"/>
      <c r="CL430" s="87"/>
      <c r="CM430" s="87"/>
      <c r="CN430" s="87"/>
      <c r="CO430" s="87"/>
      <c r="CP430" s="87"/>
      <c r="CQ430" s="87"/>
      <c r="CR430" s="87"/>
      <c r="CS430" s="87"/>
      <c r="CT430" s="87"/>
      <c r="CU430" s="87"/>
      <c r="CV430" s="87"/>
      <c r="CW430" s="87"/>
      <c r="CX430" s="87"/>
      <c r="CY430" s="87"/>
      <c r="CZ430" s="87"/>
      <c r="DA430" s="87"/>
      <c r="DB430" s="87"/>
      <c r="DC430" s="87"/>
      <c r="DD430" s="87"/>
      <c r="DE430" s="87"/>
      <c r="DF430" s="87"/>
      <c r="DG430" s="87"/>
      <c r="DH430" s="87"/>
      <c r="DI430" s="87"/>
      <c r="DJ430" s="87"/>
    </row>
    <row r="431" spans="1:114" ht="12.75" customHeight="1" x14ac:dyDescent="0.2">
      <c r="A431" s="107">
        <v>42079</v>
      </c>
      <c r="B431" s="109">
        <v>109.760002</v>
      </c>
      <c r="C431" s="109">
        <v>85.190002000000007</v>
      </c>
      <c r="D431" s="109">
        <v>92.730002999999996</v>
      </c>
      <c r="E431" s="109">
        <v>110.089996</v>
      </c>
      <c r="F431" s="109">
        <v>40.860000999999997</v>
      </c>
      <c r="G431" s="109">
        <v>40.720001000000003</v>
      </c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89">
        <f t="shared" si="25"/>
        <v>0.26770841968936421</v>
      </c>
      <c r="V431" s="89"/>
      <c r="W431" s="126"/>
      <c r="X431" s="126">
        <f t="shared" si="26"/>
        <v>2.232089229999068E-2</v>
      </c>
      <c r="Y431" s="126">
        <f t="shared" si="24"/>
        <v>-4.1327689387417092E-2</v>
      </c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  <c r="BD431" s="126"/>
      <c r="BE431" s="126"/>
      <c r="BF431" s="126"/>
      <c r="BG431" s="126"/>
      <c r="BH431" s="126"/>
      <c r="BI431" s="126"/>
      <c r="BJ431" s="126"/>
      <c r="BK431" s="126"/>
      <c r="BL431" s="126"/>
      <c r="BM431" s="126"/>
      <c r="BN431" s="126"/>
      <c r="BO431" s="126"/>
      <c r="BP431" s="126"/>
      <c r="BQ431" s="126"/>
      <c r="BR431" s="126"/>
      <c r="BS431" s="126"/>
      <c r="BT431" s="126"/>
      <c r="BU431" s="126"/>
      <c r="BV431" s="126"/>
      <c r="BW431" s="126"/>
      <c r="BX431" s="126"/>
      <c r="BY431" s="126"/>
      <c r="BZ431" s="126"/>
      <c r="CA431" s="126"/>
      <c r="CB431" s="126"/>
      <c r="CC431" s="126"/>
      <c r="CD431" s="126"/>
      <c r="CE431" s="126"/>
      <c r="CF431" s="126"/>
      <c r="CG431" s="126"/>
      <c r="CH431" s="126"/>
      <c r="CI431" s="126"/>
      <c r="CJ431" s="126"/>
      <c r="CK431" s="126"/>
      <c r="CL431" s="87"/>
      <c r="CM431" s="87"/>
      <c r="CN431" s="87"/>
      <c r="CO431" s="87"/>
      <c r="CP431" s="87"/>
      <c r="CQ431" s="87"/>
      <c r="CR431" s="87"/>
      <c r="CS431" s="87"/>
      <c r="CT431" s="87"/>
      <c r="CU431" s="87"/>
      <c r="CV431" s="87"/>
      <c r="CW431" s="87"/>
      <c r="CX431" s="87"/>
      <c r="CY431" s="87"/>
      <c r="CZ431" s="87"/>
      <c r="DA431" s="87"/>
      <c r="DB431" s="87"/>
      <c r="DC431" s="87"/>
      <c r="DD431" s="87"/>
      <c r="DE431" s="87"/>
      <c r="DF431" s="87"/>
      <c r="DG431" s="87"/>
      <c r="DH431" s="87"/>
      <c r="DI431" s="87"/>
      <c r="DJ431" s="87"/>
    </row>
    <row r="432" spans="1:114" ht="12.75" customHeight="1" x14ac:dyDescent="0.2">
      <c r="A432" s="107">
        <v>42086</v>
      </c>
      <c r="B432" s="109">
        <v>106.870003</v>
      </c>
      <c r="C432" s="109">
        <v>83.089995999999999</v>
      </c>
      <c r="D432" s="109">
        <v>91.059997999999993</v>
      </c>
      <c r="E432" s="109">
        <v>108.050003</v>
      </c>
      <c r="F432" s="109">
        <v>40.369999</v>
      </c>
      <c r="G432" s="109">
        <v>40.080002</v>
      </c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89">
        <f t="shared" si="25"/>
        <v>0.23645832900855646</v>
      </c>
      <c r="V432" s="89"/>
      <c r="W432" s="126"/>
      <c r="X432" s="126">
        <f t="shared" si="26"/>
        <v>-2.4650850460128049E-2</v>
      </c>
      <c r="Y432" s="126">
        <f t="shared" si="24"/>
        <v>-4.2112216250501086E-2</v>
      </c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  <c r="BD432" s="126"/>
      <c r="BE432" s="126"/>
      <c r="BF432" s="126"/>
      <c r="BG432" s="126"/>
      <c r="BH432" s="126"/>
      <c r="BI432" s="126"/>
      <c r="BJ432" s="126"/>
      <c r="BK432" s="126"/>
      <c r="BL432" s="126"/>
      <c r="BM432" s="126"/>
      <c r="BN432" s="126"/>
      <c r="BO432" s="126"/>
      <c r="BP432" s="126"/>
      <c r="BQ432" s="126"/>
      <c r="BR432" s="126"/>
      <c r="BS432" s="126"/>
      <c r="BT432" s="126"/>
      <c r="BU432" s="126"/>
      <c r="BV432" s="126"/>
      <c r="BW432" s="126"/>
      <c r="BX432" s="126"/>
      <c r="BY432" s="126"/>
      <c r="BZ432" s="126"/>
      <c r="CA432" s="126"/>
      <c r="CB432" s="126"/>
      <c r="CC432" s="126"/>
      <c r="CD432" s="126"/>
      <c r="CE432" s="126"/>
      <c r="CF432" s="126"/>
      <c r="CG432" s="126"/>
      <c r="CH432" s="126"/>
      <c r="CI432" s="126"/>
      <c r="CJ432" s="126"/>
      <c r="CK432" s="126"/>
      <c r="CL432" s="87"/>
      <c r="CM432" s="87"/>
      <c r="CN432" s="87"/>
      <c r="CO432" s="87"/>
      <c r="CP432" s="87"/>
      <c r="CQ432" s="87"/>
      <c r="CR432" s="87"/>
      <c r="CS432" s="87"/>
      <c r="CT432" s="87"/>
      <c r="CU432" s="87"/>
      <c r="CV432" s="87"/>
      <c r="CW432" s="87"/>
      <c r="CX432" s="87"/>
      <c r="CY432" s="87"/>
      <c r="CZ432" s="87"/>
      <c r="DA432" s="87"/>
      <c r="DB432" s="87"/>
      <c r="DC432" s="87"/>
      <c r="DD432" s="87"/>
      <c r="DE432" s="87"/>
      <c r="DF432" s="87"/>
      <c r="DG432" s="87"/>
      <c r="DH432" s="87"/>
      <c r="DI432" s="87"/>
      <c r="DJ432" s="87"/>
    </row>
    <row r="433" spans="1:114" ht="12.75" customHeight="1" x14ac:dyDescent="0.2">
      <c r="A433" s="107">
        <v>42093</v>
      </c>
      <c r="B433" s="109">
        <v>107.389999</v>
      </c>
      <c r="C433" s="109">
        <v>83.459998999999996</v>
      </c>
      <c r="D433" s="109">
        <v>91.949996999999996</v>
      </c>
      <c r="E433" s="109">
        <v>109.66999800000001</v>
      </c>
      <c r="F433" s="109">
        <v>40.409999999999997</v>
      </c>
      <c r="G433" s="109">
        <v>42.060001</v>
      </c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89">
        <f t="shared" si="25"/>
        <v>0.24196432627816944</v>
      </c>
      <c r="V433" s="89"/>
      <c r="W433" s="126"/>
      <c r="X433" s="126">
        <f t="shared" si="26"/>
        <v>4.4530390878825266E-3</v>
      </c>
      <c r="Y433" s="126">
        <f t="shared" si="24"/>
        <v>-4.1625652092950792E-2</v>
      </c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  <c r="BD433" s="126"/>
      <c r="BE433" s="126"/>
      <c r="BF433" s="126"/>
      <c r="BG433" s="126"/>
      <c r="BH433" s="126"/>
      <c r="BI433" s="126"/>
      <c r="BJ433" s="126"/>
      <c r="BK433" s="126"/>
      <c r="BL433" s="126"/>
      <c r="BM433" s="126"/>
      <c r="BN433" s="126"/>
      <c r="BO433" s="126"/>
      <c r="BP433" s="126"/>
      <c r="BQ433" s="126"/>
      <c r="BR433" s="126"/>
      <c r="BS433" s="126"/>
      <c r="BT433" s="126"/>
      <c r="BU433" s="126"/>
      <c r="BV433" s="126"/>
      <c r="BW433" s="126"/>
      <c r="BX433" s="126"/>
      <c r="BY433" s="126"/>
      <c r="BZ433" s="126"/>
      <c r="CA433" s="126"/>
      <c r="CB433" s="126"/>
      <c r="CC433" s="126"/>
      <c r="CD433" s="126"/>
      <c r="CE433" s="126"/>
      <c r="CF433" s="126"/>
      <c r="CG433" s="126"/>
      <c r="CH433" s="126"/>
      <c r="CI433" s="126"/>
      <c r="CJ433" s="126"/>
      <c r="CK433" s="126"/>
      <c r="CL433" s="87"/>
      <c r="CM433" s="87"/>
      <c r="CN433" s="87"/>
      <c r="CO433" s="87"/>
      <c r="CP433" s="87"/>
      <c r="CQ433" s="87"/>
      <c r="CR433" s="87"/>
      <c r="CS433" s="87"/>
      <c r="CT433" s="87"/>
      <c r="CU433" s="87"/>
      <c r="CV433" s="87"/>
      <c r="CW433" s="87"/>
      <c r="CX433" s="87"/>
      <c r="CY433" s="87"/>
      <c r="CZ433" s="87"/>
      <c r="DA433" s="87"/>
      <c r="DB433" s="87"/>
      <c r="DC433" s="87"/>
      <c r="DD433" s="87"/>
      <c r="DE433" s="87"/>
      <c r="DF433" s="87"/>
      <c r="DG433" s="87"/>
      <c r="DH433" s="87"/>
      <c r="DI433" s="87"/>
      <c r="DJ433" s="87"/>
    </row>
    <row r="434" spans="1:114" ht="12.75" customHeight="1" x14ac:dyDescent="0.2">
      <c r="A434" s="107">
        <v>42100</v>
      </c>
      <c r="B434" s="109">
        <v>109.120003</v>
      </c>
      <c r="C434" s="109">
        <v>84.93</v>
      </c>
      <c r="D434" s="109">
        <v>92.970000999999996</v>
      </c>
      <c r="E434" s="109">
        <v>110.199997</v>
      </c>
      <c r="F434" s="109">
        <v>41.130001</v>
      </c>
      <c r="G434" s="109">
        <v>43.799999</v>
      </c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89">
        <f t="shared" si="25"/>
        <v>0.26383934213568505</v>
      </c>
      <c r="V434" s="89"/>
      <c r="W434" s="126"/>
      <c r="X434" s="126">
        <f t="shared" si="26"/>
        <v>1.7613240086427728E-2</v>
      </c>
      <c r="Y434" s="126">
        <f t="shared" si="24"/>
        <v>-4.1406138039529097E-2</v>
      </c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  <c r="BD434" s="126"/>
      <c r="BE434" s="126"/>
      <c r="BF434" s="126"/>
      <c r="BG434" s="126"/>
      <c r="BH434" s="126"/>
      <c r="BI434" s="126"/>
      <c r="BJ434" s="126"/>
      <c r="BK434" s="126"/>
      <c r="BL434" s="126"/>
      <c r="BM434" s="126"/>
      <c r="BN434" s="126"/>
      <c r="BO434" s="126"/>
      <c r="BP434" s="126"/>
      <c r="BQ434" s="126"/>
      <c r="BR434" s="126"/>
      <c r="BS434" s="126"/>
      <c r="BT434" s="126"/>
      <c r="BU434" s="126"/>
      <c r="BV434" s="126"/>
      <c r="BW434" s="126"/>
      <c r="BX434" s="126"/>
      <c r="BY434" s="126"/>
      <c r="BZ434" s="126"/>
      <c r="CA434" s="126"/>
      <c r="CB434" s="126"/>
      <c r="CC434" s="126"/>
      <c r="CD434" s="126"/>
      <c r="CE434" s="126"/>
      <c r="CF434" s="126"/>
      <c r="CG434" s="126"/>
      <c r="CH434" s="126"/>
      <c r="CI434" s="126"/>
      <c r="CJ434" s="126"/>
      <c r="CK434" s="126"/>
      <c r="CL434" s="87"/>
      <c r="CM434" s="87"/>
      <c r="CN434" s="87"/>
      <c r="CO434" s="87"/>
      <c r="CP434" s="87"/>
      <c r="CQ434" s="87"/>
      <c r="CR434" s="87"/>
      <c r="CS434" s="87"/>
      <c r="CT434" s="87"/>
      <c r="CU434" s="87"/>
      <c r="CV434" s="87"/>
      <c r="CW434" s="87"/>
      <c r="CX434" s="87"/>
      <c r="CY434" s="87"/>
      <c r="CZ434" s="87"/>
      <c r="DA434" s="87"/>
      <c r="DB434" s="87"/>
      <c r="DC434" s="87"/>
      <c r="DD434" s="87"/>
      <c r="DE434" s="87"/>
      <c r="DF434" s="87"/>
      <c r="DG434" s="87"/>
      <c r="DH434" s="87"/>
      <c r="DI434" s="87"/>
      <c r="DJ434" s="87"/>
    </row>
    <row r="435" spans="1:114" ht="12.75" customHeight="1" x14ac:dyDescent="0.2">
      <c r="A435" s="107">
        <v>42107</v>
      </c>
      <c r="B435" s="109">
        <v>108.08000199999999</v>
      </c>
      <c r="C435" s="109">
        <v>84.32</v>
      </c>
      <c r="D435" s="109">
        <v>92.330001999999993</v>
      </c>
      <c r="E435" s="109">
        <v>109.150002</v>
      </c>
      <c r="F435" s="109">
        <v>41.009998000000003</v>
      </c>
      <c r="G435" s="109">
        <v>43.52</v>
      </c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89">
        <f t="shared" si="25"/>
        <v>0.25476196077806379</v>
      </c>
      <c r="V435" s="89"/>
      <c r="W435" s="126"/>
      <c r="X435" s="126">
        <f t="shared" si="26"/>
        <v>-7.1823854939363496E-3</v>
      </c>
      <c r="Y435" s="126">
        <f t="shared" si="24"/>
        <v>-4.1819992269449401E-2</v>
      </c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  <c r="BD435" s="126"/>
      <c r="BE435" s="126"/>
      <c r="BF435" s="126"/>
      <c r="BG435" s="126"/>
      <c r="BH435" s="126"/>
      <c r="BI435" s="126"/>
      <c r="BJ435" s="126"/>
      <c r="BK435" s="126"/>
      <c r="BL435" s="126"/>
      <c r="BM435" s="126"/>
      <c r="BN435" s="126"/>
      <c r="BO435" s="126"/>
      <c r="BP435" s="126"/>
      <c r="BQ435" s="126"/>
      <c r="BR435" s="126"/>
      <c r="BS435" s="126"/>
      <c r="BT435" s="126"/>
      <c r="BU435" s="126"/>
      <c r="BV435" s="126"/>
      <c r="BW435" s="126"/>
      <c r="BX435" s="126"/>
      <c r="BY435" s="126"/>
      <c r="BZ435" s="126"/>
      <c r="CA435" s="126"/>
      <c r="CB435" s="126"/>
      <c r="CC435" s="126"/>
      <c r="CD435" s="126"/>
      <c r="CE435" s="126"/>
      <c r="CF435" s="126"/>
      <c r="CG435" s="126"/>
      <c r="CH435" s="126"/>
      <c r="CI435" s="126"/>
      <c r="CJ435" s="126"/>
      <c r="CK435" s="126"/>
      <c r="CL435" s="87"/>
      <c r="CM435" s="87"/>
      <c r="CN435" s="87"/>
      <c r="CO435" s="87"/>
      <c r="CP435" s="87"/>
      <c r="CQ435" s="87"/>
      <c r="CR435" s="87"/>
      <c r="CS435" s="87"/>
      <c r="CT435" s="87"/>
      <c r="CU435" s="87"/>
      <c r="CV435" s="87"/>
      <c r="CW435" s="87"/>
      <c r="CX435" s="87"/>
      <c r="CY435" s="87"/>
      <c r="CZ435" s="87"/>
      <c r="DA435" s="87"/>
      <c r="DB435" s="87"/>
      <c r="DC435" s="87"/>
      <c r="DD435" s="87"/>
      <c r="DE435" s="87"/>
      <c r="DF435" s="87"/>
      <c r="DG435" s="87"/>
      <c r="DH435" s="87"/>
      <c r="DI435" s="87"/>
      <c r="DJ435" s="87"/>
    </row>
    <row r="436" spans="1:114" ht="12.75" customHeight="1" x14ac:dyDescent="0.2">
      <c r="A436" s="107">
        <v>42114</v>
      </c>
      <c r="B436" s="109">
        <v>109.849998</v>
      </c>
      <c r="C436" s="109">
        <v>85.5</v>
      </c>
      <c r="D436" s="109">
        <v>93.019997000000004</v>
      </c>
      <c r="E436" s="109">
        <v>110.339996</v>
      </c>
      <c r="F436" s="109">
        <v>41.93</v>
      </c>
      <c r="G436" s="109">
        <v>44.669998</v>
      </c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89">
        <f t="shared" si="25"/>
        <v>0.27232148537149503</v>
      </c>
      <c r="V436" s="89"/>
      <c r="W436" s="126"/>
      <c r="X436" s="126">
        <f t="shared" si="26"/>
        <v>1.3994307400379657E-2</v>
      </c>
      <c r="Y436" s="126">
        <f t="shared" si="24"/>
        <v>-4.1466471295586609E-2</v>
      </c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  <c r="BD436" s="126"/>
      <c r="BE436" s="126"/>
      <c r="BF436" s="126"/>
      <c r="BG436" s="126"/>
      <c r="BH436" s="126"/>
      <c r="BI436" s="126"/>
      <c r="BJ436" s="126"/>
      <c r="BK436" s="126"/>
      <c r="BL436" s="126"/>
      <c r="BM436" s="126"/>
      <c r="BN436" s="126"/>
      <c r="BO436" s="126"/>
      <c r="BP436" s="126"/>
      <c r="BQ436" s="126"/>
      <c r="BR436" s="126"/>
      <c r="BS436" s="126"/>
      <c r="BT436" s="126"/>
      <c r="BU436" s="126"/>
      <c r="BV436" s="126"/>
      <c r="BW436" s="126"/>
      <c r="BX436" s="126"/>
      <c r="BY436" s="126"/>
      <c r="BZ436" s="126"/>
      <c r="CA436" s="126"/>
      <c r="CB436" s="126"/>
      <c r="CC436" s="126"/>
      <c r="CD436" s="126"/>
      <c r="CE436" s="126"/>
      <c r="CF436" s="126"/>
      <c r="CG436" s="126"/>
      <c r="CH436" s="126"/>
      <c r="CI436" s="126"/>
      <c r="CJ436" s="126"/>
      <c r="CK436" s="126"/>
      <c r="CL436" s="87"/>
      <c r="CM436" s="87"/>
      <c r="CN436" s="87"/>
      <c r="CO436" s="87"/>
      <c r="CP436" s="87"/>
      <c r="CQ436" s="87"/>
      <c r="CR436" s="87"/>
      <c r="CS436" s="87"/>
      <c r="CT436" s="87"/>
      <c r="CU436" s="87"/>
      <c r="CV436" s="87"/>
      <c r="CW436" s="87"/>
      <c r="CX436" s="87"/>
      <c r="CY436" s="87"/>
      <c r="CZ436" s="87"/>
      <c r="DA436" s="87"/>
      <c r="DB436" s="87"/>
      <c r="DC436" s="87"/>
      <c r="DD436" s="87"/>
      <c r="DE436" s="87"/>
      <c r="DF436" s="87"/>
      <c r="DG436" s="87"/>
      <c r="DH436" s="87"/>
      <c r="DI436" s="87"/>
      <c r="DJ436" s="87"/>
    </row>
    <row r="437" spans="1:114" ht="12.75" customHeight="1" x14ac:dyDescent="0.2">
      <c r="A437" s="107">
        <v>42121</v>
      </c>
      <c r="B437" s="109">
        <v>108.900002</v>
      </c>
      <c r="C437" s="109">
        <v>85.580001999999993</v>
      </c>
      <c r="D437" s="109">
        <v>92.589995999999999</v>
      </c>
      <c r="E437" s="109">
        <v>108.739998</v>
      </c>
      <c r="F437" s="109">
        <v>41.720001000000003</v>
      </c>
      <c r="G437" s="109">
        <v>44.16</v>
      </c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89">
        <f t="shared" si="25"/>
        <v>0.27351199137702342</v>
      </c>
      <c r="V437" s="89"/>
      <c r="W437" s="126"/>
      <c r="X437" s="126">
        <f t="shared" si="26"/>
        <v>9.356959064326098E-4</v>
      </c>
      <c r="Y437" s="126">
        <f t="shared" si="24"/>
        <v>-4.168437466632853E-2</v>
      </c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  <c r="BD437" s="126"/>
      <c r="BE437" s="126"/>
      <c r="BF437" s="126"/>
      <c r="BG437" s="126"/>
      <c r="BH437" s="126"/>
      <c r="BI437" s="126"/>
      <c r="BJ437" s="126"/>
      <c r="BK437" s="126"/>
      <c r="BL437" s="126"/>
      <c r="BM437" s="126"/>
      <c r="BN437" s="126"/>
      <c r="BO437" s="126"/>
      <c r="BP437" s="126"/>
      <c r="BQ437" s="126"/>
      <c r="BR437" s="126"/>
      <c r="BS437" s="126"/>
      <c r="BT437" s="126"/>
      <c r="BU437" s="126"/>
      <c r="BV437" s="126"/>
      <c r="BW437" s="126"/>
      <c r="BX437" s="126"/>
      <c r="BY437" s="126"/>
      <c r="BZ437" s="126"/>
      <c r="CA437" s="126"/>
      <c r="CB437" s="126"/>
      <c r="CC437" s="126"/>
      <c r="CD437" s="126"/>
      <c r="CE437" s="126"/>
      <c r="CF437" s="126"/>
      <c r="CG437" s="126"/>
      <c r="CH437" s="126"/>
      <c r="CI437" s="126"/>
      <c r="CJ437" s="126"/>
      <c r="CK437" s="126"/>
      <c r="CL437" s="87"/>
      <c r="CM437" s="87"/>
      <c r="CN437" s="87"/>
      <c r="CO437" s="87"/>
      <c r="CP437" s="87"/>
      <c r="CQ437" s="87"/>
      <c r="CR437" s="87"/>
      <c r="CS437" s="87"/>
      <c r="CT437" s="87"/>
      <c r="CU437" s="87"/>
      <c r="CV437" s="87"/>
      <c r="CW437" s="87"/>
      <c r="CX437" s="87"/>
      <c r="CY437" s="87"/>
      <c r="CZ437" s="87"/>
      <c r="DA437" s="87"/>
      <c r="DB437" s="87"/>
      <c r="DC437" s="87"/>
      <c r="DD437" s="87"/>
      <c r="DE437" s="87"/>
      <c r="DF437" s="87"/>
      <c r="DG437" s="87"/>
      <c r="DH437" s="87"/>
      <c r="DI437" s="87"/>
      <c r="DJ437" s="87"/>
    </row>
    <row r="438" spans="1:114" ht="12.75" customHeight="1" x14ac:dyDescent="0.2">
      <c r="A438" s="107">
        <v>42128</v>
      </c>
      <c r="B438" s="109">
        <v>109.449997</v>
      </c>
      <c r="C438" s="109">
        <v>86.080001999999993</v>
      </c>
      <c r="D438" s="109">
        <v>92.870002999999997</v>
      </c>
      <c r="E438" s="109">
        <v>108.800003</v>
      </c>
      <c r="F438" s="109">
        <v>41.970001000000003</v>
      </c>
      <c r="G438" s="109">
        <v>43.939999</v>
      </c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89">
        <f t="shared" si="25"/>
        <v>0.28095246789966377</v>
      </c>
      <c r="V438" s="89"/>
      <c r="W438" s="126"/>
      <c r="X438" s="126">
        <f t="shared" si="26"/>
        <v>5.8424864257422549E-3</v>
      </c>
      <c r="Y438" s="126">
        <f t="shared" si="24"/>
        <v>-4.1602461195878779E-2</v>
      </c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  <c r="BD438" s="126"/>
      <c r="BE438" s="126"/>
      <c r="BF438" s="126"/>
      <c r="BG438" s="126"/>
      <c r="BH438" s="126"/>
      <c r="BI438" s="126"/>
      <c r="BJ438" s="126"/>
      <c r="BK438" s="126"/>
      <c r="BL438" s="126"/>
      <c r="BM438" s="126"/>
      <c r="BN438" s="126"/>
      <c r="BO438" s="126"/>
      <c r="BP438" s="126"/>
      <c r="BQ438" s="126"/>
      <c r="BR438" s="126"/>
      <c r="BS438" s="126"/>
      <c r="BT438" s="126"/>
      <c r="BU438" s="126"/>
      <c r="BV438" s="126"/>
      <c r="BW438" s="126"/>
      <c r="BX438" s="126"/>
      <c r="BY438" s="126"/>
      <c r="BZ438" s="126"/>
      <c r="CA438" s="126"/>
      <c r="CB438" s="126"/>
      <c r="CC438" s="126"/>
      <c r="CD438" s="126"/>
      <c r="CE438" s="126"/>
      <c r="CF438" s="126"/>
      <c r="CG438" s="126"/>
      <c r="CH438" s="126"/>
      <c r="CI438" s="126"/>
      <c r="CJ438" s="126"/>
      <c r="CK438" s="126"/>
      <c r="CL438" s="87"/>
      <c r="CM438" s="87"/>
      <c r="CN438" s="87"/>
      <c r="CO438" s="87"/>
      <c r="CP438" s="87"/>
      <c r="CQ438" s="87"/>
      <c r="CR438" s="87"/>
      <c r="CS438" s="87"/>
      <c r="CT438" s="87"/>
      <c r="CU438" s="87"/>
      <c r="CV438" s="87"/>
      <c r="CW438" s="87"/>
      <c r="CX438" s="87"/>
      <c r="CY438" s="87"/>
      <c r="CZ438" s="87"/>
      <c r="DA438" s="87"/>
      <c r="DB438" s="87"/>
      <c r="DC438" s="87"/>
      <c r="DD438" s="87"/>
      <c r="DE438" s="87"/>
      <c r="DF438" s="87"/>
      <c r="DG438" s="87"/>
      <c r="DH438" s="87"/>
      <c r="DI438" s="87"/>
      <c r="DJ438" s="87"/>
    </row>
    <row r="439" spans="1:114" ht="12.75" customHeight="1" x14ac:dyDescent="0.2">
      <c r="A439" s="107">
        <v>42135</v>
      </c>
      <c r="B439" s="109">
        <v>109.94000200000001</v>
      </c>
      <c r="C439" s="109">
        <v>86.290001000000004</v>
      </c>
      <c r="D439" s="109">
        <v>93.269997000000004</v>
      </c>
      <c r="E439" s="109">
        <v>109.82</v>
      </c>
      <c r="F439" s="109">
        <v>42.450001</v>
      </c>
      <c r="G439" s="109">
        <v>44.369999</v>
      </c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89">
        <f t="shared" si="25"/>
        <v>0.28407745315821975</v>
      </c>
      <c r="V439" s="89"/>
      <c r="W439" s="126"/>
      <c r="X439" s="126">
        <f t="shared" si="26"/>
        <v>2.4395794042850749E-3</v>
      </c>
      <c r="Y439" s="126">
        <f t="shared" si="24"/>
        <v>-4.1659264380196154E-2</v>
      </c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  <c r="BF439" s="126"/>
      <c r="BG439" s="126"/>
      <c r="BH439" s="126"/>
      <c r="BI439" s="126"/>
      <c r="BJ439" s="126"/>
      <c r="BK439" s="126"/>
      <c r="BL439" s="126"/>
      <c r="BM439" s="126"/>
      <c r="BN439" s="126"/>
      <c r="BO439" s="126"/>
      <c r="BP439" s="126"/>
      <c r="BQ439" s="126"/>
      <c r="BR439" s="126"/>
      <c r="BS439" s="126"/>
      <c r="BT439" s="126"/>
      <c r="BU439" s="126"/>
      <c r="BV439" s="126"/>
      <c r="BW439" s="126"/>
      <c r="BX439" s="126"/>
      <c r="BY439" s="126"/>
      <c r="BZ439" s="126"/>
      <c r="CA439" s="126"/>
      <c r="CB439" s="126"/>
      <c r="CC439" s="126"/>
      <c r="CD439" s="126"/>
      <c r="CE439" s="126"/>
      <c r="CF439" s="126"/>
      <c r="CG439" s="126"/>
      <c r="CH439" s="126"/>
      <c r="CI439" s="126"/>
      <c r="CJ439" s="126"/>
      <c r="CK439" s="126"/>
      <c r="CL439" s="87"/>
      <c r="CM439" s="87"/>
      <c r="CN439" s="87"/>
      <c r="CO439" s="87"/>
      <c r="CP439" s="87"/>
      <c r="CQ439" s="87"/>
      <c r="CR439" s="87"/>
      <c r="CS439" s="87"/>
      <c r="CT439" s="87"/>
      <c r="CU439" s="87"/>
      <c r="CV439" s="87"/>
      <c r="CW439" s="87"/>
      <c r="CX439" s="87"/>
      <c r="CY439" s="87"/>
      <c r="CZ439" s="87"/>
      <c r="DA439" s="87"/>
      <c r="DB439" s="87"/>
      <c r="DC439" s="87"/>
      <c r="DD439" s="87"/>
      <c r="DE439" s="87"/>
      <c r="DF439" s="87"/>
      <c r="DG439" s="87"/>
      <c r="DH439" s="87"/>
      <c r="DI439" s="87"/>
      <c r="DJ439" s="87"/>
    </row>
    <row r="440" spans="1:114" ht="12.75" customHeight="1" x14ac:dyDescent="0.2">
      <c r="A440" s="107">
        <v>42142</v>
      </c>
      <c r="B440" s="109">
        <v>110.300003</v>
      </c>
      <c r="C440" s="109">
        <v>86.349997999999999</v>
      </c>
      <c r="D440" s="109">
        <v>93.650002000000001</v>
      </c>
      <c r="E440" s="109">
        <v>110.349998</v>
      </c>
      <c r="F440" s="109">
        <v>42.200001</v>
      </c>
      <c r="G440" s="109">
        <v>43.959999000000003</v>
      </c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89">
        <f t="shared" si="25"/>
        <v>0.28497026569807749</v>
      </c>
      <c r="V440" s="89"/>
      <c r="W440" s="126"/>
      <c r="X440" s="126">
        <f t="shared" si="26"/>
        <v>6.9529492762421263E-4</v>
      </c>
      <c r="Y440" s="126">
        <f t="shared" si="24"/>
        <v>-4.168838900979685E-2</v>
      </c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  <c r="BD440" s="126"/>
      <c r="BE440" s="126"/>
      <c r="BF440" s="126"/>
      <c r="BG440" s="126"/>
      <c r="BH440" s="126"/>
      <c r="BI440" s="126"/>
      <c r="BJ440" s="126"/>
      <c r="BK440" s="126"/>
      <c r="BL440" s="126"/>
      <c r="BM440" s="126"/>
      <c r="BN440" s="126"/>
      <c r="BO440" s="126"/>
      <c r="BP440" s="126"/>
      <c r="BQ440" s="126"/>
      <c r="BR440" s="126"/>
      <c r="BS440" s="126"/>
      <c r="BT440" s="126"/>
      <c r="BU440" s="126"/>
      <c r="BV440" s="126"/>
      <c r="BW440" s="126"/>
      <c r="BX440" s="126"/>
      <c r="BY440" s="126"/>
      <c r="BZ440" s="126"/>
      <c r="CA440" s="126"/>
      <c r="CB440" s="126"/>
      <c r="CC440" s="126"/>
      <c r="CD440" s="126"/>
      <c r="CE440" s="126"/>
      <c r="CF440" s="126"/>
      <c r="CG440" s="126"/>
      <c r="CH440" s="126"/>
      <c r="CI440" s="126"/>
      <c r="CJ440" s="126"/>
      <c r="CK440" s="126"/>
      <c r="CL440" s="87"/>
      <c r="CM440" s="87"/>
      <c r="CN440" s="87"/>
      <c r="CO440" s="87"/>
      <c r="CP440" s="87"/>
      <c r="CQ440" s="87"/>
      <c r="CR440" s="87"/>
      <c r="CS440" s="87"/>
      <c r="CT440" s="87"/>
      <c r="CU440" s="87"/>
      <c r="CV440" s="87"/>
      <c r="CW440" s="87"/>
      <c r="CX440" s="87"/>
      <c r="CY440" s="87"/>
      <c r="CZ440" s="87"/>
      <c r="DA440" s="87"/>
      <c r="DB440" s="87"/>
      <c r="DC440" s="87"/>
      <c r="DD440" s="87"/>
      <c r="DE440" s="87"/>
      <c r="DF440" s="87"/>
      <c r="DG440" s="87"/>
      <c r="DH440" s="87"/>
      <c r="DI440" s="87"/>
      <c r="DJ440" s="87"/>
    </row>
    <row r="441" spans="1:114" ht="12.75" customHeight="1" x14ac:dyDescent="0.2">
      <c r="A441" s="107">
        <v>42150</v>
      </c>
      <c r="B441" s="109">
        <v>109.30999799999999</v>
      </c>
      <c r="C441" s="109">
        <v>85.769997000000004</v>
      </c>
      <c r="D441" s="109">
        <v>92.739998</v>
      </c>
      <c r="E441" s="109">
        <v>109.459999</v>
      </c>
      <c r="F441" s="109">
        <v>41.349997999999999</v>
      </c>
      <c r="G441" s="109">
        <v>42.34</v>
      </c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89">
        <f t="shared" si="25"/>
        <v>0.27633929805086166</v>
      </c>
      <c r="V441" s="89"/>
      <c r="W441" s="126"/>
      <c r="X441" s="126">
        <f t="shared" si="26"/>
        <v>-6.7168617653007301E-3</v>
      </c>
      <c r="Y441" s="126">
        <f t="shared" si="24"/>
        <v>-4.1812212199119896E-2</v>
      </c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  <c r="BD441" s="126"/>
      <c r="BE441" s="126"/>
      <c r="BF441" s="126"/>
      <c r="BG441" s="126"/>
      <c r="BH441" s="126"/>
      <c r="BI441" s="126"/>
      <c r="BJ441" s="126"/>
      <c r="BK441" s="126"/>
      <c r="BL441" s="126"/>
      <c r="BM441" s="126"/>
      <c r="BN441" s="126"/>
      <c r="BO441" s="126"/>
      <c r="BP441" s="126"/>
      <c r="BQ441" s="126"/>
      <c r="BR441" s="126"/>
      <c r="BS441" s="126"/>
      <c r="BT441" s="126"/>
      <c r="BU441" s="126"/>
      <c r="BV441" s="126"/>
      <c r="BW441" s="126"/>
      <c r="BX441" s="126"/>
      <c r="BY441" s="126"/>
      <c r="BZ441" s="126"/>
      <c r="CA441" s="126"/>
      <c r="CB441" s="126"/>
      <c r="CC441" s="126"/>
      <c r="CD441" s="126"/>
      <c r="CE441" s="126"/>
      <c r="CF441" s="126"/>
      <c r="CG441" s="126"/>
      <c r="CH441" s="126"/>
      <c r="CI441" s="126"/>
      <c r="CJ441" s="126"/>
      <c r="CK441" s="126"/>
      <c r="CL441" s="87"/>
      <c r="CM441" s="87"/>
      <c r="CN441" s="87"/>
      <c r="CO441" s="87"/>
      <c r="CP441" s="87"/>
      <c r="CQ441" s="87"/>
      <c r="CR441" s="87"/>
      <c r="CS441" s="87"/>
      <c r="CT441" s="87"/>
      <c r="CU441" s="87"/>
      <c r="CV441" s="87"/>
      <c r="CW441" s="87"/>
      <c r="CX441" s="87"/>
      <c r="CY441" s="87"/>
      <c r="CZ441" s="87"/>
      <c r="DA441" s="87"/>
      <c r="DB441" s="87"/>
      <c r="DC441" s="87"/>
      <c r="DD441" s="87"/>
      <c r="DE441" s="87"/>
      <c r="DF441" s="87"/>
      <c r="DG441" s="87"/>
      <c r="DH441" s="87"/>
      <c r="DI441" s="87"/>
      <c r="DJ441" s="87"/>
    </row>
    <row r="442" spans="1:114" ht="12.75" customHeight="1" x14ac:dyDescent="0.2">
      <c r="A442" s="107">
        <v>42156</v>
      </c>
      <c r="B442" s="109">
        <v>108.910004</v>
      </c>
      <c r="C442" s="109">
        <v>84.949996999999996</v>
      </c>
      <c r="D442" s="109">
        <v>92.089995999999999</v>
      </c>
      <c r="E442" s="109">
        <v>109.58000199999999</v>
      </c>
      <c r="F442" s="109">
        <v>40.700001</v>
      </c>
      <c r="G442" s="109">
        <v>41.43</v>
      </c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89">
        <f t="shared" si="25"/>
        <v>0.2641369165537315</v>
      </c>
      <c r="V442" s="89"/>
      <c r="W442" s="126"/>
      <c r="X442" s="126">
        <f t="shared" si="26"/>
        <v>-9.5604527070229928E-3</v>
      </c>
      <c r="Y442" s="126">
        <f t="shared" si="24"/>
        <v>-4.185974183097696E-2</v>
      </c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  <c r="BD442" s="126"/>
      <c r="BE442" s="126"/>
      <c r="BF442" s="126"/>
      <c r="BG442" s="126"/>
      <c r="BH442" s="126"/>
      <c r="BI442" s="126"/>
      <c r="BJ442" s="126"/>
      <c r="BK442" s="126"/>
      <c r="BL442" s="126"/>
      <c r="BM442" s="126"/>
      <c r="BN442" s="126"/>
      <c r="BO442" s="126"/>
      <c r="BP442" s="126"/>
      <c r="BQ442" s="126"/>
      <c r="BR442" s="126"/>
      <c r="BS442" s="126"/>
      <c r="BT442" s="126"/>
      <c r="BU442" s="126"/>
      <c r="BV442" s="126"/>
      <c r="BW442" s="126"/>
      <c r="BX442" s="126"/>
      <c r="BY442" s="126"/>
      <c r="BZ442" s="126"/>
      <c r="CA442" s="126"/>
      <c r="CB442" s="126"/>
      <c r="CC442" s="126"/>
      <c r="CD442" s="126"/>
      <c r="CE442" s="126"/>
      <c r="CF442" s="126"/>
      <c r="CG442" s="126"/>
      <c r="CH442" s="126"/>
      <c r="CI442" s="126"/>
      <c r="CJ442" s="126"/>
      <c r="CK442" s="126"/>
      <c r="CL442" s="87"/>
      <c r="CM442" s="87"/>
      <c r="CN442" s="87"/>
      <c r="CO442" s="87"/>
      <c r="CP442" s="87"/>
      <c r="CQ442" s="87"/>
      <c r="CR442" s="87"/>
      <c r="CS442" s="87"/>
      <c r="CT442" s="87"/>
      <c r="CU442" s="87"/>
      <c r="CV442" s="87"/>
      <c r="CW442" s="87"/>
      <c r="CX442" s="87"/>
      <c r="CY442" s="87"/>
      <c r="CZ442" s="87"/>
      <c r="DA442" s="87"/>
      <c r="DB442" s="87"/>
      <c r="DC442" s="87"/>
      <c r="DD442" s="87"/>
      <c r="DE442" s="87"/>
      <c r="DF442" s="87"/>
      <c r="DG442" s="87"/>
      <c r="DH442" s="87"/>
      <c r="DI442" s="87"/>
      <c r="DJ442" s="87"/>
    </row>
    <row r="443" spans="1:114" ht="12.75" customHeight="1" x14ac:dyDescent="0.2">
      <c r="A443" s="107">
        <v>42163</v>
      </c>
      <c r="B443" s="109">
        <v>109.05999799999999</v>
      </c>
      <c r="C443" s="109">
        <v>85.309997999999993</v>
      </c>
      <c r="D443" s="109">
        <v>92.220000999999996</v>
      </c>
      <c r="E443" s="109">
        <v>109.94000200000001</v>
      </c>
      <c r="F443" s="109">
        <v>41.049999</v>
      </c>
      <c r="G443" s="109">
        <v>41.549999</v>
      </c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89">
        <f t="shared" si="25"/>
        <v>0.26949407453098551</v>
      </c>
      <c r="V443" s="89"/>
      <c r="W443" s="126"/>
      <c r="X443" s="126">
        <f t="shared" si="26"/>
        <v>4.2377988547779299E-3</v>
      </c>
      <c r="Y443" s="126">
        <f t="shared" si="24"/>
        <v>-4.1629244921409396E-2</v>
      </c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  <c r="BD443" s="126"/>
      <c r="BE443" s="126"/>
      <c r="BF443" s="126"/>
      <c r="BG443" s="126"/>
      <c r="BH443" s="126"/>
      <c r="BI443" s="126"/>
      <c r="BJ443" s="126"/>
      <c r="BK443" s="126"/>
      <c r="BL443" s="126"/>
      <c r="BM443" s="126"/>
      <c r="BN443" s="126"/>
      <c r="BO443" s="126"/>
      <c r="BP443" s="126"/>
      <c r="BQ443" s="126"/>
      <c r="BR443" s="126"/>
      <c r="BS443" s="126"/>
      <c r="BT443" s="126"/>
      <c r="BU443" s="126"/>
      <c r="BV443" s="126"/>
      <c r="BW443" s="126"/>
      <c r="BX443" s="126"/>
      <c r="BY443" s="126"/>
      <c r="BZ443" s="126"/>
      <c r="CA443" s="126"/>
      <c r="CB443" s="126"/>
      <c r="CC443" s="126"/>
      <c r="CD443" s="126"/>
      <c r="CE443" s="126"/>
      <c r="CF443" s="126"/>
      <c r="CG443" s="126"/>
      <c r="CH443" s="126"/>
      <c r="CI443" s="126"/>
      <c r="CJ443" s="126"/>
      <c r="CK443" s="126"/>
      <c r="CL443" s="87"/>
      <c r="CM443" s="87"/>
      <c r="CN443" s="87"/>
      <c r="CO443" s="87"/>
      <c r="CP443" s="87"/>
      <c r="CQ443" s="87"/>
      <c r="CR443" s="87"/>
      <c r="CS443" s="87"/>
      <c r="CT443" s="87"/>
      <c r="CU443" s="87"/>
      <c r="CV443" s="87"/>
      <c r="CW443" s="87"/>
      <c r="CX443" s="87"/>
      <c r="CY443" s="87"/>
      <c r="CZ443" s="87"/>
      <c r="DA443" s="87"/>
      <c r="DB443" s="87"/>
      <c r="DC443" s="87"/>
      <c r="DD443" s="87"/>
      <c r="DE443" s="87"/>
      <c r="DF443" s="87"/>
      <c r="DG443" s="87"/>
      <c r="DH443" s="87"/>
      <c r="DI443" s="87"/>
      <c r="DJ443" s="87"/>
    </row>
    <row r="444" spans="1:114" ht="12.75" customHeight="1" x14ac:dyDescent="0.2">
      <c r="A444" s="107">
        <v>42170</v>
      </c>
      <c r="B444" s="109">
        <v>109.94000200000001</v>
      </c>
      <c r="C444" s="109">
        <v>85.830001999999993</v>
      </c>
      <c r="D444" s="109">
        <v>92.989998</v>
      </c>
      <c r="E444" s="109">
        <v>110.760002</v>
      </c>
      <c r="F444" s="109">
        <v>40.98</v>
      </c>
      <c r="G444" s="109">
        <v>41.470001000000003</v>
      </c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89">
        <f t="shared" si="25"/>
        <v>0.2772322296383436</v>
      </c>
      <c r="V444" s="89"/>
      <c r="W444" s="126"/>
      <c r="X444" s="126">
        <f t="shared" si="26"/>
        <v>6.0954637462304895E-3</v>
      </c>
      <c r="Y444" s="126">
        <f t="shared" si="24"/>
        <v>-4.1598239192383792E-2</v>
      </c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  <c r="BD444" s="126"/>
      <c r="BE444" s="126"/>
      <c r="BF444" s="126"/>
      <c r="BG444" s="126"/>
      <c r="BH444" s="126"/>
      <c r="BI444" s="126"/>
      <c r="BJ444" s="126"/>
      <c r="BK444" s="126"/>
      <c r="BL444" s="126"/>
      <c r="BM444" s="126"/>
      <c r="BN444" s="126"/>
      <c r="BO444" s="126"/>
      <c r="BP444" s="126"/>
      <c r="BQ444" s="126"/>
      <c r="BR444" s="126"/>
      <c r="BS444" s="126"/>
      <c r="BT444" s="126"/>
      <c r="BU444" s="126"/>
      <c r="BV444" s="126"/>
      <c r="BW444" s="126"/>
      <c r="BX444" s="126"/>
      <c r="BY444" s="126"/>
      <c r="BZ444" s="126"/>
      <c r="CA444" s="126"/>
      <c r="CB444" s="126"/>
      <c r="CC444" s="126"/>
      <c r="CD444" s="126"/>
      <c r="CE444" s="126"/>
      <c r="CF444" s="126"/>
      <c r="CG444" s="126"/>
      <c r="CH444" s="126"/>
      <c r="CI444" s="126"/>
      <c r="CJ444" s="126"/>
      <c r="CK444" s="126"/>
      <c r="CL444" s="87"/>
      <c r="CM444" s="87"/>
      <c r="CN444" s="87"/>
      <c r="CO444" s="87"/>
      <c r="CP444" s="87"/>
      <c r="CQ444" s="87"/>
      <c r="CR444" s="87"/>
      <c r="CS444" s="87"/>
      <c r="CT444" s="87"/>
      <c r="CU444" s="87"/>
      <c r="CV444" s="87"/>
      <c r="CW444" s="87"/>
      <c r="CX444" s="87"/>
      <c r="CY444" s="87"/>
      <c r="CZ444" s="87"/>
      <c r="DA444" s="87"/>
      <c r="DB444" s="87"/>
      <c r="DC444" s="87"/>
      <c r="DD444" s="87"/>
      <c r="DE444" s="87"/>
      <c r="DF444" s="87"/>
      <c r="DG444" s="87"/>
      <c r="DH444" s="87"/>
      <c r="DI444" s="87"/>
      <c r="DJ444" s="87"/>
    </row>
    <row r="445" spans="1:114" ht="12.75" customHeight="1" x14ac:dyDescent="0.2">
      <c r="A445" s="107">
        <v>42177</v>
      </c>
      <c r="B445" s="109">
        <v>109.010002</v>
      </c>
      <c r="C445" s="109">
        <v>84.970000999999996</v>
      </c>
      <c r="D445" s="109">
        <v>92.370002999999997</v>
      </c>
      <c r="E445" s="109">
        <v>110.349998</v>
      </c>
      <c r="F445" s="109">
        <v>40.939999</v>
      </c>
      <c r="G445" s="109">
        <v>41.25</v>
      </c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89">
        <f t="shared" si="25"/>
        <v>0.26443459513844925</v>
      </c>
      <c r="V445" s="89"/>
      <c r="W445" s="126"/>
      <c r="X445" s="126">
        <f t="shared" si="26"/>
        <v>-1.0019818011888115E-2</v>
      </c>
      <c r="Y445" s="126">
        <f t="shared" si="24"/>
        <v>-4.1867421327936805E-2</v>
      </c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  <c r="BD445" s="126"/>
      <c r="BE445" s="126"/>
      <c r="BF445" s="126"/>
      <c r="BG445" s="126"/>
      <c r="BH445" s="126"/>
      <c r="BI445" s="126"/>
      <c r="BJ445" s="126"/>
      <c r="BK445" s="126"/>
      <c r="BL445" s="126"/>
      <c r="BM445" s="126"/>
      <c r="BN445" s="126"/>
      <c r="BO445" s="126"/>
      <c r="BP445" s="126"/>
      <c r="BQ445" s="126"/>
      <c r="BR445" s="126"/>
      <c r="BS445" s="126"/>
      <c r="BT445" s="126"/>
      <c r="BU445" s="126"/>
      <c r="BV445" s="126"/>
      <c r="BW445" s="126"/>
      <c r="BX445" s="126"/>
      <c r="BY445" s="126"/>
      <c r="BZ445" s="126"/>
      <c r="CA445" s="126"/>
      <c r="CB445" s="126"/>
      <c r="CC445" s="126"/>
      <c r="CD445" s="126"/>
      <c r="CE445" s="126"/>
      <c r="CF445" s="126"/>
      <c r="CG445" s="126"/>
      <c r="CH445" s="126"/>
      <c r="CI445" s="126"/>
      <c r="CJ445" s="126"/>
      <c r="CK445" s="126"/>
      <c r="CL445" s="87"/>
      <c r="CM445" s="87"/>
      <c r="CN445" s="87"/>
      <c r="CO445" s="87"/>
      <c r="CP445" s="87"/>
      <c r="CQ445" s="87"/>
      <c r="CR445" s="87"/>
      <c r="CS445" s="87"/>
      <c r="CT445" s="87"/>
      <c r="CU445" s="87"/>
      <c r="CV445" s="87"/>
      <c r="CW445" s="87"/>
      <c r="CX445" s="87"/>
      <c r="CY445" s="87"/>
      <c r="CZ445" s="87"/>
      <c r="DA445" s="87"/>
      <c r="DB445" s="87"/>
      <c r="DC445" s="87"/>
      <c r="DD445" s="87"/>
      <c r="DE445" s="87"/>
      <c r="DF445" s="87"/>
      <c r="DG445" s="87"/>
      <c r="DH445" s="87"/>
      <c r="DI445" s="87"/>
      <c r="DJ445" s="87"/>
    </row>
    <row r="446" spans="1:114" ht="12.75" customHeight="1" x14ac:dyDescent="0.2">
      <c r="A446" s="107">
        <v>42184</v>
      </c>
      <c r="B446" s="109">
        <v>107.58000199999999</v>
      </c>
      <c r="C446" s="109">
        <v>83.900002000000001</v>
      </c>
      <c r="D446" s="109">
        <v>91.220000999999996</v>
      </c>
      <c r="E446" s="109">
        <v>108</v>
      </c>
      <c r="F446" s="109">
        <v>40.009998000000003</v>
      </c>
      <c r="G446" s="109">
        <v>41.07</v>
      </c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89">
        <f t="shared" si="25"/>
        <v>0.24851199026095205</v>
      </c>
      <c r="V446" s="89"/>
      <c r="W446" s="126"/>
      <c r="X446" s="126">
        <f t="shared" si="26"/>
        <v>-1.2592667852269313E-2</v>
      </c>
      <c r="Y446" s="126">
        <f t="shared" si="24"/>
        <v>-4.1910440290859545E-2</v>
      </c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  <c r="BD446" s="126"/>
      <c r="BE446" s="126"/>
      <c r="BF446" s="126"/>
      <c r="BG446" s="126"/>
      <c r="BH446" s="126"/>
      <c r="BI446" s="126"/>
      <c r="BJ446" s="126"/>
      <c r="BK446" s="126"/>
      <c r="BL446" s="126"/>
      <c r="BM446" s="126"/>
      <c r="BN446" s="126"/>
      <c r="BO446" s="126"/>
      <c r="BP446" s="126"/>
      <c r="BQ446" s="126"/>
      <c r="BR446" s="126"/>
      <c r="BS446" s="126"/>
      <c r="BT446" s="126"/>
      <c r="BU446" s="126"/>
      <c r="BV446" s="126"/>
      <c r="BW446" s="126"/>
      <c r="BX446" s="126"/>
      <c r="BY446" s="126"/>
      <c r="BZ446" s="126"/>
      <c r="CA446" s="126"/>
      <c r="CB446" s="126"/>
      <c r="CC446" s="126"/>
      <c r="CD446" s="126"/>
      <c r="CE446" s="126"/>
      <c r="CF446" s="126"/>
      <c r="CG446" s="126"/>
      <c r="CH446" s="126"/>
      <c r="CI446" s="126"/>
      <c r="CJ446" s="126"/>
      <c r="CK446" s="126"/>
      <c r="CL446" s="87"/>
      <c r="CM446" s="87"/>
      <c r="CN446" s="87"/>
      <c r="CO446" s="87"/>
      <c r="CP446" s="87"/>
      <c r="CQ446" s="87"/>
      <c r="CR446" s="87"/>
      <c r="CS446" s="87"/>
      <c r="CT446" s="87"/>
      <c r="CU446" s="87"/>
      <c r="CV446" s="87"/>
      <c r="CW446" s="87"/>
      <c r="CX446" s="87"/>
      <c r="CY446" s="87"/>
      <c r="CZ446" s="87"/>
      <c r="DA446" s="87"/>
      <c r="DB446" s="87"/>
      <c r="DC446" s="87"/>
      <c r="DD446" s="87"/>
      <c r="DE446" s="87"/>
      <c r="DF446" s="87"/>
      <c r="DG446" s="87"/>
      <c r="DH446" s="87"/>
      <c r="DI446" s="87"/>
      <c r="DJ446" s="87"/>
    </row>
    <row r="447" spans="1:114" ht="12.75" customHeight="1" x14ac:dyDescent="0.2">
      <c r="A447" s="107">
        <v>42191</v>
      </c>
      <c r="B447" s="109">
        <v>107.599998</v>
      </c>
      <c r="C447" s="109">
        <v>83.900002000000001</v>
      </c>
      <c r="D447" s="109">
        <v>90.779999000000004</v>
      </c>
      <c r="E447" s="109">
        <v>107.720001</v>
      </c>
      <c r="F447" s="109">
        <v>40.029998999999997</v>
      </c>
      <c r="G447" s="109">
        <v>39.729999999999997</v>
      </c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89">
        <f t="shared" si="25"/>
        <v>0.24851199026095205</v>
      </c>
      <c r="V447" s="89"/>
      <c r="W447" s="126"/>
      <c r="X447" s="126">
        <f t="shared" si="26"/>
        <v>0</v>
      </c>
      <c r="Y447" s="126">
        <f t="shared" si="24"/>
        <v>-4.1700000000000001E-2</v>
      </c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  <c r="BF447" s="126"/>
      <c r="BG447" s="126"/>
      <c r="BH447" s="126"/>
      <c r="BI447" s="126"/>
      <c r="BJ447" s="126"/>
      <c r="BK447" s="126"/>
      <c r="BL447" s="126"/>
      <c r="BM447" s="126"/>
      <c r="BN447" s="126"/>
      <c r="BO447" s="126"/>
      <c r="BP447" s="126"/>
      <c r="BQ447" s="126"/>
      <c r="BR447" s="126"/>
      <c r="BS447" s="126"/>
      <c r="BT447" s="126"/>
      <c r="BU447" s="126"/>
      <c r="BV447" s="126"/>
      <c r="BW447" s="126"/>
      <c r="BX447" s="126"/>
      <c r="BY447" s="126"/>
      <c r="BZ447" s="126"/>
      <c r="CA447" s="126"/>
      <c r="CB447" s="126"/>
      <c r="CC447" s="126"/>
      <c r="CD447" s="126"/>
      <c r="CE447" s="126"/>
      <c r="CF447" s="126"/>
      <c r="CG447" s="126"/>
      <c r="CH447" s="126"/>
      <c r="CI447" s="126"/>
      <c r="CJ447" s="126"/>
      <c r="CK447" s="126"/>
      <c r="CL447" s="87"/>
      <c r="CM447" s="87"/>
      <c r="CN447" s="87"/>
      <c r="CO447" s="87"/>
      <c r="CP447" s="87"/>
      <c r="CQ447" s="87"/>
      <c r="CR447" s="87"/>
      <c r="CS447" s="87"/>
      <c r="CT447" s="87"/>
      <c r="CU447" s="87"/>
      <c r="CV447" s="87"/>
      <c r="CW447" s="87"/>
      <c r="CX447" s="87"/>
      <c r="CY447" s="87"/>
      <c r="CZ447" s="87"/>
      <c r="DA447" s="87"/>
      <c r="DB447" s="87"/>
      <c r="DC447" s="87"/>
      <c r="DD447" s="87"/>
      <c r="DE447" s="87"/>
      <c r="DF447" s="87"/>
      <c r="DG447" s="87"/>
      <c r="DH447" s="87"/>
      <c r="DI447" s="87"/>
      <c r="DJ447" s="87"/>
    </row>
    <row r="448" spans="1:114" ht="12.75" customHeight="1" x14ac:dyDescent="0.2">
      <c r="A448" s="107">
        <v>42198</v>
      </c>
      <c r="B448" s="109">
        <v>109.959999</v>
      </c>
      <c r="C448" s="109">
        <v>85.269997000000004</v>
      </c>
      <c r="D448" s="109">
        <v>91.279999000000004</v>
      </c>
      <c r="E448" s="109">
        <v>108.339996</v>
      </c>
      <c r="F448" s="109">
        <v>40.599997999999999</v>
      </c>
      <c r="G448" s="109">
        <v>40.049999</v>
      </c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89">
        <f t="shared" si="25"/>
        <v>0.26889882152822131</v>
      </c>
      <c r="V448" s="89"/>
      <c r="W448" s="126"/>
      <c r="X448" s="126">
        <f t="shared" si="26"/>
        <v>1.6328903067249101E-2</v>
      </c>
      <c r="Y448" s="126">
        <f t="shared" si="24"/>
        <v>-4.1427547245013636E-2</v>
      </c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  <c r="BD448" s="126"/>
      <c r="BE448" s="126"/>
      <c r="BF448" s="126"/>
      <c r="BG448" s="126"/>
      <c r="BH448" s="126"/>
      <c r="BI448" s="126"/>
      <c r="BJ448" s="126"/>
      <c r="BK448" s="126"/>
      <c r="BL448" s="126"/>
      <c r="BM448" s="126"/>
      <c r="BN448" s="126"/>
      <c r="BO448" s="126"/>
      <c r="BP448" s="126"/>
      <c r="BQ448" s="126"/>
      <c r="BR448" s="126"/>
      <c r="BS448" s="126"/>
      <c r="BT448" s="126"/>
      <c r="BU448" s="126"/>
      <c r="BV448" s="126"/>
      <c r="BW448" s="126"/>
      <c r="BX448" s="126"/>
      <c r="BY448" s="126"/>
      <c r="BZ448" s="126"/>
      <c r="CA448" s="126"/>
      <c r="CB448" s="126"/>
      <c r="CC448" s="126"/>
      <c r="CD448" s="126"/>
      <c r="CE448" s="126"/>
      <c r="CF448" s="126"/>
      <c r="CG448" s="126"/>
      <c r="CH448" s="126"/>
      <c r="CI448" s="126"/>
      <c r="CJ448" s="126"/>
      <c r="CK448" s="126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</row>
    <row r="449" spans="1:114" ht="12.75" customHeight="1" x14ac:dyDescent="0.2">
      <c r="A449" s="107">
        <v>42205</v>
      </c>
      <c r="B449" s="109">
        <v>107.55999799999999</v>
      </c>
      <c r="C449" s="109">
        <v>83.239998</v>
      </c>
      <c r="D449" s="109">
        <v>89.589995999999999</v>
      </c>
      <c r="E449" s="109">
        <v>105.139999</v>
      </c>
      <c r="F449" s="109">
        <v>39.68</v>
      </c>
      <c r="G449" s="109">
        <v>38.389999000000003</v>
      </c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89">
        <f t="shared" si="25"/>
        <v>0.2386905017272547</v>
      </c>
      <c r="V449" s="89"/>
      <c r="W449" s="126"/>
      <c r="X449" s="126">
        <f t="shared" si="26"/>
        <v>-2.3806720668701375E-2</v>
      </c>
      <c r="Y449" s="126">
        <f t="shared" si="24"/>
        <v>-4.209808245408049E-2</v>
      </c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  <c r="BF449" s="126"/>
      <c r="BG449" s="126"/>
      <c r="BH449" s="126"/>
      <c r="BI449" s="126"/>
      <c r="BJ449" s="126"/>
      <c r="BK449" s="126"/>
      <c r="BL449" s="126"/>
      <c r="BM449" s="126"/>
      <c r="BN449" s="126"/>
      <c r="BO449" s="126"/>
      <c r="BP449" s="126"/>
      <c r="BQ449" s="126"/>
      <c r="BR449" s="126"/>
      <c r="BS449" s="126"/>
      <c r="BT449" s="126"/>
      <c r="BU449" s="126"/>
      <c r="BV449" s="126"/>
      <c r="BW449" s="126"/>
      <c r="BX449" s="126"/>
      <c r="BY449" s="126"/>
      <c r="BZ449" s="126"/>
      <c r="CA449" s="126"/>
      <c r="CB449" s="126"/>
      <c r="CC449" s="126"/>
      <c r="CD449" s="126"/>
      <c r="CE449" s="126"/>
      <c r="CF449" s="126"/>
      <c r="CG449" s="126"/>
      <c r="CH449" s="126"/>
      <c r="CI449" s="126"/>
      <c r="CJ449" s="126"/>
      <c r="CK449" s="126"/>
      <c r="CL449" s="87"/>
      <c r="CM449" s="87"/>
      <c r="CN449" s="87"/>
      <c r="CO449" s="87"/>
      <c r="CP449" s="87"/>
      <c r="CQ449" s="87"/>
      <c r="CR449" s="87"/>
      <c r="CS449" s="87"/>
      <c r="CT449" s="87"/>
      <c r="CU449" s="87"/>
      <c r="CV449" s="87"/>
      <c r="CW449" s="87"/>
      <c r="CX449" s="87"/>
      <c r="CY449" s="87"/>
      <c r="CZ449" s="87"/>
      <c r="DA449" s="87"/>
      <c r="DB449" s="87"/>
      <c r="DC449" s="87"/>
      <c r="DD449" s="87"/>
      <c r="DE449" s="87"/>
      <c r="DF449" s="87"/>
      <c r="DG449" s="87"/>
      <c r="DH449" s="87"/>
      <c r="DI449" s="87"/>
      <c r="DJ449" s="87"/>
    </row>
    <row r="450" spans="1:114" ht="12.75" customHeight="1" x14ac:dyDescent="0.2">
      <c r="A450" s="107">
        <v>42212</v>
      </c>
      <c r="B450" s="109">
        <v>108.839996</v>
      </c>
      <c r="C450" s="109">
        <v>84.199996999999996</v>
      </c>
      <c r="D450" s="109">
        <v>91.419998000000007</v>
      </c>
      <c r="E450" s="109">
        <v>106.790001</v>
      </c>
      <c r="F450" s="109">
        <v>40.229999999999997</v>
      </c>
      <c r="G450" s="109">
        <v>38.32</v>
      </c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89">
        <f t="shared" si="25"/>
        <v>0.25297620176977098</v>
      </c>
      <c r="V450" s="89"/>
      <c r="W450" s="126"/>
      <c r="X450" s="126">
        <f t="shared" si="26"/>
        <v>1.1532905130535953E-2</v>
      </c>
      <c r="Y450" s="126">
        <f t="shared" si="24"/>
        <v>-4.150752017609282E-2</v>
      </c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  <c r="BD450" s="126"/>
      <c r="BE450" s="126"/>
      <c r="BF450" s="126"/>
      <c r="BG450" s="126"/>
      <c r="BH450" s="126"/>
      <c r="BI450" s="126"/>
      <c r="BJ450" s="126"/>
      <c r="BK450" s="126"/>
      <c r="BL450" s="126"/>
      <c r="BM450" s="126"/>
      <c r="BN450" s="126"/>
      <c r="BO450" s="126"/>
      <c r="BP450" s="126"/>
      <c r="BQ450" s="126"/>
      <c r="BR450" s="126"/>
      <c r="BS450" s="126"/>
      <c r="BT450" s="126"/>
      <c r="BU450" s="126"/>
      <c r="BV450" s="126"/>
      <c r="BW450" s="126"/>
      <c r="BX450" s="126"/>
      <c r="BY450" s="126"/>
      <c r="BZ450" s="126"/>
      <c r="CA450" s="126"/>
      <c r="CB450" s="126"/>
      <c r="CC450" s="126"/>
      <c r="CD450" s="126"/>
      <c r="CE450" s="126"/>
      <c r="CF450" s="126"/>
      <c r="CG450" s="126"/>
      <c r="CH450" s="126"/>
      <c r="CI450" s="126"/>
      <c r="CJ450" s="126"/>
      <c r="CK450" s="126"/>
      <c r="CL450" s="87"/>
      <c r="CM450" s="87"/>
      <c r="CN450" s="87"/>
      <c r="CO450" s="87"/>
      <c r="CP450" s="87"/>
      <c r="CQ450" s="87"/>
      <c r="CR450" s="87"/>
      <c r="CS450" s="87"/>
      <c r="CT450" s="87"/>
      <c r="CU450" s="87"/>
      <c r="CV450" s="87"/>
      <c r="CW450" s="87"/>
      <c r="CX450" s="87"/>
      <c r="CY450" s="87"/>
      <c r="CZ450" s="87"/>
      <c r="DA450" s="87"/>
      <c r="DB450" s="87"/>
      <c r="DC450" s="87"/>
      <c r="DD450" s="87"/>
      <c r="DE450" s="87"/>
      <c r="DF450" s="87"/>
      <c r="DG450" s="87"/>
      <c r="DH450" s="87"/>
      <c r="DI450" s="87"/>
      <c r="DJ450" s="87"/>
    </row>
    <row r="451" spans="1:114" ht="12.75" customHeight="1" x14ac:dyDescent="0.2">
      <c r="A451" s="107">
        <v>42219</v>
      </c>
      <c r="B451" s="109">
        <v>107.43</v>
      </c>
      <c r="C451" s="109">
        <v>83.410004000000001</v>
      </c>
      <c r="D451" s="109">
        <v>90.709998999999996</v>
      </c>
      <c r="E451" s="109">
        <v>105.339996</v>
      </c>
      <c r="F451" s="109">
        <v>40.139999000000003</v>
      </c>
      <c r="G451" s="109">
        <v>37.540000999999997</v>
      </c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89">
        <f t="shared" si="25"/>
        <v>0.24122035303067069</v>
      </c>
      <c r="V451" s="89"/>
      <c r="W451" s="126"/>
      <c r="X451" s="126">
        <f t="shared" si="26"/>
        <v>-9.3823400017459813E-3</v>
      </c>
      <c r="Y451" s="126">
        <f t="shared" si="24"/>
        <v>-4.1856764311762565E-2</v>
      </c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  <c r="BD451" s="126"/>
      <c r="BE451" s="126"/>
      <c r="BF451" s="126"/>
      <c r="BG451" s="126"/>
      <c r="BH451" s="126"/>
      <c r="BI451" s="126"/>
      <c r="BJ451" s="126"/>
      <c r="BK451" s="126"/>
      <c r="BL451" s="126"/>
      <c r="BM451" s="126"/>
      <c r="BN451" s="126"/>
      <c r="BO451" s="126"/>
      <c r="BP451" s="126"/>
      <c r="BQ451" s="126"/>
      <c r="BR451" s="126"/>
      <c r="BS451" s="126"/>
      <c r="BT451" s="126"/>
      <c r="BU451" s="126"/>
      <c r="BV451" s="126"/>
      <c r="BW451" s="126"/>
      <c r="BX451" s="126"/>
      <c r="BY451" s="126"/>
      <c r="BZ451" s="126"/>
      <c r="CA451" s="126"/>
      <c r="CB451" s="126"/>
      <c r="CC451" s="126"/>
      <c r="CD451" s="126"/>
      <c r="CE451" s="126"/>
      <c r="CF451" s="126"/>
      <c r="CG451" s="126"/>
      <c r="CH451" s="126"/>
      <c r="CI451" s="126"/>
      <c r="CJ451" s="126"/>
      <c r="CK451" s="126"/>
      <c r="CL451" s="87"/>
      <c r="CM451" s="87"/>
      <c r="CN451" s="87"/>
      <c r="CO451" s="87"/>
      <c r="CP451" s="87"/>
      <c r="CQ451" s="87"/>
      <c r="CR451" s="87"/>
      <c r="CS451" s="87"/>
      <c r="CT451" s="87"/>
      <c r="CU451" s="87"/>
      <c r="CV451" s="87"/>
      <c r="CW451" s="87"/>
      <c r="CX451" s="87"/>
      <c r="CY451" s="87"/>
      <c r="CZ451" s="87"/>
      <c r="DA451" s="87"/>
      <c r="DB451" s="87"/>
      <c r="DC451" s="87"/>
      <c r="DD451" s="87"/>
      <c r="DE451" s="87"/>
      <c r="DF451" s="87"/>
      <c r="DG451" s="87"/>
      <c r="DH451" s="87"/>
      <c r="DI451" s="87"/>
      <c r="DJ451" s="87"/>
    </row>
    <row r="452" spans="1:114" ht="12.75" customHeight="1" x14ac:dyDescent="0.2">
      <c r="A452" s="107">
        <v>42226</v>
      </c>
      <c r="B452" s="109">
        <v>108.160004</v>
      </c>
      <c r="C452" s="109">
        <v>84.089995999999999</v>
      </c>
      <c r="D452" s="109">
        <v>91.970000999999996</v>
      </c>
      <c r="E452" s="109">
        <v>106.349998</v>
      </c>
      <c r="F452" s="109">
        <v>39.790000999999997</v>
      </c>
      <c r="G452" s="109">
        <v>36.82</v>
      </c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89">
        <f t="shared" si="25"/>
        <v>0.25133928205383715</v>
      </c>
      <c r="V452" s="89"/>
      <c r="W452" s="126"/>
      <c r="X452" s="126">
        <f t="shared" si="26"/>
        <v>8.1524033975588495E-3</v>
      </c>
      <c r="Y452" s="126">
        <f t="shared" si="24"/>
        <v>-4.1563914673356024E-2</v>
      </c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  <c r="BD452" s="126"/>
      <c r="BE452" s="126"/>
      <c r="BF452" s="126"/>
      <c r="BG452" s="126"/>
      <c r="BH452" s="126"/>
      <c r="BI452" s="126"/>
      <c r="BJ452" s="126"/>
      <c r="BK452" s="126"/>
      <c r="BL452" s="126"/>
      <c r="BM452" s="126"/>
      <c r="BN452" s="126"/>
      <c r="BO452" s="126"/>
      <c r="BP452" s="126"/>
      <c r="BQ452" s="126"/>
      <c r="BR452" s="126"/>
      <c r="BS452" s="126"/>
      <c r="BT452" s="126"/>
      <c r="BU452" s="126"/>
      <c r="BV452" s="126"/>
      <c r="BW452" s="126"/>
      <c r="BX452" s="126"/>
      <c r="BY452" s="126"/>
      <c r="BZ452" s="126"/>
      <c r="CA452" s="126"/>
      <c r="CB452" s="126"/>
      <c r="CC452" s="126"/>
      <c r="CD452" s="126"/>
      <c r="CE452" s="126"/>
      <c r="CF452" s="126"/>
      <c r="CG452" s="126"/>
      <c r="CH452" s="126"/>
      <c r="CI452" s="126"/>
      <c r="CJ452" s="126"/>
      <c r="CK452" s="126"/>
      <c r="CL452" s="87"/>
      <c r="CM452" s="87"/>
      <c r="CN452" s="87"/>
      <c r="CO452" s="87"/>
      <c r="CP452" s="87"/>
      <c r="CQ452" s="87"/>
      <c r="CR452" s="87"/>
      <c r="CS452" s="87"/>
      <c r="CT452" s="87"/>
      <c r="CU452" s="87"/>
      <c r="CV452" s="87"/>
      <c r="CW452" s="87"/>
      <c r="CX452" s="87"/>
      <c r="CY452" s="87"/>
      <c r="CZ452" s="87"/>
      <c r="DA452" s="87"/>
      <c r="DB452" s="87"/>
      <c r="DC452" s="87"/>
      <c r="DD452" s="87"/>
      <c r="DE452" s="87"/>
      <c r="DF452" s="87"/>
      <c r="DG452" s="87"/>
      <c r="DH452" s="87"/>
      <c r="DI452" s="87"/>
      <c r="DJ452" s="87"/>
    </row>
    <row r="453" spans="1:114" ht="12.75" customHeight="1" x14ac:dyDescent="0.2">
      <c r="A453" s="107">
        <v>42233</v>
      </c>
      <c r="B453" s="109">
        <v>102.230003</v>
      </c>
      <c r="C453" s="109">
        <v>79.540001000000004</v>
      </c>
      <c r="D453" s="109">
        <v>87.599997999999999</v>
      </c>
      <c r="E453" s="109">
        <v>101.30999799999999</v>
      </c>
      <c r="F453" s="109">
        <v>37.159999999999997</v>
      </c>
      <c r="G453" s="109">
        <v>33.860000999999997</v>
      </c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89">
        <f t="shared" si="25"/>
        <v>0.18363102010257548</v>
      </c>
      <c r="V453" s="89"/>
      <c r="W453" s="126"/>
      <c r="X453" s="126">
        <f t="shared" si="26"/>
        <v>-5.4108636180693837E-2</v>
      </c>
      <c r="Y453" s="126">
        <f t="shared" si="24"/>
        <v>-4.2606250779295925E-2</v>
      </c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  <c r="BD453" s="126"/>
      <c r="BE453" s="126"/>
      <c r="BF453" s="126"/>
      <c r="BG453" s="126"/>
      <c r="BH453" s="126"/>
      <c r="BI453" s="126"/>
      <c r="BJ453" s="126"/>
      <c r="BK453" s="126"/>
      <c r="BL453" s="126"/>
      <c r="BM453" s="126"/>
      <c r="BN453" s="126"/>
      <c r="BO453" s="126"/>
      <c r="BP453" s="126"/>
      <c r="BQ453" s="126"/>
      <c r="BR453" s="126"/>
      <c r="BS453" s="126"/>
      <c r="BT453" s="126"/>
      <c r="BU453" s="126"/>
      <c r="BV453" s="126"/>
      <c r="BW453" s="126"/>
      <c r="BX453" s="126"/>
      <c r="BY453" s="126"/>
      <c r="BZ453" s="126"/>
      <c r="CA453" s="126"/>
      <c r="CB453" s="126"/>
      <c r="CC453" s="126"/>
      <c r="CD453" s="126"/>
      <c r="CE453" s="126"/>
      <c r="CF453" s="126"/>
      <c r="CG453" s="126"/>
      <c r="CH453" s="126"/>
      <c r="CI453" s="126"/>
      <c r="CJ453" s="126"/>
      <c r="CK453" s="126"/>
      <c r="CL453" s="87"/>
      <c r="CM453" s="87"/>
      <c r="CN453" s="87"/>
      <c r="CO453" s="87"/>
      <c r="CP453" s="87"/>
      <c r="CQ453" s="87"/>
      <c r="CR453" s="87"/>
      <c r="CS453" s="87"/>
      <c r="CT453" s="87"/>
      <c r="CU453" s="87"/>
      <c r="CV453" s="87"/>
      <c r="CW453" s="87"/>
      <c r="CX453" s="87"/>
      <c r="CY453" s="87"/>
      <c r="CZ453" s="87"/>
      <c r="DA453" s="87"/>
      <c r="DB453" s="87"/>
      <c r="DC453" s="87"/>
      <c r="DD453" s="87"/>
      <c r="DE453" s="87"/>
      <c r="DF453" s="87"/>
      <c r="DG453" s="87"/>
      <c r="DH453" s="87"/>
      <c r="DI453" s="87"/>
      <c r="DJ453" s="87"/>
    </row>
    <row r="454" spans="1:114" ht="12.75" customHeight="1" x14ac:dyDescent="0.2">
      <c r="A454" s="107">
        <v>42240</v>
      </c>
      <c r="B454" s="109">
        <v>102.980003</v>
      </c>
      <c r="C454" s="109">
        <v>79.699996999999996</v>
      </c>
      <c r="D454" s="109">
        <v>87.779999000000004</v>
      </c>
      <c r="E454" s="109">
        <v>101.80999799999999</v>
      </c>
      <c r="F454" s="109">
        <v>37.599997999999999</v>
      </c>
      <c r="G454" s="109">
        <v>34.610000999999997</v>
      </c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89">
        <f t="shared" si="25"/>
        <v>0.18601191306600806</v>
      </c>
      <c r="V454" s="89"/>
      <c r="W454" s="126"/>
      <c r="X454" s="126">
        <f t="shared" si="26"/>
        <v>2.0115161929654679E-3</v>
      </c>
      <c r="Y454" s="126">
        <f t="shared" si="24"/>
        <v>-4.1666411321073744E-2</v>
      </c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  <c r="BD454" s="126"/>
      <c r="BE454" s="126"/>
      <c r="BF454" s="126"/>
      <c r="BG454" s="126"/>
      <c r="BH454" s="126"/>
      <c r="BI454" s="126"/>
      <c r="BJ454" s="126"/>
      <c r="BK454" s="126"/>
      <c r="BL454" s="126"/>
      <c r="BM454" s="126"/>
      <c r="BN454" s="126"/>
      <c r="BO454" s="126"/>
      <c r="BP454" s="126"/>
      <c r="BQ454" s="126"/>
      <c r="BR454" s="126"/>
      <c r="BS454" s="126"/>
      <c r="BT454" s="126"/>
      <c r="BU454" s="126"/>
      <c r="BV454" s="126"/>
      <c r="BW454" s="126"/>
      <c r="BX454" s="126"/>
      <c r="BY454" s="126"/>
      <c r="BZ454" s="126"/>
      <c r="CA454" s="126"/>
      <c r="CB454" s="126"/>
      <c r="CC454" s="126"/>
      <c r="CD454" s="126"/>
      <c r="CE454" s="126"/>
      <c r="CF454" s="126"/>
      <c r="CG454" s="126"/>
      <c r="CH454" s="126"/>
      <c r="CI454" s="126"/>
      <c r="CJ454" s="126"/>
      <c r="CK454" s="126"/>
      <c r="CL454" s="87"/>
      <c r="CM454" s="87"/>
      <c r="CN454" s="87"/>
      <c r="CO454" s="87"/>
      <c r="CP454" s="87"/>
      <c r="CQ454" s="87"/>
      <c r="CR454" s="87"/>
      <c r="CS454" s="87"/>
      <c r="CT454" s="87"/>
      <c r="CU454" s="87"/>
      <c r="CV454" s="87"/>
      <c r="CW454" s="87"/>
      <c r="CX454" s="87"/>
      <c r="CY454" s="87"/>
      <c r="CZ454" s="87"/>
      <c r="DA454" s="87"/>
      <c r="DB454" s="87"/>
      <c r="DC454" s="87"/>
      <c r="DD454" s="87"/>
      <c r="DE454" s="87"/>
      <c r="DF454" s="87"/>
      <c r="DG454" s="87"/>
      <c r="DH454" s="87"/>
      <c r="DI454" s="87"/>
      <c r="DJ454" s="87"/>
    </row>
    <row r="455" spans="1:114" ht="12.75" customHeight="1" x14ac:dyDescent="0.2">
      <c r="A455" s="107">
        <v>42247</v>
      </c>
      <c r="B455" s="109">
        <v>99.760002</v>
      </c>
      <c r="C455" s="109">
        <v>77.069999999999993</v>
      </c>
      <c r="D455" s="109">
        <v>85.209998999999996</v>
      </c>
      <c r="E455" s="109">
        <v>99.239998</v>
      </c>
      <c r="F455" s="109">
        <v>35.889999000000003</v>
      </c>
      <c r="G455" s="109">
        <v>32.779998999999997</v>
      </c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89">
        <f t="shared" si="25"/>
        <v>0.14687505119977895</v>
      </c>
      <c r="V455" s="89"/>
      <c r="W455" s="126"/>
      <c r="X455" s="126">
        <f t="shared" si="26"/>
        <v>-3.2998708895810913E-2</v>
      </c>
      <c r="Y455" s="126">
        <f t="shared" si="24"/>
        <v>-4.2252058821316364E-2</v>
      </c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  <c r="BD455" s="126"/>
      <c r="BE455" s="126"/>
      <c r="BF455" s="126"/>
      <c r="BG455" s="126"/>
      <c r="BH455" s="126"/>
      <c r="BI455" s="126"/>
      <c r="BJ455" s="126"/>
      <c r="BK455" s="126"/>
      <c r="BL455" s="126"/>
      <c r="BM455" s="126"/>
      <c r="BN455" s="126"/>
      <c r="BO455" s="126"/>
      <c r="BP455" s="126"/>
      <c r="BQ455" s="126"/>
      <c r="BR455" s="126"/>
      <c r="BS455" s="126"/>
      <c r="BT455" s="126"/>
      <c r="BU455" s="126"/>
      <c r="BV455" s="126"/>
      <c r="BW455" s="126"/>
      <c r="BX455" s="126"/>
      <c r="BY455" s="126"/>
      <c r="BZ455" s="126"/>
      <c r="CA455" s="126"/>
      <c r="CB455" s="126"/>
      <c r="CC455" s="126"/>
      <c r="CD455" s="126"/>
      <c r="CE455" s="126"/>
      <c r="CF455" s="126"/>
      <c r="CG455" s="126"/>
      <c r="CH455" s="126"/>
      <c r="CI455" s="126"/>
      <c r="CJ455" s="126"/>
      <c r="CK455" s="126"/>
      <c r="CL455" s="87"/>
      <c r="CM455" s="87"/>
      <c r="CN455" s="87"/>
      <c r="CO455" s="87"/>
      <c r="CP455" s="87"/>
      <c r="CQ455" s="87"/>
      <c r="CR455" s="87"/>
      <c r="CS455" s="87"/>
      <c r="CT455" s="87"/>
      <c r="CU455" s="87"/>
      <c r="CV455" s="87"/>
      <c r="CW455" s="87"/>
      <c r="CX455" s="87"/>
      <c r="CY455" s="87"/>
      <c r="CZ455" s="87"/>
      <c r="DA455" s="87"/>
      <c r="DB455" s="87"/>
      <c r="DC455" s="87"/>
      <c r="DD455" s="87"/>
      <c r="DE455" s="87"/>
      <c r="DF455" s="87"/>
      <c r="DG455" s="87"/>
      <c r="DH455" s="87"/>
      <c r="DI455" s="87"/>
      <c r="DJ455" s="87"/>
    </row>
    <row r="456" spans="1:114" ht="12.75" customHeight="1" x14ac:dyDescent="0.2">
      <c r="A456" s="107">
        <v>42255</v>
      </c>
      <c r="B456" s="109">
        <v>101.860001</v>
      </c>
      <c r="C456" s="109">
        <v>78.470000999999996</v>
      </c>
      <c r="D456" s="109">
        <v>86.660004000000001</v>
      </c>
      <c r="E456" s="109">
        <v>101.129997</v>
      </c>
      <c r="F456" s="109">
        <v>37.020000000000003</v>
      </c>
      <c r="G456" s="109">
        <v>34.07</v>
      </c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89">
        <f t="shared" si="25"/>
        <v>0.16770840034412493</v>
      </c>
      <c r="V456" s="89"/>
      <c r="W456" s="126"/>
      <c r="X456" s="126">
        <f t="shared" si="26"/>
        <v>1.8165317244063894E-2</v>
      </c>
      <c r="Y456" s="126">
        <f t="shared" si="24"/>
        <v>-4.1396936122968853E-2</v>
      </c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  <c r="BD456" s="126"/>
      <c r="BE456" s="126"/>
      <c r="BF456" s="126"/>
      <c r="BG456" s="126"/>
      <c r="BH456" s="126"/>
      <c r="BI456" s="126"/>
      <c r="BJ456" s="126"/>
      <c r="BK456" s="126"/>
      <c r="BL456" s="126"/>
      <c r="BM456" s="126"/>
      <c r="BN456" s="126"/>
      <c r="BO456" s="126"/>
      <c r="BP456" s="126"/>
      <c r="BQ456" s="126"/>
      <c r="BR456" s="126"/>
      <c r="BS456" s="126"/>
      <c r="BT456" s="126"/>
      <c r="BU456" s="126"/>
      <c r="BV456" s="126"/>
      <c r="BW456" s="126"/>
      <c r="BX456" s="126"/>
      <c r="BY456" s="126"/>
      <c r="BZ456" s="126"/>
      <c r="CA456" s="126"/>
      <c r="CB456" s="126"/>
      <c r="CC456" s="126"/>
      <c r="CD456" s="126"/>
      <c r="CE456" s="126"/>
      <c r="CF456" s="126"/>
      <c r="CG456" s="126"/>
      <c r="CH456" s="126"/>
      <c r="CI456" s="126"/>
      <c r="CJ456" s="126"/>
      <c r="CK456" s="126"/>
      <c r="CL456" s="87"/>
      <c r="CM456" s="87"/>
      <c r="CN456" s="87"/>
      <c r="CO456" s="87"/>
      <c r="CP456" s="87"/>
      <c r="CQ456" s="87"/>
      <c r="CR456" s="87"/>
      <c r="CS456" s="87"/>
      <c r="CT456" s="87"/>
      <c r="CU456" s="87"/>
      <c r="CV456" s="87"/>
      <c r="CW456" s="87"/>
      <c r="CX456" s="87"/>
      <c r="CY456" s="87"/>
      <c r="CZ456" s="87"/>
      <c r="DA456" s="87"/>
      <c r="DB456" s="87"/>
      <c r="DC456" s="87"/>
      <c r="DD456" s="87"/>
      <c r="DE456" s="87"/>
      <c r="DF456" s="87"/>
      <c r="DG456" s="87"/>
      <c r="DH456" s="87"/>
      <c r="DI456" s="87"/>
      <c r="DJ456" s="87"/>
    </row>
    <row r="457" spans="1:114" ht="12.75" customHeight="1" x14ac:dyDescent="0.2">
      <c r="A457" s="107">
        <v>42261</v>
      </c>
      <c r="B457" s="109">
        <v>101.839996</v>
      </c>
      <c r="C457" s="109">
        <v>78.25</v>
      </c>
      <c r="D457" s="109">
        <v>86.699996999999996</v>
      </c>
      <c r="E457" s="109">
        <v>101.209999</v>
      </c>
      <c r="F457" s="109">
        <v>36.669998</v>
      </c>
      <c r="G457" s="109">
        <v>34.360000999999997</v>
      </c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89">
        <f t="shared" si="25"/>
        <v>0.16443457579321019</v>
      </c>
      <c r="V457" s="89"/>
      <c r="W457" s="126"/>
      <c r="X457" s="126">
        <f t="shared" si="26"/>
        <v>-2.8036319255303477E-3</v>
      </c>
      <c r="Y457" s="126">
        <f t="shared" si="24"/>
        <v>-4.1746827727693517E-2</v>
      </c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  <c r="BD457" s="126"/>
      <c r="BE457" s="126"/>
      <c r="BF457" s="126"/>
      <c r="BG457" s="126"/>
      <c r="BH457" s="126"/>
      <c r="BI457" s="126"/>
      <c r="BJ457" s="126"/>
      <c r="BK457" s="126"/>
      <c r="BL457" s="126"/>
      <c r="BM457" s="126"/>
      <c r="BN457" s="126"/>
      <c r="BO457" s="126"/>
      <c r="BP457" s="126"/>
      <c r="BQ457" s="126"/>
      <c r="BR457" s="126"/>
      <c r="BS457" s="126"/>
      <c r="BT457" s="126"/>
      <c r="BU457" s="126"/>
      <c r="BV457" s="126"/>
      <c r="BW457" s="126"/>
      <c r="BX457" s="126"/>
      <c r="BY457" s="126"/>
      <c r="BZ457" s="126"/>
      <c r="CA457" s="126"/>
      <c r="CB457" s="126"/>
      <c r="CC457" s="126"/>
      <c r="CD457" s="126"/>
      <c r="CE457" s="126"/>
      <c r="CF457" s="126"/>
      <c r="CG457" s="126"/>
      <c r="CH457" s="126"/>
      <c r="CI457" s="126"/>
      <c r="CJ457" s="126"/>
      <c r="CK457" s="126"/>
      <c r="CL457" s="87"/>
      <c r="CM457" s="87"/>
      <c r="CN457" s="87"/>
      <c r="CO457" s="87"/>
      <c r="CP457" s="87"/>
      <c r="CQ457" s="87"/>
      <c r="CR457" s="87"/>
      <c r="CS457" s="87"/>
      <c r="CT457" s="87"/>
      <c r="CU457" s="87"/>
      <c r="CV457" s="87"/>
      <c r="CW457" s="87"/>
      <c r="CX457" s="87"/>
      <c r="CY457" s="87"/>
      <c r="CZ457" s="87"/>
      <c r="DA457" s="87"/>
      <c r="DB457" s="87"/>
      <c r="DC457" s="87"/>
      <c r="DD457" s="87"/>
      <c r="DE457" s="87"/>
      <c r="DF457" s="87"/>
      <c r="DG457" s="87"/>
      <c r="DH457" s="87"/>
      <c r="DI457" s="87"/>
      <c r="DJ457" s="87"/>
    </row>
    <row r="458" spans="1:114" ht="12.75" customHeight="1" x14ac:dyDescent="0.2">
      <c r="A458" s="107">
        <v>42268</v>
      </c>
      <c r="B458" s="109">
        <v>99.610000999999997</v>
      </c>
      <c r="C458" s="109">
        <v>76.980002999999996</v>
      </c>
      <c r="D458" s="109">
        <v>83.93</v>
      </c>
      <c r="E458" s="109">
        <v>98.129997000000003</v>
      </c>
      <c r="F458" s="109">
        <v>35.689999</v>
      </c>
      <c r="G458" s="109">
        <v>32.689999</v>
      </c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89">
        <f t="shared" si="25"/>
        <v>0.14553581006856287</v>
      </c>
      <c r="V458" s="89"/>
      <c r="W458" s="126"/>
      <c r="X458" s="126">
        <f t="shared" si="26"/>
        <v>-1.6229993610223703E-2</v>
      </c>
      <c r="Y458" s="126">
        <f t="shared" si="24"/>
        <v>-4.197127800747287E-2</v>
      </c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  <c r="BD458" s="126"/>
      <c r="BE458" s="126"/>
      <c r="BF458" s="126"/>
      <c r="BG458" s="126"/>
      <c r="BH458" s="126"/>
      <c r="BI458" s="126"/>
      <c r="BJ458" s="126"/>
      <c r="BK458" s="126"/>
      <c r="BL458" s="126"/>
      <c r="BM458" s="126"/>
      <c r="BN458" s="126"/>
      <c r="BO458" s="126"/>
      <c r="BP458" s="126"/>
      <c r="BQ458" s="126"/>
      <c r="BR458" s="126"/>
      <c r="BS458" s="126"/>
      <c r="BT458" s="126"/>
      <c r="BU458" s="126"/>
      <c r="BV458" s="126"/>
      <c r="BW458" s="126"/>
      <c r="BX458" s="126"/>
      <c r="BY458" s="126"/>
      <c r="BZ458" s="126"/>
      <c r="CA458" s="126"/>
      <c r="CB458" s="126"/>
      <c r="CC458" s="126"/>
      <c r="CD458" s="126"/>
      <c r="CE458" s="126"/>
      <c r="CF458" s="126"/>
      <c r="CG458" s="126"/>
      <c r="CH458" s="126"/>
      <c r="CI458" s="126"/>
      <c r="CJ458" s="126"/>
      <c r="CK458" s="126"/>
      <c r="CL458" s="87"/>
      <c r="CM458" s="87"/>
      <c r="CN458" s="87"/>
      <c r="CO458" s="87"/>
      <c r="CP458" s="87"/>
      <c r="CQ458" s="87"/>
      <c r="CR458" s="87"/>
      <c r="CS458" s="87"/>
      <c r="CT458" s="87"/>
      <c r="CU458" s="87"/>
      <c r="CV458" s="87"/>
      <c r="CW458" s="87"/>
      <c r="CX458" s="87"/>
      <c r="CY458" s="87"/>
      <c r="CZ458" s="87"/>
      <c r="DA458" s="87"/>
      <c r="DB458" s="87"/>
      <c r="DC458" s="87"/>
      <c r="DD458" s="87"/>
      <c r="DE458" s="87"/>
      <c r="DF458" s="87"/>
      <c r="DG458" s="87"/>
      <c r="DH458" s="87"/>
      <c r="DI458" s="87"/>
      <c r="DJ458" s="87"/>
    </row>
    <row r="459" spans="1:114" ht="12.75" customHeight="1" x14ac:dyDescent="0.2">
      <c r="A459" s="107">
        <v>42275</v>
      </c>
      <c r="B459" s="109">
        <v>100.360001</v>
      </c>
      <c r="C459" s="109">
        <v>77.839995999999999</v>
      </c>
      <c r="D459" s="109">
        <v>84.470000999999996</v>
      </c>
      <c r="E459" s="109">
        <v>97.980002999999996</v>
      </c>
      <c r="F459" s="109">
        <v>36.330002</v>
      </c>
      <c r="G459" s="109">
        <v>34.07</v>
      </c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89">
        <f t="shared" si="25"/>
        <v>0.15833332552083301</v>
      </c>
      <c r="V459" s="89"/>
      <c r="W459" s="126"/>
      <c r="X459" s="126">
        <f t="shared" si="26"/>
        <v>1.1171641549559297E-2</v>
      </c>
      <c r="Y459" s="126">
        <f t="shared" si="24"/>
        <v>-4.1513545897198509E-2</v>
      </c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  <c r="BD459" s="126"/>
      <c r="BE459" s="126"/>
      <c r="BF459" s="126"/>
      <c r="BG459" s="126"/>
      <c r="BH459" s="126"/>
      <c r="BI459" s="126"/>
      <c r="BJ459" s="126"/>
      <c r="BK459" s="126"/>
      <c r="BL459" s="126"/>
      <c r="BM459" s="126"/>
      <c r="BN459" s="126"/>
      <c r="BO459" s="126"/>
      <c r="BP459" s="126"/>
      <c r="BQ459" s="126"/>
      <c r="BR459" s="126"/>
      <c r="BS459" s="126"/>
      <c r="BT459" s="126"/>
      <c r="BU459" s="126"/>
      <c r="BV459" s="126"/>
      <c r="BW459" s="126"/>
      <c r="BX459" s="126"/>
      <c r="BY459" s="126"/>
      <c r="BZ459" s="126"/>
      <c r="CA459" s="126"/>
      <c r="CB459" s="126"/>
      <c r="CC459" s="126"/>
      <c r="CD459" s="126"/>
      <c r="CE459" s="126"/>
      <c r="CF459" s="126"/>
      <c r="CG459" s="126"/>
      <c r="CH459" s="126"/>
      <c r="CI459" s="126"/>
      <c r="CJ459" s="126"/>
      <c r="CK459" s="126"/>
      <c r="CL459" s="87"/>
      <c r="CM459" s="87"/>
      <c r="CN459" s="87"/>
      <c r="CO459" s="87"/>
      <c r="CP459" s="87"/>
      <c r="CQ459" s="87"/>
      <c r="CR459" s="87"/>
      <c r="CS459" s="87"/>
      <c r="CT459" s="87"/>
      <c r="CU459" s="87"/>
      <c r="CV459" s="87"/>
      <c r="CW459" s="87"/>
      <c r="CX459" s="87"/>
      <c r="CY459" s="87"/>
      <c r="CZ459" s="87"/>
      <c r="DA459" s="87"/>
      <c r="DB459" s="87"/>
      <c r="DC459" s="87"/>
      <c r="DD459" s="87"/>
      <c r="DE459" s="87"/>
      <c r="DF459" s="87"/>
      <c r="DG459" s="87"/>
      <c r="DH459" s="87"/>
      <c r="DI459" s="87"/>
      <c r="DJ459" s="87"/>
    </row>
    <row r="460" spans="1:114" ht="12.75" customHeight="1" x14ac:dyDescent="0.2">
      <c r="A460" s="107">
        <v>42282</v>
      </c>
      <c r="B460" s="109">
        <v>103.83000199999999</v>
      </c>
      <c r="C460" s="109">
        <v>80.699996999999996</v>
      </c>
      <c r="D460" s="109">
        <v>87.879997000000003</v>
      </c>
      <c r="E460" s="109">
        <v>102.989998</v>
      </c>
      <c r="F460" s="109">
        <v>37.93</v>
      </c>
      <c r="G460" s="109">
        <v>36.020000000000003</v>
      </c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89">
        <f t="shared" si="25"/>
        <v>0.20089286611128876</v>
      </c>
      <c r="V460" s="89"/>
      <c r="W460" s="126"/>
      <c r="X460" s="126">
        <f t="shared" si="26"/>
        <v>3.6742049678419875E-2</v>
      </c>
      <c r="Y460" s="126">
        <f t="shared" si="24"/>
        <v>-4.1087622254936063E-2</v>
      </c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  <c r="BD460" s="126"/>
      <c r="BE460" s="126"/>
      <c r="BF460" s="126"/>
      <c r="BG460" s="126"/>
      <c r="BH460" s="126"/>
      <c r="BI460" s="126"/>
      <c r="BJ460" s="126"/>
      <c r="BK460" s="126"/>
      <c r="BL460" s="126"/>
      <c r="BM460" s="126"/>
      <c r="BN460" s="126"/>
      <c r="BO460" s="126"/>
      <c r="BP460" s="126"/>
      <c r="BQ460" s="126"/>
      <c r="BR460" s="126"/>
      <c r="BS460" s="126"/>
      <c r="BT460" s="126"/>
      <c r="BU460" s="126"/>
      <c r="BV460" s="126"/>
      <c r="BW460" s="126"/>
      <c r="BX460" s="126"/>
      <c r="BY460" s="126"/>
      <c r="BZ460" s="126"/>
      <c r="CA460" s="126"/>
      <c r="CB460" s="126"/>
      <c r="CC460" s="126"/>
      <c r="CD460" s="126"/>
      <c r="CE460" s="126"/>
      <c r="CF460" s="126"/>
      <c r="CG460" s="126"/>
      <c r="CH460" s="126"/>
      <c r="CI460" s="126"/>
      <c r="CJ460" s="126"/>
      <c r="CK460" s="126"/>
      <c r="CL460" s="87"/>
      <c r="CM460" s="87"/>
      <c r="CN460" s="87"/>
      <c r="CO460" s="87"/>
      <c r="CP460" s="87"/>
      <c r="CQ460" s="87"/>
      <c r="CR460" s="87"/>
      <c r="CS460" s="87"/>
      <c r="CT460" s="87"/>
      <c r="CU460" s="87"/>
      <c r="CV460" s="87"/>
      <c r="CW460" s="87"/>
      <c r="CX460" s="87"/>
      <c r="CY460" s="87"/>
      <c r="CZ460" s="87"/>
      <c r="DA460" s="87"/>
      <c r="DB460" s="87"/>
      <c r="DC460" s="87"/>
      <c r="DD460" s="87"/>
      <c r="DE460" s="87"/>
      <c r="DF460" s="87"/>
      <c r="DG460" s="87"/>
      <c r="DH460" s="87"/>
      <c r="DI460" s="87"/>
      <c r="DJ460" s="87"/>
    </row>
    <row r="461" spans="1:114" ht="12.75" customHeight="1" x14ac:dyDescent="0.2">
      <c r="A461" s="107">
        <v>42289</v>
      </c>
      <c r="B461" s="109">
        <v>104.510002</v>
      </c>
      <c r="C461" s="109">
        <v>81.349997999999999</v>
      </c>
      <c r="D461" s="109">
        <v>87.800003000000004</v>
      </c>
      <c r="E461" s="109">
        <v>102.470001</v>
      </c>
      <c r="F461" s="109">
        <v>38.139999000000003</v>
      </c>
      <c r="G461" s="109">
        <v>36.369999</v>
      </c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89">
        <f t="shared" si="25"/>
        <v>0.21056550047167422</v>
      </c>
      <c r="V461" s="89"/>
      <c r="W461" s="126"/>
      <c r="X461" s="126">
        <f t="shared" si="26"/>
        <v>8.0545356154102521E-3</v>
      </c>
      <c r="Y461" s="126">
        <f t="shared" si="24"/>
        <v>-4.1565547637987227E-2</v>
      </c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  <c r="BD461" s="126"/>
      <c r="BE461" s="126"/>
      <c r="BF461" s="126"/>
      <c r="BG461" s="126"/>
      <c r="BH461" s="126"/>
      <c r="BI461" s="126"/>
      <c r="BJ461" s="126"/>
      <c r="BK461" s="126"/>
      <c r="BL461" s="126"/>
      <c r="BM461" s="126"/>
      <c r="BN461" s="126"/>
      <c r="BO461" s="126"/>
      <c r="BP461" s="126"/>
      <c r="BQ461" s="126"/>
      <c r="BR461" s="126"/>
      <c r="BS461" s="126"/>
      <c r="BT461" s="126"/>
      <c r="BU461" s="126"/>
      <c r="BV461" s="126"/>
      <c r="BW461" s="126"/>
      <c r="BX461" s="126"/>
      <c r="BY461" s="126"/>
      <c r="BZ461" s="126"/>
      <c r="CA461" s="126"/>
      <c r="CB461" s="126"/>
      <c r="CC461" s="126"/>
      <c r="CD461" s="126"/>
      <c r="CE461" s="126"/>
      <c r="CF461" s="126"/>
      <c r="CG461" s="126"/>
      <c r="CH461" s="126"/>
      <c r="CI461" s="126"/>
      <c r="CJ461" s="126"/>
      <c r="CK461" s="126"/>
      <c r="CL461" s="87"/>
      <c r="CM461" s="87"/>
      <c r="CN461" s="87"/>
      <c r="CO461" s="87"/>
      <c r="CP461" s="87"/>
      <c r="CQ461" s="87"/>
      <c r="CR461" s="87"/>
      <c r="CS461" s="87"/>
      <c r="CT461" s="87"/>
      <c r="CU461" s="87"/>
      <c r="CV461" s="87"/>
      <c r="CW461" s="87"/>
      <c r="CX461" s="87"/>
      <c r="CY461" s="87"/>
      <c r="CZ461" s="87"/>
      <c r="DA461" s="87"/>
      <c r="DB461" s="87"/>
      <c r="DC461" s="87"/>
      <c r="DD461" s="87"/>
      <c r="DE461" s="87"/>
      <c r="DF461" s="87"/>
      <c r="DG461" s="87"/>
      <c r="DH461" s="87"/>
      <c r="DI461" s="87"/>
      <c r="DJ461" s="87"/>
    </row>
    <row r="462" spans="1:114" ht="12.75" customHeight="1" x14ac:dyDescent="0.2">
      <c r="A462" s="107">
        <v>42296</v>
      </c>
      <c r="B462" s="109">
        <v>106.30999799999999</v>
      </c>
      <c r="C462" s="109">
        <v>82.910004000000001</v>
      </c>
      <c r="D462" s="109">
        <v>88.639999000000003</v>
      </c>
      <c r="E462" s="109">
        <v>103.30999799999999</v>
      </c>
      <c r="F462" s="109">
        <v>38.619999</v>
      </c>
      <c r="G462" s="109">
        <v>36.409999999999997</v>
      </c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89">
        <f t="shared" si="25"/>
        <v>0.23377987650803034</v>
      </c>
      <c r="V462" s="89"/>
      <c r="W462" s="126"/>
      <c r="X462" s="126">
        <f t="shared" si="26"/>
        <v>1.9176472505875175E-2</v>
      </c>
      <c r="Y462" s="126">
        <f t="shared" si="24"/>
        <v>-4.1380083802034395E-2</v>
      </c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  <c r="BD462" s="126"/>
      <c r="BE462" s="126"/>
      <c r="BF462" s="126"/>
      <c r="BG462" s="126"/>
      <c r="BH462" s="126"/>
      <c r="BI462" s="126"/>
      <c r="BJ462" s="126"/>
      <c r="BK462" s="126"/>
      <c r="BL462" s="126"/>
      <c r="BM462" s="126"/>
      <c r="BN462" s="126"/>
      <c r="BO462" s="126"/>
      <c r="BP462" s="126"/>
      <c r="BQ462" s="126"/>
      <c r="BR462" s="126"/>
      <c r="BS462" s="126"/>
      <c r="BT462" s="126"/>
      <c r="BU462" s="126"/>
      <c r="BV462" s="126"/>
      <c r="BW462" s="126"/>
      <c r="BX462" s="126"/>
      <c r="BY462" s="126"/>
      <c r="BZ462" s="126"/>
      <c r="CA462" s="126"/>
      <c r="CB462" s="126"/>
      <c r="CC462" s="126"/>
      <c r="CD462" s="126"/>
      <c r="CE462" s="126"/>
      <c r="CF462" s="126"/>
      <c r="CG462" s="126"/>
      <c r="CH462" s="126"/>
      <c r="CI462" s="126"/>
      <c r="CJ462" s="126"/>
      <c r="CK462" s="126"/>
      <c r="CL462" s="87"/>
      <c r="CM462" s="87"/>
      <c r="CN462" s="87"/>
      <c r="CO462" s="87"/>
      <c r="CP462" s="87"/>
      <c r="CQ462" s="87"/>
      <c r="CR462" s="87"/>
      <c r="CS462" s="87"/>
      <c r="CT462" s="87"/>
      <c r="CU462" s="87"/>
      <c r="CV462" s="87"/>
      <c r="CW462" s="87"/>
      <c r="CX462" s="87"/>
      <c r="CY462" s="87"/>
      <c r="CZ462" s="87"/>
      <c r="DA462" s="87"/>
      <c r="DB462" s="87"/>
      <c r="DC462" s="87"/>
      <c r="DD462" s="87"/>
      <c r="DE462" s="87"/>
      <c r="DF462" s="87"/>
      <c r="DG462" s="87"/>
      <c r="DH462" s="87"/>
      <c r="DI462" s="87"/>
      <c r="DJ462" s="87"/>
    </row>
    <row r="463" spans="1:114" ht="12.75" customHeight="1" x14ac:dyDescent="0.2">
      <c r="A463" s="107">
        <v>42303</v>
      </c>
      <c r="B463" s="109">
        <v>106.529999</v>
      </c>
      <c r="C463" s="109">
        <v>82.620002999999997</v>
      </c>
      <c r="D463" s="109">
        <v>88.489998</v>
      </c>
      <c r="E463" s="109">
        <v>103.269997</v>
      </c>
      <c r="F463" s="109">
        <v>38.040000999999997</v>
      </c>
      <c r="G463" s="109">
        <v>34.840000000000003</v>
      </c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89">
        <f t="shared" si="25"/>
        <v>0.22946438524394575</v>
      </c>
      <c r="V463" s="89"/>
      <c r="W463" s="126"/>
      <c r="X463" s="126">
        <f t="shared" si="26"/>
        <v>-3.4977805573378484E-3</v>
      </c>
      <c r="Y463" s="126">
        <f t="shared" si="24"/>
        <v>-4.1758423946757439E-2</v>
      </c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  <c r="BD463" s="126"/>
      <c r="BE463" s="126"/>
      <c r="BF463" s="126"/>
      <c r="BG463" s="126"/>
      <c r="BH463" s="126"/>
      <c r="BI463" s="126"/>
      <c r="BJ463" s="126"/>
      <c r="BK463" s="126"/>
      <c r="BL463" s="126"/>
      <c r="BM463" s="126"/>
      <c r="BN463" s="126"/>
      <c r="BO463" s="126"/>
      <c r="BP463" s="126"/>
      <c r="BQ463" s="126"/>
      <c r="BR463" s="126"/>
      <c r="BS463" s="126"/>
      <c r="BT463" s="126"/>
      <c r="BU463" s="126"/>
      <c r="BV463" s="126"/>
      <c r="BW463" s="126"/>
      <c r="BX463" s="126"/>
      <c r="BY463" s="126"/>
      <c r="BZ463" s="126"/>
      <c r="CA463" s="126"/>
      <c r="CB463" s="126"/>
      <c r="CC463" s="126"/>
      <c r="CD463" s="126"/>
      <c r="CE463" s="126"/>
      <c r="CF463" s="126"/>
      <c r="CG463" s="126"/>
      <c r="CH463" s="126"/>
      <c r="CI463" s="126"/>
      <c r="CJ463" s="126"/>
      <c r="CK463" s="126"/>
      <c r="CL463" s="87"/>
      <c r="CM463" s="87"/>
      <c r="CN463" s="87"/>
      <c r="CO463" s="87"/>
      <c r="CP463" s="87"/>
      <c r="CQ463" s="87"/>
      <c r="CR463" s="87"/>
      <c r="CS463" s="87"/>
      <c r="CT463" s="87"/>
      <c r="CU463" s="87"/>
      <c r="CV463" s="87"/>
      <c r="CW463" s="87"/>
      <c r="CX463" s="87"/>
      <c r="CY463" s="87"/>
      <c r="CZ463" s="87"/>
      <c r="DA463" s="87"/>
      <c r="DB463" s="87"/>
      <c r="DC463" s="87"/>
      <c r="DD463" s="87"/>
      <c r="DE463" s="87"/>
      <c r="DF463" s="87"/>
      <c r="DG463" s="87"/>
      <c r="DH463" s="87"/>
      <c r="DI463" s="87"/>
      <c r="DJ463" s="87"/>
    </row>
    <row r="464" spans="1:114" ht="12.75" customHeight="1" x14ac:dyDescent="0.2">
      <c r="A464" s="107">
        <v>42310</v>
      </c>
      <c r="B464" s="109">
        <v>107.839996</v>
      </c>
      <c r="C464" s="109">
        <v>83.550003000000004</v>
      </c>
      <c r="D464" s="109">
        <v>88.949996999999996</v>
      </c>
      <c r="E464" s="109">
        <v>105.260002</v>
      </c>
      <c r="F464" s="109">
        <v>37.93</v>
      </c>
      <c r="G464" s="109">
        <v>35.389999000000003</v>
      </c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89">
        <f t="shared" si="25"/>
        <v>0.24330367157605681</v>
      </c>
      <c r="V464" s="89"/>
      <c r="W464" s="126"/>
      <c r="X464" s="126">
        <f t="shared" si="26"/>
        <v>1.1256353984882006E-2</v>
      </c>
      <c r="Y464" s="126">
        <f t="shared" si="24"/>
        <v>-4.1512132909146189E-2</v>
      </c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  <c r="BD464" s="126"/>
      <c r="BE464" s="126"/>
      <c r="BF464" s="126"/>
      <c r="BG464" s="126"/>
      <c r="BH464" s="126"/>
      <c r="BI464" s="126"/>
      <c r="BJ464" s="126"/>
      <c r="BK464" s="126"/>
      <c r="BL464" s="126"/>
      <c r="BM464" s="126"/>
      <c r="BN464" s="126"/>
      <c r="BO464" s="126"/>
      <c r="BP464" s="126"/>
      <c r="BQ464" s="126"/>
      <c r="BR464" s="126"/>
      <c r="BS464" s="126"/>
      <c r="BT464" s="126"/>
      <c r="BU464" s="126"/>
      <c r="BV464" s="126"/>
      <c r="BW464" s="126"/>
      <c r="BX464" s="126"/>
      <c r="BY464" s="126"/>
      <c r="BZ464" s="126"/>
      <c r="CA464" s="126"/>
      <c r="CB464" s="126"/>
      <c r="CC464" s="126"/>
      <c r="CD464" s="126"/>
      <c r="CE464" s="126"/>
      <c r="CF464" s="126"/>
      <c r="CG464" s="126"/>
      <c r="CH464" s="126"/>
      <c r="CI464" s="126"/>
      <c r="CJ464" s="126"/>
      <c r="CK464" s="126"/>
      <c r="CL464" s="87"/>
      <c r="CM464" s="87"/>
      <c r="CN464" s="87"/>
      <c r="CO464" s="87"/>
      <c r="CP464" s="87"/>
      <c r="CQ464" s="87"/>
      <c r="CR464" s="87"/>
      <c r="CS464" s="87"/>
      <c r="CT464" s="87"/>
      <c r="CU464" s="87"/>
      <c r="CV464" s="87"/>
      <c r="CW464" s="87"/>
      <c r="CX464" s="87"/>
      <c r="CY464" s="87"/>
      <c r="CZ464" s="87"/>
      <c r="DA464" s="87"/>
      <c r="DB464" s="87"/>
      <c r="DC464" s="87"/>
      <c r="DD464" s="87"/>
      <c r="DE464" s="87"/>
      <c r="DF464" s="87"/>
      <c r="DG464" s="87"/>
      <c r="DH464" s="87"/>
      <c r="DI464" s="87"/>
      <c r="DJ464" s="87"/>
    </row>
    <row r="465" spans="1:114" ht="12.75" customHeight="1" x14ac:dyDescent="0.2">
      <c r="A465" s="107">
        <v>42317</v>
      </c>
      <c r="B465" s="109">
        <v>103.839996</v>
      </c>
      <c r="C465" s="109">
        <v>80.849997999999999</v>
      </c>
      <c r="D465" s="109">
        <v>85.980002999999996</v>
      </c>
      <c r="E465" s="109">
        <v>100.75</v>
      </c>
      <c r="F465" s="109">
        <v>36.959999000000003</v>
      </c>
      <c r="G465" s="109">
        <v>33.700001</v>
      </c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89">
        <f t="shared" si="25"/>
        <v>0.20312502394903387</v>
      </c>
      <c r="V465" s="89"/>
      <c r="W465" s="126"/>
      <c r="X465" s="126">
        <f t="shared" si="26"/>
        <v>-3.2316037140058596E-2</v>
      </c>
      <c r="Y465" s="126">
        <f t="shared" si="24"/>
        <v>-4.2240618051463709E-2</v>
      </c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  <c r="BD465" s="126"/>
      <c r="BE465" s="126"/>
      <c r="BF465" s="126"/>
      <c r="BG465" s="126"/>
      <c r="BH465" s="126"/>
      <c r="BI465" s="126"/>
      <c r="BJ465" s="126"/>
      <c r="BK465" s="126"/>
      <c r="BL465" s="126"/>
      <c r="BM465" s="126"/>
      <c r="BN465" s="126"/>
      <c r="BO465" s="126"/>
      <c r="BP465" s="126"/>
      <c r="BQ465" s="126"/>
      <c r="BR465" s="126"/>
      <c r="BS465" s="126"/>
      <c r="BT465" s="126"/>
      <c r="BU465" s="126"/>
      <c r="BV465" s="126"/>
      <c r="BW465" s="126"/>
      <c r="BX465" s="126"/>
      <c r="BY465" s="126"/>
      <c r="BZ465" s="126"/>
      <c r="CA465" s="126"/>
      <c r="CB465" s="126"/>
      <c r="CC465" s="126"/>
      <c r="CD465" s="126"/>
      <c r="CE465" s="126"/>
      <c r="CF465" s="126"/>
      <c r="CG465" s="126"/>
      <c r="CH465" s="126"/>
      <c r="CI465" s="126"/>
      <c r="CJ465" s="126"/>
      <c r="CK465" s="126"/>
      <c r="CL465" s="87"/>
      <c r="CM465" s="87"/>
      <c r="CN465" s="87"/>
      <c r="CO465" s="87"/>
      <c r="CP465" s="87"/>
      <c r="CQ465" s="87"/>
      <c r="CR465" s="87"/>
      <c r="CS465" s="87"/>
      <c r="CT465" s="87"/>
      <c r="CU465" s="87"/>
      <c r="CV465" s="87"/>
      <c r="CW465" s="87"/>
      <c r="CX465" s="87"/>
      <c r="CY465" s="87"/>
      <c r="CZ465" s="87"/>
      <c r="DA465" s="87"/>
      <c r="DB465" s="87"/>
      <c r="DC465" s="87"/>
      <c r="DD465" s="87"/>
      <c r="DE465" s="87"/>
      <c r="DF465" s="87"/>
      <c r="DG465" s="87"/>
      <c r="DH465" s="87"/>
      <c r="DI465" s="87"/>
      <c r="DJ465" s="87"/>
    </row>
    <row r="466" spans="1:114" ht="12.75" customHeight="1" x14ac:dyDescent="0.2">
      <c r="A466" s="107">
        <v>42324</v>
      </c>
      <c r="B466" s="109">
        <v>107.220001</v>
      </c>
      <c r="C466" s="109">
        <v>83.169998000000007</v>
      </c>
      <c r="D466" s="109">
        <v>88.410004000000001</v>
      </c>
      <c r="E466" s="109">
        <v>103.389999</v>
      </c>
      <c r="F466" s="109">
        <v>37.93</v>
      </c>
      <c r="G466" s="109">
        <v>35.220001000000003</v>
      </c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89">
        <f t="shared" si="25"/>
        <v>0.23764883501408507</v>
      </c>
      <c r="V466" s="89"/>
      <c r="W466" s="126"/>
      <c r="X466" s="126">
        <f t="shared" si="26"/>
        <v>2.8695115119236059E-2</v>
      </c>
      <c r="Y466" s="126">
        <f t="shared" si="24"/>
        <v>-4.1221532409966746E-2</v>
      </c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  <c r="BD466" s="126"/>
      <c r="BE466" s="126"/>
      <c r="BF466" s="126"/>
      <c r="BG466" s="126"/>
      <c r="BH466" s="126"/>
      <c r="BI466" s="126"/>
      <c r="BJ466" s="126"/>
      <c r="BK466" s="126"/>
      <c r="BL466" s="126"/>
      <c r="BM466" s="126"/>
      <c r="BN466" s="126"/>
      <c r="BO466" s="126"/>
      <c r="BP466" s="126"/>
      <c r="BQ466" s="126"/>
      <c r="BR466" s="126"/>
      <c r="BS466" s="126"/>
      <c r="BT466" s="126"/>
      <c r="BU466" s="126"/>
      <c r="BV466" s="126"/>
      <c r="BW466" s="126"/>
      <c r="BX466" s="126"/>
      <c r="BY466" s="126"/>
      <c r="BZ466" s="126"/>
      <c r="CA466" s="126"/>
      <c r="CB466" s="126"/>
      <c r="CC466" s="126"/>
      <c r="CD466" s="126"/>
      <c r="CE466" s="126"/>
      <c r="CF466" s="126"/>
      <c r="CG466" s="126"/>
      <c r="CH466" s="126"/>
      <c r="CI466" s="126"/>
      <c r="CJ466" s="126"/>
      <c r="CK466" s="126"/>
      <c r="CL466" s="87"/>
      <c r="CM466" s="87"/>
      <c r="CN466" s="87"/>
      <c r="CO466" s="87"/>
      <c r="CP466" s="87"/>
      <c r="CQ466" s="87"/>
      <c r="CR466" s="87"/>
      <c r="CS466" s="87"/>
      <c r="CT466" s="87"/>
      <c r="CU466" s="87"/>
      <c r="CV466" s="87"/>
      <c r="CW466" s="87"/>
      <c r="CX466" s="87"/>
      <c r="CY466" s="87"/>
      <c r="CZ466" s="87"/>
      <c r="DA466" s="87"/>
      <c r="DB466" s="87"/>
      <c r="DC466" s="87"/>
      <c r="DD466" s="87"/>
      <c r="DE466" s="87"/>
      <c r="DF466" s="87"/>
      <c r="DG466" s="87"/>
      <c r="DH466" s="87"/>
      <c r="DI466" s="87"/>
      <c r="DJ466" s="87"/>
    </row>
    <row r="467" spans="1:114" ht="12.75" customHeight="1" x14ac:dyDescent="0.2">
      <c r="A467" s="107">
        <v>42331</v>
      </c>
      <c r="B467" s="109">
        <v>107.629997</v>
      </c>
      <c r="C467" s="109">
        <v>83.260002</v>
      </c>
      <c r="D467" s="109">
        <v>89.059997999999993</v>
      </c>
      <c r="E467" s="109">
        <v>104.989998</v>
      </c>
      <c r="F467" s="109">
        <v>37.799999</v>
      </c>
      <c r="G467" s="109">
        <v>33.990001999999997</v>
      </c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89">
        <f t="shared" si="25"/>
        <v>0.23898818031197244</v>
      </c>
      <c r="V467" s="89"/>
      <c r="W467" s="126"/>
      <c r="X467" s="126">
        <f t="shared" si="26"/>
        <v>1.0821690773636927E-3</v>
      </c>
      <c r="Y467" s="126">
        <f t="shared" si="24"/>
        <v>-4.1681928830376275E-2</v>
      </c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  <c r="BF467" s="126"/>
      <c r="BG467" s="126"/>
      <c r="BH467" s="126"/>
      <c r="BI467" s="126"/>
      <c r="BJ467" s="126"/>
      <c r="BK467" s="126"/>
      <c r="BL467" s="126"/>
      <c r="BM467" s="126"/>
      <c r="BN467" s="126"/>
      <c r="BO467" s="126"/>
      <c r="BP467" s="126"/>
      <c r="BQ467" s="126"/>
      <c r="BR467" s="126"/>
      <c r="BS467" s="126"/>
      <c r="BT467" s="126"/>
      <c r="BU467" s="126"/>
      <c r="BV467" s="126"/>
      <c r="BW467" s="126"/>
      <c r="BX467" s="126"/>
      <c r="BY467" s="126"/>
      <c r="BZ467" s="126"/>
      <c r="CA467" s="126"/>
      <c r="CB467" s="126"/>
      <c r="CC467" s="126"/>
      <c r="CD467" s="126"/>
      <c r="CE467" s="126"/>
      <c r="CF467" s="126"/>
      <c r="CG467" s="126"/>
      <c r="CH467" s="126"/>
      <c r="CI467" s="126"/>
      <c r="CJ467" s="126"/>
      <c r="CK467" s="126"/>
      <c r="CL467" s="87"/>
      <c r="CM467" s="87"/>
      <c r="CN467" s="87"/>
      <c r="CO467" s="87"/>
      <c r="CP467" s="87"/>
      <c r="CQ467" s="87"/>
      <c r="CR467" s="87"/>
      <c r="CS467" s="87"/>
      <c r="CT467" s="87"/>
      <c r="CU467" s="87"/>
      <c r="CV467" s="87"/>
      <c r="CW467" s="87"/>
      <c r="CX467" s="87"/>
      <c r="CY467" s="87"/>
      <c r="CZ467" s="87"/>
      <c r="DA467" s="87"/>
      <c r="DB467" s="87"/>
      <c r="DC467" s="87"/>
      <c r="DD467" s="87"/>
      <c r="DE467" s="87"/>
      <c r="DF467" s="87"/>
      <c r="DG467" s="87"/>
      <c r="DH467" s="87"/>
      <c r="DI467" s="87"/>
      <c r="DJ467" s="87"/>
    </row>
    <row r="468" spans="1:114" ht="12.75" customHeight="1" x14ac:dyDescent="0.2">
      <c r="A468" s="107">
        <v>42338</v>
      </c>
      <c r="B468" s="109">
        <v>107.389999</v>
      </c>
      <c r="C468" s="109">
        <v>83.449996999999996</v>
      </c>
      <c r="D468" s="109">
        <v>88.849997999999999</v>
      </c>
      <c r="E468" s="109">
        <v>103.540001</v>
      </c>
      <c r="F468" s="109">
        <v>37.849997999999999</v>
      </c>
      <c r="G468" s="109">
        <v>33.93</v>
      </c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89">
        <f t="shared" si="25"/>
        <v>0.24181548698581046</v>
      </c>
      <c r="V468" s="89"/>
      <c r="W468" s="126"/>
      <c r="X468" s="126">
        <f t="shared" si="26"/>
        <v>2.2819480595255293E-3</v>
      </c>
      <c r="Y468" s="126">
        <f t="shared" si="24"/>
        <v>-4.166189615384535E-2</v>
      </c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  <c r="BD468" s="126"/>
      <c r="BE468" s="126"/>
      <c r="BF468" s="126"/>
      <c r="BG468" s="126"/>
      <c r="BH468" s="126"/>
      <c r="BI468" s="126"/>
      <c r="BJ468" s="126"/>
      <c r="BK468" s="126"/>
      <c r="BL468" s="126"/>
      <c r="BM468" s="126"/>
      <c r="BN468" s="126"/>
      <c r="BO468" s="126"/>
      <c r="BP468" s="126"/>
      <c r="BQ468" s="126"/>
      <c r="BR468" s="126"/>
      <c r="BS468" s="126"/>
      <c r="BT468" s="126"/>
      <c r="BU468" s="126"/>
      <c r="BV468" s="126"/>
      <c r="BW468" s="126"/>
      <c r="BX468" s="126"/>
      <c r="BY468" s="126"/>
      <c r="BZ468" s="126"/>
      <c r="CA468" s="126"/>
      <c r="CB468" s="126"/>
      <c r="CC468" s="126"/>
      <c r="CD468" s="126"/>
      <c r="CE468" s="126"/>
      <c r="CF468" s="126"/>
      <c r="CG468" s="126"/>
      <c r="CH468" s="126"/>
      <c r="CI468" s="126"/>
      <c r="CJ468" s="126"/>
      <c r="CK468" s="126"/>
      <c r="CL468" s="87"/>
      <c r="CM468" s="87"/>
      <c r="CN468" s="87"/>
      <c r="CO468" s="87"/>
      <c r="CP468" s="87"/>
      <c r="CQ468" s="87"/>
      <c r="CR468" s="87"/>
      <c r="CS468" s="87"/>
      <c r="CT468" s="87"/>
      <c r="CU468" s="87"/>
      <c r="CV468" s="87"/>
      <c r="CW468" s="87"/>
      <c r="CX468" s="87"/>
      <c r="CY468" s="87"/>
      <c r="CZ468" s="87"/>
      <c r="DA468" s="87"/>
      <c r="DB468" s="87"/>
      <c r="DC468" s="87"/>
      <c r="DD468" s="87"/>
      <c r="DE468" s="87"/>
      <c r="DF468" s="87"/>
      <c r="DG468" s="87"/>
      <c r="DH468" s="87"/>
      <c r="DI468" s="87"/>
      <c r="DJ468" s="87"/>
    </row>
    <row r="469" spans="1:114" ht="12.75" customHeight="1" x14ac:dyDescent="0.2">
      <c r="A469" s="107">
        <v>42345</v>
      </c>
      <c r="B469" s="109">
        <v>103.239998</v>
      </c>
      <c r="C469" s="109">
        <v>80.400002000000001</v>
      </c>
      <c r="D469" s="109">
        <v>84.980002999999996</v>
      </c>
      <c r="E469" s="109">
        <v>98.639999000000003</v>
      </c>
      <c r="F469" s="109">
        <v>36.220001000000003</v>
      </c>
      <c r="G469" s="109">
        <v>31.559999000000001</v>
      </c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89">
        <f t="shared" si="25"/>
        <v>0.19642865460246983</v>
      </c>
      <c r="V469" s="89"/>
      <c r="W469" s="126"/>
      <c r="X469" s="126">
        <f t="shared" si="26"/>
        <v>-3.6548773033508897E-2</v>
      </c>
      <c r="Y469" s="126">
        <f t="shared" si="24"/>
        <v>-4.231156722959048E-2</v>
      </c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  <c r="BD469" s="126"/>
      <c r="BE469" s="126"/>
      <c r="BF469" s="126"/>
      <c r="BG469" s="126"/>
      <c r="BH469" s="126"/>
      <c r="BI469" s="126"/>
      <c r="BJ469" s="126"/>
      <c r="BK469" s="126"/>
      <c r="BL469" s="126"/>
      <c r="BM469" s="126"/>
      <c r="BN469" s="126"/>
      <c r="BO469" s="126"/>
      <c r="BP469" s="126"/>
      <c r="BQ469" s="126"/>
      <c r="BR469" s="126"/>
      <c r="BS469" s="126"/>
      <c r="BT469" s="126"/>
      <c r="BU469" s="126"/>
      <c r="BV469" s="126"/>
      <c r="BW469" s="126"/>
      <c r="BX469" s="126"/>
      <c r="BY469" s="126"/>
      <c r="BZ469" s="126"/>
      <c r="CA469" s="126"/>
      <c r="CB469" s="126"/>
      <c r="CC469" s="126"/>
      <c r="CD469" s="126"/>
      <c r="CE469" s="126"/>
      <c r="CF469" s="126"/>
      <c r="CG469" s="126"/>
      <c r="CH469" s="126"/>
      <c r="CI469" s="126"/>
      <c r="CJ469" s="126"/>
      <c r="CK469" s="126"/>
      <c r="CL469" s="87"/>
      <c r="CM469" s="87"/>
      <c r="CN469" s="87"/>
      <c r="CO469" s="87"/>
      <c r="CP469" s="87"/>
      <c r="CQ469" s="87"/>
      <c r="CR469" s="87"/>
      <c r="CS469" s="87"/>
      <c r="CT469" s="87"/>
      <c r="CU469" s="87"/>
      <c r="CV469" s="87"/>
      <c r="CW469" s="87"/>
      <c r="CX469" s="87"/>
      <c r="CY469" s="87"/>
      <c r="CZ469" s="87"/>
      <c r="DA469" s="87"/>
      <c r="DB469" s="87"/>
      <c r="DC469" s="87"/>
      <c r="DD469" s="87"/>
      <c r="DE469" s="87"/>
      <c r="DF469" s="87"/>
      <c r="DG469" s="87"/>
      <c r="DH469" s="87"/>
      <c r="DI469" s="87"/>
      <c r="DJ469" s="87"/>
    </row>
    <row r="470" spans="1:114" ht="12.75" customHeight="1" x14ac:dyDescent="0.2">
      <c r="A470" s="107">
        <v>42352</v>
      </c>
      <c r="B470" s="109">
        <v>102.900002</v>
      </c>
      <c r="C470" s="109">
        <v>80.470000999999996</v>
      </c>
      <c r="D470" s="109">
        <v>84.459998999999996</v>
      </c>
      <c r="E470" s="109">
        <v>97.650002000000001</v>
      </c>
      <c r="F470" s="109">
        <v>36.360000999999997</v>
      </c>
      <c r="G470" s="109">
        <v>32.639999000000003</v>
      </c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89">
        <f t="shared" si="25"/>
        <v>0.19747030643468633</v>
      </c>
      <c r="V470" s="89"/>
      <c r="W470" s="126"/>
      <c r="X470" s="126">
        <f t="shared" si="26"/>
        <v>8.7063430670064612E-4</v>
      </c>
      <c r="Y470" s="126">
        <f t="shared" si="24"/>
        <v>-4.1685461089275185E-2</v>
      </c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  <c r="BD470" s="126"/>
      <c r="BE470" s="126"/>
      <c r="BF470" s="126"/>
      <c r="BG470" s="126"/>
      <c r="BH470" s="126"/>
      <c r="BI470" s="126"/>
      <c r="BJ470" s="126"/>
      <c r="BK470" s="126"/>
      <c r="BL470" s="126"/>
      <c r="BM470" s="126"/>
      <c r="BN470" s="126"/>
      <c r="BO470" s="126"/>
      <c r="BP470" s="126"/>
      <c r="BQ470" s="126"/>
      <c r="BR470" s="126"/>
      <c r="BS470" s="126"/>
      <c r="BT470" s="126"/>
      <c r="BU470" s="126"/>
      <c r="BV470" s="126"/>
      <c r="BW470" s="126"/>
      <c r="BX470" s="126"/>
      <c r="BY470" s="126"/>
      <c r="BZ470" s="126"/>
      <c r="CA470" s="126"/>
      <c r="CB470" s="126"/>
      <c r="CC470" s="126"/>
      <c r="CD470" s="126"/>
      <c r="CE470" s="126"/>
      <c r="CF470" s="126"/>
      <c r="CG470" s="126"/>
      <c r="CH470" s="126"/>
      <c r="CI470" s="126"/>
      <c r="CJ470" s="126"/>
      <c r="CK470" s="126"/>
      <c r="CL470" s="87"/>
      <c r="CM470" s="87"/>
      <c r="CN470" s="87"/>
      <c r="CO470" s="87"/>
      <c r="CP470" s="87"/>
      <c r="CQ470" s="87"/>
      <c r="CR470" s="87"/>
      <c r="CS470" s="87"/>
      <c r="CT470" s="87"/>
      <c r="CU470" s="87"/>
      <c r="CV470" s="87"/>
      <c r="CW470" s="87"/>
      <c r="CX470" s="87"/>
      <c r="CY470" s="87"/>
      <c r="CZ470" s="87"/>
      <c r="DA470" s="87"/>
      <c r="DB470" s="87"/>
      <c r="DC470" s="87"/>
      <c r="DD470" s="87"/>
      <c r="DE470" s="87"/>
      <c r="DF470" s="87"/>
      <c r="DG470" s="87"/>
      <c r="DH470" s="87"/>
      <c r="DI470" s="87"/>
      <c r="DJ470" s="87"/>
    </row>
    <row r="471" spans="1:114" ht="12.75" customHeight="1" x14ac:dyDescent="0.2">
      <c r="A471" s="107">
        <v>42359</v>
      </c>
      <c r="B471" s="109">
        <v>105.230003</v>
      </c>
      <c r="C471" s="109">
        <v>82.400002000000001</v>
      </c>
      <c r="D471" s="109">
        <v>86.889999000000003</v>
      </c>
      <c r="E471" s="109">
        <v>100.260002</v>
      </c>
      <c r="F471" s="109">
        <v>37.139999000000003</v>
      </c>
      <c r="G471" s="109">
        <v>33.349997999999999</v>
      </c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89">
        <f t="shared" si="25"/>
        <v>0.22619056069303101</v>
      </c>
      <c r="V471" s="89"/>
      <c r="W471" s="126"/>
      <c r="X471" s="126">
        <f t="shared" si="26"/>
        <v>2.3984105579916815E-2</v>
      </c>
      <c r="Y471" s="126">
        <f t="shared" si="24"/>
        <v>-4.129998301247137E-2</v>
      </c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  <c r="BD471" s="126"/>
      <c r="BE471" s="126"/>
      <c r="BF471" s="126"/>
      <c r="BG471" s="126"/>
      <c r="BH471" s="126"/>
      <c r="BI471" s="126"/>
      <c r="BJ471" s="126"/>
      <c r="BK471" s="126"/>
      <c r="BL471" s="126"/>
      <c r="BM471" s="126"/>
      <c r="BN471" s="126"/>
      <c r="BO471" s="126"/>
      <c r="BP471" s="126"/>
      <c r="BQ471" s="126"/>
      <c r="BR471" s="126"/>
      <c r="BS471" s="126"/>
      <c r="BT471" s="126"/>
      <c r="BU471" s="126"/>
      <c r="BV471" s="126"/>
      <c r="BW471" s="126"/>
      <c r="BX471" s="126"/>
      <c r="BY471" s="126"/>
      <c r="BZ471" s="126"/>
      <c r="CA471" s="126"/>
      <c r="CB471" s="126"/>
      <c r="CC471" s="126"/>
      <c r="CD471" s="126"/>
      <c r="CE471" s="126"/>
      <c r="CF471" s="126"/>
      <c r="CG471" s="126"/>
      <c r="CH471" s="126"/>
      <c r="CI471" s="126"/>
      <c r="CJ471" s="126"/>
      <c r="CK471" s="126"/>
      <c r="CL471" s="87"/>
      <c r="CM471" s="87"/>
      <c r="CN471" s="87"/>
      <c r="CO471" s="87"/>
      <c r="CP471" s="87"/>
      <c r="CQ471" s="87"/>
      <c r="CR471" s="87"/>
      <c r="CS471" s="87"/>
      <c r="CT471" s="87"/>
      <c r="CU471" s="87"/>
      <c r="CV471" s="87"/>
      <c r="CW471" s="87"/>
      <c r="CX471" s="87"/>
      <c r="CY471" s="87"/>
      <c r="CZ471" s="87"/>
      <c r="DA471" s="87"/>
      <c r="DB471" s="87"/>
      <c r="DC471" s="87"/>
      <c r="DD471" s="87"/>
      <c r="DE471" s="87"/>
      <c r="DF471" s="87"/>
      <c r="DG471" s="87"/>
      <c r="DH471" s="87"/>
      <c r="DI471" s="87"/>
      <c r="DJ471" s="87"/>
    </row>
    <row r="472" spans="1:114" ht="12.75" customHeight="1" x14ac:dyDescent="0.2">
      <c r="A472" s="107">
        <v>42366</v>
      </c>
      <c r="B472" s="109">
        <v>104.300003</v>
      </c>
      <c r="C472" s="109">
        <v>81.519997000000004</v>
      </c>
      <c r="D472" s="109">
        <v>85.949996999999996</v>
      </c>
      <c r="E472" s="109">
        <v>98.769997000000004</v>
      </c>
      <c r="F472" s="109">
        <v>36.720001000000003</v>
      </c>
      <c r="G472" s="109">
        <v>32.709999000000003</v>
      </c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89">
        <f t="shared" si="25"/>
        <v>0.21309524760841891</v>
      </c>
      <c r="V472" s="89"/>
      <c r="W472" s="126"/>
      <c r="X472" s="126">
        <f t="shared" si="26"/>
        <v>-1.0679672070881718E-2</v>
      </c>
      <c r="Y472" s="126">
        <f t="shared" si="24"/>
        <v>-4.1878453185621757E-2</v>
      </c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  <c r="BD472" s="126"/>
      <c r="BE472" s="126"/>
      <c r="BF472" s="126"/>
      <c r="BG472" s="126"/>
      <c r="BH472" s="126"/>
      <c r="BI472" s="126"/>
      <c r="BJ472" s="126"/>
      <c r="BK472" s="126"/>
      <c r="BL472" s="126"/>
      <c r="BM472" s="126"/>
      <c r="BN472" s="126"/>
      <c r="BO472" s="126"/>
      <c r="BP472" s="126"/>
      <c r="BQ472" s="126"/>
      <c r="BR472" s="126"/>
      <c r="BS472" s="126"/>
      <c r="BT472" s="126"/>
      <c r="BU472" s="126"/>
      <c r="BV472" s="126"/>
      <c r="BW472" s="126"/>
      <c r="BX472" s="126"/>
      <c r="BY472" s="126"/>
      <c r="BZ472" s="126"/>
      <c r="CA472" s="126"/>
      <c r="CB472" s="126"/>
      <c r="CC472" s="126"/>
      <c r="CD472" s="126"/>
      <c r="CE472" s="126"/>
      <c r="CF472" s="126"/>
      <c r="CG472" s="126"/>
      <c r="CH472" s="126"/>
      <c r="CI472" s="126"/>
      <c r="CJ472" s="126"/>
      <c r="CK472" s="126"/>
      <c r="CL472" s="87"/>
      <c r="CM472" s="87"/>
      <c r="CN472" s="87"/>
      <c r="CO472" s="87"/>
      <c r="CP472" s="87"/>
      <c r="CQ472" s="87"/>
      <c r="CR472" s="87"/>
      <c r="CS472" s="87"/>
      <c r="CT472" s="87"/>
      <c r="CU472" s="87"/>
      <c r="CV472" s="87"/>
      <c r="CW472" s="87"/>
      <c r="CX472" s="87"/>
      <c r="CY472" s="87"/>
      <c r="CZ472" s="87"/>
      <c r="DA472" s="87"/>
      <c r="DB472" s="87"/>
      <c r="DC472" s="87"/>
      <c r="DD472" s="87"/>
      <c r="DE472" s="87"/>
      <c r="DF472" s="87"/>
      <c r="DG472" s="87"/>
      <c r="DH472" s="87"/>
      <c r="DI472" s="87"/>
      <c r="DJ472" s="87"/>
    </row>
    <row r="473" spans="1:114" ht="12.75" customHeight="1" x14ac:dyDescent="0.2">
      <c r="A473" s="107">
        <v>42373</v>
      </c>
      <c r="B473" s="109">
        <v>97.970000999999996</v>
      </c>
      <c r="C473" s="109">
        <v>76.860000999999997</v>
      </c>
      <c r="D473" s="109">
        <v>80.430000000000007</v>
      </c>
      <c r="E473" s="109">
        <v>92.269997000000004</v>
      </c>
      <c r="F473" s="109">
        <v>34.369999</v>
      </c>
      <c r="G473" s="109">
        <v>30</v>
      </c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89">
        <f t="shared" si="25"/>
        <v>0.14375006594122319</v>
      </c>
      <c r="V473" s="89"/>
      <c r="W473" s="126"/>
      <c r="X473" s="126">
        <f t="shared" si="26"/>
        <v>-5.7163839198865585E-2</v>
      </c>
      <c r="Y473" s="126">
        <f t="shared" si="24"/>
        <v>-4.2657578917695137E-2</v>
      </c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  <c r="BD473" s="126"/>
      <c r="BE473" s="126"/>
      <c r="BF473" s="126"/>
      <c r="BG473" s="126"/>
      <c r="BH473" s="126"/>
      <c r="BI473" s="126"/>
      <c r="BJ473" s="126"/>
      <c r="BK473" s="126"/>
      <c r="BL473" s="126"/>
      <c r="BM473" s="126"/>
      <c r="BN473" s="126"/>
      <c r="BO473" s="126"/>
      <c r="BP473" s="126"/>
      <c r="BQ473" s="126"/>
      <c r="BR473" s="126"/>
      <c r="BS473" s="126"/>
      <c r="BT473" s="126"/>
      <c r="BU473" s="126"/>
      <c r="BV473" s="126"/>
      <c r="BW473" s="126"/>
      <c r="BX473" s="126"/>
      <c r="BY473" s="126"/>
      <c r="BZ473" s="126"/>
      <c r="CA473" s="126"/>
      <c r="CB473" s="126"/>
      <c r="CC473" s="126"/>
      <c r="CD473" s="126"/>
      <c r="CE473" s="126"/>
      <c r="CF473" s="126"/>
      <c r="CG473" s="126"/>
      <c r="CH473" s="126"/>
      <c r="CI473" s="126"/>
      <c r="CJ473" s="126"/>
      <c r="CK473" s="126"/>
      <c r="CL473" s="87"/>
      <c r="CM473" s="87"/>
      <c r="CN473" s="87"/>
      <c r="CO473" s="87"/>
      <c r="CP473" s="87"/>
      <c r="CQ473" s="87"/>
      <c r="CR473" s="87"/>
      <c r="CS473" s="87"/>
      <c r="CT473" s="87"/>
      <c r="CU473" s="87"/>
      <c r="CV473" s="87"/>
      <c r="CW473" s="87"/>
      <c r="CX473" s="87"/>
      <c r="CY473" s="87"/>
      <c r="CZ473" s="87"/>
      <c r="DA473" s="87"/>
      <c r="DB473" s="87"/>
      <c r="DC473" s="87"/>
      <c r="DD473" s="87"/>
      <c r="DE473" s="87"/>
      <c r="DF473" s="87"/>
      <c r="DG473" s="87"/>
      <c r="DH473" s="87"/>
      <c r="DI473" s="87"/>
      <c r="DJ473" s="87"/>
    </row>
    <row r="474" spans="1:114" ht="12.75" customHeight="1" x14ac:dyDescent="0.2">
      <c r="A474" s="107">
        <v>42380</v>
      </c>
      <c r="B474" s="109">
        <v>95.459998999999996</v>
      </c>
      <c r="C474" s="109">
        <v>75.239998</v>
      </c>
      <c r="D474" s="109">
        <v>77.730002999999996</v>
      </c>
      <c r="E474" s="109">
        <v>89.190002000000007</v>
      </c>
      <c r="F474" s="109">
        <v>33.340000000000003</v>
      </c>
      <c r="G474" s="109">
        <v>28.76</v>
      </c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89">
        <f t="shared" si="25"/>
        <v>0.11964287736500956</v>
      </c>
      <c r="V474" s="89"/>
      <c r="W474" s="126"/>
      <c r="X474" s="126">
        <f t="shared" si="26"/>
        <v>-2.1077322130141463E-2</v>
      </c>
      <c r="Y474" s="126">
        <f t="shared" si="24"/>
        <v>-4.2052391201387207E-2</v>
      </c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  <c r="BD474" s="126"/>
      <c r="BE474" s="126"/>
      <c r="BF474" s="126"/>
      <c r="BG474" s="126"/>
      <c r="BH474" s="126"/>
      <c r="BI474" s="126"/>
      <c r="BJ474" s="126"/>
      <c r="BK474" s="126"/>
      <c r="BL474" s="126"/>
      <c r="BM474" s="126"/>
      <c r="BN474" s="126"/>
      <c r="BO474" s="126"/>
      <c r="BP474" s="126"/>
      <c r="BQ474" s="126"/>
      <c r="BR474" s="126"/>
      <c r="BS474" s="126"/>
      <c r="BT474" s="126"/>
      <c r="BU474" s="126"/>
      <c r="BV474" s="126"/>
      <c r="BW474" s="126"/>
      <c r="BX474" s="126"/>
      <c r="BY474" s="126"/>
      <c r="BZ474" s="126"/>
      <c r="CA474" s="126"/>
      <c r="CB474" s="126"/>
      <c r="CC474" s="126"/>
      <c r="CD474" s="126"/>
      <c r="CE474" s="126"/>
      <c r="CF474" s="126"/>
      <c r="CG474" s="126"/>
      <c r="CH474" s="126"/>
      <c r="CI474" s="126"/>
      <c r="CJ474" s="126"/>
      <c r="CK474" s="126"/>
      <c r="CL474" s="87"/>
      <c r="CM474" s="87"/>
      <c r="CN474" s="87"/>
      <c r="CO474" s="87"/>
      <c r="CP474" s="87"/>
      <c r="CQ474" s="87"/>
      <c r="CR474" s="87"/>
      <c r="CS474" s="87"/>
      <c r="CT474" s="87"/>
      <c r="CU474" s="87"/>
      <c r="CV474" s="87"/>
      <c r="CW474" s="87"/>
      <c r="CX474" s="87"/>
      <c r="CY474" s="87"/>
      <c r="CZ474" s="87"/>
      <c r="DA474" s="87"/>
      <c r="DB474" s="87"/>
      <c r="DC474" s="87"/>
      <c r="DD474" s="87"/>
      <c r="DE474" s="87"/>
      <c r="DF474" s="87"/>
      <c r="DG474" s="87"/>
      <c r="DH474" s="87"/>
      <c r="DI474" s="87"/>
      <c r="DJ474" s="87"/>
    </row>
    <row r="475" spans="1:114" ht="12.75" customHeight="1" x14ac:dyDescent="0.2">
      <c r="A475" s="107">
        <v>42388</v>
      </c>
      <c r="B475" s="109">
        <v>96.809997999999993</v>
      </c>
      <c r="C475" s="109">
        <v>75.760002</v>
      </c>
      <c r="D475" s="109">
        <v>78.230002999999996</v>
      </c>
      <c r="E475" s="109">
        <v>90.010002</v>
      </c>
      <c r="F475" s="109">
        <v>34.07</v>
      </c>
      <c r="G475" s="109">
        <v>29.57</v>
      </c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89">
        <f t="shared" si="25"/>
        <v>0.12738103247236765</v>
      </c>
      <c r="V475" s="89"/>
      <c r="W475" s="126"/>
      <c r="X475" s="126">
        <f t="shared" si="26"/>
        <v>6.9112707844569687E-3</v>
      </c>
      <c r="Y475" s="126">
        <f t="shared" si="24"/>
        <v>-4.1584624763696051E-2</v>
      </c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  <c r="BD475" s="126"/>
      <c r="BE475" s="126"/>
      <c r="BF475" s="126"/>
      <c r="BG475" s="126"/>
      <c r="BH475" s="126"/>
      <c r="BI475" s="126"/>
      <c r="BJ475" s="126"/>
      <c r="BK475" s="126"/>
      <c r="BL475" s="126"/>
      <c r="BM475" s="126"/>
      <c r="BN475" s="126"/>
      <c r="BO475" s="126"/>
      <c r="BP475" s="126"/>
      <c r="BQ475" s="126"/>
      <c r="BR475" s="126"/>
      <c r="BS475" s="126"/>
      <c r="BT475" s="126"/>
      <c r="BU475" s="126"/>
      <c r="BV475" s="126"/>
      <c r="BW475" s="126"/>
      <c r="BX475" s="126"/>
      <c r="BY475" s="126"/>
      <c r="BZ475" s="126"/>
      <c r="CA475" s="126"/>
      <c r="CB475" s="126"/>
      <c r="CC475" s="126"/>
      <c r="CD475" s="126"/>
      <c r="CE475" s="126"/>
      <c r="CF475" s="126"/>
      <c r="CG475" s="126"/>
      <c r="CH475" s="126"/>
      <c r="CI475" s="126"/>
      <c r="CJ475" s="126"/>
      <c r="CK475" s="126"/>
      <c r="CL475" s="87"/>
      <c r="CM475" s="87"/>
      <c r="CN475" s="87"/>
      <c r="CO475" s="87"/>
      <c r="CP475" s="87"/>
      <c r="CQ475" s="87"/>
      <c r="CR475" s="87"/>
      <c r="CS475" s="87"/>
      <c r="CT475" s="87"/>
      <c r="CU475" s="87"/>
      <c r="CV475" s="87"/>
      <c r="CW475" s="87"/>
      <c r="CX475" s="87"/>
      <c r="CY475" s="87"/>
      <c r="CZ475" s="87"/>
      <c r="DA475" s="87"/>
      <c r="DB475" s="87"/>
      <c r="DC475" s="87"/>
      <c r="DD475" s="87"/>
      <c r="DE475" s="87"/>
      <c r="DF475" s="87"/>
      <c r="DG475" s="87"/>
      <c r="DH475" s="87"/>
      <c r="DI475" s="87"/>
      <c r="DJ475" s="87"/>
    </row>
    <row r="476" spans="1:114" ht="12.75" customHeight="1" x14ac:dyDescent="0.2">
      <c r="A476" s="107">
        <v>42394</v>
      </c>
      <c r="B476" s="109">
        <v>98.330001999999993</v>
      </c>
      <c r="C476" s="109">
        <v>77.639999000000003</v>
      </c>
      <c r="D476" s="109">
        <v>80.050003000000004</v>
      </c>
      <c r="E476" s="109">
        <v>92.480002999999996</v>
      </c>
      <c r="F476" s="109">
        <v>34.689999</v>
      </c>
      <c r="G476" s="109">
        <v>30.83</v>
      </c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89">
        <f t="shared" si="25"/>
        <v>0.15535717955463602</v>
      </c>
      <c r="V476" s="89"/>
      <c r="W476" s="126"/>
      <c r="X476" s="126">
        <f t="shared" si="26"/>
        <v>2.4815165659578531E-2</v>
      </c>
      <c r="Y476" s="126">
        <f t="shared" si="24"/>
        <v>-4.1286140793915085E-2</v>
      </c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  <c r="BD476" s="126"/>
      <c r="BE476" s="126"/>
      <c r="BF476" s="126"/>
      <c r="BG476" s="126"/>
      <c r="BH476" s="126"/>
      <c r="BI476" s="126"/>
      <c r="BJ476" s="126"/>
      <c r="BK476" s="126"/>
      <c r="BL476" s="126"/>
      <c r="BM476" s="126"/>
      <c r="BN476" s="126"/>
      <c r="BO476" s="126"/>
      <c r="BP476" s="126"/>
      <c r="BQ476" s="126"/>
      <c r="BR476" s="126"/>
      <c r="BS476" s="126"/>
      <c r="BT476" s="126"/>
      <c r="BU476" s="126"/>
      <c r="BV476" s="126"/>
      <c r="BW476" s="126"/>
      <c r="BX476" s="126"/>
      <c r="BY476" s="126"/>
      <c r="BZ476" s="126"/>
      <c r="CA476" s="126"/>
      <c r="CB476" s="126"/>
      <c r="CC476" s="126"/>
      <c r="CD476" s="126"/>
      <c r="CE476" s="126"/>
      <c r="CF476" s="126"/>
      <c r="CG476" s="126"/>
      <c r="CH476" s="126"/>
      <c r="CI476" s="126"/>
      <c r="CJ476" s="126"/>
      <c r="CK476" s="126"/>
      <c r="CL476" s="87"/>
      <c r="CM476" s="87"/>
      <c r="CN476" s="87"/>
      <c r="CO476" s="87"/>
      <c r="CP476" s="87"/>
      <c r="CQ476" s="87"/>
      <c r="CR476" s="87"/>
      <c r="CS476" s="87"/>
      <c r="CT476" s="87"/>
      <c r="CU476" s="87"/>
      <c r="CV476" s="87"/>
      <c r="CW476" s="87"/>
      <c r="CX476" s="87"/>
      <c r="CY476" s="87"/>
      <c r="CZ476" s="87"/>
      <c r="DA476" s="87"/>
      <c r="DB476" s="87"/>
      <c r="DC476" s="87"/>
      <c r="DD476" s="87"/>
      <c r="DE476" s="87"/>
      <c r="DF476" s="87"/>
      <c r="DG476" s="87"/>
      <c r="DH476" s="87"/>
      <c r="DI476" s="87"/>
      <c r="DJ476" s="87"/>
    </row>
    <row r="477" spans="1:114" ht="12.75" customHeight="1" x14ac:dyDescent="0.2">
      <c r="A477" s="107">
        <v>42401</v>
      </c>
      <c r="B477" s="109">
        <v>95.260002</v>
      </c>
      <c r="C477" s="109">
        <v>76</v>
      </c>
      <c r="D477" s="109">
        <v>78.440002000000007</v>
      </c>
      <c r="E477" s="109">
        <v>90.089995999999999</v>
      </c>
      <c r="F477" s="109">
        <v>33.700001</v>
      </c>
      <c r="G477" s="109">
        <v>30.290001</v>
      </c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89">
        <f t="shared" si="25"/>
        <v>0.13095243144132884</v>
      </c>
      <c r="V477" s="89"/>
      <c r="W477" s="126"/>
      <c r="X477" s="126">
        <f t="shared" si="26"/>
        <v>-2.1123119798082457E-2</v>
      </c>
      <c r="Y477" s="126">
        <f t="shared" si="24"/>
        <v>-4.2053157762467333E-2</v>
      </c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  <c r="BD477" s="126"/>
      <c r="BE477" s="126"/>
      <c r="BF477" s="126"/>
      <c r="BG477" s="126"/>
      <c r="BH477" s="126"/>
      <c r="BI477" s="126"/>
      <c r="BJ477" s="126"/>
      <c r="BK477" s="126"/>
      <c r="BL477" s="126"/>
      <c r="BM477" s="126"/>
      <c r="BN477" s="126"/>
      <c r="BO477" s="126"/>
      <c r="BP477" s="126"/>
      <c r="BQ477" s="126"/>
      <c r="BR477" s="126"/>
      <c r="BS477" s="126"/>
      <c r="BT477" s="126"/>
      <c r="BU477" s="126"/>
      <c r="BV477" s="126"/>
      <c r="BW477" s="126"/>
      <c r="BX477" s="126"/>
      <c r="BY477" s="126"/>
      <c r="BZ477" s="126"/>
      <c r="CA477" s="126"/>
      <c r="CB477" s="126"/>
      <c r="CC477" s="126"/>
      <c r="CD477" s="126"/>
      <c r="CE477" s="126"/>
      <c r="CF477" s="126"/>
      <c r="CG477" s="126"/>
      <c r="CH477" s="126"/>
      <c r="CI477" s="126"/>
      <c r="CJ477" s="126"/>
      <c r="CK477" s="126"/>
      <c r="CL477" s="87"/>
      <c r="CM477" s="87"/>
      <c r="CN477" s="87"/>
      <c r="CO477" s="87"/>
      <c r="CP477" s="87"/>
      <c r="CQ477" s="87"/>
      <c r="CR477" s="87"/>
      <c r="CS477" s="87"/>
      <c r="CT477" s="87"/>
      <c r="CU477" s="87"/>
      <c r="CV477" s="87"/>
      <c r="CW477" s="87"/>
      <c r="CX477" s="87"/>
      <c r="CY477" s="87"/>
      <c r="CZ477" s="87"/>
      <c r="DA477" s="87"/>
      <c r="DB477" s="87"/>
      <c r="DC477" s="87"/>
      <c r="DD477" s="87"/>
      <c r="DE477" s="87"/>
      <c r="DF477" s="87"/>
      <c r="DG477" s="87"/>
      <c r="DH477" s="87"/>
      <c r="DI477" s="87"/>
      <c r="DJ477" s="87"/>
    </row>
    <row r="478" spans="1:114" ht="12.75" customHeight="1" x14ac:dyDescent="0.2">
      <c r="A478" s="107">
        <v>42408</v>
      </c>
      <c r="B478" s="109">
        <v>94.360000999999997</v>
      </c>
      <c r="C478" s="109">
        <v>75.319999999999993</v>
      </c>
      <c r="D478" s="109">
        <v>77.069999999999993</v>
      </c>
      <c r="E478" s="109">
        <v>88.669998000000007</v>
      </c>
      <c r="F478" s="109">
        <v>32.740001999999997</v>
      </c>
      <c r="G478" s="109">
        <v>29.629999000000002</v>
      </c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89">
        <f t="shared" si="25"/>
        <v>0.12083338337053795</v>
      </c>
      <c r="V478" s="89"/>
      <c r="W478" s="126"/>
      <c r="X478" s="126">
        <f t="shared" si="26"/>
        <v>-8.9473684210527038E-3</v>
      </c>
      <c r="Y478" s="126">
        <f t="shared" si="24"/>
        <v>-4.184949310965657E-2</v>
      </c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  <c r="BD478" s="126"/>
      <c r="BE478" s="126"/>
      <c r="BF478" s="126"/>
      <c r="BG478" s="126"/>
      <c r="BH478" s="126"/>
      <c r="BI478" s="126"/>
      <c r="BJ478" s="126"/>
      <c r="BK478" s="126"/>
      <c r="BL478" s="126"/>
      <c r="BM478" s="126"/>
      <c r="BN478" s="126"/>
      <c r="BO478" s="126"/>
      <c r="BP478" s="126"/>
      <c r="BQ478" s="126"/>
      <c r="BR478" s="126"/>
      <c r="BS478" s="126"/>
      <c r="BT478" s="126"/>
      <c r="BU478" s="126"/>
      <c r="BV478" s="126"/>
      <c r="BW478" s="126"/>
      <c r="BX478" s="126"/>
      <c r="BY478" s="126"/>
      <c r="BZ478" s="126"/>
      <c r="CA478" s="126"/>
      <c r="CB478" s="126"/>
      <c r="CC478" s="126"/>
      <c r="CD478" s="126"/>
      <c r="CE478" s="126"/>
      <c r="CF478" s="126"/>
      <c r="CG478" s="126"/>
      <c r="CH478" s="126"/>
      <c r="CI478" s="126"/>
      <c r="CJ478" s="126"/>
      <c r="CK478" s="126"/>
      <c r="CL478" s="87"/>
      <c r="CM478" s="87"/>
      <c r="CN478" s="87"/>
      <c r="CO478" s="87"/>
      <c r="CP478" s="87"/>
      <c r="CQ478" s="87"/>
      <c r="CR478" s="87"/>
      <c r="CS478" s="87"/>
      <c r="CT478" s="87"/>
      <c r="CU478" s="87"/>
      <c r="CV478" s="87"/>
      <c r="CW478" s="87"/>
      <c r="CX478" s="87"/>
      <c r="CY478" s="87"/>
      <c r="CZ478" s="87"/>
      <c r="DA478" s="87"/>
      <c r="DB478" s="87"/>
      <c r="DC478" s="87"/>
      <c r="DD478" s="87"/>
      <c r="DE478" s="87"/>
      <c r="DF478" s="87"/>
      <c r="DG478" s="87"/>
      <c r="DH478" s="87"/>
      <c r="DI478" s="87"/>
      <c r="DJ478" s="87"/>
    </row>
    <row r="479" spans="1:114" ht="12.75" customHeight="1" x14ac:dyDescent="0.2">
      <c r="A479" s="107">
        <v>42416</v>
      </c>
      <c r="B479" s="109">
        <v>97.300003000000004</v>
      </c>
      <c r="C479" s="109">
        <v>77.349997999999999</v>
      </c>
      <c r="D479" s="109">
        <v>79.720000999999996</v>
      </c>
      <c r="E479" s="109">
        <v>91.5</v>
      </c>
      <c r="F479" s="109">
        <v>33.75</v>
      </c>
      <c r="G479" s="109">
        <v>30.68</v>
      </c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89">
        <f t="shared" si="25"/>
        <v>0.15104168829055165</v>
      </c>
      <c r="V479" s="89"/>
      <c r="W479" s="126"/>
      <c r="X479" s="126">
        <f t="shared" si="26"/>
        <v>2.6951646309081312E-2</v>
      </c>
      <c r="Y479" s="126">
        <f t="shared" si="24"/>
        <v>-4.1250561063031599E-2</v>
      </c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  <c r="BD479" s="126"/>
      <c r="BE479" s="126"/>
      <c r="BF479" s="126"/>
      <c r="BG479" s="126"/>
      <c r="BH479" s="126"/>
      <c r="BI479" s="126"/>
      <c r="BJ479" s="126"/>
      <c r="BK479" s="126"/>
      <c r="BL479" s="126"/>
      <c r="BM479" s="126"/>
      <c r="BN479" s="126"/>
      <c r="BO479" s="126"/>
      <c r="BP479" s="126"/>
      <c r="BQ479" s="126"/>
      <c r="BR479" s="126"/>
      <c r="BS479" s="126"/>
      <c r="BT479" s="126"/>
      <c r="BU479" s="126"/>
      <c r="BV479" s="126"/>
      <c r="BW479" s="126"/>
      <c r="BX479" s="126"/>
      <c r="BY479" s="126"/>
      <c r="BZ479" s="126"/>
      <c r="CA479" s="126"/>
      <c r="CB479" s="126"/>
      <c r="CC479" s="126"/>
      <c r="CD479" s="126"/>
      <c r="CE479" s="126"/>
      <c r="CF479" s="126"/>
      <c r="CG479" s="126"/>
      <c r="CH479" s="126"/>
      <c r="CI479" s="126"/>
      <c r="CJ479" s="126"/>
      <c r="CK479" s="126"/>
      <c r="CL479" s="87"/>
      <c r="CM479" s="87"/>
      <c r="CN479" s="87"/>
      <c r="CO479" s="87"/>
      <c r="CP479" s="87"/>
      <c r="CQ479" s="87"/>
      <c r="CR479" s="87"/>
      <c r="CS479" s="87"/>
      <c r="CT479" s="87"/>
      <c r="CU479" s="87"/>
      <c r="CV479" s="87"/>
      <c r="CW479" s="87"/>
      <c r="CX479" s="87"/>
      <c r="CY479" s="87"/>
      <c r="CZ479" s="87"/>
      <c r="DA479" s="87"/>
      <c r="DB479" s="87"/>
      <c r="DC479" s="87"/>
      <c r="DD479" s="87"/>
      <c r="DE479" s="87"/>
      <c r="DF479" s="87"/>
      <c r="DG479" s="87"/>
      <c r="DH479" s="87"/>
      <c r="DI479" s="87"/>
      <c r="DJ479" s="87"/>
    </row>
    <row r="480" spans="1:114" ht="12.75" customHeight="1" x14ac:dyDescent="0.2">
      <c r="A480" s="107">
        <v>42422</v>
      </c>
      <c r="B480" s="109">
        <v>99.110000999999997</v>
      </c>
      <c r="C480" s="109">
        <v>78.400002000000001</v>
      </c>
      <c r="D480" s="109">
        <v>81.709998999999996</v>
      </c>
      <c r="E480" s="109">
        <v>93.989998</v>
      </c>
      <c r="F480" s="109">
        <v>33.770000000000003</v>
      </c>
      <c r="G480" s="109">
        <v>30.540001</v>
      </c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89">
        <f t="shared" si="25"/>
        <v>0.16666674851190844</v>
      </c>
      <c r="V480" s="89"/>
      <c r="W480" s="126"/>
      <c r="X480" s="126">
        <f t="shared" si="26"/>
        <v>1.357471269747168E-2</v>
      </c>
      <c r="Y480" s="126">
        <f t="shared" si="24"/>
        <v>-4.1473468118483452E-2</v>
      </c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  <c r="BD480" s="126"/>
      <c r="BE480" s="126"/>
      <c r="BF480" s="126"/>
      <c r="BG480" s="126"/>
      <c r="BH480" s="126"/>
      <c r="BI480" s="126"/>
      <c r="BJ480" s="126"/>
      <c r="BK480" s="126"/>
      <c r="BL480" s="126"/>
      <c r="BM480" s="126"/>
      <c r="BN480" s="126"/>
      <c r="BO480" s="126"/>
      <c r="BP480" s="126"/>
      <c r="BQ480" s="126"/>
      <c r="BR480" s="126"/>
      <c r="BS480" s="126"/>
      <c r="BT480" s="126"/>
      <c r="BU480" s="126"/>
      <c r="BV480" s="126"/>
      <c r="BW480" s="126"/>
      <c r="BX480" s="126"/>
      <c r="BY480" s="126"/>
      <c r="BZ480" s="126"/>
      <c r="CA480" s="126"/>
      <c r="CB480" s="126"/>
      <c r="CC480" s="126"/>
      <c r="CD480" s="126"/>
      <c r="CE480" s="126"/>
      <c r="CF480" s="126"/>
      <c r="CG480" s="126"/>
      <c r="CH480" s="126"/>
      <c r="CI480" s="126"/>
      <c r="CJ480" s="126"/>
      <c r="CK480" s="126"/>
      <c r="CL480" s="87"/>
      <c r="CM480" s="87"/>
      <c r="CN480" s="87"/>
      <c r="CO480" s="87"/>
      <c r="CP480" s="87"/>
      <c r="CQ480" s="87"/>
      <c r="CR480" s="87"/>
      <c r="CS480" s="87"/>
      <c r="CT480" s="87"/>
      <c r="CU480" s="87"/>
      <c r="CV480" s="87"/>
      <c r="CW480" s="87"/>
      <c r="CX480" s="87"/>
      <c r="CY480" s="87"/>
      <c r="CZ480" s="87"/>
      <c r="DA480" s="87"/>
      <c r="DB480" s="87"/>
      <c r="DC480" s="87"/>
      <c r="DD480" s="87"/>
      <c r="DE480" s="87"/>
      <c r="DF480" s="87"/>
      <c r="DG480" s="87"/>
      <c r="DH480" s="87"/>
      <c r="DI480" s="87"/>
      <c r="DJ480" s="87"/>
    </row>
    <row r="481" spans="1:114" ht="12.75" customHeight="1" x14ac:dyDescent="0.2">
      <c r="A481" s="107">
        <v>42429</v>
      </c>
      <c r="B481" s="109">
        <v>102.07</v>
      </c>
      <c r="C481" s="109">
        <v>80.809997999999993</v>
      </c>
      <c r="D481" s="109">
        <v>84.730002999999996</v>
      </c>
      <c r="E481" s="109">
        <v>98.779999000000004</v>
      </c>
      <c r="F481" s="109">
        <v>35.369999</v>
      </c>
      <c r="G481" s="109">
        <v>33.409999999999997</v>
      </c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89">
        <f t="shared" si="25"/>
        <v>0.20252978582722259</v>
      </c>
      <c r="V481" s="89"/>
      <c r="W481" s="126"/>
      <c r="X481" s="126">
        <f t="shared" si="26"/>
        <v>3.0739744113781997E-2</v>
      </c>
      <c r="Y481" s="126">
        <f t="shared" si="24"/>
        <v>-4.1187496421600849E-2</v>
      </c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  <c r="BD481" s="126"/>
      <c r="BE481" s="126"/>
      <c r="BF481" s="126"/>
      <c r="BG481" s="126"/>
      <c r="BH481" s="126"/>
      <c r="BI481" s="126"/>
      <c r="BJ481" s="126"/>
      <c r="BK481" s="126"/>
      <c r="BL481" s="126"/>
      <c r="BM481" s="126"/>
      <c r="BN481" s="126"/>
      <c r="BO481" s="126"/>
      <c r="BP481" s="126"/>
      <c r="BQ481" s="126"/>
      <c r="BR481" s="126"/>
      <c r="BS481" s="126"/>
      <c r="BT481" s="126"/>
      <c r="BU481" s="126"/>
      <c r="BV481" s="126"/>
      <c r="BW481" s="126"/>
      <c r="BX481" s="126"/>
      <c r="BY481" s="126"/>
      <c r="BZ481" s="126"/>
      <c r="CA481" s="126"/>
      <c r="CB481" s="126"/>
      <c r="CC481" s="126"/>
      <c r="CD481" s="126"/>
      <c r="CE481" s="126"/>
      <c r="CF481" s="126"/>
      <c r="CG481" s="126"/>
      <c r="CH481" s="126"/>
      <c r="CI481" s="126"/>
      <c r="CJ481" s="126"/>
      <c r="CK481" s="126"/>
      <c r="CL481" s="87"/>
      <c r="CM481" s="87"/>
      <c r="CN481" s="87"/>
      <c r="CO481" s="87"/>
      <c r="CP481" s="87"/>
      <c r="CQ481" s="87"/>
      <c r="CR481" s="87"/>
      <c r="CS481" s="87"/>
      <c r="CT481" s="87"/>
      <c r="CU481" s="87"/>
      <c r="CV481" s="87"/>
      <c r="CW481" s="87"/>
      <c r="CX481" s="87"/>
      <c r="CY481" s="87"/>
      <c r="CZ481" s="87"/>
      <c r="DA481" s="87"/>
      <c r="DB481" s="87"/>
      <c r="DC481" s="87"/>
      <c r="DD481" s="87"/>
      <c r="DE481" s="87"/>
      <c r="DF481" s="87"/>
      <c r="DG481" s="87"/>
      <c r="DH481" s="87"/>
      <c r="DI481" s="87"/>
      <c r="DJ481" s="87"/>
    </row>
    <row r="482" spans="1:114" ht="12.75" customHeight="1" x14ac:dyDescent="0.2">
      <c r="A482" s="107">
        <v>42436</v>
      </c>
      <c r="B482" s="109">
        <v>103.19000200000001</v>
      </c>
      <c r="C482" s="109">
        <v>81.889999000000003</v>
      </c>
      <c r="D482" s="109">
        <v>86.010002</v>
      </c>
      <c r="E482" s="109">
        <v>99.629997000000003</v>
      </c>
      <c r="F482" s="109">
        <v>35.979999999999997</v>
      </c>
      <c r="G482" s="109">
        <v>33.610000999999997</v>
      </c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89">
        <f t="shared" si="25"/>
        <v>0.21860122999707876</v>
      </c>
      <c r="V482" s="89"/>
      <c r="W482" s="126"/>
      <c r="X482" s="126">
        <f t="shared" si="26"/>
        <v>1.3364695294262985E-2</v>
      </c>
      <c r="Y482" s="126">
        <f t="shared" ref="Y482:Y524" si="27">-0.0000000000004*X482^6 + 0.0000000003*X482^5 - 0.0000001*X482^4 + 0.00001*X482^3 - 0.0009*X482^2 + 0.0167*X482 - 0.0417</f>
        <v>-4.1476970318289917E-2</v>
      </c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  <c r="BD482" s="126"/>
      <c r="BE482" s="126"/>
      <c r="BF482" s="126"/>
      <c r="BG482" s="126"/>
      <c r="BH482" s="126"/>
      <c r="BI482" s="126"/>
      <c r="BJ482" s="126"/>
      <c r="BK482" s="126"/>
      <c r="BL482" s="126"/>
      <c r="BM482" s="126"/>
      <c r="BN482" s="126"/>
      <c r="BO482" s="126"/>
      <c r="BP482" s="126"/>
      <c r="BQ482" s="126"/>
      <c r="BR482" s="126"/>
      <c r="BS482" s="126"/>
      <c r="BT482" s="126"/>
      <c r="BU482" s="126"/>
      <c r="BV482" s="126"/>
      <c r="BW482" s="126"/>
      <c r="BX482" s="126"/>
      <c r="BY482" s="126"/>
      <c r="BZ482" s="126"/>
      <c r="CA482" s="126"/>
      <c r="CB482" s="126"/>
      <c r="CC482" s="126"/>
      <c r="CD482" s="126"/>
      <c r="CE482" s="126"/>
      <c r="CF482" s="126"/>
      <c r="CG482" s="126"/>
      <c r="CH482" s="126"/>
      <c r="CI482" s="126"/>
      <c r="CJ482" s="126"/>
      <c r="CK482" s="126"/>
      <c r="CL482" s="87"/>
      <c r="CM482" s="87"/>
      <c r="CN482" s="87"/>
      <c r="CO482" s="87"/>
      <c r="CP482" s="87"/>
      <c r="CQ482" s="87"/>
      <c r="CR482" s="87"/>
      <c r="CS482" s="87"/>
      <c r="CT482" s="87"/>
      <c r="CU482" s="87"/>
      <c r="CV482" s="87"/>
      <c r="CW482" s="87"/>
      <c r="CX482" s="87"/>
      <c r="CY482" s="87"/>
      <c r="CZ482" s="87"/>
      <c r="DA482" s="87"/>
      <c r="DB482" s="87"/>
      <c r="DC482" s="87"/>
      <c r="DD482" s="87"/>
      <c r="DE482" s="87"/>
      <c r="DF482" s="87"/>
      <c r="DG482" s="87"/>
      <c r="DH482" s="87"/>
      <c r="DI482" s="87"/>
      <c r="DJ482" s="87"/>
    </row>
    <row r="483" spans="1:114" ht="12.75" customHeight="1" x14ac:dyDescent="0.2">
      <c r="A483" s="107">
        <v>42443</v>
      </c>
      <c r="B483" s="109">
        <v>104.129997</v>
      </c>
      <c r="C483" s="109">
        <v>82.889999000000003</v>
      </c>
      <c r="D483" s="109">
        <v>86.82</v>
      </c>
      <c r="E483" s="109">
        <v>101.120003</v>
      </c>
      <c r="F483" s="109">
        <v>36.020000000000003</v>
      </c>
      <c r="G483" s="109">
        <v>34.400002000000001</v>
      </c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89">
        <f t="shared" ref="U483:U524" si="28">C483/$C$33-1</f>
        <v>0.23348218304235946</v>
      </c>
      <c r="V483" s="89"/>
      <c r="W483" s="126"/>
      <c r="X483" s="126">
        <f t="shared" ref="X483:X524" si="29">C483/C482-1</f>
        <v>1.2211503385169076E-2</v>
      </c>
      <c r="Y483" s="126">
        <f t="shared" si="27"/>
        <v>-4.149620208399344E-2</v>
      </c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  <c r="BD483" s="126"/>
      <c r="BE483" s="126"/>
      <c r="BF483" s="126"/>
      <c r="BG483" s="126"/>
      <c r="BH483" s="126"/>
      <c r="BI483" s="126"/>
      <c r="BJ483" s="126"/>
      <c r="BK483" s="126"/>
      <c r="BL483" s="126"/>
      <c r="BM483" s="126"/>
      <c r="BN483" s="126"/>
      <c r="BO483" s="126"/>
      <c r="BP483" s="126"/>
      <c r="BQ483" s="126"/>
      <c r="BR483" s="126"/>
      <c r="BS483" s="126"/>
      <c r="BT483" s="126"/>
      <c r="BU483" s="126"/>
      <c r="BV483" s="126"/>
      <c r="BW483" s="126"/>
      <c r="BX483" s="126"/>
      <c r="BY483" s="126"/>
      <c r="BZ483" s="126"/>
      <c r="CA483" s="126"/>
      <c r="CB483" s="126"/>
      <c r="CC483" s="126"/>
      <c r="CD483" s="126"/>
      <c r="CE483" s="126"/>
      <c r="CF483" s="126"/>
      <c r="CG483" s="126"/>
      <c r="CH483" s="126"/>
      <c r="CI483" s="126"/>
      <c r="CJ483" s="126"/>
      <c r="CK483" s="126"/>
      <c r="CL483" s="87"/>
      <c r="CM483" s="87"/>
      <c r="CN483" s="87"/>
      <c r="CO483" s="87"/>
      <c r="CP483" s="87"/>
      <c r="CQ483" s="87"/>
      <c r="CR483" s="87"/>
      <c r="CS483" s="87"/>
      <c r="CT483" s="87"/>
      <c r="CU483" s="87"/>
      <c r="CV483" s="87"/>
      <c r="CW483" s="87"/>
      <c r="CX483" s="87"/>
      <c r="CY483" s="87"/>
      <c r="CZ483" s="87"/>
      <c r="DA483" s="87"/>
      <c r="DB483" s="87"/>
      <c r="DC483" s="87"/>
      <c r="DD483" s="87"/>
      <c r="DE483" s="87"/>
      <c r="DF483" s="87"/>
      <c r="DG483" s="87"/>
      <c r="DH483" s="87"/>
      <c r="DI483" s="87"/>
      <c r="DJ483" s="87"/>
    </row>
    <row r="484" spans="1:114" ht="12.75" customHeight="1" x14ac:dyDescent="0.2">
      <c r="A484" s="107">
        <v>42450</v>
      </c>
      <c r="B484" s="109">
        <v>103.32</v>
      </c>
      <c r="C484" s="109">
        <v>81.660004000000001</v>
      </c>
      <c r="D484" s="109">
        <v>85.739998</v>
      </c>
      <c r="E484" s="109">
        <v>99.660004000000001</v>
      </c>
      <c r="F484" s="109">
        <v>35.290000999999997</v>
      </c>
      <c r="G484" s="109">
        <v>33.810001</v>
      </c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89">
        <f t="shared" si="28"/>
        <v>0.21517868520142946</v>
      </c>
      <c r="V484" s="89"/>
      <c r="W484" s="126"/>
      <c r="X484" s="126">
        <f t="shared" si="29"/>
        <v>-1.4838883035817152E-2</v>
      </c>
      <c r="Y484" s="126">
        <f t="shared" si="27"/>
        <v>-4.1948007552581872E-2</v>
      </c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  <c r="BD484" s="126"/>
      <c r="BE484" s="126"/>
      <c r="BF484" s="126"/>
      <c r="BG484" s="126"/>
      <c r="BH484" s="126"/>
      <c r="BI484" s="126"/>
      <c r="BJ484" s="126"/>
      <c r="BK484" s="126"/>
      <c r="BL484" s="126"/>
      <c r="BM484" s="126"/>
      <c r="BN484" s="126"/>
      <c r="BO484" s="126"/>
      <c r="BP484" s="126"/>
      <c r="BQ484" s="126"/>
      <c r="BR484" s="126"/>
      <c r="BS484" s="126"/>
      <c r="BT484" s="126"/>
      <c r="BU484" s="126"/>
      <c r="BV484" s="126"/>
      <c r="BW484" s="126"/>
      <c r="BX484" s="126"/>
      <c r="BY484" s="126"/>
      <c r="BZ484" s="126"/>
      <c r="CA484" s="126"/>
      <c r="CB484" s="126"/>
      <c r="CC484" s="126"/>
      <c r="CD484" s="126"/>
      <c r="CE484" s="126"/>
      <c r="CF484" s="126"/>
      <c r="CG484" s="126"/>
      <c r="CH484" s="126"/>
      <c r="CI484" s="126"/>
      <c r="CJ484" s="126"/>
      <c r="CK484" s="126"/>
      <c r="CL484" s="87"/>
      <c r="CM484" s="87"/>
      <c r="CN484" s="87"/>
      <c r="CO484" s="87"/>
      <c r="CP484" s="87"/>
      <c r="CQ484" s="87"/>
      <c r="CR484" s="87"/>
      <c r="CS484" s="87"/>
      <c r="CT484" s="87"/>
      <c r="CU484" s="87"/>
      <c r="CV484" s="87"/>
      <c r="CW484" s="87"/>
      <c r="CX484" s="87"/>
      <c r="CY484" s="87"/>
      <c r="CZ484" s="87"/>
      <c r="DA484" s="87"/>
      <c r="DB484" s="87"/>
      <c r="DC484" s="87"/>
      <c r="DD484" s="87"/>
      <c r="DE484" s="87"/>
      <c r="DF484" s="87"/>
      <c r="DG484" s="87"/>
      <c r="DH484" s="87"/>
      <c r="DI484" s="87"/>
      <c r="DJ484" s="87"/>
    </row>
    <row r="485" spans="1:114" ht="12.75" customHeight="1" x14ac:dyDescent="0.2">
      <c r="A485" s="107">
        <v>42457</v>
      </c>
      <c r="B485" s="109">
        <v>105.480003</v>
      </c>
      <c r="C485" s="109">
        <v>82.760002</v>
      </c>
      <c r="D485" s="109">
        <v>87.379997000000003</v>
      </c>
      <c r="E485" s="109">
        <v>102.010002</v>
      </c>
      <c r="F485" s="109">
        <v>35.479999999999997</v>
      </c>
      <c r="G485" s="109">
        <v>34.68</v>
      </c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89">
        <f t="shared" si="28"/>
        <v>0.23154770378933209</v>
      </c>
      <c r="V485" s="89"/>
      <c r="W485" s="126"/>
      <c r="X485" s="126">
        <f t="shared" si="29"/>
        <v>1.3470462235098513E-2</v>
      </c>
      <c r="Y485" s="126">
        <f t="shared" si="27"/>
        <v>-4.147520656425209E-2</v>
      </c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  <c r="BD485" s="126"/>
      <c r="BE485" s="126"/>
      <c r="BF485" s="126"/>
      <c r="BG485" s="126"/>
      <c r="BH485" s="126"/>
      <c r="BI485" s="126"/>
      <c r="BJ485" s="126"/>
      <c r="BK485" s="126"/>
      <c r="BL485" s="126"/>
      <c r="BM485" s="126"/>
      <c r="BN485" s="126"/>
      <c r="BO485" s="126"/>
      <c r="BP485" s="126"/>
      <c r="BQ485" s="126"/>
      <c r="BR485" s="126"/>
      <c r="BS485" s="126"/>
      <c r="BT485" s="126"/>
      <c r="BU485" s="126"/>
      <c r="BV485" s="126"/>
      <c r="BW485" s="126"/>
      <c r="BX485" s="126"/>
      <c r="BY485" s="126"/>
      <c r="BZ485" s="126"/>
      <c r="CA485" s="126"/>
      <c r="CB485" s="126"/>
      <c r="CC485" s="126"/>
      <c r="CD485" s="126"/>
      <c r="CE485" s="126"/>
      <c r="CF485" s="126"/>
      <c r="CG485" s="126"/>
      <c r="CH485" s="126"/>
      <c r="CI485" s="126"/>
      <c r="CJ485" s="126"/>
      <c r="CK485" s="126"/>
      <c r="CL485" s="87"/>
      <c r="CM485" s="87"/>
      <c r="CN485" s="87"/>
      <c r="CO485" s="87"/>
      <c r="CP485" s="87"/>
      <c r="CQ485" s="87"/>
      <c r="CR485" s="87"/>
      <c r="CS485" s="87"/>
      <c r="CT485" s="87"/>
      <c r="CU485" s="87"/>
      <c r="CV485" s="87"/>
      <c r="CW485" s="87"/>
      <c r="CX485" s="87"/>
      <c r="CY485" s="87"/>
      <c r="CZ485" s="87"/>
      <c r="DA485" s="87"/>
      <c r="DB485" s="87"/>
      <c r="DC485" s="87"/>
      <c r="DD485" s="87"/>
      <c r="DE485" s="87"/>
      <c r="DF485" s="87"/>
      <c r="DG485" s="87"/>
      <c r="DH485" s="87"/>
      <c r="DI485" s="87"/>
      <c r="DJ485" s="87"/>
    </row>
    <row r="486" spans="1:114" ht="12.75" customHeight="1" x14ac:dyDescent="0.2">
      <c r="A486" s="107">
        <v>42464</v>
      </c>
      <c r="B486" s="109">
        <v>104.199997</v>
      </c>
      <c r="C486" s="109">
        <v>81.669998000000007</v>
      </c>
      <c r="D486" s="109">
        <v>85.690002000000007</v>
      </c>
      <c r="E486" s="109">
        <v>100.099998</v>
      </c>
      <c r="F486" s="109">
        <v>35.459999000000003</v>
      </c>
      <c r="G486" s="109">
        <v>33.869999</v>
      </c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89">
        <f t="shared" si="28"/>
        <v>0.21532740544616402</v>
      </c>
      <c r="V486" s="89"/>
      <c r="W486" s="126"/>
      <c r="X486" s="126">
        <f t="shared" si="29"/>
        <v>-1.3170661837344944E-2</v>
      </c>
      <c r="Y486" s="126">
        <f t="shared" si="27"/>
        <v>-4.1920106195233245E-2</v>
      </c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  <c r="BD486" s="126"/>
      <c r="BE486" s="126"/>
      <c r="BF486" s="126"/>
      <c r="BG486" s="126"/>
      <c r="BH486" s="126"/>
      <c r="BI486" s="126"/>
      <c r="BJ486" s="126"/>
      <c r="BK486" s="126"/>
      <c r="BL486" s="126"/>
      <c r="BM486" s="126"/>
      <c r="BN486" s="126"/>
      <c r="BO486" s="126"/>
      <c r="BP486" s="126"/>
      <c r="BQ486" s="126"/>
      <c r="BR486" s="126"/>
      <c r="BS486" s="126"/>
      <c r="BT486" s="126"/>
      <c r="BU486" s="126"/>
      <c r="BV486" s="126"/>
      <c r="BW486" s="126"/>
      <c r="BX486" s="126"/>
      <c r="BY486" s="126"/>
      <c r="BZ486" s="126"/>
      <c r="CA486" s="126"/>
      <c r="CB486" s="126"/>
      <c r="CC486" s="126"/>
      <c r="CD486" s="126"/>
      <c r="CE486" s="126"/>
      <c r="CF486" s="126"/>
      <c r="CG486" s="126"/>
      <c r="CH486" s="126"/>
      <c r="CI486" s="126"/>
      <c r="CJ486" s="126"/>
      <c r="CK486" s="126"/>
      <c r="CL486" s="87"/>
      <c r="CM486" s="87"/>
      <c r="CN486" s="87"/>
      <c r="CO486" s="87"/>
      <c r="CP486" s="87"/>
      <c r="CQ486" s="87"/>
      <c r="CR486" s="87"/>
      <c r="CS486" s="87"/>
      <c r="CT486" s="87"/>
      <c r="CU486" s="87"/>
      <c r="CV486" s="87"/>
      <c r="CW486" s="87"/>
      <c r="CX486" s="87"/>
      <c r="CY486" s="87"/>
      <c r="CZ486" s="87"/>
      <c r="DA486" s="87"/>
      <c r="DB486" s="87"/>
      <c r="DC486" s="87"/>
      <c r="DD486" s="87"/>
      <c r="DE486" s="87"/>
      <c r="DF486" s="87"/>
      <c r="DG486" s="87"/>
      <c r="DH486" s="87"/>
      <c r="DI486" s="87"/>
      <c r="DJ486" s="87"/>
    </row>
    <row r="487" spans="1:114" ht="12.75" customHeight="1" x14ac:dyDescent="0.2">
      <c r="A487" s="107">
        <v>42471</v>
      </c>
      <c r="B487" s="109">
        <v>106.05999799999999</v>
      </c>
      <c r="C487" s="109">
        <v>83.279999000000004</v>
      </c>
      <c r="D487" s="109">
        <v>87.43</v>
      </c>
      <c r="E487" s="109">
        <v>103.25</v>
      </c>
      <c r="F487" s="109">
        <v>36.540000999999997</v>
      </c>
      <c r="G487" s="109">
        <v>35.110000999999997</v>
      </c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89">
        <f t="shared" si="28"/>
        <v>0.2392857547300189</v>
      </c>
      <c r="V487" s="89"/>
      <c r="W487" s="126"/>
      <c r="X487" s="126">
        <f t="shared" si="29"/>
        <v>1.9713493809562666E-2</v>
      </c>
      <c r="Y487" s="126">
        <f t="shared" si="27"/>
        <v>-4.1371134336438825E-2</v>
      </c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  <c r="BD487" s="126"/>
      <c r="BE487" s="126"/>
      <c r="BF487" s="126"/>
      <c r="BG487" s="126"/>
      <c r="BH487" s="126"/>
      <c r="BI487" s="126"/>
      <c r="BJ487" s="126"/>
      <c r="BK487" s="126"/>
      <c r="BL487" s="126"/>
      <c r="BM487" s="126"/>
      <c r="BN487" s="126"/>
      <c r="BO487" s="126"/>
      <c r="BP487" s="126"/>
      <c r="BQ487" s="126"/>
      <c r="BR487" s="126"/>
      <c r="BS487" s="126"/>
      <c r="BT487" s="126"/>
      <c r="BU487" s="126"/>
      <c r="BV487" s="126"/>
      <c r="BW487" s="126"/>
      <c r="BX487" s="126"/>
      <c r="BY487" s="126"/>
      <c r="BZ487" s="126"/>
      <c r="CA487" s="126"/>
      <c r="CB487" s="126"/>
      <c r="CC487" s="126"/>
      <c r="CD487" s="126"/>
      <c r="CE487" s="126"/>
      <c r="CF487" s="126"/>
      <c r="CG487" s="126"/>
      <c r="CH487" s="126"/>
      <c r="CI487" s="126"/>
      <c r="CJ487" s="126"/>
      <c r="CK487" s="126"/>
      <c r="CL487" s="87"/>
      <c r="CM487" s="87"/>
      <c r="CN487" s="87"/>
      <c r="CO487" s="87"/>
      <c r="CP487" s="87"/>
      <c r="CQ487" s="87"/>
      <c r="CR487" s="87"/>
      <c r="CS487" s="87"/>
      <c r="CT487" s="87"/>
      <c r="CU487" s="87"/>
      <c r="CV487" s="87"/>
      <c r="CW487" s="87"/>
      <c r="CX487" s="87"/>
      <c r="CY487" s="87"/>
      <c r="CZ487" s="87"/>
      <c r="DA487" s="87"/>
      <c r="DB487" s="87"/>
      <c r="DC487" s="87"/>
      <c r="DD487" s="87"/>
      <c r="DE487" s="87"/>
      <c r="DF487" s="87"/>
      <c r="DG487" s="87"/>
      <c r="DH487" s="87"/>
      <c r="DI487" s="87"/>
      <c r="DJ487" s="87"/>
    </row>
    <row r="488" spans="1:114" ht="12.75" customHeight="1" x14ac:dyDescent="0.2">
      <c r="A488" s="107">
        <v>42478</v>
      </c>
      <c r="B488" s="109">
        <v>106.800003</v>
      </c>
      <c r="C488" s="109">
        <v>84.339995999999999</v>
      </c>
      <c r="D488" s="109">
        <v>88.470000999999996</v>
      </c>
      <c r="E488" s="109">
        <v>104.470001</v>
      </c>
      <c r="F488" s="109">
        <v>37.270000000000003</v>
      </c>
      <c r="G488" s="109">
        <v>35.020000000000003</v>
      </c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89">
        <f t="shared" si="28"/>
        <v>0.25505952031515711</v>
      </c>
      <c r="V488" s="89"/>
      <c r="W488" s="126"/>
      <c r="X488" s="126">
        <f t="shared" si="29"/>
        <v>1.2728110143228832E-2</v>
      </c>
      <c r="Y488" s="126">
        <f t="shared" si="27"/>
        <v>-4.1487586344299596E-2</v>
      </c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  <c r="BD488" s="126"/>
      <c r="BE488" s="126"/>
      <c r="BF488" s="126"/>
      <c r="BG488" s="126"/>
      <c r="BH488" s="126"/>
      <c r="BI488" s="126"/>
      <c r="BJ488" s="126"/>
      <c r="BK488" s="126"/>
      <c r="BL488" s="126"/>
      <c r="BM488" s="126"/>
      <c r="BN488" s="126"/>
      <c r="BO488" s="126"/>
      <c r="BP488" s="126"/>
      <c r="BQ488" s="126"/>
      <c r="BR488" s="126"/>
      <c r="BS488" s="126"/>
      <c r="BT488" s="126"/>
      <c r="BU488" s="126"/>
      <c r="BV488" s="126"/>
      <c r="BW488" s="126"/>
      <c r="BX488" s="126"/>
      <c r="BY488" s="126"/>
      <c r="BZ488" s="126"/>
      <c r="CA488" s="126"/>
      <c r="CB488" s="126"/>
      <c r="CC488" s="126"/>
      <c r="CD488" s="126"/>
      <c r="CE488" s="126"/>
      <c r="CF488" s="126"/>
      <c r="CG488" s="126"/>
      <c r="CH488" s="126"/>
      <c r="CI488" s="126"/>
      <c r="CJ488" s="126"/>
      <c r="CK488" s="126"/>
      <c r="CL488" s="87"/>
      <c r="CM488" s="87"/>
      <c r="CN488" s="87"/>
      <c r="CO488" s="87"/>
      <c r="CP488" s="87"/>
      <c r="CQ488" s="87"/>
      <c r="CR488" s="87"/>
      <c r="CS488" s="87"/>
      <c r="CT488" s="87"/>
      <c r="CU488" s="87"/>
      <c r="CV488" s="87"/>
      <c r="CW488" s="87"/>
      <c r="CX488" s="87"/>
      <c r="CY488" s="87"/>
      <c r="CZ488" s="87"/>
      <c r="DA488" s="87"/>
      <c r="DB488" s="87"/>
      <c r="DC488" s="87"/>
      <c r="DD488" s="87"/>
      <c r="DE488" s="87"/>
      <c r="DF488" s="87"/>
      <c r="DG488" s="87"/>
      <c r="DH488" s="87"/>
      <c r="DI488" s="87"/>
      <c r="DJ488" s="87"/>
    </row>
    <row r="489" spans="1:114" ht="12.75" customHeight="1" x14ac:dyDescent="0.2">
      <c r="A489" s="107">
        <v>42485</v>
      </c>
      <c r="B489" s="109">
        <v>105.510002</v>
      </c>
      <c r="C489" s="109">
        <v>83.639999000000003</v>
      </c>
      <c r="D489" s="109">
        <v>87.980002999999996</v>
      </c>
      <c r="E489" s="109">
        <v>104.019997</v>
      </c>
      <c r="F489" s="109">
        <v>36.709999000000003</v>
      </c>
      <c r="G489" s="109">
        <v>34.93</v>
      </c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89">
        <f t="shared" si="28"/>
        <v>0.24464289782631998</v>
      </c>
      <c r="V489" s="89"/>
      <c r="W489" s="126"/>
      <c r="X489" s="126">
        <f t="shared" si="29"/>
        <v>-8.2997039743752943E-3</v>
      </c>
      <c r="Y489" s="126">
        <f t="shared" si="27"/>
        <v>-4.1838667058667255E-2</v>
      </c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  <c r="BD489" s="126"/>
      <c r="BE489" s="126"/>
      <c r="BF489" s="126"/>
      <c r="BG489" s="126"/>
      <c r="BH489" s="126"/>
      <c r="BI489" s="126"/>
      <c r="BJ489" s="126"/>
      <c r="BK489" s="126"/>
      <c r="BL489" s="126"/>
      <c r="BM489" s="126"/>
      <c r="BN489" s="126"/>
      <c r="BO489" s="126"/>
      <c r="BP489" s="126"/>
      <c r="BQ489" s="126"/>
      <c r="BR489" s="126"/>
      <c r="BS489" s="126"/>
      <c r="BT489" s="126"/>
      <c r="BU489" s="126"/>
      <c r="BV489" s="126"/>
      <c r="BW489" s="126"/>
      <c r="BX489" s="126"/>
      <c r="BY489" s="126"/>
      <c r="BZ489" s="126"/>
      <c r="CA489" s="126"/>
      <c r="CB489" s="126"/>
      <c r="CC489" s="126"/>
      <c r="CD489" s="126"/>
      <c r="CE489" s="126"/>
      <c r="CF489" s="126"/>
      <c r="CG489" s="126"/>
      <c r="CH489" s="126"/>
      <c r="CI489" s="126"/>
      <c r="CJ489" s="126"/>
      <c r="CK489" s="126"/>
      <c r="CL489" s="87"/>
      <c r="CM489" s="87"/>
      <c r="CN489" s="87"/>
      <c r="CO489" s="87"/>
      <c r="CP489" s="87"/>
      <c r="CQ489" s="87"/>
      <c r="CR489" s="87"/>
      <c r="CS489" s="87"/>
      <c r="CT489" s="87"/>
      <c r="CU489" s="87"/>
      <c r="CV489" s="87"/>
      <c r="CW489" s="87"/>
      <c r="CX489" s="87"/>
      <c r="CY489" s="87"/>
      <c r="CZ489" s="87"/>
      <c r="DA489" s="87"/>
      <c r="DB489" s="87"/>
      <c r="DC489" s="87"/>
      <c r="DD489" s="87"/>
      <c r="DE489" s="87"/>
      <c r="DF489" s="87"/>
      <c r="DG489" s="87"/>
      <c r="DH489" s="87"/>
      <c r="DI489" s="87"/>
      <c r="DJ489" s="87"/>
    </row>
    <row r="490" spans="1:114" ht="12.75" customHeight="1" x14ac:dyDescent="0.2">
      <c r="A490" s="107">
        <v>42492</v>
      </c>
      <c r="B490" s="109">
        <v>104.980003</v>
      </c>
      <c r="C490" s="109">
        <v>82.959998999999996</v>
      </c>
      <c r="D490" s="109">
        <v>86.910004000000001</v>
      </c>
      <c r="E490" s="109">
        <v>103.16999800000001</v>
      </c>
      <c r="F490" s="109">
        <v>36.009998000000003</v>
      </c>
      <c r="G490" s="109">
        <v>33.470001000000003</v>
      </c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89">
        <f t="shared" si="28"/>
        <v>0.23452384975552909</v>
      </c>
      <c r="V490" s="89"/>
      <c r="W490" s="126"/>
      <c r="X490" s="126">
        <f t="shared" si="29"/>
        <v>-8.1300813980164088E-3</v>
      </c>
      <c r="Y490" s="126">
        <f t="shared" si="27"/>
        <v>-4.1835831853122334E-2</v>
      </c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  <c r="BD490" s="126"/>
      <c r="BE490" s="126"/>
      <c r="BF490" s="126"/>
      <c r="BG490" s="126"/>
      <c r="BH490" s="126"/>
      <c r="BI490" s="126"/>
      <c r="BJ490" s="126"/>
      <c r="BK490" s="126"/>
      <c r="BL490" s="126"/>
      <c r="BM490" s="126"/>
      <c r="BN490" s="126"/>
      <c r="BO490" s="126"/>
      <c r="BP490" s="126"/>
      <c r="BQ490" s="126"/>
      <c r="BR490" s="126"/>
      <c r="BS490" s="126"/>
      <c r="BT490" s="126"/>
      <c r="BU490" s="126"/>
      <c r="BV490" s="126"/>
      <c r="BW490" s="126"/>
      <c r="BX490" s="126"/>
      <c r="BY490" s="126"/>
      <c r="BZ490" s="126"/>
      <c r="CA490" s="126"/>
      <c r="CB490" s="126"/>
      <c r="CC490" s="126"/>
      <c r="CD490" s="126"/>
      <c r="CE490" s="126"/>
      <c r="CF490" s="126"/>
      <c r="CG490" s="126"/>
      <c r="CH490" s="126"/>
      <c r="CI490" s="126"/>
      <c r="CJ490" s="126"/>
      <c r="CK490" s="126"/>
      <c r="CL490" s="87"/>
      <c r="CM490" s="87"/>
      <c r="CN490" s="87"/>
      <c r="CO490" s="87"/>
      <c r="CP490" s="87"/>
      <c r="CQ490" s="87"/>
      <c r="CR490" s="87"/>
      <c r="CS490" s="87"/>
      <c r="CT490" s="87"/>
      <c r="CU490" s="87"/>
      <c r="CV490" s="87"/>
      <c r="CW490" s="87"/>
      <c r="CX490" s="87"/>
      <c r="CY490" s="87"/>
      <c r="CZ490" s="87"/>
      <c r="DA490" s="87"/>
      <c r="DB490" s="87"/>
      <c r="DC490" s="87"/>
      <c r="DD490" s="87"/>
      <c r="DE490" s="87"/>
      <c r="DF490" s="87"/>
      <c r="DG490" s="87"/>
      <c r="DH490" s="87"/>
      <c r="DI490" s="87"/>
      <c r="DJ490" s="87"/>
    </row>
    <row r="491" spans="1:114" ht="12.75" customHeight="1" x14ac:dyDescent="0.2">
      <c r="A491" s="107">
        <v>42499</v>
      </c>
      <c r="B491" s="109">
        <v>104.41999800000001</v>
      </c>
      <c r="C491" s="109">
        <v>82.529999000000004</v>
      </c>
      <c r="D491" s="109">
        <v>86.510002</v>
      </c>
      <c r="E491" s="109">
        <v>101.82</v>
      </c>
      <c r="F491" s="109">
        <v>35.729999999999997</v>
      </c>
      <c r="G491" s="109">
        <v>32.860000999999997</v>
      </c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89">
        <f t="shared" si="28"/>
        <v>0.22812503994605837</v>
      </c>
      <c r="V491" s="89"/>
      <c r="W491" s="126"/>
      <c r="X491" s="126">
        <f t="shared" si="29"/>
        <v>-5.1832208917937939E-3</v>
      </c>
      <c r="Y491" s="126">
        <f t="shared" si="27"/>
        <v>-4.1786583969486472E-2</v>
      </c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  <c r="BD491" s="126"/>
      <c r="BE491" s="126"/>
      <c r="BF491" s="126"/>
      <c r="BG491" s="126"/>
      <c r="BH491" s="126"/>
      <c r="BI491" s="126"/>
      <c r="BJ491" s="126"/>
      <c r="BK491" s="126"/>
      <c r="BL491" s="126"/>
      <c r="BM491" s="126"/>
      <c r="BN491" s="126"/>
      <c r="BO491" s="126"/>
      <c r="BP491" s="126"/>
      <c r="BQ491" s="126"/>
      <c r="BR491" s="126"/>
      <c r="BS491" s="126"/>
      <c r="BT491" s="126"/>
      <c r="BU491" s="126"/>
      <c r="BV491" s="126"/>
      <c r="BW491" s="126"/>
      <c r="BX491" s="126"/>
      <c r="BY491" s="126"/>
      <c r="BZ491" s="126"/>
      <c r="CA491" s="126"/>
      <c r="CB491" s="126"/>
      <c r="CC491" s="126"/>
      <c r="CD491" s="126"/>
      <c r="CE491" s="126"/>
      <c r="CF491" s="126"/>
      <c r="CG491" s="126"/>
      <c r="CH491" s="126"/>
      <c r="CI491" s="126"/>
      <c r="CJ491" s="126"/>
      <c r="CK491" s="126"/>
      <c r="CL491" s="87"/>
      <c r="CM491" s="87"/>
      <c r="CN491" s="87"/>
      <c r="CO491" s="87"/>
      <c r="CP491" s="87"/>
      <c r="CQ491" s="87"/>
      <c r="CR491" s="87"/>
      <c r="CS491" s="87"/>
      <c r="CT491" s="87"/>
      <c r="CU491" s="87"/>
      <c r="CV491" s="87"/>
      <c r="CW491" s="87"/>
      <c r="CX491" s="87"/>
      <c r="CY491" s="87"/>
      <c r="CZ491" s="87"/>
      <c r="DA491" s="87"/>
      <c r="DB491" s="87"/>
      <c r="DC491" s="87"/>
      <c r="DD491" s="87"/>
      <c r="DE491" s="87"/>
      <c r="DF491" s="87"/>
      <c r="DG491" s="87"/>
      <c r="DH491" s="87"/>
      <c r="DI491" s="87"/>
      <c r="DJ491" s="87"/>
    </row>
    <row r="492" spans="1:114" ht="12.75" customHeight="1" x14ac:dyDescent="0.2">
      <c r="A492" s="107">
        <v>42506</v>
      </c>
      <c r="B492" s="109">
        <v>104.889999</v>
      </c>
      <c r="C492" s="109">
        <v>82.93</v>
      </c>
      <c r="D492" s="109">
        <v>87.080001999999993</v>
      </c>
      <c r="E492" s="109">
        <v>102.410004</v>
      </c>
      <c r="F492" s="109">
        <v>36.020000000000003</v>
      </c>
      <c r="G492" s="109">
        <v>32.799999</v>
      </c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89">
        <f t="shared" si="28"/>
        <v>0.23407743604512388</v>
      </c>
      <c r="V492" s="89"/>
      <c r="W492" s="126"/>
      <c r="X492" s="126">
        <f t="shared" si="29"/>
        <v>4.8467345795073502E-3</v>
      </c>
      <c r="Y492" s="126">
        <f t="shared" si="27"/>
        <v>-4.1619080673136223E-2</v>
      </c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  <c r="BD492" s="126"/>
      <c r="BE492" s="126"/>
      <c r="BF492" s="126"/>
      <c r="BG492" s="126"/>
      <c r="BH492" s="126"/>
      <c r="BI492" s="126"/>
      <c r="BJ492" s="126"/>
      <c r="BK492" s="126"/>
      <c r="BL492" s="126"/>
      <c r="BM492" s="126"/>
      <c r="BN492" s="126"/>
      <c r="BO492" s="126"/>
      <c r="BP492" s="126"/>
      <c r="BQ492" s="126"/>
      <c r="BR492" s="126"/>
      <c r="BS492" s="126"/>
      <c r="BT492" s="126"/>
      <c r="BU492" s="126"/>
      <c r="BV492" s="126"/>
      <c r="BW492" s="126"/>
      <c r="BX492" s="126"/>
      <c r="BY492" s="126"/>
      <c r="BZ492" s="126"/>
      <c r="CA492" s="126"/>
      <c r="CB492" s="126"/>
      <c r="CC492" s="126"/>
      <c r="CD492" s="126"/>
      <c r="CE492" s="126"/>
      <c r="CF492" s="126"/>
      <c r="CG492" s="126"/>
      <c r="CH492" s="126"/>
      <c r="CI492" s="126"/>
      <c r="CJ492" s="126"/>
      <c r="CK492" s="126"/>
      <c r="CL492" s="87"/>
      <c r="CM492" s="87"/>
      <c r="CN492" s="87"/>
      <c r="CO492" s="87"/>
      <c r="CP492" s="87"/>
      <c r="CQ492" s="87"/>
      <c r="CR492" s="87"/>
      <c r="CS492" s="87"/>
      <c r="CT492" s="87"/>
      <c r="CU492" s="87"/>
      <c r="CV492" s="87"/>
      <c r="CW492" s="87"/>
      <c r="CX492" s="87"/>
      <c r="CY492" s="87"/>
      <c r="CZ492" s="87"/>
      <c r="DA492" s="87"/>
      <c r="DB492" s="87"/>
      <c r="DC492" s="87"/>
      <c r="DD492" s="87"/>
      <c r="DE492" s="87"/>
      <c r="DF492" s="87"/>
      <c r="DG492" s="87"/>
      <c r="DH492" s="87"/>
      <c r="DI492" s="87"/>
      <c r="DJ492" s="87"/>
    </row>
    <row r="493" spans="1:114" ht="12.75" customHeight="1" x14ac:dyDescent="0.2">
      <c r="A493" s="107">
        <v>42513</v>
      </c>
      <c r="B493" s="109">
        <v>107.389999</v>
      </c>
      <c r="C493" s="109">
        <v>84.660004000000001</v>
      </c>
      <c r="D493" s="109">
        <v>89.059997999999993</v>
      </c>
      <c r="E493" s="109">
        <v>105.220001</v>
      </c>
      <c r="F493" s="109">
        <v>36.729999999999997</v>
      </c>
      <c r="G493" s="109">
        <v>33.709999000000003</v>
      </c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89">
        <f t="shared" si="28"/>
        <v>0.25982154433727134</v>
      </c>
      <c r="V493" s="89"/>
      <c r="W493" s="126"/>
      <c r="X493" s="126">
        <f t="shared" si="29"/>
        <v>2.0861015314120213E-2</v>
      </c>
      <c r="Y493" s="126">
        <f t="shared" si="27"/>
        <v>-4.13520126172537E-2</v>
      </c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  <c r="BD493" s="126"/>
      <c r="BE493" s="126"/>
      <c r="BF493" s="126"/>
      <c r="BG493" s="126"/>
      <c r="BH493" s="126"/>
      <c r="BI493" s="126"/>
      <c r="BJ493" s="126"/>
      <c r="BK493" s="126"/>
      <c r="BL493" s="126"/>
      <c r="BM493" s="126"/>
      <c r="BN493" s="126"/>
      <c r="BO493" s="126"/>
      <c r="BP493" s="126"/>
      <c r="BQ493" s="126"/>
      <c r="BR493" s="126"/>
      <c r="BS493" s="126"/>
      <c r="BT493" s="126"/>
      <c r="BU493" s="126"/>
      <c r="BV493" s="126"/>
      <c r="BW493" s="126"/>
      <c r="BX493" s="126"/>
      <c r="BY493" s="126"/>
      <c r="BZ493" s="126"/>
      <c r="CA493" s="126"/>
      <c r="CB493" s="126"/>
      <c r="CC493" s="126"/>
      <c r="CD493" s="126"/>
      <c r="CE493" s="126"/>
      <c r="CF493" s="126"/>
      <c r="CG493" s="126"/>
      <c r="CH493" s="126"/>
      <c r="CI493" s="126"/>
      <c r="CJ493" s="126"/>
      <c r="CK493" s="126"/>
      <c r="CL493" s="87"/>
      <c r="CM493" s="87"/>
      <c r="CN493" s="87"/>
      <c r="CO493" s="87"/>
      <c r="CP493" s="87"/>
      <c r="CQ493" s="87"/>
      <c r="CR493" s="87"/>
      <c r="CS493" s="87"/>
      <c r="CT493" s="87"/>
      <c r="CU493" s="87"/>
      <c r="CV493" s="87"/>
      <c r="CW493" s="87"/>
      <c r="CX493" s="87"/>
      <c r="CY493" s="87"/>
      <c r="CZ493" s="87"/>
      <c r="DA493" s="87"/>
      <c r="DB493" s="87"/>
      <c r="DC493" s="87"/>
      <c r="DD493" s="87"/>
      <c r="DE493" s="87"/>
      <c r="DF493" s="87"/>
      <c r="DG493" s="87"/>
      <c r="DH493" s="87"/>
      <c r="DI493" s="87"/>
      <c r="DJ493" s="87"/>
    </row>
    <row r="494" spans="1:114" ht="12.75" customHeight="1" x14ac:dyDescent="0.2">
      <c r="A494" s="107">
        <v>42521</v>
      </c>
      <c r="B494" s="109">
        <v>107.69000200000001</v>
      </c>
      <c r="C494" s="109">
        <v>84.690002000000007</v>
      </c>
      <c r="D494" s="109">
        <v>89.790001000000004</v>
      </c>
      <c r="E494" s="109">
        <v>106.139999</v>
      </c>
      <c r="F494" s="109">
        <v>36.880001</v>
      </c>
      <c r="G494" s="109">
        <v>34.57</v>
      </c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89">
        <f t="shared" si="28"/>
        <v>0.26026794316672386</v>
      </c>
      <c r="V494" s="89"/>
      <c r="W494" s="126"/>
      <c r="X494" s="126">
        <f t="shared" si="29"/>
        <v>3.5433497026526872E-4</v>
      </c>
      <c r="Y494" s="126">
        <f t="shared" si="27"/>
        <v>-4.1694082718994073E-2</v>
      </c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  <c r="BD494" s="126"/>
      <c r="BE494" s="126"/>
      <c r="BF494" s="126"/>
      <c r="BG494" s="126"/>
      <c r="BH494" s="126"/>
      <c r="BI494" s="126"/>
      <c r="BJ494" s="126"/>
      <c r="BK494" s="126"/>
      <c r="BL494" s="126"/>
      <c r="BM494" s="126"/>
      <c r="BN494" s="126"/>
      <c r="BO494" s="126"/>
      <c r="BP494" s="126"/>
      <c r="BQ494" s="126"/>
      <c r="BR494" s="126"/>
      <c r="BS494" s="126"/>
      <c r="BT494" s="126"/>
      <c r="BU494" s="126"/>
      <c r="BV494" s="126"/>
      <c r="BW494" s="126"/>
      <c r="BX494" s="126"/>
      <c r="BY494" s="126"/>
      <c r="BZ494" s="126"/>
      <c r="CA494" s="126"/>
      <c r="CB494" s="126"/>
      <c r="CC494" s="126"/>
      <c r="CD494" s="126"/>
      <c r="CE494" s="126"/>
      <c r="CF494" s="126"/>
      <c r="CG494" s="126"/>
      <c r="CH494" s="126"/>
      <c r="CI494" s="126"/>
      <c r="CJ494" s="126"/>
      <c r="CK494" s="126"/>
      <c r="CL494" s="87"/>
      <c r="CM494" s="87"/>
      <c r="CN494" s="87"/>
      <c r="CO494" s="87"/>
      <c r="CP494" s="87"/>
      <c r="CQ494" s="87"/>
      <c r="CR494" s="87"/>
      <c r="CS494" s="87"/>
      <c r="CT494" s="87"/>
      <c r="CU494" s="87"/>
      <c r="CV494" s="87"/>
      <c r="CW494" s="87"/>
      <c r="CX494" s="87"/>
      <c r="CY494" s="87"/>
      <c r="CZ494" s="87"/>
      <c r="DA494" s="87"/>
      <c r="DB494" s="87"/>
      <c r="DC494" s="87"/>
      <c r="DD494" s="87"/>
      <c r="DE494" s="87"/>
      <c r="DF494" s="87"/>
      <c r="DG494" s="87"/>
      <c r="DH494" s="87"/>
      <c r="DI494" s="87"/>
      <c r="DJ494" s="87"/>
    </row>
    <row r="495" spans="1:114" ht="12.75" customHeight="1" x14ac:dyDescent="0.2">
      <c r="A495" s="107">
        <v>42527</v>
      </c>
      <c r="B495" s="109">
        <v>107.5</v>
      </c>
      <c r="C495" s="109">
        <v>84.879997000000003</v>
      </c>
      <c r="D495" s="109">
        <v>89.68</v>
      </c>
      <c r="E495" s="109">
        <v>106.230003</v>
      </c>
      <c r="F495" s="109">
        <v>36.060001</v>
      </c>
      <c r="G495" s="109">
        <v>34.200001</v>
      </c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89">
        <f t="shared" si="28"/>
        <v>0.26309524984056187</v>
      </c>
      <c r="V495" s="89"/>
      <c r="W495" s="126"/>
      <c r="X495" s="126">
        <f t="shared" si="29"/>
        <v>2.2434171155172322E-3</v>
      </c>
      <c r="Y495" s="126">
        <f t="shared" si="27"/>
        <v>-4.1662539463686275E-2</v>
      </c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  <c r="BD495" s="126"/>
      <c r="BE495" s="126"/>
      <c r="BF495" s="126"/>
      <c r="BG495" s="126"/>
      <c r="BH495" s="126"/>
      <c r="BI495" s="126"/>
      <c r="BJ495" s="126"/>
      <c r="BK495" s="126"/>
      <c r="BL495" s="126"/>
      <c r="BM495" s="126"/>
      <c r="BN495" s="126"/>
      <c r="BO495" s="126"/>
      <c r="BP495" s="126"/>
      <c r="BQ495" s="126"/>
      <c r="BR495" s="126"/>
      <c r="BS495" s="126"/>
      <c r="BT495" s="126"/>
      <c r="BU495" s="126"/>
      <c r="BV495" s="126"/>
      <c r="BW495" s="126"/>
      <c r="BX495" s="126"/>
      <c r="BY495" s="126"/>
      <c r="BZ495" s="126"/>
      <c r="CA495" s="126"/>
      <c r="CB495" s="126"/>
      <c r="CC495" s="126"/>
      <c r="CD495" s="126"/>
      <c r="CE495" s="126"/>
      <c r="CF495" s="126"/>
      <c r="CG495" s="126"/>
      <c r="CH495" s="126"/>
      <c r="CI495" s="126"/>
      <c r="CJ495" s="126"/>
      <c r="CK495" s="126"/>
      <c r="CL495" s="87"/>
      <c r="CM495" s="87"/>
      <c r="CN495" s="87"/>
      <c r="CO495" s="87"/>
      <c r="CP495" s="87"/>
      <c r="CQ495" s="87"/>
      <c r="CR495" s="87"/>
      <c r="CS495" s="87"/>
      <c r="CT495" s="87"/>
      <c r="CU495" s="87"/>
      <c r="CV495" s="87"/>
      <c r="CW495" s="87"/>
      <c r="CX495" s="87"/>
      <c r="CY495" s="87"/>
      <c r="CZ495" s="87"/>
      <c r="DA495" s="87"/>
      <c r="DB495" s="87"/>
      <c r="DC495" s="87"/>
      <c r="DD495" s="87"/>
      <c r="DE495" s="87"/>
      <c r="DF495" s="87"/>
      <c r="DG495" s="87"/>
      <c r="DH495" s="87"/>
      <c r="DI495" s="87"/>
      <c r="DJ495" s="87"/>
    </row>
    <row r="496" spans="1:114" ht="12.75" customHeight="1" x14ac:dyDescent="0.2">
      <c r="A496" s="107">
        <v>42534</v>
      </c>
      <c r="B496" s="109">
        <v>105.800003</v>
      </c>
      <c r="C496" s="109">
        <v>83.650002000000001</v>
      </c>
      <c r="D496" s="109">
        <v>88.389999000000003</v>
      </c>
      <c r="E496" s="109">
        <v>104.480003</v>
      </c>
      <c r="F496" s="109">
        <v>35.130001</v>
      </c>
      <c r="G496" s="109">
        <v>33.830002</v>
      </c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89">
        <f t="shared" si="28"/>
        <v>0.24479175199963188</v>
      </c>
      <c r="V496" s="89"/>
      <c r="W496" s="126"/>
      <c r="X496" s="126">
        <f t="shared" si="29"/>
        <v>-1.449098778832425E-2</v>
      </c>
      <c r="Y496" s="126">
        <f t="shared" si="27"/>
        <v>-4.1942188516353236E-2</v>
      </c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  <c r="BD496" s="126"/>
      <c r="BE496" s="126"/>
      <c r="BF496" s="126"/>
      <c r="BG496" s="126"/>
      <c r="BH496" s="126"/>
      <c r="BI496" s="126"/>
      <c r="BJ496" s="126"/>
      <c r="BK496" s="126"/>
      <c r="BL496" s="126"/>
      <c r="BM496" s="126"/>
      <c r="BN496" s="126"/>
      <c r="BO496" s="126"/>
      <c r="BP496" s="126"/>
      <c r="BQ496" s="126"/>
      <c r="BR496" s="126"/>
      <c r="BS496" s="126"/>
      <c r="BT496" s="126"/>
      <c r="BU496" s="126"/>
      <c r="BV496" s="126"/>
      <c r="BW496" s="126"/>
      <c r="BX496" s="126"/>
      <c r="BY496" s="126"/>
      <c r="BZ496" s="126"/>
      <c r="CA496" s="126"/>
      <c r="CB496" s="126"/>
      <c r="CC496" s="126"/>
      <c r="CD496" s="126"/>
      <c r="CE496" s="126"/>
      <c r="CF496" s="126"/>
      <c r="CG496" s="126"/>
      <c r="CH496" s="126"/>
      <c r="CI496" s="126"/>
      <c r="CJ496" s="126"/>
      <c r="CK496" s="126"/>
      <c r="CL496" s="87"/>
      <c r="CM496" s="87"/>
      <c r="CN496" s="87"/>
      <c r="CO496" s="87"/>
      <c r="CP496" s="87"/>
      <c r="CQ496" s="87"/>
      <c r="CR496" s="87"/>
      <c r="CS496" s="87"/>
      <c r="CT496" s="87"/>
      <c r="CU496" s="87"/>
      <c r="CV496" s="87"/>
      <c r="CW496" s="87"/>
      <c r="CX496" s="87"/>
      <c r="CY496" s="87"/>
      <c r="CZ496" s="87"/>
      <c r="DA496" s="87"/>
      <c r="DB496" s="87"/>
      <c r="DC496" s="87"/>
      <c r="DD496" s="87"/>
      <c r="DE496" s="87"/>
      <c r="DF496" s="87"/>
      <c r="DG496" s="87"/>
      <c r="DH496" s="87"/>
      <c r="DI496" s="87"/>
      <c r="DJ496" s="87"/>
    </row>
    <row r="497" spans="1:114" ht="12.75" customHeight="1" x14ac:dyDescent="0.2">
      <c r="A497" s="107">
        <v>42541</v>
      </c>
      <c r="B497" s="109">
        <v>104.050003</v>
      </c>
      <c r="C497" s="109">
        <v>82.330001999999993</v>
      </c>
      <c r="D497" s="109">
        <v>86.889999000000003</v>
      </c>
      <c r="E497" s="109">
        <v>102.800003</v>
      </c>
      <c r="F497" s="109">
        <v>34.080002</v>
      </c>
      <c r="G497" s="109">
        <v>33.479999999999997</v>
      </c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89">
        <f t="shared" si="28"/>
        <v>0.22514889397986138</v>
      </c>
      <c r="V497" s="89"/>
      <c r="W497" s="126"/>
      <c r="X497" s="126">
        <f t="shared" si="29"/>
        <v>-1.578003548643081E-2</v>
      </c>
      <c r="Y497" s="126">
        <f t="shared" si="27"/>
        <v>-4.1963750740491343E-2</v>
      </c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  <c r="BD497" s="126"/>
      <c r="BE497" s="126"/>
      <c r="BF497" s="126"/>
      <c r="BG497" s="126"/>
      <c r="BH497" s="126"/>
      <c r="BI497" s="126"/>
      <c r="BJ497" s="126"/>
      <c r="BK497" s="126"/>
      <c r="BL497" s="126"/>
      <c r="BM497" s="126"/>
      <c r="BN497" s="126"/>
      <c r="BO497" s="126"/>
      <c r="BP497" s="126"/>
      <c r="BQ497" s="126"/>
      <c r="BR497" s="126"/>
      <c r="BS497" s="126"/>
      <c r="BT497" s="126"/>
      <c r="BU497" s="126"/>
      <c r="BV497" s="126"/>
      <c r="BW497" s="126"/>
      <c r="BX497" s="126"/>
      <c r="BY497" s="126"/>
      <c r="BZ497" s="126"/>
      <c r="CA497" s="126"/>
      <c r="CB497" s="126"/>
      <c r="CC497" s="126"/>
      <c r="CD497" s="126"/>
      <c r="CE497" s="126"/>
      <c r="CF497" s="126"/>
      <c r="CG497" s="126"/>
      <c r="CH497" s="126"/>
      <c r="CI497" s="126"/>
      <c r="CJ497" s="126"/>
      <c r="CK497" s="126"/>
      <c r="CL497" s="87"/>
      <c r="CM497" s="87"/>
      <c r="CN497" s="87"/>
      <c r="CO497" s="87"/>
      <c r="CP497" s="87"/>
      <c r="CQ497" s="87"/>
      <c r="CR497" s="87"/>
      <c r="CS497" s="87"/>
      <c r="CT497" s="87"/>
      <c r="CU497" s="87"/>
      <c r="CV497" s="87"/>
      <c r="CW497" s="87"/>
      <c r="CX497" s="87"/>
      <c r="CY497" s="87"/>
      <c r="CZ497" s="87"/>
      <c r="DA497" s="87"/>
      <c r="DB497" s="87"/>
      <c r="DC497" s="87"/>
      <c r="DD497" s="87"/>
      <c r="DE497" s="87"/>
      <c r="DF497" s="87"/>
      <c r="DG497" s="87"/>
      <c r="DH497" s="87"/>
      <c r="DI497" s="87"/>
      <c r="DJ497" s="87"/>
    </row>
    <row r="498" spans="1:114" ht="12.75" customHeight="1" x14ac:dyDescent="0.2">
      <c r="A498" s="107">
        <v>42548</v>
      </c>
      <c r="B498" s="109">
        <v>107.370003</v>
      </c>
      <c r="C498" s="109">
        <v>85.019997000000004</v>
      </c>
      <c r="D498" s="109">
        <v>89.279999000000004</v>
      </c>
      <c r="E498" s="109">
        <v>105.66999800000001</v>
      </c>
      <c r="F498" s="109">
        <v>35.439999</v>
      </c>
      <c r="G498" s="109">
        <v>35.490001999999997</v>
      </c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89">
        <f t="shared" si="28"/>
        <v>0.26517858326690114</v>
      </c>
      <c r="V498" s="89"/>
      <c r="W498" s="126"/>
      <c r="X498" s="126">
        <f t="shared" si="29"/>
        <v>3.2673326061622321E-2</v>
      </c>
      <c r="Y498" s="126">
        <f t="shared" si="27"/>
        <v>-4.1155315897694333E-2</v>
      </c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  <c r="BD498" s="126"/>
      <c r="BE498" s="126"/>
      <c r="BF498" s="126"/>
      <c r="BG498" s="126"/>
      <c r="BH498" s="126"/>
      <c r="BI498" s="126"/>
      <c r="BJ498" s="126"/>
      <c r="BK498" s="126"/>
      <c r="BL498" s="126"/>
      <c r="BM498" s="126"/>
      <c r="BN498" s="126"/>
      <c r="BO498" s="126"/>
      <c r="BP498" s="126"/>
      <c r="BQ498" s="126"/>
      <c r="BR498" s="126"/>
      <c r="BS498" s="126"/>
      <c r="BT498" s="126"/>
      <c r="BU498" s="126"/>
      <c r="BV498" s="126"/>
      <c r="BW498" s="126"/>
      <c r="BX498" s="126"/>
      <c r="BY498" s="126"/>
      <c r="BZ498" s="126"/>
      <c r="CA498" s="126"/>
      <c r="CB498" s="126"/>
      <c r="CC498" s="126"/>
      <c r="CD498" s="126"/>
      <c r="CE498" s="126"/>
      <c r="CF498" s="126"/>
      <c r="CG498" s="126"/>
      <c r="CH498" s="126"/>
      <c r="CI498" s="126"/>
      <c r="CJ498" s="126"/>
      <c r="CK498" s="126"/>
      <c r="CL498" s="87"/>
      <c r="CM498" s="87"/>
      <c r="CN498" s="87"/>
      <c r="CO498" s="87"/>
      <c r="CP498" s="87"/>
      <c r="CQ498" s="87"/>
      <c r="CR498" s="87"/>
      <c r="CS498" s="87"/>
      <c r="CT498" s="87"/>
      <c r="CU498" s="87"/>
      <c r="CV498" s="87"/>
      <c r="CW498" s="87"/>
      <c r="CX498" s="87"/>
      <c r="CY498" s="87"/>
      <c r="CZ498" s="87"/>
      <c r="DA498" s="87"/>
      <c r="DB498" s="87"/>
      <c r="DC498" s="87"/>
      <c r="DD498" s="87"/>
      <c r="DE498" s="87"/>
      <c r="DF498" s="87"/>
      <c r="DG498" s="87"/>
      <c r="DH498" s="87"/>
      <c r="DI498" s="87"/>
      <c r="DJ498" s="87"/>
    </row>
    <row r="499" spans="1:114" ht="12.75" customHeight="1" x14ac:dyDescent="0.2">
      <c r="A499" s="107">
        <v>42556</v>
      </c>
      <c r="B499" s="109">
        <v>108.839996</v>
      </c>
      <c r="C499" s="109">
        <v>85.82</v>
      </c>
      <c r="D499" s="109">
        <v>90.099997999999999</v>
      </c>
      <c r="E499" s="109">
        <v>106.629997</v>
      </c>
      <c r="F499" s="109">
        <v>35.080002</v>
      </c>
      <c r="G499" s="109">
        <v>35.409999999999997</v>
      </c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89">
        <f t="shared" si="28"/>
        <v>0.27708339034598461</v>
      </c>
      <c r="V499" s="89"/>
      <c r="W499" s="126"/>
      <c r="X499" s="126">
        <f t="shared" si="29"/>
        <v>9.4095863117942269E-3</v>
      </c>
      <c r="Y499" s="126">
        <f t="shared" si="27"/>
        <v>-4.1542939586545646E-2</v>
      </c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  <c r="BD499" s="126"/>
      <c r="BE499" s="126"/>
      <c r="BF499" s="126"/>
      <c r="BG499" s="126"/>
      <c r="BH499" s="126"/>
      <c r="BI499" s="126"/>
      <c r="BJ499" s="126"/>
      <c r="BK499" s="126"/>
      <c r="BL499" s="126"/>
      <c r="BM499" s="126"/>
      <c r="BN499" s="126"/>
      <c r="BO499" s="126"/>
      <c r="BP499" s="126"/>
      <c r="BQ499" s="126"/>
      <c r="BR499" s="126"/>
      <c r="BS499" s="126"/>
      <c r="BT499" s="126"/>
      <c r="BU499" s="126"/>
      <c r="BV499" s="126"/>
      <c r="BW499" s="126"/>
      <c r="BX499" s="126"/>
      <c r="BY499" s="126"/>
      <c r="BZ499" s="126"/>
      <c r="CA499" s="126"/>
      <c r="CB499" s="126"/>
      <c r="CC499" s="126"/>
      <c r="CD499" s="126"/>
      <c r="CE499" s="126"/>
      <c r="CF499" s="126"/>
      <c r="CG499" s="126"/>
      <c r="CH499" s="126"/>
      <c r="CI499" s="126"/>
      <c r="CJ499" s="126"/>
      <c r="CK499" s="126"/>
      <c r="CL499" s="87"/>
      <c r="CM499" s="87"/>
      <c r="CN499" s="87"/>
      <c r="CO499" s="87"/>
      <c r="CP499" s="87"/>
      <c r="CQ499" s="87"/>
      <c r="CR499" s="87"/>
      <c r="CS499" s="87"/>
      <c r="CT499" s="87"/>
      <c r="CU499" s="87"/>
      <c r="CV499" s="87"/>
      <c r="CW499" s="87"/>
      <c r="CX499" s="87"/>
      <c r="CY499" s="87"/>
      <c r="CZ499" s="87"/>
      <c r="DA499" s="87"/>
      <c r="DB499" s="87"/>
      <c r="DC499" s="87"/>
      <c r="DD499" s="87"/>
      <c r="DE499" s="87"/>
      <c r="DF499" s="87"/>
      <c r="DG499" s="87"/>
      <c r="DH499" s="87"/>
      <c r="DI499" s="87"/>
      <c r="DJ499" s="87"/>
    </row>
    <row r="500" spans="1:114" ht="12.75" customHeight="1" x14ac:dyDescent="0.2">
      <c r="A500" s="107">
        <v>42562</v>
      </c>
      <c r="B500" s="109">
        <v>110.550003</v>
      </c>
      <c r="C500" s="109">
        <v>87.419998000000007</v>
      </c>
      <c r="D500" s="109">
        <v>91.830001999999993</v>
      </c>
      <c r="E500" s="109">
        <v>109.290001</v>
      </c>
      <c r="F500" s="109">
        <v>36.159999999999997</v>
      </c>
      <c r="G500" s="109">
        <v>36.560001</v>
      </c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89">
        <f t="shared" si="28"/>
        <v>0.30089288545652781</v>
      </c>
      <c r="V500" s="89"/>
      <c r="W500" s="126"/>
      <c r="X500" s="126">
        <f t="shared" si="29"/>
        <v>1.8643649498951476E-2</v>
      </c>
      <c r="Y500" s="126">
        <f t="shared" si="27"/>
        <v>-4.1388963815676916E-2</v>
      </c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  <c r="BD500" s="126"/>
      <c r="BE500" s="126"/>
      <c r="BF500" s="126"/>
      <c r="BG500" s="126"/>
      <c r="BH500" s="126"/>
      <c r="BI500" s="126"/>
      <c r="BJ500" s="126"/>
      <c r="BK500" s="126"/>
      <c r="BL500" s="126"/>
      <c r="BM500" s="126"/>
      <c r="BN500" s="126"/>
      <c r="BO500" s="126"/>
      <c r="BP500" s="126"/>
      <c r="BQ500" s="126"/>
      <c r="BR500" s="126"/>
      <c r="BS500" s="126"/>
      <c r="BT500" s="126"/>
      <c r="BU500" s="126"/>
      <c r="BV500" s="126"/>
      <c r="BW500" s="126"/>
      <c r="BX500" s="126"/>
      <c r="BY500" s="126"/>
      <c r="BZ500" s="126"/>
      <c r="CA500" s="126"/>
      <c r="CB500" s="126"/>
      <c r="CC500" s="126"/>
      <c r="CD500" s="126"/>
      <c r="CE500" s="126"/>
      <c r="CF500" s="126"/>
      <c r="CG500" s="126"/>
      <c r="CH500" s="126"/>
      <c r="CI500" s="126"/>
      <c r="CJ500" s="126"/>
      <c r="CK500" s="126"/>
      <c r="CL500" s="87"/>
      <c r="CM500" s="87"/>
      <c r="CN500" s="87"/>
      <c r="CO500" s="87"/>
      <c r="CP500" s="87"/>
      <c r="CQ500" s="87"/>
      <c r="CR500" s="87"/>
      <c r="CS500" s="87"/>
      <c r="CT500" s="87"/>
      <c r="CU500" s="87"/>
      <c r="CV500" s="87"/>
      <c r="CW500" s="87"/>
      <c r="CX500" s="87"/>
      <c r="CY500" s="87"/>
      <c r="CZ500" s="87"/>
      <c r="DA500" s="87"/>
      <c r="DB500" s="87"/>
      <c r="DC500" s="87"/>
      <c r="DD500" s="87"/>
      <c r="DE500" s="87"/>
      <c r="DF500" s="87"/>
      <c r="DG500" s="87"/>
      <c r="DH500" s="87"/>
      <c r="DI500" s="87"/>
      <c r="DJ500" s="87"/>
    </row>
    <row r="501" spans="1:114" ht="12.75" customHeight="1" x14ac:dyDescent="0.2">
      <c r="A501" s="107">
        <v>42569</v>
      </c>
      <c r="B501" s="109">
        <v>111.32</v>
      </c>
      <c r="C501" s="109">
        <v>87.879997000000003</v>
      </c>
      <c r="D501" s="109">
        <v>92.589995999999999</v>
      </c>
      <c r="E501" s="109">
        <v>109.790001</v>
      </c>
      <c r="F501" s="109">
        <v>36.139999000000003</v>
      </c>
      <c r="G501" s="109">
        <v>36.889999000000003</v>
      </c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89">
        <f t="shared" si="28"/>
        <v>0.30773810897640375</v>
      </c>
      <c r="V501" s="89"/>
      <c r="W501" s="126"/>
      <c r="X501" s="126">
        <f t="shared" si="29"/>
        <v>5.2619424676718651E-3</v>
      </c>
      <c r="Y501" s="126">
        <f t="shared" si="27"/>
        <v>-4.1612150478567707E-2</v>
      </c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  <c r="BD501" s="126"/>
      <c r="BE501" s="126"/>
      <c r="BF501" s="126"/>
      <c r="BG501" s="126"/>
      <c r="BH501" s="126"/>
      <c r="BI501" s="126"/>
      <c r="BJ501" s="126"/>
      <c r="BK501" s="126"/>
      <c r="BL501" s="126"/>
      <c r="BM501" s="126"/>
      <c r="BN501" s="126"/>
      <c r="BO501" s="126"/>
      <c r="BP501" s="126"/>
      <c r="BQ501" s="126"/>
      <c r="BR501" s="126"/>
      <c r="BS501" s="126"/>
      <c r="BT501" s="126"/>
      <c r="BU501" s="126"/>
      <c r="BV501" s="126"/>
      <c r="BW501" s="126"/>
      <c r="BX501" s="126"/>
      <c r="BY501" s="126"/>
      <c r="BZ501" s="126"/>
      <c r="CA501" s="126"/>
      <c r="CB501" s="126"/>
      <c r="CC501" s="126"/>
      <c r="CD501" s="126"/>
      <c r="CE501" s="126"/>
      <c r="CF501" s="126"/>
      <c r="CG501" s="126"/>
      <c r="CH501" s="126"/>
      <c r="CI501" s="126"/>
      <c r="CJ501" s="126"/>
      <c r="CK501" s="126"/>
      <c r="CL501" s="87"/>
      <c r="CM501" s="87"/>
      <c r="CN501" s="87"/>
      <c r="CO501" s="87"/>
      <c r="CP501" s="87"/>
      <c r="CQ501" s="87"/>
      <c r="CR501" s="87"/>
      <c r="CS501" s="87"/>
      <c r="CT501" s="87"/>
      <c r="CU501" s="87"/>
      <c r="CV501" s="87"/>
      <c r="CW501" s="87"/>
      <c r="CX501" s="87"/>
      <c r="CY501" s="87"/>
      <c r="CZ501" s="87"/>
      <c r="DA501" s="87"/>
      <c r="DB501" s="87"/>
      <c r="DC501" s="87"/>
      <c r="DD501" s="87"/>
      <c r="DE501" s="87"/>
      <c r="DF501" s="87"/>
      <c r="DG501" s="87"/>
      <c r="DH501" s="87"/>
      <c r="DI501" s="87"/>
      <c r="DJ501" s="87"/>
    </row>
    <row r="502" spans="1:114" ht="12.75" customHeight="1" x14ac:dyDescent="0.2">
      <c r="A502" s="107">
        <v>42576</v>
      </c>
      <c r="B502" s="109">
        <v>111.41999800000001</v>
      </c>
      <c r="C502" s="109">
        <v>87.379997000000003</v>
      </c>
      <c r="D502" s="109">
        <v>92.809997999999993</v>
      </c>
      <c r="E502" s="109">
        <v>110.199997</v>
      </c>
      <c r="F502" s="109">
        <v>36.830002</v>
      </c>
      <c r="G502" s="109">
        <v>37.040000999999997</v>
      </c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89">
        <f t="shared" si="28"/>
        <v>0.3002976324537634</v>
      </c>
      <c r="V502" s="89"/>
      <c r="W502" s="126"/>
      <c r="X502" s="126">
        <f t="shared" si="29"/>
        <v>-5.6895768897216037E-3</v>
      </c>
      <c r="Y502" s="126">
        <f t="shared" si="27"/>
        <v>-4.1795045070056915E-2</v>
      </c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  <c r="BD502" s="126"/>
      <c r="BE502" s="126"/>
      <c r="BF502" s="126"/>
      <c r="BG502" s="126"/>
      <c r="BH502" s="126"/>
      <c r="BI502" s="126"/>
      <c r="BJ502" s="126"/>
      <c r="BK502" s="126"/>
      <c r="BL502" s="126"/>
      <c r="BM502" s="126"/>
      <c r="BN502" s="126"/>
      <c r="BO502" s="126"/>
      <c r="BP502" s="126"/>
      <c r="BQ502" s="126"/>
      <c r="BR502" s="126"/>
      <c r="BS502" s="126"/>
      <c r="BT502" s="126"/>
      <c r="BU502" s="126"/>
      <c r="BV502" s="126"/>
      <c r="BW502" s="126"/>
      <c r="BX502" s="126"/>
      <c r="BY502" s="126"/>
      <c r="BZ502" s="126"/>
      <c r="CA502" s="126"/>
      <c r="CB502" s="126"/>
      <c r="CC502" s="126"/>
      <c r="CD502" s="126"/>
      <c r="CE502" s="126"/>
      <c r="CF502" s="126"/>
      <c r="CG502" s="126"/>
      <c r="CH502" s="126"/>
      <c r="CI502" s="126"/>
      <c r="CJ502" s="126"/>
      <c r="CK502" s="126"/>
      <c r="CL502" s="87"/>
      <c r="CM502" s="87"/>
      <c r="CN502" s="87"/>
      <c r="CO502" s="87"/>
      <c r="CP502" s="87"/>
      <c r="CQ502" s="87"/>
      <c r="CR502" s="87"/>
      <c r="CS502" s="87"/>
      <c r="CT502" s="87"/>
      <c r="CU502" s="87"/>
      <c r="CV502" s="87"/>
      <c r="CW502" s="87"/>
      <c r="CX502" s="87"/>
      <c r="CY502" s="87"/>
      <c r="CZ502" s="87"/>
      <c r="DA502" s="87"/>
      <c r="DB502" s="87"/>
      <c r="DC502" s="87"/>
      <c r="DD502" s="87"/>
      <c r="DE502" s="87"/>
      <c r="DF502" s="87"/>
      <c r="DG502" s="87"/>
      <c r="DH502" s="87"/>
      <c r="DI502" s="87"/>
      <c r="DJ502" s="87"/>
    </row>
    <row r="503" spans="1:114" ht="12.75" customHeight="1" x14ac:dyDescent="0.2">
      <c r="A503" s="107">
        <v>42583</v>
      </c>
      <c r="B503" s="109">
        <v>111.889999</v>
      </c>
      <c r="C503" s="109">
        <v>87.809997999999993</v>
      </c>
      <c r="D503" s="109">
        <v>92.860000999999997</v>
      </c>
      <c r="E503" s="109">
        <v>110.599998</v>
      </c>
      <c r="F503" s="109">
        <v>36.639999000000003</v>
      </c>
      <c r="G503" s="109">
        <v>37.490001999999997</v>
      </c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89">
        <f t="shared" si="28"/>
        <v>0.30669645714418703</v>
      </c>
      <c r="V503" s="89"/>
      <c r="W503" s="126"/>
      <c r="X503" s="126">
        <f t="shared" si="29"/>
        <v>4.9210461749042977E-3</v>
      </c>
      <c r="Y503" s="126">
        <f t="shared" si="27"/>
        <v>-4.1617840322713352E-2</v>
      </c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  <c r="BD503" s="126"/>
      <c r="BE503" s="126"/>
      <c r="BF503" s="126"/>
      <c r="BG503" s="126"/>
      <c r="BH503" s="126"/>
      <c r="BI503" s="126"/>
      <c r="BJ503" s="126"/>
      <c r="BK503" s="126"/>
      <c r="BL503" s="126"/>
      <c r="BM503" s="126"/>
      <c r="BN503" s="126"/>
      <c r="BO503" s="126"/>
      <c r="BP503" s="126"/>
      <c r="BQ503" s="126"/>
      <c r="BR503" s="126"/>
      <c r="BS503" s="126"/>
      <c r="BT503" s="126"/>
      <c r="BU503" s="126"/>
      <c r="BV503" s="126"/>
      <c r="BW503" s="126"/>
      <c r="BX503" s="126"/>
      <c r="BY503" s="126"/>
      <c r="BZ503" s="126"/>
      <c r="CA503" s="126"/>
      <c r="CB503" s="126"/>
      <c r="CC503" s="126"/>
      <c r="CD503" s="126"/>
      <c r="CE503" s="126"/>
      <c r="CF503" s="126"/>
      <c r="CG503" s="126"/>
      <c r="CH503" s="126"/>
      <c r="CI503" s="126"/>
      <c r="CJ503" s="126"/>
      <c r="CK503" s="126"/>
      <c r="CL503" s="87"/>
      <c r="CM503" s="87"/>
      <c r="CN503" s="87"/>
      <c r="CO503" s="87"/>
      <c r="CP503" s="87"/>
      <c r="CQ503" s="87"/>
      <c r="CR503" s="87"/>
      <c r="CS503" s="87"/>
      <c r="CT503" s="87"/>
      <c r="CU503" s="87"/>
      <c r="CV503" s="87"/>
      <c r="CW503" s="87"/>
      <c r="CX503" s="87"/>
      <c r="CY503" s="87"/>
      <c r="CZ503" s="87"/>
      <c r="DA503" s="87"/>
      <c r="DB503" s="87"/>
      <c r="DC503" s="87"/>
      <c r="DD503" s="87"/>
      <c r="DE503" s="87"/>
      <c r="DF503" s="87"/>
      <c r="DG503" s="87"/>
      <c r="DH503" s="87"/>
      <c r="DI503" s="87"/>
      <c r="DJ503" s="87"/>
    </row>
    <row r="504" spans="1:114" ht="12.75" customHeight="1" x14ac:dyDescent="0.2">
      <c r="A504" s="107">
        <v>42590</v>
      </c>
      <c r="B504" s="109">
        <v>112.040001</v>
      </c>
      <c r="C504" s="109">
        <v>87.919998000000007</v>
      </c>
      <c r="D504" s="109">
        <v>93.279999000000004</v>
      </c>
      <c r="E504" s="109">
        <v>110.260002</v>
      </c>
      <c r="F504" s="109">
        <v>37.369999</v>
      </c>
      <c r="G504" s="109">
        <v>38.18</v>
      </c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89">
        <f t="shared" si="28"/>
        <v>0.30833336197916816</v>
      </c>
      <c r="V504" s="89"/>
      <c r="W504" s="126"/>
      <c r="X504" s="126">
        <f t="shared" si="29"/>
        <v>1.2527047318691142E-3</v>
      </c>
      <c r="Y504" s="126">
        <f t="shared" si="27"/>
        <v>-4.1679081243300359E-2</v>
      </c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  <c r="BD504" s="126"/>
      <c r="BE504" s="126"/>
      <c r="BF504" s="126"/>
      <c r="BG504" s="126"/>
      <c r="BH504" s="126"/>
      <c r="BI504" s="126"/>
      <c r="BJ504" s="126"/>
      <c r="BK504" s="126"/>
      <c r="BL504" s="126"/>
      <c r="BM504" s="126"/>
      <c r="BN504" s="126"/>
      <c r="BO504" s="126"/>
      <c r="BP504" s="126"/>
      <c r="BQ504" s="126"/>
      <c r="BR504" s="126"/>
      <c r="BS504" s="126"/>
      <c r="BT504" s="126"/>
      <c r="BU504" s="126"/>
      <c r="BV504" s="126"/>
      <c r="BW504" s="126"/>
      <c r="BX504" s="126"/>
      <c r="BY504" s="126"/>
      <c r="BZ504" s="126"/>
      <c r="CA504" s="126"/>
      <c r="CB504" s="126"/>
      <c r="CC504" s="126"/>
      <c r="CD504" s="126"/>
      <c r="CE504" s="126"/>
      <c r="CF504" s="126"/>
      <c r="CG504" s="126"/>
      <c r="CH504" s="126"/>
      <c r="CI504" s="126"/>
      <c r="CJ504" s="126"/>
      <c r="CK504" s="126"/>
      <c r="CL504" s="87"/>
      <c r="CM504" s="87"/>
      <c r="CN504" s="87"/>
      <c r="CO504" s="87"/>
      <c r="CP504" s="87"/>
      <c r="CQ504" s="87"/>
      <c r="CR504" s="87"/>
      <c r="CS504" s="87"/>
      <c r="CT504" s="87"/>
      <c r="CU504" s="87"/>
      <c r="CV504" s="87"/>
      <c r="CW504" s="87"/>
      <c r="CX504" s="87"/>
      <c r="CY504" s="87"/>
      <c r="CZ504" s="87"/>
      <c r="DA504" s="87"/>
      <c r="DB504" s="87"/>
      <c r="DC504" s="87"/>
      <c r="DD504" s="87"/>
      <c r="DE504" s="87"/>
      <c r="DF504" s="87"/>
      <c r="DG504" s="87"/>
      <c r="DH504" s="87"/>
      <c r="DI504" s="87"/>
      <c r="DJ504" s="87"/>
    </row>
    <row r="505" spans="1:114" ht="12.75" customHeight="1" x14ac:dyDescent="0.2">
      <c r="A505" s="107">
        <v>42597</v>
      </c>
      <c r="B505" s="109">
        <v>112.139999</v>
      </c>
      <c r="C505" s="109">
        <v>88.080001999999993</v>
      </c>
      <c r="D505" s="109">
        <v>93.93</v>
      </c>
      <c r="E505" s="109">
        <v>110.970001</v>
      </c>
      <c r="F505" s="109">
        <v>37.349997999999999</v>
      </c>
      <c r="G505" s="109">
        <v>38.340000000000003</v>
      </c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89">
        <f t="shared" si="28"/>
        <v>0.31071437399022495</v>
      </c>
      <c r="V505" s="89"/>
      <c r="W505" s="126"/>
      <c r="X505" s="126">
        <f t="shared" si="29"/>
        <v>1.8198817520445054E-3</v>
      </c>
      <c r="Y505" s="126">
        <f t="shared" si="27"/>
        <v>-4.1669610955453219E-2</v>
      </c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  <c r="BD505" s="126"/>
      <c r="BE505" s="126"/>
      <c r="BF505" s="126"/>
      <c r="BG505" s="126"/>
      <c r="BH505" s="126"/>
      <c r="BI505" s="126"/>
      <c r="BJ505" s="126"/>
      <c r="BK505" s="126"/>
      <c r="BL505" s="126"/>
      <c r="BM505" s="126"/>
      <c r="BN505" s="126"/>
      <c r="BO505" s="126"/>
      <c r="BP505" s="126"/>
      <c r="BQ505" s="126"/>
      <c r="BR505" s="126"/>
      <c r="BS505" s="126"/>
      <c r="BT505" s="126"/>
      <c r="BU505" s="126"/>
      <c r="BV505" s="126"/>
      <c r="BW505" s="126"/>
      <c r="BX505" s="126"/>
      <c r="BY505" s="126"/>
      <c r="BZ505" s="126"/>
      <c r="CA505" s="126"/>
      <c r="CB505" s="126"/>
      <c r="CC505" s="126"/>
      <c r="CD505" s="126"/>
      <c r="CE505" s="126"/>
      <c r="CF505" s="126"/>
      <c r="CG505" s="126"/>
      <c r="CH505" s="126"/>
      <c r="CI505" s="126"/>
      <c r="CJ505" s="126"/>
      <c r="CK505" s="126"/>
      <c r="CL505" s="87"/>
      <c r="CM505" s="87"/>
      <c r="CN505" s="87"/>
      <c r="CO505" s="87"/>
      <c r="CP505" s="87"/>
      <c r="CQ505" s="87"/>
      <c r="CR505" s="87"/>
      <c r="CS505" s="87"/>
      <c r="CT505" s="87"/>
      <c r="CU505" s="87"/>
      <c r="CV505" s="87"/>
      <c r="CW505" s="87"/>
      <c r="CX505" s="87"/>
      <c r="CY505" s="87"/>
      <c r="CZ505" s="87"/>
      <c r="DA505" s="87"/>
      <c r="DB505" s="87"/>
      <c r="DC505" s="87"/>
      <c r="DD505" s="87"/>
      <c r="DE505" s="87"/>
      <c r="DF505" s="87"/>
      <c r="DG505" s="87"/>
      <c r="DH505" s="87"/>
      <c r="DI505" s="87"/>
      <c r="DJ505" s="87"/>
    </row>
    <row r="506" spans="1:114" ht="12.75" customHeight="1" x14ac:dyDescent="0.2">
      <c r="A506" s="107">
        <v>42604</v>
      </c>
      <c r="B506" s="109">
        <v>111.540001</v>
      </c>
      <c r="C506" s="109">
        <v>87.599997999999999</v>
      </c>
      <c r="D506" s="109">
        <v>93.389999000000003</v>
      </c>
      <c r="E506" s="109">
        <v>110.639999</v>
      </c>
      <c r="F506" s="109">
        <v>37.049999</v>
      </c>
      <c r="G506" s="109">
        <v>37.470001000000003</v>
      </c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89">
        <f t="shared" si="28"/>
        <v>0.30357145700467814</v>
      </c>
      <c r="V506" s="89"/>
      <c r="W506" s="126"/>
      <c r="X506" s="126">
        <f t="shared" si="29"/>
        <v>-5.4496365701717231E-3</v>
      </c>
      <c r="Y506" s="126">
        <f t="shared" si="27"/>
        <v>-4.1791035661025294E-2</v>
      </c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  <c r="BD506" s="126"/>
      <c r="BE506" s="126"/>
      <c r="BF506" s="126"/>
      <c r="BG506" s="126"/>
      <c r="BH506" s="126"/>
      <c r="BI506" s="126"/>
      <c r="BJ506" s="126"/>
      <c r="BK506" s="126"/>
      <c r="BL506" s="126"/>
      <c r="BM506" s="126"/>
      <c r="BN506" s="126"/>
      <c r="BO506" s="126"/>
      <c r="BP506" s="126"/>
      <c r="BQ506" s="126"/>
      <c r="BR506" s="126"/>
      <c r="BS506" s="126"/>
      <c r="BT506" s="126"/>
      <c r="BU506" s="126"/>
      <c r="BV506" s="126"/>
      <c r="BW506" s="126"/>
      <c r="BX506" s="126"/>
      <c r="BY506" s="126"/>
      <c r="BZ506" s="126"/>
      <c r="CA506" s="126"/>
      <c r="CB506" s="126"/>
      <c r="CC506" s="126"/>
      <c r="CD506" s="126"/>
      <c r="CE506" s="126"/>
      <c r="CF506" s="126"/>
      <c r="CG506" s="126"/>
      <c r="CH506" s="126"/>
      <c r="CI506" s="126"/>
      <c r="CJ506" s="126"/>
      <c r="CK506" s="126"/>
      <c r="CL506" s="87"/>
      <c r="CM506" s="87"/>
      <c r="CN506" s="87"/>
      <c r="CO506" s="87"/>
      <c r="CP506" s="87"/>
      <c r="CQ506" s="87"/>
      <c r="CR506" s="87"/>
      <c r="CS506" s="87"/>
      <c r="CT506" s="87"/>
      <c r="CU506" s="87"/>
      <c r="CV506" s="87"/>
      <c r="CW506" s="87"/>
      <c r="CX506" s="87"/>
      <c r="CY506" s="87"/>
      <c r="CZ506" s="87"/>
      <c r="DA506" s="87"/>
      <c r="DB506" s="87"/>
      <c r="DC506" s="87"/>
      <c r="DD506" s="87"/>
      <c r="DE506" s="87"/>
      <c r="DF506" s="87"/>
      <c r="DG506" s="87"/>
      <c r="DH506" s="87"/>
      <c r="DI506" s="87"/>
      <c r="DJ506" s="87"/>
    </row>
    <row r="507" spans="1:114" ht="12.75" customHeight="1" x14ac:dyDescent="0.2">
      <c r="A507" s="107">
        <v>42611</v>
      </c>
      <c r="B507" s="109">
        <v>112.279999</v>
      </c>
      <c r="C507" s="109">
        <v>88.330001999999993</v>
      </c>
      <c r="D507" s="109">
        <v>94.300003000000004</v>
      </c>
      <c r="E507" s="109">
        <v>111.989998</v>
      </c>
      <c r="F507" s="109">
        <v>37.669998</v>
      </c>
      <c r="G507" s="109">
        <v>38.099997999999999</v>
      </c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89">
        <f t="shared" si="28"/>
        <v>0.31443461225154512</v>
      </c>
      <c r="V507" s="89"/>
      <c r="W507" s="126"/>
      <c r="X507" s="126">
        <f t="shared" si="29"/>
        <v>8.3333791856934347E-3</v>
      </c>
      <c r="Y507" s="126">
        <f t="shared" si="27"/>
        <v>-4.1560895062500054E-2</v>
      </c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  <c r="BD507" s="126"/>
      <c r="BE507" s="126"/>
      <c r="BF507" s="126"/>
      <c r="BG507" s="126"/>
      <c r="BH507" s="126"/>
      <c r="BI507" s="126"/>
      <c r="BJ507" s="126"/>
      <c r="BK507" s="126"/>
      <c r="BL507" s="126"/>
      <c r="BM507" s="126"/>
      <c r="BN507" s="126"/>
      <c r="BO507" s="126"/>
      <c r="BP507" s="126"/>
      <c r="BQ507" s="126"/>
      <c r="BR507" s="126"/>
      <c r="BS507" s="126"/>
      <c r="BT507" s="126"/>
      <c r="BU507" s="126"/>
      <c r="BV507" s="126"/>
      <c r="BW507" s="126"/>
      <c r="BX507" s="126"/>
      <c r="BY507" s="126"/>
      <c r="BZ507" s="126"/>
      <c r="CA507" s="126"/>
      <c r="CB507" s="126"/>
      <c r="CC507" s="126"/>
      <c r="CD507" s="126"/>
      <c r="CE507" s="126"/>
      <c r="CF507" s="126"/>
      <c r="CG507" s="126"/>
      <c r="CH507" s="126"/>
      <c r="CI507" s="126"/>
      <c r="CJ507" s="126"/>
      <c r="CK507" s="126"/>
      <c r="CL507" s="87"/>
      <c r="CM507" s="87"/>
      <c r="CN507" s="87"/>
      <c r="CO507" s="87"/>
      <c r="CP507" s="87"/>
      <c r="CQ507" s="87"/>
      <c r="CR507" s="87"/>
      <c r="CS507" s="87"/>
      <c r="CT507" s="87"/>
      <c r="CU507" s="87"/>
      <c r="CV507" s="87"/>
      <c r="CW507" s="87"/>
      <c r="CX507" s="87"/>
      <c r="CY507" s="87"/>
      <c r="CZ507" s="87"/>
      <c r="DA507" s="87"/>
      <c r="DB507" s="87"/>
      <c r="DC507" s="87"/>
      <c r="DD507" s="87"/>
      <c r="DE507" s="87"/>
      <c r="DF507" s="87"/>
      <c r="DG507" s="87"/>
      <c r="DH507" s="87"/>
      <c r="DI507" s="87"/>
      <c r="DJ507" s="87"/>
    </row>
    <row r="508" spans="1:114" ht="12.75" customHeight="1" x14ac:dyDescent="0.2">
      <c r="A508" s="107">
        <v>42619</v>
      </c>
      <c r="B508" s="109">
        <v>109.660004</v>
      </c>
      <c r="C508" s="109">
        <v>86.489998</v>
      </c>
      <c r="D508" s="109">
        <v>91.82</v>
      </c>
      <c r="E508" s="109">
        <v>109.019997</v>
      </c>
      <c r="F508" s="109">
        <v>37.150002000000001</v>
      </c>
      <c r="G508" s="109">
        <v>37.409999999999997</v>
      </c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89">
        <f t="shared" si="28"/>
        <v>0.28705359912441675</v>
      </c>
      <c r="V508" s="89"/>
      <c r="W508" s="126"/>
      <c r="X508" s="126">
        <f t="shared" si="29"/>
        <v>-2.0831019566828424E-2</v>
      </c>
      <c r="Y508" s="126">
        <f t="shared" si="27"/>
        <v>-4.204826865541577E-2</v>
      </c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  <c r="BD508" s="126"/>
      <c r="BE508" s="126"/>
      <c r="BF508" s="126"/>
      <c r="BG508" s="126"/>
      <c r="BH508" s="126"/>
      <c r="BI508" s="126"/>
      <c r="BJ508" s="126"/>
      <c r="BK508" s="126"/>
      <c r="BL508" s="126"/>
      <c r="BM508" s="126"/>
      <c r="BN508" s="126"/>
      <c r="BO508" s="126"/>
      <c r="BP508" s="126"/>
      <c r="BQ508" s="126"/>
      <c r="BR508" s="126"/>
      <c r="BS508" s="126"/>
      <c r="BT508" s="126"/>
      <c r="BU508" s="126"/>
      <c r="BV508" s="126"/>
      <c r="BW508" s="126"/>
      <c r="BX508" s="126"/>
      <c r="BY508" s="126"/>
      <c r="BZ508" s="126"/>
      <c r="CA508" s="126"/>
      <c r="CB508" s="126"/>
      <c r="CC508" s="126"/>
      <c r="CD508" s="126"/>
      <c r="CE508" s="126"/>
      <c r="CF508" s="126"/>
      <c r="CG508" s="126"/>
      <c r="CH508" s="126"/>
      <c r="CI508" s="126"/>
      <c r="CJ508" s="126"/>
      <c r="CK508" s="126"/>
      <c r="CL508" s="87"/>
      <c r="CM508" s="87"/>
      <c r="CN508" s="87"/>
      <c r="CO508" s="87"/>
      <c r="CP508" s="87"/>
      <c r="CQ508" s="87"/>
      <c r="CR508" s="87"/>
      <c r="CS508" s="87"/>
      <c r="CT508" s="87"/>
      <c r="CU508" s="87"/>
      <c r="CV508" s="87"/>
      <c r="CW508" s="87"/>
      <c r="CX508" s="87"/>
      <c r="CY508" s="87"/>
      <c r="CZ508" s="87"/>
      <c r="DA508" s="87"/>
      <c r="DB508" s="87"/>
      <c r="DC508" s="87"/>
      <c r="DD508" s="87"/>
      <c r="DE508" s="87"/>
      <c r="DF508" s="87"/>
      <c r="DG508" s="87"/>
      <c r="DH508" s="87"/>
      <c r="DI508" s="87"/>
      <c r="DJ508" s="87"/>
    </row>
    <row r="509" spans="1:114" ht="12.75" customHeight="1" x14ac:dyDescent="0.2">
      <c r="A509" s="107">
        <v>42625</v>
      </c>
      <c r="B509" s="109">
        <v>109.610001</v>
      </c>
      <c r="C509" s="109">
        <v>85.709998999999996</v>
      </c>
      <c r="D509" s="109">
        <v>91.900002000000001</v>
      </c>
      <c r="E509" s="109">
        <v>108.57</v>
      </c>
      <c r="F509" s="109">
        <v>36.330002</v>
      </c>
      <c r="G509" s="109">
        <v>36.799999</v>
      </c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89">
        <f t="shared" si="28"/>
        <v>0.27544647063005079</v>
      </c>
      <c r="V509" s="89"/>
      <c r="W509" s="126"/>
      <c r="X509" s="126">
        <f t="shared" si="29"/>
        <v>-9.0183722746762784E-3</v>
      </c>
      <c r="Y509" s="126">
        <f t="shared" si="27"/>
        <v>-4.1850680022257128E-2</v>
      </c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  <c r="BD509" s="126"/>
      <c r="BE509" s="126"/>
      <c r="BF509" s="126"/>
      <c r="BG509" s="126"/>
      <c r="BH509" s="126"/>
      <c r="BI509" s="126"/>
      <c r="BJ509" s="126"/>
      <c r="BK509" s="126"/>
      <c r="BL509" s="126"/>
      <c r="BM509" s="126"/>
      <c r="BN509" s="126"/>
      <c r="BO509" s="126"/>
      <c r="BP509" s="126"/>
      <c r="BQ509" s="126"/>
      <c r="BR509" s="126"/>
      <c r="BS509" s="126"/>
      <c r="BT509" s="126"/>
      <c r="BU509" s="126"/>
      <c r="BV509" s="126"/>
      <c r="BW509" s="126"/>
      <c r="BX509" s="126"/>
      <c r="BY509" s="126"/>
      <c r="BZ509" s="126"/>
      <c r="CA509" s="126"/>
      <c r="CB509" s="126"/>
      <c r="CC509" s="126"/>
      <c r="CD509" s="126"/>
      <c r="CE509" s="126"/>
      <c r="CF509" s="126"/>
      <c r="CG509" s="126"/>
      <c r="CH509" s="126"/>
      <c r="CI509" s="126"/>
      <c r="CJ509" s="126"/>
      <c r="CK509" s="126"/>
      <c r="CL509" s="87"/>
      <c r="CM509" s="87"/>
      <c r="CN509" s="87"/>
      <c r="CO509" s="87"/>
      <c r="CP509" s="87"/>
      <c r="CQ509" s="87"/>
      <c r="CR509" s="87"/>
      <c r="CS509" s="87"/>
      <c r="CT509" s="87"/>
      <c r="CU509" s="87"/>
      <c r="CV509" s="87"/>
      <c r="CW509" s="87"/>
      <c r="CX509" s="87"/>
      <c r="CY509" s="87"/>
      <c r="CZ509" s="87"/>
      <c r="DA509" s="87"/>
      <c r="DB509" s="87"/>
      <c r="DC509" s="87"/>
      <c r="DD509" s="87"/>
      <c r="DE509" s="87"/>
      <c r="DF509" s="87"/>
      <c r="DG509" s="87"/>
      <c r="DH509" s="87"/>
      <c r="DI509" s="87"/>
      <c r="DJ509" s="87"/>
    </row>
    <row r="510" spans="1:114" ht="12.75" customHeight="1" x14ac:dyDescent="0.2">
      <c r="A510" s="107">
        <v>42632</v>
      </c>
      <c r="B510" s="109">
        <v>111.150002</v>
      </c>
      <c r="C510" s="109">
        <v>86.730002999999996</v>
      </c>
      <c r="D510" s="109">
        <v>93.139999000000003</v>
      </c>
      <c r="E510" s="109">
        <v>110.25</v>
      </c>
      <c r="F510" s="109">
        <v>37.439999</v>
      </c>
      <c r="G510" s="109">
        <v>37.689999</v>
      </c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89">
        <f t="shared" si="28"/>
        <v>0.29062510226004923</v>
      </c>
      <c r="V510" s="89"/>
      <c r="W510" s="126"/>
      <c r="X510" s="126">
        <f t="shared" si="29"/>
        <v>1.1900641837599313E-2</v>
      </c>
      <c r="Y510" s="126">
        <f t="shared" si="27"/>
        <v>-4.1501386727208316E-2</v>
      </c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  <c r="BD510" s="126"/>
      <c r="BE510" s="126"/>
      <c r="BF510" s="126"/>
      <c r="BG510" s="126"/>
      <c r="BH510" s="126"/>
      <c r="BI510" s="126"/>
      <c r="BJ510" s="126"/>
      <c r="BK510" s="126"/>
      <c r="BL510" s="126"/>
      <c r="BM510" s="126"/>
      <c r="BN510" s="126"/>
      <c r="BO510" s="126"/>
      <c r="BP510" s="126"/>
      <c r="BQ510" s="126"/>
      <c r="BR510" s="126"/>
      <c r="BS510" s="126"/>
      <c r="BT510" s="126"/>
      <c r="BU510" s="126"/>
      <c r="BV510" s="126"/>
      <c r="BW510" s="126"/>
      <c r="BX510" s="126"/>
      <c r="BY510" s="126"/>
      <c r="BZ510" s="126"/>
      <c r="CA510" s="126"/>
      <c r="CB510" s="126"/>
      <c r="CC510" s="126"/>
      <c r="CD510" s="126"/>
      <c r="CE510" s="126"/>
      <c r="CF510" s="126"/>
      <c r="CG510" s="126"/>
      <c r="CH510" s="126"/>
      <c r="CI510" s="126"/>
      <c r="CJ510" s="126"/>
      <c r="CK510" s="126"/>
      <c r="CL510" s="87"/>
      <c r="CM510" s="87"/>
      <c r="CN510" s="87"/>
      <c r="CO510" s="87"/>
      <c r="CP510" s="87"/>
      <c r="CQ510" s="87"/>
      <c r="CR510" s="87"/>
      <c r="CS510" s="87"/>
      <c r="CT510" s="87"/>
      <c r="CU510" s="87"/>
      <c r="CV510" s="87"/>
      <c r="CW510" s="87"/>
      <c r="CX510" s="87"/>
      <c r="CY510" s="87"/>
      <c r="CZ510" s="87"/>
      <c r="DA510" s="87"/>
      <c r="DB510" s="87"/>
      <c r="DC510" s="87"/>
      <c r="DD510" s="87"/>
      <c r="DE510" s="87"/>
      <c r="DF510" s="87"/>
      <c r="DG510" s="87"/>
      <c r="DH510" s="87"/>
      <c r="DI510" s="87"/>
      <c r="DJ510" s="87"/>
    </row>
    <row r="511" spans="1:114" ht="12.75" customHeight="1" x14ac:dyDescent="0.2">
      <c r="A511" s="107">
        <v>42639</v>
      </c>
      <c r="B511" s="109">
        <v>111.33000199999999</v>
      </c>
      <c r="C511" s="109">
        <v>87</v>
      </c>
      <c r="D511" s="109">
        <v>93.57</v>
      </c>
      <c r="E511" s="109">
        <v>110.660004</v>
      </c>
      <c r="F511" s="109">
        <v>37.409999999999997</v>
      </c>
      <c r="G511" s="109">
        <v>37.630001</v>
      </c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89">
        <f t="shared" si="28"/>
        <v>0.29464291493941586</v>
      </c>
      <c r="V511" s="89"/>
      <c r="W511" s="126"/>
      <c r="X511" s="126">
        <f t="shared" si="29"/>
        <v>3.1130749528511803E-3</v>
      </c>
      <c r="Y511" s="126">
        <f t="shared" si="27"/>
        <v>-4.1648020370097794E-2</v>
      </c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  <c r="BD511" s="126"/>
      <c r="BE511" s="126"/>
      <c r="BF511" s="126"/>
      <c r="BG511" s="126"/>
      <c r="BH511" s="126"/>
      <c r="BI511" s="126"/>
      <c r="BJ511" s="126"/>
      <c r="BK511" s="126"/>
      <c r="BL511" s="126"/>
      <c r="BM511" s="126"/>
      <c r="BN511" s="126"/>
      <c r="BO511" s="126"/>
      <c r="BP511" s="126"/>
      <c r="BQ511" s="126"/>
      <c r="BR511" s="126"/>
      <c r="BS511" s="126"/>
      <c r="BT511" s="126"/>
      <c r="BU511" s="126"/>
      <c r="BV511" s="126"/>
      <c r="BW511" s="126"/>
      <c r="BX511" s="126"/>
      <c r="BY511" s="126"/>
      <c r="BZ511" s="126"/>
      <c r="CA511" s="126"/>
      <c r="CB511" s="126"/>
      <c r="CC511" s="126"/>
      <c r="CD511" s="126"/>
      <c r="CE511" s="126"/>
      <c r="CF511" s="126"/>
      <c r="CG511" s="126"/>
      <c r="CH511" s="126"/>
      <c r="CI511" s="126"/>
      <c r="CJ511" s="126"/>
      <c r="CK511" s="126"/>
      <c r="CL511" s="87"/>
      <c r="CM511" s="87"/>
      <c r="CN511" s="87"/>
      <c r="CO511" s="87"/>
      <c r="CP511" s="87"/>
      <c r="CQ511" s="87"/>
      <c r="CR511" s="87"/>
      <c r="CS511" s="87"/>
      <c r="CT511" s="87"/>
      <c r="CU511" s="87"/>
      <c r="CV511" s="87"/>
      <c r="CW511" s="87"/>
      <c r="CX511" s="87"/>
      <c r="CY511" s="87"/>
      <c r="CZ511" s="87"/>
      <c r="DA511" s="87"/>
      <c r="DB511" s="87"/>
      <c r="DC511" s="87"/>
      <c r="DD511" s="87"/>
      <c r="DE511" s="87"/>
      <c r="DF511" s="87"/>
      <c r="DG511" s="87"/>
      <c r="DH511" s="87"/>
      <c r="DI511" s="87"/>
      <c r="DJ511" s="87"/>
    </row>
    <row r="512" spans="1:114" ht="12.75" customHeight="1" x14ac:dyDescent="0.2">
      <c r="A512" s="107">
        <v>42646</v>
      </c>
      <c r="B512" s="109">
        <v>110.540001</v>
      </c>
      <c r="C512" s="109">
        <v>86.610000999999997</v>
      </c>
      <c r="D512" s="109">
        <v>92.550003000000004</v>
      </c>
      <c r="E512" s="109">
        <v>109.300003</v>
      </c>
      <c r="F512" s="109">
        <v>36.990001999999997</v>
      </c>
      <c r="G512" s="109">
        <v>37.939999</v>
      </c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89">
        <f t="shared" si="28"/>
        <v>0.28883935813270956</v>
      </c>
      <c r="V512" s="89"/>
      <c r="W512" s="126"/>
      <c r="X512" s="126">
        <f t="shared" si="29"/>
        <v>-4.4827471264368146E-3</v>
      </c>
      <c r="Y512" s="126">
        <f t="shared" si="27"/>
        <v>-4.1774879963431967E-2</v>
      </c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  <c r="BD512" s="126"/>
      <c r="BE512" s="126"/>
      <c r="BF512" s="126"/>
      <c r="BG512" s="126"/>
      <c r="BH512" s="126"/>
      <c r="BI512" s="126"/>
      <c r="BJ512" s="126"/>
      <c r="BK512" s="126"/>
      <c r="BL512" s="126"/>
      <c r="BM512" s="126"/>
      <c r="BN512" s="126"/>
      <c r="BO512" s="126"/>
      <c r="BP512" s="126"/>
      <c r="BQ512" s="126"/>
      <c r="BR512" s="126"/>
      <c r="BS512" s="126"/>
      <c r="BT512" s="126"/>
      <c r="BU512" s="126"/>
      <c r="BV512" s="126"/>
      <c r="BW512" s="126"/>
      <c r="BX512" s="126"/>
      <c r="BY512" s="126"/>
      <c r="BZ512" s="126"/>
      <c r="CA512" s="126"/>
      <c r="CB512" s="126"/>
      <c r="CC512" s="126"/>
      <c r="CD512" s="126"/>
      <c r="CE512" s="126"/>
      <c r="CF512" s="126"/>
      <c r="CG512" s="126"/>
      <c r="CH512" s="126"/>
      <c r="CI512" s="126"/>
      <c r="CJ512" s="126"/>
      <c r="CK512" s="126"/>
      <c r="CL512" s="87"/>
      <c r="CM512" s="87"/>
      <c r="CN512" s="87"/>
      <c r="CO512" s="87"/>
      <c r="CP512" s="87"/>
      <c r="CQ512" s="87"/>
      <c r="CR512" s="87"/>
      <c r="CS512" s="87"/>
      <c r="CT512" s="87"/>
      <c r="CU512" s="87"/>
      <c r="CV512" s="87"/>
      <c r="CW512" s="87"/>
      <c r="CX512" s="87"/>
      <c r="CY512" s="87"/>
      <c r="CZ512" s="87"/>
      <c r="DA512" s="87"/>
      <c r="DB512" s="87"/>
      <c r="DC512" s="87"/>
      <c r="DD512" s="87"/>
      <c r="DE512" s="87"/>
      <c r="DF512" s="87"/>
      <c r="DG512" s="87"/>
      <c r="DH512" s="87"/>
      <c r="DI512" s="87"/>
      <c r="DJ512" s="87"/>
    </row>
    <row r="513" spans="1:114" ht="12.75" customHeight="1" x14ac:dyDescent="0.2">
      <c r="A513" s="107">
        <v>42653</v>
      </c>
      <c r="B513" s="109">
        <v>109.370003</v>
      </c>
      <c r="C513" s="109">
        <v>85.809997999999993</v>
      </c>
      <c r="D513" s="109">
        <v>91.160004000000001</v>
      </c>
      <c r="E513" s="109">
        <v>108.16999800000001</v>
      </c>
      <c r="F513" s="109">
        <v>36.479999999999997</v>
      </c>
      <c r="G513" s="109">
        <v>37.32</v>
      </c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89">
        <f t="shared" si="28"/>
        <v>0.27693455105362585</v>
      </c>
      <c r="V513" s="89"/>
      <c r="W513" s="126"/>
      <c r="X513" s="126">
        <f t="shared" si="29"/>
        <v>-9.2368432139841028E-3</v>
      </c>
      <c r="Y513" s="126">
        <f t="shared" si="27"/>
        <v>-4.1854332076900376E-2</v>
      </c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  <c r="BD513" s="126"/>
      <c r="BE513" s="126"/>
      <c r="BF513" s="126"/>
      <c r="BG513" s="126"/>
      <c r="BH513" s="126"/>
      <c r="BI513" s="126"/>
      <c r="BJ513" s="126"/>
      <c r="BK513" s="126"/>
      <c r="BL513" s="126"/>
      <c r="BM513" s="126"/>
      <c r="BN513" s="126"/>
      <c r="BO513" s="126"/>
      <c r="BP513" s="126"/>
      <c r="BQ513" s="126"/>
      <c r="BR513" s="126"/>
      <c r="BS513" s="126"/>
      <c r="BT513" s="126"/>
      <c r="BU513" s="126"/>
      <c r="BV513" s="126"/>
      <c r="BW513" s="126"/>
      <c r="BX513" s="126"/>
      <c r="BY513" s="126"/>
      <c r="BZ513" s="126"/>
      <c r="CA513" s="126"/>
      <c r="CB513" s="126"/>
      <c r="CC513" s="126"/>
      <c r="CD513" s="126"/>
      <c r="CE513" s="126"/>
      <c r="CF513" s="126"/>
      <c r="CG513" s="126"/>
      <c r="CH513" s="126"/>
      <c r="CI513" s="126"/>
      <c r="CJ513" s="126"/>
      <c r="CK513" s="126"/>
      <c r="CL513" s="87"/>
      <c r="CM513" s="87"/>
      <c r="CN513" s="87"/>
      <c r="CO513" s="87"/>
      <c r="CP513" s="87"/>
      <c r="CQ513" s="87"/>
      <c r="CR513" s="87"/>
      <c r="CS513" s="87"/>
      <c r="CT513" s="87"/>
      <c r="CU513" s="87"/>
      <c r="CV513" s="87"/>
      <c r="CW513" s="87"/>
      <c r="CX513" s="87"/>
      <c r="CY513" s="87"/>
      <c r="CZ513" s="87"/>
      <c r="DA513" s="87"/>
      <c r="DB513" s="87"/>
      <c r="DC513" s="87"/>
      <c r="DD513" s="87"/>
      <c r="DE513" s="87"/>
      <c r="DF513" s="87"/>
      <c r="DG513" s="87"/>
      <c r="DH513" s="87"/>
      <c r="DI513" s="87"/>
      <c r="DJ513" s="87"/>
    </row>
    <row r="514" spans="1:114" ht="12.75" customHeight="1" x14ac:dyDescent="0.2">
      <c r="A514" s="107">
        <v>42660</v>
      </c>
      <c r="B514" s="109">
        <v>109.800003</v>
      </c>
      <c r="C514" s="109">
        <v>85.940002000000007</v>
      </c>
      <c r="D514" s="109">
        <v>91.75</v>
      </c>
      <c r="E514" s="109">
        <v>108.80999799999999</v>
      </c>
      <c r="F514" s="109">
        <v>36.860000999999997</v>
      </c>
      <c r="G514" s="109">
        <v>38.07</v>
      </c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89">
        <f t="shared" si="28"/>
        <v>0.27886913447332473</v>
      </c>
      <c r="V514" s="89"/>
      <c r="W514" s="126"/>
      <c r="X514" s="126">
        <f t="shared" si="29"/>
        <v>1.5150215945700651E-3</v>
      </c>
      <c r="Y514" s="126">
        <f t="shared" si="27"/>
        <v>-4.1674701205097295E-2</v>
      </c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  <c r="BD514" s="126"/>
      <c r="BE514" s="126"/>
      <c r="BF514" s="126"/>
      <c r="BG514" s="126"/>
      <c r="BH514" s="126"/>
      <c r="BI514" s="126"/>
      <c r="BJ514" s="126"/>
      <c r="BK514" s="126"/>
      <c r="BL514" s="126"/>
      <c r="BM514" s="126"/>
      <c r="BN514" s="126"/>
      <c r="BO514" s="126"/>
      <c r="BP514" s="126"/>
      <c r="BQ514" s="126"/>
      <c r="BR514" s="126"/>
      <c r="BS514" s="126"/>
      <c r="BT514" s="126"/>
      <c r="BU514" s="126"/>
      <c r="BV514" s="126"/>
      <c r="BW514" s="126"/>
      <c r="BX514" s="126"/>
      <c r="BY514" s="126"/>
      <c r="BZ514" s="126"/>
      <c r="CA514" s="126"/>
      <c r="CB514" s="126"/>
      <c r="CC514" s="126"/>
      <c r="CD514" s="126"/>
      <c r="CE514" s="126"/>
      <c r="CF514" s="126"/>
      <c r="CG514" s="126"/>
      <c r="CH514" s="126"/>
      <c r="CI514" s="126"/>
      <c r="CJ514" s="126"/>
      <c r="CK514" s="126"/>
      <c r="CL514" s="87"/>
      <c r="CM514" s="87"/>
      <c r="CN514" s="87"/>
      <c r="CO514" s="87"/>
      <c r="CP514" s="87"/>
      <c r="CQ514" s="87"/>
      <c r="CR514" s="87"/>
      <c r="CS514" s="87"/>
      <c r="CT514" s="87"/>
      <c r="CU514" s="87"/>
      <c r="CV514" s="87"/>
      <c r="CW514" s="87"/>
      <c r="CX514" s="87"/>
      <c r="CY514" s="87"/>
      <c r="CZ514" s="87"/>
      <c r="DA514" s="87"/>
      <c r="DB514" s="87"/>
      <c r="DC514" s="87"/>
      <c r="DD514" s="87"/>
      <c r="DE514" s="87"/>
      <c r="DF514" s="87"/>
      <c r="DG514" s="87"/>
      <c r="DH514" s="87"/>
      <c r="DI514" s="87"/>
      <c r="DJ514" s="87"/>
    </row>
    <row r="515" spans="1:114" ht="12.75" customHeight="1" x14ac:dyDescent="0.2">
      <c r="A515" s="107">
        <v>42667</v>
      </c>
      <c r="B515" s="109">
        <v>108.82</v>
      </c>
      <c r="C515" s="109">
        <v>85.970000999999996</v>
      </c>
      <c r="D515" s="109">
        <v>90.910004000000001</v>
      </c>
      <c r="E515" s="109">
        <v>106.760002</v>
      </c>
      <c r="F515" s="109">
        <v>36.540000999999997</v>
      </c>
      <c r="G515" s="109">
        <v>37.450001</v>
      </c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89">
        <f t="shared" si="28"/>
        <v>0.27931554818372994</v>
      </c>
      <c r="V515" s="89"/>
      <c r="W515" s="126"/>
      <c r="X515" s="126">
        <f t="shared" si="29"/>
        <v>3.4906910986554074E-4</v>
      </c>
      <c r="Y515" s="126">
        <f t="shared" si="27"/>
        <v>-4.1694170655529141E-2</v>
      </c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  <c r="BD515" s="126"/>
      <c r="BE515" s="126"/>
      <c r="BF515" s="126"/>
      <c r="BG515" s="126"/>
      <c r="BH515" s="126"/>
      <c r="BI515" s="126"/>
      <c r="BJ515" s="126"/>
      <c r="BK515" s="126"/>
      <c r="BL515" s="126"/>
      <c r="BM515" s="126"/>
      <c r="BN515" s="126"/>
      <c r="BO515" s="126"/>
      <c r="BP515" s="126"/>
      <c r="BQ515" s="126"/>
      <c r="BR515" s="126"/>
      <c r="BS515" s="126"/>
      <c r="BT515" s="126"/>
      <c r="BU515" s="126"/>
      <c r="BV515" s="126"/>
      <c r="BW515" s="126"/>
      <c r="BX515" s="126"/>
      <c r="BY515" s="126"/>
      <c r="BZ515" s="126"/>
      <c r="CA515" s="126"/>
      <c r="CB515" s="126"/>
      <c r="CC515" s="126"/>
      <c r="CD515" s="126"/>
      <c r="CE515" s="126"/>
      <c r="CF515" s="126"/>
      <c r="CG515" s="126"/>
      <c r="CH515" s="126"/>
      <c r="CI515" s="126"/>
      <c r="CJ515" s="126"/>
      <c r="CK515" s="126"/>
      <c r="CL515" s="87"/>
      <c r="CM515" s="87"/>
      <c r="CN515" s="87"/>
      <c r="CO515" s="87"/>
      <c r="CP515" s="87"/>
      <c r="CQ515" s="87"/>
      <c r="CR515" s="87"/>
      <c r="CS515" s="87"/>
      <c r="CT515" s="87"/>
      <c r="CU515" s="87"/>
      <c r="CV515" s="87"/>
      <c r="CW515" s="87"/>
      <c r="CX515" s="87"/>
      <c r="CY515" s="87"/>
      <c r="CZ515" s="87"/>
      <c r="DA515" s="87"/>
      <c r="DB515" s="87"/>
      <c r="DC515" s="87"/>
      <c r="DD515" s="87"/>
      <c r="DE515" s="87"/>
      <c r="DF515" s="87"/>
      <c r="DG515" s="87"/>
      <c r="DH515" s="87"/>
      <c r="DI515" s="87"/>
      <c r="DJ515" s="87"/>
    </row>
    <row r="516" spans="1:114" ht="12.75" customHeight="1" x14ac:dyDescent="0.2">
      <c r="A516" s="107">
        <v>42674</v>
      </c>
      <c r="B516" s="109">
        <v>106.790001</v>
      </c>
      <c r="C516" s="109">
        <v>84.650002000000001</v>
      </c>
      <c r="D516" s="109">
        <v>89.5</v>
      </c>
      <c r="E516" s="109">
        <v>105.16999800000001</v>
      </c>
      <c r="F516" s="109">
        <v>35.82</v>
      </c>
      <c r="G516" s="109">
        <v>36.560001</v>
      </c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89">
        <f t="shared" si="28"/>
        <v>0.25967270504491258</v>
      </c>
      <c r="V516" s="89"/>
      <c r="W516" s="126"/>
      <c r="X516" s="126">
        <f t="shared" si="29"/>
        <v>-1.5354181512688303E-2</v>
      </c>
      <c r="Y516" s="126">
        <f t="shared" si="27"/>
        <v>-4.1956627043266005E-2</v>
      </c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  <c r="BD516" s="126"/>
      <c r="BE516" s="126"/>
      <c r="BF516" s="126"/>
      <c r="BG516" s="126"/>
      <c r="BH516" s="126"/>
      <c r="BI516" s="126"/>
      <c r="BJ516" s="126"/>
      <c r="BK516" s="126"/>
      <c r="BL516" s="126"/>
      <c r="BM516" s="126"/>
      <c r="BN516" s="126"/>
      <c r="BO516" s="126"/>
      <c r="BP516" s="126"/>
      <c r="BQ516" s="126"/>
      <c r="BR516" s="126"/>
      <c r="BS516" s="126"/>
      <c r="BT516" s="126"/>
      <c r="BU516" s="126"/>
      <c r="BV516" s="126"/>
      <c r="BW516" s="126"/>
      <c r="BX516" s="126"/>
      <c r="BY516" s="126"/>
      <c r="BZ516" s="126"/>
      <c r="CA516" s="126"/>
      <c r="CB516" s="126"/>
      <c r="CC516" s="126"/>
      <c r="CD516" s="126"/>
      <c r="CE516" s="126"/>
      <c r="CF516" s="126"/>
      <c r="CG516" s="126"/>
      <c r="CH516" s="126"/>
      <c r="CI516" s="126"/>
      <c r="CJ516" s="126"/>
      <c r="CK516" s="126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87"/>
      <c r="CX516" s="87"/>
      <c r="CY516" s="87"/>
      <c r="CZ516" s="87"/>
      <c r="DA516" s="87"/>
      <c r="DB516" s="87"/>
      <c r="DC516" s="87"/>
      <c r="DD516" s="87"/>
      <c r="DE516" s="87"/>
      <c r="DF516" s="87"/>
      <c r="DG516" s="87"/>
      <c r="DH516" s="87"/>
      <c r="DI516" s="87"/>
      <c r="DJ516" s="87"/>
    </row>
    <row r="517" spans="1:114" ht="12.75" customHeight="1" x14ac:dyDescent="0.2">
      <c r="A517" s="107">
        <v>42681</v>
      </c>
      <c r="B517" s="109">
        <v>111.410004</v>
      </c>
      <c r="C517" s="109">
        <v>88.989998</v>
      </c>
      <c r="D517" s="109">
        <v>93.580001999999993</v>
      </c>
      <c r="E517" s="109">
        <v>113.209999</v>
      </c>
      <c r="F517" s="109">
        <v>35.93</v>
      </c>
      <c r="G517" s="109">
        <v>35.25</v>
      </c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89">
        <f t="shared" si="28"/>
        <v>0.32425598173761827</v>
      </c>
      <c r="V517" s="89"/>
      <c r="W517" s="126"/>
      <c r="X517" s="126">
        <f t="shared" si="29"/>
        <v>5.1269886561845501E-2</v>
      </c>
      <c r="Y517" s="126">
        <f t="shared" si="27"/>
        <v>-4.0846157288568399E-2</v>
      </c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  <c r="BD517" s="126"/>
      <c r="BE517" s="126"/>
      <c r="BF517" s="126"/>
      <c r="BG517" s="126"/>
      <c r="BH517" s="126"/>
      <c r="BI517" s="126"/>
      <c r="BJ517" s="126"/>
      <c r="BK517" s="126"/>
      <c r="BL517" s="126"/>
      <c r="BM517" s="126"/>
      <c r="BN517" s="126"/>
      <c r="BO517" s="126"/>
      <c r="BP517" s="126"/>
      <c r="BQ517" s="126"/>
      <c r="BR517" s="126"/>
      <c r="BS517" s="126"/>
      <c r="BT517" s="126"/>
      <c r="BU517" s="126"/>
      <c r="BV517" s="126"/>
      <c r="BW517" s="126"/>
      <c r="BX517" s="126"/>
      <c r="BY517" s="126"/>
      <c r="BZ517" s="126"/>
      <c r="CA517" s="126"/>
      <c r="CB517" s="126"/>
      <c r="CC517" s="126"/>
      <c r="CD517" s="126"/>
      <c r="CE517" s="126"/>
      <c r="CF517" s="126"/>
      <c r="CG517" s="126"/>
      <c r="CH517" s="126"/>
      <c r="CI517" s="126"/>
      <c r="CJ517" s="126"/>
      <c r="CK517" s="126"/>
      <c r="CL517" s="87"/>
      <c r="CM517" s="87"/>
      <c r="CN517" s="87"/>
      <c r="CO517" s="87"/>
      <c r="CP517" s="87"/>
      <c r="CQ517" s="87"/>
      <c r="CR517" s="87"/>
      <c r="CS517" s="87"/>
      <c r="CT517" s="87"/>
      <c r="CU517" s="87"/>
      <c r="CV517" s="87"/>
      <c r="CW517" s="87"/>
      <c r="CX517" s="87"/>
      <c r="CY517" s="87"/>
      <c r="CZ517" s="87"/>
      <c r="DA517" s="87"/>
      <c r="DB517" s="87"/>
      <c r="DC517" s="87"/>
      <c r="DD517" s="87"/>
      <c r="DE517" s="87"/>
      <c r="DF517" s="87"/>
      <c r="DG517" s="87"/>
      <c r="DH517" s="87"/>
      <c r="DI517" s="87"/>
      <c r="DJ517" s="87"/>
    </row>
    <row r="518" spans="1:114" ht="12.75" customHeight="1" x14ac:dyDescent="0.2">
      <c r="A518" s="107">
        <v>42688</v>
      </c>
      <c r="B518" s="109">
        <v>112.769997</v>
      </c>
      <c r="C518" s="109">
        <v>89.989998</v>
      </c>
      <c r="D518" s="109">
        <v>95.57</v>
      </c>
      <c r="E518" s="109">
        <v>116.389999</v>
      </c>
      <c r="F518" s="109">
        <v>35.580002</v>
      </c>
      <c r="G518" s="109">
        <v>35.380001</v>
      </c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89">
        <f t="shared" si="28"/>
        <v>0.33913693478289897</v>
      </c>
      <c r="V518" s="89"/>
      <c r="W518" s="126"/>
      <c r="X518" s="126">
        <f t="shared" si="29"/>
        <v>1.1237217917456244E-2</v>
      </c>
      <c r="Y518" s="126">
        <f t="shared" si="27"/>
        <v>-4.1512452094150144E-2</v>
      </c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  <c r="BD518" s="126"/>
      <c r="BE518" s="126"/>
      <c r="BF518" s="126"/>
      <c r="BG518" s="126"/>
      <c r="BH518" s="126"/>
      <c r="BI518" s="126"/>
      <c r="BJ518" s="126"/>
      <c r="BK518" s="126"/>
      <c r="BL518" s="126"/>
      <c r="BM518" s="126"/>
      <c r="BN518" s="126"/>
      <c r="BO518" s="126"/>
      <c r="BP518" s="126"/>
      <c r="BQ518" s="126"/>
      <c r="BR518" s="126"/>
      <c r="BS518" s="126"/>
      <c r="BT518" s="126"/>
      <c r="BU518" s="126"/>
      <c r="BV518" s="126"/>
      <c r="BW518" s="126"/>
      <c r="BX518" s="126"/>
      <c r="BY518" s="126"/>
      <c r="BZ518" s="126"/>
      <c r="CA518" s="126"/>
      <c r="CB518" s="126"/>
      <c r="CC518" s="126"/>
      <c r="CD518" s="126"/>
      <c r="CE518" s="126"/>
      <c r="CF518" s="126"/>
      <c r="CG518" s="126"/>
      <c r="CH518" s="126"/>
      <c r="CI518" s="126"/>
      <c r="CJ518" s="126"/>
      <c r="CK518" s="126"/>
      <c r="CL518" s="87"/>
      <c r="CM518" s="87"/>
      <c r="CN518" s="87"/>
      <c r="CO518" s="87"/>
      <c r="CP518" s="87"/>
      <c r="CQ518" s="87"/>
      <c r="CR518" s="87"/>
      <c r="CS518" s="87"/>
      <c r="CT518" s="87"/>
      <c r="CU518" s="87"/>
      <c r="CV518" s="87"/>
      <c r="CW518" s="87"/>
      <c r="CX518" s="87"/>
      <c r="CY518" s="87"/>
      <c r="CZ518" s="87"/>
      <c r="DA518" s="87"/>
      <c r="DB518" s="87"/>
      <c r="DC518" s="87"/>
      <c r="DD518" s="87"/>
      <c r="DE518" s="87"/>
      <c r="DF518" s="87"/>
      <c r="DG518" s="87"/>
      <c r="DH518" s="87"/>
      <c r="DI518" s="87"/>
      <c r="DJ518" s="87"/>
    </row>
    <row r="519" spans="1:114" ht="12.75" customHeight="1" x14ac:dyDescent="0.2">
      <c r="A519" s="107">
        <v>42695</v>
      </c>
      <c r="B519" s="109">
        <v>114.550003</v>
      </c>
      <c r="C519" s="109">
        <v>91.410004000000001</v>
      </c>
      <c r="D519" s="109">
        <v>97.360000999999997</v>
      </c>
      <c r="E519" s="109">
        <v>119.300003</v>
      </c>
      <c r="F519" s="109">
        <v>35.939999</v>
      </c>
      <c r="G519" s="109">
        <v>35.959999000000003</v>
      </c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89">
        <f t="shared" si="28"/>
        <v>0.36026797739291583</v>
      </c>
      <c r="V519" s="89"/>
      <c r="W519" s="126"/>
      <c r="X519" s="126">
        <f t="shared" si="29"/>
        <v>1.5779598083778268E-2</v>
      </c>
      <c r="Y519" s="126">
        <f t="shared" si="27"/>
        <v>-4.1436704768860695E-2</v>
      </c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  <c r="BD519" s="126"/>
      <c r="BE519" s="126"/>
      <c r="BF519" s="126"/>
      <c r="BG519" s="126"/>
      <c r="BH519" s="126"/>
      <c r="BI519" s="126"/>
      <c r="BJ519" s="126"/>
      <c r="BK519" s="126"/>
      <c r="BL519" s="126"/>
      <c r="BM519" s="126"/>
      <c r="BN519" s="126"/>
      <c r="BO519" s="126"/>
      <c r="BP519" s="126"/>
      <c r="BQ519" s="126"/>
      <c r="BR519" s="126"/>
      <c r="BS519" s="126"/>
      <c r="BT519" s="126"/>
      <c r="BU519" s="126"/>
      <c r="BV519" s="126"/>
      <c r="BW519" s="126"/>
      <c r="BX519" s="126"/>
      <c r="BY519" s="126"/>
      <c r="BZ519" s="126"/>
      <c r="CA519" s="126"/>
      <c r="CB519" s="126"/>
      <c r="CC519" s="126"/>
      <c r="CD519" s="126"/>
      <c r="CE519" s="126"/>
      <c r="CF519" s="126"/>
      <c r="CG519" s="126"/>
      <c r="CH519" s="126"/>
      <c r="CI519" s="126"/>
      <c r="CJ519" s="126"/>
      <c r="CK519" s="126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87"/>
      <c r="CX519" s="87"/>
      <c r="CY519" s="87"/>
      <c r="CZ519" s="87"/>
      <c r="DA519" s="87"/>
      <c r="DB519" s="87"/>
      <c r="DC519" s="87"/>
      <c r="DD519" s="87"/>
      <c r="DE519" s="87"/>
      <c r="DF519" s="87"/>
      <c r="DG519" s="87"/>
      <c r="DH519" s="87"/>
      <c r="DI519" s="87"/>
      <c r="DJ519" s="87"/>
    </row>
    <row r="520" spans="1:114" ht="12.75" customHeight="1" x14ac:dyDescent="0.2">
      <c r="A520" s="107">
        <v>42702</v>
      </c>
      <c r="B520" s="109">
        <v>113.30999799999999</v>
      </c>
      <c r="C520" s="109">
        <v>91.349997999999999</v>
      </c>
      <c r="D520" s="109">
        <v>96.68</v>
      </c>
      <c r="E520" s="109">
        <v>118.41999800000001</v>
      </c>
      <c r="F520" s="109">
        <v>35.970001000000003</v>
      </c>
      <c r="G520" s="109">
        <v>35.770000000000003</v>
      </c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89">
        <f t="shared" si="28"/>
        <v>0.35937503092448053</v>
      </c>
      <c r="V520" s="89"/>
      <c r="W520" s="126"/>
      <c r="X520" s="126">
        <f t="shared" si="29"/>
        <v>-6.5644893747074384E-4</v>
      </c>
      <c r="Y520" s="126">
        <f t="shared" si="27"/>
        <v>-4.1710963085091278E-2</v>
      </c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  <c r="BD520" s="126"/>
      <c r="BE520" s="126"/>
      <c r="BF520" s="126"/>
      <c r="BG520" s="126"/>
      <c r="BH520" s="126"/>
      <c r="BI520" s="126"/>
      <c r="BJ520" s="126"/>
      <c r="BK520" s="126"/>
      <c r="BL520" s="126"/>
      <c r="BM520" s="126"/>
      <c r="BN520" s="126"/>
      <c r="BO520" s="126"/>
      <c r="BP520" s="126"/>
      <c r="BQ520" s="126"/>
      <c r="BR520" s="126"/>
      <c r="BS520" s="126"/>
      <c r="BT520" s="126"/>
      <c r="BU520" s="126"/>
      <c r="BV520" s="126"/>
      <c r="BW520" s="126"/>
      <c r="BX520" s="126"/>
      <c r="BY520" s="126"/>
      <c r="BZ520" s="126"/>
      <c r="CA520" s="126"/>
      <c r="CB520" s="126"/>
      <c r="CC520" s="126"/>
      <c r="CD520" s="126"/>
      <c r="CE520" s="126"/>
      <c r="CF520" s="126"/>
      <c r="CG520" s="126"/>
      <c r="CH520" s="126"/>
      <c r="CI520" s="126"/>
      <c r="CJ520" s="126"/>
      <c r="CK520" s="126"/>
      <c r="CL520" s="87"/>
      <c r="CM520" s="87"/>
      <c r="CN520" s="87"/>
      <c r="CO520" s="87"/>
      <c r="CP520" s="87"/>
      <c r="CQ520" s="87"/>
      <c r="CR520" s="87"/>
      <c r="CS520" s="87"/>
      <c r="CT520" s="87"/>
      <c r="CU520" s="87"/>
      <c r="CV520" s="87"/>
      <c r="CW520" s="87"/>
      <c r="CX520" s="87"/>
      <c r="CY520" s="87"/>
      <c r="CZ520" s="87"/>
      <c r="DA520" s="87"/>
      <c r="DB520" s="87"/>
      <c r="DC520" s="87"/>
      <c r="DD520" s="87"/>
      <c r="DE520" s="87"/>
      <c r="DF520" s="87"/>
      <c r="DG520" s="87"/>
      <c r="DH520" s="87"/>
      <c r="DI520" s="87"/>
      <c r="DJ520" s="87"/>
    </row>
    <row r="521" spans="1:114" ht="12.75" customHeight="1" x14ac:dyDescent="0.2">
      <c r="A521" s="107">
        <v>42709</v>
      </c>
      <c r="B521" s="109">
        <v>117.150002</v>
      </c>
      <c r="C521" s="109">
        <v>94.190002000000007</v>
      </c>
      <c r="D521" s="109">
        <v>100.25</v>
      </c>
      <c r="E521" s="109">
        <v>124.16999800000001</v>
      </c>
      <c r="F521" s="109">
        <v>37.119999</v>
      </c>
      <c r="G521" s="109">
        <v>36.700001</v>
      </c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89">
        <f t="shared" si="28"/>
        <v>0.40163699709688983</v>
      </c>
      <c r="V521" s="89"/>
      <c r="W521" s="126"/>
      <c r="X521" s="126">
        <f t="shared" si="29"/>
        <v>3.1089261764406517E-2</v>
      </c>
      <c r="Y521" s="126">
        <f t="shared" si="27"/>
        <v>-4.1181678916114343E-2</v>
      </c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  <c r="BD521" s="126"/>
      <c r="BE521" s="126"/>
      <c r="BF521" s="126"/>
      <c r="BG521" s="126"/>
      <c r="BH521" s="126"/>
      <c r="BI521" s="126"/>
      <c r="BJ521" s="126"/>
      <c r="BK521" s="126"/>
      <c r="BL521" s="126"/>
      <c r="BM521" s="126"/>
      <c r="BN521" s="126"/>
      <c r="BO521" s="126"/>
      <c r="BP521" s="126"/>
      <c r="BQ521" s="126"/>
      <c r="BR521" s="126"/>
      <c r="BS521" s="126"/>
      <c r="BT521" s="126"/>
      <c r="BU521" s="126"/>
      <c r="BV521" s="126"/>
      <c r="BW521" s="126"/>
      <c r="BX521" s="126"/>
      <c r="BY521" s="126"/>
      <c r="BZ521" s="126"/>
      <c r="CA521" s="126"/>
      <c r="CB521" s="126"/>
      <c r="CC521" s="126"/>
      <c r="CD521" s="126"/>
      <c r="CE521" s="126"/>
      <c r="CF521" s="126"/>
      <c r="CG521" s="126"/>
      <c r="CH521" s="126"/>
      <c r="CI521" s="126"/>
      <c r="CJ521" s="126"/>
      <c r="CK521" s="126"/>
      <c r="CL521" s="87"/>
      <c r="CM521" s="87"/>
      <c r="CN521" s="87"/>
      <c r="CO521" s="87"/>
      <c r="CP521" s="87"/>
      <c r="CQ521" s="87"/>
      <c r="CR521" s="87"/>
      <c r="CS521" s="87"/>
      <c r="CT521" s="87"/>
      <c r="CU521" s="87"/>
      <c r="CV521" s="87"/>
      <c r="CW521" s="87"/>
      <c r="CX521" s="87"/>
      <c r="CY521" s="87"/>
      <c r="CZ521" s="87"/>
      <c r="DA521" s="87"/>
      <c r="DB521" s="87"/>
      <c r="DC521" s="87"/>
      <c r="DD521" s="87"/>
      <c r="DE521" s="87"/>
      <c r="DF521" s="87"/>
      <c r="DG521" s="87"/>
      <c r="DH521" s="87"/>
      <c r="DI521" s="87"/>
      <c r="DJ521" s="87"/>
    </row>
    <row r="522" spans="1:114" ht="12.75" customHeight="1" x14ac:dyDescent="0.2">
      <c r="A522" s="107">
        <v>42716</v>
      </c>
      <c r="B522" s="109">
        <v>116.769997</v>
      </c>
      <c r="C522" s="109">
        <v>94.199996999999996</v>
      </c>
      <c r="D522" s="109">
        <v>98.660004000000001</v>
      </c>
      <c r="E522" s="109">
        <v>122.139999</v>
      </c>
      <c r="F522" s="109">
        <v>36.729999999999997</v>
      </c>
      <c r="G522" s="109">
        <v>35.650002000000001</v>
      </c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89">
        <f t="shared" si="28"/>
        <v>0.4017857322225773</v>
      </c>
      <c r="V522" s="89"/>
      <c r="W522" s="126"/>
      <c r="X522" s="126">
        <f t="shared" si="29"/>
        <v>1.0611529661064267E-4</v>
      </c>
      <c r="Y522" s="126">
        <f t="shared" si="27"/>
        <v>-4.1698227884680999E-2</v>
      </c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  <c r="BD522" s="126"/>
      <c r="BE522" s="126"/>
      <c r="BF522" s="126"/>
      <c r="BG522" s="126"/>
      <c r="BH522" s="126"/>
      <c r="BI522" s="126"/>
      <c r="BJ522" s="126"/>
      <c r="BK522" s="126"/>
      <c r="BL522" s="126"/>
      <c r="BM522" s="126"/>
      <c r="BN522" s="126"/>
      <c r="BO522" s="126"/>
      <c r="BP522" s="126"/>
      <c r="BQ522" s="126"/>
      <c r="BR522" s="126"/>
      <c r="BS522" s="126"/>
      <c r="BT522" s="126"/>
      <c r="BU522" s="126"/>
      <c r="BV522" s="126"/>
      <c r="BW522" s="126"/>
      <c r="BX522" s="126"/>
      <c r="BY522" s="126"/>
      <c r="BZ522" s="126"/>
      <c r="CA522" s="126"/>
      <c r="CB522" s="126"/>
      <c r="CC522" s="126"/>
      <c r="CD522" s="126"/>
      <c r="CE522" s="126"/>
      <c r="CF522" s="126"/>
      <c r="CG522" s="126"/>
      <c r="CH522" s="126"/>
      <c r="CI522" s="126"/>
      <c r="CJ522" s="126"/>
      <c r="CK522" s="126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87"/>
      <c r="CX522" s="87"/>
      <c r="CY522" s="87"/>
      <c r="CZ522" s="87"/>
      <c r="DA522" s="87"/>
      <c r="DB522" s="87"/>
      <c r="DC522" s="87"/>
      <c r="DD522" s="87"/>
      <c r="DE522" s="87"/>
      <c r="DF522" s="87"/>
      <c r="DG522" s="87"/>
      <c r="DH522" s="87"/>
      <c r="DI522" s="87"/>
      <c r="DJ522" s="87"/>
    </row>
    <row r="523" spans="1:114" ht="12.75" customHeight="1" x14ac:dyDescent="0.2">
      <c r="A523" s="107">
        <v>42723</v>
      </c>
      <c r="B523" s="109">
        <v>116.41999800000001</v>
      </c>
      <c r="C523" s="109">
        <v>93.889999000000003</v>
      </c>
      <c r="D523" s="109">
        <v>98.190002000000007</v>
      </c>
      <c r="E523" s="109">
        <v>122.18</v>
      </c>
      <c r="F523" s="109">
        <v>36.459999000000003</v>
      </c>
      <c r="G523" s="109">
        <v>35.029998999999997</v>
      </c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89">
        <f t="shared" si="28"/>
        <v>0.39717266654044647</v>
      </c>
      <c r="V523" s="89"/>
      <c r="W523" s="126"/>
      <c r="X523" s="126">
        <f t="shared" si="29"/>
        <v>-3.2908493617042067E-3</v>
      </c>
      <c r="Y523" s="126">
        <f t="shared" si="27"/>
        <v>-4.1754966931417434E-2</v>
      </c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  <c r="BD523" s="126"/>
      <c r="BE523" s="126"/>
      <c r="BF523" s="126"/>
      <c r="BG523" s="126"/>
      <c r="BH523" s="126"/>
      <c r="BI523" s="126"/>
      <c r="BJ523" s="126"/>
      <c r="BK523" s="126"/>
      <c r="BL523" s="126"/>
      <c r="BM523" s="126"/>
      <c r="BN523" s="126"/>
      <c r="BO523" s="126"/>
      <c r="BP523" s="126"/>
      <c r="BQ523" s="126"/>
      <c r="BR523" s="126"/>
      <c r="BS523" s="126"/>
      <c r="BT523" s="126"/>
      <c r="BU523" s="126"/>
      <c r="BV523" s="126"/>
      <c r="BW523" s="126"/>
      <c r="BX523" s="126"/>
      <c r="BY523" s="126"/>
      <c r="BZ523" s="126"/>
      <c r="CA523" s="126"/>
      <c r="CB523" s="126"/>
      <c r="CC523" s="126"/>
      <c r="CD523" s="126"/>
      <c r="CE523" s="126"/>
      <c r="CF523" s="126"/>
      <c r="CG523" s="126"/>
      <c r="CH523" s="126"/>
      <c r="CI523" s="126"/>
      <c r="CJ523" s="126"/>
      <c r="CK523" s="126"/>
      <c r="CL523" s="87"/>
      <c r="CM523" s="87"/>
      <c r="CN523" s="87"/>
      <c r="CO523" s="87"/>
      <c r="CP523" s="87"/>
      <c r="CQ523" s="87"/>
      <c r="CR523" s="87"/>
      <c r="CS523" s="87"/>
      <c r="CT523" s="87"/>
      <c r="CU523" s="87"/>
      <c r="CV523" s="87"/>
      <c r="CW523" s="87"/>
      <c r="CX523" s="87"/>
      <c r="CY523" s="87"/>
      <c r="CZ523" s="87"/>
      <c r="DA523" s="87"/>
      <c r="DB523" s="87"/>
      <c r="DC523" s="87"/>
      <c r="DD523" s="87"/>
      <c r="DE523" s="87"/>
      <c r="DF523" s="87"/>
      <c r="DG523" s="87"/>
      <c r="DH523" s="87"/>
      <c r="DI523" s="87"/>
      <c r="DJ523" s="87"/>
    </row>
    <row r="524" spans="1:114" ht="12.75" customHeight="1" x14ac:dyDescent="0.2">
      <c r="A524" s="107">
        <v>42731</v>
      </c>
      <c r="B524" s="109">
        <v>115.32</v>
      </c>
      <c r="C524" s="109">
        <v>93.010002</v>
      </c>
      <c r="D524" s="109">
        <v>97.190002000000007</v>
      </c>
      <c r="E524" s="109">
        <v>121</v>
      </c>
      <c r="F524" s="109">
        <v>36.540000999999997</v>
      </c>
      <c r="G524" s="109">
        <v>35.779998999999997</v>
      </c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89">
        <f t="shared" si="28"/>
        <v>0.38407747250345858</v>
      </c>
      <c r="V524" s="89"/>
      <c r="W524" s="126"/>
      <c r="X524" s="126">
        <f t="shared" si="29"/>
        <v>-9.3726382934565811E-3</v>
      </c>
      <c r="Y524" s="126">
        <f t="shared" si="27"/>
        <v>-4.1856602129448743E-2</v>
      </c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  <c r="BD524" s="126"/>
      <c r="BE524" s="126"/>
      <c r="BF524" s="126"/>
      <c r="BG524" s="126"/>
      <c r="BH524" s="126"/>
      <c r="BI524" s="126"/>
      <c r="BJ524" s="126"/>
      <c r="BK524" s="126"/>
      <c r="BL524" s="126"/>
      <c r="BM524" s="126"/>
      <c r="BN524" s="126"/>
      <c r="BO524" s="126"/>
      <c r="BP524" s="126"/>
      <c r="BQ524" s="126"/>
      <c r="BR524" s="126"/>
      <c r="BS524" s="126"/>
      <c r="BT524" s="126"/>
      <c r="BU524" s="126"/>
      <c r="BV524" s="126"/>
      <c r="BW524" s="126"/>
      <c r="BX524" s="126"/>
      <c r="BY524" s="126"/>
      <c r="BZ524" s="126"/>
      <c r="CA524" s="126"/>
      <c r="CB524" s="126"/>
      <c r="CC524" s="126"/>
      <c r="CD524" s="126"/>
      <c r="CE524" s="126"/>
      <c r="CF524" s="126"/>
      <c r="CG524" s="126"/>
      <c r="CH524" s="126"/>
      <c r="CI524" s="126"/>
      <c r="CJ524" s="126"/>
      <c r="CK524" s="126"/>
      <c r="CL524" s="87"/>
      <c r="CM524" s="87"/>
      <c r="CN524" s="87"/>
      <c r="CO524" s="87"/>
      <c r="CP524" s="87"/>
      <c r="CQ524" s="87"/>
      <c r="CR524" s="87"/>
      <c r="CS524" s="87"/>
      <c r="CT524" s="87"/>
      <c r="CU524" s="87"/>
      <c r="CV524" s="87"/>
      <c r="CW524" s="87"/>
      <c r="CX524" s="87"/>
      <c r="CY524" s="87"/>
      <c r="CZ524" s="87"/>
      <c r="DA524" s="87"/>
      <c r="DB524" s="87"/>
      <c r="DC524" s="87"/>
      <c r="DD524" s="87"/>
      <c r="DE524" s="87"/>
      <c r="DF524" s="87"/>
      <c r="DG524" s="87"/>
      <c r="DH524" s="87"/>
      <c r="DI524" s="87"/>
      <c r="DJ524" s="87"/>
    </row>
    <row r="525" spans="1:114" ht="12.75" customHeight="1" x14ac:dyDescent="0.2"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  <c r="BD525" s="126"/>
      <c r="BE525" s="126"/>
      <c r="BF525" s="126"/>
      <c r="BG525" s="126"/>
      <c r="BH525" s="126"/>
      <c r="BI525" s="126"/>
      <c r="BJ525" s="126"/>
      <c r="BK525" s="126"/>
      <c r="BL525" s="126"/>
      <c r="BM525" s="126"/>
      <c r="BN525" s="126"/>
      <c r="BO525" s="126"/>
      <c r="BP525" s="126"/>
      <c r="BQ525" s="126"/>
      <c r="BR525" s="126"/>
      <c r="BS525" s="126"/>
      <c r="BT525" s="126"/>
      <c r="BU525" s="126"/>
      <c r="BV525" s="126"/>
      <c r="BW525" s="126"/>
      <c r="BX525" s="126"/>
      <c r="BY525" s="126"/>
      <c r="BZ525" s="126"/>
      <c r="CA525" s="126"/>
      <c r="CB525" s="126"/>
      <c r="CC525" s="126"/>
      <c r="CD525" s="126"/>
      <c r="CE525" s="126"/>
      <c r="CF525" s="126"/>
      <c r="CG525" s="126"/>
      <c r="CH525" s="126"/>
      <c r="CI525" s="126"/>
      <c r="CJ525" s="126"/>
      <c r="CK525" s="126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87"/>
      <c r="CX525" s="87"/>
      <c r="CY525" s="87"/>
      <c r="CZ525" s="87"/>
      <c r="DA525" s="87"/>
      <c r="DB525" s="87"/>
      <c r="DC525" s="87"/>
      <c r="DD525" s="87"/>
      <c r="DE525" s="87"/>
      <c r="DF525" s="87"/>
      <c r="DG525" s="87"/>
      <c r="DH525" s="87"/>
      <c r="DI525" s="87"/>
      <c r="DJ525" s="87"/>
    </row>
    <row r="526" spans="1:114" ht="12.75" customHeight="1" x14ac:dyDescent="0.2"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  <c r="BD526" s="126"/>
      <c r="BE526" s="126"/>
      <c r="BF526" s="126"/>
      <c r="BG526" s="126"/>
      <c r="BH526" s="126"/>
      <c r="BI526" s="126"/>
      <c r="BJ526" s="126"/>
      <c r="BK526" s="126"/>
      <c r="BL526" s="126"/>
      <c r="BM526" s="126"/>
      <c r="BN526" s="126"/>
      <c r="BO526" s="126"/>
      <c r="BP526" s="126"/>
      <c r="BQ526" s="126"/>
      <c r="BR526" s="126"/>
      <c r="BS526" s="126"/>
      <c r="BT526" s="126"/>
      <c r="BU526" s="126"/>
      <c r="BV526" s="126"/>
      <c r="BW526" s="126"/>
      <c r="BX526" s="126"/>
      <c r="BY526" s="126"/>
      <c r="BZ526" s="126"/>
      <c r="CA526" s="126"/>
      <c r="CB526" s="126"/>
      <c r="CC526" s="126"/>
      <c r="CD526" s="126"/>
      <c r="CE526" s="126"/>
      <c r="CF526" s="126"/>
      <c r="CG526" s="126"/>
      <c r="CH526" s="126"/>
      <c r="CI526" s="126"/>
      <c r="CJ526" s="126"/>
      <c r="CK526" s="126"/>
      <c r="CL526" s="87"/>
      <c r="CM526" s="87"/>
      <c r="CN526" s="87"/>
      <c r="CO526" s="87"/>
      <c r="CP526" s="87"/>
      <c r="CQ526" s="87"/>
      <c r="CR526" s="87"/>
      <c r="CS526" s="87"/>
      <c r="CT526" s="87"/>
      <c r="CU526" s="87"/>
      <c r="CV526" s="87"/>
      <c r="CW526" s="87"/>
      <c r="CX526" s="87"/>
      <c r="CY526" s="87"/>
      <c r="CZ526" s="87"/>
      <c r="DA526" s="87"/>
      <c r="DB526" s="87"/>
      <c r="DC526" s="87"/>
      <c r="DD526" s="87"/>
      <c r="DE526" s="87"/>
      <c r="DF526" s="87"/>
      <c r="DG526" s="87"/>
      <c r="DH526" s="87"/>
      <c r="DI526" s="87"/>
      <c r="DJ526" s="87"/>
    </row>
    <row r="527" spans="1:114" ht="12.75" customHeight="1" x14ac:dyDescent="0.2"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  <c r="BD527" s="126"/>
      <c r="BE527" s="126"/>
      <c r="BF527" s="126"/>
      <c r="BG527" s="126"/>
      <c r="BH527" s="126"/>
      <c r="BI527" s="126"/>
      <c r="BJ527" s="126"/>
      <c r="BK527" s="126"/>
      <c r="BL527" s="126"/>
      <c r="BM527" s="126"/>
      <c r="BN527" s="126"/>
      <c r="BO527" s="126"/>
      <c r="BP527" s="126"/>
      <c r="BQ527" s="126"/>
      <c r="BR527" s="126"/>
      <c r="BS527" s="126"/>
      <c r="BT527" s="126"/>
      <c r="BU527" s="126"/>
      <c r="BV527" s="126"/>
      <c r="BW527" s="126"/>
      <c r="BX527" s="126"/>
      <c r="BY527" s="126"/>
      <c r="BZ527" s="126"/>
      <c r="CA527" s="126"/>
      <c r="CB527" s="126"/>
      <c r="CC527" s="126"/>
      <c r="CD527" s="126"/>
      <c r="CE527" s="126"/>
      <c r="CF527" s="126"/>
      <c r="CG527" s="126"/>
      <c r="CH527" s="126"/>
      <c r="CI527" s="126"/>
      <c r="CJ527" s="126"/>
      <c r="CK527" s="126"/>
      <c r="CL527" s="87"/>
      <c r="CM527" s="87"/>
      <c r="CN527" s="87"/>
      <c r="CO527" s="87"/>
      <c r="CP527" s="87"/>
      <c r="CQ527" s="87"/>
      <c r="CR527" s="87"/>
      <c r="CS527" s="87"/>
      <c r="CT527" s="87"/>
      <c r="CU527" s="87"/>
      <c r="CV527" s="87"/>
      <c r="CW527" s="87"/>
      <c r="CX527" s="87"/>
      <c r="CY527" s="87"/>
      <c r="CZ527" s="87"/>
      <c r="DA527" s="87"/>
      <c r="DB527" s="87"/>
      <c r="DC527" s="87"/>
      <c r="DD527" s="87"/>
      <c r="DE527" s="87"/>
      <c r="DF527" s="87"/>
      <c r="DG527" s="87"/>
      <c r="DH527" s="87"/>
      <c r="DI527" s="87"/>
      <c r="DJ527" s="87"/>
    </row>
    <row r="528" spans="1:114" ht="12.75" customHeight="1" x14ac:dyDescent="0.2"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  <c r="BD528" s="126"/>
      <c r="BE528" s="126"/>
      <c r="BF528" s="126"/>
      <c r="BG528" s="126"/>
      <c r="BH528" s="126"/>
      <c r="BI528" s="126"/>
      <c r="BJ528" s="126"/>
      <c r="BK528" s="126"/>
      <c r="BL528" s="126"/>
      <c r="BM528" s="126"/>
      <c r="BN528" s="126"/>
      <c r="BO528" s="126"/>
      <c r="BP528" s="126"/>
      <c r="BQ528" s="126"/>
      <c r="BR528" s="126"/>
      <c r="BS528" s="126"/>
      <c r="BT528" s="126"/>
      <c r="BU528" s="126"/>
      <c r="BV528" s="126"/>
      <c r="BW528" s="126"/>
      <c r="BX528" s="126"/>
      <c r="BY528" s="126"/>
      <c r="BZ528" s="126"/>
      <c r="CA528" s="126"/>
      <c r="CB528" s="126"/>
      <c r="CC528" s="126"/>
      <c r="CD528" s="126"/>
      <c r="CE528" s="126"/>
      <c r="CF528" s="126"/>
      <c r="CG528" s="126"/>
      <c r="CH528" s="126"/>
      <c r="CI528" s="126"/>
      <c r="CJ528" s="126"/>
      <c r="CK528" s="126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87"/>
      <c r="CX528" s="87"/>
      <c r="CY528" s="87"/>
      <c r="CZ528" s="87"/>
      <c r="DA528" s="87"/>
      <c r="DB528" s="87"/>
      <c r="DC528" s="87"/>
      <c r="DD528" s="87"/>
      <c r="DE528" s="87"/>
      <c r="DF528" s="87"/>
      <c r="DG528" s="87"/>
      <c r="DH528" s="87"/>
      <c r="DI528" s="87"/>
      <c r="DJ528" s="87"/>
    </row>
    <row r="529" spans="21:114" ht="12.75" customHeight="1" x14ac:dyDescent="0.2"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  <c r="BD529" s="126"/>
      <c r="BE529" s="126"/>
      <c r="BF529" s="126"/>
      <c r="BG529" s="126"/>
      <c r="BH529" s="126"/>
      <c r="BI529" s="126"/>
      <c r="BJ529" s="126"/>
      <c r="BK529" s="126"/>
      <c r="BL529" s="126"/>
      <c r="BM529" s="126"/>
      <c r="BN529" s="126"/>
      <c r="BO529" s="126"/>
      <c r="BP529" s="126"/>
      <c r="BQ529" s="126"/>
      <c r="BR529" s="126"/>
      <c r="BS529" s="126"/>
      <c r="BT529" s="126"/>
      <c r="BU529" s="126"/>
      <c r="BV529" s="126"/>
      <c r="BW529" s="126"/>
      <c r="BX529" s="126"/>
      <c r="BY529" s="126"/>
      <c r="BZ529" s="126"/>
      <c r="CA529" s="126"/>
      <c r="CB529" s="126"/>
      <c r="CC529" s="126"/>
      <c r="CD529" s="126"/>
      <c r="CE529" s="126"/>
      <c r="CF529" s="126"/>
      <c r="CG529" s="126"/>
      <c r="CH529" s="126"/>
      <c r="CI529" s="126"/>
      <c r="CJ529" s="126"/>
      <c r="CK529" s="126"/>
      <c r="CL529" s="87"/>
      <c r="CM529" s="87"/>
      <c r="CN529" s="87"/>
      <c r="CO529" s="87"/>
      <c r="CP529" s="87"/>
      <c r="CQ529" s="87"/>
      <c r="CR529" s="87"/>
      <c r="CS529" s="87"/>
      <c r="CT529" s="87"/>
      <c r="CU529" s="87"/>
      <c r="CV529" s="87"/>
      <c r="CW529" s="87"/>
      <c r="CX529" s="87"/>
      <c r="CY529" s="87"/>
      <c r="CZ529" s="87"/>
      <c r="DA529" s="87"/>
      <c r="DB529" s="87"/>
      <c r="DC529" s="87"/>
      <c r="DD529" s="87"/>
      <c r="DE529" s="87"/>
      <c r="DF529" s="87"/>
      <c r="DG529" s="87"/>
      <c r="DH529" s="87"/>
      <c r="DI529" s="87"/>
      <c r="DJ529" s="87"/>
    </row>
    <row r="530" spans="21:114" ht="12.75" customHeight="1" x14ac:dyDescent="0.2"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  <c r="BD530" s="126"/>
      <c r="BE530" s="126"/>
      <c r="BF530" s="126"/>
      <c r="BG530" s="126"/>
      <c r="BH530" s="126"/>
      <c r="BI530" s="126"/>
      <c r="BJ530" s="126"/>
      <c r="BK530" s="126"/>
      <c r="BL530" s="126"/>
      <c r="BM530" s="126"/>
      <c r="BN530" s="126"/>
      <c r="BO530" s="126"/>
      <c r="BP530" s="126"/>
      <c r="BQ530" s="126"/>
      <c r="BR530" s="126"/>
      <c r="BS530" s="126"/>
      <c r="BT530" s="126"/>
      <c r="BU530" s="126"/>
      <c r="BV530" s="126"/>
      <c r="BW530" s="126"/>
      <c r="BX530" s="126"/>
      <c r="BY530" s="126"/>
      <c r="BZ530" s="126"/>
      <c r="CA530" s="126"/>
      <c r="CB530" s="126"/>
      <c r="CC530" s="126"/>
      <c r="CD530" s="126"/>
      <c r="CE530" s="126"/>
      <c r="CF530" s="126"/>
      <c r="CG530" s="126"/>
      <c r="CH530" s="126"/>
      <c r="CI530" s="126"/>
      <c r="CJ530" s="126"/>
      <c r="CK530" s="126"/>
      <c r="CL530" s="87"/>
      <c r="CM530" s="87"/>
      <c r="CN530" s="87"/>
      <c r="CO530" s="87"/>
      <c r="CP530" s="87"/>
      <c r="CQ530" s="87"/>
      <c r="CR530" s="87"/>
      <c r="CS530" s="87"/>
      <c r="CT530" s="87"/>
      <c r="CU530" s="87"/>
      <c r="CV530" s="87"/>
      <c r="CW530" s="87"/>
      <c r="CX530" s="87"/>
      <c r="CY530" s="87"/>
      <c r="CZ530" s="87"/>
      <c r="DA530" s="87"/>
      <c r="DB530" s="87"/>
      <c r="DC530" s="87"/>
      <c r="DD530" s="87"/>
      <c r="DE530" s="87"/>
      <c r="DF530" s="87"/>
      <c r="DG530" s="87"/>
      <c r="DH530" s="87"/>
      <c r="DI530" s="87"/>
      <c r="DJ530" s="87"/>
    </row>
    <row r="531" spans="21:114" ht="12.75" customHeight="1" x14ac:dyDescent="0.2"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  <c r="BD531" s="126"/>
      <c r="BE531" s="126"/>
      <c r="BF531" s="126"/>
      <c r="BG531" s="126"/>
      <c r="BH531" s="126"/>
      <c r="BI531" s="126"/>
      <c r="BJ531" s="126"/>
      <c r="BK531" s="126"/>
      <c r="BL531" s="126"/>
      <c r="BM531" s="126"/>
      <c r="BN531" s="126"/>
      <c r="BO531" s="126"/>
      <c r="BP531" s="126"/>
      <c r="BQ531" s="126"/>
      <c r="BR531" s="126"/>
      <c r="BS531" s="126"/>
      <c r="BT531" s="126"/>
      <c r="BU531" s="126"/>
      <c r="BV531" s="126"/>
      <c r="BW531" s="126"/>
      <c r="BX531" s="126"/>
      <c r="BY531" s="126"/>
      <c r="BZ531" s="126"/>
      <c r="CA531" s="126"/>
      <c r="CB531" s="126"/>
      <c r="CC531" s="126"/>
      <c r="CD531" s="126"/>
      <c r="CE531" s="126"/>
      <c r="CF531" s="126"/>
      <c r="CG531" s="126"/>
      <c r="CH531" s="126"/>
      <c r="CI531" s="126"/>
      <c r="CJ531" s="126"/>
      <c r="CK531" s="126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87"/>
      <c r="CX531" s="87"/>
      <c r="CY531" s="87"/>
      <c r="CZ531" s="87"/>
      <c r="DA531" s="87"/>
      <c r="DB531" s="87"/>
      <c r="DC531" s="87"/>
      <c r="DD531" s="87"/>
      <c r="DE531" s="87"/>
      <c r="DF531" s="87"/>
      <c r="DG531" s="87"/>
      <c r="DH531" s="87"/>
      <c r="DI531" s="87"/>
      <c r="DJ531" s="87"/>
    </row>
    <row r="532" spans="21:114" ht="12.75" customHeight="1" x14ac:dyDescent="0.2"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  <c r="BD532" s="126"/>
      <c r="BE532" s="126"/>
      <c r="BF532" s="126"/>
      <c r="BG532" s="126"/>
      <c r="BH532" s="126"/>
      <c r="BI532" s="126"/>
      <c r="BJ532" s="126"/>
      <c r="BK532" s="126"/>
      <c r="BL532" s="126"/>
      <c r="BM532" s="126"/>
      <c r="BN532" s="126"/>
      <c r="BO532" s="126"/>
      <c r="BP532" s="126"/>
      <c r="BQ532" s="126"/>
      <c r="BR532" s="126"/>
      <c r="BS532" s="126"/>
      <c r="BT532" s="126"/>
      <c r="BU532" s="126"/>
      <c r="BV532" s="126"/>
      <c r="BW532" s="126"/>
      <c r="BX532" s="126"/>
      <c r="BY532" s="126"/>
      <c r="BZ532" s="126"/>
      <c r="CA532" s="126"/>
      <c r="CB532" s="126"/>
      <c r="CC532" s="126"/>
      <c r="CD532" s="126"/>
      <c r="CE532" s="126"/>
      <c r="CF532" s="126"/>
      <c r="CG532" s="126"/>
      <c r="CH532" s="126"/>
      <c r="CI532" s="126"/>
      <c r="CJ532" s="126"/>
      <c r="CK532" s="126"/>
      <c r="CL532" s="87"/>
      <c r="CM532" s="87"/>
      <c r="CN532" s="87"/>
      <c r="CO532" s="87"/>
      <c r="CP532" s="87"/>
      <c r="CQ532" s="87"/>
      <c r="CR532" s="87"/>
      <c r="CS532" s="87"/>
      <c r="CT532" s="87"/>
      <c r="CU532" s="87"/>
      <c r="CV532" s="87"/>
      <c r="CW532" s="87"/>
      <c r="CX532" s="87"/>
      <c r="CY532" s="87"/>
      <c r="CZ532" s="87"/>
      <c r="DA532" s="87"/>
      <c r="DB532" s="87"/>
      <c r="DC532" s="87"/>
      <c r="DD532" s="87"/>
      <c r="DE532" s="87"/>
      <c r="DF532" s="87"/>
      <c r="DG532" s="87"/>
      <c r="DH532" s="87"/>
      <c r="DI532" s="87"/>
      <c r="DJ532" s="87"/>
    </row>
    <row r="533" spans="21:114" ht="12.75" customHeight="1" x14ac:dyDescent="0.2"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  <c r="BD533" s="126"/>
      <c r="BE533" s="126"/>
      <c r="BF533" s="126"/>
      <c r="BG533" s="126"/>
      <c r="BH533" s="126"/>
      <c r="BI533" s="126"/>
      <c r="BJ533" s="126"/>
      <c r="BK533" s="126"/>
      <c r="BL533" s="126"/>
      <c r="BM533" s="126"/>
      <c r="BN533" s="126"/>
      <c r="BO533" s="126"/>
      <c r="BP533" s="126"/>
      <c r="BQ533" s="126"/>
      <c r="BR533" s="126"/>
      <c r="BS533" s="126"/>
      <c r="BT533" s="126"/>
      <c r="BU533" s="126"/>
      <c r="BV533" s="126"/>
      <c r="BW533" s="126"/>
      <c r="BX533" s="126"/>
      <c r="BY533" s="126"/>
      <c r="BZ533" s="126"/>
      <c r="CA533" s="126"/>
      <c r="CB533" s="126"/>
      <c r="CC533" s="126"/>
      <c r="CD533" s="126"/>
      <c r="CE533" s="126"/>
      <c r="CF533" s="126"/>
      <c r="CG533" s="126"/>
      <c r="CH533" s="126"/>
      <c r="CI533" s="126"/>
      <c r="CJ533" s="126"/>
      <c r="CK533" s="126"/>
      <c r="CL533" s="87"/>
      <c r="CM533" s="87"/>
      <c r="CN533" s="87"/>
      <c r="CO533" s="87"/>
      <c r="CP533" s="87"/>
      <c r="CQ533" s="87"/>
      <c r="CR533" s="87"/>
      <c r="CS533" s="87"/>
      <c r="CT533" s="87"/>
      <c r="CU533" s="87"/>
      <c r="CV533" s="87"/>
      <c r="CW533" s="87"/>
      <c r="CX533" s="87"/>
      <c r="CY533" s="87"/>
      <c r="CZ533" s="87"/>
      <c r="DA533" s="87"/>
      <c r="DB533" s="87"/>
      <c r="DC533" s="87"/>
      <c r="DD533" s="87"/>
      <c r="DE533" s="87"/>
      <c r="DF533" s="87"/>
      <c r="DG533" s="87"/>
      <c r="DH533" s="87"/>
      <c r="DI533" s="87"/>
      <c r="DJ533" s="87"/>
    </row>
    <row r="534" spans="21:114" ht="12.75" customHeight="1" x14ac:dyDescent="0.2"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  <c r="BD534" s="126"/>
      <c r="BE534" s="126"/>
      <c r="BF534" s="126"/>
      <c r="BG534" s="126"/>
      <c r="BH534" s="126"/>
      <c r="BI534" s="126"/>
      <c r="BJ534" s="126"/>
      <c r="BK534" s="126"/>
      <c r="BL534" s="126"/>
      <c r="BM534" s="126"/>
      <c r="BN534" s="126"/>
      <c r="BO534" s="126"/>
      <c r="BP534" s="126"/>
      <c r="BQ534" s="126"/>
      <c r="BR534" s="126"/>
      <c r="BS534" s="126"/>
      <c r="BT534" s="126"/>
      <c r="BU534" s="126"/>
      <c r="BV534" s="126"/>
      <c r="BW534" s="126"/>
      <c r="BX534" s="126"/>
      <c r="BY534" s="126"/>
      <c r="BZ534" s="126"/>
      <c r="CA534" s="126"/>
      <c r="CB534" s="126"/>
      <c r="CC534" s="126"/>
      <c r="CD534" s="126"/>
      <c r="CE534" s="126"/>
      <c r="CF534" s="126"/>
      <c r="CG534" s="126"/>
      <c r="CH534" s="126"/>
      <c r="CI534" s="126"/>
      <c r="CJ534" s="126"/>
      <c r="CK534" s="126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87"/>
      <c r="CX534" s="87"/>
      <c r="CY534" s="87"/>
      <c r="CZ534" s="87"/>
      <c r="DA534" s="87"/>
      <c r="DB534" s="87"/>
      <c r="DC534" s="87"/>
      <c r="DD534" s="87"/>
      <c r="DE534" s="87"/>
      <c r="DF534" s="87"/>
      <c r="DG534" s="87"/>
      <c r="DH534" s="87"/>
      <c r="DI534" s="87"/>
      <c r="DJ534" s="87"/>
    </row>
    <row r="535" spans="21:114" ht="12.75" customHeight="1" x14ac:dyDescent="0.2"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  <c r="BD535" s="126"/>
      <c r="BE535" s="126"/>
      <c r="BF535" s="126"/>
      <c r="BG535" s="126"/>
      <c r="BH535" s="126"/>
      <c r="BI535" s="126"/>
      <c r="BJ535" s="126"/>
      <c r="BK535" s="126"/>
      <c r="BL535" s="126"/>
      <c r="BM535" s="126"/>
      <c r="BN535" s="126"/>
      <c r="BO535" s="126"/>
      <c r="BP535" s="126"/>
      <c r="BQ535" s="126"/>
      <c r="BR535" s="126"/>
      <c r="BS535" s="126"/>
      <c r="BT535" s="126"/>
      <c r="BU535" s="126"/>
      <c r="BV535" s="126"/>
      <c r="BW535" s="126"/>
      <c r="BX535" s="126"/>
      <c r="BY535" s="126"/>
      <c r="BZ535" s="126"/>
      <c r="CA535" s="126"/>
      <c r="CB535" s="126"/>
      <c r="CC535" s="126"/>
      <c r="CD535" s="126"/>
      <c r="CE535" s="126"/>
      <c r="CF535" s="126"/>
      <c r="CG535" s="126"/>
      <c r="CH535" s="126"/>
      <c r="CI535" s="126"/>
      <c r="CJ535" s="126"/>
      <c r="CK535" s="126"/>
      <c r="CL535" s="87"/>
      <c r="CM535" s="87"/>
      <c r="CN535" s="87"/>
      <c r="CO535" s="87"/>
      <c r="CP535" s="87"/>
      <c r="CQ535" s="87"/>
      <c r="CR535" s="87"/>
      <c r="CS535" s="87"/>
      <c r="CT535" s="87"/>
      <c r="CU535" s="87"/>
      <c r="CV535" s="87"/>
      <c r="CW535" s="87"/>
      <c r="CX535" s="87"/>
      <c r="CY535" s="87"/>
      <c r="CZ535" s="87"/>
      <c r="DA535" s="87"/>
      <c r="DB535" s="87"/>
      <c r="DC535" s="87"/>
      <c r="DD535" s="87"/>
      <c r="DE535" s="87"/>
      <c r="DF535" s="87"/>
      <c r="DG535" s="87"/>
      <c r="DH535" s="87"/>
      <c r="DI535" s="87"/>
      <c r="DJ535" s="87"/>
    </row>
    <row r="536" spans="21:114" ht="12.75" customHeight="1" x14ac:dyDescent="0.2"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  <c r="BD536" s="126"/>
      <c r="BE536" s="126"/>
      <c r="BF536" s="126"/>
      <c r="BG536" s="126"/>
      <c r="BH536" s="126"/>
      <c r="BI536" s="126"/>
      <c r="BJ536" s="126"/>
      <c r="BK536" s="126"/>
      <c r="BL536" s="126"/>
      <c r="BM536" s="126"/>
      <c r="BN536" s="126"/>
      <c r="BO536" s="126"/>
      <c r="BP536" s="126"/>
      <c r="BQ536" s="126"/>
      <c r="BR536" s="126"/>
      <c r="BS536" s="126"/>
      <c r="BT536" s="126"/>
      <c r="BU536" s="126"/>
      <c r="BV536" s="126"/>
      <c r="BW536" s="126"/>
      <c r="BX536" s="126"/>
      <c r="BY536" s="126"/>
      <c r="BZ536" s="126"/>
      <c r="CA536" s="126"/>
      <c r="CB536" s="126"/>
      <c r="CC536" s="126"/>
      <c r="CD536" s="126"/>
      <c r="CE536" s="126"/>
      <c r="CF536" s="126"/>
      <c r="CG536" s="126"/>
      <c r="CH536" s="126"/>
      <c r="CI536" s="126"/>
      <c r="CJ536" s="126"/>
      <c r="CK536" s="126"/>
      <c r="CL536" s="87"/>
      <c r="CM536" s="87"/>
      <c r="CN536" s="87"/>
      <c r="CO536" s="87"/>
      <c r="CP536" s="87"/>
      <c r="CQ536" s="87"/>
      <c r="CR536" s="87"/>
      <c r="CS536" s="87"/>
      <c r="CT536" s="87"/>
      <c r="CU536" s="87"/>
      <c r="CV536" s="87"/>
      <c r="CW536" s="87"/>
      <c r="CX536" s="87"/>
      <c r="CY536" s="87"/>
      <c r="CZ536" s="87"/>
      <c r="DA536" s="87"/>
      <c r="DB536" s="87"/>
      <c r="DC536" s="87"/>
      <c r="DD536" s="87"/>
      <c r="DE536" s="87"/>
      <c r="DF536" s="87"/>
      <c r="DG536" s="87"/>
      <c r="DH536" s="87"/>
      <c r="DI536" s="87"/>
      <c r="DJ536" s="87"/>
    </row>
    <row r="537" spans="21:114" ht="12.75" customHeight="1" x14ac:dyDescent="0.2"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  <c r="BD537" s="126"/>
      <c r="BE537" s="126"/>
      <c r="BF537" s="126"/>
      <c r="BG537" s="126"/>
      <c r="BH537" s="126"/>
      <c r="BI537" s="126"/>
      <c r="BJ537" s="126"/>
      <c r="BK537" s="126"/>
      <c r="BL537" s="126"/>
      <c r="BM537" s="126"/>
      <c r="BN537" s="126"/>
      <c r="BO537" s="126"/>
      <c r="BP537" s="126"/>
      <c r="BQ537" s="126"/>
      <c r="BR537" s="126"/>
      <c r="BS537" s="126"/>
      <c r="BT537" s="126"/>
      <c r="BU537" s="126"/>
      <c r="BV537" s="126"/>
      <c r="BW537" s="126"/>
      <c r="BX537" s="126"/>
      <c r="BY537" s="126"/>
      <c r="BZ537" s="126"/>
      <c r="CA537" s="126"/>
      <c r="CB537" s="126"/>
      <c r="CC537" s="126"/>
      <c r="CD537" s="126"/>
      <c r="CE537" s="126"/>
      <c r="CF537" s="126"/>
      <c r="CG537" s="126"/>
      <c r="CH537" s="126"/>
      <c r="CI537" s="126"/>
      <c r="CJ537" s="126"/>
      <c r="CK537" s="126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  <c r="CW537" s="87"/>
      <c r="CX537" s="87"/>
      <c r="CY537" s="87"/>
      <c r="CZ537" s="87"/>
      <c r="DA537" s="87"/>
      <c r="DB537" s="87"/>
      <c r="DC537" s="87"/>
      <c r="DD537" s="87"/>
      <c r="DE537" s="87"/>
      <c r="DF537" s="87"/>
      <c r="DG537" s="87"/>
      <c r="DH537" s="87"/>
      <c r="DI537" s="87"/>
      <c r="DJ537" s="87"/>
    </row>
    <row r="538" spans="21:114" ht="12.75" customHeight="1" x14ac:dyDescent="0.2"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  <c r="BD538" s="126"/>
      <c r="BE538" s="126"/>
      <c r="BF538" s="126"/>
      <c r="BG538" s="126"/>
      <c r="BH538" s="126"/>
      <c r="BI538" s="126"/>
      <c r="BJ538" s="126"/>
      <c r="BK538" s="126"/>
      <c r="BL538" s="126"/>
      <c r="BM538" s="126"/>
      <c r="BN538" s="126"/>
      <c r="BO538" s="126"/>
      <c r="BP538" s="126"/>
      <c r="BQ538" s="126"/>
      <c r="BR538" s="126"/>
      <c r="BS538" s="126"/>
      <c r="BT538" s="126"/>
      <c r="BU538" s="126"/>
      <c r="BV538" s="126"/>
      <c r="BW538" s="126"/>
      <c r="BX538" s="126"/>
      <c r="BY538" s="126"/>
      <c r="BZ538" s="126"/>
      <c r="CA538" s="126"/>
      <c r="CB538" s="126"/>
      <c r="CC538" s="126"/>
      <c r="CD538" s="126"/>
      <c r="CE538" s="126"/>
      <c r="CF538" s="126"/>
      <c r="CG538" s="126"/>
      <c r="CH538" s="126"/>
      <c r="CI538" s="126"/>
      <c r="CJ538" s="126"/>
      <c r="CK538" s="126"/>
      <c r="CL538" s="87"/>
      <c r="CM538" s="87"/>
      <c r="CN538" s="87"/>
      <c r="CO538" s="87"/>
      <c r="CP538" s="87"/>
      <c r="CQ538" s="87"/>
      <c r="CR538" s="87"/>
      <c r="CS538" s="87"/>
      <c r="CT538" s="87"/>
      <c r="CU538" s="87"/>
      <c r="CV538" s="87"/>
      <c r="CW538" s="87"/>
      <c r="CX538" s="87"/>
      <c r="CY538" s="87"/>
      <c r="CZ538" s="87"/>
      <c r="DA538" s="87"/>
      <c r="DB538" s="87"/>
      <c r="DC538" s="87"/>
      <c r="DD538" s="87"/>
      <c r="DE538" s="87"/>
      <c r="DF538" s="87"/>
      <c r="DG538" s="87"/>
      <c r="DH538" s="87"/>
      <c r="DI538" s="87"/>
      <c r="DJ538" s="87"/>
    </row>
    <row r="539" spans="21:114" ht="12.75" customHeight="1" x14ac:dyDescent="0.2"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  <c r="BD539" s="126"/>
      <c r="BE539" s="126"/>
      <c r="BF539" s="126"/>
      <c r="BG539" s="126"/>
      <c r="BH539" s="126"/>
      <c r="BI539" s="126"/>
      <c r="BJ539" s="126"/>
      <c r="BK539" s="126"/>
      <c r="BL539" s="126"/>
      <c r="BM539" s="126"/>
      <c r="BN539" s="126"/>
      <c r="BO539" s="126"/>
      <c r="BP539" s="126"/>
      <c r="BQ539" s="126"/>
      <c r="BR539" s="126"/>
      <c r="BS539" s="126"/>
      <c r="BT539" s="126"/>
      <c r="BU539" s="126"/>
      <c r="BV539" s="126"/>
      <c r="BW539" s="126"/>
      <c r="BX539" s="126"/>
      <c r="BY539" s="126"/>
      <c r="BZ539" s="126"/>
      <c r="CA539" s="126"/>
      <c r="CB539" s="126"/>
      <c r="CC539" s="126"/>
      <c r="CD539" s="126"/>
      <c r="CE539" s="126"/>
      <c r="CF539" s="126"/>
      <c r="CG539" s="126"/>
      <c r="CH539" s="126"/>
      <c r="CI539" s="126"/>
      <c r="CJ539" s="126"/>
      <c r="CK539" s="126"/>
      <c r="CL539" s="87"/>
      <c r="CM539" s="87"/>
      <c r="CN539" s="87"/>
      <c r="CO539" s="87"/>
      <c r="CP539" s="87"/>
      <c r="CQ539" s="87"/>
      <c r="CR539" s="87"/>
      <c r="CS539" s="87"/>
      <c r="CT539" s="87"/>
      <c r="CU539" s="87"/>
      <c r="CV539" s="87"/>
      <c r="CW539" s="87"/>
      <c r="CX539" s="87"/>
      <c r="CY539" s="87"/>
      <c r="CZ539" s="87"/>
      <c r="DA539" s="87"/>
      <c r="DB539" s="87"/>
      <c r="DC539" s="87"/>
      <c r="DD539" s="87"/>
      <c r="DE539" s="87"/>
      <c r="DF539" s="87"/>
      <c r="DG539" s="87"/>
      <c r="DH539" s="87"/>
      <c r="DI539" s="87"/>
      <c r="DJ539" s="87"/>
    </row>
    <row r="540" spans="21:114" ht="12.75" customHeight="1" x14ac:dyDescent="0.2"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  <c r="BD540" s="126"/>
      <c r="BE540" s="126"/>
      <c r="BF540" s="126"/>
      <c r="BG540" s="126"/>
      <c r="BH540" s="126"/>
      <c r="BI540" s="126"/>
      <c r="BJ540" s="126"/>
      <c r="BK540" s="126"/>
      <c r="BL540" s="126"/>
      <c r="BM540" s="126"/>
      <c r="BN540" s="126"/>
      <c r="BO540" s="126"/>
      <c r="BP540" s="126"/>
      <c r="BQ540" s="126"/>
      <c r="BR540" s="126"/>
      <c r="BS540" s="126"/>
      <c r="BT540" s="126"/>
      <c r="BU540" s="126"/>
      <c r="BV540" s="126"/>
      <c r="BW540" s="126"/>
      <c r="BX540" s="126"/>
      <c r="BY540" s="126"/>
      <c r="BZ540" s="126"/>
      <c r="CA540" s="126"/>
      <c r="CB540" s="126"/>
      <c r="CC540" s="126"/>
      <c r="CD540" s="126"/>
      <c r="CE540" s="126"/>
      <c r="CF540" s="126"/>
      <c r="CG540" s="126"/>
      <c r="CH540" s="126"/>
      <c r="CI540" s="126"/>
      <c r="CJ540" s="126"/>
      <c r="CK540" s="126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87"/>
      <c r="CX540" s="87"/>
      <c r="CY540" s="87"/>
      <c r="CZ540" s="87"/>
      <c r="DA540" s="87"/>
      <c r="DB540" s="87"/>
      <c r="DC540" s="87"/>
      <c r="DD540" s="87"/>
      <c r="DE540" s="87"/>
      <c r="DF540" s="87"/>
      <c r="DG540" s="87"/>
      <c r="DH540" s="87"/>
      <c r="DI540" s="87"/>
      <c r="DJ540" s="87"/>
    </row>
    <row r="541" spans="21:114" ht="12.75" customHeight="1" x14ac:dyDescent="0.2"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  <c r="BD541" s="126"/>
      <c r="BE541" s="126"/>
      <c r="BF541" s="126"/>
      <c r="BG541" s="126"/>
      <c r="BH541" s="126"/>
      <c r="BI541" s="126"/>
      <c r="BJ541" s="126"/>
      <c r="BK541" s="126"/>
      <c r="BL541" s="126"/>
      <c r="BM541" s="126"/>
      <c r="BN541" s="126"/>
      <c r="BO541" s="126"/>
      <c r="BP541" s="126"/>
      <c r="BQ541" s="126"/>
      <c r="BR541" s="126"/>
      <c r="BS541" s="126"/>
      <c r="BT541" s="126"/>
      <c r="BU541" s="126"/>
      <c r="BV541" s="126"/>
      <c r="BW541" s="126"/>
      <c r="BX541" s="126"/>
      <c r="BY541" s="126"/>
      <c r="BZ541" s="126"/>
      <c r="CA541" s="126"/>
      <c r="CB541" s="126"/>
      <c r="CC541" s="126"/>
      <c r="CD541" s="126"/>
      <c r="CE541" s="126"/>
      <c r="CF541" s="126"/>
      <c r="CG541" s="126"/>
      <c r="CH541" s="126"/>
      <c r="CI541" s="126"/>
      <c r="CJ541" s="126"/>
      <c r="CK541" s="126"/>
      <c r="CL541" s="87"/>
      <c r="CM541" s="87"/>
      <c r="CN541" s="87"/>
      <c r="CO541" s="87"/>
      <c r="CP541" s="87"/>
      <c r="CQ541" s="87"/>
      <c r="CR541" s="87"/>
      <c r="CS541" s="87"/>
      <c r="CT541" s="87"/>
      <c r="CU541" s="87"/>
      <c r="CV541" s="87"/>
      <c r="CW541" s="87"/>
      <c r="CX541" s="87"/>
      <c r="CY541" s="87"/>
      <c r="CZ541" s="87"/>
      <c r="DA541" s="87"/>
      <c r="DB541" s="87"/>
      <c r="DC541" s="87"/>
      <c r="DD541" s="87"/>
      <c r="DE541" s="87"/>
      <c r="DF541" s="87"/>
      <c r="DG541" s="87"/>
      <c r="DH541" s="87"/>
      <c r="DI541" s="87"/>
      <c r="DJ541" s="87"/>
    </row>
    <row r="542" spans="21:114" ht="12.75" customHeight="1" x14ac:dyDescent="0.2"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  <c r="BD542" s="126"/>
      <c r="BE542" s="126"/>
      <c r="BF542" s="126"/>
      <c r="BG542" s="126"/>
      <c r="BH542" s="126"/>
      <c r="BI542" s="126"/>
      <c r="BJ542" s="126"/>
      <c r="BK542" s="126"/>
      <c r="BL542" s="126"/>
      <c r="BM542" s="126"/>
      <c r="BN542" s="126"/>
      <c r="BO542" s="126"/>
      <c r="BP542" s="126"/>
      <c r="BQ542" s="126"/>
      <c r="BR542" s="126"/>
      <c r="BS542" s="126"/>
      <c r="BT542" s="126"/>
      <c r="BU542" s="126"/>
      <c r="BV542" s="126"/>
      <c r="BW542" s="126"/>
      <c r="BX542" s="126"/>
      <c r="BY542" s="126"/>
      <c r="BZ542" s="126"/>
      <c r="CA542" s="126"/>
      <c r="CB542" s="126"/>
      <c r="CC542" s="126"/>
      <c r="CD542" s="126"/>
      <c r="CE542" s="126"/>
      <c r="CF542" s="126"/>
      <c r="CG542" s="126"/>
      <c r="CH542" s="126"/>
      <c r="CI542" s="126"/>
      <c r="CJ542" s="126"/>
      <c r="CK542" s="126"/>
      <c r="CL542" s="87"/>
      <c r="CM542" s="87"/>
      <c r="CN542" s="87"/>
      <c r="CO542" s="87"/>
      <c r="CP542" s="87"/>
      <c r="CQ542" s="87"/>
      <c r="CR542" s="87"/>
      <c r="CS542" s="87"/>
      <c r="CT542" s="87"/>
      <c r="CU542" s="87"/>
      <c r="CV542" s="87"/>
      <c r="CW542" s="87"/>
      <c r="CX542" s="87"/>
      <c r="CY542" s="87"/>
      <c r="CZ542" s="87"/>
      <c r="DA542" s="87"/>
      <c r="DB542" s="87"/>
      <c r="DC542" s="87"/>
      <c r="DD542" s="87"/>
      <c r="DE542" s="87"/>
      <c r="DF542" s="87"/>
      <c r="DG542" s="87"/>
      <c r="DH542" s="87"/>
      <c r="DI542" s="87"/>
      <c r="DJ542" s="87"/>
    </row>
    <row r="543" spans="21:114" ht="12.75" customHeight="1" x14ac:dyDescent="0.2"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  <c r="BD543" s="126"/>
      <c r="BE543" s="126"/>
      <c r="BF543" s="126"/>
      <c r="BG543" s="126"/>
      <c r="BH543" s="126"/>
      <c r="BI543" s="126"/>
      <c r="BJ543" s="126"/>
      <c r="BK543" s="126"/>
      <c r="BL543" s="126"/>
      <c r="BM543" s="126"/>
      <c r="BN543" s="126"/>
      <c r="BO543" s="126"/>
      <c r="BP543" s="126"/>
      <c r="BQ543" s="126"/>
      <c r="BR543" s="126"/>
      <c r="BS543" s="126"/>
      <c r="BT543" s="126"/>
      <c r="BU543" s="126"/>
      <c r="BV543" s="126"/>
      <c r="BW543" s="126"/>
      <c r="BX543" s="126"/>
      <c r="BY543" s="126"/>
      <c r="BZ543" s="126"/>
      <c r="CA543" s="126"/>
      <c r="CB543" s="126"/>
      <c r="CC543" s="126"/>
      <c r="CD543" s="126"/>
      <c r="CE543" s="126"/>
      <c r="CF543" s="126"/>
      <c r="CG543" s="126"/>
      <c r="CH543" s="126"/>
      <c r="CI543" s="126"/>
      <c r="CJ543" s="126"/>
      <c r="CK543" s="126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87"/>
      <c r="CX543" s="87"/>
      <c r="CY543" s="87"/>
      <c r="CZ543" s="87"/>
      <c r="DA543" s="87"/>
      <c r="DB543" s="87"/>
      <c r="DC543" s="87"/>
      <c r="DD543" s="87"/>
      <c r="DE543" s="87"/>
      <c r="DF543" s="87"/>
      <c r="DG543" s="87"/>
      <c r="DH543" s="87"/>
      <c r="DI543" s="87"/>
      <c r="DJ543" s="87"/>
    </row>
    <row r="544" spans="21:114" ht="12.75" customHeight="1" x14ac:dyDescent="0.2"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  <c r="BD544" s="126"/>
      <c r="BE544" s="126"/>
      <c r="BF544" s="126"/>
      <c r="BG544" s="126"/>
      <c r="BH544" s="126"/>
      <c r="BI544" s="126"/>
      <c r="BJ544" s="126"/>
      <c r="BK544" s="126"/>
      <c r="BL544" s="126"/>
      <c r="BM544" s="126"/>
      <c r="BN544" s="126"/>
      <c r="BO544" s="126"/>
      <c r="BP544" s="126"/>
      <c r="BQ544" s="126"/>
      <c r="BR544" s="126"/>
      <c r="BS544" s="126"/>
      <c r="BT544" s="126"/>
      <c r="BU544" s="126"/>
      <c r="BV544" s="126"/>
      <c r="BW544" s="126"/>
      <c r="BX544" s="126"/>
      <c r="BY544" s="126"/>
      <c r="BZ544" s="126"/>
      <c r="CA544" s="126"/>
      <c r="CB544" s="126"/>
      <c r="CC544" s="126"/>
      <c r="CD544" s="126"/>
      <c r="CE544" s="126"/>
      <c r="CF544" s="126"/>
      <c r="CG544" s="126"/>
      <c r="CH544" s="126"/>
      <c r="CI544" s="126"/>
      <c r="CJ544" s="126"/>
      <c r="CK544" s="126"/>
      <c r="CL544" s="87"/>
      <c r="CM544" s="87"/>
      <c r="CN544" s="87"/>
      <c r="CO544" s="87"/>
      <c r="CP544" s="87"/>
      <c r="CQ544" s="87"/>
      <c r="CR544" s="87"/>
      <c r="CS544" s="87"/>
      <c r="CT544" s="87"/>
      <c r="CU544" s="87"/>
      <c r="CV544" s="87"/>
      <c r="CW544" s="87"/>
      <c r="CX544" s="87"/>
      <c r="CY544" s="87"/>
      <c r="CZ544" s="87"/>
      <c r="DA544" s="87"/>
      <c r="DB544" s="87"/>
      <c r="DC544" s="87"/>
      <c r="DD544" s="87"/>
      <c r="DE544" s="87"/>
      <c r="DF544" s="87"/>
      <c r="DG544" s="87"/>
      <c r="DH544" s="87"/>
      <c r="DI544" s="87"/>
      <c r="DJ544" s="87"/>
    </row>
    <row r="545" spans="21:114" ht="12.75" customHeight="1" x14ac:dyDescent="0.2"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  <c r="BD545" s="126"/>
      <c r="BE545" s="126"/>
      <c r="BF545" s="126"/>
      <c r="BG545" s="126"/>
      <c r="BH545" s="126"/>
      <c r="BI545" s="126"/>
      <c r="BJ545" s="126"/>
      <c r="BK545" s="126"/>
      <c r="BL545" s="126"/>
      <c r="BM545" s="126"/>
      <c r="BN545" s="126"/>
      <c r="BO545" s="126"/>
      <c r="BP545" s="126"/>
      <c r="BQ545" s="126"/>
      <c r="BR545" s="126"/>
      <c r="BS545" s="126"/>
      <c r="BT545" s="126"/>
      <c r="BU545" s="126"/>
      <c r="BV545" s="126"/>
      <c r="BW545" s="126"/>
      <c r="BX545" s="126"/>
      <c r="BY545" s="126"/>
      <c r="BZ545" s="126"/>
      <c r="CA545" s="126"/>
      <c r="CB545" s="126"/>
      <c r="CC545" s="126"/>
      <c r="CD545" s="126"/>
      <c r="CE545" s="126"/>
      <c r="CF545" s="126"/>
      <c r="CG545" s="126"/>
      <c r="CH545" s="126"/>
      <c r="CI545" s="126"/>
      <c r="CJ545" s="126"/>
      <c r="CK545" s="126"/>
      <c r="CL545" s="87"/>
      <c r="CM545" s="87"/>
      <c r="CN545" s="87"/>
      <c r="CO545" s="87"/>
      <c r="CP545" s="87"/>
      <c r="CQ545" s="87"/>
      <c r="CR545" s="87"/>
      <c r="CS545" s="87"/>
      <c r="CT545" s="87"/>
      <c r="CU545" s="87"/>
      <c r="CV545" s="87"/>
      <c r="CW545" s="87"/>
      <c r="CX545" s="87"/>
      <c r="CY545" s="87"/>
      <c r="CZ545" s="87"/>
      <c r="DA545" s="87"/>
      <c r="DB545" s="87"/>
      <c r="DC545" s="87"/>
      <c r="DD545" s="87"/>
      <c r="DE545" s="87"/>
      <c r="DF545" s="87"/>
      <c r="DG545" s="87"/>
      <c r="DH545" s="87"/>
      <c r="DI545" s="87"/>
      <c r="DJ545" s="87"/>
    </row>
    <row r="546" spans="21:114" ht="12.75" customHeight="1" x14ac:dyDescent="0.2"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  <c r="BD546" s="126"/>
      <c r="BE546" s="126"/>
      <c r="BF546" s="126"/>
      <c r="BG546" s="126"/>
      <c r="BH546" s="126"/>
      <c r="BI546" s="126"/>
      <c r="BJ546" s="126"/>
      <c r="BK546" s="126"/>
      <c r="BL546" s="126"/>
      <c r="BM546" s="126"/>
      <c r="BN546" s="126"/>
      <c r="BO546" s="126"/>
      <c r="BP546" s="126"/>
      <c r="BQ546" s="126"/>
      <c r="BR546" s="126"/>
      <c r="BS546" s="126"/>
      <c r="BT546" s="126"/>
      <c r="BU546" s="126"/>
      <c r="BV546" s="126"/>
      <c r="BW546" s="126"/>
      <c r="BX546" s="126"/>
      <c r="BY546" s="126"/>
      <c r="BZ546" s="126"/>
      <c r="CA546" s="126"/>
      <c r="CB546" s="126"/>
      <c r="CC546" s="126"/>
      <c r="CD546" s="126"/>
      <c r="CE546" s="126"/>
      <c r="CF546" s="126"/>
      <c r="CG546" s="126"/>
      <c r="CH546" s="126"/>
      <c r="CI546" s="126"/>
      <c r="CJ546" s="126"/>
      <c r="CK546" s="126"/>
      <c r="CL546" s="87"/>
      <c r="CM546" s="87"/>
      <c r="CN546" s="87"/>
      <c r="CO546" s="87"/>
      <c r="CP546" s="87"/>
      <c r="CQ546" s="87"/>
      <c r="CR546" s="87"/>
      <c r="CS546" s="87"/>
      <c r="CT546" s="87"/>
      <c r="CU546" s="87"/>
      <c r="CV546" s="87"/>
      <c r="CW546" s="87"/>
      <c r="CX546" s="87"/>
      <c r="CY546" s="87"/>
      <c r="CZ546" s="87"/>
      <c r="DA546" s="87"/>
      <c r="DB546" s="87"/>
      <c r="DC546" s="87"/>
      <c r="DD546" s="87"/>
      <c r="DE546" s="87"/>
      <c r="DF546" s="87"/>
      <c r="DG546" s="87"/>
      <c r="DH546" s="87"/>
      <c r="DI546" s="87"/>
      <c r="DJ546" s="87"/>
    </row>
    <row r="547" spans="21:114" ht="12.75" customHeight="1" x14ac:dyDescent="0.2"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  <c r="BD547" s="126"/>
      <c r="BE547" s="126"/>
      <c r="BF547" s="126"/>
      <c r="BG547" s="126"/>
      <c r="BH547" s="126"/>
      <c r="BI547" s="126"/>
      <c r="BJ547" s="126"/>
      <c r="BK547" s="126"/>
      <c r="BL547" s="126"/>
      <c r="BM547" s="126"/>
      <c r="BN547" s="126"/>
      <c r="BO547" s="126"/>
      <c r="BP547" s="126"/>
      <c r="BQ547" s="126"/>
      <c r="BR547" s="126"/>
      <c r="BS547" s="126"/>
      <c r="BT547" s="126"/>
      <c r="BU547" s="126"/>
      <c r="BV547" s="126"/>
      <c r="BW547" s="126"/>
      <c r="BX547" s="126"/>
      <c r="BY547" s="126"/>
      <c r="BZ547" s="126"/>
      <c r="CA547" s="126"/>
      <c r="CB547" s="126"/>
      <c r="CC547" s="126"/>
      <c r="CD547" s="126"/>
      <c r="CE547" s="126"/>
      <c r="CF547" s="126"/>
      <c r="CG547" s="126"/>
      <c r="CH547" s="126"/>
      <c r="CI547" s="126"/>
      <c r="CJ547" s="126"/>
      <c r="CK547" s="126"/>
      <c r="CL547" s="87"/>
      <c r="CM547" s="87"/>
      <c r="CN547" s="87"/>
      <c r="CO547" s="87"/>
      <c r="CP547" s="87"/>
      <c r="CQ547" s="87"/>
      <c r="CR547" s="87"/>
      <c r="CS547" s="87"/>
      <c r="CT547" s="87"/>
      <c r="CU547" s="87"/>
      <c r="CV547" s="87"/>
      <c r="CW547" s="87"/>
      <c r="CX547" s="87"/>
      <c r="CY547" s="87"/>
      <c r="CZ547" s="87"/>
      <c r="DA547" s="87"/>
      <c r="DB547" s="87"/>
      <c r="DC547" s="87"/>
      <c r="DD547" s="87"/>
      <c r="DE547" s="87"/>
      <c r="DF547" s="87"/>
      <c r="DG547" s="87"/>
      <c r="DH547" s="87"/>
      <c r="DI547" s="87"/>
      <c r="DJ547" s="87"/>
    </row>
    <row r="548" spans="21:114" ht="12.75" customHeight="1" x14ac:dyDescent="0.2"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  <c r="BD548" s="126"/>
      <c r="BE548" s="126"/>
      <c r="BF548" s="126"/>
      <c r="BG548" s="126"/>
      <c r="BH548" s="126"/>
      <c r="BI548" s="126"/>
      <c r="BJ548" s="126"/>
      <c r="BK548" s="126"/>
      <c r="BL548" s="126"/>
      <c r="BM548" s="126"/>
      <c r="BN548" s="126"/>
      <c r="BO548" s="126"/>
      <c r="BP548" s="126"/>
      <c r="BQ548" s="126"/>
      <c r="BR548" s="126"/>
      <c r="BS548" s="126"/>
      <c r="BT548" s="126"/>
      <c r="BU548" s="126"/>
      <c r="BV548" s="126"/>
      <c r="BW548" s="126"/>
      <c r="BX548" s="126"/>
      <c r="BY548" s="126"/>
      <c r="BZ548" s="126"/>
      <c r="CA548" s="126"/>
      <c r="CB548" s="126"/>
      <c r="CC548" s="126"/>
      <c r="CD548" s="126"/>
      <c r="CE548" s="126"/>
      <c r="CF548" s="126"/>
      <c r="CG548" s="126"/>
      <c r="CH548" s="126"/>
      <c r="CI548" s="126"/>
      <c r="CJ548" s="126"/>
      <c r="CK548" s="126"/>
      <c r="CL548" s="87"/>
      <c r="CM548" s="87"/>
      <c r="CN548" s="87"/>
      <c r="CO548" s="87"/>
      <c r="CP548" s="87"/>
      <c r="CQ548" s="87"/>
      <c r="CR548" s="87"/>
      <c r="CS548" s="87"/>
      <c r="CT548" s="87"/>
      <c r="CU548" s="87"/>
      <c r="CV548" s="87"/>
      <c r="CW548" s="87"/>
      <c r="CX548" s="87"/>
      <c r="CY548" s="87"/>
      <c r="CZ548" s="87"/>
      <c r="DA548" s="87"/>
      <c r="DB548" s="87"/>
      <c r="DC548" s="87"/>
      <c r="DD548" s="87"/>
      <c r="DE548" s="87"/>
      <c r="DF548" s="87"/>
      <c r="DG548" s="87"/>
      <c r="DH548" s="87"/>
      <c r="DI548" s="87"/>
      <c r="DJ548" s="87"/>
    </row>
    <row r="549" spans="21:114" ht="12.75" customHeight="1" x14ac:dyDescent="0.2"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  <c r="BD549" s="126"/>
      <c r="BE549" s="126"/>
      <c r="BF549" s="126"/>
      <c r="BG549" s="126"/>
      <c r="BH549" s="126"/>
      <c r="BI549" s="126"/>
      <c r="BJ549" s="126"/>
      <c r="BK549" s="126"/>
      <c r="BL549" s="126"/>
      <c r="BM549" s="126"/>
      <c r="BN549" s="126"/>
      <c r="BO549" s="126"/>
      <c r="BP549" s="126"/>
      <c r="BQ549" s="126"/>
      <c r="BR549" s="126"/>
      <c r="BS549" s="126"/>
      <c r="BT549" s="126"/>
      <c r="BU549" s="126"/>
      <c r="BV549" s="126"/>
      <c r="BW549" s="126"/>
      <c r="BX549" s="126"/>
      <c r="BY549" s="126"/>
      <c r="BZ549" s="126"/>
      <c r="CA549" s="126"/>
      <c r="CB549" s="126"/>
      <c r="CC549" s="126"/>
      <c r="CD549" s="126"/>
      <c r="CE549" s="126"/>
      <c r="CF549" s="126"/>
      <c r="CG549" s="126"/>
      <c r="CH549" s="126"/>
      <c r="CI549" s="126"/>
      <c r="CJ549" s="126"/>
      <c r="CK549" s="126"/>
      <c r="CL549" s="87"/>
      <c r="CM549" s="87"/>
      <c r="CN549" s="87"/>
      <c r="CO549" s="87"/>
      <c r="CP549" s="87"/>
      <c r="CQ549" s="87"/>
      <c r="CR549" s="87"/>
      <c r="CS549" s="87"/>
      <c r="CT549" s="87"/>
      <c r="CU549" s="87"/>
      <c r="CV549" s="87"/>
      <c r="CW549" s="87"/>
      <c r="CX549" s="87"/>
      <c r="CY549" s="87"/>
      <c r="CZ549" s="87"/>
      <c r="DA549" s="87"/>
      <c r="DB549" s="87"/>
      <c r="DC549" s="87"/>
      <c r="DD549" s="87"/>
      <c r="DE549" s="87"/>
      <c r="DF549" s="87"/>
      <c r="DG549" s="87"/>
      <c r="DH549" s="87"/>
      <c r="DI549" s="87"/>
      <c r="DJ549" s="87"/>
    </row>
    <row r="550" spans="21:114" ht="12.75" customHeight="1" x14ac:dyDescent="0.2"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  <c r="BD550" s="126"/>
      <c r="BE550" s="126"/>
      <c r="BF550" s="126"/>
      <c r="BG550" s="126"/>
      <c r="BH550" s="126"/>
      <c r="BI550" s="126"/>
      <c r="BJ550" s="126"/>
      <c r="BK550" s="126"/>
      <c r="BL550" s="126"/>
      <c r="BM550" s="126"/>
      <c r="BN550" s="126"/>
      <c r="BO550" s="126"/>
      <c r="BP550" s="126"/>
      <c r="BQ550" s="126"/>
      <c r="BR550" s="126"/>
      <c r="BS550" s="126"/>
      <c r="BT550" s="126"/>
      <c r="BU550" s="126"/>
      <c r="BV550" s="126"/>
      <c r="BW550" s="126"/>
      <c r="BX550" s="126"/>
      <c r="BY550" s="126"/>
      <c r="BZ550" s="126"/>
      <c r="CA550" s="126"/>
      <c r="CB550" s="126"/>
      <c r="CC550" s="126"/>
      <c r="CD550" s="126"/>
      <c r="CE550" s="126"/>
      <c r="CF550" s="126"/>
      <c r="CG550" s="126"/>
      <c r="CH550" s="126"/>
      <c r="CI550" s="126"/>
      <c r="CJ550" s="126"/>
      <c r="CK550" s="126"/>
      <c r="CL550" s="87"/>
      <c r="CM550" s="87"/>
      <c r="CN550" s="87"/>
      <c r="CO550" s="87"/>
      <c r="CP550" s="87"/>
      <c r="CQ550" s="87"/>
      <c r="CR550" s="87"/>
      <c r="CS550" s="87"/>
      <c r="CT550" s="87"/>
      <c r="CU550" s="87"/>
      <c r="CV550" s="87"/>
      <c r="CW550" s="87"/>
      <c r="CX550" s="87"/>
      <c r="CY550" s="87"/>
      <c r="CZ550" s="87"/>
      <c r="DA550" s="87"/>
      <c r="DB550" s="87"/>
      <c r="DC550" s="87"/>
      <c r="DD550" s="87"/>
      <c r="DE550" s="87"/>
      <c r="DF550" s="87"/>
      <c r="DG550" s="87"/>
      <c r="DH550" s="87"/>
      <c r="DI550" s="87"/>
      <c r="DJ550" s="87"/>
    </row>
    <row r="551" spans="21:114" ht="12.75" customHeight="1" x14ac:dyDescent="0.2"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  <c r="BD551" s="126"/>
      <c r="BE551" s="126"/>
      <c r="BF551" s="126"/>
      <c r="BG551" s="126"/>
      <c r="BH551" s="126"/>
      <c r="BI551" s="126"/>
      <c r="BJ551" s="126"/>
      <c r="BK551" s="126"/>
      <c r="BL551" s="126"/>
      <c r="BM551" s="126"/>
      <c r="BN551" s="126"/>
      <c r="BO551" s="126"/>
      <c r="BP551" s="126"/>
      <c r="BQ551" s="126"/>
      <c r="BR551" s="126"/>
      <c r="BS551" s="126"/>
      <c r="BT551" s="126"/>
      <c r="BU551" s="126"/>
      <c r="BV551" s="126"/>
      <c r="BW551" s="126"/>
      <c r="BX551" s="126"/>
      <c r="BY551" s="126"/>
      <c r="BZ551" s="126"/>
      <c r="CA551" s="126"/>
      <c r="CB551" s="126"/>
      <c r="CC551" s="126"/>
      <c r="CD551" s="126"/>
      <c r="CE551" s="126"/>
      <c r="CF551" s="126"/>
      <c r="CG551" s="126"/>
      <c r="CH551" s="126"/>
      <c r="CI551" s="126"/>
      <c r="CJ551" s="126"/>
      <c r="CK551" s="126"/>
      <c r="CL551" s="87"/>
      <c r="CM551" s="87"/>
      <c r="CN551" s="87"/>
      <c r="CO551" s="87"/>
      <c r="CP551" s="87"/>
      <c r="CQ551" s="87"/>
      <c r="CR551" s="87"/>
      <c r="CS551" s="87"/>
      <c r="CT551" s="87"/>
      <c r="CU551" s="87"/>
      <c r="CV551" s="87"/>
      <c r="CW551" s="87"/>
      <c r="CX551" s="87"/>
      <c r="CY551" s="87"/>
      <c r="CZ551" s="87"/>
      <c r="DA551" s="87"/>
      <c r="DB551" s="87"/>
      <c r="DC551" s="87"/>
      <c r="DD551" s="87"/>
      <c r="DE551" s="87"/>
      <c r="DF551" s="87"/>
      <c r="DG551" s="87"/>
      <c r="DH551" s="87"/>
      <c r="DI551" s="87"/>
      <c r="DJ551" s="87"/>
    </row>
    <row r="552" spans="21:114" ht="12.75" customHeight="1" x14ac:dyDescent="0.2"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  <c r="BD552" s="126"/>
      <c r="BE552" s="126"/>
      <c r="BF552" s="126"/>
      <c r="BG552" s="126"/>
      <c r="BH552" s="126"/>
      <c r="BI552" s="126"/>
      <c r="BJ552" s="126"/>
      <c r="BK552" s="126"/>
      <c r="BL552" s="126"/>
      <c r="BM552" s="126"/>
      <c r="BN552" s="126"/>
      <c r="BO552" s="126"/>
      <c r="BP552" s="126"/>
      <c r="BQ552" s="126"/>
      <c r="BR552" s="126"/>
      <c r="BS552" s="126"/>
      <c r="BT552" s="126"/>
      <c r="BU552" s="126"/>
      <c r="BV552" s="126"/>
      <c r="BW552" s="126"/>
      <c r="BX552" s="126"/>
      <c r="BY552" s="126"/>
      <c r="BZ552" s="126"/>
      <c r="CA552" s="126"/>
      <c r="CB552" s="126"/>
      <c r="CC552" s="126"/>
      <c r="CD552" s="126"/>
      <c r="CE552" s="126"/>
      <c r="CF552" s="126"/>
      <c r="CG552" s="126"/>
      <c r="CH552" s="126"/>
      <c r="CI552" s="126"/>
      <c r="CJ552" s="126"/>
      <c r="CK552" s="126"/>
      <c r="CL552" s="87"/>
      <c r="CM552" s="87"/>
      <c r="CN552" s="87"/>
      <c r="CO552" s="87"/>
      <c r="CP552" s="87"/>
      <c r="CQ552" s="87"/>
      <c r="CR552" s="87"/>
      <c r="CS552" s="87"/>
      <c r="CT552" s="87"/>
      <c r="CU552" s="87"/>
      <c r="CV552" s="87"/>
      <c r="CW552" s="87"/>
      <c r="CX552" s="87"/>
      <c r="CY552" s="87"/>
      <c r="CZ552" s="87"/>
      <c r="DA552" s="87"/>
      <c r="DB552" s="87"/>
      <c r="DC552" s="87"/>
      <c r="DD552" s="87"/>
      <c r="DE552" s="87"/>
      <c r="DF552" s="87"/>
      <c r="DG552" s="87"/>
      <c r="DH552" s="87"/>
      <c r="DI552" s="87"/>
      <c r="DJ552" s="87"/>
    </row>
    <row r="553" spans="21:114" ht="12.75" customHeight="1" x14ac:dyDescent="0.2"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  <c r="BD553" s="126"/>
      <c r="BE553" s="126"/>
      <c r="BF553" s="126"/>
      <c r="BG553" s="126"/>
      <c r="BH553" s="126"/>
      <c r="BI553" s="126"/>
      <c r="BJ553" s="126"/>
      <c r="BK553" s="126"/>
      <c r="BL553" s="126"/>
      <c r="BM553" s="126"/>
      <c r="BN553" s="126"/>
      <c r="BO553" s="126"/>
      <c r="BP553" s="126"/>
      <c r="BQ553" s="126"/>
      <c r="BR553" s="126"/>
      <c r="BS553" s="126"/>
      <c r="BT553" s="126"/>
      <c r="BU553" s="126"/>
      <c r="BV553" s="126"/>
      <c r="BW553" s="126"/>
      <c r="BX553" s="126"/>
      <c r="BY553" s="126"/>
      <c r="BZ553" s="126"/>
      <c r="CA553" s="126"/>
      <c r="CB553" s="126"/>
      <c r="CC553" s="126"/>
      <c r="CD553" s="126"/>
      <c r="CE553" s="126"/>
      <c r="CF553" s="126"/>
      <c r="CG553" s="126"/>
      <c r="CH553" s="126"/>
      <c r="CI553" s="126"/>
      <c r="CJ553" s="126"/>
      <c r="CK553" s="126"/>
      <c r="CL553" s="87"/>
      <c r="CM553" s="87"/>
      <c r="CN553" s="87"/>
      <c r="CO553" s="87"/>
      <c r="CP553" s="87"/>
      <c r="CQ553" s="87"/>
      <c r="CR553" s="87"/>
      <c r="CS553" s="87"/>
      <c r="CT553" s="87"/>
      <c r="CU553" s="87"/>
      <c r="CV553" s="87"/>
      <c r="CW553" s="87"/>
      <c r="CX553" s="87"/>
      <c r="CY553" s="87"/>
      <c r="CZ553" s="87"/>
      <c r="DA553" s="87"/>
      <c r="DB553" s="87"/>
      <c r="DC553" s="87"/>
      <c r="DD553" s="87"/>
      <c r="DE553" s="87"/>
      <c r="DF553" s="87"/>
      <c r="DG553" s="87"/>
      <c r="DH553" s="87"/>
      <c r="DI553" s="87"/>
      <c r="DJ553" s="87"/>
    </row>
    <row r="554" spans="21:114" ht="12.75" customHeight="1" x14ac:dyDescent="0.2"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  <c r="BD554" s="126"/>
      <c r="BE554" s="126"/>
      <c r="BF554" s="126"/>
      <c r="BG554" s="126"/>
      <c r="BH554" s="126"/>
      <c r="BI554" s="126"/>
      <c r="BJ554" s="126"/>
      <c r="BK554" s="126"/>
      <c r="BL554" s="126"/>
      <c r="BM554" s="126"/>
      <c r="BN554" s="126"/>
      <c r="BO554" s="126"/>
      <c r="BP554" s="126"/>
      <c r="BQ554" s="126"/>
      <c r="BR554" s="126"/>
      <c r="BS554" s="126"/>
      <c r="BT554" s="126"/>
      <c r="BU554" s="126"/>
      <c r="BV554" s="126"/>
      <c r="BW554" s="126"/>
      <c r="BX554" s="126"/>
      <c r="BY554" s="126"/>
      <c r="BZ554" s="126"/>
      <c r="CA554" s="126"/>
      <c r="CB554" s="126"/>
      <c r="CC554" s="126"/>
      <c r="CD554" s="126"/>
      <c r="CE554" s="126"/>
      <c r="CF554" s="126"/>
      <c r="CG554" s="126"/>
      <c r="CH554" s="126"/>
      <c r="CI554" s="126"/>
      <c r="CJ554" s="126"/>
      <c r="CK554" s="126"/>
      <c r="CL554" s="87"/>
      <c r="CM554" s="87"/>
      <c r="CN554" s="87"/>
      <c r="CO554" s="87"/>
      <c r="CP554" s="87"/>
      <c r="CQ554" s="87"/>
      <c r="CR554" s="87"/>
      <c r="CS554" s="87"/>
      <c r="CT554" s="87"/>
      <c r="CU554" s="87"/>
      <c r="CV554" s="87"/>
      <c r="CW554" s="87"/>
      <c r="CX554" s="87"/>
      <c r="CY554" s="87"/>
      <c r="CZ554" s="87"/>
      <c r="DA554" s="87"/>
      <c r="DB554" s="87"/>
      <c r="DC554" s="87"/>
      <c r="DD554" s="87"/>
      <c r="DE554" s="87"/>
      <c r="DF554" s="87"/>
      <c r="DG554" s="87"/>
      <c r="DH554" s="87"/>
      <c r="DI554" s="87"/>
      <c r="DJ554" s="87"/>
    </row>
    <row r="555" spans="21:114" ht="12.75" customHeight="1" x14ac:dyDescent="0.2"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  <c r="BD555" s="126"/>
      <c r="BE555" s="126"/>
      <c r="BF555" s="126"/>
      <c r="BG555" s="126"/>
      <c r="BH555" s="126"/>
      <c r="BI555" s="126"/>
      <c r="BJ555" s="126"/>
      <c r="BK555" s="126"/>
      <c r="BL555" s="126"/>
      <c r="BM555" s="126"/>
      <c r="BN555" s="126"/>
      <c r="BO555" s="126"/>
      <c r="BP555" s="126"/>
      <c r="BQ555" s="126"/>
      <c r="BR555" s="126"/>
      <c r="BS555" s="126"/>
      <c r="BT555" s="126"/>
      <c r="BU555" s="126"/>
      <c r="BV555" s="126"/>
      <c r="BW555" s="126"/>
      <c r="BX555" s="126"/>
      <c r="BY555" s="126"/>
      <c r="BZ555" s="126"/>
      <c r="CA555" s="126"/>
      <c r="CB555" s="126"/>
      <c r="CC555" s="126"/>
      <c r="CD555" s="126"/>
      <c r="CE555" s="126"/>
      <c r="CF555" s="126"/>
      <c r="CG555" s="126"/>
      <c r="CH555" s="126"/>
      <c r="CI555" s="126"/>
      <c r="CJ555" s="126"/>
      <c r="CK555" s="126"/>
      <c r="CL555" s="87"/>
      <c r="CM555" s="87"/>
      <c r="CN555" s="87"/>
      <c r="CO555" s="87"/>
      <c r="CP555" s="87"/>
      <c r="CQ555" s="87"/>
      <c r="CR555" s="87"/>
      <c r="CS555" s="87"/>
      <c r="CT555" s="87"/>
      <c r="CU555" s="87"/>
      <c r="CV555" s="87"/>
      <c r="CW555" s="87"/>
      <c r="CX555" s="87"/>
      <c r="CY555" s="87"/>
      <c r="CZ555" s="87"/>
      <c r="DA555" s="87"/>
      <c r="DB555" s="87"/>
      <c r="DC555" s="87"/>
      <c r="DD555" s="87"/>
      <c r="DE555" s="87"/>
      <c r="DF555" s="87"/>
      <c r="DG555" s="87"/>
      <c r="DH555" s="87"/>
      <c r="DI555" s="87"/>
      <c r="DJ555" s="87"/>
    </row>
    <row r="556" spans="21:114" ht="12.75" customHeight="1" x14ac:dyDescent="0.2"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  <c r="BD556" s="126"/>
      <c r="BE556" s="126"/>
      <c r="BF556" s="126"/>
      <c r="BG556" s="126"/>
      <c r="BH556" s="126"/>
      <c r="BI556" s="126"/>
      <c r="BJ556" s="126"/>
      <c r="BK556" s="126"/>
      <c r="BL556" s="126"/>
      <c r="BM556" s="126"/>
      <c r="BN556" s="126"/>
      <c r="BO556" s="126"/>
      <c r="BP556" s="126"/>
      <c r="BQ556" s="126"/>
      <c r="BR556" s="126"/>
      <c r="BS556" s="126"/>
      <c r="BT556" s="126"/>
      <c r="BU556" s="126"/>
      <c r="BV556" s="126"/>
      <c r="BW556" s="126"/>
      <c r="BX556" s="126"/>
      <c r="BY556" s="126"/>
      <c r="BZ556" s="126"/>
      <c r="CA556" s="126"/>
      <c r="CB556" s="126"/>
      <c r="CC556" s="126"/>
      <c r="CD556" s="126"/>
      <c r="CE556" s="126"/>
      <c r="CF556" s="126"/>
      <c r="CG556" s="126"/>
      <c r="CH556" s="126"/>
      <c r="CI556" s="126"/>
      <c r="CJ556" s="126"/>
      <c r="CK556" s="126"/>
      <c r="CL556" s="87"/>
      <c r="CM556" s="87"/>
      <c r="CN556" s="87"/>
      <c r="CO556" s="87"/>
      <c r="CP556" s="87"/>
      <c r="CQ556" s="87"/>
      <c r="CR556" s="87"/>
      <c r="CS556" s="87"/>
      <c r="CT556" s="87"/>
      <c r="CU556" s="87"/>
      <c r="CV556" s="87"/>
      <c r="CW556" s="87"/>
      <c r="CX556" s="87"/>
      <c r="CY556" s="87"/>
      <c r="CZ556" s="87"/>
      <c r="DA556" s="87"/>
      <c r="DB556" s="87"/>
      <c r="DC556" s="87"/>
      <c r="DD556" s="87"/>
      <c r="DE556" s="87"/>
      <c r="DF556" s="87"/>
      <c r="DG556" s="87"/>
      <c r="DH556" s="87"/>
      <c r="DI556" s="87"/>
      <c r="DJ556" s="87"/>
    </row>
    <row r="557" spans="21:114" ht="12.75" customHeight="1" x14ac:dyDescent="0.2"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  <c r="BD557" s="126"/>
      <c r="BE557" s="126"/>
      <c r="BF557" s="126"/>
      <c r="BG557" s="126"/>
      <c r="BH557" s="126"/>
      <c r="BI557" s="126"/>
      <c r="BJ557" s="126"/>
      <c r="BK557" s="126"/>
      <c r="BL557" s="126"/>
      <c r="BM557" s="126"/>
      <c r="BN557" s="126"/>
      <c r="BO557" s="126"/>
      <c r="BP557" s="126"/>
      <c r="BQ557" s="126"/>
      <c r="BR557" s="126"/>
      <c r="BS557" s="126"/>
      <c r="BT557" s="126"/>
      <c r="BU557" s="126"/>
      <c r="BV557" s="126"/>
      <c r="BW557" s="126"/>
      <c r="BX557" s="126"/>
      <c r="BY557" s="126"/>
      <c r="BZ557" s="126"/>
      <c r="CA557" s="126"/>
      <c r="CB557" s="126"/>
      <c r="CC557" s="126"/>
      <c r="CD557" s="126"/>
      <c r="CE557" s="126"/>
      <c r="CF557" s="126"/>
      <c r="CG557" s="126"/>
      <c r="CH557" s="126"/>
      <c r="CI557" s="126"/>
      <c r="CJ557" s="126"/>
      <c r="CK557" s="126"/>
      <c r="CL557" s="87"/>
      <c r="CM557" s="87"/>
      <c r="CN557" s="87"/>
      <c r="CO557" s="87"/>
      <c r="CP557" s="87"/>
      <c r="CQ557" s="87"/>
      <c r="CR557" s="87"/>
      <c r="CS557" s="87"/>
      <c r="CT557" s="87"/>
      <c r="CU557" s="87"/>
      <c r="CV557" s="87"/>
      <c r="CW557" s="87"/>
      <c r="CX557" s="87"/>
      <c r="CY557" s="87"/>
      <c r="CZ557" s="87"/>
      <c r="DA557" s="87"/>
      <c r="DB557" s="87"/>
      <c r="DC557" s="87"/>
      <c r="DD557" s="87"/>
      <c r="DE557" s="87"/>
      <c r="DF557" s="87"/>
      <c r="DG557" s="87"/>
      <c r="DH557" s="87"/>
      <c r="DI557" s="87"/>
      <c r="DJ557" s="87"/>
    </row>
    <row r="558" spans="21:114" ht="12.75" customHeight="1" x14ac:dyDescent="0.2"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  <c r="BD558" s="126"/>
      <c r="BE558" s="126"/>
      <c r="BF558" s="126"/>
      <c r="BG558" s="126"/>
      <c r="BH558" s="126"/>
      <c r="BI558" s="126"/>
      <c r="BJ558" s="126"/>
      <c r="BK558" s="126"/>
      <c r="BL558" s="126"/>
      <c r="BM558" s="126"/>
      <c r="BN558" s="126"/>
      <c r="BO558" s="126"/>
      <c r="BP558" s="126"/>
      <c r="BQ558" s="126"/>
      <c r="BR558" s="126"/>
      <c r="BS558" s="126"/>
      <c r="BT558" s="126"/>
      <c r="BU558" s="126"/>
      <c r="BV558" s="126"/>
      <c r="BW558" s="126"/>
      <c r="BX558" s="126"/>
      <c r="BY558" s="126"/>
      <c r="BZ558" s="126"/>
      <c r="CA558" s="126"/>
      <c r="CB558" s="126"/>
      <c r="CC558" s="126"/>
      <c r="CD558" s="126"/>
      <c r="CE558" s="126"/>
      <c r="CF558" s="126"/>
      <c r="CG558" s="126"/>
      <c r="CH558" s="126"/>
      <c r="CI558" s="126"/>
      <c r="CJ558" s="126"/>
      <c r="CK558" s="126"/>
      <c r="CL558" s="87"/>
      <c r="CM558" s="87"/>
      <c r="CN558" s="87"/>
      <c r="CO558" s="87"/>
      <c r="CP558" s="87"/>
      <c r="CQ558" s="87"/>
      <c r="CR558" s="87"/>
      <c r="CS558" s="87"/>
      <c r="CT558" s="87"/>
      <c r="CU558" s="87"/>
      <c r="CV558" s="87"/>
      <c r="CW558" s="87"/>
      <c r="CX558" s="87"/>
      <c r="CY558" s="87"/>
      <c r="CZ558" s="87"/>
      <c r="DA558" s="87"/>
      <c r="DB558" s="87"/>
      <c r="DC558" s="87"/>
      <c r="DD558" s="87"/>
      <c r="DE558" s="87"/>
      <c r="DF558" s="87"/>
      <c r="DG558" s="87"/>
      <c r="DH558" s="87"/>
      <c r="DI558" s="87"/>
      <c r="DJ558" s="87"/>
    </row>
    <row r="559" spans="21:114" ht="12.75" customHeight="1" x14ac:dyDescent="0.2"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  <c r="BD559" s="126"/>
      <c r="BE559" s="126"/>
      <c r="BF559" s="126"/>
      <c r="BG559" s="126"/>
      <c r="BH559" s="126"/>
      <c r="BI559" s="126"/>
      <c r="BJ559" s="126"/>
      <c r="BK559" s="126"/>
      <c r="BL559" s="126"/>
      <c r="BM559" s="126"/>
      <c r="BN559" s="126"/>
      <c r="BO559" s="126"/>
      <c r="BP559" s="126"/>
      <c r="BQ559" s="126"/>
      <c r="BR559" s="126"/>
      <c r="BS559" s="126"/>
      <c r="BT559" s="126"/>
      <c r="BU559" s="126"/>
      <c r="BV559" s="126"/>
      <c r="BW559" s="126"/>
      <c r="BX559" s="126"/>
      <c r="BY559" s="126"/>
      <c r="BZ559" s="126"/>
      <c r="CA559" s="126"/>
      <c r="CB559" s="126"/>
      <c r="CC559" s="126"/>
      <c r="CD559" s="126"/>
      <c r="CE559" s="126"/>
      <c r="CF559" s="126"/>
      <c r="CG559" s="126"/>
      <c r="CH559" s="126"/>
      <c r="CI559" s="126"/>
      <c r="CJ559" s="126"/>
      <c r="CK559" s="126"/>
      <c r="CL559" s="87"/>
      <c r="CM559" s="87"/>
      <c r="CN559" s="87"/>
      <c r="CO559" s="87"/>
      <c r="CP559" s="87"/>
      <c r="CQ559" s="87"/>
      <c r="CR559" s="87"/>
      <c r="CS559" s="87"/>
      <c r="CT559" s="87"/>
      <c r="CU559" s="87"/>
      <c r="CV559" s="87"/>
      <c r="CW559" s="87"/>
      <c r="CX559" s="87"/>
      <c r="CY559" s="87"/>
      <c r="CZ559" s="87"/>
      <c r="DA559" s="87"/>
      <c r="DB559" s="87"/>
      <c r="DC559" s="87"/>
      <c r="DD559" s="87"/>
      <c r="DE559" s="87"/>
      <c r="DF559" s="87"/>
      <c r="DG559" s="87"/>
      <c r="DH559" s="87"/>
      <c r="DI559" s="87"/>
      <c r="DJ559" s="87"/>
    </row>
    <row r="560" spans="21:114" ht="12.75" customHeight="1" x14ac:dyDescent="0.2"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  <c r="BD560" s="126"/>
      <c r="BE560" s="126"/>
      <c r="BF560" s="126"/>
      <c r="BG560" s="126"/>
      <c r="BH560" s="126"/>
      <c r="BI560" s="126"/>
      <c r="BJ560" s="126"/>
      <c r="BK560" s="126"/>
      <c r="BL560" s="126"/>
      <c r="BM560" s="126"/>
      <c r="BN560" s="126"/>
      <c r="BO560" s="126"/>
      <c r="BP560" s="126"/>
      <c r="BQ560" s="126"/>
      <c r="BR560" s="126"/>
      <c r="BS560" s="126"/>
      <c r="BT560" s="126"/>
      <c r="BU560" s="126"/>
      <c r="BV560" s="126"/>
      <c r="BW560" s="126"/>
      <c r="BX560" s="126"/>
      <c r="BY560" s="126"/>
      <c r="BZ560" s="126"/>
      <c r="CA560" s="126"/>
      <c r="CB560" s="126"/>
      <c r="CC560" s="126"/>
      <c r="CD560" s="126"/>
      <c r="CE560" s="126"/>
      <c r="CF560" s="126"/>
      <c r="CG560" s="126"/>
      <c r="CH560" s="126"/>
      <c r="CI560" s="126"/>
      <c r="CJ560" s="126"/>
      <c r="CK560" s="126"/>
      <c r="CL560" s="87"/>
      <c r="CM560" s="87"/>
      <c r="CN560" s="87"/>
      <c r="CO560" s="87"/>
      <c r="CP560" s="87"/>
      <c r="CQ560" s="87"/>
      <c r="CR560" s="87"/>
      <c r="CS560" s="87"/>
      <c r="CT560" s="87"/>
      <c r="CU560" s="87"/>
      <c r="CV560" s="87"/>
      <c r="CW560" s="87"/>
      <c r="CX560" s="87"/>
      <c r="CY560" s="87"/>
      <c r="CZ560" s="87"/>
      <c r="DA560" s="87"/>
      <c r="DB560" s="87"/>
      <c r="DC560" s="87"/>
      <c r="DD560" s="87"/>
      <c r="DE560" s="87"/>
      <c r="DF560" s="87"/>
      <c r="DG560" s="87"/>
      <c r="DH560" s="87"/>
      <c r="DI560" s="87"/>
      <c r="DJ560" s="87"/>
    </row>
    <row r="561" spans="21:114" ht="12.75" customHeight="1" x14ac:dyDescent="0.2"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  <c r="BD561" s="126"/>
      <c r="BE561" s="126"/>
      <c r="BF561" s="126"/>
      <c r="BG561" s="126"/>
      <c r="BH561" s="126"/>
      <c r="BI561" s="126"/>
      <c r="BJ561" s="126"/>
      <c r="BK561" s="126"/>
      <c r="BL561" s="126"/>
      <c r="BM561" s="126"/>
      <c r="BN561" s="126"/>
      <c r="BO561" s="126"/>
      <c r="BP561" s="126"/>
      <c r="BQ561" s="126"/>
      <c r="BR561" s="126"/>
      <c r="BS561" s="126"/>
      <c r="BT561" s="126"/>
      <c r="BU561" s="126"/>
      <c r="BV561" s="126"/>
      <c r="BW561" s="126"/>
      <c r="BX561" s="126"/>
      <c r="BY561" s="126"/>
      <c r="BZ561" s="126"/>
      <c r="CA561" s="126"/>
      <c r="CB561" s="126"/>
      <c r="CC561" s="126"/>
      <c r="CD561" s="126"/>
      <c r="CE561" s="126"/>
      <c r="CF561" s="126"/>
      <c r="CG561" s="126"/>
      <c r="CH561" s="126"/>
      <c r="CI561" s="126"/>
      <c r="CJ561" s="126"/>
      <c r="CK561" s="126"/>
      <c r="CL561" s="87"/>
      <c r="CM561" s="87"/>
      <c r="CN561" s="87"/>
      <c r="CO561" s="87"/>
      <c r="CP561" s="87"/>
      <c r="CQ561" s="87"/>
      <c r="CR561" s="87"/>
      <c r="CS561" s="87"/>
      <c r="CT561" s="87"/>
      <c r="CU561" s="87"/>
      <c r="CV561" s="87"/>
      <c r="CW561" s="87"/>
      <c r="CX561" s="87"/>
      <c r="CY561" s="87"/>
      <c r="CZ561" s="87"/>
      <c r="DA561" s="87"/>
      <c r="DB561" s="87"/>
      <c r="DC561" s="87"/>
      <c r="DD561" s="87"/>
      <c r="DE561" s="87"/>
      <c r="DF561" s="87"/>
      <c r="DG561" s="87"/>
      <c r="DH561" s="87"/>
      <c r="DI561" s="87"/>
      <c r="DJ561" s="87"/>
    </row>
    <row r="562" spans="21:114" ht="12.75" customHeight="1" x14ac:dyDescent="0.2"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  <c r="BD562" s="126"/>
      <c r="BE562" s="126"/>
      <c r="BF562" s="126"/>
      <c r="BG562" s="126"/>
      <c r="BH562" s="126"/>
      <c r="BI562" s="126"/>
      <c r="BJ562" s="126"/>
      <c r="BK562" s="126"/>
      <c r="BL562" s="126"/>
      <c r="BM562" s="126"/>
      <c r="BN562" s="126"/>
      <c r="BO562" s="126"/>
      <c r="BP562" s="126"/>
      <c r="BQ562" s="126"/>
      <c r="BR562" s="126"/>
      <c r="BS562" s="126"/>
      <c r="BT562" s="126"/>
      <c r="BU562" s="126"/>
      <c r="BV562" s="126"/>
      <c r="BW562" s="126"/>
      <c r="BX562" s="126"/>
      <c r="BY562" s="126"/>
      <c r="BZ562" s="126"/>
      <c r="CA562" s="126"/>
      <c r="CB562" s="126"/>
      <c r="CC562" s="126"/>
      <c r="CD562" s="126"/>
      <c r="CE562" s="126"/>
      <c r="CF562" s="126"/>
      <c r="CG562" s="126"/>
      <c r="CH562" s="126"/>
      <c r="CI562" s="126"/>
      <c r="CJ562" s="126"/>
      <c r="CK562" s="126"/>
      <c r="CL562" s="87"/>
      <c r="CM562" s="87"/>
      <c r="CN562" s="87"/>
      <c r="CO562" s="87"/>
      <c r="CP562" s="87"/>
      <c r="CQ562" s="87"/>
      <c r="CR562" s="87"/>
      <c r="CS562" s="87"/>
      <c r="CT562" s="87"/>
      <c r="CU562" s="87"/>
      <c r="CV562" s="87"/>
      <c r="CW562" s="87"/>
      <c r="CX562" s="87"/>
      <c r="CY562" s="87"/>
      <c r="CZ562" s="87"/>
      <c r="DA562" s="87"/>
      <c r="DB562" s="87"/>
      <c r="DC562" s="87"/>
      <c r="DD562" s="87"/>
      <c r="DE562" s="87"/>
      <c r="DF562" s="87"/>
      <c r="DG562" s="87"/>
      <c r="DH562" s="87"/>
      <c r="DI562" s="87"/>
      <c r="DJ562" s="87"/>
    </row>
    <row r="563" spans="21:114" ht="12.75" customHeight="1" x14ac:dyDescent="0.2"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  <c r="BD563" s="126"/>
      <c r="BE563" s="126"/>
      <c r="BF563" s="126"/>
      <c r="BG563" s="126"/>
      <c r="BH563" s="126"/>
      <c r="BI563" s="126"/>
      <c r="BJ563" s="126"/>
      <c r="BK563" s="126"/>
      <c r="BL563" s="126"/>
      <c r="BM563" s="126"/>
      <c r="BN563" s="126"/>
      <c r="BO563" s="126"/>
      <c r="BP563" s="126"/>
      <c r="BQ563" s="126"/>
      <c r="BR563" s="126"/>
      <c r="BS563" s="126"/>
      <c r="BT563" s="126"/>
      <c r="BU563" s="126"/>
      <c r="BV563" s="126"/>
      <c r="BW563" s="126"/>
      <c r="BX563" s="126"/>
      <c r="BY563" s="126"/>
      <c r="BZ563" s="126"/>
      <c r="CA563" s="126"/>
      <c r="CB563" s="126"/>
      <c r="CC563" s="126"/>
      <c r="CD563" s="126"/>
      <c r="CE563" s="126"/>
      <c r="CF563" s="126"/>
      <c r="CG563" s="126"/>
      <c r="CH563" s="126"/>
      <c r="CI563" s="126"/>
      <c r="CJ563" s="126"/>
      <c r="CK563" s="126"/>
      <c r="CL563" s="87"/>
      <c r="CM563" s="87"/>
      <c r="CN563" s="87"/>
      <c r="CO563" s="87"/>
      <c r="CP563" s="87"/>
      <c r="CQ563" s="87"/>
      <c r="CR563" s="87"/>
      <c r="CS563" s="87"/>
      <c r="CT563" s="87"/>
      <c r="CU563" s="87"/>
      <c r="CV563" s="87"/>
      <c r="CW563" s="87"/>
      <c r="CX563" s="87"/>
      <c r="CY563" s="87"/>
      <c r="CZ563" s="87"/>
      <c r="DA563" s="87"/>
      <c r="DB563" s="87"/>
      <c r="DC563" s="87"/>
      <c r="DD563" s="87"/>
      <c r="DE563" s="87"/>
      <c r="DF563" s="87"/>
      <c r="DG563" s="87"/>
      <c r="DH563" s="87"/>
      <c r="DI563" s="87"/>
      <c r="DJ563" s="87"/>
    </row>
    <row r="564" spans="21:114" ht="12.75" customHeight="1" x14ac:dyDescent="0.2"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  <c r="BD564" s="126"/>
      <c r="BE564" s="126"/>
      <c r="BF564" s="126"/>
      <c r="BG564" s="126"/>
      <c r="BH564" s="126"/>
      <c r="BI564" s="126"/>
      <c r="BJ564" s="126"/>
      <c r="BK564" s="126"/>
      <c r="BL564" s="126"/>
      <c r="BM564" s="126"/>
      <c r="BN564" s="126"/>
      <c r="BO564" s="126"/>
      <c r="BP564" s="126"/>
      <c r="BQ564" s="126"/>
      <c r="BR564" s="126"/>
      <c r="BS564" s="126"/>
      <c r="BT564" s="126"/>
      <c r="BU564" s="126"/>
      <c r="BV564" s="126"/>
      <c r="BW564" s="126"/>
      <c r="BX564" s="126"/>
      <c r="BY564" s="126"/>
      <c r="BZ564" s="126"/>
      <c r="CA564" s="126"/>
      <c r="CB564" s="126"/>
      <c r="CC564" s="126"/>
      <c r="CD564" s="126"/>
      <c r="CE564" s="126"/>
      <c r="CF564" s="126"/>
      <c r="CG564" s="126"/>
      <c r="CH564" s="126"/>
      <c r="CI564" s="126"/>
      <c r="CJ564" s="126"/>
      <c r="CK564" s="126"/>
      <c r="CL564" s="87"/>
      <c r="CM564" s="87"/>
      <c r="CN564" s="87"/>
      <c r="CO564" s="87"/>
      <c r="CP564" s="87"/>
      <c r="CQ564" s="87"/>
      <c r="CR564" s="87"/>
      <c r="CS564" s="87"/>
      <c r="CT564" s="87"/>
      <c r="CU564" s="87"/>
      <c r="CV564" s="87"/>
      <c r="CW564" s="87"/>
      <c r="CX564" s="87"/>
      <c r="CY564" s="87"/>
      <c r="CZ564" s="87"/>
      <c r="DA564" s="87"/>
      <c r="DB564" s="87"/>
      <c r="DC564" s="87"/>
      <c r="DD564" s="87"/>
      <c r="DE564" s="87"/>
      <c r="DF564" s="87"/>
      <c r="DG564" s="87"/>
      <c r="DH564" s="87"/>
      <c r="DI564" s="87"/>
      <c r="DJ564" s="87"/>
    </row>
    <row r="565" spans="21:114" ht="12.75" customHeight="1" x14ac:dyDescent="0.2"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  <c r="BD565" s="126"/>
      <c r="BE565" s="126"/>
      <c r="BF565" s="126"/>
      <c r="BG565" s="126"/>
      <c r="BH565" s="126"/>
      <c r="BI565" s="126"/>
      <c r="BJ565" s="126"/>
      <c r="BK565" s="126"/>
      <c r="BL565" s="126"/>
      <c r="BM565" s="126"/>
      <c r="BN565" s="126"/>
      <c r="BO565" s="126"/>
      <c r="BP565" s="126"/>
      <c r="BQ565" s="126"/>
      <c r="BR565" s="126"/>
      <c r="BS565" s="126"/>
      <c r="BT565" s="126"/>
      <c r="BU565" s="126"/>
      <c r="BV565" s="126"/>
      <c r="BW565" s="126"/>
      <c r="BX565" s="126"/>
      <c r="BY565" s="126"/>
      <c r="BZ565" s="126"/>
      <c r="CA565" s="126"/>
      <c r="CB565" s="126"/>
      <c r="CC565" s="126"/>
      <c r="CD565" s="126"/>
      <c r="CE565" s="126"/>
      <c r="CF565" s="126"/>
      <c r="CG565" s="126"/>
      <c r="CH565" s="126"/>
      <c r="CI565" s="126"/>
      <c r="CJ565" s="126"/>
      <c r="CK565" s="126"/>
      <c r="CL565" s="87"/>
      <c r="CM565" s="87"/>
      <c r="CN565" s="87"/>
      <c r="CO565" s="87"/>
      <c r="CP565" s="87"/>
      <c r="CQ565" s="87"/>
      <c r="CR565" s="87"/>
      <c r="CS565" s="87"/>
      <c r="CT565" s="87"/>
      <c r="CU565" s="87"/>
      <c r="CV565" s="87"/>
      <c r="CW565" s="87"/>
      <c r="CX565" s="87"/>
      <c r="CY565" s="87"/>
      <c r="CZ565" s="87"/>
      <c r="DA565" s="87"/>
      <c r="DB565" s="87"/>
      <c r="DC565" s="87"/>
      <c r="DD565" s="87"/>
      <c r="DE565" s="87"/>
      <c r="DF565" s="87"/>
      <c r="DG565" s="87"/>
      <c r="DH565" s="87"/>
      <c r="DI565" s="87"/>
      <c r="DJ565" s="87"/>
    </row>
    <row r="566" spans="21:114" ht="12.75" customHeight="1" x14ac:dyDescent="0.2"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  <c r="BD566" s="126"/>
      <c r="BE566" s="126"/>
      <c r="BF566" s="126"/>
      <c r="BG566" s="126"/>
      <c r="BH566" s="126"/>
      <c r="BI566" s="126"/>
      <c r="BJ566" s="126"/>
      <c r="BK566" s="126"/>
      <c r="BL566" s="126"/>
      <c r="BM566" s="126"/>
      <c r="BN566" s="126"/>
      <c r="BO566" s="126"/>
      <c r="BP566" s="126"/>
      <c r="BQ566" s="126"/>
      <c r="BR566" s="126"/>
      <c r="BS566" s="126"/>
      <c r="BT566" s="126"/>
      <c r="BU566" s="126"/>
      <c r="BV566" s="126"/>
      <c r="BW566" s="126"/>
      <c r="BX566" s="126"/>
      <c r="BY566" s="126"/>
      <c r="BZ566" s="126"/>
      <c r="CA566" s="126"/>
      <c r="CB566" s="126"/>
      <c r="CC566" s="126"/>
      <c r="CD566" s="126"/>
      <c r="CE566" s="126"/>
      <c r="CF566" s="126"/>
      <c r="CG566" s="126"/>
      <c r="CH566" s="126"/>
      <c r="CI566" s="126"/>
      <c r="CJ566" s="126"/>
      <c r="CK566" s="126"/>
      <c r="CL566" s="87"/>
      <c r="CM566" s="87"/>
      <c r="CN566" s="87"/>
      <c r="CO566" s="87"/>
      <c r="CP566" s="87"/>
      <c r="CQ566" s="87"/>
      <c r="CR566" s="87"/>
      <c r="CS566" s="87"/>
      <c r="CT566" s="87"/>
      <c r="CU566" s="87"/>
      <c r="CV566" s="87"/>
      <c r="CW566" s="87"/>
      <c r="CX566" s="87"/>
      <c r="CY566" s="87"/>
      <c r="CZ566" s="87"/>
      <c r="DA566" s="87"/>
      <c r="DB566" s="87"/>
      <c r="DC566" s="87"/>
      <c r="DD566" s="87"/>
      <c r="DE566" s="87"/>
      <c r="DF566" s="87"/>
      <c r="DG566" s="87"/>
      <c r="DH566" s="87"/>
      <c r="DI566" s="87"/>
      <c r="DJ566" s="87"/>
    </row>
    <row r="567" spans="21:114" ht="12.75" customHeight="1" x14ac:dyDescent="0.2"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  <c r="BD567" s="126"/>
      <c r="BE567" s="126"/>
      <c r="BF567" s="126"/>
      <c r="BG567" s="126"/>
      <c r="BH567" s="126"/>
      <c r="BI567" s="126"/>
      <c r="BJ567" s="126"/>
      <c r="BK567" s="126"/>
      <c r="BL567" s="126"/>
      <c r="BM567" s="126"/>
      <c r="BN567" s="126"/>
      <c r="BO567" s="126"/>
      <c r="BP567" s="126"/>
      <c r="BQ567" s="126"/>
      <c r="BR567" s="126"/>
      <c r="BS567" s="126"/>
      <c r="BT567" s="126"/>
      <c r="BU567" s="126"/>
      <c r="BV567" s="126"/>
      <c r="BW567" s="126"/>
      <c r="BX567" s="126"/>
      <c r="BY567" s="126"/>
      <c r="BZ567" s="126"/>
      <c r="CA567" s="126"/>
      <c r="CB567" s="126"/>
      <c r="CC567" s="126"/>
      <c r="CD567" s="126"/>
      <c r="CE567" s="126"/>
      <c r="CF567" s="126"/>
      <c r="CG567" s="126"/>
      <c r="CH567" s="126"/>
      <c r="CI567" s="126"/>
      <c r="CJ567" s="126"/>
      <c r="CK567" s="126"/>
      <c r="CL567" s="87"/>
      <c r="CM567" s="87"/>
      <c r="CN567" s="87"/>
      <c r="CO567" s="87"/>
      <c r="CP567" s="87"/>
      <c r="CQ567" s="87"/>
      <c r="CR567" s="87"/>
      <c r="CS567" s="87"/>
      <c r="CT567" s="87"/>
      <c r="CU567" s="87"/>
      <c r="CV567" s="87"/>
      <c r="CW567" s="87"/>
      <c r="CX567" s="87"/>
      <c r="CY567" s="87"/>
      <c r="CZ567" s="87"/>
      <c r="DA567" s="87"/>
      <c r="DB567" s="87"/>
      <c r="DC567" s="87"/>
      <c r="DD567" s="87"/>
      <c r="DE567" s="87"/>
      <c r="DF567" s="87"/>
      <c r="DG567" s="87"/>
      <c r="DH567" s="87"/>
      <c r="DI567" s="87"/>
      <c r="DJ567" s="87"/>
    </row>
    <row r="568" spans="21:114" ht="12.75" customHeight="1" x14ac:dyDescent="0.2"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  <c r="BD568" s="126"/>
      <c r="BE568" s="126"/>
      <c r="BF568" s="126"/>
      <c r="BG568" s="126"/>
      <c r="BH568" s="126"/>
      <c r="BI568" s="126"/>
      <c r="BJ568" s="126"/>
      <c r="BK568" s="126"/>
      <c r="BL568" s="126"/>
      <c r="BM568" s="126"/>
      <c r="BN568" s="126"/>
      <c r="BO568" s="126"/>
      <c r="BP568" s="126"/>
      <c r="BQ568" s="126"/>
      <c r="BR568" s="126"/>
      <c r="BS568" s="126"/>
      <c r="BT568" s="126"/>
      <c r="BU568" s="126"/>
      <c r="BV568" s="126"/>
      <c r="BW568" s="126"/>
      <c r="BX568" s="126"/>
      <c r="BY568" s="126"/>
      <c r="BZ568" s="126"/>
      <c r="CA568" s="126"/>
      <c r="CB568" s="126"/>
      <c r="CC568" s="126"/>
      <c r="CD568" s="126"/>
      <c r="CE568" s="126"/>
      <c r="CF568" s="126"/>
      <c r="CG568" s="126"/>
      <c r="CH568" s="126"/>
      <c r="CI568" s="126"/>
      <c r="CJ568" s="126"/>
      <c r="CK568" s="126"/>
      <c r="CL568" s="87"/>
      <c r="CM568" s="87"/>
      <c r="CN568" s="87"/>
      <c r="CO568" s="87"/>
      <c r="CP568" s="87"/>
      <c r="CQ568" s="87"/>
      <c r="CR568" s="87"/>
      <c r="CS568" s="87"/>
      <c r="CT568" s="87"/>
      <c r="CU568" s="87"/>
      <c r="CV568" s="87"/>
      <c r="CW568" s="87"/>
      <c r="CX568" s="87"/>
      <c r="CY568" s="87"/>
      <c r="CZ568" s="87"/>
      <c r="DA568" s="87"/>
      <c r="DB568" s="87"/>
      <c r="DC568" s="87"/>
      <c r="DD568" s="87"/>
      <c r="DE568" s="87"/>
      <c r="DF568" s="87"/>
      <c r="DG568" s="87"/>
      <c r="DH568" s="87"/>
      <c r="DI568" s="87"/>
      <c r="DJ568" s="87"/>
    </row>
    <row r="569" spans="21:114" ht="12.75" customHeight="1" x14ac:dyDescent="0.2"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  <c r="BD569" s="126"/>
      <c r="BE569" s="126"/>
      <c r="BF569" s="126"/>
      <c r="BG569" s="126"/>
      <c r="BH569" s="126"/>
      <c r="BI569" s="126"/>
      <c r="BJ569" s="126"/>
      <c r="BK569" s="126"/>
      <c r="BL569" s="126"/>
      <c r="BM569" s="126"/>
      <c r="BN569" s="126"/>
      <c r="BO569" s="126"/>
      <c r="BP569" s="126"/>
      <c r="BQ569" s="126"/>
      <c r="BR569" s="126"/>
      <c r="BS569" s="126"/>
      <c r="BT569" s="126"/>
      <c r="BU569" s="126"/>
      <c r="BV569" s="126"/>
      <c r="BW569" s="126"/>
      <c r="BX569" s="126"/>
      <c r="BY569" s="126"/>
      <c r="BZ569" s="126"/>
      <c r="CA569" s="126"/>
      <c r="CB569" s="126"/>
      <c r="CC569" s="126"/>
      <c r="CD569" s="126"/>
      <c r="CE569" s="126"/>
      <c r="CF569" s="126"/>
      <c r="CG569" s="126"/>
      <c r="CH569" s="126"/>
      <c r="CI569" s="126"/>
      <c r="CJ569" s="126"/>
      <c r="CK569" s="126"/>
      <c r="CL569" s="87"/>
      <c r="CM569" s="87"/>
      <c r="CN569" s="87"/>
      <c r="CO569" s="87"/>
      <c r="CP569" s="87"/>
      <c r="CQ569" s="87"/>
      <c r="CR569" s="87"/>
      <c r="CS569" s="87"/>
      <c r="CT569" s="87"/>
      <c r="CU569" s="87"/>
      <c r="CV569" s="87"/>
      <c r="CW569" s="87"/>
      <c r="CX569" s="87"/>
      <c r="CY569" s="87"/>
      <c r="CZ569" s="87"/>
      <c r="DA569" s="87"/>
      <c r="DB569" s="87"/>
      <c r="DC569" s="87"/>
      <c r="DD569" s="87"/>
      <c r="DE569" s="87"/>
      <c r="DF569" s="87"/>
      <c r="DG569" s="87"/>
      <c r="DH569" s="87"/>
      <c r="DI569" s="87"/>
      <c r="DJ569" s="87"/>
    </row>
    <row r="570" spans="21:114" ht="12.75" customHeight="1" x14ac:dyDescent="0.2"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  <c r="BD570" s="126"/>
      <c r="BE570" s="126"/>
      <c r="BF570" s="126"/>
      <c r="BG570" s="126"/>
      <c r="BH570" s="126"/>
      <c r="BI570" s="126"/>
      <c r="BJ570" s="126"/>
      <c r="BK570" s="126"/>
      <c r="BL570" s="126"/>
      <c r="BM570" s="126"/>
      <c r="BN570" s="126"/>
      <c r="BO570" s="126"/>
      <c r="BP570" s="126"/>
      <c r="BQ570" s="126"/>
      <c r="BR570" s="126"/>
      <c r="BS570" s="126"/>
      <c r="BT570" s="126"/>
      <c r="BU570" s="126"/>
      <c r="BV570" s="126"/>
      <c r="BW570" s="126"/>
      <c r="BX570" s="126"/>
      <c r="BY570" s="126"/>
      <c r="BZ570" s="126"/>
      <c r="CA570" s="126"/>
      <c r="CB570" s="126"/>
      <c r="CC570" s="126"/>
      <c r="CD570" s="126"/>
      <c r="CE570" s="126"/>
      <c r="CF570" s="126"/>
      <c r="CG570" s="126"/>
      <c r="CH570" s="126"/>
      <c r="CI570" s="126"/>
      <c r="CJ570" s="126"/>
      <c r="CK570" s="126"/>
      <c r="CL570" s="87"/>
      <c r="CM570" s="87"/>
      <c r="CN570" s="87"/>
      <c r="CO570" s="87"/>
      <c r="CP570" s="87"/>
      <c r="CQ570" s="87"/>
      <c r="CR570" s="87"/>
      <c r="CS570" s="87"/>
      <c r="CT570" s="87"/>
      <c r="CU570" s="87"/>
      <c r="CV570" s="87"/>
      <c r="CW570" s="87"/>
      <c r="CX570" s="87"/>
      <c r="CY570" s="87"/>
      <c r="CZ570" s="87"/>
      <c r="DA570" s="87"/>
      <c r="DB570" s="87"/>
      <c r="DC570" s="87"/>
      <c r="DD570" s="87"/>
      <c r="DE570" s="87"/>
      <c r="DF570" s="87"/>
      <c r="DG570" s="87"/>
      <c r="DH570" s="87"/>
      <c r="DI570" s="87"/>
      <c r="DJ570" s="87"/>
    </row>
    <row r="571" spans="21:114" ht="12.75" customHeight="1" x14ac:dyDescent="0.2"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  <c r="BD571" s="126"/>
      <c r="BE571" s="126"/>
      <c r="BF571" s="126"/>
      <c r="BG571" s="126"/>
      <c r="BH571" s="126"/>
      <c r="BI571" s="126"/>
      <c r="BJ571" s="126"/>
      <c r="BK571" s="126"/>
      <c r="BL571" s="126"/>
      <c r="BM571" s="126"/>
      <c r="BN571" s="126"/>
      <c r="BO571" s="126"/>
      <c r="BP571" s="126"/>
      <c r="BQ571" s="126"/>
      <c r="BR571" s="126"/>
      <c r="BS571" s="126"/>
      <c r="BT571" s="126"/>
      <c r="BU571" s="126"/>
      <c r="BV571" s="126"/>
      <c r="BW571" s="126"/>
      <c r="BX571" s="126"/>
      <c r="BY571" s="126"/>
      <c r="BZ571" s="126"/>
      <c r="CA571" s="126"/>
      <c r="CB571" s="126"/>
      <c r="CC571" s="126"/>
      <c r="CD571" s="126"/>
      <c r="CE571" s="126"/>
      <c r="CF571" s="126"/>
      <c r="CG571" s="126"/>
      <c r="CH571" s="126"/>
      <c r="CI571" s="126"/>
      <c r="CJ571" s="126"/>
      <c r="CK571" s="126"/>
      <c r="CL571" s="87"/>
      <c r="CM571" s="87"/>
      <c r="CN571" s="87"/>
      <c r="CO571" s="87"/>
      <c r="CP571" s="87"/>
      <c r="CQ571" s="87"/>
      <c r="CR571" s="87"/>
      <c r="CS571" s="87"/>
      <c r="CT571" s="87"/>
      <c r="CU571" s="87"/>
      <c r="CV571" s="87"/>
      <c r="CW571" s="87"/>
      <c r="CX571" s="87"/>
      <c r="CY571" s="87"/>
      <c r="CZ571" s="87"/>
      <c r="DA571" s="87"/>
      <c r="DB571" s="87"/>
      <c r="DC571" s="87"/>
      <c r="DD571" s="87"/>
      <c r="DE571" s="87"/>
      <c r="DF571" s="87"/>
      <c r="DG571" s="87"/>
      <c r="DH571" s="87"/>
      <c r="DI571" s="87"/>
      <c r="DJ571" s="87"/>
    </row>
    <row r="572" spans="21:114" ht="12.75" customHeight="1" x14ac:dyDescent="0.2"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  <c r="BD572" s="126"/>
      <c r="BE572" s="126"/>
      <c r="BF572" s="126"/>
      <c r="BG572" s="126"/>
      <c r="BH572" s="126"/>
      <c r="BI572" s="126"/>
      <c r="BJ572" s="126"/>
      <c r="BK572" s="126"/>
      <c r="BL572" s="126"/>
      <c r="BM572" s="126"/>
      <c r="BN572" s="126"/>
      <c r="BO572" s="126"/>
      <c r="BP572" s="126"/>
      <c r="BQ572" s="126"/>
      <c r="BR572" s="126"/>
      <c r="BS572" s="126"/>
      <c r="BT572" s="126"/>
      <c r="BU572" s="126"/>
      <c r="BV572" s="126"/>
      <c r="BW572" s="126"/>
      <c r="BX572" s="126"/>
      <c r="BY572" s="126"/>
      <c r="BZ572" s="126"/>
      <c r="CA572" s="126"/>
      <c r="CB572" s="126"/>
      <c r="CC572" s="126"/>
      <c r="CD572" s="126"/>
      <c r="CE572" s="126"/>
      <c r="CF572" s="126"/>
      <c r="CG572" s="126"/>
      <c r="CH572" s="126"/>
      <c r="CI572" s="126"/>
      <c r="CJ572" s="126"/>
      <c r="CK572" s="126"/>
      <c r="CL572" s="87"/>
      <c r="CM572" s="87"/>
      <c r="CN572" s="87"/>
      <c r="CO572" s="87"/>
      <c r="CP572" s="87"/>
      <c r="CQ572" s="87"/>
      <c r="CR572" s="87"/>
      <c r="CS572" s="87"/>
      <c r="CT572" s="87"/>
      <c r="CU572" s="87"/>
      <c r="CV572" s="87"/>
      <c r="CW572" s="87"/>
      <c r="CX572" s="87"/>
      <c r="CY572" s="87"/>
      <c r="CZ572" s="87"/>
      <c r="DA572" s="87"/>
      <c r="DB572" s="87"/>
      <c r="DC572" s="87"/>
      <c r="DD572" s="87"/>
      <c r="DE572" s="87"/>
      <c r="DF572" s="87"/>
      <c r="DG572" s="87"/>
      <c r="DH572" s="87"/>
      <c r="DI572" s="87"/>
      <c r="DJ572" s="87"/>
    </row>
    <row r="573" spans="21:114" ht="12.75" customHeight="1" x14ac:dyDescent="0.2"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  <c r="BD573" s="126"/>
      <c r="BE573" s="126"/>
      <c r="BF573" s="126"/>
      <c r="BG573" s="126"/>
      <c r="BH573" s="126"/>
      <c r="BI573" s="126"/>
      <c r="BJ573" s="126"/>
      <c r="BK573" s="126"/>
      <c r="BL573" s="126"/>
      <c r="BM573" s="126"/>
      <c r="BN573" s="126"/>
      <c r="BO573" s="126"/>
      <c r="BP573" s="126"/>
      <c r="BQ573" s="126"/>
      <c r="BR573" s="126"/>
      <c r="BS573" s="126"/>
      <c r="BT573" s="126"/>
      <c r="BU573" s="126"/>
      <c r="BV573" s="126"/>
      <c r="BW573" s="126"/>
      <c r="BX573" s="126"/>
      <c r="BY573" s="126"/>
      <c r="BZ573" s="126"/>
      <c r="CA573" s="126"/>
      <c r="CB573" s="126"/>
      <c r="CC573" s="126"/>
      <c r="CD573" s="126"/>
      <c r="CE573" s="126"/>
      <c r="CF573" s="126"/>
      <c r="CG573" s="126"/>
      <c r="CH573" s="126"/>
      <c r="CI573" s="126"/>
      <c r="CJ573" s="126"/>
      <c r="CK573" s="126"/>
      <c r="CL573" s="87"/>
      <c r="CM573" s="87"/>
      <c r="CN573" s="87"/>
      <c r="CO573" s="87"/>
      <c r="CP573" s="87"/>
      <c r="CQ573" s="87"/>
      <c r="CR573" s="87"/>
      <c r="CS573" s="87"/>
      <c r="CT573" s="87"/>
      <c r="CU573" s="87"/>
      <c r="CV573" s="87"/>
      <c r="CW573" s="87"/>
      <c r="CX573" s="87"/>
      <c r="CY573" s="87"/>
      <c r="CZ573" s="87"/>
      <c r="DA573" s="87"/>
      <c r="DB573" s="87"/>
      <c r="DC573" s="87"/>
      <c r="DD573" s="87"/>
      <c r="DE573" s="87"/>
      <c r="DF573" s="87"/>
      <c r="DG573" s="87"/>
      <c r="DH573" s="87"/>
      <c r="DI573" s="87"/>
      <c r="DJ573" s="87"/>
    </row>
    <row r="574" spans="21:114" ht="12.75" customHeight="1" x14ac:dyDescent="0.2"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  <c r="BD574" s="126"/>
      <c r="BE574" s="126"/>
      <c r="BF574" s="126"/>
      <c r="BG574" s="126"/>
      <c r="BH574" s="126"/>
      <c r="BI574" s="126"/>
      <c r="BJ574" s="126"/>
      <c r="BK574" s="126"/>
      <c r="BL574" s="126"/>
      <c r="BM574" s="126"/>
      <c r="BN574" s="126"/>
      <c r="BO574" s="126"/>
      <c r="BP574" s="126"/>
      <c r="BQ574" s="126"/>
      <c r="BR574" s="126"/>
      <c r="BS574" s="126"/>
      <c r="BT574" s="126"/>
      <c r="BU574" s="126"/>
      <c r="BV574" s="126"/>
      <c r="BW574" s="126"/>
      <c r="BX574" s="126"/>
      <c r="BY574" s="126"/>
      <c r="BZ574" s="126"/>
      <c r="CA574" s="126"/>
      <c r="CB574" s="126"/>
      <c r="CC574" s="126"/>
      <c r="CD574" s="126"/>
      <c r="CE574" s="126"/>
      <c r="CF574" s="126"/>
      <c r="CG574" s="126"/>
      <c r="CH574" s="126"/>
      <c r="CI574" s="126"/>
      <c r="CJ574" s="126"/>
      <c r="CK574" s="126"/>
      <c r="CL574" s="87"/>
      <c r="CM574" s="87"/>
      <c r="CN574" s="87"/>
      <c r="CO574" s="87"/>
      <c r="CP574" s="87"/>
      <c r="CQ574" s="87"/>
      <c r="CR574" s="87"/>
      <c r="CS574" s="87"/>
      <c r="CT574" s="87"/>
      <c r="CU574" s="87"/>
      <c r="CV574" s="87"/>
      <c r="CW574" s="87"/>
      <c r="CX574" s="87"/>
      <c r="CY574" s="87"/>
      <c r="CZ574" s="87"/>
      <c r="DA574" s="87"/>
      <c r="DB574" s="87"/>
      <c r="DC574" s="87"/>
      <c r="DD574" s="87"/>
      <c r="DE574" s="87"/>
      <c r="DF574" s="87"/>
      <c r="DG574" s="87"/>
      <c r="DH574" s="87"/>
      <c r="DI574" s="87"/>
      <c r="DJ574" s="87"/>
    </row>
    <row r="575" spans="21:114" ht="12.75" customHeight="1" x14ac:dyDescent="0.2"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  <c r="BD575" s="126"/>
      <c r="BE575" s="126"/>
      <c r="BF575" s="126"/>
      <c r="BG575" s="126"/>
      <c r="BH575" s="126"/>
      <c r="BI575" s="126"/>
      <c r="BJ575" s="126"/>
      <c r="BK575" s="126"/>
      <c r="BL575" s="126"/>
      <c r="BM575" s="126"/>
      <c r="BN575" s="126"/>
      <c r="BO575" s="126"/>
      <c r="BP575" s="126"/>
      <c r="BQ575" s="126"/>
      <c r="BR575" s="126"/>
      <c r="BS575" s="126"/>
      <c r="BT575" s="126"/>
      <c r="BU575" s="126"/>
      <c r="BV575" s="126"/>
      <c r="BW575" s="126"/>
      <c r="BX575" s="126"/>
      <c r="BY575" s="126"/>
      <c r="BZ575" s="126"/>
      <c r="CA575" s="126"/>
      <c r="CB575" s="126"/>
      <c r="CC575" s="126"/>
      <c r="CD575" s="126"/>
      <c r="CE575" s="126"/>
      <c r="CF575" s="126"/>
      <c r="CG575" s="126"/>
      <c r="CH575" s="126"/>
      <c r="CI575" s="126"/>
      <c r="CJ575" s="126"/>
      <c r="CK575" s="126"/>
      <c r="CL575" s="87"/>
      <c r="CM575" s="87"/>
      <c r="CN575" s="87"/>
      <c r="CO575" s="87"/>
      <c r="CP575" s="87"/>
      <c r="CQ575" s="87"/>
      <c r="CR575" s="87"/>
      <c r="CS575" s="87"/>
      <c r="CT575" s="87"/>
      <c r="CU575" s="87"/>
      <c r="CV575" s="87"/>
      <c r="CW575" s="87"/>
      <c r="CX575" s="87"/>
      <c r="CY575" s="87"/>
      <c r="CZ575" s="87"/>
      <c r="DA575" s="87"/>
      <c r="DB575" s="87"/>
      <c r="DC575" s="87"/>
      <c r="DD575" s="87"/>
      <c r="DE575" s="87"/>
      <c r="DF575" s="87"/>
      <c r="DG575" s="87"/>
      <c r="DH575" s="87"/>
      <c r="DI575" s="87"/>
      <c r="DJ575" s="87"/>
    </row>
    <row r="576" spans="21:114" ht="12.75" customHeight="1" x14ac:dyDescent="0.2"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  <c r="BD576" s="126"/>
      <c r="BE576" s="126"/>
      <c r="BF576" s="126"/>
      <c r="BG576" s="126"/>
      <c r="BH576" s="126"/>
      <c r="BI576" s="126"/>
      <c r="BJ576" s="126"/>
      <c r="BK576" s="126"/>
      <c r="BL576" s="126"/>
      <c r="BM576" s="126"/>
      <c r="BN576" s="126"/>
      <c r="BO576" s="126"/>
      <c r="BP576" s="126"/>
      <c r="BQ576" s="126"/>
      <c r="BR576" s="126"/>
      <c r="BS576" s="126"/>
      <c r="BT576" s="126"/>
      <c r="BU576" s="126"/>
      <c r="BV576" s="126"/>
      <c r="BW576" s="126"/>
      <c r="BX576" s="126"/>
      <c r="BY576" s="126"/>
      <c r="BZ576" s="126"/>
      <c r="CA576" s="126"/>
      <c r="CB576" s="126"/>
      <c r="CC576" s="126"/>
      <c r="CD576" s="126"/>
      <c r="CE576" s="126"/>
      <c r="CF576" s="126"/>
      <c r="CG576" s="126"/>
      <c r="CH576" s="126"/>
      <c r="CI576" s="126"/>
      <c r="CJ576" s="126"/>
      <c r="CK576" s="126"/>
      <c r="CL576" s="87"/>
      <c r="CM576" s="87"/>
      <c r="CN576" s="87"/>
      <c r="CO576" s="87"/>
      <c r="CP576" s="87"/>
      <c r="CQ576" s="87"/>
      <c r="CR576" s="87"/>
      <c r="CS576" s="87"/>
      <c r="CT576" s="87"/>
      <c r="CU576" s="87"/>
      <c r="CV576" s="87"/>
      <c r="CW576" s="87"/>
      <c r="CX576" s="87"/>
      <c r="CY576" s="87"/>
      <c r="CZ576" s="87"/>
      <c r="DA576" s="87"/>
      <c r="DB576" s="87"/>
      <c r="DC576" s="87"/>
      <c r="DD576" s="87"/>
      <c r="DE576" s="87"/>
      <c r="DF576" s="87"/>
      <c r="DG576" s="87"/>
      <c r="DH576" s="87"/>
      <c r="DI576" s="87"/>
      <c r="DJ576" s="87"/>
    </row>
    <row r="577" spans="21:114" ht="12.75" customHeight="1" x14ac:dyDescent="0.2"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  <c r="BD577" s="126"/>
      <c r="BE577" s="126"/>
      <c r="BF577" s="126"/>
      <c r="BG577" s="126"/>
      <c r="BH577" s="126"/>
      <c r="BI577" s="126"/>
      <c r="BJ577" s="126"/>
      <c r="BK577" s="126"/>
      <c r="BL577" s="126"/>
      <c r="BM577" s="126"/>
      <c r="BN577" s="126"/>
      <c r="BO577" s="126"/>
      <c r="BP577" s="126"/>
      <c r="BQ577" s="126"/>
      <c r="BR577" s="126"/>
      <c r="BS577" s="126"/>
      <c r="BT577" s="126"/>
      <c r="BU577" s="126"/>
      <c r="BV577" s="126"/>
      <c r="BW577" s="126"/>
      <c r="BX577" s="126"/>
      <c r="BY577" s="126"/>
      <c r="BZ577" s="126"/>
      <c r="CA577" s="126"/>
      <c r="CB577" s="126"/>
      <c r="CC577" s="126"/>
      <c r="CD577" s="126"/>
      <c r="CE577" s="126"/>
      <c r="CF577" s="126"/>
      <c r="CG577" s="126"/>
      <c r="CH577" s="126"/>
      <c r="CI577" s="126"/>
      <c r="CJ577" s="126"/>
      <c r="CK577" s="126"/>
      <c r="CL577" s="87"/>
      <c r="CM577" s="87"/>
      <c r="CN577" s="87"/>
      <c r="CO577" s="87"/>
      <c r="CP577" s="87"/>
      <c r="CQ577" s="87"/>
      <c r="CR577" s="87"/>
      <c r="CS577" s="87"/>
      <c r="CT577" s="87"/>
      <c r="CU577" s="87"/>
      <c r="CV577" s="87"/>
      <c r="CW577" s="87"/>
      <c r="CX577" s="87"/>
      <c r="CY577" s="87"/>
      <c r="CZ577" s="87"/>
      <c r="DA577" s="87"/>
      <c r="DB577" s="87"/>
      <c r="DC577" s="87"/>
      <c r="DD577" s="87"/>
      <c r="DE577" s="87"/>
      <c r="DF577" s="87"/>
      <c r="DG577" s="87"/>
      <c r="DH577" s="87"/>
      <c r="DI577" s="87"/>
      <c r="DJ577" s="87"/>
    </row>
    <row r="578" spans="21:114" ht="12.75" customHeight="1" x14ac:dyDescent="0.2"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  <c r="BD578" s="126"/>
      <c r="BE578" s="126"/>
      <c r="BF578" s="126"/>
      <c r="BG578" s="126"/>
      <c r="BH578" s="126"/>
      <c r="BI578" s="126"/>
      <c r="BJ578" s="126"/>
      <c r="BK578" s="126"/>
      <c r="BL578" s="126"/>
      <c r="BM578" s="126"/>
      <c r="BN578" s="126"/>
      <c r="BO578" s="126"/>
      <c r="BP578" s="126"/>
      <c r="BQ578" s="126"/>
      <c r="BR578" s="126"/>
      <c r="BS578" s="126"/>
      <c r="BT578" s="126"/>
      <c r="BU578" s="126"/>
      <c r="BV578" s="126"/>
      <c r="BW578" s="126"/>
      <c r="BX578" s="126"/>
      <c r="BY578" s="126"/>
      <c r="BZ578" s="126"/>
      <c r="CA578" s="126"/>
      <c r="CB578" s="126"/>
      <c r="CC578" s="126"/>
      <c r="CD578" s="126"/>
      <c r="CE578" s="126"/>
      <c r="CF578" s="126"/>
      <c r="CG578" s="126"/>
      <c r="CH578" s="126"/>
      <c r="CI578" s="126"/>
      <c r="CJ578" s="126"/>
      <c r="CK578" s="126"/>
      <c r="CL578" s="87"/>
      <c r="CM578" s="87"/>
      <c r="CN578" s="87"/>
      <c r="CO578" s="87"/>
      <c r="CP578" s="87"/>
      <c r="CQ578" s="87"/>
      <c r="CR578" s="87"/>
      <c r="CS578" s="87"/>
      <c r="CT578" s="87"/>
      <c r="CU578" s="87"/>
      <c r="CV578" s="87"/>
      <c r="CW578" s="87"/>
      <c r="CX578" s="87"/>
      <c r="CY578" s="87"/>
      <c r="CZ578" s="87"/>
      <c r="DA578" s="87"/>
      <c r="DB578" s="87"/>
      <c r="DC578" s="87"/>
      <c r="DD578" s="87"/>
      <c r="DE578" s="87"/>
      <c r="DF578" s="87"/>
      <c r="DG578" s="87"/>
      <c r="DH578" s="87"/>
      <c r="DI578" s="87"/>
      <c r="DJ578" s="87"/>
    </row>
    <row r="579" spans="21:114" ht="12.75" customHeight="1" x14ac:dyDescent="0.2"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  <c r="BD579" s="126"/>
      <c r="BE579" s="126"/>
      <c r="BF579" s="126"/>
      <c r="BG579" s="126"/>
      <c r="BH579" s="126"/>
      <c r="BI579" s="126"/>
      <c r="BJ579" s="126"/>
      <c r="BK579" s="126"/>
      <c r="BL579" s="126"/>
      <c r="BM579" s="126"/>
      <c r="BN579" s="126"/>
      <c r="BO579" s="126"/>
      <c r="BP579" s="126"/>
      <c r="BQ579" s="126"/>
      <c r="BR579" s="126"/>
      <c r="BS579" s="126"/>
      <c r="BT579" s="126"/>
      <c r="BU579" s="126"/>
      <c r="BV579" s="126"/>
      <c r="BW579" s="126"/>
      <c r="BX579" s="126"/>
      <c r="BY579" s="126"/>
      <c r="BZ579" s="126"/>
      <c r="CA579" s="126"/>
      <c r="CB579" s="126"/>
      <c r="CC579" s="126"/>
      <c r="CD579" s="126"/>
      <c r="CE579" s="126"/>
      <c r="CF579" s="126"/>
      <c r="CG579" s="126"/>
      <c r="CH579" s="126"/>
      <c r="CI579" s="126"/>
      <c r="CJ579" s="126"/>
      <c r="CK579" s="126"/>
      <c r="CL579" s="87"/>
      <c r="CM579" s="87"/>
      <c r="CN579" s="87"/>
      <c r="CO579" s="87"/>
      <c r="CP579" s="87"/>
      <c r="CQ579" s="87"/>
      <c r="CR579" s="87"/>
      <c r="CS579" s="87"/>
      <c r="CT579" s="87"/>
      <c r="CU579" s="87"/>
      <c r="CV579" s="87"/>
      <c r="CW579" s="87"/>
      <c r="CX579" s="87"/>
      <c r="CY579" s="87"/>
      <c r="CZ579" s="87"/>
      <c r="DA579" s="87"/>
      <c r="DB579" s="87"/>
      <c r="DC579" s="87"/>
      <c r="DD579" s="87"/>
      <c r="DE579" s="87"/>
      <c r="DF579" s="87"/>
      <c r="DG579" s="87"/>
      <c r="DH579" s="87"/>
      <c r="DI579" s="87"/>
      <c r="DJ579" s="87"/>
    </row>
    <row r="580" spans="21:114" ht="12.75" customHeight="1" x14ac:dyDescent="0.2"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  <c r="BD580" s="126"/>
      <c r="BE580" s="126"/>
      <c r="BF580" s="126"/>
      <c r="BG580" s="126"/>
      <c r="BH580" s="126"/>
      <c r="BI580" s="126"/>
      <c r="BJ580" s="126"/>
      <c r="BK580" s="126"/>
      <c r="BL580" s="126"/>
      <c r="BM580" s="126"/>
      <c r="BN580" s="126"/>
      <c r="BO580" s="126"/>
      <c r="BP580" s="126"/>
      <c r="BQ580" s="126"/>
      <c r="BR580" s="126"/>
      <c r="BS580" s="126"/>
      <c r="BT580" s="126"/>
      <c r="BU580" s="126"/>
      <c r="BV580" s="126"/>
      <c r="BW580" s="126"/>
      <c r="BX580" s="126"/>
      <c r="BY580" s="126"/>
      <c r="BZ580" s="126"/>
      <c r="CA580" s="126"/>
      <c r="CB580" s="126"/>
      <c r="CC580" s="126"/>
      <c r="CD580" s="126"/>
      <c r="CE580" s="126"/>
      <c r="CF580" s="126"/>
      <c r="CG580" s="126"/>
      <c r="CH580" s="126"/>
      <c r="CI580" s="126"/>
      <c r="CJ580" s="126"/>
      <c r="CK580" s="126"/>
      <c r="CL580" s="87"/>
      <c r="CM580" s="87"/>
      <c r="CN580" s="87"/>
      <c r="CO580" s="87"/>
      <c r="CP580" s="87"/>
      <c r="CQ580" s="87"/>
      <c r="CR580" s="87"/>
      <c r="CS580" s="87"/>
      <c r="CT580" s="87"/>
      <c r="CU580" s="87"/>
      <c r="CV580" s="87"/>
      <c r="CW580" s="87"/>
      <c r="CX580" s="87"/>
      <c r="CY580" s="87"/>
      <c r="CZ580" s="87"/>
      <c r="DA580" s="87"/>
      <c r="DB580" s="87"/>
      <c r="DC580" s="87"/>
      <c r="DD580" s="87"/>
      <c r="DE580" s="87"/>
      <c r="DF580" s="87"/>
      <c r="DG580" s="87"/>
      <c r="DH580" s="87"/>
      <c r="DI580" s="87"/>
      <c r="DJ580" s="87"/>
    </row>
    <row r="581" spans="21:114" ht="12.75" customHeight="1" x14ac:dyDescent="0.2"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  <c r="BD581" s="126"/>
      <c r="BE581" s="126"/>
      <c r="BF581" s="126"/>
      <c r="BG581" s="126"/>
      <c r="BH581" s="126"/>
      <c r="BI581" s="126"/>
      <c r="BJ581" s="126"/>
      <c r="BK581" s="126"/>
      <c r="BL581" s="126"/>
      <c r="BM581" s="126"/>
      <c r="BN581" s="126"/>
      <c r="BO581" s="126"/>
      <c r="BP581" s="126"/>
      <c r="BQ581" s="126"/>
      <c r="BR581" s="126"/>
      <c r="BS581" s="126"/>
      <c r="BT581" s="126"/>
      <c r="BU581" s="126"/>
      <c r="BV581" s="126"/>
      <c r="BW581" s="126"/>
      <c r="BX581" s="126"/>
      <c r="BY581" s="126"/>
      <c r="BZ581" s="126"/>
      <c r="CA581" s="126"/>
      <c r="CB581" s="126"/>
      <c r="CC581" s="126"/>
      <c r="CD581" s="126"/>
      <c r="CE581" s="126"/>
      <c r="CF581" s="126"/>
      <c r="CG581" s="126"/>
      <c r="CH581" s="126"/>
      <c r="CI581" s="126"/>
      <c r="CJ581" s="126"/>
      <c r="CK581" s="126"/>
      <c r="CL581" s="87"/>
      <c r="CM581" s="87"/>
      <c r="CN581" s="87"/>
      <c r="CO581" s="87"/>
      <c r="CP581" s="87"/>
      <c r="CQ581" s="87"/>
      <c r="CR581" s="87"/>
      <c r="CS581" s="87"/>
      <c r="CT581" s="87"/>
      <c r="CU581" s="87"/>
      <c r="CV581" s="87"/>
      <c r="CW581" s="87"/>
      <c r="CX581" s="87"/>
      <c r="CY581" s="87"/>
      <c r="CZ581" s="87"/>
      <c r="DA581" s="87"/>
      <c r="DB581" s="87"/>
      <c r="DC581" s="87"/>
      <c r="DD581" s="87"/>
      <c r="DE581" s="87"/>
      <c r="DF581" s="87"/>
      <c r="DG581" s="87"/>
      <c r="DH581" s="87"/>
      <c r="DI581" s="87"/>
      <c r="DJ581" s="87"/>
    </row>
    <row r="582" spans="21:114" ht="12.75" customHeight="1" x14ac:dyDescent="0.2"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  <c r="BD582" s="126"/>
      <c r="BE582" s="126"/>
      <c r="BF582" s="126"/>
      <c r="BG582" s="126"/>
      <c r="BH582" s="126"/>
      <c r="BI582" s="126"/>
      <c r="BJ582" s="126"/>
      <c r="BK582" s="126"/>
      <c r="BL582" s="126"/>
      <c r="BM582" s="126"/>
      <c r="BN582" s="126"/>
      <c r="BO582" s="126"/>
      <c r="BP582" s="126"/>
      <c r="BQ582" s="126"/>
      <c r="BR582" s="126"/>
      <c r="BS582" s="126"/>
      <c r="BT582" s="126"/>
      <c r="BU582" s="126"/>
      <c r="BV582" s="126"/>
      <c r="BW582" s="126"/>
      <c r="BX582" s="126"/>
      <c r="BY582" s="126"/>
      <c r="BZ582" s="126"/>
      <c r="CA582" s="126"/>
      <c r="CB582" s="126"/>
      <c r="CC582" s="126"/>
      <c r="CD582" s="126"/>
      <c r="CE582" s="126"/>
      <c r="CF582" s="126"/>
      <c r="CG582" s="126"/>
      <c r="CH582" s="126"/>
      <c r="CI582" s="126"/>
      <c r="CJ582" s="126"/>
      <c r="CK582" s="126"/>
      <c r="CL582" s="87"/>
      <c r="CM582" s="87"/>
      <c r="CN582" s="87"/>
      <c r="CO582" s="87"/>
      <c r="CP582" s="87"/>
      <c r="CQ582" s="87"/>
      <c r="CR582" s="87"/>
      <c r="CS582" s="87"/>
      <c r="CT582" s="87"/>
      <c r="CU582" s="87"/>
      <c r="CV582" s="87"/>
      <c r="CW582" s="87"/>
      <c r="CX582" s="87"/>
      <c r="CY582" s="87"/>
      <c r="CZ582" s="87"/>
      <c r="DA582" s="87"/>
      <c r="DB582" s="87"/>
      <c r="DC582" s="87"/>
      <c r="DD582" s="87"/>
      <c r="DE582" s="87"/>
      <c r="DF582" s="87"/>
      <c r="DG582" s="87"/>
      <c r="DH582" s="87"/>
      <c r="DI582" s="87"/>
      <c r="DJ582" s="87"/>
    </row>
    <row r="583" spans="21:114" ht="12.75" customHeight="1" x14ac:dyDescent="0.2"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  <c r="BD583" s="126"/>
      <c r="BE583" s="126"/>
      <c r="BF583" s="126"/>
      <c r="BG583" s="126"/>
      <c r="BH583" s="126"/>
      <c r="BI583" s="126"/>
      <c r="BJ583" s="126"/>
      <c r="BK583" s="126"/>
      <c r="BL583" s="126"/>
      <c r="BM583" s="126"/>
      <c r="BN583" s="126"/>
      <c r="BO583" s="126"/>
      <c r="BP583" s="126"/>
      <c r="BQ583" s="126"/>
      <c r="BR583" s="126"/>
      <c r="BS583" s="126"/>
      <c r="BT583" s="126"/>
      <c r="BU583" s="126"/>
      <c r="BV583" s="126"/>
      <c r="BW583" s="126"/>
      <c r="BX583" s="126"/>
      <c r="BY583" s="126"/>
      <c r="BZ583" s="126"/>
      <c r="CA583" s="126"/>
      <c r="CB583" s="126"/>
      <c r="CC583" s="126"/>
      <c r="CD583" s="126"/>
      <c r="CE583" s="126"/>
      <c r="CF583" s="126"/>
      <c r="CG583" s="126"/>
      <c r="CH583" s="126"/>
      <c r="CI583" s="126"/>
      <c r="CJ583" s="126"/>
      <c r="CK583" s="126"/>
      <c r="CL583" s="87"/>
      <c r="CM583" s="87"/>
      <c r="CN583" s="87"/>
      <c r="CO583" s="87"/>
      <c r="CP583" s="87"/>
      <c r="CQ583" s="87"/>
      <c r="CR583" s="87"/>
      <c r="CS583" s="87"/>
      <c r="CT583" s="87"/>
      <c r="CU583" s="87"/>
      <c r="CV583" s="87"/>
      <c r="CW583" s="87"/>
      <c r="CX583" s="87"/>
      <c r="CY583" s="87"/>
      <c r="CZ583" s="87"/>
      <c r="DA583" s="87"/>
      <c r="DB583" s="87"/>
      <c r="DC583" s="87"/>
      <c r="DD583" s="87"/>
      <c r="DE583" s="87"/>
      <c r="DF583" s="87"/>
      <c r="DG583" s="87"/>
      <c r="DH583" s="87"/>
      <c r="DI583" s="87"/>
      <c r="DJ583" s="87"/>
    </row>
    <row r="584" spans="21:114" ht="12.75" customHeight="1" x14ac:dyDescent="0.2"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  <c r="BD584" s="126"/>
      <c r="BE584" s="126"/>
      <c r="BF584" s="126"/>
      <c r="BG584" s="126"/>
      <c r="BH584" s="126"/>
      <c r="BI584" s="126"/>
      <c r="BJ584" s="126"/>
      <c r="BK584" s="126"/>
      <c r="BL584" s="126"/>
      <c r="BM584" s="126"/>
      <c r="BN584" s="126"/>
      <c r="BO584" s="126"/>
      <c r="BP584" s="126"/>
      <c r="BQ584" s="126"/>
      <c r="BR584" s="126"/>
      <c r="BS584" s="126"/>
      <c r="BT584" s="126"/>
      <c r="BU584" s="126"/>
      <c r="BV584" s="126"/>
      <c r="BW584" s="126"/>
      <c r="BX584" s="126"/>
      <c r="BY584" s="126"/>
      <c r="BZ584" s="126"/>
      <c r="CA584" s="126"/>
      <c r="CB584" s="126"/>
      <c r="CC584" s="126"/>
      <c r="CD584" s="126"/>
      <c r="CE584" s="126"/>
      <c r="CF584" s="126"/>
      <c r="CG584" s="126"/>
      <c r="CH584" s="126"/>
      <c r="CI584" s="126"/>
      <c r="CJ584" s="126"/>
      <c r="CK584" s="126"/>
      <c r="CL584" s="87"/>
      <c r="CM584" s="87"/>
      <c r="CN584" s="87"/>
      <c r="CO584" s="87"/>
      <c r="CP584" s="87"/>
      <c r="CQ584" s="87"/>
      <c r="CR584" s="87"/>
      <c r="CS584" s="87"/>
      <c r="CT584" s="87"/>
      <c r="CU584" s="87"/>
      <c r="CV584" s="87"/>
      <c r="CW584" s="87"/>
      <c r="CX584" s="87"/>
      <c r="CY584" s="87"/>
      <c r="CZ584" s="87"/>
      <c r="DA584" s="87"/>
      <c r="DB584" s="87"/>
      <c r="DC584" s="87"/>
      <c r="DD584" s="87"/>
      <c r="DE584" s="87"/>
      <c r="DF584" s="87"/>
      <c r="DG584" s="87"/>
      <c r="DH584" s="87"/>
      <c r="DI584" s="87"/>
      <c r="DJ584" s="87"/>
    </row>
    <row r="585" spans="21:114" ht="12.75" customHeight="1" x14ac:dyDescent="0.2"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  <c r="BD585" s="126"/>
      <c r="BE585" s="126"/>
      <c r="BF585" s="126"/>
      <c r="BG585" s="126"/>
      <c r="BH585" s="126"/>
      <c r="BI585" s="126"/>
      <c r="BJ585" s="126"/>
      <c r="BK585" s="126"/>
      <c r="BL585" s="126"/>
      <c r="BM585" s="126"/>
      <c r="BN585" s="126"/>
      <c r="BO585" s="126"/>
      <c r="BP585" s="126"/>
      <c r="BQ585" s="126"/>
      <c r="BR585" s="126"/>
      <c r="BS585" s="126"/>
      <c r="BT585" s="126"/>
      <c r="BU585" s="126"/>
      <c r="BV585" s="126"/>
      <c r="BW585" s="126"/>
      <c r="BX585" s="126"/>
      <c r="BY585" s="126"/>
      <c r="BZ585" s="126"/>
      <c r="CA585" s="126"/>
      <c r="CB585" s="126"/>
      <c r="CC585" s="126"/>
      <c r="CD585" s="126"/>
      <c r="CE585" s="126"/>
      <c r="CF585" s="126"/>
      <c r="CG585" s="126"/>
      <c r="CH585" s="126"/>
      <c r="CI585" s="126"/>
      <c r="CJ585" s="126"/>
      <c r="CK585" s="126"/>
      <c r="CL585" s="87"/>
      <c r="CM585" s="87"/>
      <c r="CN585" s="87"/>
      <c r="CO585" s="87"/>
      <c r="CP585" s="87"/>
      <c r="CQ585" s="87"/>
      <c r="CR585" s="87"/>
      <c r="CS585" s="87"/>
      <c r="CT585" s="87"/>
      <c r="CU585" s="87"/>
      <c r="CV585" s="87"/>
      <c r="CW585" s="87"/>
      <c r="CX585" s="87"/>
      <c r="CY585" s="87"/>
      <c r="CZ585" s="87"/>
      <c r="DA585" s="87"/>
      <c r="DB585" s="87"/>
      <c r="DC585" s="87"/>
      <c r="DD585" s="87"/>
      <c r="DE585" s="87"/>
      <c r="DF585" s="87"/>
      <c r="DG585" s="87"/>
      <c r="DH585" s="87"/>
      <c r="DI585" s="87"/>
      <c r="DJ585" s="87"/>
    </row>
    <row r="586" spans="21:114" ht="12.75" customHeight="1" x14ac:dyDescent="0.2"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  <c r="BD586" s="126"/>
      <c r="BE586" s="126"/>
      <c r="BF586" s="126"/>
      <c r="BG586" s="126"/>
      <c r="BH586" s="126"/>
      <c r="BI586" s="126"/>
      <c r="BJ586" s="126"/>
      <c r="BK586" s="126"/>
      <c r="BL586" s="126"/>
      <c r="BM586" s="126"/>
      <c r="BN586" s="126"/>
      <c r="BO586" s="126"/>
      <c r="BP586" s="126"/>
      <c r="BQ586" s="126"/>
      <c r="BR586" s="126"/>
      <c r="BS586" s="126"/>
      <c r="BT586" s="126"/>
      <c r="BU586" s="126"/>
      <c r="BV586" s="126"/>
      <c r="BW586" s="126"/>
      <c r="BX586" s="126"/>
      <c r="BY586" s="126"/>
      <c r="BZ586" s="126"/>
      <c r="CA586" s="126"/>
      <c r="CB586" s="126"/>
      <c r="CC586" s="126"/>
      <c r="CD586" s="126"/>
      <c r="CE586" s="126"/>
      <c r="CF586" s="126"/>
      <c r="CG586" s="126"/>
      <c r="CH586" s="126"/>
      <c r="CI586" s="126"/>
      <c r="CJ586" s="126"/>
      <c r="CK586" s="126"/>
      <c r="CL586" s="87"/>
      <c r="CM586" s="87"/>
      <c r="CN586" s="87"/>
      <c r="CO586" s="87"/>
      <c r="CP586" s="87"/>
      <c r="CQ586" s="87"/>
      <c r="CR586" s="87"/>
      <c r="CS586" s="87"/>
      <c r="CT586" s="87"/>
      <c r="CU586" s="87"/>
      <c r="CV586" s="87"/>
      <c r="CW586" s="87"/>
      <c r="CX586" s="87"/>
      <c r="CY586" s="87"/>
      <c r="CZ586" s="87"/>
      <c r="DA586" s="87"/>
      <c r="DB586" s="87"/>
      <c r="DC586" s="87"/>
      <c r="DD586" s="87"/>
      <c r="DE586" s="87"/>
      <c r="DF586" s="87"/>
      <c r="DG586" s="87"/>
      <c r="DH586" s="87"/>
      <c r="DI586" s="87"/>
      <c r="DJ586" s="87"/>
    </row>
    <row r="587" spans="21:114" ht="12.75" customHeight="1" x14ac:dyDescent="0.2"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  <c r="BD587" s="126"/>
      <c r="BE587" s="126"/>
      <c r="BF587" s="126"/>
      <c r="BG587" s="126"/>
      <c r="BH587" s="126"/>
      <c r="BI587" s="126"/>
      <c r="BJ587" s="126"/>
      <c r="BK587" s="126"/>
      <c r="BL587" s="126"/>
      <c r="BM587" s="126"/>
      <c r="BN587" s="126"/>
      <c r="BO587" s="126"/>
      <c r="BP587" s="126"/>
      <c r="BQ587" s="126"/>
      <c r="BR587" s="126"/>
      <c r="BS587" s="126"/>
      <c r="BT587" s="126"/>
      <c r="BU587" s="126"/>
      <c r="BV587" s="126"/>
      <c r="BW587" s="126"/>
      <c r="BX587" s="126"/>
      <c r="BY587" s="126"/>
      <c r="BZ587" s="126"/>
      <c r="CA587" s="126"/>
      <c r="CB587" s="126"/>
      <c r="CC587" s="126"/>
      <c r="CD587" s="126"/>
      <c r="CE587" s="126"/>
      <c r="CF587" s="126"/>
      <c r="CG587" s="126"/>
      <c r="CH587" s="126"/>
      <c r="CI587" s="126"/>
      <c r="CJ587" s="126"/>
      <c r="CK587" s="126"/>
      <c r="CL587" s="87"/>
      <c r="CM587" s="87"/>
      <c r="CN587" s="87"/>
      <c r="CO587" s="87"/>
      <c r="CP587" s="87"/>
      <c r="CQ587" s="87"/>
      <c r="CR587" s="87"/>
      <c r="CS587" s="87"/>
      <c r="CT587" s="87"/>
      <c r="CU587" s="87"/>
      <c r="CV587" s="87"/>
      <c r="CW587" s="87"/>
      <c r="CX587" s="87"/>
      <c r="CY587" s="87"/>
      <c r="CZ587" s="87"/>
      <c r="DA587" s="87"/>
      <c r="DB587" s="87"/>
      <c r="DC587" s="87"/>
      <c r="DD587" s="87"/>
      <c r="DE587" s="87"/>
      <c r="DF587" s="87"/>
      <c r="DG587" s="87"/>
      <c r="DH587" s="87"/>
      <c r="DI587" s="87"/>
      <c r="DJ587" s="87"/>
    </row>
    <row r="588" spans="21:114" ht="12.75" customHeight="1" x14ac:dyDescent="0.2"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  <c r="BD588" s="126"/>
      <c r="BE588" s="126"/>
      <c r="BF588" s="126"/>
      <c r="BG588" s="126"/>
      <c r="BH588" s="126"/>
      <c r="BI588" s="126"/>
      <c r="BJ588" s="126"/>
      <c r="BK588" s="126"/>
      <c r="BL588" s="126"/>
      <c r="BM588" s="126"/>
      <c r="BN588" s="126"/>
      <c r="BO588" s="126"/>
      <c r="BP588" s="126"/>
      <c r="BQ588" s="126"/>
      <c r="BR588" s="126"/>
      <c r="BS588" s="126"/>
      <c r="BT588" s="126"/>
      <c r="BU588" s="126"/>
      <c r="BV588" s="126"/>
      <c r="BW588" s="126"/>
      <c r="BX588" s="126"/>
      <c r="BY588" s="126"/>
      <c r="BZ588" s="126"/>
      <c r="CA588" s="126"/>
      <c r="CB588" s="126"/>
      <c r="CC588" s="126"/>
      <c r="CD588" s="126"/>
      <c r="CE588" s="126"/>
      <c r="CF588" s="126"/>
      <c r="CG588" s="126"/>
      <c r="CH588" s="126"/>
      <c r="CI588" s="126"/>
      <c r="CJ588" s="126"/>
      <c r="CK588" s="126"/>
      <c r="CL588" s="87"/>
      <c r="CM588" s="87"/>
      <c r="CN588" s="87"/>
      <c r="CO588" s="87"/>
      <c r="CP588" s="87"/>
      <c r="CQ588" s="87"/>
      <c r="CR588" s="87"/>
      <c r="CS588" s="87"/>
      <c r="CT588" s="87"/>
      <c r="CU588" s="87"/>
      <c r="CV588" s="87"/>
      <c r="CW588" s="87"/>
      <c r="CX588" s="87"/>
      <c r="CY588" s="87"/>
      <c r="CZ588" s="87"/>
      <c r="DA588" s="87"/>
      <c r="DB588" s="87"/>
      <c r="DC588" s="87"/>
      <c r="DD588" s="87"/>
      <c r="DE588" s="87"/>
      <c r="DF588" s="87"/>
      <c r="DG588" s="87"/>
      <c r="DH588" s="87"/>
      <c r="DI588" s="87"/>
      <c r="DJ588" s="87"/>
    </row>
    <row r="589" spans="21:114" ht="12.75" customHeight="1" x14ac:dyDescent="0.2"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  <c r="BD589" s="126"/>
      <c r="BE589" s="126"/>
      <c r="BF589" s="126"/>
      <c r="BG589" s="126"/>
      <c r="BH589" s="126"/>
      <c r="BI589" s="126"/>
      <c r="BJ589" s="126"/>
      <c r="BK589" s="126"/>
      <c r="BL589" s="126"/>
      <c r="BM589" s="126"/>
      <c r="BN589" s="126"/>
      <c r="BO589" s="126"/>
      <c r="BP589" s="126"/>
      <c r="BQ589" s="126"/>
      <c r="BR589" s="126"/>
      <c r="BS589" s="126"/>
      <c r="BT589" s="126"/>
      <c r="BU589" s="126"/>
      <c r="BV589" s="126"/>
      <c r="BW589" s="126"/>
      <c r="BX589" s="126"/>
      <c r="BY589" s="126"/>
      <c r="BZ589" s="126"/>
      <c r="CA589" s="126"/>
      <c r="CB589" s="126"/>
      <c r="CC589" s="126"/>
      <c r="CD589" s="126"/>
      <c r="CE589" s="126"/>
      <c r="CF589" s="126"/>
      <c r="CG589" s="126"/>
      <c r="CH589" s="126"/>
      <c r="CI589" s="126"/>
      <c r="CJ589" s="126"/>
      <c r="CK589" s="126"/>
      <c r="CL589" s="87"/>
      <c r="CM589" s="87"/>
      <c r="CN589" s="87"/>
      <c r="CO589" s="87"/>
      <c r="CP589" s="87"/>
      <c r="CQ589" s="87"/>
      <c r="CR589" s="87"/>
      <c r="CS589" s="87"/>
      <c r="CT589" s="87"/>
      <c r="CU589" s="87"/>
      <c r="CV589" s="87"/>
      <c r="CW589" s="87"/>
      <c r="CX589" s="87"/>
      <c r="CY589" s="87"/>
      <c r="CZ589" s="87"/>
      <c r="DA589" s="87"/>
      <c r="DB589" s="87"/>
      <c r="DC589" s="87"/>
      <c r="DD589" s="87"/>
      <c r="DE589" s="87"/>
      <c r="DF589" s="87"/>
      <c r="DG589" s="87"/>
      <c r="DH589" s="87"/>
      <c r="DI589" s="87"/>
      <c r="DJ589" s="87"/>
    </row>
    <row r="590" spans="21:114" ht="12.75" customHeight="1" x14ac:dyDescent="0.2"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  <c r="BD590" s="126"/>
      <c r="BE590" s="126"/>
      <c r="BF590" s="126"/>
      <c r="BG590" s="126"/>
      <c r="BH590" s="126"/>
      <c r="BI590" s="126"/>
      <c r="BJ590" s="126"/>
      <c r="BK590" s="126"/>
      <c r="BL590" s="126"/>
      <c r="BM590" s="126"/>
      <c r="BN590" s="126"/>
      <c r="BO590" s="126"/>
      <c r="BP590" s="126"/>
      <c r="BQ590" s="126"/>
      <c r="BR590" s="126"/>
      <c r="BS590" s="126"/>
      <c r="BT590" s="126"/>
      <c r="BU590" s="126"/>
      <c r="BV590" s="126"/>
      <c r="BW590" s="126"/>
      <c r="BX590" s="126"/>
      <c r="BY590" s="126"/>
      <c r="BZ590" s="126"/>
      <c r="CA590" s="126"/>
      <c r="CB590" s="126"/>
      <c r="CC590" s="126"/>
      <c r="CD590" s="126"/>
      <c r="CE590" s="126"/>
      <c r="CF590" s="126"/>
      <c r="CG590" s="126"/>
      <c r="CH590" s="126"/>
      <c r="CI590" s="126"/>
      <c r="CJ590" s="126"/>
      <c r="CK590" s="126"/>
      <c r="CL590" s="87"/>
      <c r="CM590" s="87"/>
      <c r="CN590" s="87"/>
      <c r="CO590" s="87"/>
      <c r="CP590" s="87"/>
      <c r="CQ590" s="87"/>
      <c r="CR590" s="87"/>
      <c r="CS590" s="87"/>
      <c r="CT590" s="87"/>
      <c r="CU590" s="87"/>
      <c r="CV590" s="87"/>
      <c r="CW590" s="87"/>
      <c r="CX590" s="87"/>
      <c r="CY590" s="87"/>
      <c r="CZ590" s="87"/>
      <c r="DA590" s="87"/>
      <c r="DB590" s="87"/>
      <c r="DC590" s="87"/>
      <c r="DD590" s="87"/>
      <c r="DE590" s="87"/>
      <c r="DF590" s="87"/>
      <c r="DG590" s="87"/>
      <c r="DH590" s="87"/>
      <c r="DI590" s="87"/>
      <c r="DJ590" s="87"/>
    </row>
    <row r="591" spans="21:114" ht="12.75" customHeight="1" x14ac:dyDescent="0.2"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  <c r="BD591" s="126"/>
      <c r="BE591" s="126"/>
      <c r="BF591" s="126"/>
      <c r="BG591" s="126"/>
      <c r="BH591" s="126"/>
      <c r="BI591" s="126"/>
      <c r="BJ591" s="126"/>
      <c r="BK591" s="126"/>
      <c r="BL591" s="126"/>
      <c r="BM591" s="126"/>
      <c r="BN591" s="126"/>
      <c r="BO591" s="126"/>
      <c r="BP591" s="126"/>
      <c r="BQ591" s="126"/>
      <c r="BR591" s="126"/>
      <c r="BS591" s="126"/>
      <c r="BT591" s="126"/>
      <c r="BU591" s="126"/>
      <c r="BV591" s="126"/>
      <c r="BW591" s="126"/>
      <c r="BX591" s="126"/>
      <c r="BY591" s="126"/>
      <c r="BZ591" s="126"/>
      <c r="CA591" s="126"/>
      <c r="CB591" s="126"/>
      <c r="CC591" s="126"/>
      <c r="CD591" s="126"/>
      <c r="CE591" s="126"/>
      <c r="CF591" s="126"/>
      <c r="CG591" s="126"/>
      <c r="CH591" s="126"/>
      <c r="CI591" s="126"/>
      <c r="CJ591" s="126"/>
      <c r="CK591" s="126"/>
      <c r="CL591" s="87"/>
      <c r="CM591" s="87"/>
      <c r="CN591" s="87"/>
      <c r="CO591" s="87"/>
      <c r="CP591" s="87"/>
      <c r="CQ591" s="87"/>
      <c r="CR591" s="87"/>
      <c r="CS591" s="87"/>
      <c r="CT591" s="87"/>
      <c r="CU591" s="87"/>
      <c r="CV591" s="87"/>
      <c r="CW591" s="87"/>
      <c r="CX591" s="87"/>
      <c r="CY591" s="87"/>
      <c r="CZ591" s="87"/>
      <c r="DA591" s="87"/>
      <c r="DB591" s="87"/>
      <c r="DC591" s="87"/>
      <c r="DD591" s="87"/>
      <c r="DE591" s="87"/>
      <c r="DF591" s="87"/>
      <c r="DG591" s="87"/>
      <c r="DH591" s="87"/>
      <c r="DI591" s="87"/>
      <c r="DJ591" s="87"/>
    </row>
    <row r="592" spans="21:114" ht="12.75" customHeight="1" x14ac:dyDescent="0.2"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  <c r="BD592" s="126"/>
      <c r="BE592" s="126"/>
      <c r="BF592" s="126"/>
      <c r="BG592" s="126"/>
      <c r="BH592" s="126"/>
      <c r="BI592" s="126"/>
      <c r="BJ592" s="126"/>
      <c r="BK592" s="126"/>
      <c r="BL592" s="126"/>
      <c r="BM592" s="126"/>
      <c r="BN592" s="126"/>
      <c r="BO592" s="126"/>
      <c r="BP592" s="126"/>
      <c r="BQ592" s="126"/>
      <c r="BR592" s="126"/>
      <c r="BS592" s="126"/>
      <c r="BT592" s="126"/>
      <c r="BU592" s="126"/>
      <c r="BV592" s="126"/>
      <c r="BW592" s="126"/>
      <c r="BX592" s="126"/>
      <c r="BY592" s="126"/>
      <c r="BZ592" s="126"/>
      <c r="CA592" s="126"/>
      <c r="CB592" s="126"/>
      <c r="CC592" s="126"/>
      <c r="CD592" s="126"/>
      <c r="CE592" s="126"/>
      <c r="CF592" s="126"/>
      <c r="CG592" s="126"/>
      <c r="CH592" s="126"/>
      <c r="CI592" s="126"/>
      <c r="CJ592" s="126"/>
      <c r="CK592" s="126"/>
      <c r="CL592" s="87"/>
      <c r="CM592" s="87"/>
      <c r="CN592" s="87"/>
      <c r="CO592" s="87"/>
      <c r="CP592" s="87"/>
      <c r="CQ592" s="87"/>
      <c r="CR592" s="87"/>
      <c r="CS592" s="87"/>
      <c r="CT592" s="87"/>
      <c r="CU592" s="87"/>
      <c r="CV592" s="87"/>
      <c r="CW592" s="87"/>
      <c r="CX592" s="87"/>
      <c r="CY592" s="87"/>
      <c r="CZ592" s="87"/>
      <c r="DA592" s="87"/>
      <c r="DB592" s="87"/>
      <c r="DC592" s="87"/>
      <c r="DD592" s="87"/>
      <c r="DE592" s="87"/>
      <c r="DF592" s="87"/>
      <c r="DG592" s="87"/>
      <c r="DH592" s="87"/>
      <c r="DI592" s="87"/>
      <c r="DJ592" s="87"/>
    </row>
    <row r="593" spans="21:114" ht="12.75" customHeight="1" x14ac:dyDescent="0.2"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  <c r="BD593" s="126"/>
      <c r="BE593" s="126"/>
      <c r="BF593" s="126"/>
      <c r="BG593" s="126"/>
      <c r="BH593" s="126"/>
      <c r="BI593" s="126"/>
      <c r="BJ593" s="126"/>
      <c r="BK593" s="126"/>
      <c r="BL593" s="126"/>
      <c r="BM593" s="126"/>
      <c r="BN593" s="126"/>
      <c r="BO593" s="126"/>
      <c r="BP593" s="126"/>
      <c r="BQ593" s="126"/>
      <c r="BR593" s="126"/>
      <c r="BS593" s="126"/>
      <c r="BT593" s="126"/>
      <c r="BU593" s="126"/>
      <c r="BV593" s="126"/>
      <c r="BW593" s="126"/>
      <c r="BX593" s="126"/>
      <c r="BY593" s="126"/>
      <c r="BZ593" s="126"/>
      <c r="CA593" s="126"/>
      <c r="CB593" s="126"/>
      <c r="CC593" s="126"/>
      <c r="CD593" s="126"/>
      <c r="CE593" s="126"/>
      <c r="CF593" s="126"/>
      <c r="CG593" s="126"/>
      <c r="CH593" s="126"/>
      <c r="CI593" s="126"/>
      <c r="CJ593" s="126"/>
      <c r="CK593" s="126"/>
      <c r="CL593" s="87"/>
      <c r="CM593" s="87"/>
      <c r="CN593" s="87"/>
      <c r="CO593" s="87"/>
      <c r="CP593" s="87"/>
      <c r="CQ593" s="87"/>
      <c r="CR593" s="87"/>
      <c r="CS593" s="87"/>
      <c r="CT593" s="87"/>
      <c r="CU593" s="87"/>
      <c r="CV593" s="87"/>
      <c r="CW593" s="87"/>
      <c r="CX593" s="87"/>
      <c r="CY593" s="87"/>
      <c r="CZ593" s="87"/>
      <c r="DA593" s="87"/>
      <c r="DB593" s="87"/>
      <c r="DC593" s="87"/>
      <c r="DD593" s="87"/>
      <c r="DE593" s="87"/>
      <c r="DF593" s="87"/>
      <c r="DG593" s="87"/>
      <c r="DH593" s="87"/>
      <c r="DI593" s="87"/>
      <c r="DJ593" s="87"/>
    </row>
    <row r="594" spans="21:114" ht="12.75" customHeight="1" x14ac:dyDescent="0.2"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  <c r="BD594" s="126"/>
      <c r="BE594" s="126"/>
      <c r="BF594" s="126"/>
      <c r="BG594" s="126"/>
      <c r="BH594" s="126"/>
      <c r="BI594" s="126"/>
      <c r="BJ594" s="126"/>
      <c r="BK594" s="126"/>
      <c r="BL594" s="126"/>
      <c r="BM594" s="126"/>
      <c r="BN594" s="126"/>
      <c r="BO594" s="126"/>
      <c r="BP594" s="126"/>
      <c r="BQ594" s="126"/>
      <c r="BR594" s="126"/>
      <c r="BS594" s="126"/>
      <c r="BT594" s="126"/>
      <c r="BU594" s="126"/>
      <c r="BV594" s="126"/>
      <c r="BW594" s="126"/>
      <c r="BX594" s="126"/>
      <c r="BY594" s="126"/>
      <c r="BZ594" s="126"/>
      <c r="CA594" s="126"/>
      <c r="CB594" s="126"/>
      <c r="CC594" s="126"/>
      <c r="CD594" s="126"/>
      <c r="CE594" s="126"/>
      <c r="CF594" s="126"/>
      <c r="CG594" s="126"/>
      <c r="CH594" s="126"/>
      <c r="CI594" s="126"/>
      <c r="CJ594" s="126"/>
      <c r="CK594" s="126"/>
      <c r="CL594" s="87"/>
      <c r="CM594" s="87"/>
      <c r="CN594" s="87"/>
      <c r="CO594" s="87"/>
      <c r="CP594" s="87"/>
      <c r="CQ594" s="87"/>
      <c r="CR594" s="87"/>
      <c r="CS594" s="87"/>
      <c r="CT594" s="87"/>
      <c r="CU594" s="87"/>
      <c r="CV594" s="87"/>
      <c r="CW594" s="87"/>
      <c r="CX594" s="87"/>
      <c r="CY594" s="87"/>
      <c r="CZ594" s="87"/>
      <c r="DA594" s="87"/>
      <c r="DB594" s="87"/>
      <c r="DC594" s="87"/>
      <c r="DD594" s="87"/>
      <c r="DE594" s="87"/>
      <c r="DF594" s="87"/>
      <c r="DG594" s="87"/>
      <c r="DH594" s="87"/>
      <c r="DI594" s="87"/>
      <c r="DJ594" s="87"/>
    </row>
    <row r="595" spans="21:114" ht="12.75" customHeight="1" x14ac:dyDescent="0.2"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  <c r="BD595" s="126"/>
      <c r="BE595" s="126"/>
      <c r="BF595" s="126"/>
      <c r="BG595" s="126"/>
      <c r="BH595" s="126"/>
      <c r="BI595" s="126"/>
      <c r="BJ595" s="126"/>
      <c r="BK595" s="126"/>
      <c r="BL595" s="126"/>
      <c r="BM595" s="126"/>
      <c r="BN595" s="126"/>
      <c r="BO595" s="126"/>
      <c r="BP595" s="126"/>
      <c r="BQ595" s="126"/>
      <c r="BR595" s="126"/>
      <c r="BS595" s="126"/>
      <c r="BT595" s="126"/>
      <c r="BU595" s="126"/>
      <c r="BV595" s="126"/>
      <c r="BW595" s="126"/>
      <c r="BX595" s="126"/>
      <c r="BY595" s="126"/>
      <c r="BZ595" s="126"/>
      <c r="CA595" s="126"/>
      <c r="CB595" s="126"/>
      <c r="CC595" s="126"/>
      <c r="CD595" s="126"/>
      <c r="CE595" s="126"/>
      <c r="CF595" s="126"/>
      <c r="CG595" s="126"/>
      <c r="CH595" s="126"/>
      <c r="CI595" s="126"/>
      <c r="CJ595" s="126"/>
      <c r="CK595" s="126"/>
      <c r="CL595" s="87"/>
      <c r="CM595" s="87"/>
      <c r="CN595" s="87"/>
      <c r="CO595" s="87"/>
      <c r="CP595" s="87"/>
      <c r="CQ595" s="87"/>
      <c r="CR595" s="87"/>
      <c r="CS595" s="87"/>
      <c r="CT595" s="87"/>
      <c r="CU595" s="87"/>
      <c r="CV595" s="87"/>
      <c r="CW595" s="87"/>
      <c r="CX595" s="87"/>
      <c r="CY595" s="87"/>
      <c r="CZ595" s="87"/>
      <c r="DA595" s="87"/>
      <c r="DB595" s="87"/>
      <c r="DC595" s="87"/>
      <c r="DD595" s="87"/>
      <c r="DE595" s="87"/>
      <c r="DF595" s="87"/>
      <c r="DG595" s="87"/>
      <c r="DH595" s="87"/>
      <c r="DI595" s="87"/>
      <c r="DJ595" s="87"/>
    </row>
    <row r="596" spans="21:114" ht="12.75" customHeight="1" x14ac:dyDescent="0.2"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  <c r="BD596" s="126"/>
      <c r="BE596" s="126"/>
      <c r="BF596" s="126"/>
      <c r="BG596" s="126"/>
      <c r="BH596" s="126"/>
      <c r="BI596" s="126"/>
      <c r="BJ596" s="126"/>
      <c r="BK596" s="126"/>
      <c r="BL596" s="126"/>
      <c r="BM596" s="126"/>
      <c r="BN596" s="126"/>
      <c r="BO596" s="126"/>
      <c r="BP596" s="126"/>
      <c r="BQ596" s="126"/>
      <c r="BR596" s="126"/>
      <c r="BS596" s="126"/>
      <c r="BT596" s="126"/>
      <c r="BU596" s="126"/>
      <c r="BV596" s="126"/>
      <c r="BW596" s="126"/>
      <c r="BX596" s="126"/>
      <c r="BY596" s="126"/>
      <c r="BZ596" s="126"/>
      <c r="CA596" s="126"/>
      <c r="CB596" s="126"/>
      <c r="CC596" s="126"/>
      <c r="CD596" s="126"/>
      <c r="CE596" s="126"/>
      <c r="CF596" s="126"/>
      <c r="CG596" s="126"/>
      <c r="CH596" s="126"/>
      <c r="CI596" s="126"/>
      <c r="CJ596" s="126"/>
      <c r="CK596" s="126"/>
      <c r="CL596" s="87"/>
      <c r="CM596" s="87"/>
      <c r="CN596" s="87"/>
      <c r="CO596" s="87"/>
      <c r="CP596" s="87"/>
      <c r="CQ596" s="87"/>
      <c r="CR596" s="87"/>
      <c r="CS596" s="87"/>
      <c r="CT596" s="87"/>
      <c r="CU596" s="87"/>
      <c r="CV596" s="87"/>
      <c r="CW596" s="87"/>
      <c r="CX596" s="87"/>
      <c r="CY596" s="87"/>
      <c r="CZ596" s="87"/>
      <c r="DA596" s="87"/>
      <c r="DB596" s="87"/>
      <c r="DC596" s="87"/>
      <c r="DD596" s="87"/>
      <c r="DE596" s="87"/>
      <c r="DF596" s="87"/>
      <c r="DG596" s="87"/>
      <c r="DH596" s="87"/>
      <c r="DI596" s="87"/>
      <c r="DJ596" s="87"/>
    </row>
    <row r="597" spans="21:114" ht="12.75" customHeight="1" x14ac:dyDescent="0.2"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  <c r="BD597" s="126"/>
      <c r="BE597" s="126"/>
      <c r="BF597" s="126"/>
      <c r="BG597" s="126"/>
      <c r="BH597" s="126"/>
      <c r="BI597" s="126"/>
      <c r="BJ597" s="126"/>
      <c r="BK597" s="126"/>
      <c r="BL597" s="126"/>
      <c r="BM597" s="126"/>
      <c r="BN597" s="126"/>
      <c r="BO597" s="126"/>
      <c r="BP597" s="126"/>
      <c r="BQ597" s="126"/>
      <c r="BR597" s="126"/>
      <c r="BS597" s="126"/>
      <c r="BT597" s="126"/>
      <c r="BU597" s="126"/>
      <c r="BV597" s="126"/>
      <c r="BW597" s="126"/>
      <c r="BX597" s="126"/>
      <c r="BY597" s="126"/>
      <c r="BZ597" s="126"/>
      <c r="CA597" s="126"/>
      <c r="CB597" s="126"/>
      <c r="CC597" s="126"/>
      <c r="CD597" s="126"/>
      <c r="CE597" s="126"/>
      <c r="CF597" s="126"/>
      <c r="CG597" s="126"/>
      <c r="CH597" s="126"/>
      <c r="CI597" s="126"/>
      <c r="CJ597" s="126"/>
      <c r="CK597" s="126"/>
      <c r="CL597" s="87"/>
      <c r="CM597" s="87"/>
      <c r="CN597" s="87"/>
      <c r="CO597" s="87"/>
      <c r="CP597" s="87"/>
      <c r="CQ597" s="87"/>
      <c r="CR597" s="87"/>
      <c r="CS597" s="87"/>
      <c r="CT597" s="87"/>
      <c r="CU597" s="87"/>
      <c r="CV597" s="87"/>
      <c r="CW597" s="87"/>
      <c r="CX597" s="87"/>
      <c r="CY597" s="87"/>
      <c r="CZ597" s="87"/>
      <c r="DA597" s="87"/>
      <c r="DB597" s="87"/>
      <c r="DC597" s="87"/>
      <c r="DD597" s="87"/>
      <c r="DE597" s="87"/>
      <c r="DF597" s="87"/>
      <c r="DG597" s="87"/>
      <c r="DH597" s="87"/>
      <c r="DI597" s="87"/>
      <c r="DJ597" s="87"/>
    </row>
    <row r="598" spans="21:114" ht="12.75" customHeight="1" x14ac:dyDescent="0.2"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  <c r="BD598" s="126"/>
      <c r="BE598" s="126"/>
      <c r="BF598" s="126"/>
      <c r="BG598" s="126"/>
      <c r="BH598" s="126"/>
      <c r="BI598" s="126"/>
      <c r="BJ598" s="126"/>
      <c r="BK598" s="126"/>
      <c r="BL598" s="126"/>
      <c r="BM598" s="126"/>
      <c r="BN598" s="126"/>
      <c r="BO598" s="126"/>
      <c r="BP598" s="126"/>
      <c r="BQ598" s="126"/>
      <c r="BR598" s="126"/>
      <c r="BS598" s="126"/>
      <c r="BT598" s="126"/>
      <c r="BU598" s="126"/>
      <c r="BV598" s="126"/>
      <c r="BW598" s="126"/>
      <c r="BX598" s="126"/>
      <c r="BY598" s="126"/>
      <c r="BZ598" s="126"/>
      <c r="CA598" s="126"/>
      <c r="CB598" s="126"/>
      <c r="CC598" s="126"/>
      <c r="CD598" s="126"/>
      <c r="CE598" s="126"/>
      <c r="CF598" s="126"/>
      <c r="CG598" s="126"/>
      <c r="CH598" s="126"/>
      <c r="CI598" s="126"/>
      <c r="CJ598" s="126"/>
      <c r="CK598" s="126"/>
      <c r="CL598" s="87"/>
      <c r="CM598" s="87"/>
      <c r="CN598" s="87"/>
      <c r="CO598" s="87"/>
      <c r="CP598" s="87"/>
      <c r="CQ598" s="87"/>
      <c r="CR598" s="87"/>
      <c r="CS598" s="87"/>
      <c r="CT598" s="87"/>
      <c r="CU598" s="87"/>
      <c r="CV598" s="87"/>
      <c r="CW598" s="87"/>
      <c r="CX598" s="87"/>
      <c r="CY598" s="87"/>
      <c r="CZ598" s="87"/>
      <c r="DA598" s="87"/>
      <c r="DB598" s="87"/>
      <c r="DC598" s="87"/>
      <c r="DD598" s="87"/>
      <c r="DE598" s="87"/>
      <c r="DF598" s="87"/>
      <c r="DG598" s="87"/>
      <c r="DH598" s="87"/>
      <c r="DI598" s="87"/>
      <c r="DJ598" s="87"/>
    </row>
    <row r="599" spans="21:114" ht="12.75" customHeight="1" x14ac:dyDescent="0.2"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  <c r="BD599" s="126"/>
      <c r="BE599" s="126"/>
      <c r="BF599" s="126"/>
      <c r="BG599" s="126"/>
      <c r="BH599" s="126"/>
      <c r="BI599" s="126"/>
      <c r="BJ599" s="126"/>
      <c r="BK599" s="126"/>
      <c r="BL599" s="126"/>
      <c r="BM599" s="126"/>
      <c r="BN599" s="126"/>
      <c r="BO599" s="126"/>
      <c r="BP599" s="126"/>
      <c r="BQ599" s="126"/>
      <c r="BR599" s="126"/>
      <c r="BS599" s="126"/>
      <c r="BT599" s="126"/>
      <c r="BU599" s="126"/>
      <c r="BV599" s="126"/>
      <c r="BW599" s="126"/>
      <c r="BX599" s="126"/>
      <c r="BY599" s="126"/>
      <c r="BZ599" s="126"/>
      <c r="CA599" s="126"/>
      <c r="CB599" s="126"/>
      <c r="CC599" s="126"/>
      <c r="CD599" s="126"/>
      <c r="CE599" s="126"/>
      <c r="CF599" s="126"/>
      <c r="CG599" s="126"/>
      <c r="CH599" s="126"/>
      <c r="CI599" s="126"/>
      <c r="CJ599" s="126"/>
      <c r="CK599" s="126"/>
      <c r="CL599" s="87"/>
      <c r="CM599" s="87"/>
      <c r="CN599" s="87"/>
      <c r="CO599" s="87"/>
      <c r="CP599" s="87"/>
      <c r="CQ599" s="87"/>
      <c r="CR599" s="87"/>
      <c r="CS599" s="87"/>
      <c r="CT599" s="87"/>
      <c r="CU599" s="87"/>
      <c r="CV599" s="87"/>
      <c r="CW599" s="87"/>
      <c r="CX599" s="87"/>
      <c r="CY599" s="87"/>
      <c r="CZ599" s="87"/>
      <c r="DA599" s="87"/>
      <c r="DB599" s="87"/>
      <c r="DC599" s="87"/>
      <c r="DD599" s="87"/>
      <c r="DE599" s="87"/>
      <c r="DF599" s="87"/>
      <c r="DG599" s="87"/>
      <c r="DH599" s="87"/>
      <c r="DI599" s="87"/>
      <c r="DJ599" s="87"/>
    </row>
    <row r="600" spans="21:114" ht="12.75" customHeight="1" x14ac:dyDescent="0.2"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  <c r="BD600" s="126"/>
      <c r="BE600" s="126"/>
      <c r="BF600" s="126"/>
      <c r="BG600" s="126"/>
      <c r="BH600" s="126"/>
      <c r="BI600" s="126"/>
      <c r="BJ600" s="126"/>
      <c r="BK600" s="126"/>
      <c r="BL600" s="126"/>
      <c r="BM600" s="126"/>
      <c r="BN600" s="126"/>
      <c r="BO600" s="126"/>
      <c r="BP600" s="126"/>
      <c r="BQ600" s="126"/>
      <c r="BR600" s="126"/>
      <c r="BS600" s="126"/>
      <c r="BT600" s="126"/>
      <c r="BU600" s="126"/>
      <c r="BV600" s="126"/>
      <c r="BW600" s="126"/>
      <c r="BX600" s="126"/>
      <c r="BY600" s="126"/>
      <c r="BZ600" s="126"/>
      <c r="CA600" s="126"/>
      <c r="CB600" s="126"/>
      <c r="CC600" s="126"/>
      <c r="CD600" s="126"/>
      <c r="CE600" s="126"/>
      <c r="CF600" s="126"/>
      <c r="CG600" s="126"/>
      <c r="CH600" s="126"/>
      <c r="CI600" s="126"/>
      <c r="CJ600" s="126"/>
      <c r="CK600" s="126"/>
      <c r="CL600" s="87"/>
      <c r="CM600" s="87"/>
      <c r="CN600" s="87"/>
      <c r="CO600" s="87"/>
      <c r="CP600" s="87"/>
      <c r="CQ600" s="87"/>
      <c r="CR600" s="87"/>
      <c r="CS600" s="87"/>
      <c r="CT600" s="87"/>
      <c r="CU600" s="87"/>
      <c r="CV600" s="87"/>
      <c r="CW600" s="87"/>
      <c r="CX600" s="87"/>
      <c r="CY600" s="87"/>
      <c r="CZ600" s="87"/>
      <c r="DA600" s="87"/>
      <c r="DB600" s="87"/>
      <c r="DC600" s="87"/>
      <c r="DD600" s="87"/>
      <c r="DE600" s="87"/>
      <c r="DF600" s="87"/>
      <c r="DG600" s="87"/>
      <c r="DH600" s="87"/>
      <c r="DI600" s="87"/>
      <c r="DJ600" s="87"/>
    </row>
    <row r="601" spans="21:114" ht="12.75" customHeight="1" x14ac:dyDescent="0.2"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  <c r="BD601" s="126"/>
      <c r="BE601" s="126"/>
      <c r="BF601" s="126"/>
      <c r="BG601" s="126"/>
      <c r="BH601" s="126"/>
      <c r="BI601" s="126"/>
      <c r="BJ601" s="126"/>
      <c r="BK601" s="126"/>
      <c r="BL601" s="126"/>
      <c r="BM601" s="126"/>
      <c r="BN601" s="126"/>
      <c r="BO601" s="126"/>
      <c r="BP601" s="126"/>
      <c r="BQ601" s="126"/>
      <c r="BR601" s="126"/>
      <c r="BS601" s="126"/>
      <c r="BT601" s="126"/>
      <c r="BU601" s="126"/>
      <c r="BV601" s="126"/>
      <c r="BW601" s="126"/>
      <c r="BX601" s="126"/>
      <c r="BY601" s="126"/>
      <c r="BZ601" s="126"/>
      <c r="CA601" s="126"/>
      <c r="CB601" s="126"/>
      <c r="CC601" s="126"/>
      <c r="CD601" s="126"/>
      <c r="CE601" s="126"/>
      <c r="CF601" s="126"/>
      <c r="CG601" s="126"/>
      <c r="CH601" s="126"/>
      <c r="CI601" s="126"/>
      <c r="CJ601" s="126"/>
      <c r="CK601" s="126"/>
      <c r="CL601" s="87"/>
      <c r="CM601" s="87"/>
      <c r="CN601" s="87"/>
      <c r="CO601" s="87"/>
      <c r="CP601" s="87"/>
      <c r="CQ601" s="87"/>
      <c r="CR601" s="87"/>
      <c r="CS601" s="87"/>
      <c r="CT601" s="87"/>
      <c r="CU601" s="87"/>
      <c r="CV601" s="87"/>
      <c r="CW601" s="87"/>
      <c r="CX601" s="87"/>
      <c r="CY601" s="87"/>
      <c r="CZ601" s="87"/>
      <c r="DA601" s="87"/>
      <c r="DB601" s="87"/>
      <c r="DC601" s="87"/>
      <c r="DD601" s="87"/>
      <c r="DE601" s="87"/>
      <c r="DF601" s="87"/>
      <c r="DG601" s="87"/>
      <c r="DH601" s="87"/>
      <c r="DI601" s="87"/>
      <c r="DJ601" s="87"/>
    </row>
    <row r="602" spans="21:114" ht="12.75" customHeight="1" x14ac:dyDescent="0.2"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  <c r="BD602" s="126"/>
      <c r="BE602" s="126"/>
      <c r="BF602" s="126"/>
      <c r="BG602" s="126"/>
      <c r="BH602" s="126"/>
      <c r="BI602" s="126"/>
      <c r="BJ602" s="126"/>
      <c r="BK602" s="126"/>
      <c r="BL602" s="126"/>
      <c r="BM602" s="126"/>
      <c r="BN602" s="126"/>
      <c r="BO602" s="126"/>
      <c r="BP602" s="126"/>
      <c r="BQ602" s="126"/>
      <c r="BR602" s="126"/>
      <c r="BS602" s="126"/>
      <c r="BT602" s="126"/>
      <c r="BU602" s="126"/>
      <c r="BV602" s="126"/>
      <c r="BW602" s="126"/>
      <c r="BX602" s="126"/>
      <c r="BY602" s="126"/>
      <c r="BZ602" s="126"/>
      <c r="CA602" s="126"/>
      <c r="CB602" s="126"/>
      <c r="CC602" s="126"/>
      <c r="CD602" s="126"/>
      <c r="CE602" s="126"/>
      <c r="CF602" s="126"/>
      <c r="CG602" s="126"/>
      <c r="CH602" s="126"/>
      <c r="CI602" s="126"/>
      <c r="CJ602" s="126"/>
      <c r="CK602" s="126"/>
      <c r="CL602" s="87"/>
      <c r="CM602" s="87"/>
      <c r="CN602" s="87"/>
      <c r="CO602" s="87"/>
      <c r="CP602" s="87"/>
      <c r="CQ602" s="87"/>
      <c r="CR602" s="87"/>
      <c r="CS602" s="87"/>
      <c r="CT602" s="87"/>
      <c r="CU602" s="87"/>
      <c r="CV602" s="87"/>
      <c r="CW602" s="87"/>
      <c r="CX602" s="87"/>
      <c r="CY602" s="87"/>
      <c r="CZ602" s="87"/>
      <c r="DA602" s="87"/>
      <c r="DB602" s="87"/>
      <c r="DC602" s="87"/>
      <c r="DD602" s="87"/>
      <c r="DE602" s="87"/>
      <c r="DF602" s="87"/>
      <c r="DG602" s="87"/>
      <c r="DH602" s="87"/>
      <c r="DI602" s="87"/>
      <c r="DJ602" s="87"/>
    </row>
    <row r="603" spans="21:114" ht="12.75" customHeight="1" x14ac:dyDescent="0.2"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  <c r="BD603" s="126"/>
      <c r="BE603" s="126"/>
      <c r="BF603" s="126"/>
      <c r="BG603" s="126"/>
      <c r="BH603" s="126"/>
      <c r="BI603" s="126"/>
      <c r="BJ603" s="126"/>
      <c r="BK603" s="126"/>
      <c r="BL603" s="126"/>
      <c r="BM603" s="126"/>
      <c r="BN603" s="126"/>
      <c r="BO603" s="126"/>
      <c r="BP603" s="126"/>
      <c r="BQ603" s="126"/>
      <c r="BR603" s="126"/>
      <c r="BS603" s="126"/>
      <c r="BT603" s="126"/>
      <c r="BU603" s="126"/>
      <c r="BV603" s="126"/>
      <c r="BW603" s="126"/>
      <c r="BX603" s="126"/>
      <c r="BY603" s="126"/>
      <c r="BZ603" s="126"/>
      <c r="CA603" s="126"/>
      <c r="CB603" s="126"/>
      <c r="CC603" s="126"/>
      <c r="CD603" s="126"/>
      <c r="CE603" s="126"/>
      <c r="CF603" s="126"/>
      <c r="CG603" s="126"/>
      <c r="CH603" s="126"/>
      <c r="CI603" s="126"/>
      <c r="CJ603" s="126"/>
      <c r="CK603" s="126"/>
      <c r="CL603" s="87"/>
      <c r="CM603" s="87"/>
      <c r="CN603" s="87"/>
      <c r="CO603" s="87"/>
      <c r="CP603" s="87"/>
      <c r="CQ603" s="87"/>
      <c r="CR603" s="87"/>
      <c r="CS603" s="87"/>
      <c r="CT603" s="87"/>
      <c r="CU603" s="87"/>
      <c r="CV603" s="87"/>
      <c r="CW603" s="87"/>
      <c r="CX603" s="87"/>
      <c r="CY603" s="87"/>
      <c r="CZ603" s="87"/>
      <c r="DA603" s="87"/>
      <c r="DB603" s="87"/>
      <c r="DC603" s="87"/>
      <c r="DD603" s="87"/>
      <c r="DE603" s="87"/>
      <c r="DF603" s="87"/>
      <c r="DG603" s="87"/>
      <c r="DH603" s="87"/>
      <c r="DI603" s="87"/>
      <c r="DJ603" s="87"/>
    </row>
    <row r="604" spans="21:114" ht="12.75" customHeight="1" x14ac:dyDescent="0.2"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  <c r="BD604" s="126"/>
      <c r="BE604" s="126"/>
      <c r="BF604" s="126"/>
      <c r="BG604" s="126"/>
      <c r="BH604" s="126"/>
      <c r="BI604" s="126"/>
      <c r="BJ604" s="126"/>
      <c r="BK604" s="126"/>
      <c r="BL604" s="126"/>
      <c r="BM604" s="126"/>
      <c r="BN604" s="126"/>
      <c r="BO604" s="126"/>
      <c r="BP604" s="126"/>
      <c r="BQ604" s="126"/>
      <c r="BR604" s="126"/>
      <c r="BS604" s="126"/>
      <c r="BT604" s="126"/>
      <c r="BU604" s="126"/>
      <c r="BV604" s="126"/>
      <c r="BW604" s="126"/>
      <c r="BX604" s="126"/>
      <c r="BY604" s="126"/>
      <c r="BZ604" s="126"/>
      <c r="CA604" s="126"/>
      <c r="CB604" s="126"/>
      <c r="CC604" s="126"/>
      <c r="CD604" s="126"/>
      <c r="CE604" s="126"/>
      <c r="CF604" s="126"/>
      <c r="CG604" s="126"/>
      <c r="CH604" s="126"/>
      <c r="CI604" s="126"/>
      <c r="CJ604" s="126"/>
      <c r="CK604" s="126"/>
      <c r="CL604" s="87"/>
      <c r="CM604" s="87"/>
      <c r="CN604" s="87"/>
      <c r="CO604" s="87"/>
      <c r="CP604" s="87"/>
      <c r="CQ604" s="87"/>
      <c r="CR604" s="87"/>
      <c r="CS604" s="87"/>
      <c r="CT604" s="87"/>
      <c r="CU604" s="87"/>
      <c r="CV604" s="87"/>
      <c r="CW604" s="87"/>
      <c r="CX604" s="87"/>
      <c r="CY604" s="87"/>
      <c r="CZ604" s="87"/>
      <c r="DA604" s="87"/>
      <c r="DB604" s="87"/>
      <c r="DC604" s="87"/>
      <c r="DD604" s="87"/>
      <c r="DE604" s="87"/>
      <c r="DF604" s="87"/>
      <c r="DG604" s="87"/>
      <c r="DH604" s="87"/>
      <c r="DI604" s="87"/>
      <c r="DJ604" s="87"/>
    </row>
    <row r="605" spans="21:114" ht="12.75" customHeight="1" x14ac:dyDescent="0.2"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  <c r="BD605" s="126"/>
      <c r="BE605" s="126"/>
      <c r="BF605" s="126"/>
      <c r="BG605" s="126"/>
      <c r="BH605" s="126"/>
      <c r="BI605" s="126"/>
      <c r="BJ605" s="126"/>
      <c r="BK605" s="126"/>
      <c r="BL605" s="126"/>
      <c r="BM605" s="126"/>
      <c r="BN605" s="126"/>
      <c r="BO605" s="126"/>
      <c r="BP605" s="126"/>
      <c r="BQ605" s="126"/>
      <c r="BR605" s="126"/>
      <c r="BS605" s="126"/>
      <c r="BT605" s="126"/>
      <c r="BU605" s="126"/>
      <c r="BV605" s="126"/>
      <c r="BW605" s="126"/>
      <c r="BX605" s="126"/>
      <c r="BY605" s="126"/>
      <c r="BZ605" s="126"/>
      <c r="CA605" s="126"/>
      <c r="CB605" s="126"/>
      <c r="CC605" s="126"/>
      <c r="CD605" s="126"/>
      <c r="CE605" s="126"/>
      <c r="CF605" s="126"/>
      <c r="CG605" s="126"/>
      <c r="CH605" s="126"/>
      <c r="CI605" s="126"/>
      <c r="CJ605" s="126"/>
      <c r="CK605" s="126"/>
      <c r="CL605" s="87"/>
      <c r="CM605" s="87"/>
      <c r="CN605" s="87"/>
      <c r="CO605" s="87"/>
      <c r="CP605" s="87"/>
      <c r="CQ605" s="87"/>
      <c r="CR605" s="87"/>
      <c r="CS605" s="87"/>
      <c r="CT605" s="87"/>
      <c r="CU605" s="87"/>
      <c r="CV605" s="87"/>
      <c r="CW605" s="87"/>
      <c r="CX605" s="87"/>
      <c r="CY605" s="87"/>
      <c r="CZ605" s="87"/>
      <c r="DA605" s="87"/>
      <c r="DB605" s="87"/>
      <c r="DC605" s="87"/>
      <c r="DD605" s="87"/>
      <c r="DE605" s="87"/>
      <c r="DF605" s="87"/>
      <c r="DG605" s="87"/>
      <c r="DH605" s="87"/>
      <c r="DI605" s="87"/>
      <c r="DJ605" s="87"/>
    </row>
    <row r="606" spans="21:114" ht="12.75" customHeight="1" x14ac:dyDescent="0.2"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  <c r="BD606" s="126"/>
      <c r="BE606" s="126"/>
      <c r="BF606" s="126"/>
      <c r="BG606" s="126"/>
      <c r="BH606" s="126"/>
      <c r="BI606" s="126"/>
      <c r="BJ606" s="126"/>
      <c r="BK606" s="126"/>
      <c r="BL606" s="126"/>
      <c r="BM606" s="126"/>
      <c r="BN606" s="126"/>
      <c r="BO606" s="126"/>
      <c r="BP606" s="126"/>
      <c r="BQ606" s="126"/>
      <c r="BR606" s="126"/>
      <c r="BS606" s="126"/>
      <c r="BT606" s="126"/>
      <c r="BU606" s="126"/>
      <c r="BV606" s="126"/>
      <c r="BW606" s="126"/>
      <c r="BX606" s="126"/>
      <c r="BY606" s="126"/>
      <c r="BZ606" s="126"/>
      <c r="CA606" s="126"/>
      <c r="CB606" s="126"/>
      <c r="CC606" s="126"/>
      <c r="CD606" s="126"/>
      <c r="CE606" s="126"/>
      <c r="CF606" s="126"/>
      <c r="CG606" s="126"/>
      <c r="CH606" s="126"/>
      <c r="CI606" s="126"/>
      <c r="CJ606" s="126"/>
      <c r="CK606" s="126"/>
      <c r="CL606" s="87"/>
      <c r="CM606" s="87"/>
      <c r="CN606" s="87"/>
      <c r="CO606" s="87"/>
      <c r="CP606" s="87"/>
      <c r="CQ606" s="87"/>
      <c r="CR606" s="87"/>
      <c r="CS606" s="87"/>
      <c r="CT606" s="87"/>
      <c r="CU606" s="87"/>
      <c r="CV606" s="87"/>
      <c r="CW606" s="87"/>
      <c r="CX606" s="87"/>
      <c r="CY606" s="87"/>
      <c r="CZ606" s="87"/>
      <c r="DA606" s="87"/>
      <c r="DB606" s="87"/>
      <c r="DC606" s="87"/>
      <c r="DD606" s="87"/>
      <c r="DE606" s="87"/>
      <c r="DF606" s="87"/>
      <c r="DG606" s="87"/>
      <c r="DH606" s="87"/>
      <c r="DI606" s="87"/>
      <c r="DJ606" s="87"/>
    </row>
    <row r="607" spans="21:114" ht="12.75" customHeight="1" x14ac:dyDescent="0.2"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  <c r="BD607" s="126"/>
      <c r="BE607" s="126"/>
      <c r="BF607" s="126"/>
      <c r="BG607" s="126"/>
      <c r="BH607" s="126"/>
      <c r="BI607" s="126"/>
      <c r="BJ607" s="126"/>
      <c r="BK607" s="126"/>
      <c r="BL607" s="126"/>
      <c r="BM607" s="126"/>
      <c r="BN607" s="126"/>
      <c r="BO607" s="126"/>
      <c r="BP607" s="126"/>
      <c r="BQ607" s="126"/>
      <c r="BR607" s="126"/>
      <c r="BS607" s="126"/>
      <c r="BT607" s="126"/>
      <c r="BU607" s="126"/>
      <c r="BV607" s="126"/>
      <c r="BW607" s="126"/>
      <c r="BX607" s="126"/>
      <c r="BY607" s="126"/>
      <c r="BZ607" s="126"/>
      <c r="CA607" s="126"/>
      <c r="CB607" s="126"/>
      <c r="CC607" s="126"/>
      <c r="CD607" s="126"/>
      <c r="CE607" s="126"/>
      <c r="CF607" s="126"/>
      <c r="CG607" s="126"/>
      <c r="CH607" s="126"/>
      <c r="CI607" s="126"/>
      <c r="CJ607" s="126"/>
      <c r="CK607" s="126"/>
      <c r="CL607" s="87"/>
      <c r="CM607" s="87"/>
      <c r="CN607" s="87"/>
      <c r="CO607" s="87"/>
      <c r="CP607" s="87"/>
      <c r="CQ607" s="87"/>
      <c r="CR607" s="87"/>
      <c r="CS607" s="87"/>
      <c r="CT607" s="87"/>
      <c r="CU607" s="87"/>
      <c r="CV607" s="87"/>
      <c r="CW607" s="87"/>
      <c r="CX607" s="87"/>
      <c r="CY607" s="87"/>
      <c r="CZ607" s="87"/>
      <c r="DA607" s="87"/>
      <c r="DB607" s="87"/>
      <c r="DC607" s="87"/>
      <c r="DD607" s="87"/>
      <c r="DE607" s="87"/>
      <c r="DF607" s="87"/>
      <c r="DG607" s="87"/>
      <c r="DH607" s="87"/>
      <c r="DI607" s="87"/>
      <c r="DJ607" s="87"/>
    </row>
    <row r="608" spans="21:114" ht="12.75" customHeight="1" x14ac:dyDescent="0.2"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  <c r="BF608" s="126"/>
      <c r="BG608" s="126"/>
      <c r="BH608" s="126"/>
      <c r="BI608" s="126"/>
      <c r="BJ608" s="126"/>
      <c r="BK608" s="126"/>
      <c r="BL608" s="126"/>
      <c r="BM608" s="126"/>
      <c r="BN608" s="126"/>
      <c r="BO608" s="126"/>
      <c r="BP608" s="126"/>
      <c r="BQ608" s="126"/>
      <c r="BR608" s="126"/>
      <c r="BS608" s="126"/>
      <c r="BT608" s="126"/>
      <c r="BU608" s="126"/>
      <c r="BV608" s="126"/>
      <c r="BW608" s="126"/>
      <c r="BX608" s="126"/>
      <c r="BY608" s="126"/>
      <c r="BZ608" s="126"/>
      <c r="CA608" s="126"/>
      <c r="CB608" s="126"/>
      <c r="CC608" s="126"/>
      <c r="CD608" s="126"/>
      <c r="CE608" s="126"/>
      <c r="CF608" s="126"/>
      <c r="CG608" s="126"/>
      <c r="CH608" s="126"/>
      <c r="CI608" s="126"/>
      <c r="CJ608" s="126"/>
      <c r="CK608" s="126"/>
      <c r="CL608" s="87"/>
      <c r="CM608" s="87"/>
      <c r="CN608" s="87"/>
      <c r="CO608" s="87"/>
      <c r="CP608" s="87"/>
      <c r="CQ608" s="87"/>
      <c r="CR608" s="87"/>
      <c r="CS608" s="87"/>
      <c r="CT608" s="87"/>
      <c r="CU608" s="87"/>
      <c r="CV608" s="87"/>
      <c r="CW608" s="87"/>
      <c r="CX608" s="87"/>
      <c r="CY608" s="87"/>
      <c r="CZ608" s="87"/>
      <c r="DA608" s="87"/>
      <c r="DB608" s="87"/>
      <c r="DC608" s="87"/>
      <c r="DD608" s="87"/>
      <c r="DE608" s="87"/>
      <c r="DF608" s="87"/>
      <c r="DG608" s="87"/>
      <c r="DH608" s="87"/>
      <c r="DI608" s="87"/>
      <c r="DJ608" s="87"/>
    </row>
    <row r="609" spans="21:114" ht="12.75" customHeight="1" x14ac:dyDescent="0.2"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  <c r="BD609" s="126"/>
      <c r="BE609" s="126"/>
      <c r="BF609" s="126"/>
      <c r="BG609" s="126"/>
      <c r="BH609" s="126"/>
      <c r="BI609" s="126"/>
      <c r="BJ609" s="126"/>
      <c r="BK609" s="126"/>
      <c r="BL609" s="126"/>
      <c r="BM609" s="126"/>
      <c r="BN609" s="126"/>
      <c r="BO609" s="126"/>
      <c r="BP609" s="126"/>
      <c r="BQ609" s="126"/>
      <c r="BR609" s="126"/>
      <c r="BS609" s="126"/>
      <c r="BT609" s="126"/>
      <c r="BU609" s="126"/>
      <c r="BV609" s="126"/>
      <c r="BW609" s="126"/>
      <c r="BX609" s="126"/>
      <c r="BY609" s="126"/>
      <c r="BZ609" s="126"/>
      <c r="CA609" s="126"/>
      <c r="CB609" s="126"/>
      <c r="CC609" s="126"/>
      <c r="CD609" s="126"/>
      <c r="CE609" s="126"/>
      <c r="CF609" s="126"/>
      <c r="CG609" s="126"/>
      <c r="CH609" s="126"/>
      <c r="CI609" s="126"/>
      <c r="CJ609" s="126"/>
      <c r="CK609" s="126"/>
      <c r="CL609" s="87"/>
      <c r="CM609" s="87"/>
      <c r="CN609" s="87"/>
      <c r="CO609" s="87"/>
      <c r="CP609" s="87"/>
      <c r="CQ609" s="87"/>
      <c r="CR609" s="87"/>
      <c r="CS609" s="87"/>
      <c r="CT609" s="87"/>
      <c r="CU609" s="87"/>
      <c r="CV609" s="87"/>
      <c r="CW609" s="87"/>
      <c r="CX609" s="87"/>
      <c r="CY609" s="87"/>
      <c r="CZ609" s="87"/>
      <c r="DA609" s="87"/>
      <c r="DB609" s="87"/>
      <c r="DC609" s="87"/>
      <c r="DD609" s="87"/>
      <c r="DE609" s="87"/>
      <c r="DF609" s="87"/>
      <c r="DG609" s="87"/>
      <c r="DH609" s="87"/>
      <c r="DI609" s="87"/>
      <c r="DJ609" s="87"/>
    </row>
    <row r="610" spans="21:114" ht="12.75" customHeight="1" x14ac:dyDescent="0.2"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  <c r="BD610" s="126"/>
      <c r="BE610" s="126"/>
      <c r="BF610" s="126"/>
      <c r="BG610" s="126"/>
      <c r="BH610" s="126"/>
      <c r="BI610" s="126"/>
      <c r="BJ610" s="126"/>
      <c r="BK610" s="126"/>
      <c r="BL610" s="126"/>
      <c r="BM610" s="126"/>
      <c r="BN610" s="126"/>
      <c r="BO610" s="126"/>
      <c r="BP610" s="126"/>
      <c r="BQ610" s="126"/>
      <c r="BR610" s="126"/>
      <c r="BS610" s="126"/>
      <c r="BT610" s="126"/>
      <c r="BU610" s="126"/>
      <c r="BV610" s="126"/>
      <c r="BW610" s="126"/>
      <c r="BX610" s="126"/>
      <c r="BY610" s="126"/>
      <c r="BZ610" s="126"/>
      <c r="CA610" s="126"/>
      <c r="CB610" s="126"/>
      <c r="CC610" s="126"/>
      <c r="CD610" s="126"/>
      <c r="CE610" s="126"/>
      <c r="CF610" s="126"/>
      <c r="CG610" s="126"/>
      <c r="CH610" s="126"/>
      <c r="CI610" s="126"/>
      <c r="CJ610" s="126"/>
      <c r="CK610" s="126"/>
      <c r="CL610" s="87"/>
      <c r="CM610" s="87"/>
      <c r="CN610" s="87"/>
      <c r="CO610" s="87"/>
      <c r="CP610" s="87"/>
      <c r="CQ610" s="87"/>
      <c r="CR610" s="87"/>
      <c r="CS610" s="87"/>
      <c r="CT610" s="87"/>
      <c r="CU610" s="87"/>
      <c r="CV610" s="87"/>
      <c r="CW610" s="87"/>
      <c r="CX610" s="87"/>
      <c r="CY610" s="87"/>
      <c r="CZ610" s="87"/>
      <c r="DA610" s="87"/>
      <c r="DB610" s="87"/>
      <c r="DC610" s="87"/>
      <c r="DD610" s="87"/>
      <c r="DE610" s="87"/>
      <c r="DF610" s="87"/>
      <c r="DG610" s="87"/>
      <c r="DH610" s="87"/>
      <c r="DI610" s="87"/>
      <c r="DJ610" s="87"/>
    </row>
    <row r="611" spans="21:114" ht="12.75" customHeight="1" x14ac:dyDescent="0.2"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  <c r="BD611" s="126"/>
      <c r="BE611" s="126"/>
      <c r="BF611" s="126"/>
      <c r="BG611" s="126"/>
      <c r="BH611" s="126"/>
      <c r="BI611" s="126"/>
      <c r="BJ611" s="126"/>
      <c r="BK611" s="126"/>
      <c r="BL611" s="126"/>
      <c r="BM611" s="126"/>
      <c r="BN611" s="126"/>
      <c r="BO611" s="126"/>
      <c r="BP611" s="126"/>
      <c r="BQ611" s="126"/>
      <c r="BR611" s="126"/>
      <c r="BS611" s="126"/>
      <c r="BT611" s="126"/>
      <c r="BU611" s="126"/>
      <c r="BV611" s="126"/>
      <c r="BW611" s="126"/>
      <c r="BX611" s="126"/>
      <c r="BY611" s="126"/>
      <c r="BZ611" s="126"/>
      <c r="CA611" s="126"/>
      <c r="CB611" s="126"/>
      <c r="CC611" s="126"/>
      <c r="CD611" s="126"/>
      <c r="CE611" s="126"/>
      <c r="CF611" s="126"/>
      <c r="CG611" s="126"/>
      <c r="CH611" s="126"/>
      <c r="CI611" s="126"/>
      <c r="CJ611" s="126"/>
      <c r="CK611" s="126"/>
      <c r="CL611" s="87"/>
      <c r="CM611" s="87"/>
      <c r="CN611" s="87"/>
      <c r="CO611" s="87"/>
      <c r="CP611" s="87"/>
      <c r="CQ611" s="87"/>
      <c r="CR611" s="87"/>
      <c r="CS611" s="87"/>
      <c r="CT611" s="87"/>
      <c r="CU611" s="87"/>
      <c r="CV611" s="87"/>
      <c r="CW611" s="87"/>
      <c r="CX611" s="87"/>
      <c r="CY611" s="87"/>
      <c r="CZ611" s="87"/>
      <c r="DA611" s="87"/>
      <c r="DB611" s="87"/>
      <c r="DC611" s="87"/>
      <c r="DD611" s="87"/>
      <c r="DE611" s="87"/>
      <c r="DF611" s="87"/>
      <c r="DG611" s="87"/>
      <c r="DH611" s="87"/>
      <c r="DI611" s="87"/>
      <c r="DJ611" s="87"/>
    </row>
    <row r="612" spans="21:114" ht="12.75" customHeight="1" x14ac:dyDescent="0.2"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  <c r="BD612" s="126"/>
      <c r="BE612" s="126"/>
      <c r="BF612" s="126"/>
      <c r="BG612" s="126"/>
      <c r="BH612" s="126"/>
      <c r="BI612" s="126"/>
      <c r="BJ612" s="126"/>
      <c r="BK612" s="126"/>
      <c r="BL612" s="126"/>
      <c r="BM612" s="126"/>
      <c r="BN612" s="126"/>
      <c r="BO612" s="126"/>
      <c r="BP612" s="126"/>
      <c r="BQ612" s="126"/>
      <c r="BR612" s="126"/>
      <c r="BS612" s="126"/>
      <c r="BT612" s="126"/>
      <c r="BU612" s="126"/>
      <c r="BV612" s="126"/>
      <c r="BW612" s="126"/>
      <c r="BX612" s="126"/>
      <c r="BY612" s="126"/>
      <c r="BZ612" s="126"/>
      <c r="CA612" s="126"/>
      <c r="CB612" s="126"/>
      <c r="CC612" s="126"/>
      <c r="CD612" s="126"/>
      <c r="CE612" s="126"/>
      <c r="CF612" s="126"/>
      <c r="CG612" s="126"/>
      <c r="CH612" s="126"/>
      <c r="CI612" s="126"/>
      <c r="CJ612" s="126"/>
      <c r="CK612" s="126"/>
      <c r="CL612" s="87"/>
      <c r="CM612" s="87"/>
      <c r="CN612" s="87"/>
      <c r="CO612" s="87"/>
      <c r="CP612" s="87"/>
      <c r="CQ612" s="87"/>
      <c r="CR612" s="87"/>
      <c r="CS612" s="87"/>
      <c r="CT612" s="87"/>
      <c r="CU612" s="87"/>
      <c r="CV612" s="87"/>
      <c r="CW612" s="87"/>
      <c r="CX612" s="87"/>
      <c r="CY612" s="87"/>
      <c r="CZ612" s="87"/>
      <c r="DA612" s="87"/>
      <c r="DB612" s="87"/>
      <c r="DC612" s="87"/>
      <c r="DD612" s="87"/>
      <c r="DE612" s="87"/>
      <c r="DF612" s="87"/>
      <c r="DG612" s="87"/>
      <c r="DH612" s="87"/>
      <c r="DI612" s="87"/>
      <c r="DJ612" s="87"/>
    </row>
    <row r="613" spans="21:114" ht="12.75" customHeight="1" x14ac:dyDescent="0.2"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  <c r="BD613" s="126"/>
      <c r="BE613" s="126"/>
      <c r="BF613" s="126"/>
      <c r="BG613" s="126"/>
      <c r="BH613" s="126"/>
      <c r="BI613" s="126"/>
      <c r="BJ613" s="126"/>
      <c r="BK613" s="126"/>
      <c r="BL613" s="126"/>
      <c r="BM613" s="126"/>
      <c r="BN613" s="126"/>
      <c r="BO613" s="126"/>
      <c r="BP613" s="126"/>
      <c r="BQ613" s="126"/>
      <c r="BR613" s="126"/>
      <c r="BS613" s="126"/>
      <c r="BT613" s="126"/>
      <c r="BU613" s="126"/>
      <c r="BV613" s="126"/>
      <c r="BW613" s="126"/>
      <c r="BX613" s="126"/>
      <c r="BY613" s="126"/>
      <c r="BZ613" s="126"/>
      <c r="CA613" s="126"/>
      <c r="CB613" s="126"/>
      <c r="CC613" s="126"/>
      <c r="CD613" s="126"/>
      <c r="CE613" s="126"/>
      <c r="CF613" s="126"/>
      <c r="CG613" s="126"/>
      <c r="CH613" s="126"/>
      <c r="CI613" s="126"/>
      <c r="CJ613" s="126"/>
      <c r="CK613" s="126"/>
      <c r="CL613" s="87"/>
      <c r="CM613" s="87"/>
      <c r="CN613" s="87"/>
      <c r="CO613" s="87"/>
      <c r="CP613" s="87"/>
      <c r="CQ613" s="87"/>
      <c r="CR613" s="87"/>
      <c r="CS613" s="87"/>
      <c r="CT613" s="87"/>
      <c r="CU613" s="87"/>
      <c r="CV613" s="87"/>
      <c r="CW613" s="87"/>
      <c r="CX613" s="87"/>
      <c r="CY613" s="87"/>
      <c r="CZ613" s="87"/>
      <c r="DA613" s="87"/>
      <c r="DB613" s="87"/>
      <c r="DC613" s="87"/>
      <c r="DD613" s="87"/>
      <c r="DE613" s="87"/>
      <c r="DF613" s="87"/>
      <c r="DG613" s="87"/>
      <c r="DH613" s="87"/>
      <c r="DI613" s="87"/>
      <c r="DJ613" s="87"/>
    </row>
    <row r="614" spans="21:114" ht="12.75" customHeight="1" x14ac:dyDescent="0.2"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  <c r="BD614" s="126"/>
      <c r="BE614" s="126"/>
      <c r="BF614" s="126"/>
      <c r="BG614" s="126"/>
      <c r="BH614" s="126"/>
      <c r="BI614" s="126"/>
      <c r="BJ614" s="126"/>
      <c r="BK614" s="126"/>
      <c r="BL614" s="126"/>
      <c r="BM614" s="126"/>
      <c r="BN614" s="126"/>
      <c r="BO614" s="126"/>
      <c r="BP614" s="126"/>
      <c r="BQ614" s="126"/>
      <c r="BR614" s="126"/>
      <c r="BS614" s="126"/>
      <c r="BT614" s="126"/>
      <c r="BU614" s="126"/>
      <c r="BV614" s="126"/>
      <c r="BW614" s="126"/>
      <c r="BX614" s="126"/>
      <c r="BY614" s="126"/>
      <c r="BZ614" s="126"/>
      <c r="CA614" s="126"/>
      <c r="CB614" s="126"/>
      <c r="CC614" s="126"/>
      <c r="CD614" s="126"/>
      <c r="CE614" s="126"/>
      <c r="CF614" s="126"/>
      <c r="CG614" s="126"/>
      <c r="CH614" s="126"/>
      <c r="CI614" s="126"/>
      <c r="CJ614" s="126"/>
      <c r="CK614" s="126"/>
      <c r="CL614" s="87"/>
      <c r="CM614" s="87"/>
      <c r="CN614" s="87"/>
      <c r="CO614" s="87"/>
      <c r="CP614" s="87"/>
      <c r="CQ614" s="87"/>
      <c r="CR614" s="87"/>
      <c r="CS614" s="87"/>
      <c r="CT614" s="87"/>
      <c r="CU614" s="87"/>
      <c r="CV614" s="87"/>
      <c r="CW614" s="87"/>
      <c r="CX614" s="87"/>
      <c r="CY614" s="87"/>
      <c r="CZ614" s="87"/>
      <c r="DA614" s="87"/>
      <c r="DB614" s="87"/>
      <c r="DC614" s="87"/>
      <c r="DD614" s="87"/>
      <c r="DE614" s="87"/>
      <c r="DF614" s="87"/>
      <c r="DG614" s="87"/>
      <c r="DH614" s="87"/>
      <c r="DI614" s="87"/>
      <c r="DJ614" s="87"/>
    </row>
    <row r="615" spans="21:114" ht="12.75" customHeight="1" x14ac:dyDescent="0.2"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  <c r="BD615" s="126"/>
      <c r="BE615" s="126"/>
      <c r="BF615" s="126"/>
      <c r="BG615" s="126"/>
      <c r="BH615" s="126"/>
      <c r="BI615" s="126"/>
      <c r="BJ615" s="126"/>
      <c r="BK615" s="126"/>
      <c r="BL615" s="126"/>
      <c r="BM615" s="126"/>
      <c r="BN615" s="126"/>
      <c r="BO615" s="126"/>
      <c r="BP615" s="126"/>
      <c r="BQ615" s="126"/>
      <c r="BR615" s="126"/>
      <c r="BS615" s="126"/>
      <c r="BT615" s="126"/>
      <c r="BU615" s="126"/>
      <c r="BV615" s="126"/>
      <c r="BW615" s="126"/>
      <c r="BX615" s="126"/>
      <c r="BY615" s="126"/>
      <c r="BZ615" s="126"/>
      <c r="CA615" s="126"/>
      <c r="CB615" s="126"/>
      <c r="CC615" s="126"/>
      <c r="CD615" s="126"/>
      <c r="CE615" s="126"/>
      <c r="CF615" s="126"/>
      <c r="CG615" s="126"/>
      <c r="CH615" s="126"/>
      <c r="CI615" s="126"/>
      <c r="CJ615" s="126"/>
      <c r="CK615" s="126"/>
      <c r="CL615" s="87"/>
      <c r="CM615" s="87"/>
      <c r="CN615" s="87"/>
      <c r="CO615" s="87"/>
      <c r="CP615" s="87"/>
      <c r="CQ615" s="87"/>
      <c r="CR615" s="87"/>
      <c r="CS615" s="87"/>
      <c r="CT615" s="87"/>
      <c r="CU615" s="87"/>
      <c r="CV615" s="87"/>
      <c r="CW615" s="87"/>
      <c r="CX615" s="87"/>
      <c r="CY615" s="87"/>
      <c r="CZ615" s="87"/>
      <c r="DA615" s="87"/>
      <c r="DB615" s="87"/>
      <c r="DC615" s="87"/>
      <c r="DD615" s="87"/>
      <c r="DE615" s="87"/>
      <c r="DF615" s="87"/>
      <c r="DG615" s="87"/>
      <c r="DH615" s="87"/>
      <c r="DI615" s="87"/>
      <c r="DJ615" s="87"/>
    </row>
    <row r="616" spans="21:114" ht="12.75" customHeight="1" x14ac:dyDescent="0.2"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  <c r="BD616" s="126"/>
      <c r="BE616" s="126"/>
      <c r="BF616" s="126"/>
      <c r="BG616" s="126"/>
      <c r="BH616" s="126"/>
      <c r="BI616" s="126"/>
      <c r="BJ616" s="126"/>
      <c r="BK616" s="126"/>
      <c r="BL616" s="126"/>
      <c r="BM616" s="126"/>
      <c r="BN616" s="126"/>
      <c r="BO616" s="126"/>
      <c r="BP616" s="126"/>
      <c r="BQ616" s="126"/>
      <c r="BR616" s="126"/>
      <c r="BS616" s="126"/>
      <c r="BT616" s="126"/>
      <c r="BU616" s="126"/>
      <c r="BV616" s="126"/>
      <c r="BW616" s="126"/>
      <c r="BX616" s="126"/>
      <c r="BY616" s="126"/>
      <c r="BZ616" s="126"/>
      <c r="CA616" s="126"/>
      <c r="CB616" s="126"/>
      <c r="CC616" s="126"/>
      <c r="CD616" s="126"/>
      <c r="CE616" s="126"/>
      <c r="CF616" s="126"/>
      <c r="CG616" s="126"/>
      <c r="CH616" s="126"/>
      <c r="CI616" s="126"/>
      <c r="CJ616" s="126"/>
      <c r="CK616" s="126"/>
      <c r="CL616" s="87"/>
      <c r="CM616" s="87"/>
      <c r="CN616" s="87"/>
      <c r="CO616" s="87"/>
      <c r="CP616" s="87"/>
      <c r="CQ616" s="87"/>
      <c r="CR616" s="87"/>
      <c r="CS616" s="87"/>
      <c r="CT616" s="87"/>
      <c r="CU616" s="87"/>
      <c r="CV616" s="87"/>
      <c r="CW616" s="87"/>
      <c r="CX616" s="87"/>
      <c r="CY616" s="87"/>
      <c r="CZ616" s="87"/>
      <c r="DA616" s="87"/>
      <c r="DB616" s="87"/>
      <c r="DC616" s="87"/>
      <c r="DD616" s="87"/>
      <c r="DE616" s="87"/>
      <c r="DF616" s="87"/>
      <c r="DG616" s="87"/>
      <c r="DH616" s="87"/>
      <c r="DI616" s="87"/>
      <c r="DJ616" s="87"/>
    </row>
    <row r="617" spans="21:114" ht="12.75" customHeight="1" x14ac:dyDescent="0.2"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  <c r="BD617" s="126"/>
      <c r="BE617" s="126"/>
      <c r="BF617" s="126"/>
      <c r="BG617" s="126"/>
      <c r="BH617" s="126"/>
      <c r="BI617" s="126"/>
      <c r="BJ617" s="126"/>
      <c r="BK617" s="126"/>
      <c r="BL617" s="126"/>
      <c r="BM617" s="126"/>
      <c r="BN617" s="126"/>
      <c r="BO617" s="126"/>
      <c r="BP617" s="126"/>
      <c r="BQ617" s="126"/>
      <c r="BR617" s="126"/>
      <c r="BS617" s="126"/>
      <c r="BT617" s="126"/>
      <c r="BU617" s="126"/>
      <c r="BV617" s="126"/>
      <c r="BW617" s="126"/>
      <c r="BX617" s="126"/>
      <c r="BY617" s="126"/>
      <c r="BZ617" s="126"/>
      <c r="CA617" s="126"/>
      <c r="CB617" s="126"/>
      <c r="CC617" s="126"/>
      <c r="CD617" s="126"/>
      <c r="CE617" s="126"/>
      <c r="CF617" s="126"/>
      <c r="CG617" s="126"/>
      <c r="CH617" s="126"/>
      <c r="CI617" s="126"/>
      <c r="CJ617" s="126"/>
      <c r="CK617" s="126"/>
      <c r="CL617" s="87"/>
      <c r="CM617" s="87"/>
      <c r="CN617" s="87"/>
      <c r="CO617" s="87"/>
      <c r="CP617" s="87"/>
      <c r="CQ617" s="87"/>
      <c r="CR617" s="87"/>
      <c r="CS617" s="87"/>
      <c r="CT617" s="87"/>
      <c r="CU617" s="87"/>
      <c r="CV617" s="87"/>
      <c r="CW617" s="87"/>
      <c r="CX617" s="87"/>
      <c r="CY617" s="87"/>
      <c r="CZ617" s="87"/>
      <c r="DA617" s="87"/>
      <c r="DB617" s="87"/>
      <c r="DC617" s="87"/>
      <c r="DD617" s="87"/>
      <c r="DE617" s="87"/>
      <c r="DF617" s="87"/>
      <c r="DG617" s="87"/>
      <c r="DH617" s="87"/>
      <c r="DI617" s="87"/>
      <c r="DJ617" s="87"/>
    </row>
    <row r="618" spans="21:114" ht="12.75" customHeight="1" x14ac:dyDescent="0.2"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  <c r="BD618" s="126"/>
      <c r="BE618" s="126"/>
      <c r="BF618" s="126"/>
      <c r="BG618" s="126"/>
      <c r="BH618" s="126"/>
      <c r="BI618" s="126"/>
      <c r="BJ618" s="126"/>
      <c r="BK618" s="126"/>
      <c r="BL618" s="126"/>
      <c r="BM618" s="126"/>
      <c r="BN618" s="126"/>
      <c r="BO618" s="126"/>
      <c r="BP618" s="126"/>
      <c r="BQ618" s="126"/>
      <c r="BR618" s="126"/>
      <c r="BS618" s="126"/>
      <c r="BT618" s="126"/>
      <c r="BU618" s="126"/>
      <c r="BV618" s="126"/>
      <c r="BW618" s="126"/>
      <c r="BX618" s="126"/>
      <c r="BY618" s="126"/>
      <c r="BZ618" s="126"/>
      <c r="CA618" s="126"/>
      <c r="CB618" s="126"/>
      <c r="CC618" s="126"/>
      <c r="CD618" s="126"/>
      <c r="CE618" s="126"/>
      <c r="CF618" s="126"/>
      <c r="CG618" s="126"/>
      <c r="CH618" s="126"/>
      <c r="CI618" s="126"/>
      <c r="CJ618" s="126"/>
      <c r="CK618" s="126"/>
      <c r="CL618" s="87"/>
      <c r="CM618" s="87"/>
      <c r="CN618" s="87"/>
      <c r="CO618" s="87"/>
      <c r="CP618" s="87"/>
      <c r="CQ618" s="87"/>
      <c r="CR618" s="87"/>
      <c r="CS618" s="87"/>
      <c r="CT618" s="87"/>
      <c r="CU618" s="87"/>
      <c r="CV618" s="87"/>
      <c r="CW618" s="87"/>
      <c r="CX618" s="87"/>
      <c r="CY618" s="87"/>
      <c r="CZ618" s="87"/>
      <c r="DA618" s="87"/>
      <c r="DB618" s="87"/>
      <c r="DC618" s="87"/>
      <c r="DD618" s="87"/>
      <c r="DE618" s="87"/>
      <c r="DF618" s="87"/>
      <c r="DG618" s="87"/>
      <c r="DH618" s="87"/>
      <c r="DI618" s="87"/>
      <c r="DJ618" s="87"/>
    </row>
    <row r="619" spans="21:114" ht="12.75" customHeight="1" x14ac:dyDescent="0.2"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  <c r="BD619" s="126"/>
      <c r="BE619" s="126"/>
      <c r="BF619" s="126"/>
      <c r="BG619" s="126"/>
      <c r="BH619" s="126"/>
      <c r="BI619" s="126"/>
      <c r="BJ619" s="126"/>
      <c r="BK619" s="126"/>
      <c r="BL619" s="126"/>
      <c r="BM619" s="126"/>
      <c r="BN619" s="126"/>
      <c r="BO619" s="126"/>
      <c r="BP619" s="126"/>
      <c r="BQ619" s="126"/>
      <c r="BR619" s="126"/>
      <c r="BS619" s="126"/>
      <c r="BT619" s="126"/>
      <c r="BU619" s="126"/>
      <c r="BV619" s="126"/>
      <c r="BW619" s="126"/>
      <c r="BX619" s="126"/>
      <c r="BY619" s="126"/>
      <c r="BZ619" s="126"/>
      <c r="CA619" s="126"/>
      <c r="CB619" s="126"/>
      <c r="CC619" s="126"/>
      <c r="CD619" s="126"/>
      <c r="CE619" s="126"/>
      <c r="CF619" s="126"/>
      <c r="CG619" s="126"/>
      <c r="CH619" s="126"/>
      <c r="CI619" s="126"/>
      <c r="CJ619" s="126"/>
      <c r="CK619" s="126"/>
      <c r="CL619" s="87"/>
      <c r="CM619" s="87"/>
      <c r="CN619" s="87"/>
      <c r="CO619" s="87"/>
      <c r="CP619" s="87"/>
      <c r="CQ619" s="87"/>
      <c r="CR619" s="87"/>
      <c r="CS619" s="87"/>
      <c r="CT619" s="87"/>
      <c r="CU619" s="87"/>
      <c r="CV619" s="87"/>
      <c r="CW619" s="87"/>
      <c r="CX619" s="87"/>
      <c r="CY619" s="87"/>
      <c r="CZ619" s="87"/>
      <c r="DA619" s="87"/>
      <c r="DB619" s="87"/>
      <c r="DC619" s="87"/>
      <c r="DD619" s="87"/>
      <c r="DE619" s="87"/>
      <c r="DF619" s="87"/>
      <c r="DG619" s="87"/>
      <c r="DH619" s="87"/>
      <c r="DI619" s="87"/>
      <c r="DJ619" s="87"/>
    </row>
    <row r="620" spans="21:114" ht="12.75" customHeight="1" x14ac:dyDescent="0.2"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  <c r="BF620" s="126"/>
      <c r="BG620" s="126"/>
      <c r="BH620" s="126"/>
      <c r="BI620" s="126"/>
      <c r="BJ620" s="126"/>
      <c r="BK620" s="126"/>
      <c r="BL620" s="126"/>
      <c r="BM620" s="126"/>
      <c r="BN620" s="126"/>
      <c r="BO620" s="126"/>
      <c r="BP620" s="126"/>
      <c r="BQ620" s="126"/>
      <c r="BR620" s="126"/>
      <c r="BS620" s="126"/>
      <c r="BT620" s="126"/>
      <c r="BU620" s="126"/>
      <c r="BV620" s="126"/>
      <c r="BW620" s="126"/>
      <c r="BX620" s="126"/>
      <c r="BY620" s="126"/>
      <c r="BZ620" s="126"/>
      <c r="CA620" s="126"/>
      <c r="CB620" s="126"/>
      <c r="CC620" s="126"/>
      <c r="CD620" s="126"/>
      <c r="CE620" s="126"/>
      <c r="CF620" s="126"/>
      <c r="CG620" s="126"/>
      <c r="CH620" s="126"/>
      <c r="CI620" s="126"/>
      <c r="CJ620" s="126"/>
      <c r="CK620" s="126"/>
      <c r="CL620" s="87"/>
      <c r="CM620" s="87"/>
      <c r="CN620" s="87"/>
      <c r="CO620" s="87"/>
      <c r="CP620" s="87"/>
      <c r="CQ620" s="87"/>
      <c r="CR620" s="87"/>
      <c r="CS620" s="87"/>
      <c r="CT620" s="87"/>
      <c r="CU620" s="87"/>
      <c r="CV620" s="87"/>
      <c r="CW620" s="87"/>
      <c r="CX620" s="87"/>
      <c r="CY620" s="87"/>
      <c r="CZ620" s="87"/>
      <c r="DA620" s="87"/>
      <c r="DB620" s="87"/>
      <c r="DC620" s="87"/>
      <c r="DD620" s="87"/>
      <c r="DE620" s="87"/>
      <c r="DF620" s="87"/>
      <c r="DG620" s="87"/>
      <c r="DH620" s="87"/>
      <c r="DI620" s="87"/>
      <c r="DJ620" s="87"/>
    </row>
    <row r="621" spans="21:114" ht="12.75" customHeight="1" x14ac:dyDescent="0.2"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  <c r="BF621" s="126"/>
      <c r="BG621" s="126"/>
      <c r="BH621" s="126"/>
      <c r="BI621" s="126"/>
      <c r="BJ621" s="126"/>
      <c r="BK621" s="126"/>
      <c r="BL621" s="126"/>
      <c r="BM621" s="126"/>
      <c r="BN621" s="126"/>
      <c r="BO621" s="126"/>
      <c r="BP621" s="126"/>
      <c r="BQ621" s="126"/>
      <c r="BR621" s="126"/>
      <c r="BS621" s="126"/>
      <c r="BT621" s="126"/>
      <c r="BU621" s="126"/>
      <c r="BV621" s="126"/>
      <c r="BW621" s="126"/>
      <c r="BX621" s="126"/>
      <c r="BY621" s="126"/>
      <c r="BZ621" s="126"/>
      <c r="CA621" s="126"/>
      <c r="CB621" s="126"/>
      <c r="CC621" s="126"/>
      <c r="CD621" s="126"/>
      <c r="CE621" s="126"/>
      <c r="CF621" s="126"/>
      <c r="CG621" s="126"/>
      <c r="CH621" s="126"/>
      <c r="CI621" s="126"/>
      <c r="CJ621" s="126"/>
      <c r="CK621" s="126"/>
      <c r="CL621" s="87"/>
      <c r="CM621" s="87"/>
      <c r="CN621" s="87"/>
      <c r="CO621" s="87"/>
      <c r="CP621" s="87"/>
      <c r="CQ621" s="87"/>
      <c r="CR621" s="87"/>
      <c r="CS621" s="87"/>
      <c r="CT621" s="87"/>
      <c r="CU621" s="87"/>
      <c r="CV621" s="87"/>
      <c r="CW621" s="87"/>
      <c r="CX621" s="87"/>
      <c r="CY621" s="87"/>
      <c r="CZ621" s="87"/>
      <c r="DA621" s="87"/>
      <c r="DB621" s="87"/>
      <c r="DC621" s="87"/>
      <c r="DD621" s="87"/>
      <c r="DE621" s="87"/>
      <c r="DF621" s="87"/>
      <c r="DG621" s="87"/>
      <c r="DH621" s="87"/>
      <c r="DI621" s="87"/>
      <c r="DJ621" s="87"/>
    </row>
    <row r="622" spans="21:114" ht="12.75" customHeight="1" x14ac:dyDescent="0.2"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  <c r="BD622" s="126"/>
      <c r="BE622" s="126"/>
      <c r="BF622" s="126"/>
      <c r="BG622" s="126"/>
      <c r="BH622" s="126"/>
      <c r="BI622" s="126"/>
      <c r="BJ622" s="126"/>
      <c r="BK622" s="126"/>
      <c r="BL622" s="126"/>
      <c r="BM622" s="126"/>
      <c r="BN622" s="126"/>
      <c r="BO622" s="126"/>
      <c r="BP622" s="126"/>
      <c r="BQ622" s="126"/>
      <c r="BR622" s="126"/>
      <c r="BS622" s="126"/>
      <c r="BT622" s="126"/>
      <c r="BU622" s="126"/>
      <c r="BV622" s="126"/>
      <c r="BW622" s="126"/>
      <c r="BX622" s="126"/>
      <c r="BY622" s="126"/>
      <c r="BZ622" s="126"/>
      <c r="CA622" s="126"/>
      <c r="CB622" s="126"/>
      <c r="CC622" s="126"/>
      <c r="CD622" s="126"/>
      <c r="CE622" s="126"/>
      <c r="CF622" s="126"/>
      <c r="CG622" s="126"/>
      <c r="CH622" s="126"/>
      <c r="CI622" s="126"/>
      <c r="CJ622" s="126"/>
      <c r="CK622" s="126"/>
      <c r="CL622" s="87"/>
      <c r="CM622" s="87"/>
      <c r="CN622" s="87"/>
      <c r="CO622" s="87"/>
      <c r="CP622" s="87"/>
      <c r="CQ622" s="87"/>
      <c r="CR622" s="87"/>
      <c r="CS622" s="87"/>
      <c r="CT622" s="87"/>
      <c r="CU622" s="87"/>
      <c r="CV622" s="87"/>
      <c r="CW622" s="87"/>
      <c r="CX622" s="87"/>
      <c r="CY622" s="87"/>
      <c r="CZ622" s="87"/>
      <c r="DA622" s="87"/>
      <c r="DB622" s="87"/>
      <c r="DC622" s="87"/>
      <c r="DD622" s="87"/>
      <c r="DE622" s="87"/>
      <c r="DF622" s="87"/>
      <c r="DG622" s="87"/>
      <c r="DH622" s="87"/>
      <c r="DI622" s="87"/>
      <c r="DJ622" s="87"/>
    </row>
    <row r="623" spans="21:114" ht="12.75" customHeight="1" x14ac:dyDescent="0.2"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  <c r="BD623" s="126"/>
      <c r="BE623" s="126"/>
      <c r="BF623" s="126"/>
      <c r="BG623" s="126"/>
      <c r="BH623" s="126"/>
      <c r="BI623" s="126"/>
      <c r="BJ623" s="126"/>
      <c r="BK623" s="126"/>
      <c r="BL623" s="126"/>
      <c r="BM623" s="126"/>
      <c r="BN623" s="126"/>
      <c r="BO623" s="126"/>
      <c r="BP623" s="126"/>
      <c r="BQ623" s="126"/>
      <c r="BR623" s="126"/>
      <c r="BS623" s="126"/>
      <c r="BT623" s="126"/>
      <c r="BU623" s="126"/>
      <c r="BV623" s="126"/>
      <c r="BW623" s="126"/>
      <c r="BX623" s="126"/>
      <c r="BY623" s="126"/>
      <c r="BZ623" s="126"/>
      <c r="CA623" s="126"/>
      <c r="CB623" s="126"/>
      <c r="CC623" s="126"/>
      <c r="CD623" s="126"/>
      <c r="CE623" s="126"/>
      <c r="CF623" s="126"/>
      <c r="CG623" s="126"/>
      <c r="CH623" s="126"/>
      <c r="CI623" s="126"/>
      <c r="CJ623" s="126"/>
      <c r="CK623" s="126"/>
      <c r="CL623" s="87"/>
      <c r="CM623" s="87"/>
      <c r="CN623" s="87"/>
      <c r="CO623" s="87"/>
      <c r="CP623" s="87"/>
      <c r="CQ623" s="87"/>
      <c r="CR623" s="87"/>
      <c r="CS623" s="87"/>
      <c r="CT623" s="87"/>
      <c r="CU623" s="87"/>
      <c r="CV623" s="87"/>
      <c r="CW623" s="87"/>
      <c r="CX623" s="87"/>
      <c r="CY623" s="87"/>
      <c r="CZ623" s="87"/>
      <c r="DA623" s="87"/>
      <c r="DB623" s="87"/>
      <c r="DC623" s="87"/>
      <c r="DD623" s="87"/>
      <c r="DE623" s="87"/>
      <c r="DF623" s="87"/>
      <c r="DG623" s="87"/>
      <c r="DH623" s="87"/>
      <c r="DI623" s="87"/>
      <c r="DJ623" s="87"/>
    </row>
    <row r="624" spans="21:114" ht="12.75" customHeight="1" x14ac:dyDescent="0.2"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  <c r="BD624" s="126"/>
      <c r="BE624" s="126"/>
      <c r="BF624" s="126"/>
      <c r="BG624" s="126"/>
      <c r="BH624" s="126"/>
      <c r="BI624" s="126"/>
      <c r="BJ624" s="126"/>
      <c r="BK624" s="126"/>
      <c r="BL624" s="126"/>
      <c r="BM624" s="126"/>
      <c r="BN624" s="126"/>
      <c r="BO624" s="126"/>
      <c r="BP624" s="126"/>
      <c r="BQ624" s="126"/>
      <c r="BR624" s="126"/>
      <c r="BS624" s="126"/>
      <c r="BT624" s="126"/>
      <c r="BU624" s="126"/>
      <c r="BV624" s="126"/>
      <c r="BW624" s="126"/>
      <c r="BX624" s="126"/>
      <c r="BY624" s="126"/>
      <c r="BZ624" s="126"/>
      <c r="CA624" s="126"/>
      <c r="CB624" s="126"/>
      <c r="CC624" s="126"/>
      <c r="CD624" s="126"/>
      <c r="CE624" s="126"/>
      <c r="CF624" s="126"/>
      <c r="CG624" s="126"/>
      <c r="CH624" s="126"/>
      <c r="CI624" s="126"/>
      <c r="CJ624" s="126"/>
      <c r="CK624" s="126"/>
      <c r="CL624" s="87"/>
      <c r="CM624" s="87"/>
      <c r="CN624" s="87"/>
      <c r="CO624" s="87"/>
      <c r="CP624" s="87"/>
      <c r="CQ624" s="87"/>
      <c r="CR624" s="87"/>
      <c r="CS624" s="87"/>
      <c r="CT624" s="87"/>
      <c r="CU624" s="87"/>
      <c r="CV624" s="87"/>
      <c r="CW624" s="87"/>
      <c r="CX624" s="87"/>
      <c r="CY624" s="87"/>
      <c r="CZ624" s="87"/>
      <c r="DA624" s="87"/>
      <c r="DB624" s="87"/>
      <c r="DC624" s="87"/>
      <c r="DD624" s="87"/>
      <c r="DE624" s="87"/>
      <c r="DF624" s="87"/>
      <c r="DG624" s="87"/>
      <c r="DH624" s="87"/>
      <c r="DI624" s="87"/>
      <c r="DJ624" s="87"/>
    </row>
    <row r="625" spans="21:114" ht="12.75" customHeight="1" x14ac:dyDescent="0.2"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  <c r="BD625" s="126"/>
      <c r="BE625" s="126"/>
      <c r="BF625" s="126"/>
      <c r="BG625" s="126"/>
      <c r="BH625" s="126"/>
      <c r="BI625" s="126"/>
      <c r="BJ625" s="126"/>
      <c r="BK625" s="126"/>
      <c r="BL625" s="126"/>
      <c r="BM625" s="126"/>
      <c r="BN625" s="126"/>
      <c r="BO625" s="126"/>
      <c r="BP625" s="126"/>
      <c r="BQ625" s="126"/>
      <c r="BR625" s="126"/>
      <c r="BS625" s="126"/>
      <c r="BT625" s="126"/>
      <c r="BU625" s="126"/>
      <c r="BV625" s="126"/>
      <c r="BW625" s="126"/>
      <c r="BX625" s="126"/>
      <c r="BY625" s="126"/>
      <c r="BZ625" s="126"/>
      <c r="CA625" s="126"/>
      <c r="CB625" s="126"/>
      <c r="CC625" s="126"/>
      <c r="CD625" s="126"/>
      <c r="CE625" s="126"/>
      <c r="CF625" s="126"/>
      <c r="CG625" s="126"/>
      <c r="CH625" s="126"/>
      <c r="CI625" s="126"/>
      <c r="CJ625" s="126"/>
      <c r="CK625" s="126"/>
      <c r="CL625" s="87"/>
      <c r="CM625" s="87"/>
      <c r="CN625" s="87"/>
      <c r="CO625" s="87"/>
      <c r="CP625" s="87"/>
      <c r="CQ625" s="87"/>
      <c r="CR625" s="87"/>
      <c r="CS625" s="87"/>
      <c r="CT625" s="87"/>
      <c r="CU625" s="87"/>
      <c r="CV625" s="87"/>
      <c r="CW625" s="87"/>
      <c r="CX625" s="87"/>
      <c r="CY625" s="87"/>
      <c r="CZ625" s="87"/>
      <c r="DA625" s="87"/>
      <c r="DB625" s="87"/>
      <c r="DC625" s="87"/>
      <c r="DD625" s="87"/>
      <c r="DE625" s="87"/>
      <c r="DF625" s="87"/>
      <c r="DG625" s="87"/>
      <c r="DH625" s="87"/>
      <c r="DI625" s="87"/>
      <c r="DJ625" s="87"/>
    </row>
    <row r="626" spans="21:114" ht="12.75" customHeight="1" x14ac:dyDescent="0.2"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  <c r="BD626" s="126"/>
      <c r="BE626" s="126"/>
      <c r="BF626" s="126"/>
      <c r="BG626" s="126"/>
      <c r="BH626" s="126"/>
      <c r="BI626" s="126"/>
      <c r="BJ626" s="126"/>
      <c r="BK626" s="126"/>
      <c r="BL626" s="126"/>
      <c r="BM626" s="126"/>
      <c r="BN626" s="126"/>
      <c r="BO626" s="126"/>
      <c r="BP626" s="126"/>
      <c r="BQ626" s="126"/>
      <c r="BR626" s="126"/>
      <c r="BS626" s="126"/>
      <c r="BT626" s="126"/>
      <c r="BU626" s="126"/>
      <c r="BV626" s="126"/>
      <c r="BW626" s="126"/>
      <c r="BX626" s="126"/>
      <c r="BY626" s="126"/>
      <c r="BZ626" s="126"/>
      <c r="CA626" s="126"/>
      <c r="CB626" s="126"/>
      <c r="CC626" s="126"/>
      <c r="CD626" s="126"/>
      <c r="CE626" s="126"/>
      <c r="CF626" s="126"/>
      <c r="CG626" s="126"/>
      <c r="CH626" s="126"/>
      <c r="CI626" s="126"/>
      <c r="CJ626" s="126"/>
      <c r="CK626" s="126"/>
      <c r="CL626" s="87"/>
      <c r="CM626" s="87"/>
      <c r="CN626" s="87"/>
      <c r="CO626" s="87"/>
      <c r="CP626" s="87"/>
      <c r="CQ626" s="87"/>
      <c r="CR626" s="87"/>
      <c r="CS626" s="87"/>
      <c r="CT626" s="87"/>
      <c r="CU626" s="87"/>
      <c r="CV626" s="87"/>
      <c r="CW626" s="87"/>
      <c r="CX626" s="87"/>
      <c r="CY626" s="87"/>
      <c r="CZ626" s="87"/>
      <c r="DA626" s="87"/>
      <c r="DB626" s="87"/>
      <c r="DC626" s="87"/>
      <c r="DD626" s="87"/>
      <c r="DE626" s="87"/>
      <c r="DF626" s="87"/>
      <c r="DG626" s="87"/>
      <c r="DH626" s="87"/>
      <c r="DI626" s="87"/>
      <c r="DJ626" s="87"/>
    </row>
    <row r="627" spans="21:114" ht="12.75" customHeight="1" x14ac:dyDescent="0.2"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  <c r="BD627" s="126"/>
      <c r="BE627" s="126"/>
      <c r="BF627" s="126"/>
      <c r="BG627" s="126"/>
      <c r="BH627" s="126"/>
      <c r="BI627" s="126"/>
      <c r="BJ627" s="126"/>
      <c r="BK627" s="126"/>
      <c r="BL627" s="126"/>
      <c r="BM627" s="126"/>
      <c r="BN627" s="126"/>
      <c r="BO627" s="126"/>
      <c r="BP627" s="126"/>
      <c r="BQ627" s="126"/>
      <c r="BR627" s="126"/>
      <c r="BS627" s="126"/>
      <c r="BT627" s="126"/>
      <c r="BU627" s="126"/>
      <c r="BV627" s="126"/>
      <c r="BW627" s="126"/>
      <c r="BX627" s="126"/>
      <c r="BY627" s="126"/>
      <c r="BZ627" s="126"/>
      <c r="CA627" s="126"/>
      <c r="CB627" s="126"/>
      <c r="CC627" s="126"/>
      <c r="CD627" s="126"/>
      <c r="CE627" s="126"/>
      <c r="CF627" s="126"/>
      <c r="CG627" s="126"/>
      <c r="CH627" s="126"/>
      <c r="CI627" s="126"/>
      <c r="CJ627" s="126"/>
      <c r="CK627" s="126"/>
      <c r="CL627" s="87"/>
      <c r="CM627" s="87"/>
      <c r="CN627" s="87"/>
      <c r="CO627" s="87"/>
      <c r="CP627" s="87"/>
      <c r="CQ627" s="87"/>
      <c r="CR627" s="87"/>
      <c r="CS627" s="87"/>
      <c r="CT627" s="87"/>
      <c r="CU627" s="87"/>
      <c r="CV627" s="87"/>
      <c r="CW627" s="87"/>
      <c r="CX627" s="87"/>
      <c r="CY627" s="87"/>
      <c r="CZ627" s="87"/>
      <c r="DA627" s="87"/>
      <c r="DB627" s="87"/>
      <c r="DC627" s="87"/>
      <c r="DD627" s="87"/>
      <c r="DE627" s="87"/>
      <c r="DF627" s="87"/>
      <c r="DG627" s="87"/>
      <c r="DH627" s="87"/>
      <c r="DI627" s="87"/>
      <c r="DJ627" s="87"/>
    </row>
    <row r="628" spans="21:114" ht="12.75" customHeight="1" x14ac:dyDescent="0.2"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  <c r="BD628" s="126"/>
      <c r="BE628" s="126"/>
      <c r="BF628" s="126"/>
      <c r="BG628" s="126"/>
      <c r="BH628" s="126"/>
      <c r="BI628" s="126"/>
      <c r="BJ628" s="126"/>
      <c r="BK628" s="126"/>
      <c r="BL628" s="126"/>
      <c r="BM628" s="126"/>
      <c r="BN628" s="126"/>
      <c r="BO628" s="126"/>
      <c r="BP628" s="126"/>
      <c r="BQ628" s="126"/>
      <c r="BR628" s="126"/>
      <c r="BS628" s="126"/>
      <c r="BT628" s="126"/>
      <c r="BU628" s="126"/>
      <c r="BV628" s="126"/>
      <c r="BW628" s="126"/>
      <c r="BX628" s="126"/>
      <c r="BY628" s="126"/>
      <c r="BZ628" s="126"/>
      <c r="CA628" s="126"/>
      <c r="CB628" s="126"/>
      <c r="CC628" s="126"/>
      <c r="CD628" s="126"/>
      <c r="CE628" s="126"/>
      <c r="CF628" s="126"/>
      <c r="CG628" s="126"/>
      <c r="CH628" s="126"/>
      <c r="CI628" s="126"/>
      <c r="CJ628" s="126"/>
      <c r="CK628" s="126"/>
      <c r="CL628" s="87"/>
      <c r="CM628" s="87"/>
      <c r="CN628" s="87"/>
      <c r="CO628" s="87"/>
      <c r="CP628" s="87"/>
      <c r="CQ628" s="87"/>
      <c r="CR628" s="87"/>
      <c r="CS628" s="87"/>
      <c r="CT628" s="87"/>
      <c r="CU628" s="87"/>
      <c r="CV628" s="87"/>
      <c r="CW628" s="87"/>
      <c r="CX628" s="87"/>
      <c r="CY628" s="87"/>
      <c r="CZ628" s="87"/>
      <c r="DA628" s="87"/>
      <c r="DB628" s="87"/>
      <c r="DC628" s="87"/>
      <c r="DD628" s="87"/>
      <c r="DE628" s="87"/>
      <c r="DF628" s="87"/>
      <c r="DG628" s="87"/>
      <c r="DH628" s="87"/>
      <c r="DI628" s="87"/>
      <c r="DJ628" s="87"/>
    </row>
    <row r="629" spans="21:114" ht="12.75" customHeight="1" x14ac:dyDescent="0.2"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  <c r="BD629" s="126"/>
      <c r="BE629" s="126"/>
      <c r="BF629" s="126"/>
      <c r="BG629" s="126"/>
      <c r="BH629" s="126"/>
      <c r="BI629" s="126"/>
      <c r="BJ629" s="126"/>
      <c r="BK629" s="126"/>
      <c r="BL629" s="126"/>
      <c r="BM629" s="126"/>
      <c r="BN629" s="126"/>
      <c r="BO629" s="126"/>
      <c r="BP629" s="126"/>
      <c r="BQ629" s="126"/>
      <c r="BR629" s="126"/>
      <c r="BS629" s="126"/>
      <c r="BT629" s="126"/>
      <c r="BU629" s="126"/>
      <c r="BV629" s="126"/>
      <c r="BW629" s="126"/>
      <c r="BX629" s="126"/>
      <c r="BY629" s="126"/>
      <c r="BZ629" s="126"/>
      <c r="CA629" s="126"/>
      <c r="CB629" s="126"/>
      <c r="CC629" s="126"/>
      <c r="CD629" s="126"/>
      <c r="CE629" s="126"/>
      <c r="CF629" s="126"/>
      <c r="CG629" s="126"/>
      <c r="CH629" s="126"/>
      <c r="CI629" s="126"/>
      <c r="CJ629" s="126"/>
      <c r="CK629" s="126"/>
      <c r="CL629" s="87"/>
      <c r="CM629" s="87"/>
      <c r="CN629" s="87"/>
      <c r="CO629" s="87"/>
      <c r="CP629" s="87"/>
      <c r="CQ629" s="87"/>
      <c r="CR629" s="87"/>
      <c r="CS629" s="87"/>
      <c r="CT629" s="87"/>
      <c r="CU629" s="87"/>
      <c r="CV629" s="87"/>
      <c r="CW629" s="87"/>
      <c r="CX629" s="87"/>
      <c r="CY629" s="87"/>
      <c r="CZ629" s="87"/>
      <c r="DA629" s="87"/>
      <c r="DB629" s="87"/>
      <c r="DC629" s="87"/>
      <c r="DD629" s="87"/>
      <c r="DE629" s="87"/>
      <c r="DF629" s="87"/>
      <c r="DG629" s="87"/>
      <c r="DH629" s="87"/>
      <c r="DI629" s="87"/>
      <c r="DJ629" s="87"/>
    </row>
    <row r="630" spans="21:114" ht="12.75" customHeight="1" x14ac:dyDescent="0.2"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  <c r="BD630" s="126"/>
      <c r="BE630" s="126"/>
      <c r="BF630" s="126"/>
      <c r="BG630" s="126"/>
      <c r="BH630" s="126"/>
      <c r="BI630" s="126"/>
      <c r="BJ630" s="126"/>
      <c r="BK630" s="126"/>
      <c r="BL630" s="126"/>
      <c r="BM630" s="126"/>
      <c r="BN630" s="126"/>
      <c r="BO630" s="126"/>
      <c r="BP630" s="126"/>
      <c r="BQ630" s="126"/>
      <c r="BR630" s="126"/>
      <c r="BS630" s="126"/>
      <c r="BT630" s="126"/>
      <c r="BU630" s="126"/>
      <c r="BV630" s="126"/>
      <c r="BW630" s="126"/>
      <c r="BX630" s="126"/>
      <c r="BY630" s="126"/>
      <c r="BZ630" s="126"/>
      <c r="CA630" s="126"/>
      <c r="CB630" s="126"/>
      <c r="CC630" s="126"/>
      <c r="CD630" s="126"/>
      <c r="CE630" s="126"/>
      <c r="CF630" s="126"/>
      <c r="CG630" s="126"/>
      <c r="CH630" s="126"/>
      <c r="CI630" s="126"/>
      <c r="CJ630" s="126"/>
      <c r="CK630" s="126"/>
      <c r="CL630" s="87"/>
      <c r="CM630" s="87"/>
      <c r="CN630" s="87"/>
      <c r="CO630" s="87"/>
      <c r="CP630" s="87"/>
      <c r="CQ630" s="87"/>
      <c r="CR630" s="87"/>
      <c r="CS630" s="87"/>
      <c r="CT630" s="87"/>
      <c r="CU630" s="87"/>
      <c r="CV630" s="87"/>
      <c r="CW630" s="87"/>
      <c r="CX630" s="87"/>
      <c r="CY630" s="87"/>
      <c r="CZ630" s="87"/>
      <c r="DA630" s="87"/>
      <c r="DB630" s="87"/>
      <c r="DC630" s="87"/>
      <c r="DD630" s="87"/>
      <c r="DE630" s="87"/>
      <c r="DF630" s="87"/>
      <c r="DG630" s="87"/>
      <c r="DH630" s="87"/>
      <c r="DI630" s="87"/>
      <c r="DJ630" s="87"/>
    </row>
    <row r="631" spans="21:114" ht="12.75" customHeight="1" x14ac:dyDescent="0.2"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  <c r="BD631" s="126"/>
      <c r="BE631" s="126"/>
      <c r="BF631" s="126"/>
      <c r="BG631" s="126"/>
      <c r="BH631" s="126"/>
      <c r="BI631" s="126"/>
      <c r="BJ631" s="126"/>
      <c r="BK631" s="126"/>
      <c r="BL631" s="126"/>
      <c r="BM631" s="126"/>
      <c r="BN631" s="126"/>
      <c r="BO631" s="126"/>
      <c r="BP631" s="126"/>
      <c r="BQ631" s="126"/>
      <c r="BR631" s="126"/>
      <c r="BS631" s="126"/>
      <c r="BT631" s="126"/>
      <c r="BU631" s="126"/>
      <c r="BV631" s="126"/>
      <c r="BW631" s="126"/>
      <c r="BX631" s="126"/>
      <c r="BY631" s="126"/>
      <c r="BZ631" s="126"/>
      <c r="CA631" s="126"/>
      <c r="CB631" s="126"/>
      <c r="CC631" s="126"/>
      <c r="CD631" s="126"/>
      <c r="CE631" s="126"/>
      <c r="CF631" s="126"/>
      <c r="CG631" s="126"/>
      <c r="CH631" s="126"/>
      <c r="CI631" s="126"/>
      <c r="CJ631" s="126"/>
      <c r="CK631" s="126"/>
      <c r="CL631" s="87"/>
      <c r="CM631" s="87"/>
      <c r="CN631" s="87"/>
      <c r="CO631" s="87"/>
      <c r="CP631" s="87"/>
      <c r="CQ631" s="87"/>
      <c r="CR631" s="87"/>
      <c r="CS631" s="87"/>
      <c r="CT631" s="87"/>
      <c r="CU631" s="87"/>
      <c r="CV631" s="87"/>
      <c r="CW631" s="87"/>
      <c r="CX631" s="87"/>
      <c r="CY631" s="87"/>
      <c r="CZ631" s="87"/>
      <c r="DA631" s="87"/>
      <c r="DB631" s="87"/>
      <c r="DC631" s="87"/>
      <c r="DD631" s="87"/>
      <c r="DE631" s="87"/>
      <c r="DF631" s="87"/>
      <c r="DG631" s="87"/>
      <c r="DH631" s="87"/>
      <c r="DI631" s="87"/>
      <c r="DJ631" s="87"/>
    </row>
    <row r="632" spans="21:114" ht="12.75" customHeight="1" x14ac:dyDescent="0.2"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  <c r="BD632" s="126"/>
      <c r="BE632" s="126"/>
      <c r="BF632" s="126"/>
      <c r="BG632" s="126"/>
      <c r="BH632" s="126"/>
      <c r="BI632" s="126"/>
      <c r="BJ632" s="126"/>
      <c r="BK632" s="126"/>
      <c r="BL632" s="126"/>
      <c r="BM632" s="126"/>
      <c r="BN632" s="126"/>
      <c r="BO632" s="126"/>
      <c r="BP632" s="126"/>
      <c r="BQ632" s="126"/>
      <c r="BR632" s="126"/>
      <c r="BS632" s="126"/>
      <c r="BT632" s="126"/>
      <c r="BU632" s="126"/>
      <c r="BV632" s="126"/>
      <c r="BW632" s="126"/>
      <c r="BX632" s="126"/>
      <c r="BY632" s="126"/>
      <c r="BZ632" s="126"/>
      <c r="CA632" s="126"/>
      <c r="CB632" s="126"/>
      <c r="CC632" s="126"/>
      <c r="CD632" s="126"/>
      <c r="CE632" s="126"/>
      <c r="CF632" s="126"/>
      <c r="CG632" s="126"/>
      <c r="CH632" s="126"/>
      <c r="CI632" s="126"/>
      <c r="CJ632" s="126"/>
      <c r="CK632" s="126"/>
      <c r="CL632" s="87"/>
      <c r="CM632" s="87"/>
      <c r="CN632" s="87"/>
      <c r="CO632" s="87"/>
      <c r="CP632" s="87"/>
      <c r="CQ632" s="87"/>
      <c r="CR632" s="87"/>
      <c r="CS632" s="87"/>
      <c r="CT632" s="87"/>
      <c r="CU632" s="87"/>
      <c r="CV632" s="87"/>
      <c r="CW632" s="87"/>
      <c r="CX632" s="87"/>
      <c r="CY632" s="87"/>
      <c r="CZ632" s="87"/>
      <c r="DA632" s="87"/>
      <c r="DB632" s="87"/>
      <c r="DC632" s="87"/>
      <c r="DD632" s="87"/>
      <c r="DE632" s="87"/>
      <c r="DF632" s="87"/>
      <c r="DG632" s="87"/>
      <c r="DH632" s="87"/>
      <c r="DI632" s="87"/>
      <c r="DJ632" s="87"/>
    </row>
    <row r="633" spans="21:114" ht="12.75" customHeight="1" x14ac:dyDescent="0.2"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  <c r="BD633" s="126"/>
      <c r="BE633" s="126"/>
      <c r="BF633" s="126"/>
      <c r="BG633" s="126"/>
      <c r="BH633" s="126"/>
      <c r="BI633" s="126"/>
      <c r="BJ633" s="126"/>
      <c r="BK633" s="126"/>
      <c r="BL633" s="126"/>
      <c r="BM633" s="126"/>
      <c r="BN633" s="126"/>
      <c r="BO633" s="126"/>
      <c r="BP633" s="126"/>
      <c r="BQ633" s="126"/>
      <c r="BR633" s="126"/>
      <c r="BS633" s="126"/>
      <c r="BT633" s="126"/>
      <c r="BU633" s="126"/>
      <c r="BV633" s="126"/>
      <c r="BW633" s="126"/>
      <c r="BX633" s="126"/>
      <c r="BY633" s="126"/>
      <c r="BZ633" s="126"/>
      <c r="CA633" s="126"/>
      <c r="CB633" s="126"/>
      <c r="CC633" s="126"/>
      <c r="CD633" s="126"/>
      <c r="CE633" s="126"/>
      <c r="CF633" s="126"/>
      <c r="CG633" s="126"/>
      <c r="CH633" s="126"/>
      <c r="CI633" s="126"/>
      <c r="CJ633" s="126"/>
      <c r="CK633" s="126"/>
      <c r="CL633" s="87"/>
      <c r="CM633" s="87"/>
      <c r="CN633" s="87"/>
      <c r="CO633" s="87"/>
      <c r="CP633" s="87"/>
      <c r="CQ633" s="87"/>
      <c r="CR633" s="87"/>
      <c r="CS633" s="87"/>
      <c r="CT633" s="87"/>
      <c r="CU633" s="87"/>
      <c r="CV633" s="87"/>
      <c r="CW633" s="87"/>
      <c r="CX633" s="87"/>
      <c r="CY633" s="87"/>
      <c r="CZ633" s="87"/>
      <c r="DA633" s="87"/>
      <c r="DB633" s="87"/>
      <c r="DC633" s="87"/>
      <c r="DD633" s="87"/>
      <c r="DE633" s="87"/>
      <c r="DF633" s="87"/>
      <c r="DG633" s="87"/>
      <c r="DH633" s="87"/>
      <c r="DI633" s="87"/>
      <c r="DJ633" s="87"/>
    </row>
    <row r="634" spans="21:114" ht="12.75" customHeight="1" x14ac:dyDescent="0.2"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  <c r="BD634" s="126"/>
      <c r="BE634" s="126"/>
      <c r="BF634" s="126"/>
      <c r="BG634" s="126"/>
      <c r="BH634" s="126"/>
      <c r="BI634" s="126"/>
      <c r="BJ634" s="126"/>
      <c r="BK634" s="126"/>
      <c r="BL634" s="126"/>
      <c r="BM634" s="126"/>
      <c r="BN634" s="126"/>
      <c r="BO634" s="126"/>
      <c r="BP634" s="126"/>
      <c r="BQ634" s="126"/>
      <c r="BR634" s="126"/>
      <c r="BS634" s="126"/>
      <c r="BT634" s="126"/>
      <c r="BU634" s="126"/>
      <c r="BV634" s="126"/>
      <c r="BW634" s="126"/>
      <c r="BX634" s="126"/>
      <c r="BY634" s="126"/>
      <c r="BZ634" s="126"/>
      <c r="CA634" s="126"/>
      <c r="CB634" s="126"/>
      <c r="CC634" s="126"/>
      <c r="CD634" s="126"/>
      <c r="CE634" s="126"/>
      <c r="CF634" s="126"/>
      <c r="CG634" s="126"/>
      <c r="CH634" s="126"/>
      <c r="CI634" s="126"/>
      <c r="CJ634" s="126"/>
      <c r="CK634" s="126"/>
      <c r="CL634" s="87"/>
      <c r="CM634" s="87"/>
      <c r="CN634" s="87"/>
      <c r="CO634" s="87"/>
      <c r="CP634" s="87"/>
      <c r="CQ634" s="87"/>
      <c r="CR634" s="87"/>
      <c r="CS634" s="87"/>
      <c r="CT634" s="87"/>
      <c r="CU634" s="87"/>
      <c r="CV634" s="87"/>
      <c r="CW634" s="87"/>
      <c r="CX634" s="87"/>
      <c r="CY634" s="87"/>
      <c r="CZ634" s="87"/>
      <c r="DA634" s="87"/>
      <c r="DB634" s="87"/>
      <c r="DC634" s="87"/>
      <c r="DD634" s="87"/>
      <c r="DE634" s="87"/>
      <c r="DF634" s="87"/>
      <c r="DG634" s="87"/>
      <c r="DH634" s="87"/>
      <c r="DI634" s="87"/>
      <c r="DJ634" s="87"/>
    </row>
    <row r="635" spans="21:114" ht="12.75" customHeight="1" x14ac:dyDescent="0.2"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  <c r="BD635" s="126"/>
      <c r="BE635" s="126"/>
      <c r="BF635" s="126"/>
      <c r="BG635" s="126"/>
      <c r="BH635" s="126"/>
      <c r="BI635" s="126"/>
      <c r="BJ635" s="126"/>
      <c r="BK635" s="126"/>
      <c r="BL635" s="126"/>
      <c r="BM635" s="126"/>
      <c r="BN635" s="126"/>
      <c r="BO635" s="126"/>
      <c r="BP635" s="126"/>
      <c r="BQ635" s="126"/>
      <c r="BR635" s="126"/>
      <c r="BS635" s="126"/>
      <c r="BT635" s="126"/>
      <c r="BU635" s="126"/>
      <c r="BV635" s="126"/>
      <c r="BW635" s="126"/>
      <c r="BX635" s="126"/>
      <c r="BY635" s="126"/>
      <c r="BZ635" s="126"/>
      <c r="CA635" s="126"/>
      <c r="CB635" s="126"/>
      <c r="CC635" s="126"/>
      <c r="CD635" s="126"/>
      <c r="CE635" s="126"/>
      <c r="CF635" s="126"/>
      <c r="CG635" s="126"/>
      <c r="CH635" s="126"/>
      <c r="CI635" s="126"/>
      <c r="CJ635" s="126"/>
      <c r="CK635" s="126"/>
      <c r="CL635" s="87"/>
      <c r="CM635" s="87"/>
      <c r="CN635" s="87"/>
      <c r="CO635" s="87"/>
      <c r="CP635" s="87"/>
      <c r="CQ635" s="87"/>
      <c r="CR635" s="87"/>
      <c r="CS635" s="87"/>
      <c r="CT635" s="87"/>
      <c r="CU635" s="87"/>
      <c r="CV635" s="87"/>
      <c r="CW635" s="87"/>
      <c r="CX635" s="87"/>
      <c r="CY635" s="87"/>
      <c r="CZ635" s="87"/>
      <c r="DA635" s="87"/>
      <c r="DB635" s="87"/>
      <c r="DC635" s="87"/>
      <c r="DD635" s="87"/>
      <c r="DE635" s="87"/>
      <c r="DF635" s="87"/>
      <c r="DG635" s="87"/>
      <c r="DH635" s="87"/>
      <c r="DI635" s="87"/>
      <c r="DJ635" s="87"/>
    </row>
    <row r="636" spans="21:114" ht="12.75" customHeight="1" x14ac:dyDescent="0.2"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  <c r="BD636" s="126"/>
      <c r="BE636" s="126"/>
      <c r="BF636" s="126"/>
      <c r="BG636" s="126"/>
      <c r="BH636" s="126"/>
      <c r="BI636" s="126"/>
      <c r="BJ636" s="126"/>
      <c r="BK636" s="126"/>
      <c r="BL636" s="126"/>
      <c r="BM636" s="126"/>
      <c r="BN636" s="126"/>
      <c r="BO636" s="126"/>
      <c r="BP636" s="126"/>
      <c r="BQ636" s="126"/>
      <c r="BR636" s="126"/>
      <c r="BS636" s="126"/>
      <c r="BT636" s="126"/>
      <c r="BU636" s="126"/>
      <c r="BV636" s="126"/>
      <c r="BW636" s="126"/>
      <c r="BX636" s="126"/>
      <c r="BY636" s="126"/>
      <c r="BZ636" s="126"/>
      <c r="CA636" s="126"/>
      <c r="CB636" s="126"/>
      <c r="CC636" s="126"/>
      <c r="CD636" s="126"/>
      <c r="CE636" s="126"/>
      <c r="CF636" s="126"/>
      <c r="CG636" s="126"/>
      <c r="CH636" s="126"/>
      <c r="CI636" s="126"/>
      <c r="CJ636" s="126"/>
      <c r="CK636" s="126"/>
      <c r="CL636" s="87"/>
      <c r="CM636" s="87"/>
      <c r="CN636" s="87"/>
      <c r="CO636" s="87"/>
      <c r="CP636" s="87"/>
      <c r="CQ636" s="87"/>
      <c r="CR636" s="87"/>
      <c r="CS636" s="87"/>
      <c r="CT636" s="87"/>
      <c r="CU636" s="87"/>
      <c r="CV636" s="87"/>
      <c r="CW636" s="87"/>
      <c r="CX636" s="87"/>
      <c r="CY636" s="87"/>
      <c r="CZ636" s="87"/>
      <c r="DA636" s="87"/>
      <c r="DB636" s="87"/>
      <c r="DC636" s="87"/>
      <c r="DD636" s="87"/>
      <c r="DE636" s="87"/>
      <c r="DF636" s="87"/>
      <c r="DG636" s="87"/>
      <c r="DH636" s="87"/>
      <c r="DI636" s="87"/>
      <c r="DJ636" s="87"/>
    </row>
    <row r="637" spans="21:114" ht="12.75" customHeight="1" x14ac:dyDescent="0.2"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  <c r="BD637" s="126"/>
      <c r="BE637" s="126"/>
      <c r="BF637" s="126"/>
      <c r="BG637" s="126"/>
      <c r="BH637" s="126"/>
      <c r="BI637" s="126"/>
      <c r="BJ637" s="126"/>
      <c r="BK637" s="126"/>
      <c r="BL637" s="126"/>
      <c r="BM637" s="126"/>
      <c r="BN637" s="126"/>
      <c r="BO637" s="126"/>
      <c r="BP637" s="126"/>
      <c r="BQ637" s="126"/>
      <c r="BR637" s="126"/>
      <c r="BS637" s="126"/>
      <c r="BT637" s="126"/>
      <c r="BU637" s="126"/>
      <c r="BV637" s="126"/>
      <c r="BW637" s="126"/>
      <c r="BX637" s="126"/>
      <c r="BY637" s="126"/>
      <c r="BZ637" s="126"/>
      <c r="CA637" s="126"/>
      <c r="CB637" s="126"/>
      <c r="CC637" s="126"/>
      <c r="CD637" s="126"/>
      <c r="CE637" s="126"/>
      <c r="CF637" s="126"/>
      <c r="CG637" s="126"/>
      <c r="CH637" s="126"/>
      <c r="CI637" s="126"/>
      <c r="CJ637" s="126"/>
      <c r="CK637" s="126"/>
      <c r="CL637" s="87"/>
      <c r="CM637" s="87"/>
      <c r="CN637" s="87"/>
      <c r="CO637" s="87"/>
      <c r="CP637" s="87"/>
      <c r="CQ637" s="87"/>
      <c r="CR637" s="87"/>
      <c r="CS637" s="87"/>
      <c r="CT637" s="87"/>
      <c r="CU637" s="87"/>
      <c r="CV637" s="87"/>
      <c r="CW637" s="87"/>
      <c r="CX637" s="87"/>
      <c r="CY637" s="87"/>
      <c r="CZ637" s="87"/>
      <c r="DA637" s="87"/>
      <c r="DB637" s="87"/>
      <c r="DC637" s="87"/>
      <c r="DD637" s="87"/>
      <c r="DE637" s="87"/>
      <c r="DF637" s="87"/>
      <c r="DG637" s="87"/>
      <c r="DH637" s="87"/>
      <c r="DI637" s="87"/>
      <c r="DJ637" s="87"/>
    </row>
    <row r="638" spans="21:114" ht="12.75" customHeight="1" x14ac:dyDescent="0.2"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  <c r="BD638" s="126"/>
      <c r="BE638" s="126"/>
      <c r="BF638" s="126"/>
      <c r="BG638" s="126"/>
      <c r="BH638" s="126"/>
      <c r="BI638" s="126"/>
      <c r="BJ638" s="126"/>
      <c r="BK638" s="126"/>
      <c r="BL638" s="126"/>
      <c r="BM638" s="126"/>
      <c r="BN638" s="126"/>
      <c r="BO638" s="126"/>
      <c r="BP638" s="126"/>
      <c r="BQ638" s="126"/>
      <c r="BR638" s="126"/>
      <c r="BS638" s="126"/>
      <c r="BT638" s="126"/>
      <c r="BU638" s="126"/>
      <c r="BV638" s="126"/>
      <c r="BW638" s="126"/>
      <c r="BX638" s="126"/>
      <c r="BY638" s="126"/>
      <c r="BZ638" s="126"/>
      <c r="CA638" s="126"/>
      <c r="CB638" s="126"/>
      <c r="CC638" s="126"/>
      <c r="CD638" s="126"/>
      <c r="CE638" s="126"/>
      <c r="CF638" s="126"/>
      <c r="CG638" s="126"/>
      <c r="CH638" s="126"/>
      <c r="CI638" s="126"/>
      <c r="CJ638" s="126"/>
      <c r="CK638" s="126"/>
      <c r="CL638" s="87"/>
      <c r="CM638" s="87"/>
      <c r="CN638" s="87"/>
      <c r="CO638" s="87"/>
      <c r="CP638" s="87"/>
      <c r="CQ638" s="87"/>
      <c r="CR638" s="87"/>
      <c r="CS638" s="87"/>
      <c r="CT638" s="87"/>
      <c r="CU638" s="87"/>
      <c r="CV638" s="87"/>
      <c r="CW638" s="87"/>
      <c r="CX638" s="87"/>
      <c r="CY638" s="87"/>
      <c r="CZ638" s="87"/>
      <c r="DA638" s="87"/>
      <c r="DB638" s="87"/>
      <c r="DC638" s="87"/>
      <c r="DD638" s="87"/>
      <c r="DE638" s="87"/>
      <c r="DF638" s="87"/>
      <c r="DG638" s="87"/>
      <c r="DH638" s="87"/>
      <c r="DI638" s="87"/>
      <c r="DJ638" s="87"/>
    </row>
    <row r="639" spans="21:114" ht="12.75" customHeight="1" x14ac:dyDescent="0.2"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  <c r="BD639" s="126"/>
      <c r="BE639" s="126"/>
      <c r="BF639" s="126"/>
      <c r="BG639" s="126"/>
      <c r="BH639" s="126"/>
      <c r="BI639" s="126"/>
      <c r="BJ639" s="126"/>
      <c r="BK639" s="126"/>
      <c r="BL639" s="126"/>
      <c r="BM639" s="126"/>
      <c r="BN639" s="126"/>
      <c r="BO639" s="126"/>
      <c r="BP639" s="126"/>
      <c r="BQ639" s="126"/>
      <c r="BR639" s="126"/>
      <c r="BS639" s="126"/>
      <c r="BT639" s="126"/>
      <c r="BU639" s="126"/>
      <c r="BV639" s="126"/>
      <c r="BW639" s="126"/>
      <c r="BX639" s="126"/>
      <c r="BY639" s="126"/>
      <c r="BZ639" s="126"/>
      <c r="CA639" s="126"/>
      <c r="CB639" s="126"/>
      <c r="CC639" s="126"/>
      <c r="CD639" s="126"/>
      <c r="CE639" s="126"/>
      <c r="CF639" s="126"/>
      <c r="CG639" s="126"/>
      <c r="CH639" s="126"/>
      <c r="CI639" s="126"/>
      <c r="CJ639" s="126"/>
      <c r="CK639" s="126"/>
      <c r="CL639" s="87"/>
      <c r="CM639" s="87"/>
      <c r="CN639" s="87"/>
      <c r="CO639" s="87"/>
      <c r="CP639" s="87"/>
      <c r="CQ639" s="87"/>
      <c r="CR639" s="87"/>
      <c r="CS639" s="87"/>
      <c r="CT639" s="87"/>
      <c r="CU639" s="87"/>
      <c r="CV639" s="87"/>
      <c r="CW639" s="87"/>
      <c r="CX639" s="87"/>
      <c r="CY639" s="87"/>
      <c r="CZ639" s="87"/>
      <c r="DA639" s="87"/>
      <c r="DB639" s="87"/>
      <c r="DC639" s="87"/>
      <c r="DD639" s="87"/>
      <c r="DE639" s="87"/>
      <c r="DF639" s="87"/>
      <c r="DG639" s="87"/>
      <c r="DH639" s="87"/>
      <c r="DI639" s="87"/>
      <c r="DJ639" s="87"/>
    </row>
    <row r="640" spans="21:114" ht="12.75" customHeight="1" x14ac:dyDescent="0.2"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  <c r="BD640" s="126"/>
      <c r="BE640" s="126"/>
      <c r="BF640" s="126"/>
      <c r="BG640" s="126"/>
      <c r="BH640" s="126"/>
      <c r="BI640" s="126"/>
      <c r="BJ640" s="126"/>
      <c r="BK640" s="126"/>
      <c r="BL640" s="126"/>
      <c r="BM640" s="126"/>
      <c r="BN640" s="126"/>
      <c r="BO640" s="126"/>
      <c r="BP640" s="126"/>
      <c r="BQ640" s="126"/>
      <c r="BR640" s="126"/>
      <c r="BS640" s="126"/>
      <c r="BT640" s="126"/>
      <c r="BU640" s="126"/>
      <c r="BV640" s="126"/>
      <c r="BW640" s="126"/>
      <c r="BX640" s="126"/>
      <c r="BY640" s="126"/>
      <c r="BZ640" s="126"/>
      <c r="CA640" s="126"/>
      <c r="CB640" s="126"/>
      <c r="CC640" s="126"/>
      <c r="CD640" s="126"/>
      <c r="CE640" s="126"/>
      <c r="CF640" s="126"/>
      <c r="CG640" s="126"/>
      <c r="CH640" s="126"/>
      <c r="CI640" s="126"/>
      <c r="CJ640" s="126"/>
      <c r="CK640" s="126"/>
      <c r="CL640" s="87"/>
      <c r="CM640" s="87"/>
      <c r="CN640" s="87"/>
      <c r="CO640" s="87"/>
      <c r="CP640" s="87"/>
      <c r="CQ640" s="87"/>
      <c r="CR640" s="87"/>
      <c r="CS640" s="87"/>
      <c r="CT640" s="87"/>
      <c r="CU640" s="87"/>
      <c r="CV640" s="87"/>
      <c r="CW640" s="87"/>
      <c r="CX640" s="87"/>
      <c r="CY640" s="87"/>
      <c r="CZ640" s="87"/>
      <c r="DA640" s="87"/>
      <c r="DB640" s="87"/>
      <c r="DC640" s="87"/>
      <c r="DD640" s="87"/>
      <c r="DE640" s="87"/>
      <c r="DF640" s="87"/>
      <c r="DG640" s="87"/>
      <c r="DH640" s="87"/>
      <c r="DI640" s="87"/>
      <c r="DJ640" s="87"/>
    </row>
    <row r="641" spans="21:114" ht="12.75" customHeight="1" x14ac:dyDescent="0.2"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  <c r="BD641" s="126"/>
      <c r="BE641" s="126"/>
      <c r="BF641" s="126"/>
      <c r="BG641" s="126"/>
      <c r="BH641" s="126"/>
      <c r="BI641" s="126"/>
      <c r="BJ641" s="126"/>
      <c r="BK641" s="126"/>
      <c r="BL641" s="126"/>
      <c r="BM641" s="126"/>
      <c r="BN641" s="126"/>
      <c r="BO641" s="126"/>
      <c r="BP641" s="126"/>
      <c r="BQ641" s="126"/>
      <c r="BR641" s="126"/>
      <c r="BS641" s="126"/>
      <c r="BT641" s="126"/>
      <c r="BU641" s="126"/>
      <c r="BV641" s="126"/>
      <c r="BW641" s="126"/>
      <c r="BX641" s="126"/>
      <c r="BY641" s="126"/>
      <c r="BZ641" s="126"/>
      <c r="CA641" s="126"/>
      <c r="CB641" s="126"/>
      <c r="CC641" s="126"/>
      <c r="CD641" s="126"/>
      <c r="CE641" s="126"/>
      <c r="CF641" s="126"/>
      <c r="CG641" s="126"/>
      <c r="CH641" s="126"/>
      <c r="CI641" s="126"/>
      <c r="CJ641" s="126"/>
      <c r="CK641" s="126"/>
      <c r="CL641" s="87"/>
      <c r="CM641" s="87"/>
      <c r="CN641" s="87"/>
      <c r="CO641" s="87"/>
      <c r="CP641" s="87"/>
      <c r="CQ641" s="87"/>
      <c r="CR641" s="87"/>
      <c r="CS641" s="87"/>
      <c r="CT641" s="87"/>
      <c r="CU641" s="87"/>
      <c r="CV641" s="87"/>
      <c r="CW641" s="87"/>
      <c r="CX641" s="87"/>
      <c r="CY641" s="87"/>
      <c r="CZ641" s="87"/>
      <c r="DA641" s="87"/>
      <c r="DB641" s="87"/>
      <c r="DC641" s="87"/>
      <c r="DD641" s="87"/>
      <c r="DE641" s="87"/>
      <c r="DF641" s="87"/>
      <c r="DG641" s="87"/>
      <c r="DH641" s="87"/>
      <c r="DI641" s="87"/>
      <c r="DJ641" s="87"/>
    </row>
    <row r="642" spans="21:114" ht="12.75" customHeight="1" x14ac:dyDescent="0.2"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  <c r="BD642" s="126"/>
      <c r="BE642" s="126"/>
      <c r="BF642" s="126"/>
      <c r="BG642" s="126"/>
      <c r="BH642" s="126"/>
      <c r="BI642" s="126"/>
      <c r="BJ642" s="126"/>
      <c r="BK642" s="126"/>
      <c r="BL642" s="126"/>
      <c r="BM642" s="126"/>
      <c r="BN642" s="126"/>
      <c r="BO642" s="126"/>
      <c r="BP642" s="126"/>
      <c r="BQ642" s="126"/>
      <c r="BR642" s="126"/>
      <c r="BS642" s="126"/>
      <c r="BT642" s="126"/>
      <c r="BU642" s="126"/>
      <c r="BV642" s="126"/>
      <c r="BW642" s="126"/>
      <c r="BX642" s="126"/>
      <c r="BY642" s="126"/>
      <c r="BZ642" s="126"/>
      <c r="CA642" s="126"/>
      <c r="CB642" s="126"/>
      <c r="CC642" s="126"/>
      <c r="CD642" s="126"/>
      <c r="CE642" s="126"/>
      <c r="CF642" s="126"/>
      <c r="CG642" s="126"/>
      <c r="CH642" s="126"/>
      <c r="CI642" s="126"/>
      <c r="CJ642" s="126"/>
      <c r="CK642" s="126"/>
      <c r="CL642" s="87"/>
      <c r="CM642" s="87"/>
      <c r="CN642" s="87"/>
      <c r="CO642" s="87"/>
      <c r="CP642" s="87"/>
      <c r="CQ642" s="87"/>
      <c r="CR642" s="87"/>
      <c r="CS642" s="87"/>
      <c r="CT642" s="87"/>
      <c r="CU642" s="87"/>
      <c r="CV642" s="87"/>
      <c r="CW642" s="87"/>
      <c r="CX642" s="87"/>
      <c r="CY642" s="87"/>
      <c r="CZ642" s="87"/>
      <c r="DA642" s="87"/>
      <c r="DB642" s="87"/>
      <c r="DC642" s="87"/>
      <c r="DD642" s="87"/>
      <c r="DE642" s="87"/>
      <c r="DF642" s="87"/>
      <c r="DG642" s="87"/>
      <c r="DH642" s="87"/>
      <c r="DI642" s="87"/>
      <c r="DJ642" s="87"/>
    </row>
    <row r="643" spans="21:114" ht="12.75" customHeight="1" x14ac:dyDescent="0.2"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  <c r="BD643" s="126"/>
      <c r="BE643" s="126"/>
      <c r="BF643" s="126"/>
      <c r="BG643" s="126"/>
      <c r="BH643" s="126"/>
      <c r="BI643" s="126"/>
      <c r="BJ643" s="126"/>
      <c r="BK643" s="126"/>
      <c r="BL643" s="126"/>
      <c r="BM643" s="126"/>
      <c r="BN643" s="126"/>
      <c r="BO643" s="126"/>
      <c r="BP643" s="126"/>
      <c r="BQ643" s="126"/>
      <c r="BR643" s="126"/>
      <c r="BS643" s="126"/>
      <c r="BT643" s="126"/>
      <c r="BU643" s="126"/>
      <c r="BV643" s="126"/>
      <c r="BW643" s="126"/>
      <c r="BX643" s="126"/>
      <c r="BY643" s="126"/>
      <c r="BZ643" s="126"/>
      <c r="CA643" s="126"/>
      <c r="CB643" s="126"/>
      <c r="CC643" s="126"/>
      <c r="CD643" s="126"/>
      <c r="CE643" s="126"/>
      <c r="CF643" s="126"/>
      <c r="CG643" s="126"/>
      <c r="CH643" s="126"/>
      <c r="CI643" s="126"/>
      <c r="CJ643" s="126"/>
      <c r="CK643" s="126"/>
      <c r="CL643" s="87"/>
      <c r="CM643" s="87"/>
      <c r="CN643" s="87"/>
      <c r="CO643" s="87"/>
      <c r="CP643" s="87"/>
      <c r="CQ643" s="87"/>
      <c r="CR643" s="87"/>
      <c r="CS643" s="87"/>
      <c r="CT643" s="87"/>
      <c r="CU643" s="87"/>
      <c r="CV643" s="87"/>
      <c r="CW643" s="87"/>
      <c r="CX643" s="87"/>
      <c r="CY643" s="87"/>
      <c r="CZ643" s="87"/>
      <c r="DA643" s="87"/>
      <c r="DB643" s="87"/>
      <c r="DC643" s="87"/>
      <c r="DD643" s="87"/>
      <c r="DE643" s="87"/>
      <c r="DF643" s="87"/>
      <c r="DG643" s="87"/>
      <c r="DH643" s="87"/>
      <c r="DI643" s="87"/>
      <c r="DJ643" s="87"/>
    </row>
    <row r="644" spans="21:114" ht="12.75" customHeight="1" x14ac:dyDescent="0.2"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  <c r="BD644" s="126"/>
      <c r="BE644" s="126"/>
      <c r="BF644" s="126"/>
      <c r="BG644" s="126"/>
      <c r="BH644" s="126"/>
      <c r="BI644" s="126"/>
      <c r="BJ644" s="126"/>
      <c r="BK644" s="126"/>
      <c r="BL644" s="126"/>
      <c r="BM644" s="126"/>
      <c r="BN644" s="126"/>
      <c r="BO644" s="126"/>
      <c r="BP644" s="126"/>
      <c r="BQ644" s="126"/>
      <c r="BR644" s="126"/>
      <c r="BS644" s="126"/>
      <c r="BT644" s="126"/>
      <c r="BU644" s="126"/>
      <c r="BV644" s="126"/>
      <c r="BW644" s="126"/>
      <c r="BX644" s="126"/>
      <c r="BY644" s="126"/>
      <c r="BZ644" s="126"/>
      <c r="CA644" s="126"/>
      <c r="CB644" s="126"/>
      <c r="CC644" s="126"/>
      <c r="CD644" s="126"/>
      <c r="CE644" s="126"/>
      <c r="CF644" s="126"/>
      <c r="CG644" s="126"/>
      <c r="CH644" s="126"/>
      <c r="CI644" s="126"/>
      <c r="CJ644" s="126"/>
      <c r="CK644" s="126"/>
      <c r="CL644" s="87"/>
      <c r="CM644" s="87"/>
      <c r="CN644" s="87"/>
      <c r="CO644" s="87"/>
      <c r="CP644" s="87"/>
      <c r="CQ644" s="87"/>
      <c r="CR644" s="87"/>
      <c r="CS644" s="87"/>
      <c r="CT644" s="87"/>
      <c r="CU644" s="87"/>
      <c r="CV644" s="87"/>
      <c r="CW644" s="87"/>
      <c r="CX644" s="87"/>
      <c r="CY644" s="87"/>
      <c r="CZ644" s="87"/>
      <c r="DA644" s="87"/>
      <c r="DB644" s="87"/>
      <c r="DC644" s="87"/>
      <c r="DD644" s="87"/>
      <c r="DE644" s="87"/>
      <c r="DF644" s="87"/>
      <c r="DG644" s="87"/>
      <c r="DH644" s="87"/>
      <c r="DI644" s="87"/>
      <c r="DJ644" s="87"/>
    </row>
    <row r="645" spans="21:114" ht="12.75" customHeight="1" x14ac:dyDescent="0.2"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  <c r="BD645" s="126"/>
      <c r="BE645" s="126"/>
      <c r="BF645" s="126"/>
      <c r="BG645" s="126"/>
      <c r="BH645" s="126"/>
      <c r="BI645" s="126"/>
      <c r="BJ645" s="126"/>
      <c r="BK645" s="126"/>
      <c r="BL645" s="126"/>
      <c r="BM645" s="126"/>
      <c r="BN645" s="126"/>
      <c r="BO645" s="126"/>
      <c r="BP645" s="126"/>
      <c r="BQ645" s="126"/>
      <c r="BR645" s="126"/>
      <c r="BS645" s="126"/>
      <c r="BT645" s="126"/>
      <c r="BU645" s="126"/>
      <c r="BV645" s="126"/>
      <c r="BW645" s="126"/>
      <c r="BX645" s="126"/>
      <c r="BY645" s="126"/>
      <c r="BZ645" s="126"/>
      <c r="CA645" s="126"/>
      <c r="CB645" s="126"/>
      <c r="CC645" s="126"/>
      <c r="CD645" s="126"/>
      <c r="CE645" s="126"/>
      <c r="CF645" s="126"/>
      <c r="CG645" s="126"/>
      <c r="CH645" s="126"/>
      <c r="CI645" s="126"/>
      <c r="CJ645" s="126"/>
      <c r="CK645" s="126"/>
      <c r="CL645" s="87"/>
      <c r="CM645" s="87"/>
      <c r="CN645" s="87"/>
      <c r="CO645" s="87"/>
      <c r="CP645" s="87"/>
      <c r="CQ645" s="87"/>
      <c r="CR645" s="87"/>
      <c r="CS645" s="87"/>
      <c r="CT645" s="87"/>
      <c r="CU645" s="87"/>
      <c r="CV645" s="87"/>
      <c r="CW645" s="87"/>
      <c r="CX645" s="87"/>
      <c r="CY645" s="87"/>
      <c r="CZ645" s="87"/>
      <c r="DA645" s="87"/>
      <c r="DB645" s="87"/>
      <c r="DC645" s="87"/>
      <c r="DD645" s="87"/>
      <c r="DE645" s="87"/>
      <c r="DF645" s="87"/>
      <c r="DG645" s="87"/>
      <c r="DH645" s="87"/>
      <c r="DI645" s="87"/>
      <c r="DJ645" s="87"/>
    </row>
    <row r="646" spans="21:114" ht="12.75" customHeight="1" x14ac:dyDescent="0.2"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  <c r="BD646" s="126"/>
      <c r="BE646" s="126"/>
      <c r="BF646" s="126"/>
      <c r="BG646" s="126"/>
      <c r="BH646" s="126"/>
      <c r="BI646" s="126"/>
      <c r="BJ646" s="126"/>
      <c r="BK646" s="126"/>
      <c r="BL646" s="126"/>
      <c r="BM646" s="126"/>
      <c r="BN646" s="126"/>
      <c r="BO646" s="126"/>
      <c r="BP646" s="126"/>
      <c r="BQ646" s="126"/>
      <c r="BR646" s="126"/>
      <c r="BS646" s="126"/>
      <c r="BT646" s="126"/>
      <c r="BU646" s="126"/>
      <c r="BV646" s="126"/>
      <c r="BW646" s="126"/>
      <c r="BX646" s="126"/>
      <c r="BY646" s="126"/>
      <c r="BZ646" s="126"/>
      <c r="CA646" s="126"/>
      <c r="CB646" s="126"/>
      <c r="CC646" s="126"/>
      <c r="CD646" s="126"/>
      <c r="CE646" s="126"/>
      <c r="CF646" s="126"/>
      <c r="CG646" s="126"/>
      <c r="CH646" s="126"/>
      <c r="CI646" s="126"/>
      <c r="CJ646" s="126"/>
      <c r="CK646" s="126"/>
      <c r="CL646" s="87"/>
      <c r="CM646" s="87"/>
      <c r="CN646" s="87"/>
      <c r="CO646" s="87"/>
      <c r="CP646" s="87"/>
      <c r="CQ646" s="87"/>
      <c r="CR646" s="87"/>
      <c r="CS646" s="87"/>
      <c r="CT646" s="87"/>
      <c r="CU646" s="87"/>
      <c r="CV646" s="87"/>
      <c r="CW646" s="87"/>
      <c r="CX646" s="87"/>
      <c r="CY646" s="87"/>
      <c r="CZ646" s="87"/>
      <c r="DA646" s="87"/>
      <c r="DB646" s="87"/>
      <c r="DC646" s="87"/>
      <c r="DD646" s="87"/>
      <c r="DE646" s="87"/>
      <c r="DF646" s="87"/>
      <c r="DG646" s="87"/>
      <c r="DH646" s="87"/>
      <c r="DI646" s="87"/>
      <c r="DJ646" s="87"/>
    </row>
    <row r="647" spans="21:114" ht="12.75" customHeight="1" x14ac:dyDescent="0.2"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  <c r="BD647" s="126"/>
      <c r="BE647" s="126"/>
      <c r="BF647" s="126"/>
      <c r="BG647" s="126"/>
      <c r="BH647" s="126"/>
      <c r="BI647" s="126"/>
      <c r="BJ647" s="126"/>
      <c r="BK647" s="126"/>
      <c r="BL647" s="126"/>
      <c r="BM647" s="126"/>
      <c r="BN647" s="126"/>
      <c r="BO647" s="126"/>
      <c r="BP647" s="126"/>
      <c r="BQ647" s="126"/>
      <c r="BR647" s="126"/>
      <c r="BS647" s="126"/>
      <c r="BT647" s="126"/>
      <c r="BU647" s="126"/>
      <c r="BV647" s="126"/>
      <c r="BW647" s="126"/>
      <c r="BX647" s="126"/>
      <c r="BY647" s="126"/>
      <c r="BZ647" s="126"/>
      <c r="CA647" s="126"/>
      <c r="CB647" s="126"/>
      <c r="CC647" s="126"/>
      <c r="CD647" s="126"/>
      <c r="CE647" s="126"/>
      <c r="CF647" s="126"/>
      <c r="CG647" s="126"/>
      <c r="CH647" s="126"/>
      <c r="CI647" s="126"/>
      <c r="CJ647" s="126"/>
      <c r="CK647" s="126"/>
      <c r="CL647" s="87"/>
      <c r="CM647" s="87"/>
      <c r="CN647" s="87"/>
      <c r="CO647" s="87"/>
      <c r="CP647" s="87"/>
      <c r="CQ647" s="87"/>
      <c r="CR647" s="87"/>
      <c r="CS647" s="87"/>
      <c r="CT647" s="87"/>
      <c r="CU647" s="87"/>
      <c r="CV647" s="87"/>
      <c r="CW647" s="87"/>
      <c r="CX647" s="87"/>
      <c r="CY647" s="87"/>
      <c r="CZ647" s="87"/>
      <c r="DA647" s="87"/>
      <c r="DB647" s="87"/>
      <c r="DC647" s="87"/>
      <c r="DD647" s="87"/>
      <c r="DE647" s="87"/>
      <c r="DF647" s="87"/>
      <c r="DG647" s="87"/>
      <c r="DH647" s="87"/>
      <c r="DI647" s="87"/>
      <c r="DJ647" s="87"/>
    </row>
    <row r="648" spans="21:114" ht="12.75" customHeight="1" x14ac:dyDescent="0.2"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  <c r="BD648" s="126"/>
      <c r="BE648" s="126"/>
      <c r="BF648" s="126"/>
      <c r="BG648" s="126"/>
      <c r="BH648" s="126"/>
      <c r="BI648" s="126"/>
      <c r="BJ648" s="126"/>
      <c r="BK648" s="126"/>
      <c r="BL648" s="126"/>
      <c r="BM648" s="126"/>
      <c r="BN648" s="126"/>
      <c r="BO648" s="126"/>
      <c r="BP648" s="126"/>
      <c r="BQ648" s="126"/>
      <c r="BR648" s="126"/>
      <c r="BS648" s="126"/>
      <c r="BT648" s="126"/>
      <c r="BU648" s="126"/>
      <c r="BV648" s="126"/>
      <c r="BW648" s="126"/>
      <c r="BX648" s="126"/>
      <c r="BY648" s="126"/>
      <c r="BZ648" s="126"/>
      <c r="CA648" s="126"/>
      <c r="CB648" s="126"/>
      <c r="CC648" s="126"/>
      <c r="CD648" s="126"/>
      <c r="CE648" s="126"/>
      <c r="CF648" s="126"/>
      <c r="CG648" s="126"/>
      <c r="CH648" s="126"/>
      <c r="CI648" s="126"/>
      <c r="CJ648" s="126"/>
      <c r="CK648" s="126"/>
      <c r="CL648" s="87"/>
      <c r="CM648" s="87"/>
      <c r="CN648" s="87"/>
      <c r="CO648" s="87"/>
      <c r="CP648" s="87"/>
      <c r="CQ648" s="87"/>
      <c r="CR648" s="87"/>
      <c r="CS648" s="87"/>
      <c r="CT648" s="87"/>
      <c r="CU648" s="87"/>
      <c r="CV648" s="87"/>
      <c r="CW648" s="87"/>
      <c r="CX648" s="87"/>
      <c r="CY648" s="87"/>
      <c r="CZ648" s="87"/>
      <c r="DA648" s="87"/>
      <c r="DB648" s="87"/>
      <c r="DC648" s="87"/>
      <c r="DD648" s="87"/>
      <c r="DE648" s="87"/>
      <c r="DF648" s="87"/>
      <c r="DG648" s="87"/>
      <c r="DH648" s="87"/>
      <c r="DI648" s="87"/>
      <c r="DJ648" s="87"/>
    </row>
    <row r="649" spans="21:114" ht="12.75" customHeight="1" x14ac:dyDescent="0.2"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  <c r="BD649" s="126"/>
      <c r="BE649" s="126"/>
      <c r="BF649" s="126"/>
      <c r="BG649" s="126"/>
      <c r="BH649" s="126"/>
      <c r="BI649" s="126"/>
      <c r="BJ649" s="126"/>
      <c r="BK649" s="126"/>
      <c r="BL649" s="126"/>
      <c r="BM649" s="126"/>
      <c r="BN649" s="126"/>
      <c r="BO649" s="126"/>
      <c r="BP649" s="126"/>
      <c r="BQ649" s="126"/>
      <c r="BR649" s="126"/>
      <c r="BS649" s="126"/>
      <c r="BT649" s="126"/>
      <c r="BU649" s="126"/>
      <c r="BV649" s="126"/>
      <c r="BW649" s="126"/>
      <c r="BX649" s="126"/>
      <c r="BY649" s="126"/>
      <c r="BZ649" s="126"/>
      <c r="CA649" s="126"/>
      <c r="CB649" s="126"/>
      <c r="CC649" s="126"/>
      <c r="CD649" s="126"/>
      <c r="CE649" s="126"/>
      <c r="CF649" s="126"/>
      <c r="CG649" s="126"/>
      <c r="CH649" s="126"/>
      <c r="CI649" s="126"/>
      <c r="CJ649" s="126"/>
      <c r="CK649" s="126"/>
      <c r="CL649" s="87"/>
      <c r="CM649" s="87"/>
      <c r="CN649" s="87"/>
      <c r="CO649" s="87"/>
      <c r="CP649" s="87"/>
      <c r="CQ649" s="87"/>
      <c r="CR649" s="87"/>
      <c r="CS649" s="87"/>
      <c r="CT649" s="87"/>
      <c r="CU649" s="87"/>
      <c r="CV649" s="87"/>
      <c r="CW649" s="87"/>
      <c r="CX649" s="87"/>
      <c r="CY649" s="87"/>
      <c r="CZ649" s="87"/>
      <c r="DA649" s="87"/>
      <c r="DB649" s="87"/>
      <c r="DC649" s="87"/>
      <c r="DD649" s="87"/>
      <c r="DE649" s="87"/>
      <c r="DF649" s="87"/>
      <c r="DG649" s="87"/>
      <c r="DH649" s="87"/>
      <c r="DI649" s="87"/>
      <c r="DJ649" s="87"/>
    </row>
    <row r="650" spans="21:114" ht="12.75" customHeight="1" x14ac:dyDescent="0.2"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  <c r="BD650" s="126"/>
      <c r="BE650" s="126"/>
      <c r="BF650" s="126"/>
      <c r="BG650" s="126"/>
      <c r="BH650" s="126"/>
      <c r="BI650" s="126"/>
      <c r="BJ650" s="126"/>
      <c r="BK650" s="126"/>
      <c r="BL650" s="126"/>
      <c r="BM650" s="126"/>
      <c r="BN650" s="126"/>
      <c r="BO650" s="126"/>
      <c r="BP650" s="126"/>
      <c r="BQ650" s="126"/>
      <c r="BR650" s="126"/>
      <c r="BS650" s="126"/>
      <c r="BT650" s="126"/>
      <c r="BU650" s="126"/>
      <c r="BV650" s="126"/>
      <c r="BW650" s="126"/>
      <c r="BX650" s="126"/>
      <c r="BY650" s="126"/>
      <c r="BZ650" s="126"/>
      <c r="CA650" s="126"/>
      <c r="CB650" s="126"/>
      <c r="CC650" s="126"/>
      <c r="CD650" s="126"/>
      <c r="CE650" s="126"/>
      <c r="CF650" s="126"/>
      <c r="CG650" s="126"/>
      <c r="CH650" s="126"/>
      <c r="CI650" s="126"/>
      <c r="CJ650" s="126"/>
      <c r="CK650" s="126"/>
      <c r="CL650" s="87"/>
      <c r="CM650" s="87"/>
      <c r="CN650" s="87"/>
      <c r="CO650" s="87"/>
      <c r="CP650" s="87"/>
      <c r="CQ650" s="87"/>
      <c r="CR650" s="87"/>
      <c r="CS650" s="87"/>
      <c r="CT650" s="87"/>
      <c r="CU650" s="87"/>
      <c r="CV650" s="87"/>
      <c r="CW650" s="87"/>
      <c r="CX650" s="87"/>
      <c r="CY650" s="87"/>
      <c r="CZ650" s="87"/>
      <c r="DA650" s="87"/>
      <c r="DB650" s="87"/>
      <c r="DC650" s="87"/>
      <c r="DD650" s="87"/>
      <c r="DE650" s="87"/>
      <c r="DF650" s="87"/>
      <c r="DG650" s="87"/>
      <c r="DH650" s="87"/>
      <c r="DI650" s="87"/>
      <c r="DJ650" s="87"/>
    </row>
    <row r="651" spans="21:114" ht="12.75" customHeight="1" x14ac:dyDescent="0.2"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  <c r="BD651" s="126"/>
      <c r="BE651" s="126"/>
      <c r="BF651" s="126"/>
      <c r="BG651" s="126"/>
      <c r="BH651" s="126"/>
      <c r="BI651" s="126"/>
      <c r="BJ651" s="126"/>
      <c r="BK651" s="126"/>
      <c r="BL651" s="126"/>
      <c r="BM651" s="126"/>
      <c r="BN651" s="126"/>
      <c r="BO651" s="126"/>
      <c r="BP651" s="126"/>
      <c r="BQ651" s="126"/>
      <c r="BR651" s="126"/>
      <c r="BS651" s="126"/>
      <c r="BT651" s="126"/>
      <c r="BU651" s="126"/>
      <c r="BV651" s="126"/>
      <c r="BW651" s="126"/>
      <c r="BX651" s="126"/>
      <c r="BY651" s="126"/>
      <c r="BZ651" s="126"/>
      <c r="CA651" s="126"/>
      <c r="CB651" s="126"/>
      <c r="CC651" s="126"/>
      <c r="CD651" s="126"/>
      <c r="CE651" s="126"/>
      <c r="CF651" s="126"/>
      <c r="CG651" s="126"/>
      <c r="CH651" s="126"/>
      <c r="CI651" s="126"/>
      <c r="CJ651" s="126"/>
      <c r="CK651" s="126"/>
      <c r="CL651" s="87"/>
      <c r="CM651" s="87"/>
      <c r="CN651" s="87"/>
      <c r="CO651" s="87"/>
      <c r="CP651" s="87"/>
      <c r="CQ651" s="87"/>
      <c r="CR651" s="87"/>
      <c r="CS651" s="87"/>
      <c r="CT651" s="87"/>
      <c r="CU651" s="87"/>
      <c r="CV651" s="87"/>
      <c r="CW651" s="87"/>
      <c r="CX651" s="87"/>
      <c r="CY651" s="87"/>
      <c r="CZ651" s="87"/>
      <c r="DA651" s="87"/>
      <c r="DB651" s="87"/>
      <c r="DC651" s="87"/>
      <c r="DD651" s="87"/>
      <c r="DE651" s="87"/>
      <c r="DF651" s="87"/>
      <c r="DG651" s="87"/>
      <c r="DH651" s="87"/>
      <c r="DI651" s="87"/>
      <c r="DJ651" s="87"/>
    </row>
    <row r="652" spans="21:114" ht="12.75" customHeight="1" x14ac:dyDescent="0.2"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  <c r="BD652" s="126"/>
      <c r="BE652" s="126"/>
      <c r="BF652" s="126"/>
      <c r="BG652" s="126"/>
      <c r="BH652" s="126"/>
      <c r="BI652" s="126"/>
      <c r="BJ652" s="126"/>
      <c r="BK652" s="126"/>
      <c r="BL652" s="126"/>
      <c r="BM652" s="126"/>
      <c r="BN652" s="126"/>
      <c r="BO652" s="126"/>
      <c r="BP652" s="126"/>
      <c r="BQ652" s="126"/>
      <c r="BR652" s="126"/>
      <c r="BS652" s="126"/>
      <c r="BT652" s="126"/>
      <c r="BU652" s="126"/>
      <c r="BV652" s="126"/>
      <c r="BW652" s="126"/>
      <c r="BX652" s="126"/>
      <c r="BY652" s="126"/>
      <c r="BZ652" s="126"/>
      <c r="CA652" s="126"/>
      <c r="CB652" s="126"/>
      <c r="CC652" s="126"/>
      <c r="CD652" s="126"/>
      <c r="CE652" s="126"/>
      <c r="CF652" s="126"/>
      <c r="CG652" s="126"/>
      <c r="CH652" s="126"/>
      <c r="CI652" s="126"/>
      <c r="CJ652" s="126"/>
      <c r="CK652" s="126"/>
      <c r="CL652" s="87"/>
      <c r="CM652" s="87"/>
      <c r="CN652" s="87"/>
      <c r="CO652" s="87"/>
      <c r="CP652" s="87"/>
      <c r="CQ652" s="87"/>
      <c r="CR652" s="87"/>
      <c r="CS652" s="87"/>
      <c r="CT652" s="87"/>
      <c r="CU652" s="87"/>
      <c r="CV652" s="87"/>
      <c r="CW652" s="87"/>
      <c r="CX652" s="87"/>
      <c r="CY652" s="87"/>
      <c r="CZ652" s="87"/>
      <c r="DA652" s="87"/>
      <c r="DB652" s="87"/>
      <c r="DC652" s="87"/>
      <c r="DD652" s="87"/>
      <c r="DE652" s="87"/>
      <c r="DF652" s="87"/>
      <c r="DG652" s="87"/>
      <c r="DH652" s="87"/>
      <c r="DI652" s="87"/>
      <c r="DJ652" s="87"/>
    </row>
    <row r="653" spans="21:114" ht="12.75" customHeight="1" x14ac:dyDescent="0.2"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  <c r="BD653" s="126"/>
      <c r="BE653" s="126"/>
      <c r="BF653" s="126"/>
      <c r="BG653" s="126"/>
      <c r="BH653" s="126"/>
      <c r="BI653" s="126"/>
      <c r="BJ653" s="126"/>
      <c r="BK653" s="126"/>
      <c r="BL653" s="126"/>
      <c r="BM653" s="126"/>
      <c r="BN653" s="126"/>
      <c r="BO653" s="126"/>
      <c r="BP653" s="126"/>
      <c r="BQ653" s="126"/>
      <c r="BR653" s="126"/>
      <c r="BS653" s="126"/>
      <c r="BT653" s="126"/>
      <c r="BU653" s="126"/>
      <c r="BV653" s="126"/>
      <c r="BW653" s="126"/>
      <c r="BX653" s="126"/>
      <c r="BY653" s="126"/>
      <c r="BZ653" s="126"/>
      <c r="CA653" s="126"/>
      <c r="CB653" s="126"/>
      <c r="CC653" s="126"/>
      <c r="CD653" s="126"/>
      <c r="CE653" s="126"/>
      <c r="CF653" s="126"/>
      <c r="CG653" s="126"/>
      <c r="CH653" s="126"/>
      <c r="CI653" s="126"/>
      <c r="CJ653" s="126"/>
      <c r="CK653" s="126"/>
      <c r="CL653" s="87"/>
      <c r="CM653" s="87"/>
      <c r="CN653" s="87"/>
      <c r="CO653" s="87"/>
      <c r="CP653" s="87"/>
      <c r="CQ653" s="87"/>
      <c r="CR653" s="87"/>
      <c r="CS653" s="87"/>
      <c r="CT653" s="87"/>
      <c r="CU653" s="87"/>
      <c r="CV653" s="87"/>
      <c r="CW653" s="87"/>
      <c r="CX653" s="87"/>
      <c r="CY653" s="87"/>
      <c r="CZ653" s="87"/>
      <c r="DA653" s="87"/>
      <c r="DB653" s="87"/>
      <c r="DC653" s="87"/>
      <c r="DD653" s="87"/>
      <c r="DE653" s="87"/>
      <c r="DF653" s="87"/>
      <c r="DG653" s="87"/>
      <c r="DH653" s="87"/>
      <c r="DI653" s="87"/>
      <c r="DJ653" s="87"/>
    </row>
    <row r="654" spans="21:114" ht="12.75" customHeight="1" x14ac:dyDescent="0.2"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  <c r="BD654" s="126"/>
      <c r="BE654" s="126"/>
      <c r="BF654" s="126"/>
      <c r="BG654" s="126"/>
      <c r="BH654" s="126"/>
      <c r="BI654" s="126"/>
      <c r="BJ654" s="126"/>
      <c r="BK654" s="126"/>
      <c r="BL654" s="126"/>
      <c r="BM654" s="126"/>
      <c r="BN654" s="126"/>
      <c r="BO654" s="126"/>
      <c r="BP654" s="126"/>
      <c r="BQ654" s="126"/>
      <c r="BR654" s="126"/>
      <c r="BS654" s="126"/>
      <c r="BT654" s="126"/>
      <c r="BU654" s="126"/>
      <c r="BV654" s="126"/>
      <c r="BW654" s="126"/>
      <c r="BX654" s="126"/>
      <c r="BY654" s="126"/>
      <c r="BZ654" s="126"/>
      <c r="CA654" s="126"/>
      <c r="CB654" s="126"/>
      <c r="CC654" s="126"/>
      <c r="CD654" s="126"/>
      <c r="CE654" s="126"/>
      <c r="CF654" s="126"/>
      <c r="CG654" s="126"/>
      <c r="CH654" s="126"/>
      <c r="CI654" s="126"/>
      <c r="CJ654" s="126"/>
      <c r="CK654" s="126"/>
      <c r="CL654" s="87"/>
      <c r="CM654" s="87"/>
      <c r="CN654" s="87"/>
      <c r="CO654" s="87"/>
      <c r="CP654" s="87"/>
      <c r="CQ654" s="87"/>
      <c r="CR654" s="87"/>
      <c r="CS654" s="87"/>
      <c r="CT654" s="87"/>
      <c r="CU654" s="87"/>
      <c r="CV654" s="87"/>
      <c r="CW654" s="87"/>
      <c r="CX654" s="87"/>
      <c r="CY654" s="87"/>
      <c r="CZ654" s="87"/>
      <c r="DA654" s="87"/>
      <c r="DB654" s="87"/>
      <c r="DC654" s="87"/>
      <c r="DD654" s="87"/>
      <c r="DE654" s="87"/>
      <c r="DF654" s="87"/>
      <c r="DG654" s="87"/>
      <c r="DH654" s="87"/>
      <c r="DI654" s="87"/>
      <c r="DJ654" s="87"/>
    </row>
    <row r="655" spans="21:114" ht="12.75" customHeight="1" x14ac:dyDescent="0.2"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  <c r="BD655" s="126"/>
      <c r="BE655" s="126"/>
      <c r="BF655" s="126"/>
      <c r="BG655" s="126"/>
      <c r="BH655" s="126"/>
      <c r="BI655" s="126"/>
      <c r="BJ655" s="126"/>
      <c r="BK655" s="126"/>
      <c r="BL655" s="126"/>
      <c r="BM655" s="126"/>
      <c r="BN655" s="126"/>
      <c r="BO655" s="126"/>
      <c r="BP655" s="126"/>
      <c r="BQ655" s="126"/>
      <c r="BR655" s="126"/>
      <c r="BS655" s="126"/>
      <c r="BT655" s="126"/>
      <c r="BU655" s="126"/>
      <c r="BV655" s="126"/>
      <c r="BW655" s="126"/>
      <c r="BX655" s="126"/>
      <c r="BY655" s="126"/>
      <c r="BZ655" s="126"/>
      <c r="CA655" s="126"/>
      <c r="CB655" s="126"/>
      <c r="CC655" s="126"/>
      <c r="CD655" s="126"/>
      <c r="CE655" s="126"/>
      <c r="CF655" s="126"/>
      <c r="CG655" s="126"/>
      <c r="CH655" s="126"/>
      <c r="CI655" s="126"/>
      <c r="CJ655" s="126"/>
      <c r="CK655" s="126"/>
      <c r="CL655" s="87"/>
      <c r="CM655" s="87"/>
      <c r="CN655" s="87"/>
      <c r="CO655" s="87"/>
      <c r="CP655" s="87"/>
      <c r="CQ655" s="87"/>
      <c r="CR655" s="87"/>
      <c r="CS655" s="87"/>
      <c r="CT655" s="87"/>
      <c r="CU655" s="87"/>
      <c r="CV655" s="87"/>
      <c r="CW655" s="87"/>
      <c r="CX655" s="87"/>
      <c r="CY655" s="87"/>
      <c r="CZ655" s="87"/>
      <c r="DA655" s="87"/>
      <c r="DB655" s="87"/>
      <c r="DC655" s="87"/>
      <c r="DD655" s="87"/>
      <c r="DE655" s="87"/>
      <c r="DF655" s="87"/>
      <c r="DG655" s="87"/>
      <c r="DH655" s="87"/>
      <c r="DI655" s="87"/>
      <c r="DJ655" s="87"/>
    </row>
    <row r="656" spans="21:114" ht="12.75" customHeight="1" x14ac:dyDescent="0.2"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  <c r="BD656" s="126"/>
      <c r="BE656" s="126"/>
      <c r="BF656" s="126"/>
      <c r="BG656" s="126"/>
      <c r="BH656" s="126"/>
      <c r="BI656" s="126"/>
      <c r="BJ656" s="126"/>
      <c r="BK656" s="126"/>
      <c r="BL656" s="126"/>
      <c r="BM656" s="126"/>
      <c r="BN656" s="126"/>
      <c r="BO656" s="126"/>
      <c r="BP656" s="126"/>
      <c r="BQ656" s="126"/>
      <c r="BR656" s="126"/>
      <c r="BS656" s="126"/>
      <c r="BT656" s="126"/>
      <c r="BU656" s="126"/>
      <c r="BV656" s="126"/>
      <c r="BW656" s="126"/>
      <c r="BX656" s="126"/>
      <c r="BY656" s="126"/>
      <c r="BZ656" s="126"/>
      <c r="CA656" s="126"/>
      <c r="CB656" s="126"/>
      <c r="CC656" s="126"/>
      <c r="CD656" s="126"/>
      <c r="CE656" s="126"/>
      <c r="CF656" s="126"/>
      <c r="CG656" s="126"/>
      <c r="CH656" s="126"/>
      <c r="CI656" s="126"/>
      <c r="CJ656" s="126"/>
      <c r="CK656" s="126"/>
      <c r="CL656" s="87"/>
      <c r="CM656" s="87"/>
      <c r="CN656" s="87"/>
      <c r="CO656" s="87"/>
      <c r="CP656" s="87"/>
      <c r="CQ656" s="87"/>
      <c r="CR656" s="87"/>
      <c r="CS656" s="87"/>
      <c r="CT656" s="87"/>
      <c r="CU656" s="87"/>
      <c r="CV656" s="87"/>
      <c r="CW656" s="87"/>
      <c r="CX656" s="87"/>
      <c r="CY656" s="87"/>
      <c r="CZ656" s="87"/>
      <c r="DA656" s="87"/>
      <c r="DB656" s="87"/>
      <c r="DC656" s="87"/>
      <c r="DD656" s="87"/>
      <c r="DE656" s="87"/>
      <c r="DF656" s="87"/>
      <c r="DG656" s="87"/>
      <c r="DH656" s="87"/>
      <c r="DI656" s="87"/>
      <c r="DJ656" s="87"/>
    </row>
    <row r="657" spans="21:114" ht="12.75" customHeight="1" x14ac:dyDescent="0.2"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  <c r="BD657" s="126"/>
      <c r="BE657" s="126"/>
      <c r="BF657" s="126"/>
      <c r="BG657" s="126"/>
      <c r="BH657" s="126"/>
      <c r="BI657" s="126"/>
      <c r="BJ657" s="126"/>
      <c r="BK657" s="126"/>
      <c r="BL657" s="126"/>
      <c r="BM657" s="126"/>
      <c r="BN657" s="126"/>
      <c r="BO657" s="126"/>
      <c r="BP657" s="126"/>
      <c r="BQ657" s="126"/>
      <c r="BR657" s="126"/>
      <c r="BS657" s="126"/>
      <c r="BT657" s="126"/>
      <c r="BU657" s="126"/>
      <c r="BV657" s="126"/>
      <c r="BW657" s="126"/>
      <c r="BX657" s="126"/>
      <c r="BY657" s="126"/>
      <c r="BZ657" s="126"/>
      <c r="CA657" s="126"/>
      <c r="CB657" s="126"/>
      <c r="CC657" s="126"/>
      <c r="CD657" s="126"/>
      <c r="CE657" s="126"/>
      <c r="CF657" s="126"/>
      <c r="CG657" s="126"/>
      <c r="CH657" s="126"/>
      <c r="CI657" s="126"/>
      <c r="CJ657" s="126"/>
      <c r="CK657" s="126"/>
      <c r="CL657" s="87"/>
      <c r="CM657" s="87"/>
      <c r="CN657" s="87"/>
      <c r="CO657" s="87"/>
      <c r="CP657" s="87"/>
      <c r="CQ657" s="87"/>
      <c r="CR657" s="87"/>
      <c r="CS657" s="87"/>
      <c r="CT657" s="87"/>
      <c r="CU657" s="87"/>
      <c r="CV657" s="87"/>
      <c r="CW657" s="87"/>
      <c r="CX657" s="87"/>
      <c r="CY657" s="87"/>
      <c r="CZ657" s="87"/>
      <c r="DA657" s="87"/>
      <c r="DB657" s="87"/>
      <c r="DC657" s="87"/>
      <c r="DD657" s="87"/>
      <c r="DE657" s="87"/>
      <c r="DF657" s="87"/>
      <c r="DG657" s="87"/>
      <c r="DH657" s="87"/>
      <c r="DI657" s="87"/>
      <c r="DJ657" s="87"/>
    </row>
    <row r="658" spans="21:114" ht="12.75" customHeight="1" x14ac:dyDescent="0.2"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  <c r="BD658" s="126"/>
      <c r="BE658" s="126"/>
      <c r="BF658" s="126"/>
      <c r="BG658" s="126"/>
      <c r="BH658" s="126"/>
      <c r="BI658" s="126"/>
      <c r="BJ658" s="126"/>
      <c r="BK658" s="126"/>
      <c r="BL658" s="126"/>
      <c r="BM658" s="126"/>
      <c r="BN658" s="126"/>
      <c r="BO658" s="126"/>
      <c r="BP658" s="126"/>
      <c r="BQ658" s="126"/>
      <c r="BR658" s="126"/>
      <c r="BS658" s="126"/>
      <c r="BT658" s="126"/>
      <c r="BU658" s="126"/>
      <c r="BV658" s="126"/>
      <c r="BW658" s="126"/>
      <c r="BX658" s="126"/>
      <c r="BY658" s="126"/>
      <c r="BZ658" s="126"/>
      <c r="CA658" s="126"/>
      <c r="CB658" s="126"/>
      <c r="CC658" s="126"/>
      <c r="CD658" s="126"/>
      <c r="CE658" s="126"/>
      <c r="CF658" s="126"/>
      <c r="CG658" s="126"/>
      <c r="CH658" s="126"/>
      <c r="CI658" s="126"/>
      <c r="CJ658" s="126"/>
      <c r="CK658" s="126"/>
      <c r="CL658" s="87"/>
      <c r="CM658" s="87"/>
      <c r="CN658" s="87"/>
      <c r="CO658" s="87"/>
      <c r="CP658" s="87"/>
      <c r="CQ658" s="87"/>
      <c r="CR658" s="87"/>
      <c r="CS658" s="87"/>
      <c r="CT658" s="87"/>
      <c r="CU658" s="87"/>
      <c r="CV658" s="87"/>
      <c r="CW658" s="87"/>
      <c r="CX658" s="87"/>
      <c r="CY658" s="87"/>
      <c r="CZ658" s="87"/>
      <c r="DA658" s="87"/>
      <c r="DB658" s="87"/>
      <c r="DC658" s="87"/>
      <c r="DD658" s="87"/>
      <c r="DE658" s="87"/>
      <c r="DF658" s="87"/>
      <c r="DG658" s="87"/>
      <c r="DH658" s="87"/>
      <c r="DI658" s="87"/>
      <c r="DJ658" s="87"/>
    </row>
    <row r="659" spans="21:114" ht="12.75" customHeight="1" x14ac:dyDescent="0.2"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  <c r="BD659" s="126"/>
      <c r="BE659" s="126"/>
      <c r="BF659" s="126"/>
      <c r="BG659" s="126"/>
      <c r="BH659" s="126"/>
      <c r="BI659" s="126"/>
      <c r="BJ659" s="126"/>
      <c r="BK659" s="126"/>
      <c r="BL659" s="126"/>
      <c r="BM659" s="126"/>
      <c r="BN659" s="126"/>
      <c r="BO659" s="126"/>
      <c r="BP659" s="126"/>
      <c r="BQ659" s="126"/>
      <c r="BR659" s="126"/>
      <c r="BS659" s="126"/>
      <c r="BT659" s="126"/>
      <c r="BU659" s="126"/>
      <c r="BV659" s="126"/>
      <c r="BW659" s="126"/>
      <c r="BX659" s="126"/>
      <c r="BY659" s="126"/>
      <c r="BZ659" s="126"/>
      <c r="CA659" s="126"/>
      <c r="CB659" s="126"/>
      <c r="CC659" s="126"/>
      <c r="CD659" s="126"/>
      <c r="CE659" s="126"/>
      <c r="CF659" s="126"/>
      <c r="CG659" s="126"/>
      <c r="CH659" s="126"/>
      <c r="CI659" s="126"/>
      <c r="CJ659" s="126"/>
      <c r="CK659" s="126"/>
      <c r="CL659" s="87"/>
      <c r="CM659" s="87"/>
      <c r="CN659" s="87"/>
      <c r="CO659" s="87"/>
      <c r="CP659" s="87"/>
      <c r="CQ659" s="87"/>
      <c r="CR659" s="87"/>
      <c r="CS659" s="87"/>
      <c r="CT659" s="87"/>
      <c r="CU659" s="87"/>
      <c r="CV659" s="87"/>
      <c r="CW659" s="87"/>
      <c r="CX659" s="87"/>
      <c r="CY659" s="87"/>
      <c r="CZ659" s="87"/>
      <c r="DA659" s="87"/>
      <c r="DB659" s="87"/>
      <c r="DC659" s="87"/>
      <c r="DD659" s="87"/>
      <c r="DE659" s="87"/>
      <c r="DF659" s="87"/>
      <c r="DG659" s="87"/>
      <c r="DH659" s="87"/>
      <c r="DI659" s="87"/>
      <c r="DJ659" s="87"/>
    </row>
    <row r="660" spans="21:114" ht="12.75" customHeight="1" x14ac:dyDescent="0.2"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  <c r="BD660" s="126"/>
      <c r="BE660" s="126"/>
      <c r="BF660" s="126"/>
      <c r="BG660" s="126"/>
      <c r="BH660" s="126"/>
      <c r="BI660" s="126"/>
      <c r="BJ660" s="126"/>
      <c r="BK660" s="126"/>
      <c r="BL660" s="126"/>
      <c r="BM660" s="126"/>
      <c r="BN660" s="126"/>
      <c r="BO660" s="126"/>
      <c r="BP660" s="126"/>
      <c r="BQ660" s="126"/>
      <c r="BR660" s="126"/>
      <c r="BS660" s="126"/>
      <c r="BT660" s="126"/>
      <c r="BU660" s="126"/>
      <c r="BV660" s="126"/>
      <c r="BW660" s="126"/>
      <c r="BX660" s="126"/>
      <c r="BY660" s="126"/>
      <c r="BZ660" s="126"/>
      <c r="CA660" s="126"/>
      <c r="CB660" s="126"/>
      <c r="CC660" s="126"/>
      <c r="CD660" s="126"/>
      <c r="CE660" s="126"/>
      <c r="CF660" s="126"/>
      <c r="CG660" s="126"/>
      <c r="CH660" s="126"/>
      <c r="CI660" s="126"/>
      <c r="CJ660" s="126"/>
      <c r="CK660" s="126"/>
      <c r="CL660" s="87"/>
      <c r="CM660" s="87"/>
      <c r="CN660" s="87"/>
      <c r="CO660" s="87"/>
      <c r="CP660" s="87"/>
      <c r="CQ660" s="87"/>
      <c r="CR660" s="87"/>
      <c r="CS660" s="87"/>
      <c r="CT660" s="87"/>
      <c r="CU660" s="87"/>
      <c r="CV660" s="87"/>
      <c r="CW660" s="87"/>
      <c r="CX660" s="87"/>
      <c r="CY660" s="87"/>
      <c r="CZ660" s="87"/>
      <c r="DA660" s="87"/>
      <c r="DB660" s="87"/>
      <c r="DC660" s="87"/>
      <c r="DD660" s="87"/>
      <c r="DE660" s="87"/>
      <c r="DF660" s="87"/>
      <c r="DG660" s="87"/>
      <c r="DH660" s="87"/>
      <c r="DI660" s="87"/>
      <c r="DJ660" s="87"/>
    </row>
    <row r="661" spans="21:114" ht="12.75" customHeight="1" x14ac:dyDescent="0.2"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  <c r="BD661" s="126"/>
      <c r="BE661" s="126"/>
      <c r="BF661" s="126"/>
      <c r="BG661" s="126"/>
      <c r="BH661" s="126"/>
      <c r="BI661" s="126"/>
      <c r="BJ661" s="126"/>
      <c r="BK661" s="126"/>
      <c r="BL661" s="126"/>
      <c r="BM661" s="126"/>
      <c r="BN661" s="126"/>
      <c r="BO661" s="126"/>
      <c r="BP661" s="126"/>
      <c r="BQ661" s="126"/>
      <c r="BR661" s="126"/>
      <c r="BS661" s="126"/>
      <c r="BT661" s="126"/>
      <c r="BU661" s="126"/>
      <c r="BV661" s="126"/>
      <c r="BW661" s="126"/>
      <c r="BX661" s="126"/>
      <c r="BY661" s="126"/>
      <c r="BZ661" s="126"/>
      <c r="CA661" s="126"/>
      <c r="CB661" s="126"/>
      <c r="CC661" s="126"/>
      <c r="CD661" s="126"/>
      <c r="CE661" s="126"/>
      <c r="CF661" s="126"/>
      <c r="CG661" s="126"/>
      <c r="CH661" s="126"/>
      <c r="CI661" s="126"/>
      <c r="CJ661" s="126"/>
      <c r="CK661" s="126"/>
      <c r="CL661" s="87"/>
      <c r="CM661" s="87"/>
      <c r="CN661" s="87"/>
      <c r="CO661" s="87"/>
      <c r="CP661" s="87"/>
      <c r="CQ661" s="87"/>
      <c r="CR661" s="87"/>
      <c r="CS661" s="87"/>
      <c r="CT661" s="87"/>
      <c r="CU661" s="87"/>
      <c r="CV661" s="87"/>
      <c r="CW661" s="87"/>
      <c r="CX661" s="87"/>
      <c r="CY661" s="87"/>
      <c r="CZ661" s="87"/>
      <c r="DA661" s="87"/>
      <c r="DB661" s="87"/>
      <c r="DC661" s="87"/>
      <c r="DD661" s="87"/>
      <c r="DE661" s="87"/>
      <c r="DF661" s="87"/>
      <c r="DG661" s="87"/>
      <c r="DH661" s="87"/>
      <c r="DI661" s="87"/>
      <c r="DJ661" s="87"/>
    </row>
    <row r="662" spans="21:114" ht="12.75" customHeight="1" x14ac:dyDescent="0.2"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  <c r="BD662" s="126"/>
      <c r="BE662" s="126"/>
      <c r="BF662" s="126"/>
      <c r="BG662" s="126"/>
      <c r="BH662" s="126"/>
      <c r="BI662" s="126"/>
      <c r="BJ662" s="126"/>
      <c r="BK662" s="126"/>
      <c r="BL662" s="126"/>
      <c r="BM662" s="126"/>
      <c r="BN662" s="126"/>
      <c r="BO662" s="126"/>
      <c r="BP662" s="126"/>
      <c r="BQ662" s="126"/>
      <c r="BR662" s="126"/>
      <c r="BS662" s="126"/>
      <c r="BT662" s="126"/>
      <c r="BU662" s="126"/>
      <c r="BV662" s="126"/>
      <c r="BW662" s="126"/>
      <c r="BX662" s="126"/>
      <c r="BY662" s="126"/>
      <c r="BZ662" s="126"/>
      <c r="CA662" s="126"/>
      <c r="CB662" s="126"/>
      <c r="CC662" s="126"/>
      <c r="CD662" s="126"/>
      <c r="CE662" s="126"/>
      <c r="CF662" s="126"/>
      <c r="CG662" s="126"/>
      <c r="CH662" s="126"/>
      <c r="CI662" s="126"/>
      <c r="CJ662" s="126"/>
      <c r="CK662" s="126"/>
      <c r="CL662" s="87"/>
      <c r="CM662" s="87"/>
      <c r="CN662" s="87"/>
      <c r="CO662" s="87"/>
      <c r="CP662" s="87"/>
      <c r="CQ662" s="87"/>
      <c r="CR662" s="87"/>
      <c r="CS662" s="87"/>
      <c r="CT662" s="87"/>
      <c r="CU662" s="87"/>
      <c r="CV662" s="87"/>
      <c r="CW662" s="87"/>
      <c r="CX662" s="87"/>
      <c r="CY662" s="87"/>
      <c r="CZ662" s="87"/>
      <c r="DA662" s="87"/>
      <c r="DB662" s="87"/>
      <c r="DC662" s="87"/>
      <c r="DD662" s="87"/>
      <c r="DE662" s="87"/>
      <c r="DF662" s="87"/>
      <c r="DG662" s="87"/>
      <c r="DH662" s="87"/>
      <c r="DI662" s="87"/>
      <c r="DJ662" s="87"/>
    </row>
    <row r="663" spans="21:114" ht="12.75" customHeight="1" x14ac:dyDescent="0.2"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  <c r="BD663" s="126"/>
      <c r="BE663" s="126"/>
      <c r="BF663" s="126"/>
      <c r="BG663" s="126"/>
      <c r="BH663" s="126"/>
      <c r="BI663" s="126"/>
      <c r="BJ663" s="126"/>
      <c r="BK663" s="126"/>
      <c r="BL663" s="126"/>
      <c r="BM663" s="126"/>
      <c r="BN663" s="126"/>
      <c r="BO663" s="126"/>
      <c r="BP663" s="126"/>
      <c r="BQ663" s="126"/>
      <c r="BR663" s="126"/>
      <c r="BS663" s="126"/>
      <c r="BT663" s="126"/>
      <c r="BU663" s="126"/>
      <c r="BV663" s="126"/>
      <c r="BW663" s="126"/>
      <c r="BX663" s="126"/>
      <c r="BY663" s="126"/>
      <c r="BZ663" s="126"/>
      <c r="CA663" s="126"/>
      <c r="CB663" s="126"/>
      <c r="CC663" s="126"/>
      <c r="CD663" s="126"/>
      <c r="CE663" s="126"/>
      <c r="CF663" s="126"/>
      <c r="CG663" s="126"/>
      <c r="CH663" s="126"/>
      <c r="CI663" s="126"/>
      <c r="CJ663" s="126"/>
      <c r="CK663" s="126"/>
      <c r="CL663" s="87"/>
      <c r="CM663" s="87"/>
      <c r="CN663" s="87"/>
      <c r="CO663" s="87"/>
      <c r="CP663" s="87"/>
      <c r="CQ663" s="87"/>
      <c r="CR663" s="87"/>
      <c r="CS663" s="87"/>
      <c r="CT663" s="87"/>
      <c r="CU663" s="87"/>
      <c r="CV663" s="87"/>
      <c r="CW663" s="87"/>
      <c r="CX663" s="87"/>
      <c r="CY663" s="87"/>
      <c r="CZ663" s="87"/>
      <c r="DA663" s="87"/>
      <c r="DB663" s="87"/>
      <c r="DC663" s="87"/>
      <c r="DD663" s="87"/>
      <c r="DE663" s="87"/>
      <c r="DF663" s="87"/>
      <c r="DG663" s="87"/>
      <c r="DH663" s="87"/>
      <c r="DI663" s="87"/>
      <c r="DJ663" s="87"/>
    </row>
    <row r="664" spans="21:114" ht="12.75" customHeight="1" x14ac:dyDescent="0.2"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  <c r="BD664" s="126"/>
      <c r="BE664" s="126"/>
      <c r="BF664" s="126"/>
      <c r="BG664" s="126"/>
      <c r="BH664" s="126"/>
      <c r="BI664" s="126"/>
      <c r="BJ664" s="126"/>
      <c r="BK664" s="126"/>
      <c r="BL664" s="126"/>
      <c r="BM664" s="126"/>
      <c r="BN664" s="126"/>
      <c r="BO664" s="126"/>
      <c r="BP664" s="126"/>
      <c r="BQ664" s="126"/>
      <c r="BR664" s="126"/>
      <c r="BS664" s="126"/>
      <c r="BT664" s="126"/>
      <c r="BU664" s="126"/>
      <c r="BV664" s="126"/>
      <c r="BW664" s="126"/>
      <c r="BX664" s="126"/>
      <c r="BY664" s="126"/>
      <c r="BZ664" s="126"/>
      <c r="CA664" s="126"/>
      <c r="CB664" s="126"/>
      <c r="CC664" s="126"/>
      <c r="CD664" s="126"/>
      <c r="CE664" s="126"/>
      <c r="CF664" s="126"/>
      <c r="CG664" s="126"/>
      <c r="CH664" s="126"/>
      <c r="CI664" s="126"/>
      <c r="CJ664" s="126"/>
      <c r="CK664" s="126"/>
      <c r="CL664" s="87"/>
      <c r="CM664" s="87"/>
      <c r="CN664" s="87"/>
      <c r="CO664" s="87"/>
      <c r="CP664" s="87"/>
      <c r="CQ664" s="87"/>
      <c r="CR664" s="87"/>
      <c r="CS664" s="87"/>
      <c r="CT664" s="87"/>
      <c r="CU664" s="87"/>
      <c r="CV664" s="87"/>
      <c r="CW664" s="87"/>
      <c r="CX664" s="87"/>
      <c r="CY664" s="87"/>
      <c r="CZ664" s="87"/>
      <c r="DA664" s="87"/>
      <c r="DB664" s="87"/>
      <c r="DC664" s="87"/>
      <c r="DD664" s="87"/>
      <c r="DE664" s="87"/>
      <c r="DF664" s="87"/>
      <c r="DG664" s="87"/>
      <c r="DH664" s="87"/>
      <c r="DI664" s="87"/>
      <c r="DJ664" s="87"/>
    </row>
    <row r="665" spans="21:114" ht="12.75" customHeight="1" x14ac:dyDescent="0.2"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  <c r="BD665" s="126"/>
      <c r="BE665" s="126"/>
      <c r="BF665" s="126"/>
      <c r="BG665" s="126"/>
      <c r="BH665" s="126"/>
      <c r="BI665" s="126"/>
      <c r="BJ665" s="126"/>
      <c r="BK665" s="126"/>
      <c r="BL665" s="126"/>
      <c r="BM665" s="126"/>
      <c r="BN665" s="126"/>
      <c r="BO665" s="126"/>
      <c r="BP665" s="126"/>
      <c r="BQ665" s="126"/>
      <c r="BR665" s="126"/>
      <c r="BS665" s="126"/>
      <c r="BT665" s="126"/>
      <c r="BU665" s="126"/>
      <c r="BV665" s="126"/>
      <c r="BW665" s="126"/>
      <c r="BX665" s="126"/>
      <c r="BY665" s="126"/>
      <c r="BZ665" s="126"/>
      <c r="CA665" s="126"/>
      <c r="CB665" s="126"/>
      <c r="CC665" s="126"/>
      <c r="CD665" s="126"/>
      <c r="CE665" s="126"/>
      <c r="CF665" s="126"/>
      <c r="CG665" s="126"/>
      <c r="CH665" s="126"/>
      <c r="CI665" s="126"/>
      <c r="CJ665" s="126"/>
      <c r="CK665" s="126"/>
      <c r="CL665" s="87"/>
      <c r="CM665" s="87"/>
      <c r="CN665" s="87"/>
      <c r="CO665" s="87"/>
      <c r="CP665" s="87"/>
      <c r="CQ665" s="87"/>
      <c r="CR665" s="87"/>
      <c r="CS665" s="87"/>
      <c r="CT665" s="87"/>
      <c r="CU665" s="87"/>
      <c r="CV665" s="87"/>
      <c r="CW665" s="87"/>
      <c r="CX665" s="87"/>
      <c r="CY665" s="87"/>
      <c r="CZ665" s="87"/>
      <c r="DA665" s="87"/>
      <c r="DB665" s="87"/>
      <c r="DC665" s="87"/>
      <c r="DD665" s="87"/>
      <c r="DE665" s="87"/>
      <c r="DF665" s="87"/>
      <c r="DG665" s="87"/>
      <c r="DH665" s="87"/>
      <c r="DI665" s="87"/>
      <c r="DJ665" s="87"/>
    </row>
    <row r="666" spans="21:114" ht="12.75" customHeight="1" x14ac:dyDescent="0.2"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  <c r="BD666" s="126"/>
      <c r="BE666" s="126"/>
      <c r="BF666" s="126"/>
      <c r="BG666" s="126"/>
      <c r="BH666" s="126"/>
      <c r="BI666" s="126"/>
      <c r="BJ666" s="126"/>
      <c r="BK666" s="126"/>
      <c r="BL666" s="126"/>
      <c r="BM666" s="126"/>
      <c r="BN666" s="126"/>
      <c r="BO666" s="126"/>
      <c r="BP666" s="126"/>
      <c r="BQ666" s="126"/>
      <c r="BR666" s="126"/>
      <c r="BS666" s="126"/>
      <c r="BT666" s="126"/>
      <c r="BU666" s="126"/>
      <c r="BV666" s="126"/>
      <c r="BW666" s="126"/>
      <c r="BX666" s="126"/>
      <c r="BY666" s="126"/>
      <c r="BZ666" s="126"/>
      <c r="CA666" s="126"/>
      <c r="CB666" s="126"/>
      <c r="CC666" s="126"/>
      <c r="CD666" s="126"/>
      <c r="CE666" s="126"/>
      <c r="CF666" s="126"/>
      <c r="CG666" s="126"/>
      <c r="CH666" s="126"/>
      <c r="CI666" s="126"/>
      <c r="CJ666" s="126"/>
      <c r="CK666" s="126"/>
      <c r="CL666" s="87"/>
      <c r="CM666" s="87"/>
      <c r="CN666" s="87"/>
      <c r="CO666" s="87"/>
      <c r="CP666" s="87"/>
      <c r="CQ666" s="87"/>
      <c r="CR666" s="87"/>
      <c r="CS666" s="87"/>
      <c r="CT666" s="87"/>
      <c r="CU666" s="87"/>
      <c r="CV666" s="87"/>
      <c r="CW666" s="87"/>
      <c r="CX666" s="87"/>
      <c r="CY666" s="87"/>
      <c r="CZ666" s="87"/>
      <c r="DA666" s="87"/>
      <c r="DB666" s="87"/>
      <c r="DC666" s="87"/>
      <c r="DD666" s="87"/>
      <c r="DE666" s="87"/>
      <c r="DF666" s="87"/>
      <c r="DG666" s="87"/>
      <c r="DH666" s="87"/>
      <c r="DI666" s="87"/>
      <c r="DJ666" s="87"/>
    </row>
    <row r="667" spans="21:114" ht="12.75" customHeight="1" x14ac:dyDescent="0.2"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  <c r="BD667" s="126"/>
      <c r="BE667" s="126"/>
      <c r="BF667" s="126"/>
      <c r="BG667" s="126"/>
      <c r="BH667" s="126"/>
      <c r="BI667" s="126"/>
      <c r="BJ667" s="126"/>
      <c r="BK667" s="126"/>
      <c r="BL667" s="126"/>
      <c r="BM667" s="126"/>
      <c r="BN667" s="126"/>
      <c r="BO667" s="126"/>
      <c r="BP667" s="126"/>
      <c r="BQ667" s="126"/>
      <c r="BR667" s="126"/>
      <c r="BS667" s="126"/>
      <c r="BT667" s="126"/>
      <c r="BU667" s="126"/>
      <c r="BV667" s="126"/>
      <c r="BW667" s="126"/>
      <c r="BX667" s="126"/>
      <c r="BY667" s="126"/>
      <c r="BZ667" s="126"/>
      <c r="CA667" s="126"/>
      <c r="CB667" s="126"/>
      <c r="CC667" s="126"/>
      <c r="CD667" s="126"/>
      <c r="CE667" s="126"/>
      <c r="CF667" s="126"/>
      <c r="CG667" s="126"/>
      <c r="CH667" s="126"/>
      <c r="CI667" s="126"/>
      <c r="CJ667" s="126"/>
      <c r="CK667" s="126"/>
      <c r="CL667" s="87"/>
      <c r="CM667" s="87"/>
      <c r="CN667" s="87"/>
      <c r="CO667" s="87"/>
      <c r="CP667" s="87"/>
      <c r="CQ667" s="87"/>
      <c r="CR667" s="87"/>
      <c r="CS667" s="87"/>
      <c r="CT667" s="87"/>
      <c r="CU667" s="87"/>
      <c r="CV667" s="87"/>
      <c r="CW667" s="87"/>
      <c r="CX667" s="87"/>
      <c r="CY667" s="87"/>
      <c r="CZ667" s="87"/>
      <c r="DA667" s="87"/>
      <c r="DB667" s="87"/>
      <c r="DC667" s="87"/>
      <c r="DD667" s="87"/>
      <c r="DE667" s="87"/>
      <c r="DF667" s="87"/>
      <c r="DG667" s="87"/>
      <c r="DH667" s="87"/>
      <c r="DI667" s="87"/>
      <c r="DJ667" s="87"/>
    </row>
    <row r="668" spans="21:114" ht="12.75" customHeight="1" x14ac:dyDescent="0.2"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  <c r="BD668" s="126"/>
      <c r="BE668" s="126"/>
      <c r="BF668" s="126"/>
      <c r="BG668" s="126"/>
      <c r="BH668" s="126"/>
      <c r="BI668" s="126"/>
      <c r="BJ668" s="126"/>
      <c r="BK668" s="126"/>
      <c r="BL668" s="126"/>
      <c r="BM668" s="126"/>
      <c r="BN668" s="126"/>
      <c r="BO668" s="126"/>
      <c r="BP668" s="126"/>
      <c r="BQ668" s="126"/>
      <c r="BR668" s="126"/>
      <c r="BS668" s="126"/>
      <c r="BT668" s="126"/>
      <c r="BU668" s="126"/>
      <c r="BV668" s="126"/>
      <c r="BW668" s="126"/>
      <c r="BX668" s="126"/>
      <c r="BY668" s="126"/>
      <c r="BZ668" s="126"/>
      <c r="CA668" s="126"/>
      <c r="CB668" s="126"/>
      <c r="CC668" s="126"/>
      <c r="CD668" s="126"/>
      <c r="CE668" s="126"/>
      <c r="CF668" s="126"/>
      <c r="CG668" s="126"/>
      <c r="CH668" s="126"/>
      <c r="CI668" s="126"/>
      <c r="CJ668" s="126"/>
      <c r="CK668" s="126"/>
      <c r="CL668" s="87"/>
      <c r="CM668" s="87"/>
      <c r="CN668" s="87"/>
      <c r="CO668" s="87"/>
      <c r="CP668" s="87"/>
      <c r="CQ668" s="87"/>
      <c r="CR668" s="87"/>
      <c r="CS668" s="87"/>
      <c r="CT668" s="87"/>
      <c r="CU668" s="87"/>
      <c r="CV668" s="87"/>
      <c r="CW668" s="87"/>
      <c r="CX668" s="87"/>
      <c r="CY668" s="87"/>
      <c r="CZ668" s="87"/>
      <c r="DA668" s="87"/>
      <c r="DB668" s="87"/>
      <c r="DC668" s="87"/>
      <c r="DD668" s="87"/>
      <c r="DE668" s="87"/>
      <c r="DF668" s="87"/>
      <c r="DG668" s="87"/>
      <c r="DH668" s="87"/>
      <c r="DI668" s="87"/>
      <c r="DJ668" s="87"/>
    </row>
    <row r="669" spans="21:114" ht="12.75" customHeight="1" x14ac:dyDescent="0.2"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  <c r="BD669" s="126"/>
      <c r="BE669" s="126"/>
      <c r="BF669" s="126"/>
      <c r="BG669" s="126"/>
      <c r="BH669" s="126"/>
      <c r="BI669" s="126"/>
      <c r="BJ669" s="126"/>
      <c r="BK669" s="126"/>
      <c r="BL669" s="126"/>
      <c r="BM669" s="126"/>
      <c r="BN669" s="126"/>
      <c r="BO669" s="126"/>
      <c r="BP669" s="126"/>
      <c r="BQ669" s="126"/>
      <c r="BR669" s="126"/>
      <c r="BS669" s="126"/>
      <c r="BT669" s="126"/>
      <c r="BU669" s="126"/>
      <c r="BV669" s="126"/>
      <c r="BW669" s="126"/>
      <c r="BX669" s="126"/>
      <c r="BY669" s="126"/>
      <c r="BZ669" s="126"/>
      <c r="CA669" s="126"/>
      <c r="CB669" s="126"/>
      <c r="CC669" s="126"/>
      <c r="CD669" s="126"/>
      <c r="CE669" s="126"/>
      <c r="CF669" s="126"/>
      <c r="CG669" s="126"/>
      <c r="CH669" s="126"/>
      <c r="CI669" s="126"/>
      <c r="CJ669" s="126"/>
      <c r="CK669" s="126"/>
      <c r="CL669" s="87"/>
      <c r="CM669" s="87"/>
      <c r="CN669" s="87"/>
      <c r="CO669" s="87"/>
      <c r="CP669" s="87"/>
      <c r="CQ669" s="87"/>
      <c r="CR669" s="87"/>
      <c r="CS669" s="87"/>
      <c r="CT669" s="87"/>
      <c r="CU669" s="87"/>
      <c r="CV669" s="87"/>
      <c r="CW669" s="87"/>
      <c r="CX669" s="87"/>
      <c r="CY669" s="87"/>
      <c r="CZ669" s="87"/>
      <c r="DA669" s="87"/>
      <c r="DB669" s="87"/>
      <c r="DC669" s="87"/>
      <c r="DD669" s="87"/>
      <c r="DE669" s="87"/>
      <c r="DF669" s="87"/>
      <c r="DG669" s="87"/>
      <c r="DH669" s="87"/>
      <c r="DI669" s="87"/>
      <c r="DJ669" s="87"/>
    </row>
    <row r="670" spans="21:114" ht="12.75" customHeight="1" x14ac:dyDescent="0.2"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  <c r="BD670" s="126"/>
      <c r="BE670" s="126"/>
      <c r="BF670" s="126"/>
      <c r="BG670" s="126"/>
      <c r="BH670" s="126"/>
      <c r="BI670" s="126"/>
      <c r="BJ670" s="126"/>
      <c r="BK670" s="126"/>
      <c r="BL670" s="126"/>
      <c r="BM670" s="126"/>
      <c r="BN670" s="126"/>
      <c r="BO670" s="126"/>
      <c r="BP670" s="126"/>
      <c r="BQ670" s="126"/>
      <c r="BR670" s="126"/>
      <c r="BS670" s="126"/>
      <c r="BT670" s="126"/>
      <c r="BU670" s="126"/>
      <c r="BV670" s="126"/>
      <c r="BW670" s="126"/>
      <c r="BX670" s="126"/>
      <c r="BY670" s="126"/>
      <c r="BZ670" s="126"/>
      <c r="CA670" s="126"/>
      <c r="CB670" s="126"/>
      <c r="CC670" s="126"/>
      <c r="CD670" s="126"/>
      <c r="CE670" s="126"/>
      <c r="CF670" s="126"/>
      <c r="CG670" s="126"/>
      <c r="CH670" s="126"/>
      <c r="CI670" s="126"/>
      <c r="CJ670" s="126"/>
      <c r="CK670" s="126"/>
      <c r="CL670" s="87"/>
      <c r="CM670" s="87"/>
      <c r="CN670" s="87"/>
      <c r="CO670" s="87"/>
      <c r="CP670" s="87"/>
      <c r="CQ670" s="87"/>
      <c r="CR670" s="87"/>
      <c r="CS670" s="87"/>
      <c r="CT670" s="87"/>
      <c r="CU670" s="87"/>
      <c r="CV670" s="87"/>
      <c r="CW670" s="87"/>
      <c r="CX670" s="87"/>
      <c r="CY670" s="87"/>
      <c r="CZ670" s="87"/>
      <c r="DA670" s="87"/>
      <c r="DB670" s="87"/>
      <c r="DC670" s="87"/>
      <c r="DD670" s="87"/>
      <c r="DE670" s="87"/>
      <c r="DF670" s="87"/>
      <c r="DG670" s="87"/>
      <c r="DH670" s="87"/>
      <c r="DI670" s="87"/>
      <c r="DJ670" s="87"/>
    </row>
    <row r="671" spans="21:114" ht="12.75" customHeight="1" x14ac:dyDescent="0.2"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  <c r="BD671" s="126"/>
      <c r="BE671" s="126"/>
      <c r="BF671" s="126"/>
      <c r="BG671" s="126"/>
      <c r="BH671" s="126"/>
      <c r="BI671" s="126"/>
      <c r="BJ671" s="126"/>
      <c r="BK671" s="126"/>
      <c r="BL671" s="126"/>
      <c r="BM671" s="126"/>
      <c r="BN671" s="126"/>
      <c r="BO671" s="126"/>
      <c r="BP671" s="126"/>
      <c r="BQ671" s="126"/>
      <c r="BR671" s="126"/>
      <c r="BS671" s="126"/>
      <c r="BT671" s="126"/>
      <c r="BU671" s="126"/>
      <c r="BV671" s="126"/>
      <c r="BW671" s="126"/>
      <c r="BX671" s="126"/>
      <c r="BY671" s="126"/>
      <c r="BZ671" s="126"/>
      <c r="CA671" s="126"/>
      <c r="CB671" s="126"/>
      <c r="CC671" s="126"/>
      <c r="CD671" s="126"/>
      <c r="CE671" s="126"/>
      <c r="CF671" s="126"/>
      <c r="CG671" s="126"/>
      <c r="CH671" s="126"/>
      <c r="CI671" s="126"/>
      <c r="CJ671" s="126"/>
      <c r="CK671" s="126"/>
      <c r="CL671" s="87"/>
      <c r="CM671" s="87"/>
      <c r="CN671" s="87"/>
      <c r="CO671" s="87"/>
      <c r="CP671" s="87"/>
      <c r="CQ671" s="87"/>
      <c r="CR671" s="87"/>
      <c r="CS671" s="87"/>
      <c r="CT671" s="87"/>
      <c r="CU671" s="87"/>
      <c r="CV671" s="87"/>
      <c r="CW671" s="87"/>
      <c r="CX671" s="87"/>
      <c r="CY671" s="87"/>
      <c r="CZ671" s="87"/>
      <c r="DA671" s="87"/>
      <c r="DB671" s="87"/>
      <c r="DC671" s="87"/>
      <c r="DD671" s="87"/>
      <c r="DE671" s="87"/>
      <c r="DF671" s="87"/>
      <c r="DG671" s="87"/>
      <c r="DH671" s="87"/>
      <c r="DI671" s="87"/>
      <c r="DJ671" s="87"/>
    </row>
    <row r="672" spans="21:114" ht="12.75" customHeight="1" x14ac:dyDescent="0.2"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  <c r="BD672" s="126"/>
      <c r="BE672" s="126"/>
      <c r="BF672" s="126"/>
      <c r="BG672" s="126"/>
      <c r="BH672" s="126"/>
      <c r="BI672" s="126"/>
      <c r="BJ672" s="126"/>
      <c r="BK672" s="126"/>
      <c r="BL672" s="126"/>
      <c r="BM672" s="126"/>
      <c r="BN672" s="126"/>
      <c r="BO672" s="126"/>
      <c r="BP672" s="126"/>
      <c r="BQ672" s="126"/>
      <c r="BR672" s="126"/>
      <c r="BS672" s="126"/>
      <c r="BT672" s="126"/>
      <c r="BU672" s="126"/>
      <c r="BV672" s="126"/>
      <c r="BW672" s="126"/>
      <c r="BX672" s="126"/>
      <c r="BY672" s="126"/>
      <c r="BZ672" s="126"/>
      <c r="CA672" s="126"/>
      <c r="CB672" s="126"/>
      <c r="CC672" s="126"/>
      <c r="CD672" s="126"/>
      <c r="CE672" s="126"/>
      <c r="CF672" s="126"/>
      <c r="CG672" s="126"/>
      <c r="CH672" s="126"/>
      <c r="CI672" s="126"/>
      <c r="CJ672" s="126"/>
      <c r="CK672" s="126"/>
      <c r="CL672" s="87"/>
      <c r="CM672" s="87"/>
      <c r="CN672" s="87"/>
      <c r="CO672" s="87"/>
      <c r="CP672" s="87"/>
      <c r="CQ672" s="87"/>
      <c r="CR672" s="87"/>
      <c r="CS672" s="87"/>
      <c r="CT672" s="87"/>
      <c r="CU672" s="87"/>
      <c r="CV672" s="87"/>
      <c r="CW672" s="87"/>
      <c r="CX672" s="87"/>
      <c r="CY672" s="87"/>
      <c r="CZ672" s="87"/>
      <c r="DA672" s="87"/>
      <c r="DB672" s="87"/>
      <c r="DC672" s="87"/>
      <c r="DD672" s="87"/>
      <c r="DE672" s="87"/>
      <c r="DF672" s="87"/>
      <c r="DG672" s="87"/>
      <c r="DH672" s="87"/>
      <c r="DI672" s="87"/>
      <c r="DJ672" s="87"/>
    </row>
    <row r="673" spans="21:114" ht="12.75" customHeight="1" x14ac:dyDescent="0.2"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  <c r="BD673" s="126"/>
      <c r="BE673" s="126"/>
      <c r="BF673" s="126"/>
      <c r="BG673" s="126"/>
      <c r="BH673" s="126"/>
      <c r="BI673" s="126"/>
      <c r="BJ673" s="126"/>
      <c r="BK673" s="126"/>
      <c r="BL673" s="126"/>
      <c r="BM673" s="126"/>
      <c r="BN673" s="126"/>
      <c r="BO673" s="126"/>
      <c r="BP673" s="126"/>
      <c r="BQ673" s="126"/>
      <c r="BR673" s="126"/>
      <c r="BS673" s="126"/>
      <c r="BT673" s="126"/>
      <c r="BU673" s="126"/>
      <c r="BV673" s="126"/>
      <c r="BW673" s="126"/>
      <c r="BX673" s="126"/>
      <c r="BY673" s="126"/>
      <c r="BZ673" s="126"/>
      <c r="CA673" s="126"/>
      <c r="CB673" s="126"/>
      <c r="CC673" s="126"/>
      <c r="CD673" s="126"/>
      <c r="CE673" s="126"/>
      <c r="CF673" s="126"/>
      <c r="CG673" s="126"/>
      <c r="CH673" s="126"/>
      <c r="CI673" s="126"/>
      <c r="CJ673" s="126"/>
      <c r="CK673" s="126"/>
      <c r="CL673" s="87"/>
      <c r="CM673" s="87"/>
      <c r="CN673" s="87"/>
      <c r="CO673" s="87"/>
      <c r="CP673" s="87"/>
      <c r="CQ673" s="87"/>
      <c r="CR673" s="87"/>
      <c r="CS673" s="87"/>
      <c r="CT673" s="87"/>
      <c r="CU673" s="87"/>
      <c r="CV673" s="87"/>
      <c r="CW673" s="87"/>
      <c r="CX673" s="87"/>
      <c r="CY673" s="87"/>
      <c r="CZ673" s="87"/>
      <c r="DA673" s="87"/>
      <c r="DB673" s="87"/>
      <c r="DC673" s="87"/>
      <c r="DD673" s="87"/>
      <c r="DE673" s="87"/>
      <c r="DF673" s="87"/>
      <c r="DG673" s="87"/>
      <c r="DH673" s="87"/>
      <c r="DI673" s="87"/>
      <c r="DJ673" s="87"/>
    </row>
    <row r="674" spans="21:114" ht="12.75" customHeight="1" x14ac:dyDescent="0.2"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  <c r="BD674" s="126"/>
      <c r="BE674" s="126"/>
      <c r="BF674" s="126"/>
      <c r="BG674" s="126"/>
      <c r="BH674" s="126"/>
      <c r="BI674" s="126"/>
      <c r="BJ674" s="126"/>
      <c r="BK674" s="126"/>
      <c r="BL674" s="126"/>
      <c r="BM674" s="126"/>
      <c r="BN674" s="126"/>
      <c r="BO674" s="126"/>
      <c r="BP674" s="126"/>
      <c r="BQ674" s="126"/>
      <c r="BR674" s="126"/>
      <c r="BS674" s="126"/>
      <c r="BT674" s="126"/>
      <c r="BU674" s="126"/>
      <c r="BV674" s="126"/>
      <c r="BW674" s="126"/>
      <c r="BX674" s="126"/>
      <c r="BY674" s="126"/>
      <c r="BZ674" s="126"/>
      <c r="CA674" s="126"/>
      <c r="CB674" s="126"/>
      <c r="CC674" s="126"/>
      <c r="CD674" s="126"/>
      <c r="CE674" s="126"/>
      <c r="CF674" s="126"/>
      <c r="CG674" s="126"/>
      <c r="CH674" s="126"/>
      <c r="CI674" s="126"/>
      <c r="CJ674" s="126"/>
      <c r="CK674" s="126"/>
      <c r="CL674" s="87"/>
      <c r="CM674" s="87"/>
      <c r="CN674" s="87"/>
      <c r="CO674" s="87"/>
      <c r="CP674" s="87"/>
      <c r="CQ674" s="87"/>
      <c r="CR674" s="87"/>
      <c r="CS674" s="87"/>
      <c r="CT674" s="87"/>
      <c r="CU674" s="87"/>
      <c r="CV674" s="87"/>
      <c r="CW674" s="87"/>
      <c r="CX674" s="87"/>
      <c r="CY674" s="87"/>
      <c r="CZ674" s="87"/>
      <c r="DA674" s="87"/>
      <c r="DB674" s="87"/>
      <c r="DC674" s="87"/>
      <c r="DD674" s="87"/>
      <c r="DE674" s="87"/>
      <c r="DF674" s="87"/>
      <c r="DG674" s="87"/>
      <c r="DH674" s="87"/>
      <c r="DI674" s="87"/>
      <c r="DJ674" s="87"/>
    </row>
    <row r="675" spans="21:114" ht="12.75" customHeight="1" x14ac:dyDescent="0.2"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  <c r="BD675" s="126"/>
      <c r="BE675" s="126"/>
      <c r="BF675" s="126"/>
      <c r="BG675" s="126"/>
      <c r="BH675" s="126"/>
      <c r="BI675" s="126"/>
      <c r="BJ675" s="126"/>
      <c r="BK675" s="126"/>
      <c r="BL675" s="126"/>
      <c r="BM675" s="126"/>
      <c r="BN675" s="126"/>
      <c r="BO675" s="126"/>
      <c r="BP675" s="126"/>
      <c r="BQ675" s="126"/>
      <c r="BR675" s="126"/>
      <c r="BS675" s="126"/>
      <c r="BT675" s="126"/>
      <c r="BU675" s="126"/>
      <c r="BV675" s="126"/>
      <c r="BW675" s="126"/>
      <c r="BX675" s="126"/>
      <c r="BY675" s="126"/>
      <c r="BZ675" s="126"/>
      <c r="CA675" s="126"/>
      <c r="CB675" s="126"/>
      <c r="CC675" s="126"/>
      <c r="CD675" s="126"/>
      <c r="CE675" s="126"/>
      <c r="CF675" s="126"/>
      <c r="CG675" s="126"/>
      <c r="CH675" s="126"/>
      <c r="CI675" s="126"/>
      <c r="CJ675" s="126"/>
      <c r="CK675" s="126"/>
      <c r="CL675" s="87"/>
      <c r="CM675" s="87"/>
      <c r="CN675" s="87"/>
      <c r="CO675" s="87"/>
      <c r="CP675" s="87"/>
      <c r="CQ675" s="87"/>
      <c r="CR675" s="87"/>
      <c r="CS675" s="87"/>
      <c r="CT675" s="87"/>
      <c r="CU675" s="87"/>
      <c r="CV675" s="87"/>
      <c r="CW675" s="87"/>
      <c r="CX675" s="87"/>
      <c r="CY675" s="87"/>
      <c r="CZ675" s="87"/>
      <c r="DA675" s="87"/>
      <c r="DB675" s="87"/>
      <c r="DC675" s="87"/>
      <c r="DD675" s="87"/>
      <c r="DE675" s="87"/>
      <c r="DF675" s="87"/>
      <c r="DG675" s="87"/>
      <c r="DH675" s="87"/>
      <c r="DI675" s="87"/>
      <c r="DJ675" s="87"/>
    </row>
    <row r="676" spans="21:114" ht="12.75" customHeight="1" x14ac:dyDescent="0.2"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  <c r="BD676" s="126"/>
      <c r="BE676" s="126"/>
      <c r="BF676" s="126"/>
      <c r="BG676" s="126"/>
      <c r="BH676" s="126"/>
      <c r="BI676" s="126"/>
      <c r="BJ676" s="126"/>
      <c r="BK676" s="126"/>
      <c r="BL676" s="126"/>
      <c r="BM676" s="126"/>
      <c r="BN676" s="126"/>
      <c r="BO676" s="126"/>
      <c r="BP676" s="126"/>
      <c r="BQ676" s="126"/>
      <c r="BR676" s="126"/>
      <c r="BS676" s="126"/>
      <c r="BT676" s="126"/>
      <c r="BU676" s="126"/>
      <c r="BV676" s="126"/>
      <c r="BW676" s="126"/>
      <c r="BX676" s="126"/>
      <c r="BY676" s="126"/>
      <c r="BZ676" s="126"/>
      <c r="CA676" s="126"/>
      <c r="CB676" s="126"/>
      <c r="CC676" s="126"/>
      <c r="CD676" s="126"/>
      <c r="CE676" s="126"/>
      <c r="CF676" s="126"/>
      <c r="CG676" s="126"/>
      <c r="CH676" s="126"/>
      <c r="CI676" s="126"/>
      <c r="CJ676" s="126"/>
      <c r="CK676" s="126"/>
      <c r="CL676" s="87"/>
      <c r="CM676" s="87"/>
      <c r="CN676" s="87"/>
      <c r="CO676" s="87"/>
      <c r="CP676" s="87"/>
      <c r="CQ676" s="87"/>
      <c r="CR676" s="87"/>
      <c r="CS676" s="87"/>
      <c r="CT676" s="87"/>
      <c r="CU676" s="87"/>
      <c r="CV676" s="87"/>
      <c r="CW676" s="87"/>
      <c r="CX676" s="87"/>
      <c r="CY676" s="87"/>
      <c r="CZ676" s="87"/>
      <c r="DA676" s="87"/>
      <c r="DB676" s="87"/>
      <c r="DC676" s="87"/>
      <c r="DD676" s="87"/>
      <c r="DE676" s="87"/>
      <c r="DF676" s="87"/>
      <c r="DG676" s="87"/>
      <c r="DH676" s="87"/>
      <c r="DI676" s="87"/>
      <c r="DJ676" s="87"/>
    </row>
    <row r="677" spans="21:114" ht="12.75" customHeight="1" x14ac:dyDescent="0.2"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  <c r="BD677" s="126"/>
      <c r="BE677" s="126"/>
      <c r="BF677" s="126"/>
      <c r="BG677" s="126"/>
      <c r="BH677" s="126"/>
      <c r="BI677" s="126"/>
      <c r="BJ677" s="126"/>
      <c r="BK677" s="126"/>
      <c r="BL677" s="126"/>
      <c r="BM677" s="126"/>
      <c r="BN677" s="126"/>
      <c r="BO677" s="126"/>
      <c r="BP677" s="126"/>
      <c r="BQ677" s="126"/>
      <c r="BR677" s="126"/>
      <c r="BS677" s="126"/>
      <c r="BT677" s="126"/>
      <c r="BU677" s="126"/>
      <c r="BV677" s="126"/>
      <c r="BW677" s="126"/>
      <c r="BX677" s="126"/>
      <c r="BY677" s="126"/>
      <c r="BZ677" s="126"/>
      <c r="CA677" s="126"/>
      <c r="CB677" s="126"/>
      <c r="CC677" s="126"/>
      <c r="CD677" s="126"/>
      <c r="CE677" s="126"/>
      <c r="CF677" s="126"/>
      <c r="CG677" s="126"/>
      <c r="CH677" s="126"/>
      <c r="CI677" s="126"/>
      <c r="CJ677" s="126"/>
      <c r="CK677" s="126"/>
      <c r="CL677" s="87"/>
      <c r="CM677" s="87"/>
      <c r="CN677" s="87"/>
      <c r="CO677" s="87"/>
      <c r="CP677" s="87"/>
      <c r="CQ677" s="87"/>
      <c r="CR677" s="87"/>
      <c r="CS677" s="87"/>
      <c r="CT677" s="87"/>
      <c r="CU677" s="87"/>
      <c r="CV677" s="87"/>
      <c r="CW677" s="87"/>
      <c r="CX677" s="87"/>
      <c r="CY677" s="87"/>
      <c r="CZ677" s="87"/>
      <c r="DA677" s="87"/>
      <c r="DB677" s="87"/>
      <c r="DC677" s="87"/>
      <c r="DD677" s="87"/>
      <c r="DE677" s="87"/>
      <c r="DF677" s="87"/>
      <c r="DG677" s="87"/>
      <c r="DH677" s="87"/>
      <c r="DI677" s="87"/>
      <c r="DJ677" s="87"/>
    </row>
    <row r="678" spans="21:114" ht="12.75" customHeight="1" x14ac:dyDescent="0.2"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  <c r="BF678" s="126"/>
      <c r="BG678" s="126"/>
      <c r="BH678" s="126"/>
      <c r="BI678" s="126"/>
      <c r="BJ678" s="126"/>
      <c r="BK678" s="126"/>
      <c r="BL678" s="126"/>
      <c r="BM678" s="126"/>
      <c r="BN678" s="126"/>
      <c r="BO678" s="126"/>
      <c r="BP678" s="126"/>
      <c r="BQ678" s="126"/>
      <c r="BR678" s="126"/>
      <c r="BS678" s="126"/>
      <c r="BT678" s="126"/>
      <c r="BU678" s="126"/>
      <c r="BV678" s="126"/>
      <c r="BW678" s="126"/>
      <c r="BX678" s="126"/>
      <c r="BY678" s="126"/>
      <c r="BZ678" s="126"/>
      <c r="CA678" s="126"/>
      <c r="CB678" s="126"/>
      <c r="CC678" s="126"/>
      <c r="CD678" s="126"/>
      <c r="CE678" s="126"/>
      <c r="CF678" s="126"/>
      <c r="CG678" s="126"/>
      <c r="CH678" s="126"/>
      <c r="CI678" s="126"/>
      <c r="CJ678" s="126"/>
      <c r="CK678" s="126"/>
      <c r="CL678" s="87"/>
      <c r="CM678" s="87"/>
      <c r="CN678" s="87"/>
      <c r="CO678" s="87"/>
      <c r="CP678" s="87"/>
      <c r="CQ678" s="87"/>
      <c r="CR678" s="87"/>
      <c r="CS678" s="87"/>
      <c r="CT678" s="87"/>
      <c r="CU678" s="87"/>
      <c r="CV678" s="87"/>
      <c r="CW678" s="87"/>
      <c r="CX678" s="87"/>
      <c r="CY678" s="87"/>
      <c r="CZ678" s="87"/>
      <c r="DA678" s="87"/>
      <c r="DB678" s="87"/>
      <c r="DC678" s="87"/>
      <c r="DD678" s="87"/>
      <c r="DE678" s="87"/>
      <c r="DF678" s="87"/>
      <c r="DG678" s="87"/>
      <c r="DH678" s="87"/>
      <c r="DI678" s="87"/>
      <c r="DJ678" s="87"/>
    </row>
    <row r="679" spans="21:114" ht="12.75" customHeight="1" x14ac:dyDescent="0.2"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  <c r="BF679" s="126"/>
      <c r="BG679" s="126"/>
      <c r="BH679" s="126"/>
      <c r="BI679" s="126"/>
      <c r="BJ679" s="126"/>
      <c r="BK679" s="126"/>
      <c r="BL679" s="126"/>
      <c r="BM679" s="126"/>
      <c r="BN679" s="126"/>
      <c r="BO679" s="126"/>
      <c r="BP679" s="126"/>
      <c r="BQ679" s="126"/>
      <c r="BR679" s="126"/>
      <c r="BS679" s="126"/>
      <c r="BT679" s="126"/>
      <c r="BU679" s="126"/>
      <c r="BV679" s="126"/>
      <c r="BW679" s="126"/>
      <c r="BX679" s="126"/>
      <c r="BY679" s="126"/>
      <c r="BZ679" s="126"/>
      <c r="CA679" s="126"/>
      <c r="CB679" s="126"/>
      <c r="CC679" s="126"/>
      <c r="CD679" s="126"/>
      <c r="CE679" s="126"/>
      <c r="CF679" s="126"/>
      <c r="CG679" s="126"/>
      <c r="CH679" s="126"/>
      <c r="CI679" s="126"/>
      <c r="CJ679" s="126"/>
      <c r="CK679" s="126"/>
      <c r="CL679" s="87"/>
      <c r="CM679" s="87"/>
      <c r="CN679" s="87"/>
      <c r="CO679" s="87"/>
      <c r="CP679" s="87"/>
      <c r="CQ679" s="87"/>
      <c r="CR679" s="87"/>
      <c r="CS679" s="87"/>
      <c r="CT679" s="87"/>
      <c r="CU679" s="87"/>
      <c r="CV679" s="87"/>
      <c r="CW679" s="87"/>
      <c r="CX679" s="87"/>
      <c r="CY679" s="87"/>
      <c r="CZ679" s="87"/>
      <c r="DA679" s="87"/>
      <c r="DB679" s="87"/>
      <c r="DC679" s="87"/>
      <c r="DD679" s="87"/>
      <c r="DE679" s="87"/>
      <c r="DF679" s="87"/>
      <c r="DG679" s="87"/>
      <c r="DH679" s="87"/>
      <c r="DI679" s="87"/>
      <c r="DJ679" s="87"/>
    </row>
    <row r="680" spans="21:114" ht="12.75" customHeight="1" x14ac:dyDescent="0.2"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  <c r="BF680" s="126"/>
      <c r="BG680" s="126"/>
      <c r="BH680" s="126"/>
      <c r="BI680" s="126"/>
      <c r="BJ680" s="126"/>
      <c r="BK680" s="126"/>
      <c r="BL680" s="126"/>
      <c r="BM680" s="126"/>
      <c r="BN680" s="126"/>
      <c r="BO680" s="126"/>
      <c r="BP680" s="126"/>
      <c r="BQ680" s="126"/>
      <c r="BR680" s="126"/>
      <c r="BS680" s="126"/>
      <c r="BT680" s="126"/>
      <c r="BU680" s="126"/>
      <c r="BV680" s="126"/>
      <c r="BW680" s="126"/>
      <c r="BX680" s="126"/>
      <c r="BY680" s="126"/>
      <c r="BZ680" s="126"/>
      <c r="CA680" s="126"/>
      <c r="CB680" s="126"/>
      <c r="CC680" s="126"/>
      <c r="CD680" s="126"/>
      <c r="CE680" s="126"/>
      <c r="CF680" s="126"/>
      <c r="CG680" s="126"/>
      <c r="CH680" s="126"/>
      <c r="CI680" s="126"/>
      <c r="CJ680" s="126"/>
      <c r="CK680" s="126"/>
      <c r="CL680" s="87"/>
      <c r="CM680" s="87"/>
      <c r="CN680" s="87"/>
      <c r="CO680" s="87"/>
      <c r="CP680" s="87"/>
      <c r="CQ680" s="87"/>
      <c r="CR680" s="87"/>
      <c r="CS680" s="87"/>
      <c r="CT680" s="87"/>
      <c r="CU680" s="87"/>
      <c r="CV680" s="87"/>
      <c r="CW680" s="87"/>
      <c r="CX680" s="87"/>
      <c r="CY680" s="87"/>
      <c r="CZ680" s="87"/>
      <c r="DA680" s="87"/>
      <c r="DB680" s="87"/>
      <c r="DC680" s="87"/>
      <c r="DD680" s="87"/>
      <c r="DE680" s="87"/>
      <c r="DF680" s="87"/>
      <c r="DG680" s="87"/>
      <c r="DH680" s="87"/>
      <c r="DI680" s="87"/>
      <c r="DJ680" s="87"/>
    </row>
    <row r="681" spans="21:114" ht="12.75" customHeight="1" x14ac:dyDescent="0.2"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  <c r="BF681" s="126"/>
      <c r="BG681" s="126"/>
      <c r="BH681" s="126"/>
      <c r="BI681" s="126"/>
      <c r="BJ681" s="126"/>
      <c r="BK681" s="126"/>
      <c r="BL681" s="126"/>
      <c r="BM681" s="126"/>
      <c r="BN681" s="126"/>
      <c r="BO681" s="126"/>
      <c r="BP681" s="126"/>
      <c r="BQ681" s="126"/>
      <c r="BR681" s="126"/>
      <c r="BS681" s="126"/>
      <c r="BT681" s="126"/>
      <c r="BU681" s="126"/>
      <c r="BV681" s="126"/>
      <c r="BW681" s="126"/>
      <c r="BX681" s="126"/>
      <c r="BY681" s="126"/>
      <c r="BZ681" s="126"/>
      <c r="CA681" s="126"/>
      <c r="CB681" s="126"/>
      <c r="CC681" s="126"/>
      <c r="CD681" s="126"/>
      <c r="CE681" s="126"/>
      <c r="CF681" s="126"/>
      <c r="CG681" s="126"/>
      <c r="CH681" s="126"/>
      <c r="CI681" s="126"/>
      <c r="CJ681" s="126"/>
      <c r="CK681" s="126"/>
      <c r="CL681" s="87"/>
      <c r="CM681" s="87"/>
      <c r="CN681" s="87"/>
      <c r="CO681" s="87"/>
      <c r="CP681" s="87"/>
      <c r="CQ681" s="87"/>
      <c r="CR681" s="87"/>
      <c r="CS681" s="87"/>
      <c r="CT681" s="87"/>
      <c r="CU681" s="87"/>
      <c r="CV681" s="87"/>
      <c r="CW681" s="87"/>
      <c r="CX681" s="87"/>
      <c r="CY681" s="87"/>
      <c r="CZ681" s="87"/>
      <c r="DA681" s="87"/>
      <c r="DB681" s="87"/>
      <c r="DC681" s="87"/>
      <c r="DD681" s="87"/>
      <c r="DE681" s="87"/>
      <c r="DF681" s="87"/>
      <c r="DG681" s="87"/>
      <c r="DH681" s="87"/>
      <c r="DI681" s="87"/>
      <c r="DJ681" s="87"/>
    </row>
    <row r="682" spans="21:114" ht="12.75" customHeight="1" x14ac:dyDescent="0.2"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  <c r="BF682" s="126"/>
      <c r="BG682" s="126"/>
      <c r="BH682" s="126"/>
      <c r="BI682" s="126"/>
      <c r="BJ682" s="126"/>
      <c r="BK682" s="126"/>
      <c r="BL682" s="126"/>
      <c r="BM682" s="126"/>
      <c r="BN682" s="126"/>
      <c r="BO682" s="126"/>
      <c r="BP682" s="126"/>
      <c r="BQ682" s="126"/>
      <c r="BR682" s="126"/>
      <c r="BS682" s="126"/>
      <c r="BT682" s="126"/>
      <c r="BU682" s="126"/>
      <c r="BV682" s="126"/>
      <c r="BW682" s="126"/>
      <c r="BX682" s="126"/>
      <c r="BY682" s="126"/>
      <c r="BZ682" s="126"/>
      <c r="CA682" s="126"/>
      <c r="CB682" s="126"/>
      <c r="CC682" s="126"/>
      <c r="CD682" s="126"/>
      <c r="CE682" s="126"/>
      <c r="CF682" s="126"/>
      <c r="CG682" s="126"/>
      <c r="CH682" s="126"/>
      <c r="CI682" s="126"/>
      <c r="CJ682" s="126"/>
      <c r="CK682" s="126"/>
      <c r="CL682" s="87"/>
      <c r="CM682" s="87"/>
      <c r="CN682" s="87"/>
      <c r="CO682" s="87"/>
      <c r="CP682" s="87"/>
      <c r="CQ682" s="87"/>
      <c r="CR682" s="87"/>
      <c r="CS682" s="87"/>
      <c r="CT682" s="87"/>
      <c r="CU682" s="87"/>
      <c r="CV682" s="87"/>
      <c r="CW682" s="87"/>
      <c r="CX682" s="87"/>
      <c r="CY682" s="87"/>
      <c r="CZ682" s="87"/>
      <c r="DA682" s="87"/>
      <c r="DB682" s="87"/>
      <c r="DC682" s="87"/>
      <c r="DD682" s="87"/>
      <c r="DE682" s="87"/>
      <c r="DF682" s="87"/>
      <c r="DG682" s="87"/>
      <c r="DH682" s="87"/>
      <c r="DI682" s="87"/>
      <c r="DJ682" s="87"/>
    </row>
    <row r="683" spans="21:114" ht="12.75" customHeight="1" x14ac:dyDescent="0.2"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  <c r="BF683" s="126"/>
      <c r="BG683" s="126"/>
      <c r="BH683" s="126"/>
      <c r="BI683" s="126"/>
      <c r="BJ683" s="126"/>
      <c r="BK683" s="126"/>
      <c r="BL683" s="126"/>
      <c r="BM683" s="126"/>
      <c r="BN683" s="126"/>
      <c r="BO683" s="126"/>
      <c r="BP683" s="126"/>
      <c r="BQ683" s="126"/>
      <c r="BR683" s="126"/>
      <c r="BS683" s="126"/>
      <c r="BT683" s="126"/>
      <c r="BU683" s="126"/>
      <c r="BV683" s="126"/>
      <c r="BW683" s="126"/>
      <c r="BX683" s="126"/>
      <c r="BY683" s="126"/>
      <c r="BZ683" s="126"/>
      <c r="CA683" s="126"/>
      <c r="CB683" s="126"/>
      <c r="CC683" s="126"/>
      <c r="CD683" s="126"/>
      <c r="CE683" s="126"/>
      <c r="CF683" s="126"/>
      <c r="CG683" s="126"/>
      <c r="CH683" s="126"/>
      <c r="CI683" s="126"/>
      <c r="CJ683" s="126"/>
      <c r="CK683" s="126"/>
      <c r="CL683" s="87"/>
      <c r="CM683" s="87"/>
      <c r="CN683" s="87"/>
      <c r="CO683" s="87"/>
      <c r="CP683" s="87"/>
      <c r="CQ683" s="87"/>
      <c r="CR683" s="87"/>
      <c r="CS683" s="87"/>
      <c r="CT683" s="87"/>
      <c r="CU683" s="87"/>
      <c r="CV683" s="87"/>
      <c r="CW683" s="87"/>
      <c r="CX683" s="87"/>
      <c r="CY683" s="87"/>
      <c r="CZ683" s="87"/>
      <c r="DA683" s="87"/>
      <c r="DB683" s="87"/>
      <c r="DC683" s="87"/>
      <c r="DD683" s="87"/>
      <c r="DE683" s="87"/>
      <c r="DF683" s="87"/>
      <c r="DG683" s="87"/>
      <c r="DH683" s="87"/>
      <c r="DI683" s="87"/>
      <c r="DJ683" s="87"/>
    </row>
    <row r="684" spans="21:114" ht="12.75" customHeight="1" x14ac:dyDescent="0.2"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  <c r="BF684" s="126"/>
      <c r="BG684" s="126"/>
      <c r="BH684" s="126"/>
      <c r="BI684" s="126"/>
      <c r="BJ684" s="126"/>
      <c r="BK684" s="126"/>
      <c r="BL684" s="126"/>
      <c r="BM684" s="126"/>
      <c r="BN684" s="126"/>
      <c r="BO684" s="126"/>
      <c r="BP684" s="126"/>
      <c r="BQ684" s="126"/>
      <c r="BR684" s="126"/>
      <c r="BS684" s="126"/>
      <c r="BT684" s="126"/>
      <c r="BU684" s="126"/>
      <c r="BV684" s="126"/>
      <c r="BW684" s="126"/>
      <c r="BX684" s="126"/>
      <c r="BY684" s="126"/>
      <c r="BZ684" s="126"/>
      <c r="CA684" s="126"/>
      <c r="CB684" s="126"/>
      <c r="CC684" s="126"/>
      <c r="CD684" s="126"/>
      <c r="CE684" s="126"/>
      <c r="CF684" s="126"/>
      <c r="CG684" s="126"/>
      <c r="CH684" s="126"/>
      <c r="CI684" s="126"/>
      <c r="CJ684" s="126"/>
      <c r="CK684" s="126"/>
      <c r="CL684" s="87"/>
      <c r="CM684" s="87"/>
      <c r="CN684" s="87"/>
      <c r="CO684" s="87"/>
      <c r="CP684" s="87"/>
      <c r="CQ684" s="87"/>
      <c r="CR684" s="87"/>
      <c r="CS684" s="87"/>
      <c r="CT684" s="87"/>
      <c r="CU684" s="87"/>
      <c r="CV684" s="87"/>
      <c r="CW684" s="87"/>
      <c r="CX684" s="87"/>
      <c r="CY684" s="87"/>
      <c r="CZ684" s="87"/>
      <c r="DA684" s="87"/>
      <c r="DB684" s="87"/>
      <c r="DC684" s="87"/>
      <c r="DD684" s="87"/>
      <c r="DE684" s="87"/>
      <c r="DF684" s="87"/>
      <c r="DG684" s="87"/>
      <c r="DH684" s="87"/>
      <c r="DI684" s="87"/>
      <c r="DJ684" s="87"/>
    </row>
    <row r="685" spans="21:114" ht="12.75" customHeight="1" x14ac:dyDescent="0.2"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  <c r="BF685" s="126"/>
      <c r="BG685" s="126"/>
      <c r="BH685" s="126"/>
      <c r="BI685" s="126"/>
      <c r="BJ685" s="126"/>
      <c r="BK685" s="126"/>
      <c r="BL685" s="126"/>
      <c r="BM685" s="126"/>
      <c r="BN685" s="126"/>
      <c r="BO685" s="126"/>
      <c r="BP685" s="126"/>
      <c r="BQ685" s="126"/>
      <c r="BR685" s="126"/>
      <c r="BS685" s="126"/>
      <c r="BT685" s="126"/>
      <c r="BU685" s="126"/>
      <c r="BV685" s="126"/>
      <c r="BW685" s="126"/>
      <c r="BX685" s="126"/>
      <c r="BY685" s="126"/>
      <c r="BZ685" s="126"/>
      <c r="CA685" s="126"/>
      <c r="CB685" s="126"/>
      <c r="CC685" s="126"/>
      <c r="CD685" s="126"/>
      <c r="CE685" s="126"/>
      <c r="CF685" s="126"/>
      <c r="CG685" s="126"/>
      <c r="CH685" s="126"/>
      <c r="CI685" s="126"/>
      <c r="CJ685" s="126"/>
      <c r="CK685" s="126"/>
      <c r="CL685" s="87"/>
      <c r="CM685" s="87"/>
      <c r="CN685" s="87"/>
      <c r="CO685" s="87"/>
      <c r="CP685" s="87"/>
      <c r="CQ685" s="87"/>
      <c r="CR685" s="87"/>
      <c r="CS685" s="87"/>
      <c r="CT685" s="87"/>
      <c r="CU685" s="87"/>
      <c r="CV685" s="87"/>
      <c r="CW685" s="87"/>
      <c r="CX685" s="87"/>
      <c r="CY685" s="87"/>
      <c r="CZ685" s="87"/>
      <c r="DA685" s="87"/>
      <c r="DB685" s="87"/>
      <c r="DC685" s="87"/>
      <c r="DD685" s="87"/>
      <c r="DE685" s="87"/>
      <c r="DF685" s="87"/>
      <c r="DG685" s="87"/>
      <c r="DH685" s="87"/>
      <c r="DI685" s="87"/>
      <c r="DJ685" s="87"/>
    </row>
    <row r="686" spans="21:114" ht="12.75" customHeight="1" x14ac:dyDescent="0.2"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  <c r="BF686" s="126"/>
      <c r="BG686" s="126"/>
      <c r="BH686" s="126"/>
      <c r="BI686" s="126"/>
      <c r="BJ686" s="126"/>
      <c r="BK686" s="126"/>
      <c r="BL686" s="126"/>
      <c r="BM686" s="126"/>
      <c r="BN686" s="126"/>
      <c r="BO686" s="126"/>
      <c r="BP686" s="126"/>
      <c r="BQ686" s="126"/>
      <c r="BR686" s="126"/>
      <c r="BS686" s="126"/>
      <c r="BT686" s="126"/>
      <c r="BU686" s="126"/>
      <c r="BV686" s="126"/>
      <c r="BW686" s="126"/>
      <c r="BX686" s="126"/>
      <c r="BY686" s="126"/>
      <c r="BZ686" s="126"/>
      <c r="CA686" s="126"/>
      <c r="CB686" s="126"/>
      <c r="CC686" s="126"/>
      <c r="CD686" s="126"/>
      <c r="CE686" s="126"/>
      <c r="CF686" s="126"/>
      <c r="CG686" s="126"/>
      <c r="CH686" s="126"/>
      <c r="CI686" s="126"/>
      <c r="CJ686" s="126"/>
      <c r="CK686" s="126"/>
      <c r="CL686" s="87"/>
      <c r="CM686" s="87"/>
      <c r="CN686" s="87"/>
      <c r="CO686" s="87"/>
      <c r="CP686" s="87"/>
      <c r="CQ686" s="87"/>
      <c r="CR686" s="87"/>
      <c r="CS686" s="87"/>
      <c r="CT686" s="87"/>
      <c r="CU686" s="87"/>
      <c r="CV686" s="87"/>
      <c r="CW686" s="87"/>
      <c r="CX686" s="87"/>
      <c r="CY686" s="87"/>
      <c r="CZ686" s="87"/>
      <c r="DA686" s="87"/>
      <c r="DB686" s="87"/>
      <c r="DC686" s="87"/>
      <c r="DD686" s="87"/>
      <c r="DE686" s="87"/>
      <c r="DF686" s="87"/>
      <c r="DG686" s="87"/>
      <c r="DH686" s="87"/>
      <c r="DI686" s="87"/>
      <c r="DJ686" s="87"/>
    </row>
    <row r="687" spans="21:114" ht="12.75" customHeight="1" x14ac:dyDescent="0.2"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  <c r="BF687" s="126"/>
      <c r="BG687" s="126"/>
      <c r="BH687" s="126"/>
      <c r="BI687" s="126"/>
      <c r="BJ687" s="126"/>
      <c r="BK687" s="126"/>
      <c r="BL687" s="126"/>
      <c r="BM687" s="126"/>
      <c r="BN687" s="126"/>
      <c r="BO687" s="126"/>
      <c r="BP687" s="126"/>
      <c r="BQ687" s="126"/>
      <c r="BR687" s="126"/>
      <c r="BS687" s="126"/>
      <c r="BT687" s="126"/>
      <c r="BU687" s="126"/>
      <c r="BV687" s="126"/>
      <c r="BW687" s="126"/>
      <c r="BX687" s="126"/>
      <c r="BY687" s="126"/>
      <c r="BZ687" s="126"/>
      <c r="CA687" s="126"/>
      <c r="CB687" s="126"/>
      <c r="CC687" s="126"/>
      <c r="CD687" s="126"/>
      <c r="CE687" s="126"/>
      <c r="CF687" s="126"/>
      <c r="CG687" s="126"/>
      <c r="CH687" s="126"/>
      <c r="CI687" s="126"/>
      <c r="CJ687" s="126"/>
      <c r="CK687" s="126"/>
      <c r="CL687" s="87"/>
      <c r="CM687" s="87"/>
      <c r="CN687" s="87"/>
      <c r="CO687" s="87"/>
      <c r="CP687" s="87"/>
      <c r="CQ687" s="87"/>
      <c r="CR687" s="87"/>
      <c r="CS687" s="87"/>
      <c r="CT687" s="87"/>
      <c r="CU687" s="87"/>
      <c r="CV687" s="87"/>
      <c r="CW687" s="87"/>
      <c r="CX687" s="87"/>
      <c r="CY687" s="87"/>
      <c r="CZ687" s="87"/>
      <c r="DA687" s="87"/>
      <c r="DB687" s="87"/>
      <c r="DC687" s="87"/>
      <c r="DD687" s="87"/>
      <c r="DE687" s="87"/>
      <c r="DF687" s="87"/>
      <c r="DG687" s="87"/>
      <c r="DH687" s="87"/>
      <c r="DI687" s="87"/>
      <c r="DJ687" s="87"/>
    </row>
    <row r="688" spans="21:114" ht="12.75" customHeight="1" x14ac:dyDescent="0.2"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  <c r="BF688" s="126"/>
      <c r="BG688" s="126"/>
      <c r="BH688" s="126"/>
      <c r="BI688" s="126"/>
      <c r="BJ688" s="126"/>
      <c r="BK688" s="126"/>
      <c r="BL688" s="126"/>
      <c r="BM688" s="126"/>
      <c r="BN688" s="126"/>
      <c r="BO688" s="126"/>
      <c r="BP688" s="126"/>
      <c r="BQ688" s="126"/>
      <c r="BR688" s="126"/>
      <c r="BS688" s="126"/>
      <c r="BT688" s="126"/>
      <c r="BU688" s="126"/>
      <c r="BV688" s="126"/>
      <c r="BW688" s="126"/>
      <c r="BX688" s="126"/>
      <c r="BY688" s="126"/>
      <c r="BZ688" s="126"/>
      <c r="CA688" s="126"/>
      <c r="CB688" s="126"/>
      <c r="CC688" s="126"/>
      <c r="CD688" s="126"/>
      <c r="CE688" s="126"/>
      <c r="CF688" s="126"/>
      <c r="CG688" s="126"/>
      <c r="CH688" s="126"/>
      <c r="CI688" s="126"/>
      <c r="CJ688" s="126"/>
      <c r="CK688" s="126"/>
      <c r="CL688" s="87"/>
      <c r="CM688" s="87"/>
      <c r="CN688" s="87"/>
      <c r="CO688" s="87"/>
      <c r="CP688" s="87"/>
      <c r="CQ688" s="87"/>
      <c r="CR688" s="87"/>
      <c r="CS688" s="87"/>
      <c r="CT688" s="87"/>
      <c r="CU688" s="87"/>
      <c r="CV688" s="87"/>
      <c r="CW688" s="87"/>
      <c r="CX688" s="87"/>
      <c r="CY688" s="87"/>
      <c r="CZ688" s="87"/>
      <c r="DA688" s="87"/>
      <c r="DB688" s="87"/>
      <c r="DC688" s="87"/>
      <c r="DD688" s="87"/>
      <c r="DE688" s="87"/>
      <c r="DF688" s="87"/>
      <c r="DG688" s="87"/>
      <c r="DH688" s="87"/>
      <c r="DI688" s="87"/>
      <c r="DJ688" s="87"/>
    </row>
    <row r="689" spans="21:114" ht="12.75" customHeight="1" x14ac:dyDescent="0.2"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  <c r="BF689" s="126"/>
      <c r="BG689" s="126"/>
      <c r="BH689" s="126"/>
      <c r="BI689" s="126"/>
      <c r="BJ689" s="126"/>
      <c r="BK689" s="126"/>
      <c r="BL689" s="126"/>
      <c r="BM689" s="126"/>
      <c r="BN689" s="126"/>
      <c r="BO689" s="126"/>
      <c r="BP689" s="126"/>
      <c r="BQ689" s="126"/>
      <c r="BR689" s="126"/>
      <c r="BS689" s="126"/>
      <c r="BT689" s="126"/>
      <c r="BU689" s="126"/>
      <c r="BV689" s="126"/>
      <c r="BW689" s="126"/>
      <c r="BX689" s="126"/>
      <c r="BY689" s="126"/>
      <c r="BZ689" s="126"/>
      <c r="CA689" s="126"/>
      <c r="CB689" s="126"/>
      <c r="CC689" s="126"/>
      <c r="CD689" s="126"/>
      <c r="CE689" s="126"/>
      <c r="CF689" s="126"/>
      <c r="CG689" s="126"/>
      <c r="CH689" s="126"/>
      <c r="CI689" s="126"/>
      <c r="CJ689" s="126"/>
      <c r="CK689" s="126"/>
      <c r="CL689" s="87"/>
      <c r="CM689" s="87"/>
      <c r="CN689" s="87"/>
      <c r="CO689" s="87"/>
      <c r="CP689" s="87"/>
      <c r="CQ689" s="87"/>
      <c r="CR689" s="87"/>
      <c r="CS689" s="87"/>
      <c r="CT689" s="87"/>
      <c r="CU689" s="87"/>
      <c r="CV689" s="87"/>
      <c r="CW689" s="87"/>
      <c r="CX689" s="87"/>
      <c r="CY689" s="87"/>
      <c r="CZ689" s="87"/>
      <c r="DA689" s="87"/>
      <c r="DB689" s="87"/>
      <c r="DC689" s="87"/>
      <c r="DD689" s="87"/>
      <c r="DE689" s="87"/>
      <c r="DF689" s="87"/>
      <c r="DG689" s="87"/>
      <c r="DH689" s="87"/>
      <c r="DI689" s="87"/>
      <c r="DJ689" s="87"/>
    </row>
    <row r="690" spans="21:114" ht="12.75" customHeight="1" x14ac:dyDescent="0.2"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  <c r="BF690" s="126"/>
      <c r="BG690" s="126"/>
      <c r="BH690" s="126"/>
      <c r="BI690" s="126"/>
      <c r="BJ690" s="126"/>
      <c r="BK690" s="126"/>
      <c r="BL690" s="126"/>
      <c r="BM690" s="126"/>
      <c r="BN690" s="126"/>
      <c r="BO690" s="126"/>
      <c r="BP690" s="126"/>
      <c r="BQ690" s="126"/>
      <c r="BR690" s="126"/>
      <c r="BS690" s="126"/>
      <c r="BT690" s="126"/>
      <c r="BU690" s="126"/>
      <c r="BV690" s="126"/>
      <c r="BW690" s="126"/>
      <c r="BX690" s="126"/>
      <c r="BY690" s="126"/>
      <c r="BZ690" s="126"/>
      <c r="CA690" s="126"/>
      <c r="CB690" s="126"/>
      <c r="CC690" s="126"/>
      <c r="CD690" s="126"/>
      <c r="CE690" s="126"/>
      <c r="CF690" s="126"/>
      <c r="CG690" s="126"/>
      <c r="CH690" s="126"/>
      <c r="CI690" s="126"/>
      <c r="CJ690" s="126"/>
      <c r="CK690" s="126"/>
      <c r="CL690" s="87"/>
      <c r="CM690" s="87"/>
      <c r="CN690" s="87"/>
      <c r="CO690" s="87"/>
      <c r="CP690" s="87"/>
      <c r="CQ690" s="87"/>
      <c r="CR690" s="87"/>
      <c r="CS690" s="87"/>
      <c r="CT690" s="87"/>
      <c r="CU690" s="87"/>
      <c r="CV690" s="87"/>
      <c r="CW690" s="87"/>
      <c r="CX690" s="87"/>
      <c r="CY690" s="87"/>
      <c r="CZ690" s="87"/>
      <c r="DA690" s="87"/>
      <c r="DB690" s="87"/>
      <c r="DC690" s="87"/>
      <c r="DD690" s="87"/>
      <c r="DE690" s="87"/>
      <c r="DF690" s="87"/>
      <c r="DG690" s="87"/>
      <c r="DH690" s="87"/>
      <c r="DI690" s="87"/>
      <c r="DJ690" s="87"/>
    </row>
    <row r="691" spans="21:114" ht="12.75" customHeight="1" x14ac:dyDescent="0.2"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  <c r="BF691" s="126"/>
      <c r="BG691" s="126"/>
      <c r="BH691" s="126"/>
      <c r="BI691" s="126"/>
      <c r="BJ691" s="126"/>
      <c r="BK691" s="126"/>
      <c r="BL691" s="126"/>
      <c r="BM691" s="126"/>
      <c r="BN691" s="126"/>
      <c r="BO691" s="126"/>
      <c r="BP691" s="126"/>
      <c r="BQ691" s="126"/>
      <c r="BR691" s="126"/>
      <c r="BS691" s="126"/>
      <c r="BT691" s="126"/>
      <c r="BU691" s="126"/>
      <c r="BV691" s="126"/>
      <c r="BW691" s="126"/>
      <c r="BX691" s="126"/>
      <c r="BY691" s="126"/>
      <c r="BZ691" s="126"/>
      <c r="CA691" s="126"/>
      <c r="CB691" s="126"/>
      <c r="CC691" s="126"/>
      <c r="CD691" s="126"/>
      <c r="CE691" s="126"/>
      <c r="CF691" s="126"/>
      <c r="CG691" s="126"/>
      <c r="CH691" s="126"/>
      <c r="CI691" s="126"/>
      <c r="CJ691" s="126"/>
      <c r="CK691" s="126"/>
      <c r="CL691" s="87"/>
      <c r="CM691" s="87"/>
      <c r="CN691" s="87"/>
      <c r="CO691" s="87"/>
      <c r="CP691" s="87"/>
      <c r="CQ691" s="87"/>
      <c r="CR691" s="87"/>
      <c r="CS691" s="87"/>
      <c r="CT691" s="87"/>
      <c r="CU691" s="87"/>
      <c r="CV691" s="87"/>
      <c r="CW691" s="87"/>
      <c r="CX691" s="87"/>
      <c r="CY691" s="87"/>
      <c r="CZ691" s="87"/>
      <c r="DA691" s="87"/>
      <c r="DB691" s="87"/>
      <c r="DC691" s="87"/>
      <c r="DD691" s="87"/>
      <c r="DE691" s="87"/>
      <c r="DF691" s="87"/>
      <c r="DG691" s="87"/>
      <c r="DH691" s="87"/>
      <c r="DI691" s="87"/>
      <c r="DJ691" s="87"/>
    </row>
    <row r="692" spans="21:114" ht="12.75" customHeight="1" x14ac:dyDescent="0.2"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  <c r="BF692" s="126"/>
      <c r="BG692" s="126"/>
      <c r="BH692" s="126"/>
      <c r="BI692" s="126"/>
      <c r="BJ692" s="126"/>
      <c r="BK692" s="126"/>
      <c r="BL692" s="126"/>
      <c r="BM692" s="126"/>
      <c r="BN692" s="126"/>
      <c r="BO692" s="126"/>
      <c r="BP692" s="126"/>
      <c r="BQ692" s="126"/>
      <c r="BR692" s="126"/>
      <c r="BS692" s="126"/>
      <c r="BT692" s="126"/>
      <c r="BU692" s="126"/>
      <c r="BV692" s="126"/>
      <c r="BW692" s="126"/>
      <c r="BX692" s="126"/>
      <c r="BY692" s="126"/>
      <c r="BZ692" s="126"/>
      <c r="CA692" s="126"/>
      <c r="CB692" s="126"/>
      <c r="CC692" s="126"/>
      <c r="CD692" s="126"/>
      <c r="CE692" s="126"/>
      <c r="CF692" s="126"/>
      <c r="CG692" s="126"/>
      <c r="CH692" s="126"/>
      <c r="CI692" s="126"/>
      <c r="CJ692" s="126"/>
      <c r="CK692" s="126"/>
      <c r="CL692" s="87"/>
      <c r="CM692" s="87"/>
      <c r="CN692" s="87"/>
      <c r="CO692" s="87"/>
      <c r="CP692" s="87"/>
      <c r="CQ692" s="87"/>
      <c r="CR692" s="87"/>
      <c r="CS692" s="87"/>
      <c r="CT692" s="87"/>
      <c r="CU692" s="87"/>
      <c r="CV692" s="87"/>
      <c r="CW692" s="87"/>
      <c r="CX692" s="87"/>
      <c r="CY692" s="87"/>
      <c r="CZ692" s="87"/>
      <c r="DA692" s="87"/>
      <c r="DB692" s="87"/>
      <c r="DC692" s="87"/>
      <c r="DD692" s="87"/>
      <c r="DE692" s="87"/>
      <c r="DF692" s="87"/>
      <c r="DG692" s="87"/>
      <c r="DH692" s="87"/>
      <c r="DI692" s="87"/>
      <c r="DJ692" s="87"/>
    </row>
    <row r="693" spans="21:114" ht="12.75" customHeight="1" x14ac:dyDescent="0.2"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  <c r="BF693" s="126"/>
      <c r="BG693" s="126"/>
      <c r="BH693" s="126"/>
      <c r="BI693" s="126"/>
      <c r="BJ693" s="126"/>
      <c r="BK693" s="126"/>
      <c r="BL693" s="126"/>
      <c r="BM693" s="126"/>
      <c r="BN693" s="126"/>
      <c r="BO693" s="126"/>
      <c r="BP693" s="126"/>
      <c r="BQ693" s="126"/>
      <c r="BR693" s="126"/>
      <c r="BS693" s="126"/>
      <c r="BT693" s="126"/>
      <c r="BU693" s="126"/>
      <c r="BV693" s="126"/>
      <c r="BW693" s="126"/>
      <c r="BX693" s="126"/>
      <c r="BY693" s="126"/>
      <c r="BZ693" s="126"/>
      <c r="CA693" s="126"/>
      <c r="CB693" s="126"/>
      <c r="CC693" s="126"/>
      <c r="CD693" s="126"/>
      <c r="CE693" s="126"/>
      <c r="CF693" s="126"/>
      <c r="CG693" s="126"/>
      <c r="CH693" s="126"/>
      <c r="CI693" s="126"/>
      <c r="CJ693" s="126"/>
      <c r="CK693" s="126"/>
      <c r="CL693" s="87"/>
      <c r="CM693" s="87"/>
      <c r="CN693" s="87"/>
      <c r="CO693" s="87"/>
      <c r="CP693" s="87"/>
      <c r="CQ693" s="87"/>
      <c r="CR693" s="87"/>
      <c r="CS693" s="87"/>
      <c r="CT693" s="87"/>
      <c r="CU693" s="87"/>
      <c r="CV693" s="87"/>
      <c r="CW693" s="87"/>
      <c r="CX693" s="87"/>
      <c r="CY693" s="87"/>
      <c r="CZ693" s="87"/>
      <c r="DA693" s="87"/>
      <c r="DB693" s="87"/>
      <c r="DC693" s="87"/>
      <c r="DD693" s="87"/>
      <c r="DE693" s="87"/>
      <c r="DF693" s="87"/>
      <c r="DG693" s="87"/>
      <c r="DH693" s="87"/>
      <c r="DI693" s="87"/>
      <c r="DJ693" s="87"/>
    </row>
    <row r="694" spans="21:114" ht="12.75" customHeight="1" x14ac:dyDescent="0.2"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126"/>
      <c r="BF694" s="126"/>
      <c r="BG694" s="126"/>
      <c r="BH694" s="126"/>
      <c r="BI694" s="126"/>
      <c r="BJ694" s="126"/>
      <c r="BK694" s="126"/>
      <c r="BL694" s="126"/>
      <c r="BM694" s="126"/>
      <c r="BN694" s="126"/>
      <c r="BO694" s="126"/>
      <c r="BP694" s="126"/>
      <c r="BQ694" s="126"/>
      <c r="BR694" s="126"/>
      <c r="BS694" s="126"/>
      <c r="BT694" s="126"/>
      <c r="BU694" s="126"/>
      <c r="BV694" s="126"/>
      <c r="BW694" s="126"/>
      <c r="BX694" s="126"/>
      <c r="BY694" s="126"/>
      <c r="BZ694" s="126"/>
      <c r="CA694" s="126"/>
      <c r="CB694" s="126"/>
      <c r="CC694" s="126"/>
      <c r="CD694" s="126"/>
      <c r="CE694" s="126"/>
      <c r="CF694" s="126"/>
      <c r="CG694" s="126"/>
      <c r="CH694" s="126"/>
      <c r="CI694" s="126"/>
      <c r="CJ694" s="126"/>
      <c r="CK694" s="126"/>
      <c r="CL694" s="87"/>
      <c r="CM694" s="87"/>
      <c r="CN694" s="87"/>
      <c r="CO694" s="87"/>
      <c r="CP694" s="87"/>
      <c r="CQ694" s="87"/>
      <c r="CR694" s="87"/>
      <c r="CS694" s="87"/>
      <c r="CT694" s="87"/>
      <c r="CU694" s="87"/>
      <c r="CV694" s="87"/>
      <c r="CW694" s="87"/>
      <c r="CX694" s="87"/>
      <c r="CY694" s="87"/>
      <c r="CZ694" s="87"/>
      <c r="DA694" s="87"/>
      <c r="DB694" s="87"/>
      <c r="DC694" s="87"/>
      <c r="DD694" s="87"/>
      <c r="DE694" s="87"/>
      <c r="DF694" s="87"/>
      <c r="DG694" s="87"/>
      <c r="DH694" s="87"/>
      <c r="DI694" s="87"/>
      <c r="DJ694" s="87"/>
    </row>
    <row r="695" spans="21:114" ht="12.75" customHeight="1" x14ac:dyDescent="0.2"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126"/>
      <c r="BF695" s="126"/>
      <c r="BG695" s="126"/>
      <c r="BH695" s="126"/>
      <c r="BI695" s="126"/>
      <c r="BJ695" s="126"/>
      <c r="BK695" s="126"/>
      <c r="BL695" s="126"/>
      <c r="BM695" s="126"/>
      <c r="BN695" s="126"/>
      <c r="BO695" s="126"/>
      <c r="BP695" s="126"/>
      <c r="BQ695" s="126"/>
      <c r="BR695" s="126"/>
      <c r="BS695" s="126"/>
      <c r="BT695" s="126"/>
      <c r="BU695" s="126"/>
      <c r="BV695" s="126"/>
      <c r="BW695" s="126"/>
      <c r="BX695" s="126"/>
      <c r="BY695" s="126"/>
      <c r="BZ695" s="126"/>
      <c r="CA695" s="126"/>
      <c r="CB695" s="126"/>
      <c r="CC695" s="126"/>
      <c r="CD695" s="126"/>
      <c r="CE695" s="126"/>
      <c r="CF695" s="126"/>
      <c r="CG695" s="126"/>
      <c r="CH695" s="126"/>
      <c r="CI695" s="126"/>
      <c r="CJ695" s="126"/>
      <c r="CK695" s="126"/>
      <c r="CL695" s="87"/>
      <c r="CM695" s="87"/>
      <c r="CN695" s="87"/>
      <c r="CO695" s="87"/>
      <c r="CP695" s="87"/>
      <c r="CQ695" s="87"/>
      <c r="CR695" s="87"/>
      <c r="CS695" s="87"/>
      <c r="CT695" s="87"/>
      <c r="CU695" s="87"/>
      <c r="CV695" s="87"/>
      <c r="CW695" s="87"/>
      <c r="CX695" s="87"/>
      <c r="CY695" s="87"/>
      <c r="CZ695" s="87"/>
      <c r="DA695" s="87"/>
      <c r="DB695" s="87"/>
      <c r="DC695" s="87"/>
      <c r="DD695" s="87"/>
      <c r="DE695" s="87"/>
      <c r="DF695" s="87"/>
      <c r="DG695" s="87"/>
      <c r="DH695" s="87"/>
      <c r="DI695" s="87"/>
      <c r="DJ695" s="87"/>
    </row>
    <row r="696" spans="21:114" ht="12.75" customHeight="1" x14ac:dyDescent="0.2"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126"/>
      <c r="BF696" s="126"/>
      <c r="BG696" s="126"/>
      <c r="BH696" s="126"/>
      <c r="BI696" s="126"/>
      <c r="BJ696" s="126"/>
      <c r="BK696" s="126"/>
      <c r="BL696" s="126"/>
      <c r="BM696" s="126"/>
      <c r="BN696" s="126"/>
      <c r="BO696" s="126"/>
      <c r="BP696" s="126"/>
      <c r="BQ696" s="126"/>
      <c r="BR696" s="126"/>
      <c r="BS696" s="126"/>
      <c r="BT696" s="126"/>
      <c r="BU696" s="126"/>
      <c r="BV696" s="126"/>
      <c r="BW696" s="126"/>
      <c r="BX696" s="126"/>
      <c r="BY696" s="126"/>
      <c r="BZ696" s="126"/>
      <c r="CA696" s="126"/>
      <c r="CB696" s="126"/>
      <c r="CC696" s="126"/>
      <c r="CD696" s="126"/>
      <c r="CE696" s="126"/>
      <c r="CF696" s="126"/>
      <c r="CG696" s="126"/>
      <c r="CH696" s="126"/>
      <c r="CI696" s="126"/>
      <c r="CJ696" s="126"/>
      <c r="CK696" s="126"/>
      <c r="CL696" s="87"/>
      <c r="CM696" s="87"/>
      <c r="CN696" s="87"/>
      <c r="CO696" s="87"/>
      <c r="CP696" s="87"/>
      <c r="CQ696" s="87"/>
      <c r="CR696" s="87"/>
      <c r="CS696" s="87"/>
      <c r="CT696" s="87"/>
      <c r="CU696" s="87"/>
      <c r="CV696" s="87"/>
      <c r="CW696" s="87"/>
      <c r="CX696" s="87"/>
      <c r="CY696" s="87"/>
      <c r="CZ696" s="87"/>
      <c r="DA696" s="87"/>
      <c r="DB696" s="87"/>
      <c r="DC696" s="87"/>
      <c r="DD696" s="87"/>
      <c r="DE696" s="87"/>
      <c r="DF696" s="87"/>
      <c r="DG696" s="87"/>
      <c r="DH696" s="87"/>
      <c r="DI696" s="87"/>
      <c r="DJ696" s="87"/>
    </row>
    <row r="697" spans="21:114" ht="12.75" customHeight="1" x14ac:dyDescent="0.2"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126"/>
      <c r="BF697" s="126"/>
      <c r="BG697" s="126"/>
      <c r="BH697" s="126"/>
      <c r="BI697" s="126"/>
      <c r="BJ697" s="126"/>
      <c r="BK697" s="126"/>
      <c r="BL697" s="126"/>
      <c r="BM697" s="126"/>
      <c r="BN697" s="126"/>
      <c r="BO697" s="126"/>
      <c r="BP697" s="126"/>
      <c r="BQ697" s="126"/>
      <c r="BR697" s="126"/>
      <c r="BS697" s="126"/>
      <c r="BT697" s="126"/>
      <c r="BU697" s="126"/>
      <c r="BV697" s="126"/>
      <c r="BW697" s="126"/>
      <c r="BX697" s="126"/>
      <c r="BY697" s="126"/>
      <c r="BZ697" s="126"/>
      <c r="CA697" s="126"/>
      <c r="CB697" s="126"/>
      <c r="CC697" s="126"/>
      <c r="CD697" s="126"/>
      <c r="CE697" s="126"/>
      <c r="CF697" s="126"/>
      <c r="CG697" s="126"/>
      <c r="CH697" s="126"/>
      <c r="CI697" s="126"/>
      <c r="CJ697" s="126"/>
      <c r="CK697" s="126"/>
      <c r="CL697" s="87"/>
      <c r="CM697" s="87"/>
      <c r="CN697" s="87"/>
      <c r="CO697" s="87"/>
      <c r="CP697" s="87"/>
      <c r="CQ697" s="87"/>
      <c r="CR697" s="87"/>
      <c r="CS697" s="87"/>
      <c r="CT697" s="87"/>
      <c r="CU697" s="87"/>
      <c r="CV697" s="87"/>
      <c r="CW697" s="87"/>
      <c r="CX697" s="87"/>
      <c r="CY697" s="87"/>
      <c r="CZ697" s="87"/>
      <c r="DA697" s="87"/>
      <c r="DB697" s="87"/>
      <c r="DC697" s="87"/>
      <c r="DD697" s="87"/>
      <c r="DE697" s="87"/>
      <c r="DF697" s="87"/>
      <c r="DG697" s="87"/>
      <c r="DH697" s="87"/>
      <c r="DI697" s="87"/>
      <c r="DJ697" s="87"/>
    </row>
    <row r="698" spans="21:114" ht="12.75" customHeight="1" x14ac:dyDescent="0.2"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126"/>
      <c r="BF698" s="126"/>
      <c r="BG698" s="126"/>
      <c r="BH698" s="126"/>
      <c r="BI698" s="126"/>
      <c r="BJ698" s="126"/>
      <c r="BK698" s="126"/>
      <c r="BL698" s="126"/>
      <c r="BM698" s="126"/>
      <c r="BN698" s="126"/>
      <c r="BO698" s="126"/>
      <c r="BP698" s="126"/>
      <c r="BQ698" s="126"/>
      <c r="BR698" s="126"/>
      <c r="BS698" s="126"/>
      <c r="BT698" s="126"/>
      <c r="BU698" s="126"/>
      <c r="BV698" s="126"/>
      <c r="BW698" s="126"/>
      <c r="BX698" s="126"/>
      <c r="BY698" s="126"/>
      <c r="BZ698" s="126"/>
      <c r="CA698" s="126"/>
      <c r="CB698" s="126"/>
      <c r="CC698" s="126"/>
      <c r="CD698" s="126"/>
      <c r="CE698" s="126"/>
      <c r="CF698" s="126"/>
      <c r="CG698" s="126"/>
      <c r="CH698" s="126"/>
      <c r="CI698" s="126"/>
      <c r="CJ698" s="126"/>
      <c r="CK698" s="126"/>
      <c r="CL698" s="87"/>
      <c r="CM698" s="87"/>
      <c r="CN698" s="87"/>
      <c r="CO698" s="87"/>
      <c r="CP698" s="87"/>
      <c r="CQ698" s="87"/>
      <c r="CR698" s="87"/>
      <c r="CS698" s="87"/>
      <c r="CT698" s="87"/>
      <c r="CU698" s="87"/>
      <c r="CV698" s="87"/>
      <c r="CW698" s="87"/>
      <c r="CX698" s="87"/>
      <c r="CY698" s="87"/>
      <c r="CZ698" s="87"/>
      <c r="DA698" s="87"/>
      <c r="DB698" s="87"/>
      <c r="DC698" s="87"/>
      <c r="DD698" s="87"/>
      <c r="DE698" s="87"/>
      <c r="DF698" s="87"/>
      <c r="DG698" s="87"/>
      <c r="DH698" s="87"/>
      <c r="DI698" s="87"/>
      <c r="DJ698" s="87"/>
    </row>
    <row r="699" spans="21:114" ht="12.75" customHeight="1" x14ac:dyDescent="0.2"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126"/>
      <c r="BF699" s="126"/>
      <c r="BG699" s="126"/>
      <c r="BH699" s="126"/>
      <c r="BI699" s="126"/>
      <c r="BJ699" s="126"/>
      <c r="BK699" s="126"/>
      <c r="BL699" s="126"/>
      <c r="BM699" s="126"/>
      <c r="BN699" s="126"/>
      <c r="BO699" s="126"/>
      <c r="BP699" s="126"/>
      <c r="BQ699" s="126"/>
      <c r="BR699" s="126"/>
      <c r="BS699" s="126"/>
      <c r="BT699" s="126"/>
      <c r="BU699" s="126"/>
      <c r="BV699" s="126"/>
      <c r="BW699" s="126"/>
      <c r="BX699" s="126"/>
      <c r="BY699" s="126"/>
      <c r="BZ699" s="126"/>
      <c r="CA699" s="126"/>
      <c r="CB699" s="126"/>
      <c r="CC699" s="126"/>
      <c r="CD699" s="126"/>
      <c r="CE699" s="126"/>
      <c r="CF699" s="126"/>
      <c r="CG699" s="126"/>
      <c r="CH699" s="126"/>
      <c r="CI699" s="126"/>
      <c r="CJ699" s="126"/>
      <c r="CK699" s="126"/>
      <c r="CL699" s="87"/>
      <c r="CM699" s="87"/>
      <c r="CN699" s="87"/>
      <c r="CO699" s="87"/>
      <c r="CP699" s="87"/>
      <c r="CQ699" s="87"/>
      <c r="CR699" s="87"/>
      <c r="CS699" s="87"/>
      <c r="CT699" s="87"/>
      <c r="CU699" s="87"/>
      <c r="CV699" s="87"/>
      <c r="CW699" s="87"/>
      <c r="CX699" s="87"/>
      <c r="CY699" s="87"/>
      <c r="CZ699" s="87"/>
      <c r="DA699" s="87"/>
      <c r="DB699" s="87"/>
      <c r="DC699" s="87"/>
      <c r="DD699" s="87"/>
      <c r="DE699" s="87"/>
      <c r="DF699" s="87"/>
      <c r="DG699" s="87"/>
      <c r="DH699" s="87"/>
      <c r="DI699" s="87"/>
      <c r="DJ699" s="87"/>
    </row>
    <row r="700" spans="21:114" ht="12.75" customHeight="1" x14ac:dyDescent="0.2"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126"/>
      <c r="BF700" s="126"/>
      <c r="BG700" s="126"/>
      <c r="BH700" s="126"/>
      <c r="BI700" s="126"/>
      <c r="BJ700" s="126"/>
      <c r="BK700" s="126"/>
      <c r="BL700" s="126"/>
      <c r="BM700" s="126"/>
      <c r="BN700" s="126"/>
      <c r="BO700" s="126"/>
      <c r="BP700" s="126"/>
      <c r="BQ700" s="126"/>
      <c r="BR700" s="126"/>
      <c r="BS700" s="126"/>
      <c r="BT700" s="126"/>
      <c r="BU700" s="126"/>
      <c r="BV700" s="126"/>
      <c r="BW700" s="126"/>
      <c r="BX700" s="126"/>
      <c r="BY700" s="126"/>
      <c r="BZ700" s="126"/>
      <c r="CA700" s="126"/>
      <c r="CB700" s="126"/>
      <c r="CC700" s="126"/>
      <c r="CD700" s="126"/>
      <c r="CE700" s="126"/>
      <c r="CF700" s="126"/>
      <c r="CG700" s="126"/>
      <c r="CH700" s="126"/>
      <c r="CI700" s="126"/>
      <c r="CJ700" s="126"/>
      <c r="CK700" s="126"/>
      <c r="CL700" s="87"/>
      <c r="CM700" s="87"/>
      <c r="CN700" s="87"/>
      <c r="CO700" s="87"/>
      <c r="CP700" s="87"/>
      <c r="CQ700" s="87"/>
      <c r="CR700" s="87"/>
      <c r="CS700" s="87"/>
      <c r="CT700" s="87"/>
      <c r="CU700" s="87"/>
      <c r="CV700" s="87"/>
      <c r="CW700" s="87"/>
      <c r="CX700" s="87"/>
      <c r="CY700" s="87"/>
      <c r="CZ700" s="87"/>
      <c r="DA700" s="87"/>
      <c r="DB700" s="87"/>
      <c r="DC700" s="87"/>
      <c r="DD700" s="87"/>
      <c r="DE700" s="87"/>
      <c r="DF700" s="87"/>
      <c r="DG700" s="87"/>
      <c r="DH700" s="87"/>
      <c r="DI700" s="87"/>
      <c r="DJ700" s="87"/>
    </row>
    <row r="701" spans="21:114" ht="12.75" customHeight="1" x14ac:dyDescent="0.2"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126"/>
      <c r="BF701" s="126"/>
      <c r="BG701" s="126"/>
      <c r="BH701" s="126"/>
      <c r="BI701" s="126"/>
      <c r="BJ701" s="126"/>
      <c r="BK701" s="126"/>
      <c r="BL701" s="126"/>
      <c r="BM701" s="126"/>
      <c r="BN701" s="126"/>
      <c r="BO701" s="126"/>
      <c r="BP701" s="126"/>
      <c r="BQ701" s="126"/>
      <c r="BR701" s="126"/>
      <c r="BS701" s="126"/>
      <c r="BT701" s="126"/>
      <c r="BU701" s="126"/>
      <c r="BV701" s="126"/>
      <c r="BW701" s="126"/>
      <c r="BX701" s="126"/>
      <c r="BY701" s="126"/>
      <c r="BZ701" s="126"/>
      <c r="CA701" s="126"/>
      <c r="CB701" s="126"/>
      <c r="CC701" s="126"/>
      <c r="CD701" s="126"/>
      <c r="CE701" s="126"/>
      <c r="CF701" s="126"/>
      <c r="CG701" s="126"/>
      <c r="CH701" s="126"/>
      <c r="CI701" s="126"/>
      <c r="CJ701" s="126"/>
      <c r="CK701" s="126"/>
      <c r="CL701" s="87"/>
      <c r="CM701" s="87"/>
      <c r="CN701" s="87"/>
      <c r="CO701" s="87"/>
      <c r="CP701" s="87"/>
      <c r="CQ701" s="87"/>
      <c r="CR701" s="87"/>
      <c r="CS701" s="87"/>
      <c r="CT701" s="87"/>
      <c r="CU701" s="87"/>
      <c r="CV701" s="87"/>
      <c r="CW701" s="87"/>
      <c r="CX701" s="87"/>
      <c r="CY701" s="87"/>
      <c r="CZ701" s="87"/>
      <c r="DA701" s="87"/>
      <c r="DB701" s="87"/>
      <c r="DC701" s="87"/>
      <c r="DD701" s="87"/>
      <c r="DE701" s="87"/>
      <c r="DF701" s="87"/>
      <c r="DG701" s="87"/>
      <c r="DH701" s="87"/>
      <c r="DI701" s="87"/>
      <c r="DJ701" s="87"/>
    </row>
    <row r="702" spans="21:114" ht="12.75" customHeight="1" x14ac:dyDescent="0.2"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126"/>
      <c r="BF702" s="126"/>
      <c r="BG702" s="126"/>
      <c r="BH702" s="126"/>
      <c r="BI702" s="126"/>
      <c r="BJ702" s="126"/>
      <c r="BK702" s="126"/>
      <c r="BL702" s="126"/>
      <c r="BM702" s="126"/>
      <c r="BN702" s="126"/>
      <c r="BO702" s="126"/>
      <c r="BP702" s="126"/>
      <c r="BQ702" s="126"/>
      <c r="BR702" s="126"/>
      <c r="BS702" s="126"/>
      <c r="BT702" s="126"/>
      <c r="BU702" s="126"/>
      <c r="BV702" s="126"/>
      <c r="BW702" s="126"/>
      <c r="BX702" s="126"/>
      <c r="BY702" s="126"/>
      <c r="BZ702" s="126"/>
      <c r="CA702" s="126"/>
      <c r="CB702" s="126"/>
      <c r="CC702" s="126"/>
      <c r="CD702" s="126"/>
      <c r="CE702" s="126"/>
      <c r="CF702" s="126"/>
      <c r="CG702" s="126"/>
      <c r="CH702" s="126"/>
      <c r="CI702" s="126"/>
      <c r="CJ702" s="126"/>
      <c r="CK702" s="126"/>
      <c r="CL702" s="87"/>
      <c r="CM702" s="87"/>
      <c r="CN702" s="87"/>
      <c r="CO702" s="87"/>
      <c r="CP702" s="87"/>
      <c r="CQ702" s="87"/>
      <c r="CR702" s="87"/>
      <c r="CS702" s="87"/>
      <c r="CT702" s="87"/>
      <c r="CU702" s="87"/>
      <c r="CV702" s="87"/>
      <c r="CW702" s="87"/>
      <c r="CX702" s="87"/>
      <c r="CY702" s="87"/>
      <c r="CZ702" s="87"/>
      <c r="DA702" s="87"/>
      <c r="DB702" s="87"/>
      <c r="DC702" s="87"/>
      <c r="DD702" s="87"/>
      <c r="DE702" s="87"/>
      <c r="DF702" s="87"/>
      <c r="DG702" s="87"/>
      <c r="DH702" s="87"/>
      <c r="DI702" s="87"/>
      <c r="DJ702" s="87"/>
    </row>
    <row r="703" spans="21:114" ht="12.75" customHeight="1" x14ac:dyDescent="0.2"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126"/>
      <c r="BF703" s="126"/>
      <c r="BG703" s="126"/>
      <c r="BH703" s="126"/>
      <c r="BI703" s="126"/>
      <c r="BJ703" s="126"/>
      <c r="BK703" s="126"/>
      <c r="BL703" s="126"/>
      <c r="BM703" s="126"/>
      <c r="BN703" s="126"/>
      <c r="BO703" s="126"/>
      <c r="BP703" s="126"/>
      <c r="BQ703" s="126"/>
      <c r="BR703" s="126"/>
      <c r="BS703" s="126"/>
      <c r="BT703" s="126"/>
      <c r="BU703" s="126"/>
      <c r="BV703" s="126"/>
      <c r="BW703" s="126"/>
      <c r="BX703" s="126"/>
      <c r="BY703" s="126"/>
      <c r="BZ703" s="126"/>
      <c r="CA703" s="126"/>
      <c r="CB703" s="126"/>
      <c r="CC703" s="126"/>
      <c r="CD703" s="126"/>
      <c r="CE703" s="126"/>
      <c r="CF703" s="126"/>
      <c r="CG703" s="126"/>
      <c r="CH703" s="126"/>
      <c r="CI703" s="126"/>
      <c r="CJ703" s="126"/>
      <c r="CK703" s="126"/>
      <c r="CL703" s="87"/>
      <c r="CM703" s="87"/>
      <c r="CN703" s="87"/>
      <c r="CO703" s="87"/>
      <c r="CP703" s="87"/>
      <c r="CQ703" s="87"/>
      <c r="CR703" s="87"/>
      <c r="CS703" s="87"/>
      <c r="CT703" s="87"/>
      <c r="CU703" s="87"/>
      <c r="CV703" s="87"/>
      <c r="CW703" s="87"/>
      <c r="CX703" s="87"/>
      <c r="CY703" s="87"/>
      <c r="CZ703" s="87"/>
      <c r="DA703" s="87"/>
      <c r="DB703" s="87"/>
      <c r="DC703" s="87"/>
      <c r="DD703" s="87"/>
      <c r="DE703" s="87"/>
      <c r="DF703" s="87"/>
      <c r="DG703" s="87"/>
      <c r="DH703" s="87"/>
      <c r="DI703" s="87"/>
      <c r="DJ703" s="87"/>
    </row>
    <row r="704" spans="21:114" ht="12.75" customHeight="1" x14ac:dyDescent="0.2"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126"/>
      <c r="BF704" s="126"/>
      <c r="BG704" s="126"/>
      <c r="BH704" s="126"/>
      <c r="BI704" s="126"/>
      <c r="BJ704" s="126"/>
      <c r="BK704" s="126"/>
      <c r="BL704" s="126"/>
      <c r="BM704" s="126"/>
      <c r="BN704" s="126"/>
      <c r="BO704" s="126"/>
      <c r="BP704" s="126"/>
      <c r="BQ704" s="126"/>
      <c r="BR704" s="126"/>
      <c r="BS704" s="126"/>
      <c r="BT704" s="126"/>
      <c r="BU704" s="126"/>
      <c r="BV704" s="126"/>
      <c r="BW704" s="126"/>
      <c r="BX704" s="126"/>
      <c r="BY704" s="126"/>
      <c r="BZ704" s="126"/>
      <c r="CA704" s="126"/>
      <c r="CB704" s="126"/>
      <c r="CC704" s="126"/>
      <c r="CD704" s="126"/>
      <c r="CE704" s="126"/>
      <c r="CF704" s="126"/>
      <c r="CG704" s="126"/>
      <c r="CH704" s="126"/>
      <c r="CI704" s="126"/>
      <c r="CJ704" s="126"/>
      <c r="CK704" s="126"/>
      <c r="CL704" s="87"/>
      <c r="CM704" s="87"/>
      <c r="CN704" s="87"/>
      <c r="CO704" s="87"/>
      <c r="CP704" s="87"/>
      <c r="CQ704" s="87"/>
      <c r="CR704" s="87"/>
      <c r="CS704" s="87"/>
      <c r="CT704" s="87"/>
      <c r="CU704" s="87"/>
      <c r="CV704" s="87"/>
      <c r="CW704" s="87"/>
      <c r="CX704" s="87"/>
      <c r="CY704" s="87"/>
      <c r="CZ704" s="87"/>
      <c r="DA704" s="87"/>
      <c r="DB704" s="87"/>
      <c r="DC704" s="87"/>
      <c r="DD704" s="87"/>
      <c r="DE704" s="87"/>
      <c r="DF704" s="87"/>
      <c r="DG704" s="87"/>
      <c r="DH704" s="87"/>
      <c r="DI704" s="87"/>
      <c r="DJ704" s="87"/>
    </row>
    <row r="705" spans="21:114" ht="12.75" customHeight="1" x14ac:dyDescent="0.2"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126"/>
      <c r="BF705" s="126"/>
      <c r="BG705" s="126"/>
      <c r="BH705" s="126"/>
      <c r="BI705" s="126"/>
      <c r="BJ705" s="126"/>
      <c r="BK705" s="126"/>
      <c r="BL705" s="126"/>
      <c r="BM705" s="126"/>
      <c r="BN705" s="126"/>
      <c r="BO705" s="126"/>
      <c r="BP705" s="126"/>
      <c r="BQ705" s="126"/>
      <c r="BR705" s="126"/>
      <c r="BS705" s="126"/>
      <c r="BT705" s="126"/>
      <c r="BU705" s="126"/>
      <c r="BV705" s="126"/>
      <c r="BW705" s="126"/>
      <c r="BX705" s="126"/>
      <c r="BY705" s="126"/>
      <c r="BZ705" s="126"/>
      <c r="CA705" s="126"/>
      <c r="CB705" s="126"/>
      <c r="CC705" s="126"/>
      <c r="CD705" s="126"/>
      <c r="CE705" s="126"/>
      <c r="CF705" s="126"/>
      <c r="CG705" s="126"/>
      <c r="CH705" s="126"/>
      <c r="CI705" s="126"/>
      <c r="CJ705" s="126"/>
      <c r="CK705" s="126"/>
      <c r="CL705" s="87"/>
      <c r="CM705" s="87"/>
      <c r="CN705" s="87"/>
      <c r="CO705" s="87"/>
      <c r="CP705" s="87"/>
      <c r="CQ705" s="87"/>
      <c r="CR705" s="87"/>
      <c r="CS705" s="87"/>
      <c r="CT705" s="87"/>
      <c r="CU705" s="87"/>
      <c r="CV705" s="87"/>
      <c r="CW705" s="87"/>
      <c r="CX705" s="87"/>
      <c r="CY705" s="87"/>
      <c r="CZ705" s="87"/>
      <c r="DA705" s="87"/>
      <c r="DB705" s="87"/>
      <c r="DC705" s="87"/>
      <c r="DD705" s="87"/>
      <c r="DE705" s="87"/>
      <c r="DF705" s="87"/>
      <c r="DG705" s="87"/>
      <c r="DH705" s="87"/>
      <c r="DI705" s="87"/>
      <c r="DJ705" s="87"/>
    </row>
    <row r="706" spans="21:114" ht="12.75" customHeight="1" x14ac:dyDescent="0.2"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126"/>
      <c r="BF706" s="126"/>
      <c r="BG706" s="126"/>
      <c r="BH706" s="126"/>
      <c r="BI706" s="126"/>
      <c r="BJ706" s="126"/>
      <c r="BK706" s="126"/>
      <c r="BL706" s="126"/>
      <c r="BM706" s="126"/>
      <c r="BN706" s="126"/>
      <c r="BO706" s="126"/>
      <c r="BP706" s="126"/>
      <c r="BQ706" s="126"/>
      <c r="BR706" s="126"/>
      <c r="BS706" s="126"/>
      <c r="BT706" s="126"/>
      <c r="BU706" s="126"/>
      <c r="BV706" s="126"/>
      <c r="BW706" s="126"/>
      <c r="BX706" s="126"/>
      <c r="BY706" s="126"/>
      <c r="BZ706" s="126"/>
      <c r="CA706" s="126"/>
      <c r="CB706" s="126"/>
      <c r="CC706" s="126"/>
      <c r="CD706" s="126"/>
      <c r="CE706" s="126"/>
      <c r="CF706" s="126"/>
      <c r="CG706" s="126"/>
      <c r="CH706" s="126"/>
      <c r="CI706" s="126"/>
      <c r="CJ706" s="126"/>
      <c r="CK706" s="126"/>
      <c r="CL706" s="87"/>
      <c r="CM706" s="87"/>
      <c r="CN706" s="87"/>
      <c r="CO706" s="87"/>
      <c r="CP706" s="87"/>
      <c r="CQ706" s="87"/>
      <c r="CR706" s="87"/>
      <c r="CS706" s="87"/>
      <c r="CT706" s="87"/>
      <c r="CU706" s="87"/>
      <c r="CV706" s="87"/>
      <c r="CW706" s="87"/>
      <c r="CX706" s="87"/>
      <c r="CY706" s="87"/>
      <c r="CZ706" s="87"/>
      <c r="DA706" s="87"/>
      <c r="DB706" s="87"/>
      <c r="DC706" s="87"/>
      <c r="DD706" s="87"/>
      <c r="DE706" s="87"/>
      <c r="DF706" s="87"/>
      <c r="DG706" s="87"/>
      <c r="DH706" s="87"/>
      <c r="DI706" s="87"/>
      <c r="DJ706" s="87"/>
    </row>
    <row r="707" spans="21:114" ht="12.75" customHeight="1" x14ac:dyDescent="0.2"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126"/>
      <c r="BF707" s="126"/>
      <c r="BG707" s="126"/>
      <c r="BH707" s="126"/>
      <c r="BI707" s="126"/>
      <c r="BJ707" s="126"/>
      <c r="BK707" s="126"/>
      <c r="BL707" s="126"/>
      <c r="BM707" s="126"/>
      <c r="BN707" s="126"/>
      <c r="BO707" s="126"/>
      <c r="BP707" s="126"/>
      <c r="BQ707" s="126"/>
      <c r="BR707" s="126"/>
      <c r="BS707" s="126"/>
      <c r="BT707" s="126"/>
      <c r="BU707" s="126"/>
      <c r="BV707" s="126"/>
      <c r="BW707" s="126"/>
      <c r="BX707" s="126"/>
      <c r="BY707" s="126"/>
      <c r="BZ707" s="126"/>
      <c r="CA707" s="126"/>
      <c r="CB707" s="126"/>
      <c r="CC707" s="126"/>
      <c r="CD707" s="126"/>
      <c r="CE707" s="126"/>
      <c r="CF707" s="126"/>
      <c r="CG707" s="126"/>
      <c r="CH707" s="126"/>
      <c r="CI707" s="126"/>
      <c r="CJ707" s="126"/>
      <c r="CK707" s="126"/>
      <c r="CL707" s="87"/>
      <c r="CM707" s="87"/>
      <c r="CN707" s="87"/>
      <c r="CO707" s="87"/>
      <c r="CP707" s="87"/>
      <c r="CQ707" s="87"/>
      <c r="CR707" s="87"/>
      <c r="CS707" s="87"/>
      <c r="CT707" s="87"/>
      <c r="CU707" s="87"/>
      <c r="CV707" s="87"/>
      <c r="CW707" s="87"/>
      <c r="CX707" s="87"/>
      <c r="CY707" s="87"/>
      <c r="CZ707" s="87"/>
      <c r="DA707" s="87"/>
      <c r="DB707" s="87"/>
      <c r="DC707" s="87"/>
      <c r="DD707" s="87"/>
      <c r="DE707" s="87"/>
      <c r="DF707" s="87"/>
      <c r="DG707" s="87"/>
      <c r="DH707" s="87"/>
      <c r="DI707" s="87"/>
      <c r="DJ707" s="87"/>
    </row>
    <row r="708" spans="21:114" ht="12.75" customHeight="1" x14ac:dyDescent="0.2"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126"/>
      <c r="BF708" s="126"/>
      <c r="BG708" s="126"/>
      <c r="BH708" s="126"/>
      <c r="BI708" s="126"/>
      <c r="BJ708" s="126"/>
      <c r="BK708" s="126"/>
      <c r="BL708" s="126"/>
      <c r="BM708" s="126"/>
      <c r="BN708" s="126"/>
      <c r="BO708" s="126"/>
      <c r="BP708" s="126"/>
      <c r="BQ708" s="126"/>
      <c r="BR708" s="126"/>
      <c r="BS708" s="126"/>
      <c r="BT708" s="126"/>
      <c r="BU708" s="126"/>
      <c r="BV708" s="126"/>
      <c r="BW708" s="126"/>
      <c r="BX708" s="126"/>
      <c r="BY708" s="126"/>
      <c r="BZ708" s="126"/>
      <c r="CA708" s="126"/>
      <c r="CB708" s="126"/>
      <c r="CC708" s="126"/>
      <c r="CD708" s="126"/>
      <c r="CE708" s="126"/>
      <c r="CF708" s="126"/>
      <c r="CG708" s="126"/>
      <c r="CH708" s="126"/>
      <c r="CI708" s="126"/>
      <c r="CJ708" s="126"/>
      <c r="CK708" s="126"/>
      <c r="CL708" s="87"/>
      <c r="CM708" s="87"/>
      <c r="CN708" s="87"/>
      <c r="CO708" s="87"/>
      <c r="CP708" s="87"/>
      <c r="CQ708" s="87"/>
      <c r="CR708" s="87"/>
      <c r="CS708" s="87"/>
      <c r="CT708" s="87"/>
      <c r="CU708" s="87"/>
      <c r="CV708" s="87"/>
      <c r="CW708" s="87"/>
      <c r="CX708" s="87"/>
      <c r="CY708" s="87"/>
      <c r="CZ708" s="87"/>
      <c r="DA708" s="87"/>
      <c r="DB708" s="87"/>
      <c r="DC708" s="87"/>
      <c r="DD708" s="87"/>
      <c r="DE708" s="87"/>
      <c r="DF708" s="87"/>
      <c r="DG708" s="87"/>
      <c r="DH708" s="87"/>
      <c r="DI708" s="87"/>
      <c r="DJ708" s="87"/>
    </row>
    <row r="709" spans="21:114" ht="12.75" customHeight="1" x14ac:dyDescent="0.2"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126"/>
      <c r="BF709" s="126"/>
      <c r="BG709" s="126"/>
      <c r="BH709" s="126"/>
      <c r="BI709" s="126"/>
      <c r="BJ709" s="126"/>
      <c r="BK709" s="126"/>
      <c r="BL709" s="126"/>
      <c r="BM709" s="126"/>
      <c r="BN709" s="126"/>
      <c r="BO709" s="126"/>
      <c r="BP709" s="126"/>
      <c r="BQ709" s="126"/>
      <c r="BR709" s="126"/>
      <c r="BS709" s="126"/>
      <c r="BT709" s="126"/>
      <c r="BU709" s="126"/>
      <c r="BV709" s="126"/>
      <c r="BW709" s="126"/>
      <c r="BX709" s="126"/>
      <c r="BY709" s="126"/>
      <c r="BZ709" s="126"/>
      <c r="CA709" s="126"/>
      <c r="CB709" s="126"/>
      <c r="CC709" s="126"/>
      <c r="CD709" s="126"/>
      <c r="CE709" s="126"/>
      <c r="CF709" s="126"/>
      <c r="CG709" s="126"/>
      <c r="CH709" s="126"/>
      <c r="CI709" s="126"/>
      <c r="CJ709" s="126"/>
      <c r="CK709" s="126"/>
      <c r="CL709" s="87"/>
      <c r="CM709" s="87"/>
      <c r="CN709" s="87"/>
      <c r="CO709" s="87"/>
      <c r="CP709" s="87"/>
      <c r="CQ709" s="87"/>
      <c r="CR709" s="87"/>
      <c r="CS709" s="87"/>
      <c r="CT709" s="87"/>
      <c r="CU709" s="87"/>
      <c r="CV709" s="87"/>
      <c r="CW709" s="87"/>
      <c r="CX709" s="87"/>
      <c r="CY709" s="87"/>
      <c r="CZ709" s="87"/>
      <c r="DA709" s="87"/>
      <c r="DB709" s="87"/>
      <c r="DC709" s="87"/>
      <c r="DD709" s="87"/>
      <c r="DE709" s="87"/>
      <c r="DF709" s="87"/>
      <c r="DG709" s="87"/>
      <c r="DH709" s="87"/>
      <c r="DI709" s="87"/>
      <c r="DJ709" s="87"/>
    </row>
    <row r="710" spans="21:114" ht="12.75" customHeight="1" x14ac:dyDescent="0.2"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126"/>
      <c r="BF710" s="126"/>
      <c r="BG710" s="126"/>
      <c r="BH710" s="126"/>
      <c r="BI710" s="126"/>
      <c r="BJ710" s="126"/>
      <c r="BK710" s="126"/>
      <c r="BL710" s="126"/>
      <c r="BM710" s="126"/>
      <c r="BN710" s="126"/>
      <c r="BO710" s="126"/>
      <c r="BP710" s="126"/>
      <c r="BQ710" s="126"/>
      <c r="BR710" s="126"/>
      <c r="BS710" s="126"/>
      <c r="BT710" s="126"/>
      <c r="BU710" s="126"/>
      <c r="BV710" s="126"/>
      <c r="BW710" s="126"/>
      <c r="BX710" s="126"/>
      <c r="BY710" s="126"/>
      <c r="BZ710" s="126"/>
      <c r="CA710" s="126"/>
      <c r="CB710" s="126"/>
      <c r="CC710" s="126"/>
      <c r="CD710" s="126"/>
      <c r="CE710" s="126"/>
      <c r="CF710" s="126"/>
      <c r="CG710" s="126"/>
      <c r="CH710" s="126"/>
      <c r="CI710" s="126"/>
      <c r="CJ710" s="126"/>
      <c r="CK710" s="126"/>
      <c r="CL710" s="87"/>
      <c r="CM710" s="87"/>
      <c r="CN710" s="87"/>
      <c r="CO710" s="87"/>
      <c r="CP710" s="87"/>
      <c r="CQ710" s="87"/>
      <c r="CR710" s="87"/>
      <c r="CS710" s="87"/>
      <c r="CT710" s="87"/>
      <c r="CU710" s="87"/>
      <c r="CV710" s="87"/>
      <c r="CW710" s="87"/>
      <c r="CX710" s="87"/>
      <c r="CY710" s="87"/>
      <c r="CZ710" s="87"/>
      <c r="DA710" s="87"/>
      <c r="DB710" s="87"/>
      <c r="DC710" s="87"/>
      <c r="DD710" s="87"/>
      <c r="DE710" s="87"/>
      <c r="DF710" s="87"/>
      <c r="DG710" s="87"/>
      <c r="DH710" s="87"/>
      <c r="DI710" s="87"/>
      <c r="DJ710" s="87"/>
    </row>
    <row r="711" spans="21:114" ht="12.75" customHeight="1" x14ac:dyDescent="0.2"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126"/>
      <c r="BF711" s="126"/>
      <c r="BG711" s="126"/>
      <c r="BH711" s="126"/>
      <c r="BI711" s="126"/>
      <c r="BJ711" s="126"/>
      <c r="BK711" s="126"/>
      <c r="BL711" s="126"/>
      <c r="BM711" s="126"/>
      <c r="BN711" s="126"/>
      <c r="BO711" s="126"/>
      <c r="BP711" s="126"/>
      <c r="BQ711" s="126"/>
      <c r="BR711" s="126"/>
      <c r="BS711" s="126"/>
      <c r="BT711" s="126"/>
      <c r="BU711" s="126"/>
      <c r="BV711" s="126"/>
      <c r="BW711" s="126"/>
      <c r="BX711" s="126"/>
      <c r="BY711" s="126"/>
      <c r="BZ711" s="126"/>
      <c r="CA711" s="126"/>
      <c r="CB711" s="126"/>
      <c r="CC711" s="126"/>
      <c r="CD711" s="126"/>
      <c r="CE711" s="126"/>
      <c r="CF711" s="126"/>
      <c r="CG711" s="126"/>
      <c r="CH711" s="126"/>
      <c r="CI711" s="126"/>
      <c r="CJ711" s="126"/>
      <c r="CK711" s="126"/>
      <c r="CL711" s="87"/>
      <c r="CM711" s="87"/>
      <c r="CN711" s="87"/>
      <c r="CO711" s="87"/>
      <c r="CP711" s="87"/>
      <c r="CQ711" s="87"/>
      <c r="CR711" s="87"/>
      <c r="CS711" s="87"/>
      <c r="CT711" s="87"/>
      <c r="CU711" s="87"/>
      <c r="CV711" s="87"/>
      <c r="CW711" s="87"/>
      <c r="CX711" s="87"/>
      <c r="CY711" s="87"/>
      <c r="CZ711" s="87"/>
      <c r="DA711" s="87"/>
      <c r="DB711" s="87"/>
      <c r="DC711" s="87"/>
      <c r="DD711" s="87"/>
      <c r="DE711" s="87"/>
      <c r="DF711" s="87"/>
      <c r="DG711" s="87"/>
      <c r="DH711" s="87"/>
      <c r="DI711" s="87"/>
      <c r="DJ711" s="87"/>
    </row>
    <row r="712" spans="21:114" ht="12.75" customHeight="1" x14ac:dyDescent="0.2"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126"/>
      <c r="BF712" s="126"/>
      <c r="BG712" s="126"/>
      <c r="BH712" s="126"/>
      <c r="BI712" s="126"/>
      <c r="BJ712" s="126"/>
      <c r="BK712" s="126"/>
      <c r="BL712" s="126"/>
      <c r="BM712" s="126"/>
      <c r="BN712" s="126"/>
      <c r="BO712" s="126"/>
      <c r="BP712" s="126"/>
      <c r="BQ712" s="126"/>
      <c r="BR712" s="126"/>
      <c r="BS712" s="126"/>
      <c r="BT712" s="126"/>
      <c r="BU712" s="126"/>
      <c r="BV712" s="126"/>
      <c r="BW712" s="126"/>
      <c r="BX712" s="126"/>
      <c r="BY712" s="126"/>
      <c r="BZ712" s="126"/>
      <c r="CA712" s="126"/>
      <c r="CB712" s="126"/>
      <c r="CC712" s="126"/>
      <c r="CD712" s="126"/>
      <c r="CE712" s="126"/>
      <c r="CF712" s="126"/>
      <c r="CG712" s="126"/>
      <c r="CH712" s="126"/>
      <c r="CI712" s="126"/>
      <c r="CJ712" s="126"/>
      <c r="CK712" s="126"/>
      <c r="CL712" s="87"/>
      <c r="CM712" s="87"/>
      <c r="CN712" s="87"/>
      <c r="CO712" s="87"/>
      <c r="CP712" s="87"/>
      <c r="CQ712" s="87"/>
      <c r="CR712" s="87"/>
      <c r="CS712" s="87"/>
      <c r="CT712" s="87"/>
      <c r="CU712" s="87"/>
      <c r="CV712" s="87"/>
      <c r="CW712" s="87"/>
      <c r="CX712" s="87"/>
      <c r="CY712" s="87"/>
      <c r="CZ712" s="87"/>
      <c r="DA712" s="87"/>
      <c r="DB712" s="87"/>
      <c r="DC712" s="87"/>
      <c r="DD712" s="87"/>
      <c r="DE712" s="87"/>
      <c r="DF712" s="87"/>
      <c r="DG712" s="87"/>
      <c r="DH712" s="87"/>
      <c r="DI712" s="87"/>
      <c r="DJ712" s="87"/>
    </row>
    <row r="713" spans="21:114" ht="12.75" customHeight="1" x14ac:dyDescent="0.2"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126"/>
      <c r="BF713" s="126"/>
      <c r="BG713" s="126"/>
      <c r="BH713" s="126"/>
      <c r="BI713" s="126"/>
      <c r="BJ713" s="126"/>
      <c r="BK713" s="126"/>
      <c r="BL713" s="126"/>
      <c r="BM713" s="126"/>
      <c r="BN713" s="126"/>
      <c r="BO713" s="126"/>
      <c r="BP713" s="126"/>
      <c r="BQ713" s="126"/>
      <c r="BR713" s="126"/>
      <c r="BS713" s="126"/>
      <c r="BT713" s="126"/>
      <c r="BU713" s="126"/>
      <c r="BV713" s="126"/>
      <c r="BW713" s="126"/>
      <c r="BX713" s="126"/>
      <c r="BY713" s="126"/>
      <c r="BZ713" s="126"/>
      <c r="CA713" s="126"/>
      <c r="CB713" s="126"/>
      <c r="CC713" s="126"/>
      <c r="CD713" s="126"/>
      <c r="CE713" s="126"/>
      <c r="CF713" s="126"/>
      <c r="CG713" s="126"/>
      <c r="CH713" s="126"/>
      <c r="CI713" s="126"/>
      <c r="CJ713" s="126"/>
      <c r="CK713" s="126"/>
      <c r="CL713" s="87"/>
      <c r="CM713" s="87"/>
      <c r="CN713" s="87"/>
      <c r="CO713" s="87"/>
      <c r="CP713" s="87"/>
      <c r="CQ713" s="87"/>
      <c r="CR713" s="87"/>
      <c r="CS713" s="87"/>
      <c r="CT713" s="87"/>
      <c r="CU713" s="87"/>
      <c r="CV713" s="87"/>
      <c r="CW713" s="87"/>
      <c r="CX713" s="87"/>
      <c r="CY713" s="87"/>
      <c r="CZ713" s="87"/>
      <c r="DA713" s="87"/>
      <c r="DB713" s="87"/>
      <c r="DC713" s="87"/>
      <c r="DD713" s="87"/>
      <c r="DE713" s="87"/>
      <c r="DF713" s="87"/>
      <c r="DG713" s="87"/>
      <c r="DH713" s="87"/>
      <c r="DI713" s="87"/>
      <c r="DJ713" s="87"/>
    </row>
    <row r="714" spans="21:114" ht="12.75" customHeight="1" x14ac:dyDescent="0.2"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126"/>
      <c r="BF714" s="126"/>
      <c r="BG714" s="126"/>
      <c r="BH714" s="126"/>
      <c r="BI714" s="126"/>
      <c r="BJ714" s="126"/>
      <c r="BK714" s="126"/>
      <c r="BL714" s="126"/>
      <c r="BM714" s="126"/>
      <c r="BN714" s="126"/>
      <c r="BO714" s="126"/>
      <c r="BP714" s="126"/>
      <c r="BQ714" s="126"/>
      <c r="BR714" s="126"/>
      <c r="BS714" s="126"/>
      <c r="BT714" s="126"/>
      <c r="BU714" s="126"/>
      <c r="BV714" s="126"/>
      <c r="BW714" s="126"/>
      <c r="BX714" s="126"/>
      <c r="BY714" s="126"/>
      <c r="BZ714" s="126"/>
      <c r="CA714" s="126"/>
      <c r="CB714" s="126"/>
      <c r="CC714" s="126"/>
      <c r="CD714" s="126"/>
      <c r="CE714" s="126"/>
      <c r="CF714" s="126"/>
      <c r="CG714" s="126"/>
      <c r="CH714" s="126"/>
      <c r="CI714" s="126"/>
      <c r="CJ714" s="126"/>
      <c r="CK714" s="126"/>
      <c r="CL714" s="87"/>
      <c r="CM714" s="87"/>
      <c r="CN714" s="87"/>
      <c r="CO714" s="87"/>
      <c r="CP714" s="87"/>
      <c r="CQ714" s="87"/>
      <c r="CR714" s="87"/>
      <c r="CS714" s="87"/>
      <c r="CT714" s="87"/>
      <c r="CU714" s="87"/>
      <c r="CV714" s="87"/>
      <c r="CW714" s="87"/>
      <c r="CX714" s="87"/>
      <c r="CY714" s="87"/>
      <c r="CZ714" s="87"/>
      <c r="DA714" s="87"/>
      <c r="DB714" s="87"/>
      <c r="DC714" s="87"/>
      <c r="DD714" s="87"/>
      <c r="DE714" s="87"/>
      <c r="DF714" s="87"/>
      <c r="DG714" s="87"/>
      <c r="DH714" s="87"/>
      <c r="DI714" s="87"/>
      <c r="DJ714" s="87"/>
    </row>
    <row r="715" spans="21:114" ht="12.75" customHeight="1" x14ac:dyDescent="0.2"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126"/>
      <c r="BF715" s="126"/>
      <c r="BG715" s="126"/>
      <c r="BH715" s="126"/>
      <c r="BI715" s="126"/>
      <c r="BJ715" s="126"/>
      <c r="BK715" s="126"/>
      <c r="BL715" s="126"/>
      <c r="BM715" s="126"/>
      <c r="BN715" s="126"/>
      <c r="BO715" s="126"/>
      <c r="BP715" s="126"/>
      <c r="BQ715" s="126"/>
      <c r="BR715" s="126"/>
      <c r="BS715" s="126"/>
      <c r="BT715" s="126"/>
      <c r="BU715" s="126"/>
      <c r="BV715" s="126"/>
      <c r="BW715" s="126"/>
      <c r="BX715" s="126"/>
      <c r="BY715" s="126"/>
      <c r="BZ715" s="126"/>
      <c r="CA715" s="126"/>
      <c r="CB715" s="126"/>
      <c r="CC715" s="126"/>
      <c r="CD715" s="126"/>
      <c r="CE715" s="126"/>
      <c r="CF715" s="126"/>
      <c r="CG715" s="126"/>
      <c r="CH715" s="126"/>
      <c r="CI715" s="126"/>
      <c r="CJ715" s="126"/>
      <c r="CK715" s="126"/>
      <c r="CL715" s="87"/>
      <c r="CM715" s="87"/>
      <c r="CN715" s="87"/>
      <c r="CO715" s="87"/>
      <c r="CP715" s="87"/>
      <c r="CQ715" s="87"/>
      <c r="CR715" s="87"/>
      <c r="CS715" s="87"/>
      <c r="CT715" s="87"/>
      <c r="CU715" s="87"/>
      <c r="CV715" s="87"/>
      <c r="CW715" s="87"/>
      <c r="CX715" s="87"/>
      <c r="CY715" s="87"/>
      <c r="CZ715" s="87"/>
      <c r="DA715" s="87"/>
      <c r="DB715" s="87"/>
      <c r="DC715" s="87"/>
      <c r="DD715" s="87"/>
      <c r="DE715" s="87"/>
      <c r="DF715" s="87"/>
      <c r="DG715" s="87"/>
      <c r="DH715" s="87"/>
      <c r="DI715" s="87"/>
      <c r="DJ715" s="87"/>
    </row>
    <row r="716" spans="21:114" ht="12.75" customHeight="1" x14ac:dyDescent="0.2"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126"/>
      <c r="BF716" s="126"/>
      <c r="BG716" s="126"/>
      <c r="BH716" s="126"/>
      <c r="BI716" s="126"/>
      <c r="BJ716" s="126"/>
      <c r="BK716" s="126"/>
      <c r="BL716" s="126"/>
      <c r="BM716" s="126"/>
      <c r="BN716" s="126"/>
      <c r="BO716" s="126"/>
      <c r="BP716" s="126"/>
      <c r="BQ716" s="126"/>
      <c r="BR716" s="126"/>
      <c r="BS716" s="126"/>
      <c r="BT716" s="126"/>
      <c r="BU716" s="126"/>
      <c r="BV716" s="126"/>
      <c r="BW716" s="126"/>
      <c r="BX716" s="126"/>
      <c r="BY716" s="126"/>
      <c r="BZ716" s="126"/>
      <c r="CA716" s="126"/>
      <c r="CB716" s="126"/>
      <c r="CC716" s="126"/>
      <c r="CD716" s="126"/>
      <c r="CE716" s="126"/>
      <c r="CF716" s="126"/>
      <c r="CG716" s="126"/>
      <c r="CH716" s="126"/>
      <c r="CI716" s="126"/>
      <c r="CJ716" s="126"/>
      <c r="CK716" s="126"/>
      <c r="CL716" s="87"/>
      <c r="CM716" s="87"/>
      <c r="CN716" s="87"/>
      <c r="CO716" s="87"/>
      <c r="CP716" s="87"/>
      <c r="CQ716" s="87"/>
      <c r="CR716" s="87"/>
      <c r="CS716" s="87"/>
      <c r="CT716" s="87"/>
      <c r="CU716" s="87"/>
      <c r="CV716" s="87"/>
      <c r="CW716" s="87"/>
      <c r="CX716" s="87"/>
      <c r="CY716" s="87"/>
      <c r="CZ716" s="87"/>
      <c r="DA716" s="87"/>
      <c r="DB716" s="87"/>
      <c r="DC716" s="87"/>
      <c r="DD716" s="87"/>
      <c r="DE716" s="87"/>
      <c r="DF716" s="87"/>
      <c r="DG716" s="87"/>
      <c r="DH716" s="87"/>
      <c r="DI716" s="87"/>
      <c r="DJ716" s="87"/>
    </row>
    <row r="717" spans="21:114" ht="12.75" customHeight="1" x14ac:dyDescent="0.2"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126"/>
      <c r="BF717" s="126"/>
      <c r="BG717" s="126"/>
      <c r="BH717" s="126"/>
      <c r="BI717" s="126"/>
      <c r="BJ717" s="126"/>
      <c r="BK717" s="126"/>
      <c r="BL717" s="126"/>
      <c r="BM717" s="126"/>
      <c r="BN717" s="126"/>
      <c r="BO717" s="126"/>
      <c r="BP717" s="126"/>
      <c r="BQ717" s="126"/>
      <c r="BR717" s="126"/>
      <c r="BS717" s="126"/>
      <c r="BT717" s="126"/>
      <c r="BU717" s="126"/>
      <c r="BV717" s="126"/>
      <c r="BW717" s="126"/>
      <c r="BX717" s="126"/>
      <c r="BY717" s="126"/>
      <c r="BZ717" s="126"/>
      <c r="CA717" s="126"/>
      <c r="CB717" s="126"/>
      <c r="CC717" s="126"/>
      <c r="CD717" s="126"/>
      <c r="CE717" s="126"/>
      <c r="CF717" s="126"/>
      <c r="CG717" s="126"/>
      <c r="CH717" s="126"/>
      <c r="CI717" s="126"/>
      <c r="CJ717" s="126"/>
      <c r="CK717" s="126"/>
      <c r="CL717" s="87"/>
      <c r="CM717" s="87"/>
      <c r="CN717" s="87"/>
      <c r="CO717" s="87"/>
      <c r="CP717" s="87"/>
      <c r="CQ717" s="87"/>
      <c r="CR717" s="87"/>
      <c r="CS717" s="87"/>
      <c r="CT717" s="87"/>
      <c r="CU717" s="87"/>
      <c r="CV717" s="87"/>
      <c r="CW717" s="87"/>
      <c r="CX717" s="87"/>
      <c r="CY717" s="87"/>
      <c r="CZ717" s="87"/>
      <c r="DA717" s="87"/>
      <c r="DB717" s="87"/>
      <c r="DC717" s="87"/>
      <c r="DD717" s="87"/>
      <c r="DE717" s="87"/>
      <c r="DF717" s="87"/>
      <c r="DG717" s="87"/>
      <c r="DH717" s="87"/>
      <c r="DI717" s="87"/>
      <c r="DJ717" s="87"/>
    </row>
    <row r="718" spans="21:114" ht="12.75" customHeight="1" x14ac:dyDescent="0.2"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126"/>
      <c r="BF718" s="126"/>
      <c r="BG718" s="126"/>
      <c r="BH718" s="126"/>
      <c r="BI718" s="126"/>
      <c r="BJ718" s="126"/>
      <c r="BK718" s="126"/>
      <c r="BL718" s="126"/>
      <c r="BM718" s="126"/>
      <c r="BN718" s="126"/>
      <c r="BO718" s="126"/>
      <c r="BP718" s="126"/>
      <c r="BQ718" s="126"/>
      <c r="BR718" s="126"/>
      <c r="BS718" s="126"/>
      <c r="BT718" s="126"/>
      <c r="BU718" s="126"/>
      <c r="BV718" s="126"/>
      <c r="BW718" s="126"/>
      <c r="BX718" s="126"/>
      <c r="BY718" s="126"/>
      <c r="BZ718" s="126"/>
      <c r="CA718" s="126"/>
      <c r="CB718" s="126"/>
      <c r="CC718" s="126"/>
      <c r="CD718" s="126"/>
      <c r="CE718" s="126"/>
      <c r="CF718" s="126"/>
      <c r="CG718" s="126"/>
      <c r="CH718" s="126"/>
      <c r="CI718" s="126"/>
      <c r="CJ718" s="126"/>
      <c r="CK718" s="126"/>
      <c r="CL718" s="87"/>
      <c r="CM718" s="87"/>
      <c r="CN718" s="87"/>
      <c r="CO718" s="87"/>
      <c r="CP718" s="87"/>
      <c r="CQ718" s="87"/>
      <c r="CR718" s="87"/>
      <c r="CS718" s="87"/>
      <c r="CT718" s="87"/>
      <c r="CU718" s="87"/>
      <c r="CV718" s="87"/>
      <c r="CW718" s="87"/>
      <c r="CX718" s="87"/>
      <c r="CY718" s="87"/>
      <c r="CZ718" s="87"/>
      <c r="DA718" s="87"/>
      <c r="DB718" s="87"/>
      <c r="DC718" s="87"/>
      <c r="DD718" s="87"/>
      <c r="DE718" s="87"/>
      <c r="DF718" s="87"/>
      <c r="DG718" s="87"/>
      <c r="DH718" s="87"/>
      <c r="DI718" s="87"/>
      <c r="DJ718" s="87"/>
    </row>
    <row r="719" spans="21:114" ht="12.75" customHeight="1" x14ac:dyDescent="0.2"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126"/>
      <c r="BF719" s="126"/>
      <c r="BG719" s="126"/>
      <c r="BH719" s="126"/>
      <c r="BI719" s="126"/>
      <c r="BJ719" s="126"/>
      <c r="BK719" s="126"/>
      <c r="BL719" s="126"/>
      <c r="BM719" s="126"/>
      <c r="BN719" s="126"/>
      <c r="BO719" s="126"/>
      <c r="BP719" s="126"/>
      <c r="BQ719" s="126"/>
      <c r="BR719" s="126"/>
      <c r="BS719" s="126"/>
      <c r="BT719" s="126"/>
      <c r="BU719" s="126"/>
      <c r="BV719" s="126"/>
      <c r="BW719" s="126"/>
      <c r="BX719" s="126"/>
      <c r="BY719" s="126"/>
      <c r="BZ719" s="126"/>
      <c r="CA719" s="126"/>
      <c r="CB719" s="126"/>
      <c r="CC719" s="126"/>
      <c r="CD719" s="126"/>
      <c r="CE719" s="126"/>
      <c r="CF719" s="126"/>
      <c r="CG719" s="126"/>
      <c r="CH719" s="126"/>
      <c r="CI719" s="126"/>
      <c r="CJ719" s="126"/>
      <c r="CK719" s="126"/>
      <c r="CL719" s="87"/>
      <c r="CM719" s="87"/>
      <c r="CN719" s="87"/>
      <c r="CO719" s="87"/>
      <c r="CP719" s="87"/>
      <c r="CQ719" s="87"/>
      <c r="CR719" s="87"/>
      <c r="CS719" s="87"/>
      <c r="CT719" s="87"/>
      <c r="CU719" s="87"/>
      <c r="CV719" s="87"/>
      <c r="CW719" s="87"/>
      <c r="CX719" s="87"/>
      <c r="CY719" s="87"/>
      <c r="CZ719" s="87"/>
      <c r="DA719" s="87"/>
      <c r="DB719" s="87"/>
      <c r="DC719" s="87"/>
      <c r="DD719" s="87"/>
      <c r="DE719" s="87"/>
      <c r="DF719" s="87"/>
      <c r="DG719" s="87"/>
      <c r="DH719" s="87"/>
      <c r="DI719" s="87"/>
      <c r="DJ719" s="87"/>
    </row>
    <row r="720" spans="21:114" ht="12.75" customHeight="1" x14ac:dyDescent="0.2"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126"/>
      <c r="BF720" s="126"/>
      <c r="BG720" s="126"/>
      <c r="BH720" s="126"/>
      <c r="BI720" s="126"/>
      <c r="BJ720" s="126"/>
      <c r="BK720" s="126"/>
      <c r="BL720" s="126"/>
      <c r="BM720" s="126"/>
      <c r="BN720" s="126"/>
      <c r="BO720" s="126"/>
      <c r="BP720" s="126"/>
      <c r="BQ720" s="126"/>
      <c r="BR720" s="126"/>
      <c r="BS720" s="126"/>
      <c r="BT720" s="126"/>
      <c r="BU720" s="126"/>
      <c r="BV720" s="126"/>
      <c r="BW720" s="126"/>
      <c r="BX720" s="126"/>
      <c r="BY720" s="126"/>
      <c r="BZ720" s="126"/>
      <c r="CA720" s="126"/>
      <c r="CB720" s="126"/>
      <c r="CC720" s="126"/>
      <c r="CD720" s="126"/>
      <c r="CE720" s="126"/>
      <c r="CF720" s="126"/>
      <c r="CG720" s="126"/>
      <c r="CH720" s="126"/>
      <c r="CI720" s="126"/>
      <c r="CJ720" s="126"/>
      <c r="CK720" s="126"/>
      <c r="CL720" s="87"/>
      <c r="CM720" s="87"/>
      <c r="CN720" s="87"/>
      <c r="CO720" s="87"/>
      <c r="CP720" s="87"/>
      <c r="CQ720" s="87"/>
      <c r="CR720" s="87"/>
      <c r="CS720" s="87"/>
      <c r="CT720" s="87"/>
      <c r="CU720" s="87"/>
      <c r="CV720" s="87"/>
      <c r="CW720" s="87"/>
      <c r="CX720" s="87"/>
      <c r="CY720" s="87"/>
      <c r="CZ720" s="87"/>
      <c r="DA720" s="87"/>
      <c r="DB720" s="87"/>
      <c r="DC720" s="87"/>
      <c r="DD720" s="87"/>
      <c r="DE720" s="87"/>
      <c r="DF720" s="87"/>
      <c r="DG720" s="87"/>
      <c r="DH720" s="87"/>
      <c r="DI720" s="87"/>
      <c r="DJ720" s="87"/>
    </row>
    <row r="721" spans="21:114" ht="12.75" customHeight="1" x14ac:dyDescent="0.2"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126"/>
      <c r="BF721" s="126"/>
      <c r="BG721" s="126"/>
      <c r="BH721" s="126"/>
      <c r="BI721" s="126"/>
      <c r="BJ721" s="126"/>
      <c r="BK721" s="126"/>
      <c r="BL721" s="126"/>
      <c r="BM721" s="126"/>
      <c r="BN721" s="126"/>
      <c r="BO721" s="126"/>
      <c r="BP721" s="126"/>
      <c r="BQ721" s="126"/>
      <c r="BR721" s="126"/>
      <c r="BS721" s="126"/>
      <c r="BT721" s="126"/>
      <c r="BU721" s="126"/>
      <c r="BV721" s="126"/>
      <c r="BW721" s="126"/>
      <c r="BX721" s="126"/>
      <c r="BY721" s="126"/>
      <c r="BZ721" s="126"/>
      <c r="CA721" s="126"/>
      <c r="CB721" s="126"/>
      <c r="CC721" s="126"/>
      <c r="CD721" s="126"/>
      <c r="CE721" s="126"/>
      <c r="CF721" s="126"/>
      <c r="CG721" s="126"/>
      <c r="CH721" s="126"/>
      <c r="CI721" s="126"/>
      <c r="CJ721" s="126"/>
      <c r="CK721" s="126"/>
      <c r="CL721" s="87"/>
      <c r="CM721" s="87"/>
      <c r="CN721" s="87"/>
      <c r="CO721" s="87"/>
      <c r="CP721" s="87"/>
      <c r="CQ721" s="87"/>
      <c r="CR721" s="87"/>
      <c r="CS721" s="87"/>
      <c r="CT721" s="87"/>
      <c r="CU721" s="87"/>
      <c r="CV721" s="87"/>
      <c r="CW721" s="87"/>
      <c r="CX721" s="87"/>
      <c r="CY721" s="87"/>
      <c r="CZ721" s="87"/>
      <c r="DA721" s="87"/>
      <c r="DB721" s="87"/>
      <c r="DC721" s="87"/>
      <c r="DD721" s="87"/>
      <c r="DE721" s="87"/>
      <c r="DF721" s="87"/>
      <c r="DG721" s="87"/>
      <c r="DH721" s="87"/>
      <c r="DI721" s="87"/>
      <c r="DJ721" s="87"/>
    </row>
    <row r="722" spans="21:114" ht="12.75" customHeight="1" x14ac:dyDescent="0.2"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126"/>
      <c r="BF722" s="126"/>
      <c r="BG722" s="126"/>
      <c r="BH722" s="126"/>
      <c r="BI722" s="126"/>
      <c r="BJ722" s="126"/>
      <c r="BK722" s="126"/>
      <c r="BL722" s="126"/>
      <c r="BM722" s="126"/>
      <c r="BN722" s="126"/>
      <c r="BO722" s="126"/>
      <c r="BP722" s="126"/>
      <c r="BQ722" s="126"/>
      <c r="BR722" s="126"/>
      <c r="BS722" s="126"/>
      <c r="BT722" s="126"/>
      <c r="BU722" s="126"/>
      <c r="BV722" s="126"/>
      <c r="BW722" s="126"/>
      <c r="BX722" s="126"/>
      <c r="BY722" s="126"/>
      <c r="BZ722" s="126"/>
      <c r="CA722" s="126"/>
      <c r="CB722" s="126"/>
      <c r="CC722" s="126"/>
      <c r="CD722" s="126"/>
      <c r="CE722" s="126"/>
      <c r="CF722" s="126"/>
      <c r="CG722" s="126"/>
      <c r="CH722" s="126"/>
      <c r="CI722" s="126"/>
      <c r="CJ722" s="126"/>
      <c r="CK722" s="126"/>
      <c r="CL722" s="87"/>
      <c r="CM722" s="87"/>
      <c r="CN722" s="87"/>
      <c r="CO722" s="87"/>
      <c r="CP722" s="87"/>
      <c r="CQ722" s="87"/>
      <c r="CR722" s="87"/>
      <c r="CS722" s="87"/>
      <c r="CT722" s="87"/>
      <c r="CU722" s="87"/>
      <c r="CV722" s="87"/>
      <c r="CW722" s="87"/>
      <c r="CX722" s="87"/>
      <c r="CY722" s="87"/>
      <c r="CZ722" s="87"/>
      <c r="DA722" s="87"/>
      <c r="DB722" s="87"/>
      <c r="DC722" s="87"/>
      <c r="DD722" s="87"/>
      <c r="DE722" s="87"/>
      <c r="DF722" s="87"/>
      <c r="DG722" s="87"/>
      <c r="DH722" s="87"/>
      <c r="DI722" s="87"/>
      <c r="DJ722" s="87"/>
    </row>
    <row r="723" spans="21:114" ht="12.75" customHeight="1" x14ac:dyDescent="0.2"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126"/>
      <c r="BF723" s="126"/>
      <c r="BG723" s="126"/>
      <c r="BH723" s="126"/>
      <c r="BI723" s="126"/>
      <c r="BJ723" s="126"/>
      <c r="BK723" s="126"/>
      <c r="BL723" s="126"/>
      <c r="BM723" s="126"/>
      <c r="BN723" s="126"/>
      <c r="BO723" s="126"/>
      <c r="BP723" s="126"/>
      <c r="BQ723" s="126"/>
      <c r="BR723" s="126"/>
      <c r="BS723" s="126"/>
      <c r="BT723" s="126"/>
      <c r="BU723" s="126"/>
      <c r="BV723" s="126"/>
      <c r="BW723" s="126"/>
      <c r="BX723" s="126"/>
      <c r="BY723" s="126"/>
      <c r="BZ723" s="126"/>
      <c r="CA723" s="126"/>
      <c r="CB723" s="126"/>
      <c r="CC723" s="126"/>
      <c r="CD723" s="126"/>
      <c r="CE723" s="126"/>
      <c r="CF723" s="126"/>
      <c r="CG723" s="126"/>
      <c r="CH723" s="126"/>
      <c r="CI723" s="126"/>
      <c r="CJ723" s="126"/>
      <c r="CK723" s="126"/>
      <c r="CL723" s="87"/>
      <c r="CM723" s="87"/>
      <c r="CN723" s="87"/>
      <c r="CO723" s="87"/>
      <c r="CP723" s="87"/>
      <c r="CQ723" s="87"/>
      <c r="CR723" s="87"/>
      <c r="CS723" s="87"/>
      <c r="CT723" s="87"/>
      <c r="CU723" s="87"/>
      <c r="CV723" s="87"/>
      <c r="CW723" s="87"/>
      <c r="CX723" s="87"/>
      <c r="CY723" s="87"/>
      <c r="CZ723" s="87"/>
      <c r="DA723" s="87"/>
      <c r="DB723" s="87"/>
      <c r="DC723" s="87"/>
      <c r="DD723" s="87"/>
      <c r="DE723" s="87"/>
      <c r="DF723" s="87"/>
      <c r="DG723" s="87"/>
      <c r="DH723" s="87"/>
      <c r="DI723" s="87"/>
      <c r="DJ723" s="87"/>
    </row>
    <row r="724" spans="21:114" ht="12.75" customHeight="1" x14ac:dyDescent="0.2"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126"/>
      <c r="BF724" s="126"/>
      <c r="BG724" s="126"/>
      <c r="BH724" s="126"/>
      <c r="BI724" s="126"/>
      <c r="BJ724" s="126"/>
      <c r="BK724" s="126"/>
      <c r="BL724" s="126"/>
      <c r="BM724" s="126"/>
      <c r="BN724" s="126"/>
      <c r="BO724" s="126"/>
      <c r="BP724" s="126"/>
      <c r="BQ724" s="126"/>
      <c r="BR724" s="126"/>
      <c r="BS724" s="126"/>
      <c r="BT724" s="126"/>
      <c r="BU724" s="126"/>
      <c r="BV724" s="126"/>
      <c r="BW724" s="126"/>
      <c r="BX724" s="126"/>
      <c r="BY724" s="126"/>
      <c r="BZ724" s="126"/>
      <c r="CA724" s="126"/>
      <c r="CB724" s="126"/>
      <c r="CC724" s="126"/>
      <c r="CD724" s="126"/>
      <c r="CE724" s="126"/>
      <c r="CF724" s="126"/>
      <c r="CG724" s="126"/>
      <c r="CH724" s="126"/>
      <c r="CI724" s="126"/>
      <c r="CJ724" s="126"/>
      <c r="CK724" s="126"/>
      <c r="CL724" s="87"/>
      <c r="CM724" s="87"/>
      <c r="CN724" s="87"/>
      <c r="CO724" s="87"/>
      <c r="CP724" s="87"/>
      <c r="CQ724" s="87"/>
      <c r="CR724" s="87"/>
      <c r="CS724" s="87"/>
      <c r="CT724" s="87"/>
      <c r="CU724" s="87"/>
      <c r="CV724" s="87"/>
      <c r="CW724" s="87"/>
      <c r="CX724" s="87"/>
      <c r="CY724" s="87"/>
      <c r="CZ724" s="87"/>
      <c r="DA724" s="87"/>
      <c r="DB724" s="87"/>
      <c r="DC724" s="87"/>
      <c r="DD724" s="87"/>
      <c r="DE724" s="87"/>
      <c r="DF724" s="87"/>
      <c r="DG724" s="87"/>
      <c r="DH724" s="87"/>
      <c r="DI724" s="87"/>
      <c r="DJ724" s="87"/>
    </row>
    <row r="725" spans="21:114" ht="12.75" customHeight="1" x14ac:dyDescent="0.2"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126"/>
      <c r="BF725" s="126"/>
      <c r="BG725" s="126"/>
      <c r="BH725" s="126"/>
      <c r="BI725" s="126"/>
      <c r="BJ725" s="126"/>
      <c r="BK725" s="126"/>
      <c r="BL725" s="126"/>
      <c r="BM725" s="126"/>
      <c r="BN725" s="126"/>
      <c r="BO725" s="126"/>
      <c r="BP725" s="126"/>
      <c r="BQ725" s="126"/>
      <c r="BR725" s="126"/>
      <c r="BS725" s="126"/>
      <c r="BT725" s="126"/>
      <c r="BU725" s="126"/>
      <c r="BV725" s="126"/>
      <c r="BW725" s="126"/>
      <c r="BX725" s="126"/>
      <c r="BY725" s="126"/>
      <c r="BZ725" s="126"/>
      <c r="CA725" s="126"/>
      <c r="CB725" s="126"/>
      <c r="CC725" s="126"/>
      <c r="CD725" s="126"/>
      <c r="CE725" s="126"/>
      <c r="CF725" s="126"/>
      <c r="CG725" s="126"/>
      <c r="CH725" s="126"/>
      <c r="CI725" s="126"/>
      <c r="CJ725" s="126"/>
      <c r="CK725" s="126"/>
      <c r="CL725" s="87"/>
      <c r="CM725" s="87"/>
      <c r="CN725" s="87"/>
      <c r="CO725" s="87"/>
      <c r="CP725" s="87"/>
      <c r="CQ725" s="87"/>
      <c r="CR725" s="87"/>
      <c r="CS725" s="87"/>
      <c r="CT725" s="87"/>
      <c r="CU725" s="87"/>
      <c r="CV725" s="87"/>
      <c r="CW725" s="87"/>
      <c r="CX725" s="87"/>
      <c r="CY725" s="87"/>
      <c r="CZ725" s="87"/>
      <c r="DA725" s="87"/>
      <c r="DB725" s="87"/>
      <c r="DC725" s="87"/>
      <c r="DD725" s="87"/>
      <c r="DE725" s="87"/>
      <c r="DF725" s="87"/>
      <c r="DG725" s="87"/>
      <c r="DH725" s="87"/>
      <c r="DI725" s="87"/>
      <c r="DJ725" s="87"/>
    </row>
    <row r="726" spans="21:114" ht="12.75" customHeight="1" x14ac:dyDescent="0.2"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126"/>
      <c r="BF726" s="126"/>
      <c r="BG726" s="126"/>
      <c r="BH726" s="126"/>
      <c r="BI726" s="126"/>
      <c r="BJ726" s="126"/>
      <c r="BK726" s="126"/>
      <c r="BL726" s="126"/>
      <c r="BM726" s="126"/>
      <c r="BN726" s="126"/>
      <c r="BO726" s="126"/>
      <c r="BP726" s="126"/>
      <c r="BQ726" s="126"/>
      <c r="BR726" s="126"/>
      <c r="BS726" s="126"/>
      <c r="BT726" s="126"/>
      <c r="BU726" s="126"/>
      <c r="BV726" s="126"/>
      <c r="BW726" s="126"/>
      <c r="BX726" s="126"/>
      <c r="BY726" s="126"/>
      <c r="BZ726" s="126"/>
      <c r="CA726" s="126"/>
      <c r="CB726" s="126"/>
      <c r="CC726" s="126"/>
      <c r="CD726" s="126"/>
      <c r="CE726" s="126"/>
      <c r="CF726" s="126"/>
      <c r="CG726" s="126"/>
      <c r="CH726" s="126"/>
      <c r="CI726" s="126"/>
      <c r="CJ726" s="126"/>
      <c r="CK726" s="126"/>
      <c r="CL726" s="87"/>
      <c r="CM726" s="87"/>
      <c r="CN726" s="87"/>
      <c r="CO726" s="87"/>
      <c r="CP726" s="87"/>
      <c r="CQ726" s="87"/>
      <c r="CR726" s="87"/>
      <c r="CS726" s="87"/>
      <c r="CT726" s="87"/>
      <c r="CU726" s="87"/>
      <c r="CV726" s="87"/>
      <c r="CW726" s="87"/>
      <c r="CX726" s="87"/>
      <c r="CY726" s="87"/>
      <c r="CZ726" s="87"/>
      <c r="DA726" s="87"/>
      <c r="DB726" s="87"/>
      <c r="DC726" s="87"/>
      <c r="DD726" s="87"/>
      <c r="DE726" s="87"/>
      <c r="DF726" s="87"/>
      <c r="DG726" s="87"/>
      <c r="DH726" s="87"/>
      <c r="DI726" s="87"/>
      <c r="DJ726" s="87"/>
    </row>
    <row r="727" spans="21:114" ht="12.75" customHeight="1" x14ac:dyDescent="0.2"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126"/>
      <c r="BF727" s="126"/>
      <c r="BG727" s="126"/>
      <c r="BH727" s="126"/>
      <c r="BI727" s="126"/>
      <c r="BJ727" s="126"/>
      <c r="BK727" s="126"/>
      <c r="BL727" s="126"/>
      <c r="BM727" s="126"/>
      <c r="BN727" s="126"/>
      <c r="BO727" s="126"/>
      <c r="BP727" s="126"/>
      <c r="BQ727" s="126"/>
      <c r="BR727" s="126"/>
      <c r="BS727" s="126"/>
      <c r="BT727" s="126"/>
      <c r="BU727" s="126"/>
      <c r="BV727" s="126"/>
      <c r="BW727" s="126"/>
      <c r="BX727" s="126"/>
      <c r="BY727" s="126"/>
      <c r="BZ727" s="126"/>
      <c r="CA727" s="126"/>
      <c r="CB727" s="126"/>
      <c r="CC727" s="126"/>
      <c r="CD727" s="126"/>
      <c r="CE727" s="126"/>
      <c r="CF727" s="126"/>
      <c r="CG727" s="126"/>
      <c r="CH727" s="126"/>
      <c r="CI727" s="126"/>
      <c r="CJ727" s="126"/>
      <c r="CK727" s="126"/>
      <c r="CL727" s="87"/>
      <c r="CM727" s="87"/>
      <c r="CN727" s="87"/>
      <c r="CO727" s="87"/>
      <c r="CP727" s="87"/>
      <c r="CQ727" s="87"/>
      <c r="CR727" s="87"/>
      <c r="CS727" s="87"/>
      <c r="CT727" s="87"/>
      <c r="CU727" s="87"/>
      <c r="CV727" s="87"/>
      <c r="CW727" s="87"/>
      <c r="CX727" s="87"/>
      <c r="CY727" s="87"/>
      <c r="CZ727" s="87"/>
      <c r="DA727" s="87"/>
      <c r="DB727" s="87"/>
      <c r="DC727" s="87"/>
      <c r="DD727" s="87"/>
      <c r="DE727" s="87"/>
      <c r="DF727" s="87"/>
      <c r="DG727" s="87"/>
      <c r="DH727" s="87"/>
      <c r="DI727" s="87"/>
      <c r="DJ727" s="87"/>
    </row>
    <row r="728" spans="21:114" ht="12.75" customHeight="1" x14ac:dyDescent="0.2"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126"/>
      <c r="BF728" s="126"/>
      <c r="BG728" s="126"/>
      <c r="BH728" s="126"/>
      <c r="BI728" s="126"/>
      <c r="BJ728" s="126"/>
      <c r="BK728" s="126"/>
      <c r="BL728" s="126"/>
      <c r="BM728" s="126"/>
      <c r="BN728" s="126"/>
      <c r="BO728" s="126"/>
      <c r="BP728" s="126"/>
      <c r="BQ728" s="126"/>
      <c r="BR728" s="126"/>
      <c r="BS728" s="126"/>
      <c r="BT728" s="126"/>
      <c r="BU728" s="126"/>
      <c r="BV728" s="126"/>
      <c r="BW728" s="126"/>
      <c r="BX728" s="126"/>
      <c r="BY728" s="126"/>
      <c r="BZ728" s="126"/>
      <c r="CA728" s="126"/>
      <c r="CB728" s="126"/>
      <c r="CC728" s="126"/>
      <c r="CD728" s="126"/>
      <c r="CE728" s="126"/>
      <c r="CF728" s="126"/>
      <c r="CG728" s="126"/>
      <c r="CH728" s="126"/>
      <c r="CI728" s="126"/>
      <c r="CJ728" s="126"/>
      <c r="CK728" s="126"/>
      <c r="CL728" s="87"/>
      <c r="CM728" s="87"/>
      <c r="CN728" s="87"/>
      <c r="CO728" s="87"/>
      <c r="CP728" s="87"/>
      <c r="CQ728" s="87"/>
      <c r="CR728" s="87"/>
      <c r="CS728" s="87"/>
      <c r="CT728" s="87"/>
      <c r="CU728" s="87"/>
      <c r="CV728" s="87"/>
      <c r="CW728" s="87"/>
      <c r="CX728" s="87"/>
      <c r="CY728" s="87"/>
      <c r="CZ728" s="87"/>
      <c r="DA728" s="87"/>
      <c r="DB728" s="87"/>
      <c r="DC728" s="87"/>
      <c r="DD728" s="87"/>
      <c r="DE728" s="87"/>
      <c r="DF728" s="87"/>
      <c r="DG728" s="87"/>
      <c r="DH728" s="87"/>
      <c r="DI728" s="87"/>
      <c r="DJ728" s="87"/>
    </row>
    <row r="729" spans="21:114" ht="12.75" customHeight="1" x14ac:dyDescent="0.2"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126"/>
      <c r="BF729" s="126"/>
      <c r="BG729" s="126"/>
      <c r="BH729" s="126"/>
      <c r="BI729" s="126"/>
      <c r="BJ729" s="126"/>
      <c r="BK729" s="126"/>
      <c r="BL729" s="126"/>
      <c r="BM729" s="126"/>
      <c r="BN729" s="126"/>
      <c r="BO729" s="126"/>
      <c r="BP729" s="126"/>
      <c r="BQ729" s="126"/>
      <c r="BR729" s="126"/>
      <c r="BS729" s="126"/>
      <c r="BT729" s="126"/>
      <c r="BU729" s="126"/>
      <c r="BV729" s="126"/>
      <c r="BW729" s="126"/>
      <c r="BX729" s="126"/>
      <c r="BY729" s="126"/>
      <c r="BZ729" s="126"/>
      <c r="CA729" s="126"/>
      <c r="CB729" s="126"/>
      <c r="CC729" s="126"/>
      <c r="CD729" s="126"/>
      <c r="CE729" s="126"/>
      <c r="CF729" s="126"/>
      <c r="CG729" s="126"/>
      <c r="CH729" s="126"/>
      <c r="CI729" s="126"/>
      <c r="CJ729" s="126"/>
      <c r="CK729" s="126"/>
      <c r="CL729" s="87"/>
      <c r="CM729" s="87"/>
      <c r="CN729" s="87"/>
      <c r="CO729" s="87"/>
      <c r="CP729" s="87"/>
      <c r="CQ729" s="87"/>
      <c r="CR729" s="87"/>
      <c r="CS729" s="87"/>
      <c r="CT729" s="87"/>
      <c r="CU729" s="87"/>
      <c r="CV729" s="87"/>
      <c r="CW729" s="87"/>
      <c r="CX729" s="87"/>
      <c r="CY729" s="87"/>
      <c r="CZ729" s="87"/>
      <c r="DA729" s="87"/>
      <c r="DB729" s="87"/>
      <c r="DC729" s="87"/>
      <c r="DD729" s="87"/>
      <c r="DE729" s="87"/>
      <c r="DF729" s="87"/>
      <c r="DG729" s="87"/>
      <c r="DH729" s="87"/>
      <c r="DI729" s="87"/>
      <c r="DJ729" s="87"/>
    </row>
    <row r="730" spans="21:114" ht="12.75" customHeight="1" x14ac:dyDescent="0.2"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126"/>
      <c r="BF730" s="126"/>
      <c r="BG730" s="126"/>
      <c r="BH730" s="126"/>
      <c r="BI730" s="126"/>
      <c r="BJ730" s="126"/>
      <c r="BK730" s="126"/>
      <c r="BL730" s="126"/>
      <c r="BM730" s="126"/>
      <c r="BN730" s="126"/>
      <c r="BO730" s="126"/>
      <c r="BP730" s="126"/>
      <c r="BQ730" s="126"/>
      <c r="BR730" s="126"/>
      <c r="BS730" s="126"/>
      <c r="BT730" s="126"/>
      <c r="BU730" s="126"/>
      <c r="BV730" s="126"/>
      <c r="BW730" s="126"/>
      <c r="BX730" s="126"/>
      <c r="BY730" s="126"/>
      <c r="BZ730" s="126"/>
      <c r="CA730" s="126"/>
      <c r="CB730" s="126"/>
      <c r="CC730" s="126"/>
      <c r="CD730" s="126"/>
      <c r="CE730" s="126"/>
      <c r="CF730" s="126"/>
      <c r="CG730" s="126"/>
      <c r="CH730" s="126"/>
      <c r="CI730" s="126"/>
      <c r="CJ730" s="126"/>
      <c r="CK730" s="126"/>
      <c r="CL730" s="87"/>
      <c r="CM730" s="87"/>
      <c r="CN730" s="87"/>
      <c r="CO730" s="87"/>
      <c r="CP730" s="87"/>
      <c r="CQ730" s="87"/>
      <c r="CR730" s="87"/>
      <c r="CS730" s="87"/>
      <c r="CT730" s="87"/>
      <c r="CU730" s="87"/>
      <c r="CV730" s="87"/>
      <c r="CW730" s="87"/>
      <c r="CX730" s="87"/>
      <c r="CY730" s="87"/>
      <c r="CZ730" s="87"/>
      <c r="DA730" s="87"/>
      <c r="DB730" s="87"/>
      <c r="DC730" s="87"/>
      <c r="DD730" s="87"/>
      <c r="DE730" s="87"/>
      <c r="DF730" s="87"/>
      <c r="DG730" s="87"/>
      <c r="DH730" s="87"/>
      <c r="DI730" s="87"/>
      <c r="DJ730" s="87"/>
    </row>
    <row r="731" spans="21:114" ht="12.75" customHeight="1" x14ac:dyDescent="0.2"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126"/>
      <c r="BF731" s="126"/>
      <c r="BG731" s="126"/>
      <c r="BH731" s="126"/>
      <c r="BI731" s="126"/>
      <c r="BJ731" s="126"/>
      <c r="BK731" s="126"/>
      <c r="BL731" s="126"/>
      <c r="BM731" s="126"/>
      <c r="BN731" s="126"/>
      <c r="BO731" s="126"/>
      <c r="BP731" s="126"/>
      <c r="BQ731" s="126"/>
      <c r="BR731" s="126"/>
      <c r="BS731" s="126"/>
      <c r="BT731" s="126"/>
      <c r="BU731" s="126"/>
      <c r="BV731" s="126"/>
      <c r="BW731" s="126"/>
      <c r="BX731" s="126"/>
      <c r="BY731" s="126"/>
      <c r="BZ731" s="126"/>
      <c r="CA731" s="126"/>
      <c r="CB731" s="126"/>
      <c r="CC731" s="126"/>
      <c r="CD731" s="126"/>
      <c r="CE731" s="126"/>
      <c r="CF731" s="126"/>
      <c r="CG731" s="126"/>
      <c r="CH731" s="126"/>
      <c r="CI731" s="126"/>
      <c r="CJ731" s="126"/>
      <c r="CK731" s="126"/>
      <c r="CL731" s="87"/>
      <c r="CM731" s="87"/>
      <c r="CN731" s="87"/>
      <c r="CO731" s="87"/>
      <c r="CP731" s="87"/>
      <c r="CQ731" s="87"/>
      <c r="CR731" s="87"/>
      <c r="CS731" s="87"/>
      <c r="CT731" s="87"/>
      <c r="CU731" s="87"/>
      <c r="CV731" s="87"/>
      <c r="CW731" s="87"/>
      <c r="CX731" s="87"/>
      <c r="CY731" s="87"/>
      <c r="CZ731" s="87"/>
      <c r="DA731" s="87"/>
      <c r="DB731" s="87"/>
      <c r="DC731" s="87"/>
      <c r="DD731" s="87"/>
      <c r="DE731" s="87"/>
      <c r="DF731" s="87"/>
      <c r="DG731" s="87"/>
      <c r="DH731" s="87"/>
      <c r="DI731" s="87"/>
      <c r="DJ731" s="87"/>
    </row>
    <row r="732" spans="21:114" ht="12.75" customHeight="1" x14ac:dyDescent="0.2"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126"/>
      <c r="BF732" s="126"/>
      <c r="BG732" s="126"/>
      <c r="BH732" s="126"/>
      <c r="BI732" s="126"/>
      <c r="BJ732" s="126"/>
      <c r="BK732" s="126"/>
      <c r="BL732" s="126"/>
      <c r="BM732" s="126"/>
      <c r="BN732" s="126"/>
      <c r="BO732" s="126"/>
      <c r="BP732" s="126"/>
      <c r="BQ732" s="126"/>
      <c r="BR732" s="126"/>
      <c r="BS732" s="126"/>
      <c r="BT732" s="126"/>
      <c r="BU732" s="126"/>
      <c r="BV732" s="126"/>
      <c r="BW732" s="126"/>
      <c r="BX732" s="126"/>
      <c r="BY732" s="126"/>
      <c r="BZ732" s="126"/>
      <c r="CA732" s="126"/>
      <c r="CB732" s="126"/>
      <c r="CC732" s="126"/>
      <c r="CD732" s="126"/>
      <c r="CE732" s="126"/>
      <c r="CF732" s="126"/>
      <c r="CG732" s="126"/>
      <c r="CH732" s="126"/>
      <c r="CI732" s="126"/>
      <c r="CJ732" s="126"/>
      <c r="CK732" s="126"/>
      <c r="CL732" s="87"/>
      <c r="CM732" s="87"/>
      <c r="CN732" s="87"/>
      <c r="CO732" s="87"/>
      <c r="CP732" s="87"/>
      <c r="CQ732" s="87"/>
      <c r="CR732" s="87"/>
      <c r="CS732" s="87"/>
      <c r="CT732" s="87"/>
      <c r="CU732" s="87"/>
      <c r="CV732" s="87"/>
      <c r="CW732" s="87"/>
      <c r="CX732" s="87"/>
      <c r="CY732" s="87"/>
      <c r="CZ732" s="87"/>
      <c r="DA732" s="87"/>
      <c r="DB732" s="87"/>
      <c r="DC732" s="87"/>
      <c r="DD732" s="87"/>
      <c r="DE732" s="87"/>
      <c r="DF732" s="87"/>
      <c r="DG732" s="87"/>
      <c r="DH732" s="87"/>
      <c r="DI732" s="87"/>
      <c r="DJ732" s="87"/>
    </row>
    <row r="733" spans="21:114" ht="12.75" customHeight="1" x14ac:dyDescent="0.2"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  <c r="BI733" s="87"/>
      <c r="BJ733" s="87"/>
      <c r="BK733" s="87"/>
      <c r="BL733" s="87"/>
      <c r="BM733" s="87"/>
      <c r="BN733" s="87"/>
      <c r="BO733" s="87"/>
      <c r="BP733" s="87"/>
      <c r="BQ733" s="87"/>
      <c r="BR733" s="87"/>
      <c r="BS733" s="87"/>
      <c r="BT733" s="87"/>
      <c r="BV733" s="87"/>
      <c r="BW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  <c r="CI733" s="90"/>
      <c r="CJ733" s="87"/>
      <c r="CK733" s="87"/>
      <c r="CL733" s="87"/>
      <c r="CM733" s="87"/>
      <c r="CN733" s="87"/>
      <c r="CO733" s="87"/>
      <c r="CP733" s="87"/>
      <c r="CQ733" s="87"/>
      <c r="CR733" s="87"/>
      <c r="CS733" s="87"/>
      <c r="CT733" s="87"/>
      <c r="CU733" s="87"/>
      <c r="CV733" s="87"/>
      <c r="CW733" s="87"/>
      <c r="CX733" s="87"/>
      <c r="CY733" s="87"/>
      <c r="CZ733" s="87"/>
      <c r="DA733" s="87"/>
      <c r="DB733" s="87"/>
      <c r="DC733" s="87"/>
      <c r="DD733" s="87"/>
      <c r="DE733" s="87"/>
      <c r="DF733" s="87"/>
      <c r="DG733" s="87"/>
      <c r="DH733" s="87"/>
      <c r="DI733" s="87"/>
      <c r="DJ733" s="87"/>
    </row>
    <row r="734" spans="21:114" ht="12.75" customHeight="1" x14ac:dyDescent="0.2"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  <c r="BI734" s="87"/>
      <c r="BJ734" s="87"/>
      <c r="BK734" s="87"/>
      <c r="BL734" s="87"/>
      <c r="BM734" s="87"/>
      <c r="BN734" s="87"/>
      <c r="BO734" s="87"/>
      <c r="BP734" s="87"/>
      <c r="BQ734" s="87"/>
      <c r="BR734" s="87"/>
      <c r="BS734" s="87"/>
      <c r="BT734" s="87"/>
      <c r="BV734" s="87"/>
      <c r="BW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  <c r="CI734" s="90"/>
      <c r="CJ734" s="87"/>
      <c r="CK734" s="87"/>
      <c r="CL734" s="87"/>
      <c r="CM734" s="87"/>
      <c r="CN734" s="87"/>
      <c r="CO734" s="87"/>
      <c r="CP734" s="87"/>
      <c r="CQ734" s="87"/>
      <c r="CR734" s="87"/>
      <c r="CS734" s="87"/>
      <c r="CT734" s="87"/>
      <c r="CU734" s="87"/>
      <c r="CV734" s="87"/>
      <c r="CW734" s="87"/>
      <c r="CX734" s="87"/>
      <c r="CY734" s="87"/>
      <c r="CZ734" s="87"/>
      <c r="DA734" s="87"/>
      <c r="DB734" s="87"/>
      <c r="DC734" s="87"/>
      <c r="DD734" s="87"/>
      <c r="DE734" s="87"/>
      <c r="DF734" s="87"/>
      <c r="DG734" s="87"/>
      <c r="DH734" s="87"/>
      <c r="DI734" s="87"/>
      <c r="DJ734" s="87"/>
    </row>
    <row r="735" spans="21:114" ht="12.75" customHeight="1" x14ac:dyDescent="0.2"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  <c r="BI735" s="87"/>
      <c r="BJ735" s="87"/>
      <c r="BK735" s="87"/>
      <c r="BL735" s="87"/>
      <c r="BM735" s="87"/>
      <c r="BN735" s="87"/>
      <c r="BO735" s="87"/>
      <c r="BP735" s="87"/>
      <c r="BQ735" s="87"/>
      <c r="BR735" s="87"/>
      <c r="BS735" s="87"/>
      <c r="BT735" s="87"/>
      <c r="BV735" s="87"/>
      <c r="BW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  <c r="CI735" s="90"/>
      <c r="CJ735" s="87"/>
      <c r="CK735" s="87"/>
      <c r="CL735" s="87"/>
      <c r="CM735" s="87"/>
      <c r="CN735" s="87"/>
      <c r="CO735" s="87"/>
      <c r="CP735" s="87"/>
      <c r="CQ735" s="87"/>
      <c r="CR735" s="87"/>
      <c r="CS735" s="87"/>
      <c r="CT735" s="87"/>
      <c r="CU735" s="87"/>
      <c r="CV735" s="87"/>
      <c r="CW735" s="87"/>
      <c r="CX735" s="87"/>
      <c r="CY735" s="87"/>
      <c r="CZ735" s="87"/>
      <c r="DA735" s="87"/>
      <c r="DB735" s="87"/>
      <c r="DC735" s="87"/>
      <c r="DD735" s="87"/>
      <c r="DE735" s="87"/>
      <c r="DF735" s="87"/>
      <c r="DG735" s="87"/>
      <c r="DH735" s="87"/>
      <c r="DI735" s="87"/>
      <c r="DJ735" s="87"/>
    </row>
    <row r="736" spans="21:114" ht="12.75" customHeight="1" x14ac:dyDescent="0.2"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  <c r="BI736" s="87"/>
      <c r="BJ736" s="87"/>
      <c r="BK736" s="87"/>
      <c r="BL736" s="87"/>
      <c r="BM736" s="87"/>
      <c r="BN736" s="87"/>
      <c r="BO736" s="87"/>
      <c r="BP736" s="87"/>
      <c r="BQ736" s="87"/>
      <c r="BR736" s="87"/>
      <c r="BS736" s="87"/>
      <c r="BT736" s="87"/>
      <c r="BV736" s="87"/>
      <c r="BW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  <c r="CI736" s="90"/>
      <c r="CJ736" s="87"/>
      <c r="CK736" s="87"/>
      <c r="CL736" s="87"/>
      <c r="CM736" s="87"/>
      <c r="CN736" s="87"/>
      <c r="CO736" s="87"/>
      <c r="CP736" s="87"/>
      <c r="CQ736" s="87"/>
      <c r="CR736" s="87"/>
      <c r="CS736" s="87"/>
      <c r="CT736" s="87"/>
      <c r="CU736" s="87"/>
      <c r="CV736" s="87"/>
      <c r="CW736" s="87"/>
      <c r="CX736" s="87"/>
      <c r="CY736" s="87"/>
      <c r="CZ736" s="87"/>
      <c r="DA736" s="87"/>
      <c r="DB736" s="87"/>
      <c r="DC736" s="87"/>
      <c r="DD736" s="87"/>
      <c r="DE736" s="87"/>
      <c r="DF736" s="87"/>
      <c r="DG736" s="87"/>
      <c r="DH736" s="87"/>
      <c r="DI736" s="87"/>
      <c r="DJ736" s="87"/>
    </row>
    <row r="737" spans="21:114" ht="12.75" customHeight="1" x14ac:dyDescent="0.2"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  <c r="BI737" s="87"/>
      <c r="BJ737" s="87"/>
      <c r="BK737" s="87"/>
      <c r="BL737" s="87"/>
      <c r="BM737" s="87"/>
      <c r="BN737" s="87"/>
      <c r="BO737" s="87"/>
      <c r="BP737" s="87"/>
      <c r="BQ737" s="87"/>
      <c r="BR737" s="87"/>
      <c r="BS737" s="87"/>
      <c r="BT737" s="87"/>
      <c r="BV737" s="87"/>
      <c r="BW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  <c r="CI737" s="90"/>
      <c r="CJ737" s="87"/>
      <c r="CK737" s="87"/>
      <c r="CL737" s="87"/>
      <c r="CM737" s="87"/>
      <c r="CN737" s="87"/>
      <c r="CO737" s="87"/>
      <c r="CP737" s="87"/>
      <c r="CQ737" s="87"/>
      <c r="CR737" s="87"/>
      <c r="CS737" s="87"/>
      <c r="CT737" s="87"/>
      <c r="CU737" s="87"/>
      <c r="CV737" s="87"/>
      <c r="CW737" s="87"/>
      <c r="CX737" s="87"/>
      <c r="CY737" s="87"/>
      <c r="CZ737" s="87"/>
      <c r="DA737" s="87"/>
      <c r="DB737" s="87"/>
      <c r="DC737" s="87"/>
      <c r="DD737" s="87"/>
      <c r="DE737" s="87"/>
      <c r="DF737" s="87"/>
      <c r="DG737" s="87"/>
      <c r="DH737" s="87"/>
      <c r="DI737" s="87"/>
      <c r="DJ737" s="87"/>
    </row>
    <row r="738" spans="21:114" ht="12.75" customHeight="1" x14ac:dyDescent="0.2"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  <c r="BI738" s="87"/>
      <c r="BJ738" s="87"/>
      <c r="BK738" s="87"/>
      <c r="BL738" s="87"/>
      <c r="BM738" s="87"/>
      <c r="BN738" s="87"/>
      <c r="BO738" s="87"/>
      <c r="BP738" s="87"/>
      <c r="BQ738" s="87"/>
      <c r="BR738" s="87"/>
      <c r="BS738" s="87"/>
      <c r="BT738" s="87"/>
      <c r="BV738" s="87"/>
      <c r="BW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  <c r="CI738" s="90"/>
      <c r="CJ738" s="87"/>
      <c r="CK738" s="87"/>
      <c r="CL738" s="87"/>
      <c r="CM738" s="87"/>
      <c r="CN738" s="87"/>
      <c r="CO738" s="87"/>
      <c r="CP738" s="87"/>
      <c r="CQ738" s="87"/>
      <c r="CR738" s="87"/>
      <c r="CS738" s="87"/>
      <c r="CT738" s="87"/>
      <c r="CU738" s="87"/>
      <c r="CV738" s="87"/>
      <c r="CW738" s="87"/>
      <c r="CX738" s="87"/>
      <c r="CY738" s="87"/>
      <c r="CZ738" s="87"/>
      <c r="DA738" s="87"/>
      <c r="DB738" s="87"/>
      <c r="DC738" s="87"/>
      <c r="DD738" s="87"/>
      <c r="DE738" s="87"/>
      <c r="DF738" s="87"/>
      <c r="DG738" s="87"/>
      <c r="DH738" s="87"/>
      <c r="DI738" s="87"/>
      <c r="DJ738" s="87"/>
    </row>
    <row r="739" spans="21:114" ht="12.75" customHeight="1" x14ac:dyDescent="0.2"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  <c r="BI739" s="87"/>
      <c r="BJ739" s="87"/>
      <c r="BK739" s="87"/>
      <c r="BL739" s="87"/>
      <c r="BM739" s="87"/>
      <c r="BN739" s="87"/>
      <c r="BO739" s="87"/>
      <c r="BP739" s="87"/>
      <c r="BQ739" s="87"/>
      <c r="BR739" s="87"/>
      <c r="BS739" s="87"/>
      <c r="BT739" s="87"/>
      <c r="BV739" s="87"/>
      <c r="BW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  <c r="CI739" s="90"/>
      <c r="CJ739" s="87"/>
      <c r="CK739" s="87"/>
      <c r="CL739" s="87"/>
      <c r="CM739" s="87"/>
      <c r="CN739" s="87"/>
      <c r="CO739" s="87"/>
      <c r="CP739" s="87"/>
      <c r="CQ739" s="87"/>
      <c r="CR739" s="87"/>
      <c r="CS739" s="87"/>
      <c r="CT739" s="87"/>
      <c r="CU739" s="87"/>
      <c r="CV739" s="87"/>
      <c r="CW739" s="87"/>
      <c r="CX739" s="87"/>
      <c r="CY739" s="87"/>
      <c r="CZ739" s="87"/>
      <c r="DA739" s="87"/>
      <c r="DB739" s="87"/>
      <c r="DC739" s="87"/>
      <c r="DD739" s="87"/>
      <c r="DE739" s="87"/>
      <c r="DF739" s="87"/>
      <c r="DG739" s="87"/>
      <c r="DH739" s="87"/>
      <c r="DI739" s="87"/>
      <c r="DJ739" s="87"/>
    </row>
    <row r="740" spans="21:114" ht="12.75" customHeight="1" x14ac:dyDescent="0.2"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  <c r="BI740" s="87"/>
      <c r="BJ740" s="87"/>
      <c r="BK740" s="87"/>
      <c r="BL740" s="87"/>
      <c r="BM740" s="87"/>
      <c r="BN740" s="87"/>
      <c r="BO740" s="87"/>
      <c r="BP740" s="87"/>
      <c r="BQ740" s="87"/>
      <c r="BR740" s="87"/>
      <c r="BS740" s="87"/>
      <c r="BT740" s="87"/>
      <c r="BV740" s="87"/>
      <c r="BW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  <c r="CI740" s="90"/>
      <c r="CJ740" s="87"/>
      <c r="CK740" s="87"/>
      <c r="CL740" s="87"/>
      <c r="CM740" s="87"/>
      <c r="CN740" s="87"/>
      <c r="CO740" s="87"/>
      <c r="CP740" s="87"/>
      <c r="CQ740" s="87"/>
      <c r="CR740" s="87"/>
      <c r="CS740" s="87"/>
      <c r="CT740" s="87"/>
      <c r="CU740" s="87"/>
      <c r="CV740" s="87"/>
      <c r="CW740" s="87"/>
      <c r="CX740" s="87"/>
      <c r="CY740" s="87"/>
      <c r="CZ740" s="87"/>
      <c r="DA740" s="87"/>
      <c r="DB740" s="87"/>
      <c r="DC740" s="87"/>
      <c r="DD740" s="87"/>
      <c r="DE740" s="87"/>
      <c r="DF740" s="87"/>
      <c r="DG740" s="87"/>
      <c r="DH740" s="87"/>
      <c r="DI740" s="87"/>
      <c r="DJ740" s="87"/>
    </row>
    <row r="741" spans="21:114" ht="12.75" customHeight="1" x14ac:dyDescent="0.2"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  <c r="BI741" s="87"/>
      <c r="BJ741" s="87"/>
      <c r="BK741" s="87"/>
      <c r="BL741" s="87"/>
      <c r="BM741" s="87"/>
      <c r="BN741" s="87"/>
      <c r="BO741" s="87"/>
      <c r="BP741" s="87"/>
      <c r="BQ741" s="87"/>
      <c r="BR741" s="87"/>
      <c r="BS741" s="87"/>
      <c r="BT741" s="87"/>
      <c r="BV741" s="87"/>
      <c r="BW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  <c r="CI741" s="90"/>
      <c r="CJ741" s="87"/>
      <c r="CK741" s="87"/>
      <c r="CL741" s="87"/>
      <c r="CM741" s="87"/>
      <c r="CN741" s="87"/>
      <c r="CO741" s="87"/>
      <c r="CP741" s="87"/>
      <c r="CQ741" s="87"/>
      <c r="CR741" s="87"/>
      <c r="CS741" s="87"/>
      <c r="CT741" s="87"/>
      <c r="CU741" s="87"/>
      <c r="CV741" s="87"/>
      <c r="CW741" s="87"/>
      <c r="CX741" s="87"/>
      <c r="CY741" s="87"/>
      <c r="CZ741" s="87"/>
      <c r="DA741" s="87"/>
      <c r="DB741" s="87"/>
      <c r="DC741" s="87"/>
      <c r="DD741" s="87"/>
      <c r="DE741" s="87"/>
      <c r="DF741" s="87"/>
      <c r="DG741" s="87"/>
      <c r="DH741" s="87"/>
      <c r="DI741" s="87"/>
      <c r="DJ741" s="87"/>
    </row>
    <row r="742" spans="21:114" ht="12.75" customHeight="1" x14ac:dyDescent="0.2"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  <c r="BI742" s="87"/>
      <c r="BJ742" s="87"/>
      <c r="BK742" s="87"/>
      <c r="BL742" s="87"/>
      <c r="BM742" s="87"/>
      <c r="BN742" s="87"/>
      <c r="BO742" s="87"/>
      <c r="BP742" s="87"/>
      <c r="BQ742" s="87"/>
      <c r="BR742" s="87"/>
      <c r="BS742" s="87"/>
      <c r="BT742" s="87"/>
      <c r="BV742" s="87"/>
      <c r="BW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  <c r="CI742" s="90"/>
      <c r="CJ742" s="87"/>
      <c r="CK742" s="87"/>
      <c r="CL742" s="87"/>
      <c r="CM742" s="87"/>
      <c r="CN742" s="87"/>
      <c r="CO742" s="87"/>
      <c r="CP742" s="87"/>
      <c r="CQ742" s="87"/>
      <c r="CR742" s="87"/>
      <c r="CS742" s="87"/>
      <c r="CT742" s="87"/>
      <c r="CU742" s="87"/>
      <c r="CV742" s="87"/>
      <c r="CW742" s="87"/>
      <c r="CX742" s="87"/>
      <c r="CY742" s="87"/>
      <c r="CZ742" s="87"/>
      <c r="DA742" s="87"/>
      <c r="DB742" s="87"/>
      <c r="DC742" s="87"/>
      <c r="DD742" s="87"/>
      <c r="DE742" s="87"/>
      <c r="DF742" s="87"/>
      <c r="DG742" s="87"/>
      <c r="DH742" s="87"/>
      <c r="DI742" s="87"/>
      <c r="DJ742" s="87"/>
    </row>
    <row r="743" spans="21:114" ht="12.75" customHeight="1" x14ac:dyDescent="0.2"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  <c r="BI743" s="87"/>
      <c r="BJ743" s="87"/>
      <c r="BK743" s="87"/>
      <c r="BL743" s="87"/>
      <c r="BM743" s="87"/>
      <c r="BN743" s="87"/>
      <c r="BO743" s="87"/>
      <c r="BP743" s="87"/>
      <c r="BQ743" s="87"/>
      <c r="BR743" s="87"/>
      <c r="BS743" s="87"/>
      <c r="BT743" s="87"/>
      <c r="BV743" s="87"/>
      <c r="BW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  <c r="CI743" s="90"/>
      <c r="CJ743" s="87"/>
      <c r="CK743" s="87"/>
      <c r="CL743" s="87"/>
      <c r="CM743" s="87"/>
      <c r="CN743" s="87"/>
      <c r="CO743" s="87"/>
      <c r="CP743" s="87"/>
      <c r="CQ743" s="87"/>
      <c r="CR743" s="87"/>
      <c r="CS743" s="87"/>
      <c r="CT743" s="87"/>
      <c r="CU743" s="87"/>
      <c r="CV743" s="87"/>
      <c r="CW743" s="87"/>
      <c r="CX743" s="87"/>
      <c r="CY743" s="87"/>
      <c r="CZ743" s="87"/>
      <c r="DA743" s="87"/>
      <c r="DB743" s="87"/>
      <c r="DC743" s="87"/>
      <c r="DD743" s="87"/>
      <c r="DE743" s="87"/>
      <c r="DF743" s="87"/>
      <c r="DG743" s="87"/>
      <c r="DH743" s="87"/>
      <c r="DI743" s="87"/>
      <c r="DJ743" s="87"/>
    </row>
    <row r="744" spans="21:114" ht="12.75" customHeight="1" x14ac:dyDescent="0.2"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  <c r="BI744" s="87"/>
      <c r="BJ744" s="87"/>
      <c r="BK744" s="87"/>
      <c r="BL744" s="87"/>
      <c r="BM744" s="87"/>
      <c r="BN744" s="87"/>
      <c r="BO744" s="87"/>
      <c r="BP744" s="87"/>
      <c r="BQ744" s="87"/>
      <c r="BR744" s="87"/>
      <c r="BS744" s="87"/>
      <c r="BT744" s="87"/>
      <c r="BV744" s="87"/>
      <c r="BW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  <c r="CI744" s="90"/>
      <c r="CJ744" s="87"/>
      <c r="CK744" s="87"/>
      <c r="CL744" s="87"/>
      <c r="CM744" s="87"/>
      <c r="CN744" s="87"/>
      <c r="CO744" s="87"/>
      <c r="CP744" s="87"/>
      <c r="CQ744" s="87"/>
      <c r="CR744" s="87"/>
      <c r="CS744" s="87"/>
      <c r="CT744" s="87"/>
      <c r="CU744" s="87"/>
      <c r="CV744" s="87"/>
      <c r="CW744" s="87"/>
      <c r="CX744" s="87"/>
      <c r="CY744" s="87"/>
      <c r="CZ744" s="87"/>
      <c r="DA744" s="87"/>
      <c r="DB744" s="87"/>
      <c r="DC744" s="87"/>
      <c r="DD744" s="87"/>
      <c r="DE744" s="87"/>
      <c r="DF744" s="87"/>
      <c r="DG744" s="87"/>
      <c r="DH744" s="87"/>
      <c r="DI744" s="87"/>
      <c r="DJ744" s="87"/>
    </row>
    <row r="745" spans="21:114" ht="12.75" customHeight="1" x14ac:dyDescent="0.2"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  <c r="BI745" s="87"/>
      <c r="BJ745" s="87"/>
      <c r="BK745" s="87"/>
      <c r="BL745" s="87"/>
      <c r="BM745" s="87"/>
      <c r="BN745" s="87"/>
      <c r="BO745" s="87"/>
      <c r="BP745" s="87"/>
      <c r="BQ745" s="87"/>
      <c r="BR745" s="87"/>
      <c r="BS745" s="87"/>
      <c r="BT745" s="87"/>
      <c r="BV745" s="87"/>
      <c r="BW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  <c r="CI745" s="90"/>
      <c r="CJ745" s="87"/>
      <c r="CK745" s="87"/>
      <c r="CL745" s="87"/>
      <c r="CM745" s="87"/>
      <c r="CN745" s="87"/>
      <c r="CO745" s="87"/>
      <c r="CP745" s="87"/>
      <c r="CQ745" s="87"/>
      <c r="CR745" s="87"/>
      <c r="CS745" s="87"/>
      <c r="CT745" s="87"/>
      <c r="CU745" s="87"/>
      <c r="CV745" s="87"/>
      <c r="CW745" s="87"/>
      <c r="CX745" s="87"/>
      <c r="CY745" s="87"/>
      <c r="CZ745" s="87"/>
      <c r="DA745" s="87"/>
      <c r="DB745" s="87"/>
      <c r="DC745" s="87"/>
      <c r="DD745" s="87"/>
      <c r="DE745" s="87"/>
      <c r="DF745" s="87"/>
      <c r="DG745" s="87"/>
      <c r="DH745" s="87"/>
      <c r="DI745" s="87"/>
      <c r="DJ745" s="87"/>
    </row>
    <row r="746" spans="21:114" ht="12.75" customHeight="1" x14ac:dyDescent="0.2"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  <c r="BI746" s="87"/>
      <c r="BJ746" s="87"/>
      <c r="BK746" s="87"/>
      <c r="BL746" s="87"/>
      <c r="BM746" s="87"/>
      <c r="BN746" s="87"/>
      <c r="BO746" s="87"/>
      <c r="BP746" s="87"/>
      <c r="BQ746" s="87"/>
      <c r="BR746" s="87"/>
      <c r="BS746" s="87"/>
      <c r="BT746" s="87"/>
      <c r="BV746" s="87"/>
      <c r="BW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  <c r="CI746" s="90"/>
      <c r="CJ746" s="87"/>
      <c r="CK746" s="87"/>
      <c r="CL746" s="87"/>
      <c r="CM746" s="87"/>
      <c r="CN746" s="87"/>
      <c r="CO746" s="87"/>
      <c r="CP746" s="87"/>
      <c r="CQ746" s="87"/>
      <c r="CR746" s="87"/>
      <c r="CS746" s="87"/>
      <c r="CT746" s="87"/>
      <c r="CU746" s="87"/>
      <c r="CV746" s="87"/>
      <c r="CW746" s="87"/>
      <c r="CX746" s="87"/>
      <c r="CY746" s="87"/>
      <c r="CZ746" s="87"/>
      <c r="DA746" s="87"/>
      <c r="DB746" s="87"/>
      <c r="DC746" s="87"/>
      <c r="DD746" s="87"/>
      <c r="DE746" s="87"/>
      <c r="DF746" s="87"/>
      <c r="DG746" s="87"/>
      <c r="DH746" s="87"/>
      <c r="DI746" s="87"/>
      <c r="DJ746" s="87"/>
    </row>
    <row r="747" spans="21:114" ht="12.75" customHeight="1" x14ac:dyDescent="0.2"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  <c r="BI747" s="87"/>
      <c r="BJ747" s="87"/>
      <c r="BK747" s="87"/>
      <c r="BL747" s="87"/>
      <c r="BM747" s="87"/>
      <c r="BN747" s="87"/>
      <c r="BO747" s="87"/>
      <c r="BP747" s="87"/>
      <c r="BQ747" s="87"/>
      <c r="BR747" s="87"/>
      <c r="BS747" s="87"/>
      <c r="BT747" s="87"/>
      <c r="BV747" s="87"/>
      <c r="BW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  <c r="CI747" s="90"/>
      <c r="CJ747" s="87"/>
      <c r="CK747" s="87"/>
      <c r="CL747" s="87"/>
      <c r="CM747" s="87"/>
      <c r="CN747" s="87"/>
      <c r="CO747" s="87"/>
      <c r="CP747" s="87"/>
      <c r="CQ747" s="87"/>
      <c r="CR747" s="87"/>
      <c r="CS747" s="87"/>
      <c r="CT747" s="87"/>
      <c r="CU747" s="87"/>
      <c r="CV747" s="87"/>
      <c r="CW747" s="87"/>
      <c r="CX747" s="87"/>
      <c r="CY747" s="87"/>
      <c r="CZ747" s="87"/>
      <c r="DA747" s="87"/>
      <c r="DB747" s="87"/>
      <c r="DC747" s="87"/>
      <c r="DD747" s="87"/>
      <c r="DE747" s="87"/>
      <c r="DF747" s="87"/>
      <c r="DG747" s="87"/>
      <c r="DH747" s="87"/>
      <c r="DI747" s="87"/>
      <c r="DJ747" s="87"/>
    </row>
    <row r="748" spans="21:114" ht="12.75" customHeight="1" x14ac:dyDescent="0.2"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  <c r="BI748" s="87"/>
      <c r="BJ748" s="87"/>
      <c r="BK748" s="87"/>
      <c r="BL748" s="87"/>
      <c r="BM748" s="87"/>
      <c r="BN748" s="87"/>
      <c r="BO748" s="87"/>
      <c r="BP748" s="87"/>
      <c r="BQ748" s="87"/>
      <c r="BR748" s="87"/>
      <c r="BS748" s="87"/>
      <c r="BT748" s="87"/>
      <c r="BV748" s="87"/>
      <c r="BW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  <c r="CI748" s="90"/>
      <c r="CJ748" s="87"/>
      <c r="CK748" s="87"/>
      <c r="CL748" s="87"/>
      <c r="CM748" s="87"/>
      <c r="CN748" s="87"/>
      <c r="CO748" s="87"/>
      <c r="CP748" s="87"/>
      <c r="CQ748" s="87"/>
      <c r="CR748" s="87"/>
      <c r="CS748" s="87"/>
      <c r="CT748" s="87"/>
      <c r="CU748" s="87"/>
      <c r="CV748" s="87"/>
      <c r="CW748" s="87"/>
      <c r="CX748" s="87"/>
      <c r="CY748" s="87"/>
      <c r="CZ748" s="87"/>
      <c r="DA748" s="87"/>
      <c r="DB748" s="87"/>
      <c r="DC748" s="87"/>
      <c r="DD748" s="87"/>
      <c r="DE748" s="87"/>
      <c r="DF748" s="87"/>
      <c r="DG748" s="87"/>
      <c r="DH748" s="87"/>
      <c r="DI748" s="87"/>
      <c r="DJ748" s="87"/>
    </row>
    <row r="749" spans="21:114" ht="12.75" customHeight="1" x14ac:dyDescent="0.2"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  <c r="BI749" s="87"/>
      <c r="BJ749" s="87"/>
      <c r="BK749" s="87"/>
      <c r="BL749" s="87"/>
      <c r="BM749" s="87"/>
      <c r="BN749" s="87"/>
      <c r="BO749" s="87"/>
      <c r="BP749" s="87"/>
      <c r="BQ749" s="87"/>
      <c r="BR749" s="87"/>
      <c r="BS749" s="87"/>
      <c r="BT749" s="87"/>
      <c r="BV749" s="87"/>
      <c r="BW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  <c r="CI749" s="90"/>
      <c r="CJ749" s="87"/>
      <c r="CK749" s="87"/>
      <c r="CL749" s="87"/>
      <c r="CM749" s="87"/>
      <c r="CN749" s="87"/>
      <c r="CO749" s="87"/>
      <c r="CP749" s="87"/>
      <c r="CQ749" s="87"/>
      <c r="CR749" s="87"/>
      <c r="CS749" s="87"/>
      <c r="CT749" s="87"/>
      <c r="CU749" s="87"/>
      <c r="CV749" s="87"/>
      <c r="CW749" s="87"/>
      <c r="CX749" s="87"/>
      <c r="CY749" s="87"/>
      <c r="CZ749" s="87"/>
      <c r="DA749" s="87"/>
      <c r="DB749" s="87"/>
      <c r="DC749" s="87"/>
      <c r="DD749" s="87"/>
      <c r="DE749" s="87"/>
      <c r="DF749" s="87"/>
      <c r="DG749" s="87"/>
      <c r="DH749" s="87"/>
      <c r="DI749" s="87"/>
      <c r="DJ749" s="87"/>
    </row>
    <row r="750" spans="21:114" ht="12.75" customHeight="1" x14ac:dyDescent="0.2"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  <c r="BI750" s="87"/>
      <c r="BJ750" s="87"/>
      <c r="BK750" s="87"/>
      <c r="BL750" s="87"/>
      <c r="BM750" s="87"/>
      <c r="BN750" s="87"/>
      <c r="BO750" s="87"/>
      <c r="BP750" s="87"/>
      <c r="BQ750" s="87"/>
      <c r="BR750" s="87"/>
      <c r="BS750" s="87"/>
      <c r="BT750" s="87"/>
      <c r="BV750" s="87"/>
      <c r="BW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  <c r="CI750" s="90"/>
      <c r="CJ750" s="87"/>
      <c r="CK750" s="87"/>
      <c r="CL750" s="87"/>
      <c r="CM750" s="87"/>
      <c r="CN750" s="87"/>
      <c r="CO750" s="87"/>
      <c r="CP750" s="87"/>
      <c r="CQ750" s="87"/>
      <c r="CR750" s="87"/>
      <c r="CS750" s="87"/>
      <c r="CT750" s="87"/>
      <c r="CU750" s="87"/>
      <c r="CV750" s="87"/>
      <c r="CW750" s="87"/>
      <c r="CX750" s="87"/>
      <c r="CY750" s="87"/>
      <c r="CZ750" s="87"/>
      <c r="DA750" s="87"/>
      <c r="DB750" s="87"/>
      <c r="DC750" s="87"/>
      <c r="DD750" s="87"/>
      <c r="DE750" s="87"/>
      <c r="DF750" s="87"/>
      <c r="DG750" s="87"/>
      <c r="DH750" s="87"/>
      <c r="DI750" s="87"/>
      <c r="DJ750" s="87"/>
    </row>
    <row r="751" spans="21:114" ht="12.75" customHeight="1" x14ac:dyDescent="0.2"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  <c r="BI751" s="87"/>
      <c r="BJ751" s="87"/>
      <c r="BK751" s="87"/>
      <c r="BL751" s="87"/>
      <c r="BM751" s="87"/>
      <c r="BN751" s="87"/>
      <c r="BO751" s="87"/>
      <c r="BP751" s="87"/>
      <c r="BQ751" s="87"/>
      <c r="BR751" s="87"/>
      <c r="BS751" s="87"/>
      <c r="BT751" s="87"/>
      <c r="BV751" s="87"/>
      <c r="BW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  <c r="CI751" s="90"/>
      <c r="CJ751" s="87"/>
      <c r="CK751" s="87"/>
      <c r="CL751" s="87"/>
      <c r="CM751" s="87"/>
      <c r="CN751" s="87"/>
      <c r="CO751" s="87"/>
      <c r="CP751" s="87"/>
      <c r="CQ751" s="87"/>
      <c r="CR751" s="87"/>
      <c r="CS751" s="87"/>
      <c r="CT751" s="87"/>
      <c r="CU751" s="87"/>
      <c r="CV751" s="87"/>
      <c r="CW751" s="87"/>
      <c r="CX751" s="87"/>
      <c r="CY751" s="87"/>
      <c r="CZ751" s="87"/>
      <c r="DA751" s="87"/>
      <c r="DB751" s="87"/>
      <c r="DC751" s="87"/>
      <c r="DD751" s="87"/>
      <c r="DE751" s="87"/>
      <c r="DF751" s="87"/>
      <c r="DG751" s="87"/>
      <c r="DH751" s="87"/>
      <c r="DI751" s="87"/>
      <c r="DJ751" s="87"/>
    </row>
    <row r="752" spans="21:114" ht="12.75" customHeight="1" x14ac:dyDescent="0.2"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  <c r="BI752" s="87"/>
      <c r="BJ752" s="87"/>
      <c r="BK752" s="87"/>
      <c r="BL752" s="87"/>
      <c r="BM752" s="87"/>
      <c r="BN752" s="87"/>
      <c r="BO752" s="87"/>
      <c r="BP752" s="87"/>
      <c r="BQ752" s="87"/>
      <c r="BR752" s="87"/>
      <c r="BS752" s="87"/>
      <c r="BT752" s="87"/>
      <c r="BV752" s="87"/>
      <c r="BW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  <c r="CI752" s="90"/>
      <c r="CJ752" s="87"/>
      <c r="CK752" s="87"/>
      <c r="CL752" s="87"/>
      <c r="CM752" s="87"/>
      <c r="CN752" s="87"/>
      <c r="CO752" s="87"/>
      <c r="CP752" s="87"/>
      <c r="CQ752" s="87"/>
      <c r="CR752" s="87"/>
      <c r="CS752" s="87"/>
      <c r="CT752" s="87"/>
      <c r="CU752" s="87"/>
      <c r="CV752" s="87"/>
      <c r="CW752" s="87"/>
      <c r="CX752" s="87"/>
      <c r="CY752" s="87"/>
      <c r="CZ752" s="87"/>
      <c r="DA752" s="87"/>
      <c r="DB752" s="87"/>
      <c r="DC752" s="87"/>
      <c r="DD752" s="87"/>
      <c r="DE752" s="87"/>
      <c r="DF752" s="87"/>
      <c r="DG752" s="87"/>
      <c r="DH752" s="87"/>
      <c r="DI752" s="87"/>
      <c r="DJ752" s="87"/>
    </row>
    <row r="753" spans="21:114" ht="12.75" customHeight="1" x14ac:dyDescent="0.2"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  <c r="BI753" s="87"/>
      <c r="BJ753" s="87"/>
      <c r="BK753" s="87"/>
      <c r="BL753" s="87"/>
      <c r="BM753" s="87"/>
      <c r="BN753" s="87"/>
      <c r="BO753" s="87"/>
      <c r="BP753" s="87"/>
      <c r="BQ753" s="87"/>
      <c r="BR753" s="87"/>
      <c r="BS753" s="87"/>
      <c r="BT753" s="87"/>
      <c r="BV753" s="87"/>
      <c r="BW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  <c r="CI753" s="90"/>
      <c r="CJ753" s="87"/>
      <c r="CK753" s="87"/>
      <c r="CL753" s="87"/>
      <c r="CM753" s="87"/>
      <c r="CN753" s="87"/>
      <c r="CO753" s="87"/>
      <c r="CP753" s="87"/>
      <c r="CQ753" s="87"/>
      <c r="CR753" s="87"/>
      <c r="CS753" s="87"/>
      <c r="CT753" s="87"/>
      <c r="CU753" s="87"/>
      <c r="CV753" s="87"/>
      <c r="CW753" s="87"/>
      <c r="CX753" s="87"/>
      <c r="CY753" s="87"/>
      <c r="CZ753" s="87"/>
      <c r="DA753" s="87"/>
      <c r="DB753" s="87"/>
      <c r="DC753" s="87"/>
      <c r="DD753" s="87"/>
      <c r="DE753" s="87"/>
      <c r="DF753" s="87"/>
      <c r="DG753" s="87"/>
      <c r="DH753" s="87"/>
      <c r="DI753" s="87"/>
      <c r="DJ753" s="87"/>
    </row>
    <row r="754" spans="21:114" ht="12.75" customHeight="1" x14ac:dyDescent="0.2"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  <c r="BI754" s="87"/>
      <c r="BJ754" s="87"/>
      <c r="BK754" s="87"/>
      <c r="BL754" s="87"/>
      <c r="BM754" s="87"/>
      <c r="BN754" s="87"/>
      <c r="BO754" s="87"/>
      <c r="BP754" s="87"/>
      <c r="BQ754" s="87"/>
      <c r="BR754" s="87"/>
      <c r="BS754" s="87"/>
      <c r="BT754" s="87"/>
      <c r="BV754" s="87"/>
      <c r="BW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  <c r="CI754" s="90"/>
      <c r="CJ754" s="87"/>
      <c r="CK754" s="87"/>
      <c r="CL754" s="87"/>
      <c r="CM754" s="87"/>
      <c r="CN754" s="87"/>
      <c r="CO754" s="87"/>
      <c r="CP754" s="87"/>
      <c r="CQ754" s="87"/>
      <c r="CR754" s="87"/>
      <c r="CS754" s="87"/>
      <c r="CT754" s="87"/>
      <c r="CU754" s="87"/>
      <c r="CV754" s="87"/>
      <c r="CW754" s="87"/>
      <c r="CX754" s="87"/>
      <c r="CY754" s="87"/>
      <c r="CZ754" s="87"/>
      <c r="DA754" s="87"/>
      <c r="DB754" s="87"/>
      <c r="DC754" s="87"/>
      <c r="DD754" s="87"/>
      <c r="DE754" s="87"/>
      <c r="DF754" s="87"/>
      <c r="DG754" s="87"/>
      <c r="DH754" s="87"/>
      <c r="DI754" s="87"/>
      <c r="DJ754" s="87"/>
    </row>
    <row r="755" spans="21:114" ht="12.75" customHeight="1" x14ac:dyDescent="0.2"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  <c r="BI755" s="87"/>
      <c r="BJ755" s="87"/>
      <c r="BK755" s="87"/>
      <c r="BL755" s="87"/>
      <c r="BM755" s="87"/>
      <c r="BN755" s="87"/>
      <c r="BO755" s="87"/>
      <c r="BP755" s="87"/>
      <c r="BQ755" s="87"/>
      <c r="BR755" s="87"/>
      <c r="BS755" s="87"/>
      <c r="BT755" s="87"/>
      <c r="BV755" s="87"/>
      <c r="BW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  <c r="CI755" s="90"/>
      <c r="CJ755" s="87"/>
      <c r="CK755" s="87"/>
      <c r="CL755" s="87"/>
      <c r="CM755" s="87"/>
      <c r="CN755" s="87"/>
      <c r="CO755" s="87"/>
      <c r="CP755" s="87"/>
      <c r="CQ755" s="87"/>
      <c r="CR755" s="87"/>
      <c r="CS755" s="87"/>
      <c r="CT755" s="87"/>
      <c r="CU755" s="87"/>
      <c r="CV755" s="87"/>
      <c r="CW755" s="87"/>
      <c r="CX755" s="87"/>
      <c r="CY755" s="87"/>
      <c r="CZ755" s="87"/>
      <c r="DA755" s="87"/>
      <c r="DB755" s="87"/>
      <c r="DC755" s="87"/>
      <c r="DD755" s="87"/>
      <c r="DE755" s="87"/>
      <c r="DF755" s="87"/>
      <c r="DG755" s="87"/>
      <c r="DH755" s="87"/>
      <c r="DI755" s="87"/>
      <c r="DJ755" s="87"/>
    </row>
    <row r="756" spans="21:114" ht="12.75" customHeight="1" x14ac:dyDescent="0.2"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  <c r="BI756" s="87"/>
      <c r="BJ756" s="87"/>
      <c r="BK756" s="87"/>
      <c r="BL756" s="87"/>
      <c r="BM756" s="87"/>
      <c r="BN756" s="87"/>
      <c r="BO756" s="87"/>
      <c r="BP756" s="87"/>
      <c r="BQ756" s="87"/>
      <c r="BR756" s="87"/>
      <c r="BS756" s="87"/>
      <c r="BT756" s="87"/>
      <c r="BV756" s="87"/>
      <c r="BW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  <c r="CI756" s="90"/>
      <c r="CJ756" s="87"/>
      <c r="CK756" s="87"/>
      <c r="CL756" s="87"/>
      <c r="CM756" s="87"/>
      <c r="CN756" s="87"/>
      <c r="CO756" s="87"/>
      <c r="CP756" s="87"/>
      <c r="CQ756" s="87"/>
      <c r="CR756" s="87"/>
      <c r="CS756" s="87"/>
      <c r="CT756" s="87"/>
      <c r="CU756" s="87"/>
      <c r="CV756" s="87"/>
      <c r="CW756" s="87"/>
      <c r="CX756" s="87"/>
      <c r="CY756" s="87"/>
      <c r="CZ756" s="87"/>
      <c r="DA756" s="87"/>
      <c r="DB756" s="87"/>
      <c r="DC756" s="87"/>
      <c r="DD756" s="87"/>
      <c r="DE756" s="87"/>
      <c r="DF756" s="87"/>
      <c r="DG756" s="87"/>
      <c r="DH756" s="87"/>
      <c r="DI756" s="87"/>
      <c r="DJ756" s="87"/>
    </row>
    <row r="757" spans="21:114" ht="12.75" customHeight="1" x14ac:dyDescent="0.2"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  <c r="BI757" s="87"/>
      <c r="BJ757" s="87"/>
      <c r="BK757" s="87"/>
      <c r="BL757" s="87"/>
      <c r="BM757" s="87"/>
      <c r="BN757" s="87"/>
      <c r="BO757" s="87"/>
      <c r="BP757" s="87"/>
      <c r="BQ757" s="87"/>
      <c r="BR757" s="87"/>
      <c r="BS757" s="87"/>
      <c r="BT757" s="87"/>
      <c r="BV757" s="87"/>
      <c r="BW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  <c r="CI757" s="90"/>
      <c r="CJ757" s="87"/>
      <c r="CK757" s="87"/>
      <c r="CL757" s="87"/>
      <c r="CM757" s="87"/>
      <c r="CN757" s="87"/>
      <c r="CO757" s="87"/>
      <c r="CP757" s="87"/>
      <c r="CQ757" s="87"/>
      <c r="CR757" s="87"/>
      <c r="CS757" s="87"/>
      <c r="CT757" s="87"/>
      <c r="CU757" s="87"/>
      <c r="CV757" s="87"/>
      <c r="CW757" s="87"/>
      <c r="CX757" s="87"/>
      <c r="CY757" s="87"/>
      <c r="CZ757" s="87"/>
      <c r="DA757" s="87"/>
      <c r="DB757" s="87"/>
      <c r="DC757" s="87"/>
      <c r="DD757" s="87"/>
      <c r="DE757" s="87"/>
      <c r="DF757" s="87"/>
      <c r="DG757" s="87"/>
      <c r="DH757" s="87"/>
      <c r="DI757" s="87"/>
      <c r="DJ757" s="87"/>
    </row>
    <row r="758" spans="21:114" ht="12.75" customHeight="1" x14ac:dyDescent="0.2"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  <c r="BI758" s="87"/>
      <c r="BJ758" s="87"/>
      <c r="BK758" s="87"/>
      <c r="BL758" s="87"/>
      <c r="BM758" s="87"/>
      <c r="BN758" s="87"/>
      <c r="BO758" s="87"/>
      <c r="BP758" s="87"/>
      <c r="BQ758" s="87"/>
      <c r="BR758" s="87"/>
      <c r="BS758" s="87"/>
      <c r="BT758" s="87"/>
      <c r="BV758" s="87"/>
      <c r="BW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  <c r="CI758" s="90"/>
      <c r="CJ758" s="87"/>
      <c r="CK758" s="87"/>
      <c r="CL758" s="87"/>
      <c r="CM758" s="87"/>
      <c r="CN758" s="87"/>
      <c r="CO758" s="87"/>
      <c r="CP758" s="87"/>
      <c r="CQ758" s="87"/>
      <c r="CR758" s="87"/>
      <c r="CS758" s="87"/>
      <c r="CT758" s="87"/>
      <c r="CU758" s="87"/>
      <c r="CV758" s="87"/>
      <c r="CW758" s="87"/>
      <c r="CX758" s="87"/>
      <c r="CY758" s="87"/>
      <c r="CZ758" s="87"/>
      <c r="DA758" s="87"/>
      <c r="DB758" s="87"/>
      <c r="DC758" s="87"/>
      <c r="DD758" s="87"/>
      <c r="DE758" s="87"/>
      <c r="DF758" s="87"/>
      <c r="DG758" s="87"/>
      <c r="DH758" s="87"/>
      <c r="DI758" s="87"/>
      <c r="DJ758" s="87"/>
    </row>
    <row r="759" spans="21:114" ht="12.75" customHeight="1" x14ac:dyDescent="0.2"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  <c r="BI759" s="87"/>
      <c r="BJ759" s="87"/>
      <c r="BK759" s="87"/>
      <c r="BL759" s="87"/>
      <c r="BM759" s="87"/>
      <c r="BN759" s="87"/>
      <c r="BO759" s="87"/>
      <c r="BP759" s="87"/>
      <c r="BQ759" s="87"/>
      <c r="BR759" s="87"/>
      <c r="BS759" s="87"/>
      <c r="BT759" s="87"/>
      <c r="BV759" s="87"/>
      <c r="BW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  <c r="CI759" s="90"/>
      <c r="CJ759" s="87"/>
      <c r="CK759" s="87"/>
      <c r="CL759" s="87"/>
      <c r="CM759" s="87"/>
      <c r="CN759" s="87"/>
      <c r="CO759" s="87"/>
      <c r="CP759" s="87"/>
      <c r="CQ759" s="87"/>
      <c r="CR759" s="87"/>
      <c r="CS759" s="87"/>
      <c r="CT759" s="87"/>
      <c r="CU759" s="87"/>
      <c r="CV759" s="87"/>
      <c r="CW759" s="87"/>
      <c r="CX759" s="87"/>
      <c r="CY759" s="87"/>
      <c r="CZ759" s="87"/>
      <c r="DA759" s="87"/>
      <c r="DB759" s="87"/>
      <c r="DC759" s="87"/>
      <c r="DD759" s="87"/>
      <c r="DE759" s="87"/>
      <c r="DF759" s="87"/>
      <c r="DG759" s="87"/>
      <c r="DH759" s="87"/>
      <c r="DI759" s="87"/>
      <c r="DJ759" s="87"/>
    </row>
    <row r="760" spans="21:114" ht="12.75" customHeight="1" x14ac:dyDescent="0.2"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  <c r="BI760" s="87"/>
      <c r="BJ760" s="87"/>
      <c r="BK760" s="87"/>
      <c r="BL760" s="87"/>
      <c r="BM760" s="87"/>
      <c r="BN760" s="87"/>
      <c r="BO760" s="87"/>
      <c r="BP760" s="87"/>
      <c r="BQ760" s="87"/>
      <c r="BR760" s="87"/>
      <c r="BS760" s="87"/>
      <c r="BT760" s="87"/>
      <c r="BV760" s="87"/>
      <c r="BW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  <c r="CI760" s="90"/>
      <c r="CJ760" s="87"/>
      <c r="CK760" s="87"/>
      <c r="CL760" s="87"/>
      <c r="CM760" s="87"/>
      <c r="CN760" s="87"/>
      <c r="CO760" s="87"/>
      <c r="CP760" s="87"/>
      <c r="CQ760" s="87"/>
      <c r="CR760" s="87"/>
      <c r="CS760" s="87"/>
      <c r="CT760" s="87"/>
      <c r="CU760" s="87"/>
      <c r="CV760" s="87"/>
      <c r="CW760" s="87"/>
      <c r="CX760" s="87"/>
      <c r="CY760" s="87"/>
      <c r="CZ760" s="87"/>
      <c r="DA760" s="87"/>
      <c r="DB760" s="87"/>
      <c r="DC760" s="87"/>
      <c r="DD760" s="87"/>
      <c r="DE760" s="87"/>
      <c r="DF760" s="87"/>
      <c r="DG760" s="87"/>
      <c r="DH760" s="87"/>
      <c r="DI760" s="87"/>
      <c r="DJ760" s="87"/>
    </row>
    <row r="761" spans="21:114" ht="12.75" customHeight="1" x14ac:dyDescent="0.2"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  <c r="BI761" s="87"/>
      <c r="BJ761" s="87"/>
      <c r="BK761" s="87"/>
      <c r="BL761" s="87"/>
      <c r="BM761" s="87"/>
      <c r="BN761" s="87"/>
      <c r="BO761" s="87"/>
      <c r="BP761" s="87"/>
      <c r="BQ761" s="87"/>
      <c r="BR761" s="87"/>
      <c r="BS761" s="87"/>
      <c r="BT761" s="87"/>
      <c r="BV761" s="87"/>
      <c r="BW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  <c r="CI761" s="90"/>
      <c r="CJ761" s="87"/>
      <c r="CK761" s="87"/>
      <c r="CL761" s="87"/>
      <c r="CM761" s="87"/>
      <c r="CN761" s="87"/>
      <c r="CO761" s="87"/>
      <c r="CP761" s="87"/>
      <c r="CQ761" s="87"/>
      <c r="CR761" s="87"/>
      <c r="CS761" s="87"/>
      <c r="CT761" s="87"/>
      <c r="CU761" s="87"/>
      <c r="CV761" s="87"/>
      <c r="CW761" s="87"/>
      <c r="CX761" s="87"/>
      <c r="CY761" s="87"/>
      <c r="CZ761" s="87"/>
      <c r="DA761" s="87"/>
      <c r="DB761" s="87"/>
      <c r="DC761" s="87"/>
      <c r="DD761" s="87"/>
      <c r="DE761" s="87"/>
      <c r="DF761" s="87"/>
      <c r="DG761" s="87"/>
      <c r="DH761" s="87"/>
      <c r="DI761" s="87"/>
      <c r="DJ761" s="87"/>
    </row>
    <row r="762" spans="21:114" ht="12.75" customHeight="1" x14ac:dyDescent="0.2"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  <c r="BI762" s="87"/>
      <c r="BJ762" s="87"/>
      <c r="BK762" s="87"/>
      <c r="BL762" s="87"/>
      <c r="BM762" s="87"/>
      <c r="BN762" s="87"/>
      <c r="BO762" s="87"/>
      <c r="BP762" s="87"/>
      <c r="BQ762" s="87"/>
      <c r="BR762" s="87"/>
      <c r="BS762" s="87"/>
      <c r="BT762" s="87"/>
      <c r="BV762" s="87"/>
      <c r="BW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  <c r="CI762" s="90"/>
      <c r="CJ762" s="87"/>
      <c r="CK762" s="87"/>
      <c r="CL762" s="87"/>
      <c r="CM762" s="87"/>
      <c r="CN762" s="87"/>
      <c r="CO762" s="87"/>
      <c r="CP762" s="87"/>
      <c r="CQ762" s="87"/>
      <c r="CR762" s="87"/>
      <c r="CS762" s="87"/>
      <c r="CT762" s="87"/>
      <c r="CU762" s="87"/>
      <c r="CV762" s="87"/>
      <c r="CW762" s="87"/>
      <c r="CX762" s="87"/>
      <c r="CY762" s="87"/>
      <c r="CZ762" s="87"/>
      <c r="DA762" s="87"/>
      <c r="DB762" s="87"/>
      <c r="DC762" s="87"/>
      <c r="DD762" s="87"/>
      <c r="DE762" s="87"/>
      <c r="DF762" s="87"/>
      <c r="DG762" s="87"/>
      <c r="DH762" s="87"/>
      <c r="DI762" s="87"/>
      <c r="DJ762" s="87"/>
    </row>
    <row r="763" spans="21:114" ht="12.75" customHeight="1" x14ac:dyDescent="0.2"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  <c r="BI763" s="87"/>
      <c r="BJ763" s="87"/>
      <c r="BK763" s="87"/>
      <c r="BL763" s="87"/>
      <c r="BM763" s="87"/>
      <c r="BN763" s="87"/>
      <c r="BO763" s="87"/>
      <c r="BP763" s="87"/>
      <c r="BQ763" s="87"/>
      <c r="BR763" s="87"/>
      <c r="BS763" s="87"/>
      <c r="BT763" s="87"/>
      <c r="BV763" s="87"/>
      <c r="BW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  <c r="CI763" s="90"/>
      <c r="CJ763" s="87"/>
      <c r="CK763" s="87"/>
      <c r="CL763" s="87"/>
      <c r="CM763" s="87"/>
      <c r="CN763" s="87"/>
      <c r="CO763" s="87"/>
      <c r="CP763" s="87"/>
      <c r="CQ763" s="87"/>
      <c r="CR763" s="87"/>
      <c r="CS763" s="87"/>
      <c r="CT763" s="87"/>
      <c r="CU763" s="87"/>
      <c r="CV763" s="87"/>
      <c r="CW763" s="87"/>
      <c r="CX763" s="87"/>
      <c r="CY763" s="87"/>
      <c r="CZ763" s="87"/>
      <c r="DA763" s="87"/>
      <c r="DB763" s="87"/>
      <c r="DC763" s="87"/>
      <c r="DD763" s="87"/>
      <c r="DE763" s="87"/>
      <c r="DF763" s="87"/>
      <c r="DG763" s="87"/>
      <c r="DH763" s="87"/>
      <c r="DI763" s="87"/>
      <c r="DJ763" s="87"/>
    </row>
    <row r="764" spans="21:114" ht="12.75" customHeight="1" x14ac:dyDescent="0.2"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  <c r="BI764" s="87"/>
      <c r="BJ764" s="87"/>
      <c r="BK764" s="87"/>
      <c r="BL764" s="87"/>
      <c r="BM764" s="87"/>
      <c r="BN764" s="87"/>
      <c r="BO764" s="87"/>
      <c r="BP764" s="87"/>
      <c r="BQ764" s="87"/>
      <c r="BR764" s="87"/>
      <c r="BS764" s="87"/>
      <c r="BT764" s="87"/>
      <c r="BV764" s="87"/>
      <c r="BW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  <c r="CI764" s="90"/>
      <c r="CJ764" s="87"/>
      <c r="CK764" s="87"/>
      <c r="CL764" s="87"/>
      <c r="CM764" s="87"/>
      <c r="CN764" s="87"/>
      <c r="CO764" s="87"/>
      <c r="CP764" s="87"/>
      <c r="CQ764" s="87"/>
      <c r="CR764" s="87"/>
      <c r="CS764" s="87"/>
      <c r="CT764" s="87"/>
      <c r="CU764" s="87"/>
      <c r="CV764" s="87"/>
      <c r="CW764" s="87"/>
      <c r="CX764" s="87"/>
      <c r="CY764" s="87"/>
      <c r="CZ764" s="87"/>
      <c r="DA764" s="87"/>
      <c r="DB764" s="87"/>
      <c r="DC764" s="87"/>
      <c r="DD764" s="87"/>
      <c r="DE764" s="87"/>
      <c r="DF764" s="87"/>
      <c r="DG764" s="87"/>
      <c r="DH764" s="87"/>
      <c r="DI764" s="87"/>
      <c r="DJ764" s="87"/>
    </row>
    <row r="765" spans="21:114" ht="12.75" customHeight="1" x14ac:dyDescent="0.2"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  <c r="BI765" s="87"/>
      <c r="BJ765" s="87"/>
      <c r="BK765" s="87"/>
      <c r="BL765" s="87"/>
      <c r="BM765" s="87"/>
      <c r="BN765" s="87"/>
      <c r="BO765" s="87"/>
      <c r="BP765" s="87"/>
      <c r="BQ765" s="87"/>
      <c r="BR765" s="87"/>
      <c r="BS765" s="87"/>
      <c r="BT765" s="87"/>
      <c r="BV765" s="87"/>
      <c r="BW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  <c r="CI765" s="90"/>
      <c r="CJ765" s="87"/>
      <c r="CK765" s="87"/>
      <c r="CL765" s="87"/>
      <c r="CM765" s="87"/>
      <c r="CN765" s="87"/>
      <c r="CO765" s="87"/>
      <c r="CP765" s="87"/>
      <c r="CQ765" s="87"/>
      <c r="CR765" s="87"/>
      <c r="CS765" s="87"/>
      <c r="CT765" s="87"/>
      <c r="CU765" s="87"/>
      <c r="CV765" s="87"/>
      <c r="CW765" s="87"/>
      <c r="CX765" s="87"/>
      <c r="CY765" s="87"/>
      <c r="CZ765" s="87"/>
      <c r="DA765" s="87"/>
      <c r="DB765" s="87"/>
      <c r="DC765" s="87"/>
      <c r="DD765" s="87"/>
      <c r="DE765" s="87"/>
      <c r="DF765" s="87"/>
      <c r="DG765" s="87"/>
      <c r="DH765" s="87"/>
      <c r="DI765" s="87"/>
      <c r="DJ765" s="87"/>
    </row>
    <row r="766" spans="21:114" ht="12.75" customHeight="1" x14ac:dyDescent="0.2"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  <c r="BI766" s="87"/>
      <c r="BJ766" s="87"/>
      <c r="BK766" s="87"/>
      <c r="BL766" s="87"/>
      <c r="BM766" s="87"/>
      <c r="BN766" s="87"/>
      <c r="BO766" s="87"/>
      <c r="BP766" s="87"/>
      <c r="BQ766" s="87"/>
      <c r="BR766" s="87"/>
      <c r="BS766" s="87"/>
      <c r="BT766" s="87"/>
      <c r="BV766" s="87"/>
      <c r="BW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  <c r="CI766" s="90"/>
      <c r="CJ766" s="87"/>
      <c r="CK766" s="87"/>
      <c r="CL766" s="87"/>
      <c r="CM766" s="87"/>
      <c r="CN766" s="87"/>
      <c r="CO766" s="87"/>
      <c r="CP766" s="87"/>
      <c r="CQ766" s="87"/>
      <c r="CR766" s="87"/>
      <c r="CS766" s="87"/>
      <c r="CT766" s="87"/>
      <c r="CU766" s="87"/>
      <c r="CV766" s="87"/>
      <c r="CW766" s="87"/>
      <c r="CX766" s="87"/>
      <c r="CY766" s="87"/>
      <c r="CZ766" s="87"/>
      <c r="DA766" s="87"/>
      <c r="DB766" s="87"/>
      <c r="DC766" s="87"/>
      <c r="DD766" s="87"/>
      <c r="DE766" s="87"/>
      <c r="DF766" s="87"/>
      <c r="DG766" s="87"/>
      <c r="DH766" s="87"/>
      <c r="DI766" s="87"/>
      <c r="DJ766" s="87"/>
    </row>
    <row r="767" spans="21:114" ht="12.75" customHeight="1" x14ac:dyDescent="0.2"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  <c r="BI767" s="87"/>
      <c r="BJ767" s="87"/>
      <c r="BK767" s="87"/>
      <c r="BL767" s="87"/>
      <c r="BM767" s="87"/>
      <c r="BN767" s="87"/>
      <c r="BO767" s="87"/>
      <c r="BP767" s="87"/>
      <c r="BQ767" s="87"/>
      <c r="BR767" s="87"/>
      <c r="BS767" s="87"/>
      <c r="BT767" s="87"/>
      <c r="BV767" s="87"/>
      <c r="BW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  <c r="CI767" s="90"/>
      <c r="CJ767" s="87"/>
      <c r="CK767" s="87"/>
      <c r="CL767" s="87"/>
      <c r="CM767" s="87"/>
      <c r="CN767" s="87"/>
      <c r="CO767" s="87"/>
      <c r="CP767" s="87"/>
      <c r="CQ767" s="87"/>
      <c r="CR767" s="87"/>
      <c r="CS767" s="87"/>
      <c r="CT767" s="87"/>
      <c r="CU767" s="87"/>
      <c r="CV767" s="87"/>
      <c r="CW767" s="87"/>
      <c r="CX767" s="87"/>
      <c r="CY767" s="87"/>
      <c r="CZ767" s="87"/>
      <c r="DA767" s="87"/>
      <c r="DB767" s="87"/>
      <c r="DC767" s="87"/>
      <c r="DD767" s="87"/>
      <c r="DE767" s="87"/>
      <c r="DF767" s="87"/>
      <c r="DG767" s="87"/>
      <c r="DH767" s="87"/>
      <c r="DI767" s="87"/>
      <c r="DJ767" s="87"/>
    </row>
    <row r="768" spans="21:114" ht="12.75" customHeight="1" x14ac:dyDescent="0.2"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  <c r="BI768" s="87"/>
      <c r="BJ768" s="87"/>
      <c r="BK768" s="87"/>
      <c r="BL768" s="87"/>
      <c r="BM768" s="87"/>
      <c r="BN768" s="87"/>
      <c r="BO768" s="87"/>
      <c r="BP768" s="87"/>
      <c r="BQ768" s="87"/>
      <c r="BR768" s="87"/>
      <c r="BS768" s="87"/>
      <c r="BT768" s="87"/>
      <c r="BV768" s="87"/>
      <c r="BW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  <c r="CI768" s="90"/>
      <c r="CJ768" s="87"/>
      <c r="CK768" s="87"/>
      <c r="CL768" s="87"/>
      <c r="CM768" s="87"/>
      <c r="CN768" s="87"/>
      <c r="CO768" s="87"/>
      <c r="CP768" s="87"/>
      <c r="CQ768" s="87"/>
      <c r="CR768" s="87"/>
      <c r="CS768" s="87"/>
      <c r="CT768" s="87"/>
      <c r="CU768" s="87"/>
      <c r="CV768" s="87"/>
      <c r="CW768" s="87"/>
      <c r="CX768" s="87"/>
      <c r="CY768" s="87"/>
      <c r="CZ768" s="87"/>
      <c r="DA768" s="87"/>
      <c r="DB768" s="87"/>
      <c r="DC768" s="87"/>
      <c r="DD768" s="87"/>
      <c r="DE768" s="87"/>
      <c r="DF768" s="87"/>
      <c r="DG768" s="87"/>
      <c r="DH768" s="87"/>
      <c r="DI768" s="87"/>
      <c r="DJ768" s="87"/>
    </row>
    <row r="769" spans="21:114" ht="12.75" customHeight="1" x14ac:dyDescent="0.2"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  <c r="BI769" s="87"/>
      <c r="BJ769" s="87"/>
      <c r="BK769" s="87"/>
      <c r="BL769" s="87"/>
      <c r="BM769" s="87"/>
      <c r="BN769" s="87"/>
      <c r="BO769" s="87"/>
      <c r="BP769" s="87"/>
      <c r="BQ769" s="87"/>
      <c r="BR769" s="87"/>
      <c r="BS769" s="87"/>
      <c r="BT769" s="87"/>
      <c r="BV769" s="87"/>
      <c r="BW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  <c r="CI769" s="90"/>
      <c r="CJ769" s="87"/>
      <c r="CK769" s="87"/>
      <c r="CL769" s="87"/>
      <c r="CM769" s="87"/>
      <c r="CN769" s="87"/>
      <c r="CO769" s="87"/>
      <c r="CP769" s="87"/>
      <c r="CQ769" s="87"/>
      <c r="CR769" s="87"/>
      <c r="CS769" s="87"/>
      <c r="CT769" s="87"/>
      <c r="CU769" s="87"/>
      <c r="CV769" s="87"/>
      <c r="CW769" s="87"/>
      <c r="CX769" s="87"/>
      <c r="CY769" s="87"/>
      <c r="CZ769" s="87"/>
      <c r="DA769" s="87"/>
      <c r="DB769" s="87"/>
      <c r="DC769" s="87"/>
      <c r="DD769" s="87"/>
      <c r="DE769" s="87"/>
      <c r="DF769" s="87"/>
      <c r="DG769" s="87"/>
      <c r="DH769" s="87"/>
      <c r="DI769" s="87"/>
      <c r="DJ769" s="87"/>
    </row>
    <row r="770" spans="21:114" ht="12.75" customHeight="1" x14ac:dyDescent="0.2"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  <c r="BI770" s="87"/>
      <c r="BJ770" s="87"/>
      <c r="BK770" s="87"/>
      <c r="BL770" s="87"/>
      <c r="BM770" s="87"/>
      <c r="BN770" s="87"/>
      <c r="BO770" s="87"/>
      <c r="BP770" s="87"/>
      <c r="BQ770" s="87"/>
      <c r="BR770" s="87"/>
      <c r="BS770" s="87"/>
      <c r="BT770" s="87"/>
      <c r="BV770" s="87"/>
      <c r="BW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  <c r="CI770" s="90"/>
      <c r="CJ770" s="87"/>
      <c r="CK770" s="87"/>
      <c r="CL770" s="87"/>
      <c r="CM770" s="87"/>
      <c r="CN770" s="87"/>
      <c r="CO770" s="87"/>
      <c r="CP770" s="87"/>
      <c r="CQ770" s="87"/>
      <c r="CR770" s="87"/>
      <c r="CS770" s="87"/>
      <c r="CT770" s="87"/>
      <c r="CU770" s="87"/>
      <c r="CV770" s="87"/>
      <c r="CW770" s="87"/>
      <c r="CX770" s="87"/>
      <c r="CY770" s="87"/>
      <c r="CZ770" s="87"/>
      <c r="DA770" s="87"/>
      <c r="DB770" s="87"/>
      <c r="DC770" s="87"/>
      <c r="DD770" s="87"/>
      <c r="DE770" s="87"/>
      <c r="DF770" s="87"/>
      <c r="DG770" s="87"/>
      <c r="DH770" s="87"/>
      <c r="DI770" s="87"/>
      <c r="DJ770" s="87"/>
    </row>
    <row r="771" spans="21:114" ht="12.75" customHeight="1" x14ac:dyDescent="0.2"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  <c r="BI771" s="87"/>
      <c r="BJ771" s="87"/>
      <c r="BK771" s="87"/>
      <c r="BL771" s="87"/>
      <c r="BM771" s="87"/>
      <c r="BN771" s="87"/>
      <c r="BO771" s="87"/>
      <c r="BP771" s="87"/>
      <c r="BQ771" s="87"/>
      <c r="BR771" s="87"/>
      <c r="BS771" s="87"/>
      <c r="BT771" s="87"/>
      <c r="BV771" s="87"/>
      <c r="BW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  <c r="CI771" s="90"/>
      <c r="CJ771" s="87"/>
      <c r="CK771" s="87"/>
      <c r="CL771" s="87"/>
      <c r="CM771" s="87"/>
      <c r="CN771" s="87"/>
      <c r="CO771" s="87"/>
      <c r="CP771" s="87"/>
      <c r="CQ771" s="87"/>
      <c r="CR771" s="87"/>
      <c r="CS771" s="87"/>
      <c r="CT771" s="87"/>
      <c r="CU771" s="87"/>
      <c r="CV771" s="87"/>
      <c r="CW771" s="87"/>
      <c r="CX771" s="87"/>
      <c r="CY771" s="87"/>
      <c r="CZ771" s="87"/>
      <c r="DA771" s="87"/>
      <c r="DB771" s="87"/>
      <c r="DC771" s="87"/>
      <c r="DD771" s="87"/>
      <c r="DE771" s="87"/>
      <c r="DF771" s="87"/>
      <c r="DG771" s="87"/>
      <c r="DH771" s="87"/>
      <c r="DI771" s="87"/>
      <c r="DJ771" s="87"/>
    </row>
    <row r="772" spans="21:114" ht="12.75" customHeight="1" x14ac:dyDescent="0.2"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  <c r="BI772" s="87"/>
      <c r="BJ772" s="87"/>
      <c r="BK772" s="87"/>
      <c r="BL772" s="87"/>
      <c r="BM772" s="87"/>
      <c r="BN772" s="87"/>
      <c r="BO772" s="87"/>
      <c r="BP772" s="87"/>
      <c r="BQ772" s="87"/>
      <c r="BR772" s="87"/>
      <c r="BS772" s="87"/>
      <c r="BT772" s="87"/>
      <c r="BV772" s="87"/>
      <c r="BW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  <c r="CI772" s="90"/>
      <c r="CJ772" s="87"/>
      <c r="CK772" s="87"/>
      <c r="CL772" s="87"/>
      <c r="CM772" s="87"/>
      <c r="CN772" s="87"/>
      <c r="CO772" s="87"/>
      <c r="CP772" s="87"/>
      <c r="CQ772" s="87"/>
      <c r="CR772" s="87"/>
      <c r="CS772" s="87"/>
      <c r="CT772" s="87"/>
      <c r="CU772" s="87"/>
      <c r="CV772" s="87"/>
      <c r="CW772" s="87"/>
      <c r="CX772" s="87"/>
      <c r="CY772" s="87"/>
      <c r="CZ772" s="87"/>
      <c r="DA772" s="87"/>
      <c r="DB772" s="87"/>
      <c r="DC772" s="87"/>
      <c r="DD772" s="87"/>
      <c r="DE772" s="87"/>
      <c r="DF772" s="87"/>
      <c r="DG772" s="87"/>
      <c r="DH772" s="87"/>
      <c r="DI772" s="87"/>
      <c r="DJ772" s="87"/>
    </row>
    <row r="773" spans="21:114" ht="12.75" customHeight="1" x14ac:dyDescent="0.2"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  <c r="BI773" s="87"/>
      <c r="BJ773" s="87"/>
      <c r="BK773" s="87"/>
      <c r="BL773" s="87"/>
      <c r="BM773" s="87"/>
      <c r="BN773" s="87"/>
      <c r="BO773" s="87"/>
      <c r="BP773" s="87"/>
      <c r="BQ773" s="87"/>
      <c r="BR773" s="87"/>
      <c r="BS773" s="87"/>
      <c r="BT773" s="87"/>
      <c r="BV773" s="87"/>
      <c r="BW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  <c r="CI773" s="90"/>
      <c r="CJ773" s="87"/>
      <c r="CK773" s="87"/>
      <c r="CL773" s="87"/>
      <c r="CM773" s="87"/>
      <c r="CN773" s="87"/>
      <c r="CO773" s="87"/>
      <c r="CP773" s="87"/>
      <c r="CQ773" s="87"/>
      <c r="CR773" s="87"/>
      <c r="CS773" s="87"/>
      <c r="CT773" s="87"/>
      <c r="CU773" s="87"/>
      <c r="CV773" s="87"/>
      <c r="CW773" s="87"/>
      <c r="CX773" s="87"/>
      <c r="CY773" s="87"/>
      <c r="CZ773" s="87"/>
      <c r="DA773" s="87"/>
      <c r="DB773" s="87"/>
      <c r="DC773" s="87"/>
      <c r="DD773" s="87"/>
      <c r="DE773" s="87"/>
      <c r="DF773" s="87"/>
      <c r="DG773" s="87"/>
      <c r="DH773" s="87"/>
      <c r="DI773" s="87"/>
      <c r="DJ773" s="87"/>
    </row>
    <row r="774" spans="21:114" ht="12.75" customHeight="1" x14ac:dyDescent="0.2"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  <c r="BI774" s="87"/>
      <c r="BJ774" s="87"/>
      <c r="BK774" s="87"/>
      <c r="BL774" s="87"/>
      <c r="BM774" s="87"/>
      <c r="BN774" s="87"/>
      <c r="BO774" s="87"/>
      <c r="BP774" s="87"/>
      <c r="BQ774" s="87"/>
      <c r="BR774" s="87"/>
      <c r="BS774" s="87"/>
      <c r="BT774" s="87"/>
      <c r="BV774" s="87"/>
      <c r="BW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  <c r="CI774" s="90"/>
      <c r="CJ774" s="87"/>
      <c r="CK774" s="87"/>
      <c r="CL774" s="87"/>
      <c r="CM774" s="87"/>
      <c r="CN774" s="87"/>
      <c r="CO774" s="87"/>
      <c r="CP774" s="87"/>
      <c r="CQ774" s="87"/>
      <c r="CR774" s="87"/>
      <c r="CS774" s="87"/>
      <c r="CT774" s="87"/>
      <c r="CU774" s="87"/>
      <c r="CV774" s="87"/>
      <c r="CW774" s="87"/>
      <c r="CX774" s="87"/>
      <c r="CY774" s="87"/>
      <c r="CZ774" s="87"/>
      <c r="DA774" s="87"/>
      <c r="DB774" s="87"/>
      <c r="DC774" s="87"/>
      <c r="DD774" s="87"/>
      <c r="DE774" s="87"/>
      <c r="DF774" s="87"/>
      <c r="DG774" s="87"/>
      <c r="DH774" s="87"/>
      <c r="DI774" s="87"/>
      <c r="DJ774" s="87"/>
    </row>
    <row r="775" spans="21:114" ht="12.75" customHeight="1" x14ac:dyDescent="0.2"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  <c r="BI775" s="87"/>
      <c r="BJ775" s="87"/>
      <c r="BK775" s="87"/>
      <c r="BL775" s="87"/>
      <c r="BM775" s="87"/>
      <c r="BN775" s="87"/>
      <c r="BO775" s="87"/>
      <c r="BP775" s="87"/>
      <c r="BQ775" s="87"/>
      <c r="BR775" s="87"/>
      <c r="BS775" s="87"/>
      <c r="BT775" s="87"/>
      <c r="BV775" s="87"/>
      <c r="BW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  <c r="CI775" s="90"/>
      <c r="CJ775" s="87"/>
      <c r="CK775" s="87"/>
      <c r="CL775" s="87"/>
      <c r="CM775" s="87"/>
      <c r="CN775" s="87"/>
      <c r="CO775" s="87"/>
      <c r="CP775" s="87"/>
      <c r="CQ775" s="87"/>
      <c r="CR775" s="87"/>
      <c r="CS775" s="87"/>
      <c r="CT775" s="87"/>
      <c r="CU775" s="87"/>
      <c r="CV775" s="87"/>
      <c r="CW775" s="87"/>
      <c r="CX775" s="87"/>
      <c r="CY775" s="87"/>
      <c r="CZ775" s="87"/>
      <c r="DA775" s="87"/>
      <c r="DB775" s="87"/>
      <c r="DC775" s="87"/>
      <c r="DD775" s="87"/>
      <c r="DE775" s="87"/>
      <c r="DF775" s="87"/>
      <c r="DG775" s="87"/>
      <c r="DH775" s="87"/>
      <c r="DI775" s="87"/>
      <c r="DJ775" s="87"/>
    </row>
    <row r="776" spans="21:114" ht="12.75" customHeight="1" x14ac:dyDescent="0.2"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  <c r="BI776" s="87"/>
      <c r="BJ776" s="87"/>
      <c r="BK776" s="87"/>
      <c r="BL776" s="87"/>
      <c r="BM776" s="87"/>
      <c r="BN776" s="87"/>
      <c r="BO776" s="87"/>
      <c r="BP776" s="87"/>
      <c r="BQ776" s="87"/>
      <c r="BR776" s="87"/>
      <c r="BS776" s="87"/>
      <c r="BT776" s="87"/>
      <c r="BV776" s="87"/>
      <c r="BW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  <c r="CI776" s="90"/>
      <c r="CJ776" s="87"/>
      <c r="CK776" s="87"/>
      <c r="CL776" s="87"/>
      <c r="CM776" s="87"/>
      <c r="CN776" s="87"/>
      <c r="CO776" s="87"/>
      <c r="CP776" s="87"/>
      <c r="CQ776" s="87"/>
      <c r="CR776" s="87"/>
      <c r="CS776" s="87"/>
      <c r="CT776" s="87"/>
      <c r="CU776" s="87"/>
      <c r="CV776" s="87"/>
      <c r="CW776" s="87"/>
      <c r="CX776" s="87"/>
      <c r="CY776" s="87"/>
      <c r="CZ776" s="87"/>
      <c r="DA776" s="87"/>
      <c r="DB776" s="87"/>
      <c r="DC776" s="87"/>
      <c r="DD776" s="87"/>
      <c r="DE776" s="87"/>
      <c r="DF776" s="87"/>
      <c r="DG776" s="87"/>
      <c r="DH776" s="87"/>
      <c r="DI776" s="87"/>
      <c r="DJ776" s="87"/>
    </row>
    <row r="777" spans="21:114" ht="12.75" customHeight="1" x14ac:dyDescent="0.2"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  <c r="BI777" s="87"/>
      <c r="BJ777" s="87"/>
      <c r="BK777" s="87"/>
      <c r="BL777" s="87"/>
      <c r="BM777" s="87"/>
      <c r="BN777" s="87"/>
      <c r="BO777" s="87"/>
      <c r="BP777" s="87"/>
      <c r="BQ777" s="87"/>
      <c r="BR777" s="87"/>
      <c r="BS777" s="87"/>
      <c r="BT777" s="87"/>
      <c r="BV777" s="87"/>
      <c r="BW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  <c r="CI777" s="90"/>
      <c r="CJ777" s="87"/>
      <c r="CK777" s="87"/>
      <c r="CL777" s="87"/>
      <c r="CM777" s="87"/>
      <c r="CN777" s="87"/>
      <c r="CO777" s="87"/>
      <c r="CP777" s="87"/>
      <c r="CQ777" s="87"/>
      <c r="CR777" s="87"/>
      <c r="CS777" s="87"/>
      <c r="CT777" s="87"/>
      <c r="CU777" s="87"/>
      <c r="CV777" s="87"/>
      <c r="CW777" s="87"/>
      <c r="CX777" s="87"/>
      <c r="CY777" s="87"/>
      <c r="CZ777" s="87"/>
      <c r="DA777" s="87"/>
      <c r="DB777" s="87"/>
      <c r="DC777" s="87"/>
      <c r="DD777" s="87"/>
      <c r="DE777" s="87"/>
      <c r="DF777" s="87"/>
      <c r="DG777" s="87"/>
      <c r="DH777" s="87"/>
      <c r="DI777" s="87"/>
      <c r="DJ777" s="87"/>
    </row>
    <row r="778" spans="21:114" ht="12.75" customHeight="1" x14ac:dyDescent="0.2"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  <c r="BI778" s="87"/>
      <c r="BJ778" s="87"/>
      <c r="BK778" s="87"/>
      <c r="BL778" s="87"/>
      <c r="BM778" s="87"/>
      <c r="BN778" s="87"/>
      <c r="BO778" s="87"/>
      <c r="BP778" s="87"/>
      <c r="BQ778" s="87"/>
      <c r="BR778" s="87"/>
      <c r="BS778" s="87"/>
      <c r="BT778" s="87"/>
      <c r="BV778" s="87"/>
      <c r="BW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  <c r="CI778" s="90"/>
      <c r="CJ778" s="87"/>
      <c r="CK778" s="87"/>
      <c r="CL778" s="87"/>
      <c r="CM778" s="87"/>
      <c r="CN778" s="87"/>
      <c r="CO778" s="87"/>
      <c r="CP778" s="87"/>
      <c r="CQ778" s="87"/>
      <c r="CR778" s="87"/>
      <c r="CS778" s="87"/>
      <c r="CT778" s="87"/>
      <c r="CU778" s="87"/>
      <c r="CV778" s="87"/>
      <c r="CW778" s="87"/>
      <c r="CX778" s="87"/>
      <c r="CY778" s="87"/>
      <c r="CZ778" s="87"/>
      <c r="DA778" s="87"/>
      <c r="DB778" s="87"/>
      <c r="DC778" s="87"/>
      <c r="DD778" s="87"/>
      <c r="DE778" s="87"/>
      <c r="DF778" s="87"/>
      <c r="DG778" s="87"/>
      <c r="DH778" s="87"/>
      <c r="DI778" s="87"/>
      <c r="DJ778" s="87"/>
    </row>
    <row r="779" spans="21:114" ht="12.75" customHeight="1" x14ac:dyDescent="0.2"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  <c r="BI779" s="87"/>
      <c r="BJ779" s="87"/>
      <c r="BK779" s="87"/>
      <c r="BL779" s="87"/>
      <c r="BM779" s="87"/>
      <c r="BN779" s="87"/>
      <c r="BO779" s="87"/>
      <c r="BP779" s="87"/>
      <c r="BQ779" s="87"/>
      <c r="BR779" s="87"/>
      <c r="BS779" s="87"/>
      <c r="BT779" s="87"/>
      <c r="BV779" s="87"/>
      <c r="BW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  <c r="CI779" s="90"/>
      <c r="CJ779" s="87"/>
      <c r="CK779" s="87"/>
      <c r="CL779" s="87"/>
      <c r="CM779" s="87"/>
      <c r="CN779" s="87"/>
      <c r="CO779" s="87"/>
      <c r="CP779" s="87"/>
      <c r="CQ779" s="87"/>
      <c r="CR779" s="87"/>
      <c r="CS779" s="87"/>
      <c r="CT779" s="87"/>
      <c r="CU779" s="87"/>
      <c r="CV779" s="87"/>
      <c r="CW779" s="87"/>
      <c r="CX779" s="87"/>
      <c r="CY779" s="87"/>
      <c r="CZ779" s="87"/>
      <c r="DA779" s="87"/>
      <c r="DB779" s="87"/>
      <c r="DC779" s="87"/>
      <c r="DD779" s="87"/>
      <c r="DE779" s="87"/>
      <c r="DF779" s="87"/>
      <c r="DG779" s="87"/>
      <c r="DH779" s="87"/>
      <c r="DI779" s="87"/>
      <c r="DJ779" s="87"/>
    </row>
    <row r="780" spans="21:114" ht="12.75" customHeight="1" x14ac:dyDescent="0.2"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  <c r="BI780" s="87"/>
      <c r="BJ780" s="87"/>
      <c r="BK780" s="87"/>
      <c r="BL780" s="87"/>
      <c r="BM780" s="87"/>
      <c r="BN780" s="87"/>
      <c r="BO780" s="87"/>
      <c r="BP780" s="87"/>
      <c r="BQ780" s="87"/>
      <c r="BR780" s="87"/>
      <c r="BS780" s="87"/>
      <c r="BT780" s="87"/>
      <c r="BV780" s="87"/>
      <c r="BW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  <c r="CI780" s="90"/>
      <c r="CJ780" s="87"/>
      <c r="CK780" s="87"/>
      <c r="CL780" s="87"/>
      <c r="CM780" s="87"/>
      <c r="CN780" s="87"/>
      <c r="CO780" s="87"/>
      <c r="CP780" s="87"/>
      <c r="CQ780" s="87"/>
      <c r="CR780" s="87"/>
      <c r="CS780" s="87"/>
      <c r="CT780" s="87"/>
      <c r="CU780" s="87"/>
      <c r="CV780" s="87"/>
      <c r="CW780" s="87"/>
      <c r="CX780" s="87"/>
      <c r="CY780" s="87"/>
      <c r="CZ780" s="87"/>
      <c r="DA780" s="87"/>
      <c r="DB780" s="87"/>
      <c r="DC780" s="87"/>
      <c r="DD780" s="87"/>
      <c r="DE780" s="87"/>
      <c r="DF780" s="87"/>
      <c r="DG780" s="87"/>
      <c r="DH780" s="87"/>
      <c r="DI780" s="87"/>
      <c r="DJ780" s="87"/>
    </row>
    <row r="781" spans="21:114" ht="12.75" customHeight="1" x14ac:dyDescent="0.2"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  <c r="BI781" s="87"/>
      <c r="BJ781" s="87"/>
      <c r="BK781" s="87"/>
      <c r="BL781" s="87"/>
      <c r="BM781" s="87"/>
      <c r="BN781" s="87"/>
      <c r="BO781" s="87"/>
      <c r="BP781" s="87"/>
      <c r="BQ781" s="87"/>
      <c r="BR781" s="87"/>
      <c r="BS781" s="87"/>
      <c r="BT781" s="87"/>
      <c r="BV781" s="87"/>
      <c r="BW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  <c r="CI781" s="90"/>
      <c r="CJ781" s="87"/>
      <c r="CK781" s="87"/>
      <c r="CL781" s="87"/>
      <c r="CM781" s="87"/>
      <c r="CN781" s="87"/>
      <c r="CO781" s="87"/>
      <c r="CP781" s="87"/>
      <c r="CQ781" s="87"/>
      <c r="CR781" s="87"/>
      <c r="CS781" s="87"/>
      <c r="CT781" s="87"/>
      <c r="CU781" s="87"/>
      <c r="CV781" s="87"/>
      <c r="CW781" s="87"/>
      <c r="CX781" s="87"/>
      <c r="CY781" s="87"/>
      <c r="CZ781" s="87"/>
      <c r="DA781" s="87"/>
      <c r="DB781" s="87"/>
      <c r="DC781" s="87"/>
      <c r="DD781" s="87"/>
      <c r="DE781" s="87"/>
      <c r="DF781" s="87"/>
      <c r="DG781" s="87"/>
      <c r="DH781" s="87"/>
      <c r="DI781" s="87"/>
      <c r="DJ781" s="87"/>
    </row>
    <row r="782" spans="21:114" ht="12.75" customHeight="1" x14ac:dyDescent="0.2"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  <c r="BI782" s="87"/>
      <c r="BJ782" s="87"/>
      <c r="BK782" s="87"/>
      <c r="BL782" s="87"/>
      <c r="BM782" s="87"/>
      <c r="BN782" s="87"/>
      <c r="BO782" s="87"/>
      <c r="BP782" s="87"/>
      <c r="BQ782" s="87"/>
      <c r="BR782" s="87"/>
      <c r="BS782" s="87"/>
      <c r="BT782" s="87"/>
      <c r="BV782" s="87"/>
      <c r="BW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  <c r="CI782" s="90"/>
      <c r="CJ782" s="87"/>
      <c r="CK782" s="87"/>
      <c r="CL782" s="87"/>
      <c r="CM782" s="87"/>
      <c r="CN782" s="87"/>
      <c r="CO782" s="87"/>
      <c r="CP782" s="87"/>
      <c r="CQ782" s="87"/>
      <c r="CR782" s="87"/>
      <c r="CS782" s="87"/>
      <c r="CT782" s="87"/>
      <c r="CU782" s="87"/>
      <c r="CV782" s="87"/>
      <c r="CW782" s="87"/>
      <c r="CX782" s="87"/>
      <c r="CY782" s="87"/>
      <c r="CZ782" s="87"/>
      <c r="DA782" s="87"/>
      <c r="DB782" s="87"/>
      <c r="DC782" s="87"/>
      <c r="DD782" s="87"/>
      <c r="DE782" s="87"/>
      <c r="DF782" s="87"/>
      <c r="DG782" s="87"/>
      <c r="DH782" s="87"/>
      <c r="DI782" s="87"/>
      <c r="DJ782" s="87"/>
    </row>
    <row r="783" spans="21:114" ht="12.75" customHeight="1" x14ac:dyDescent="0.2"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  <c r="BI783" s="87"/>
      <c r="BJ783" s="87"/>
      <c r="BK783" s="87"/>
      <c r="BL783" s="87"/>
      <c r="BM783" s="87"/>
      <c r="BN783" s="87"/>
      <c r="BO783" s="87"/>
      <c r="BP783" s="87"/>
      <c r="BQ783" s="87"/>
      <c r="BR783" s="87"/>
      <c r="BS783" s="87"/>
      <c r="BT783" s="87"/>
      <c r="BV783" s="87"/>
      <c r="BW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  <c r="CI783" s="90"/>
      <c r="CJ783" s="87"/>
      <c r="CK783" s="87"/>
      <c r="CL783" s="87"/>
      <c r="CM783" s="87"/>
      <c r="CN783" s="87"/>
      <c r="CO783" s="87"/>
      <c r="CP783" s="87"/>
      <c r="CQ783" s="87"/>
      <c r="CR783" s="87"/>
      <c r="CS783" s="87"/>
      <c r="CT783" s="87"/>
      <c r="CU783" s="87"/>
      <c r="CV783" s="87"/>
      <c r="CW783" s="87"/>
      <c r="CX783" s="87"/>
      <c r="CY783" s="87"/>
      <c r="CZ783" s="87"/>
      <c r="DA783" s="87"/>
      <c r="DB783" s="87"/>
      <c r="DC783" s="87"/>
      <c r="DD783" s="87"/>
      <c r="DE783" s="87"/>
      <c r="DF783" s="87"/>
      <c r="DG783" s="87"/>
      <c r="DH783" s="87"/>
      <c r="DI783" s="87"/>
      <c r="DJ783" s="87"/>
    </row>
    <row r="784" spans="21:114" ht="12.75" customHeight="1" x14ac:dyDescent="0.2"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  <c r="BI784" s="87"/>
      <c r="BJ784" s="87"/>
      <c r="BK784" s="87"/>
      <c r="BL784" s="87"/>
      <c r="BM784" s="87"/>
      <c r="BN784" s="87"/>
      <c r="BO784" s="87"/>
      <c r="BP784" s="87"/>
      <c r="BQ784" s="87"/>
      <c r="BR784" s="87"/>
      <c r="BS784" s="87"/>
      <c r="BT784" s="87"/>
      <c r="BV784" s="87"/>
      <c r="BW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  <c r="CI784" s="90"/>
      <c r="CJ784" s="87"/>
      <c r="CK784" s="87"/>
      <c r="CL784" s="87"/>
      <c r="CM784" s="87"/>
      <c r="CN784" s="87"/>
      <c r="CO784" s="87"/>
      <c r="CP784" s="87"/>
      <c r="CQ784" s="87"/>
      <c r="CR784" s="87"/>
      <c r="CS784" s="87"/>
      <c r="CT784" s="87"/>
      <c r="CU784" s="87"/>
      <c r="CV784" s="87"/>
      <c r="CW784" s="87"/>
      <c r="CX784" s="87"/>
      <c r="CY784" s="87"/>
      <c r="CZ784" s="87"/>
      <c r="DA784" s="87"/>
      <c r="DB784" s="87"/>
      <c r="DC784" s="87"/>
      <c r="DD784" s="87"/>
      <c r="DE784" s="87"/>
      <c r="DF784" s="87"/>
      <c r="DG784" s="87"/>
      <c r="DH784" s="87"/>
      <c r="DI784" s="87"/>
      <c r="DJ784" s="87"/>
    </row>
    <row r="785" spans="21:114" ht="12.75" customHeight="1" x14ac:dyDescent="0.2"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  <c r="BI785" s="87"/>
      <c r="BJ785" s="87"/>
      <c r="BK785" s="87"/>
      <c r="BL785" s="87"/>
      <c r="BM785" s="87"/>
      <c r="BN785" s="87"/>
      <c r="BO785" s="87"/>
      <c r="BP785" s="87"/>
      <c r="BQ785" s="87"/>
      <c r="BR785" s="87"/>
      <c r="BS785" s="87"/>
      <c r="BT785" s="87"/>
      <c r="BV785" s="87"/>
      <c r="BW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  <c r="CI785" s="90"/>
      <c r="CJ785" s="87"/>
      <c r="CK785" s="87"/>
      <c r="CL785" s="87"/>
      <c r="CM785" s="87"/>
      <c r="CN785" s="87"/>
      <c r="CO785" s="87"/>
      <c r="CP785" s="87"/>
      <c r="CQ785" s="87"/>
      <c r="CR785" s="87"/>
      <c r="CS785" s="87"/>
      <c r="CT785" s="87"/>
      <c r="CU785" s="87"/>
      <c r="CV785" s="87"/>
      <c r="CW785" s="87"/>
      <c r="CX785" s="87"/>
      <c r="CY785" s="87"/>
      <c r="CZ785" s="87"/>
      <c r="DA785" s="87"/>
      <c r="DB785" s="87"/>
      <c r="DC785" s="87"/>
      <c r="DD785" s="87"/>
      <c r="DE785" s="87"/>
      <c r="DF785" s="87"/>
      <c r="DG785" s="87"/>
      <c r="DH785" s="87"/>
      <c r="DI785" s="87"/>
      <c r="DJ785" s="87"/>
    </row>
    <row r="786" spans="21:114" ht="12.75" customHeight="1" x14ac:dyDescent="0.2"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  <c r="BI786" s="87"/>
      <c r="BJ786" s="87"/>
      <c r="BK786" s="87"/>
      <c r="BL786" s="87"/>
      <c r="BM786" s="87"/>
      <c r="BN786" s="87"/>
      <c r="BO786" s="87"/>
      <c r="BP786" s="87"/>
      <c r="BQ786" s="87"/>
      <c r="BR786" s="87"/>
      <c r="BS786" s="87"/>
      <c r="BT786" s="87"/>
      <c r="BV786" s="87"/>
      <c r="BW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  <c r="CI786" s="90"/>
      <c r="CJ786" s="87"/>
      <c r="CK786" s="87"/>
      <c r="CL786" s="87"/>
      <c r="CM786" s="87"/>
      <c r="CN786" s="87"/>
      <c r="CO786" s="87"/>
      <c r="CP786" s="87"/>
      <c r="CQ786" s="87"/>
      <c r="CR786" s="87"/>
      <c r="CS786" s="87"/>
      <c r="CT786" s="87"/>
      <c r="CU786" s="87"/>
      <c r="CV786" s="87"/>
      <c r="CW786" s="87"/>
      <c r="CX786" s="87"/>
      <c r="CY786" s="87"/>
      <c r="CZ786" s="87"/>
      <c r="DA786" s="87"/>
      <c r="DB786" s="87"/>
      <c r="DC786" s="87"/>
      <c r="DD786" s="87"/>
      <c r="DE786" s="87"/>
      <c r="DF786" s="87"/>
      <c r="DG786" s="87"/>
      <c r="DH786" s="87"/>
      <c r="DI786" s="87"/>
      <c r="DJ786" s="87"/>
    </row>
    <row r="787" spans="21:114" ht="12.75" customHeight="1" x14ac:dyDescent="0.2"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  <c r="BI787" s="87"/>
      <c r="BJ787" s="87"/>
      <c r="BK787" s="87"/>
      <c r="BL787" s="87"/>
      <c r="BM787" s="87"/>
      <c r="BN787" s="87"/>
      <c r="BO787" s="87"/>
      <c r="BP787" s="87"/>
      <c r="BQ787" s="87"/>
      <c r="BR787" s="87"/>
      <c r="BS787" s="87"/>
      <c r="BT787" s="87"/>
      <c r="BV787" s="87"/>
      <c r="BW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  <c r="CI787" s="90"/>
      <c r="CJ787" s="87"/>
      <c r="CK787" s="87"/>
      <c r="CL787" s="87"/>
      <c r="CM787" s="87"/>
      <c r="CN787" s="87"/>
      <c r="CO787" s="87"/>
      <c r="CP787" s="87"/>
      <c r="CQ787" s="87"/>
      <c r="CR787" s="87"/>
      <c r="CS787" s="87"/>
      <c r="CT787" s="87"/>
      <c r="CU787" s="87"/>
      <c r="CV787" s="87"/>
      <c r="CW787" s="87"/>
      <c r="CX787" s="87"/>
      <c r="CY787" s="87"/>
      <c r="CZ787" s="87"/>
      <c r="DA787" s="87"/>
      <c r="DB787" s="87"/>
      <c r="DC787" s="87"/>
      <c r="DD787" s="87"/>
      <c r="DE787" s="87"/>
      <c r="DF787" s="87"/>
      <c r="DG787" s="87"/>
      <c r="DH787" s="87"/>
      <c r="DI787" s="87"/>
      <c r="DJ787" s="87"/>
    </row>
    <row r="788" spans="21:114" ht="12.75" customHeight="1" x14ac:dyDescent="0.2"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  <c r="BI788" s="87"/>
      <c r="BJ788" s="87"/>
      <c r="BK788" s="87"/>
      <c r="BL788" s="87"/>
      <c r="BM788" s="87"/>
      <c r="BN788" s="87"/>
      <c r="BO788" s="87"/>
      <c r="BP788" s="87"/>
      <c r="BQ788" s="87"/>
      <c r="BR788" s="87"/>
      <c r="BS788" s="87"/>
      <c r="BT788" s="87"/>
      <c r="BV788" s="87"/>
      <c r="BW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  <c r="CI788" s="90"/>
      <c r="CJ788" s="87"/>
      <c r="CK788" s="87"/>
      <c r="CL788" s="87"/>
      <c r="CM788" s="87"/>
      <c r="CN788" s="87"/>
      <c r="CO788" s="87"/>
      <c r="CP788" s="87"/>
      <c r="CQ788" s="87"/>
      <c r="CR788" s="87"/>
      <c r="CS788" s="87"/>
      <c r="CT788" s="87"/>
      <c r="CU788" s="87"/>
      <c r="CV788" s="87"/>
      <c r="CW788" s="87"/>
      <c r="CX788" s="87"/>
      <c r="CY788" s="87"/>
      <c r="CZ788" s="87"/>
      <c r="DA788" s="87"/>
      <c r="DB788" s="87"/>
      <c r="DC788" s="87"/>
      <c r="DD788" s="87"/>
      <c r="DE788" s="87"/>
      <c r="DF788" s="87"/>
      <c r="DG788" s="87"/>
      <c r="DH788" s="87"/>
      <c r="DI788" s="87"/>
      <c r="DJ788" s="87"/>
    </row>
    <row r="789" spans="21:114" ht="12.75" customHeight="1" x14ac:dyDescent="0.2"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  <c r="BI789" s="87"/>
      <c r="BJ789" s="87"/>
      <c r="BK789" s="87"/>
      <c r="BL789" s="87"/>
      <c r="BM789" s="87"/>
      <c r="BN789" s="87"/>
      <c r="BO789" s="87"/>
      <c r="BP789" s="87"/>
      <c r="BQ789" s="87"/>
      <c r="BR789" s="87"/>
      <c r="BS789" s="87"/>
      <c r="BT789" s="87"/>
      <c r="BV789" s="87"/>
      <c r="BW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  <c r="CI789" s="90"/>
      <c r="CJ789" s="87"/>
      <c r="CK789" s="87"/>
      <c r="CL789" s="87"/>
      <c r="CM789" s="87"/>
      <c r="CN789" s="87"/>
      <c r="CO789" s="87"/>
      <c r="CP789" s="87"/>
      <c r="CQ789" s="87"/>
      <c r="CR789" s="87"/>
      <c r="CS789" s="87"/>
      <c r="CT789" s="87"/>
      <c r="CU789" s="87"/>
      <c r="CV789" s="87"/>
      <c r="CW789" s="87"/>
      <c r="CX789" s="87"/>
      <c r="CY789" s="87"/>
      <c r="CZ789" s="87"/>
      <c r="DA789" s="87"/>
      <c r="DB789" s="87"/>
      <c r="DC789" s="87"/>
      <c r="DD789" s="87"/>
      <c r="DE789" s="87"/>
      <c r="DF789" s="87"/>
      <c r="DG789" s="87"/>
      <c r="DH789" s="87"/>
      <c r="DI789" s="87"/>
      <c r="DJ789" s="87"/>
    </row>
    <row r="790" spans="21:114" ht="12.75" customHeight="1" x14ac:dyDescent="0.2"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  <c r="BI790" s="87"/>
      <c r="BJ790" s="87"/>
      <c r="BK790" s="87"/>
      <c r="BL790" s="87"/>
      <c r="BM790" s="87"/>
      <c r="BN790" s="87"/>
      <c r="BO790" s="87"/>
      <c r="BP790" s="87"/>
      <c r="BQ790" s="87"/>
      <c r="BR790" s="87"/>
      <c r="BS790" s="87"/>
      <c r="BT790" s="87"/>
      <c r="BV790" s="87"/>
      <c r="BW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  <c r="CI790" s="90"/>
      <c r="CJ790" s="87"/>
      <c r="CK790" s="87"/>
      <c r="CL790" s="87"/>
      <c r="CM790" s="87"/>
      <c r="CN790" s="87"/>
      <c r="CO790" s="87"/>
      <c r="CP790" s="87"/>
      <c r="CQ790" s="87"/>
      <c r="CR790" s="87"/>
      <c r="CS790" s="87"/>
      <c r="CT790" s="87"/>
      <c r="CU790" s="87"/>
      <c r="CV790" s="87"/>
      <c r="CW790" s="87"/>
      <c r="CX790" s="87"/>
      <c r="CY790" s="87"/>
      <c r="CZ790" s="87"/>
      <c r="DA790" s="87"/>
      <c r="DB790" s="87"/>
      <c r="DC790" s="87"/>
      <c r="DD790" s="87"/>
      <c r="DE790" s="87"/>
      <c r="DF790" s="87"/>
      <c r="DG790" s="87"/>
      <c r="DH790" s="87"/>
      <c r="DI790" s="87"/>
      <c r="DJ790" s="87"/>
    </row>
    <row r="791" spans="21:114" ht="12.75" customHeight="1" x14ac:dyDescent="0.2"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  <c r="BI791" s="87"/>
      <c r="BJ791" s="87"/>
      <c r="BK791" s="87"/>
      <c r="BL791" s="87"/>
      <c r="BM791" s="87"/>
      <c r="BN791" s="87"/>
      <c r="BO791" s="87"/>
      <c r="BP791" s="87"/>
      <c r="BQ791" s="87"/>
      <c r="BR791" s="87"/>
      <c r="BS791" s="87"/>
      <c r="BT791" s="87"/>
      <c r="BV791" s="87"/>
      <c r="BW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  <c r="CI791" s="90"/>
      <c r="CJ791" s="87"/>
      <c r="CK791" s="87"/>
      <c r="CL791" s="87"/>
      <c r="CM791" s="87"/>
      <c r="CN791" s="87"/>
      <c r="CO791" s="87"/>
      <c r="CP791" s="87"/>
      <c r="CQ791" s="87"/>
      <c r="CR791" s="87"/>
      <c r="CS791" s="87"/>
      <c r="CT791" s="87"/>
      <c r="CU791" s="87"/>
      <c r="CV791" s="87"/>
      <c r="CW791" s="87"/>
      <c r="CX791" s="87"/>
      <c r="CY791" s="87"/>
      <c r="CZ791" s="87"/>
      <c r="DA791" s="87"/>
      <c r="DB791" s="87"/>
      <c r="DC791" s="87"/>
      <c r="DD791" s="87"/>
      <c r="DE791" s="87"/>
      <c r="DF791" s="87"/>
      <c r="DG791" s="87"/>
      <c r="DH791" s="87"/>
      <c r="DI791" s="87"/>
      <c r="DJ791" s="87"/>
    </row>
    <row r="792" spans="21:114" ht="12.75" customHeight="1" x14ac:dyDescent="0.2"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  <c r="BI792" s="87"/>
      <c r="BJ792" s="87"/>
      <c r="BK792" s="87"/>
      <c r="BL792" s="87"/>
      <c r="BM792" s="87"/>
      <c r="BN792" s="87"/>
      <c r="BO792" s="87"/>
      <c r="BP792" s="87"/>
      <c r="BQ792" s="87"/>
      <c r="BR792" s="87"/>
      <c r="BS792" s="87"/>
      <c r="BT792" s="87"/>
      <c r="BV792" s="87"/>
      <c r="BW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  <c r="CI792" s="90"/>
      <c r="CJ792" s="87"/>
      <c r="CK792" s="87"/>
      <c r="CL792" s="87"/>
      <c r="CM792" s="87"/>
      <c r="CN792" s="87"/>
      <c r="CO792" s="87"/>
      <c r="CP792" s="87"/>
      <c r="CQ792" s="87"/>
      <c r="CR792" s="87"/>
      <c r="CS792" s="87"/>
      <c r="CT792" s="87"/>
      <c r="CU792" s="87"/>
      <c r="CV792" s="87"/>
      <c r="CW792" s="87"/>
      <c r="CX792" s="87"/>
      <c r="CY792" s="87"/>
      <c r="CZ792" s="87"/>
      <c r="DA792" s="87"/>
      <c r="DB792" s="87"/>
      <c r="DC792" s="87"/>
      <c r="DD792" s="87"/>
      <c r="DE792" s="87"/>
      <c r="DF792" s="87"/>
      <c r="DG792" s="87"/>
      <c r="DH792" s="87"/>
      <c r="DI792" s="87"/>
      <c r="DJ792" s="87"/>
    </row>
    <row r="793" spans="21:114" ht="12.75" customHeight="1" x14ac:dyDescent="0.2"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  <c r="BI793" s="87"/>
      <c r="BJ793" s="87"/>
      <c r="BK793" s="87"/>
      <c r="BL793" s="87"/>
      <c r="BM793" s="87"/>
      <c r="BN793" s="87"/>
      <c r="BO793" s="87"/>
      <c r="BP793" s="87"/>
      <c r="BQ793" s="87"/>
      <c r="BR793" s="87"/>
      <c r="BS793" s="87"/>
      <c r="BT793" s="87"/>
      <c r="BV793" s="87"/>
      <c r="BW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  <c r="CI793" s="90"/>
      <c r="CJ793" s="87"/>
      <c r="CK793" s="87"/>
      <c r="CL793" s="87"/>
      <c r="CM793" s="87"/>
      <c r="CN793" s="87"/>
      <c r="CO793" s="87"/>
      <c r="CP793" s="87"/>
      <c r="CQ793" s="87"/>
      <c r="CR793" s="87"/>
      <c r="CS793" s="87"/>
      <c r="CT793" s="87"/>
      <c r="CU793" s="87"/>
      <c r="CV793" s="87"/>
      <c r="CW793" s="87"/>
      <c r="CX793" s="87"/>
      <c r="CY793" s="87"/>
      <c r="CZ793" s="87"/>
      <c r="DA793" s="87"/>
      <c r="DB793" s="87"/>
      <c r="DC793" s="87"/>
      <c r="DD793" s="87"/>
      <c r="DE793" s="87"/>
      <c r="DF793" s="87"/>
      <c r="DG793" s="87"/>
      <c r="DH793" s="87"/>
      <c r="DI793" s="87"/>
      <c r="DJ793" s="87"/>
    </row>
    <row r="794" spans="21:114" ht="12.75" customHeight="1" x14ac:dyDescent="0.2"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  <c r="BI794" s="87"/>
      <c r="BJ794" s="87"/>
      <c r="BK794" s="87"/>
      <c r="BL794" s="87"/>
      <c r="BM794" s="87"/>
      <c r="BN794" s="87"/>
      <c r="BO794" s="87"/>
      <c r="BP794" s="87"/>
      <c r="BQ794" s="87"/>
      <c r="BR794" s="87"/>
      <c r="BS794" s="87"/>
      <c r="BT794" s="87"/>
      <c r="BV794" s="87"/>
      <c r="BW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  <c r="CI794" s="90"/>
      <c r="CJ794" s="87"/>
      <c r="CK794" s="87"/>
      <c r="CL794" s="87"/>
      <c r="CM794" s="87"/>
      <c r="CN794" s="87"/>
      <c r="CO794" s="87"/>
      <c r="CP794" s="87"/>
      <c r="CQ794" s="87"/>
      <c r="CR794" s="87"/>
      <c r="CS794" s="87"/>
      <c r="CT794" s="87"/>
      <c r="CU794" s="87"/>
      <c r="CV794" s="87"/>
      <c r="CW794" s="87"/>
      <c r="CX794" s="87"/>
      <c r="CY794" s="87"/>
      <c r="CZ794" s="87"/>
      <c r="DA794" s="87"/>
      <c r="DB794" s="87"/>
      <c r="DC794" s="87"/>
      <c r="DD794" s="87"/>
      <c r="DE794" s="87"/>
      <c r="DF794" s="87"/>
      <c r="DG794" s="87"/>
      <c r="DH794" s="87"/>
      <c r="DI794" s="87"/>
      <c r="DJ794" s="87"/>
    </row>
    <row r="795" spans="21:114" ht="12.75" customHeight="1" x14ac:dyDescent="0.2"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  <c r="BI795" s="87"/>
      <c r="BJ795" s="87"/>
      <c r="BK795" s="87"/>
      <c r="BL795" s="87"/>
      <c r="BM795" s="87"/>
      <c r="BN795" s="87"/>
      <c r="BO795" s="87"/>
      <c r="BP795" s="87"/>
      <c r="BQ795" s="87"/>
      <c r="BR795" s="87"/>
      <c r="BS795" s="87"/>
      <c r="BT795" s="87"/>
      <c r="BV795" s="87"/>
      <c r="BW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  <c r="CI795" s="90"/>
      <c r="CJ795" s="87"/>
      <c r="CK795" s="87"/>
      <c r="CL795" s="87"/>
      <c r="CM795" s="87"/>
      <c r="CN795" s="87"/>
      <c r="CO795" s="87"/>
      <c r="CP795" s="87"/>
      <c r="CQ795" s="87"/>
      <c r="CR795" s="87"/>
      <c r="CS795" s="87"/>
      <c r="CT795" s="87"/>
      <c r="CU795" s="87"/>
      <c r="CV795" s="87"/>
      <c r="CW795" s="87"/>
      <c r="CX795" s="87"/>
      <c r="CY795" s="87"/>
      <c r="CZ795" s="87"/>
      <c r="DA795" s="87"/>
      <c r="DB795" s="87"/>
      <c r="DC795" s="87"/>
      <c r="DD795" s="87"/>
      <c r="DE795" s="87"/>
      <c r="DF795" s="87"/>
      <c r="DG795" s="87"/>
      <c r="DH795" s="87"/>
      <c r="DI795" s="87"/>
      <c r="DJ795" s="87"/>
    </row>
    <row r="796" spans="21:114" ht="12.75" customHeight="1" x14ac:dyDescent="0.2"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  <c r="BI796" s="87"/>
      <c r="BJ796" s="87"/>
      <c r="BK796" s="87"/>
      <c r="BL796" s="87"/>
      <c r="BM796" s="87"/>
      <c r="BN796" s="87"/>
      <c r="BO796" s="87"/>
      <c r="BP796" s="87"/>
      <c r="BQ796" s="87"/>
      <c r="BR796" s="87"/>
      <c r="BS796" s="87"/>
      <c r="BT796" s="87"/>
      <c r="BV796" s="87"/>
      <c r="BW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  <c r="CI796" s="90"/>
      <c r="CJ796" s="87"/>
      <c r="CK796" s="87"/>
      <c r="CL796" s="87"/>
      <c r="CM796" s="87"/>
      <c r="CN796" s="87"/>
      <c r="CO796" s="87"/>
      <c r="CP796" s="87"/>
      <c r="CQ796" s="87"/>
      <c r="CR796" s="87"/>
      <c r="CS796" s="87"/>
      <c r="CT796" s="87"/>
      <c r="CU796" s="87"/>
      <c r="CV796" s="87"/>
      <c r="CW796" s="87"/>
      <c r="CX796" s="87"/>
      <c r="CY796" s="87"/>
      <c r="CZ796" s="87"/>
      <c r="DA796" s="87"/>
      <c r="DB796" s="87"/>
      <c r="DC796" s="87"/>
      <c r="DD796" s="87"/>
      <c r="DE796" s="87"/>
      <c r="DF796" s="87"/>
      <c r="DG796" s="87"/>
      <c r="DH796" s="87"/>
      <c r="DI796" s="87"/>
      <c r="DJ796" s="87"/>
    </row>
    <row r="797" spans="21:114" ht="12.75" customHeight="1" x14ac:dyDescent="0.2"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  <c r="BI797" s="87"/>
      <c r="BJ797" s="87"/>
      <c r="BK797" s="87"/>
      <c r="BL797" s="87"/>
      <c r="BM797" s="87"/>
      <c r="BN797" s="87"/>
      <c r="BO797" s="87"/>
      <c r="BP797" s="87"/>
      <c r="BQ797" s="87"/>
      <c r="BR797" s="87"/>
      <c r="BS797" s="87"/>
      <c r="BT797" s="87"/>
      <c r="BV797" s="87"/>
      <c r="BW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  <c r="CI797" s="90"/>
      <c r="CJ797" s="87"/>
      <c r="CK797" s="87"/>
      <c r="CL797" s="87"/>
      <c r="CM797" s="87"/>
      <c r="CN797" s="87"/>
      <c r="CO797" s="87"/>
      <c r="CP797" s="87"/>
      <c r="CQ797" s="87"/>
      <c r="CR797" s="87"/>
      <c r="CS797" s="87"/>
      <c r="CT797" s="87"/>
      <c r="CU797" s="87"/>
      <c r="CV797" s="87"/>
      <c r="CW797" s="87"/>
      <c r="CX797" s="87"/>
      <c r="CY797" s="87"/>
      <c r="CZ797" s="87"/>
      <c r="DA797" s="87"/>
      <c r="DB797" s="87"/>
      <c r="DC797" s="87"/>
      <c r="DD797" s="87"/>
      <c r="DE797" s="87"/>
      <c r="DF797" s="87"/>
      <c r="DG797" s="87"/>
      <c r="DH797" s="87"/>
      <c r="DI797" s="87"/>
      <c r="DJ797" s="87"/>
    </row>
    <row r="798" spans="21:114" ht="12.75" customHeight="1" x14ac:dyDescent="0.2"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  <c r="BI798" s="87"/>
      <c r="BJ798" s="87"/>
      <c r="BK798" s="87"/>
      <c r="BL798" s="87"/>
      <c r="BM798" s="87"/>
      <c r="BN798" s="87"/>
      <c r="BO798" s="87"/>
      <c r="BP798" s="87"/>
      <c r="BQ798" s="87"/>
      <c r="BR798" s="87"/>
      <c r="BS798" s="87"/>
      <c r="BT798" s="87"/>
      <c r="BV798" s="87"/>
      <c r="BW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  <c r="CI798" s="90"/>
      <c r="CJ798" s="87"/>
      <c r="CK798" s="87"/>
      <c r="CL798" s="87"/>
      <c r="CM798" s="87"/>
      <c r="CN798" s="87"/>
      <c r="CO798" s="87"/>
      <c r="CP798" s="87"/>
      <c r="CQ798" s="87"/>
      <c r="CR798" s="87"/>
      <c r="CS798" s="87"/>
      <c r="CT798" s="87"/>
      <c r="CU798" s="87"/>
      <c r="CV798" s="87"/>
      <c r="CW798" s="87"/>
      <c r="CX798" s="87"/>
      <c r="CY798" s="87"/>
      <c r="CZ798" s="87"/>
      <c r="DA798" s="87"/>
      <c r="DB798" s="87"/>
      <c r="DC798" s="87"/>
      <c r="DD798" s="87"/>
      <c r="DE798" s="87"/>
      <c r="DF798" s="87"/>
      <c r="DG798" s="87"/>
      <c r="DH798" s="87"/>
      <c r="DI798" s="87"/>
      <c r="DJ798" s="87"/>
    </row>
    <row r="799" spans="21:114" ht="12.75" customHeight="1" x14ac:dyDescent="0.2"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  <c r="BI799" s="87"/>
      <c r="BJ799" s="87"/>
      <c r="BK799" s="87"/>
      <c r="BL799" s="87"/>
      <c r="BM799" s="87"/>
      <c r="BN799" s="87"/>
      <c r="BO799" s="87"/>
      <c r="BP799" s="87"/>
      <c r="BQ799" s="87"/>
      <c r="BR799" s="87"/>
      <c r="BS799" s="87"/>
      <c r="BT799" s="87"/>
      <c r="BV799" s="87"/>
      <c r="BW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  <c r="CI799" s="90"/>
      <c r="CJ799" s="87"/>
      <c r="CK799" s="87"/>
      <c r="CL799" s="87"/>
      <c r="CM799" s="87"/>
      <c r="CN799" s="87"/>
      <c r="CO799" s="87"/>
      <c r="CP799" s="87"/>
      <c r="CQ799" s="87"/>
      <c r="CR799" s="87"/>
      <c r="CS799" s="87"/>
      <c r="CT799" s="87"/>
      <c r="CU799" s="87"/>
      <c r="CV799" s="87"/>
      <c r="CW799" s="87"/>
      <c r="CX799" s="87"/>
      <c r="CY799" s="87"/>
      <c r="CZ799" s="87"/>
      <c r="DA799" s="87"/>
      <c r="DB799" s="87"/>
      <c r="DC799" s="87"/>
      <c r="DD799" s="87"/>
      <c r="DE799" s="87"/>
      <c r="DF799" s="87"/>
      <c r="DG799" s="87"/>
      <c r="DH799" s="87"/>
      <c r="DI799" s="87"/>
      <c r="DJ799" s="87"/>
    </row>
    <row r="800" spans="21:114" ht="12.75" customHeight="1" x14ac:dyDescent="0.2"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  <c r="BI800" s="87"/>
      <c r="BJ800" s="87"/>
      <c r="BK800" s="87"/>
      <c r="BL800" s="87"/>
      <c r="BM800" s="87"/>
      <c r="BN800" s="87"/>
      <c r="BO800" s="87"/>
      <c r="BP800" s="87"/>
      <c r="BQ800" s="87"/>
      <c r="BR800" s="87"/>
      <c r="BS800" s="87"/>
      <c r="BT800" s="87"/>
      <c r="BV800" s="87"/>
      <c r="BW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  <c r="CI800" s="90"/>
      <c r="CJ800" s="87"/>
      <c r="CK800" s="87"/>
      <c r="CL800" s="87"/>
      <c r="CM800" s="87"/>
      <c r="CN800" s="87"/>
      <c r="CO800" s="87"/>
      <c r="CP800" s="87"/>
      <c r="CQ800" s="87"/>
      <c r="CR800" s="87"/>
      <c r="CS800" s="87"/>
      <c r="CT800" s="87"/>
      <c r="CU800" s="87"/>
      <c r="CV800" s="87"/>
      <c r="CW800" s="87"/>
      <c r="CX800" s="87"/>
      <c r="CY800" s="87"/>
      <c r="CZ800" s="87"/>
      <c r="DA800" s="87"/>
      <c r="DB800" s="87"/>
      <c r="DC800" s="87"/>
      <c r="DD800" s="87"/>
      <c r="DE800" s="87"/>
      <c r="DF800" s="87"/>
      <c r="DG800" s="87"/>
      <c r="DH800" s="87"/>
      <c r="DI800" s="87"/>
      <c r="DJ800" s="87"/>
    </row>
    <row r="801" spans="21:114" ht="12.75" customHeight="1" x14ac:dyDescent="0.2"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  <c r="BI801" s="87"/>
      <c r="BJ801" s="87"/>
      <c r="BK801" s="87"/>
      <c r="BL801" s="87"/>
      <c r="BM801" s="87"/>
      <c r="BN801" s="87"/>
      <c r="BO801" s="87"/>
      <c r="BP801" s="87"/>
      <c r="BQ801" s="87"/>
      <c r="BR801" s="87"/>
      <c r="BS801" s="87"/>
      <c r="BT801" s="87"/>
      <c r="BV801" s="87"/>
      <c r="BW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  <c r="CI801" s="90"/>
      <c r="CJ801" s="87"/>
      <c r="CK801" s="87"/>
      <c r="CL801" s="87"/>
      <c r="CM801" s="87"/>
      <c r="CN801" s="87"/>
      <c r="CO801" s="87"/>
      <c r="CP801" s="87"/>
      <c r="CQ801" s="87"/>
      <c r="CR801" s="87"/>
      <c r="CS801" s="87"/>
      <c r="CT801" s="87"/>
      <c r="CU801" s="87"/>
      <c r="CV801" s="87"/>
      <c r="CW801" s="87"/>
      <c r="CX801" s="87"/>
      <c r="CY801" s="87"/>
      <c r="CZ801" s="87"/>
      <c r="DA801" s="87"/>
      <c r="DB801" s="87"/>
      <c r="DC801" s="87"/>
      <c r="DD801" s="87"/>
      <c r="DE801" s="87"/>
      <c r="DF801" s="87"/>
      <c r="DG801" s="87"/>
      <c r="DH801" s="87"/>
      <c r="DI801" s="87"/>
      <c r="DJ801" s="87"/>
    </row>
    <row r="802" spans="21:114" ht="12.75" customHeight="1" x14ac:dyDescent="0.2"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  <c r="BI802" s="87"/>
      <c r="BJ802" s="87"/>
      <c r="BK802" s="87"/>
      <c r="BL802" s="87"/>
      <c r="BM802" s="87"/>
      <c r="BN802" s="87"/>
      <c r="BO802" s="87"/>
      <c r="BP802" s="87"/>
      <c r="BQ802" s="87"/>
      <c r="BR802" s="87"/>
      <c r="BS802" s="87"/>
      <c r="BT802" s="87"/>
      <c r="BV802" s="87"/>
      <c r="BW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  <c r="CI802" s="90"/>
      <c r="CJ802" s="87"/>
      <c r="CK802" s="87"/>
      <c r="CL802" s="87"/>
      <c r="CM802" s="87"/>
      <c r="CN802" s="87"/>
      <c r="CO802" s="87"/>
      <c r="CP802" s="87"/>
      <c r="CQ802" s="87"/>
      <c r="CR802" s="87"/>
      <c r="CS802" s="87"/>
      <c r="CT802" s="87"/>
      <c r="CU802" s="87"/>
      <c r="CV802" s="87"/>
      <c r="CW802" s="87"/>
      <c r="CX802" s="87"/>
      <c r="CY802" s="87"/>
      <c r="CZ802" s="87"/>
      <c r="DA802" s="87"/>
      <c r="DB802" s="87"/>
      <c r="DC802" s="87"/>
      <c r="DD802" s="87"/>
      <c r="DE802" s="87"/>
      <c r="DF802" s="87"/>
      <c r="DG802" s="87"/>
      <c r="DH802" s="87"/>
      <c r="DI802" s="87"/>
      <c r="DJ802" s="87"/>
    </row>
    <row r="803" spans="21:114" ht="12.75" customHeight="1" x14ac:dyDescent="0.2"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  <c r="BI803" s="87"/>
      <c r="BJ803" s="87"/>
      <c r="BK803" s="87"/>
      <c r="BL803" s="87"/>
      <c r="BM803" s="87"/>
      <c r="BN803" s="87"/>
      <c r="BO803" s="87"/>
      <c r="BP803" s="87"/>
      <c r="BQ803" s="87"/>
      <c r="BR803" s="87"/>
      <c r="BS803" s="87"/>
      <c r="BT803" s="87"/>
      <c r="BV803" s="87"/>
      <c r="BW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  <c r="CI803" s="90"/>
      <c r="CJ803" s="87"/>
      <c r="CK803" s="87"/>
      <c r="CL803" s="87"/>
      <c r="CM803" s="87"/>
      <c r="CN803" s="87"/>
      <c r="CO803" s="87"/>
      <c r="CP803" s="87"/>
      <c r="CQ803" s="87"/>
      <c r="CR803" s="87"/>
      <c r="CS803" s="87"/>
      <c r="CT803" s="87"/>
      <c r="CU803" s="87"/>
      <c r="CV803" s="87"/>
      <c r="CW803" s="87"/>
      <c r="CX803" s="87"/>
      <c r="CY803" s="87"/>
      <c r="CZ803" s="87"/>
      <c r="DA803" s="87"/>
      <c r="DB803" s="87"/>
      <c r="DC803" s="87"/>
      <c r="DD803" s="87"/>
      <c r="DE803" s="87"/>
      <c r="DF803" s="87"/>
      <c r="DG803" s="87"/>
      <c r="DH803" s="87"/>
      <c r="DI803" s="87"/>
      <c r="DJ803" s="87"/>
    </row>
    <row r="804" spans="21:114" ht="12.75" customHeight="1" x14ac:dyDescent="0.2"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  <c r="BI804" s="87"/>
      <c r="BJ804" s="87"/>
      <c r="BK804" s="87"/>
      <c r="BL804" s="87"/>
      <c r="BM804" s="87"/>
      <c r="BN804" s="87"/>
      <c r="BO804" s="87"/>
      <c r="BP804" s="87"/>
      <c r="BQ804" s="87"/>
      <c r="BR804" s="87"/>
      <c r="BS804" s="87"/>
      <c r="BT804" s="87"/>
      <c r="BV804" s="87"/>
      <c r="BW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  <c r="CI804" s="90"/>
      <c r="CJ804" s="87"/>
      <c r="CK804" s="87"/>
      <c r="CL804" s="87"/>
      <c r="CM804" s="87"/>
      <c r="CN804" s="87"/>
      <c r="CO804" s="87"/>
      <c r="CP804" s="87"/>
      <c r="CQ804" s="87"/>
      <c r="CR804" s="87"/>
      <c r="CS804" s="87"/>
      <c r="CT804" s="87"/>
      <c r="CU804" s="87"/>
      <c r="CV804" s="87"/>
      <c r="CW804" s="87"/>
      <c r="CX804" s="87"/>
      <c r="CY804" s="87"/>
      <c r="CZ804" s="87"/>
      <c r="DA804" s="87"/>
      <c r="DB804" s="87"/>
      <c r="DC804" s="87"/>
      <c r="DD804" s="87"/>
      <c r="DE804" s="87"/>
      <c r="DF804" s="87"/>
      <c r="DG804" s="87"/>
      <c r="DH804" s="87"/>
      <c r="DI804" s="87"/>
      <c r="DJ804" s="87"/>
    </row>
    <row r="805" spans="21:114" ht="12.75" customHeight="1" x14ac:dyDescent="0.2"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  <c r="BI805" s="87"/>
      <c r="BJ805" s="87"/>
      <c r="BK805" s="87"/>
      <c r="BL805" s="87"/>
      <c r="BM805" s="87"/>
      <c r="BN805" s="87"/>
      <c r="BO805" s="87"/>
      <c r="BP805" s="87"/>
      <c r="BQ805" s="87"/>
      <c r="BR805" s="87"/>
      <c r="BS805" s="87"/>
      <c r="BT805" s="87"/>
      <c r="BV805" s="87"/>
      <c r="BW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  <c r="CI805" s="90"/>
      <c r="CJ805" s="87"/>
      <c r="CK805" s="87"/>
      <c r="CL805" s="87"/>
      <c r="CM805" s="87"/>
      <c r="CN805" s="87"/>
      <c r="CO805" s="87"/>
      <c r="CP805" s="87"/>
      <c r="CQ805" s="87"/>
      <c r="CR805" s="87"/>
      <c r="CS805" s="87"/>
      <c r="CT805" s="87"/>
      <c r="CU805" s="87"/>
      <c r="CV805" s="87"/>
      <c r="CW805" s="87"/>
      <c r="CX805" s="87"/>
      <c r="CY805" s="87"/>
      <c r="CZ805" s="87"/>
      <c r="DA805" s="87"/>
      <c r="DB805" s="87"/>
      <c r="DC805" s="87"/>
      <c r="DD805" s="87"/>
      <c r="DE805" s="87"/>
      <c r="DF805" s="87"/>
      <c r="DG805" s="87"/>
      <c r="DH805" s="87"/>
      <c r="DI805" s="87"/>
      <c r="DJ805" s="87"/>
    </row>
    <row r="806" spans="21:114" ht="12.75" customHeight="1" x14ac:dyDescent="0.2"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  <c r="BI806" s="87"/>
      <c r="BJ806" s="87"/>
      <c r="BK806" s="87"/>
      <c r="BL806" s="87"/>
      <c r="BM806" s="87"/>
      <c r="BN806" s="87"/>
      <c r="BO806" s="87"/>
      <c r="BP806" s="87"/>
      <c r="BQ806" s="87"/>
      <c r="BR806" s="87"/>
      <c r="BS806" s="87"/>
      <c r="BT806" s="87"/>
      <c r="BV806" s="87"/>
      <c r="BW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  <c r="CI806" s="90"/>
      <c r="CJ806" s="87"/>
      <c r="CK806" s="87"/>
      <c r="CL806" s="87"/>
      <c r="CM806" s="87"/>
      <c r="CN806" s="87"/>
      <c r="CO806" s="87"/>
      <c r="CP806" s="87"/>
      <c r="CQ806" s="87"/>
      <c r="CR806" s="87"/>
      <c r="CS806" s="87"/>
      <c r="CT806" s="87"/>
      <c r="CU806" s="87"/>
      <c r="CV806" s="87"/>
      <c r="CW806" s="87"/>
      <c r="CX806" s="87"/>
      <c r="CY806" s="87"/>
      <c r="CZ806" s="87"/>
      <c r="DA806" s="87"/>
      <c r="DB806" s="87"/>
      <c r="DC806" s="87"/>
      <c r="DD806" s="87"/>
      <c r="DE806" s="87"/>
      <c r="DF806" s="87"/>
      <c r="DG806" s="87"/>
      <c r="DH806" s="87"/>
      <c r="DI806" s="87"/>
      <c r="DJ806" s="87"/>
    </row>
    <row r="807" spans="21:114" ht="12.75" customHeight="1" x14ac:dyDescent="0.2"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  <c r="BI807" s="87"/>
      <c r="BJ807" s="87"/>
      <c r="BK807" s="87"/>
      <c r="BL807" s="87"/>
      <c r="BM807" s="87"/>
      <c r="BN807" s="87"/>
      <c r="BO807" s="87"/>
      <c r="BP807" s="87"/>
      <c r="BQ807" s="87"/>
      <c r="BR807" s="87"/>
      <c r="BS807" s="87"/>
      <c r="BT807" s="87"/>
      <c r="BV807" s="87"/>
      <c r="BW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  <c r="CI807" s="90"/>
      <c r="CJ807" s="87"/>
      <c r="CK807" s="87"/>
      <c r="CL807" s="87"/>
      <c r="CM807" s="87"/>
      <c r="CN807" s="87"/>
      <c r="CO807" s="87"/>
      <c r="CP807" s="87"/>
      <c r="CQ807" s="87"/>
      <c r="CR807" s="87"/>
      <c r="CS807" s="87"/>
      <c r="CT807" s="87"/>
      <c r="CU807" s="87"/>
      <c r="CV807" s="87"/>
      <c r="CW807" s="87"/>
      <c r="CX807" s="87"/>
      <c r="CY807" s="87"/>
      <c r="CZ807" s="87"/>
      <c r="DA807" s="87"/>
      <c r="DB807" s="87"/>
      <c r="DC807" s="87"/>
      <c r="DD807" s="87"/>
      <c r="DE807" s="87"/>
      <c r="DF807" s="87"/>
      <c r="DG807" s="87"/>
      <c r="DH807" s="87"/>
      <c r="DI807" s="87"/>
      <c r="DJ807" s="87"/>
    </row>
    <row r="808" spans="21:114" ht="12.75" customHeight="1" x14ac:dyDescent="0.2"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  <c r="BI808" s="87"/>
      <c r="BJ808" s="87"/>
      <c r="BK808" s="87"/>
      <c r="BL808" s="87"/>
      <c r="BM808" s="87"/>
      <c r="BN808" s="87"/>
      <c r="BO808" s="87"/>
      <c r="BP808" s="87"/>
      <c r="BQ808" s="87"/>
      <c r="BR808" s="87"/>
      <c r="BS808" s="87"/>
      <c r="BT808" s="87"/>
      <c r="BV808" s="87"/>
      <c r="BW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  <c r="CI808" s="90"/>
      <c r="CJ808" s="87"/>
      <c r="CK808" s="87"/>
      <c r="CL808" s="87"/>
      <c r="CM808" s="87"/>
      <c r="CN808" s="87"/>
      <c r="CO808" s="87"/>
      <c r="CP808" s="87"/>
      <c r="CQ808" s="87"/>
      <c r="CR808" s="87"/>
      <c r="CS808" s="87"/>
      <c r="CT808" s="87"/>
      <c r="CU808" s="87"/>
      <c r="CV808" s="87"/>
      <c r="CW808" s="87"/>
      <c r="CX808" s="87"/>
      <c r="CY808" s="87"/>
      <c r="CZ808" s="87"/>
      <c r="DA808" s="87"/>
      <c r="DB808" s="87"/>
      <c r="DC808" s="87"/>
      <c r="DD808" s="87"/>
      <c r="DE808" s="87"/>
      <c r="DF808" s="87"/>
      <c r="DG808" s="87"/>
      <c r="DH808" s="87"/>
      <c r="DI808" s="87"/>
      <c r="DJ808" s="87"/>
    </row>
    <row r="809" spans="21:114" ht="12.75" customHeight="1" x14ac:dyDescent="0.2"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  <c r="BI809" s="87"/>
      <c r="BJ809" s="87"/>
      <c r="BK809" s="87"/>
      <c r="BL809" s="87"/>
      <c r="BM809" s="87"/>
      <c r="BN809" s="87"/>
      <c r="BO809" s="87"/>
      <c r="BP809" s="87"/>
      <c r="BQ809" s="87"/>
      <c r="BR809" s="87"/>
      <c r="BS809" s="87"/>
      <c r="BT809" s="87"/>
      <c r="BV809" s="87"/>
      <c r="BW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  <c r="CI809" s="90"/>
      <c r="CJ809" s="87"/>
      <c r="CK809" s="87"/>
      <c r="CL809" s="87"/>
      <c r="CM809" s="87"/>
      <c r="CN809" s="87"/>
      <c r="CO809" s="87"/>
      <c r="CP809" s="87"/>
      <c r="CQ809" s="87"/>
      <c r="CR809" s="87"/>
      <c r="CS809" s="87"/>
      <c r="CT809" s="87"/>
      <c r="CU809" s="87"/>
      <c r="CV809" s="87"/>
      <c r="CW809" s="87"/>
      <c r="CX809" s="87"/>
      <c r="CY809" s="87"/>
      <c r="CZ809" s="87"/>
      <c r="DA809" s="87"/>
      <c r="DB809" s="87"/>
      <c r="DC809" s="87"/>
      <c r="DD809" s="87"/>
      <c r="DE809" s="87"/>
      <c r="DF809" s="87"/>
      <c r="DG809" s="87"/>
      <c r="DH809" s="87"/>
      <c r="DI809" s="87"/>
      <c r="DJ809" s="87"/>
    </row>
    <row r="810" spans="21:114" ht="12.75" customHeight="1" x14ac:dyDescent="0.2"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  <c r="BI810" s="87"/>
      <c r="BJ810" s="87"/>
      <c r="BK810" s="87"/>
      <c r="BL810" s="87"/>
      <c r="BM810" s="87"/>
      <c r="BN810" s="87"/>
      <c r="BO810" s="87"/>
      <c r="BP810" s="87"/>
      <c r="BQ810" s="87"/>
      <c r="BR810" s="87"/>
      <c r="BS810" s="87"/>
      <c r="BT810" s="87"/>
      <c r="BV810" s="87"/>
      <c r="BW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  <c r="CI810" s="90"/>
      <c r="CJ810" s="87"/>
      <c r="CK810" s="87"/>
      <c r="CL810" s="87"/>
      <c r="CM810" s="87"/>
      <c r="CN810" s="87"/>
      <c r="CO810" s="87"/>
      <c r="CP810" s="87"/>
      <c r="CQ810" s="87"/>
      <c r="CR810" s="87"/>
      <c r="CS810" s="87"/>
      <c r="CT810" s="87"/>
      <c r="CU810" s="87"/>
      <c r="CV810" s="87"/>
      <c r="CW810" s="87"/>
      <c r="CX810" s="87"/>
      <c r="CY810" s="87"/>
      <c r="CZ810" s="87"/>
      <c r="DA810" s="87"/>
      <c r="DB810" s="87"/>
      <c r="DC810" s="87"/>
      <c r="DD810" s="87"/>
      <c r="DE810" s="87"/>
      <c r="DF810" s="87"/>
      <c r="DG810" s="87"/>
      <c r="DH810" s="87"/>
      <c r="DI810" s="87"/>
      <c r="DJ810" s="87"/>
    </row>
    <row r="811" spans="21:114" ht="12.75" customHeight="1" x14ac:dyDescent="0.2"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  <c r="BI811" s="87"/>
      <c r="BJ811" s="87"/>
      <c r="BK811" s="87"/>
      <c r="BL811" s="87"/>
      <c r="BM811" s="87"/>
      <c r="BN811" s="87"/>
      <c r="BO811" s="87"/>
      <c r="BP811" s="87"/>
      <c r="BQ811" s="87"/>
      <c r="BR811" s="87"/>
      <c r="BS811" s="87"/>
      <c r="BT811" s="87"/>
      <c r="BV811" s="87"/>
      <c r="BW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  <c r="CI811" s="90"/>
      <c r="CJ811" s="87"/>
      <c r="CK811" s="87"/>
      <c r="CL811" s="87"/>
      <c r="CM811" s="87"/>
      <c r="CN811" s="87"/>
      <c r="CO811" s="87"/>
      <c r="CP811" s="87"/>
      <c r="CQ811" s="87"/>
      <c r="CR811" s="87"/>
      <c r="CS811" s="87"/>
      <c r="CT811" s="87"/>
      <c r="CU811" s="87"/>
      <c r="CV811" s="87"/>
      <c r="CW811" s="87"/>
      <c r="CX811" s="87"/>
      <c r="CY811" s="87"/>
      <c r="CZ811" s="87"/>
      <c r="DA811" s="87"/>
      <c r="DB811" s="87"/>
      <c r="DC811" s="87"/>
      <c r="DD811" s="87"/>
      <c r="DE811" s="87"/>
      <c r="DF811" s="87"/>
      <c r="DG811" s="87"/>
      <c r="DH811" s="87"/>
      <c r="DI811" s="87"/>
      <c r="DJ811" s="87"/>
    </row>
    <row r="812" spans="21:114" ht="12.75" customHeight="1" x14ac:dyDescent="0.2"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  <c r="BI812" s="87"/>
      <c r="BJ812" s="87"/>
      <c r="BK812" s="87"/>
      <c r="BL812" s="87"/>
      <c r="BM812" s="87"/>
      <c r="BN812" s="87"/>
      <c r="BO812" s="87"/>
      <c r="BP812" s="87"/>
      <c r="BQ812" s="87"/>
      <c r="BR812" s="87"/>
      <c r="BS812" s="87"/>
      <c r="BT812" s="87"/>
      <c r="BV812" s="87"/>
      <c r="BW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  <c r="CI812" s="90"/>
      <c r="CJ812" s="87"/>
      <c r="CK812" s="87"/>
      <c r="CL812" s="87"/>
      <c r="CM812" s="87"/>
      <c r="CN812" s="87"/>
      <c r="CO812" s="87"/>
      <c r="CP812" s="87"/>
      <c r="CQ812" s="87"/>
      <c r="CR812" s="87"/>
      <c r="CS812" s="87"/>
      <c r="CT812" s="87"/>
      <c r="CU812" s="87"/>
      <c r="CV812" s="87"/>
      <c r="CW812" s="87"/>
      <c r="CX812" s="87"/>
      <c r="CY812" s="87"/>
      <c r="CZ812" s="87"/>
      <c r="DA812" s="87"/>
      <c r="DB812" s="87"/>
      <c r="DC812" s="87"/>
      <c r="DD812" s="87"/>
      <c r="DE812" s="87"/>
      <c r="DF812" s="87"/>
      <c r="DG812" s="87"/>
      <c r="DH812" s="87"/>
      <c r="DI812" s="87"/>
      <c r="DJ812" s="87"/>
    </row>
    <row r="813" spans="21:114" ht="12.75" customHeight="1" x14ac:dyDescent="0.2"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  <c r="BI813" s="87"/>
      <c r="BJ813" s="87"/>
      <c r="BK813" s="87"/>
      <c r="BL813" s="87"/>
      <c r="BM813" s="87"/>
      <c r="BN813" s="87"/>
      <c r="BO813" s="87"/>
      <c r="BP813" s="87"/>
      <c r="BQ813" s="87"/>
      <c r="BR813" s="87"/>
      <c r="BS813" s="87"/>
      <c r="BT813" s="87"/>
      <c r="BV813" s="87"/>
      <c r="BW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  <c r="CI813" s="90"/>
      <c r="CJ813" s="87"/>
      <c r="CK813" s="87"/>
      <c r="CL813" s="87"/>
      <c r="CM813" s="87"/>
      <c r="CN813" s="87"/>
      <c r="CO813" s="87"/>
      <c r="CP813" s="87"/>
      <c r="CQ813" s="87"/>
      <c r="CR813" s="87"/>
      <c r="CS813" s="87"/>
      <c r="CT813" s="87"/>
      <c r="CU813" s="87"/>
      <c r="CV813" s="87"/>
      <c r="CW813" s="87"/>
      <c r="CX813" s="87"/>
      <c r="CY813" s="87"/>
      <c r="CZ813" s="87"/>
      <c r="DA813" s="87"/>
      <c r="DB813" s="87"/>
      <c r="DC813" s="87"/>
      <c r="DD813" s="87"/>
      <c r="DE813" s="87"/>
      <c r="DF813" s="87"/>
      <c r="DG813" s="87"/>
      <c r="DH813" s="87"/>
      <c r="DI813" s="87"/>
      <c r="DJ813" s="87"/>
    </row>
    <row r="814" spans="21:114" ht="12.75" customHeight="1" x14ac:dyDescent="0.2"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  <c r="BI814" s="87"/>
      <c r="BJ814" s="87"/>
      <c r="BK814" s="87"/>
      <c r="BL814" s="87"/>
      <c r="BM814" s="87"/>
      <c r="BN814" s="87"/>
      <c r="BO814" s="87"/>
      <c r="BP814" s="87"/>
      <c r="BQ814" s="87"/>
      <c r="BR814" s="87"/>
      <c r="BS814" s="87"/>
      <c r="BT814" s="87"/>
      <c r="BV814" s="87"/>
      <c r="BW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  <c r="CI814" s="90"/>
      <c r="CJ814" s="87"/>
      <c r="CK814" s="87"/>
      <c r="CL814" s="87"/>
      <c r="CM814" s="87"/>
      <c r="CN814" s="87"/>
      <c r="CO814" s="87"/>
      <c r="CP814" s="87"/>
      <c r="CQ814" s="87"/>
      <c r="CR814" s="87"/>
      <c r="CS814" s="87"/>
      <c r="CT814" s="87"/>
      <c r="CU814" s="87"/>
      <c r="CV814" s="87"/>
      <c r="CW814" s="87"/>
      <c r="CX814" s="87"/>
      <c r="CY814" s="87"/>
      <c r="CZ814" s="87"/>
      <c r="DA814" s="87"/>
      <c r="DB814" s="87"/>
      <c r="DC814" s="87"/>
      <c r="DD814" s="87"/>
      <c r="DE814" s="87"/>
      <c r="DF814" s="87"/>
      <c r="DG814" s="87"/>
      <c r="DH814" s="87"/>
      <c r="DI814" s="87"/>
      <c r="DJ814" s="87"/>
    </row>
    <row r="815" spans="21:114" ht="12.75" customHeight="1" x14ac:dyDescent="0.2"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  <c r="BI815" s="87"/>
      <c r="BJ815" s="87"/>
      <c r="BK815" s="87"/>
      <c r="BL815" s="87"/>
      <c r="BM815" s="87"/>
      <c r="BN815" s="87"/>
      <c r="BO815" s="87"/>
      <c r="BP815" s="87"/>
      <c r="BQ815" s="87"/>
      <c r="BR815" s="87"/>
      <c r="BS815" s="87"/>
      <c r="BT815" s="87"/>
      <c r="BV815" s="87"/>
      <c r="BW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  <c r="CI815" s="90"/>
      <c r="CJ815" s="87"/>
      <c r="CK815" s="87"/>
      <c r="CL815" s="87"/>
      <c r="CM815" s="87"/>
      <c r="CN815" s="87"/>
      <c r="CO815" s="87"/>
      <c r="CP815" s="87"/>
      <c r="CQ815" s="87"/>
      <c r="CR815" s="87"/>
      <c r="CS815" s="87"/>
      <c r="CT815" s="87"/>
      <c r="CU815" s="87"/>
      <c r="CV815" s="87"/>
      <c r="CW815" s="87"/>
      <c r="CX815" s="87"/>
      <c r="CY815" s="87"/>
      <c r="CZ815" s="87"/>
      <c r="DA815" s="87"/>
      <c r="DB815" s="87"/>
      <c r="DC815" s="87"/>
      <c r="DD815" s="87"/>
      <c r="DE815" s="87"/>
      <c r="DF815" s="87"/>
      <c r="DG815" s="87"/>
      <c r="DH815" s="87"/>
      <c r="DI815" s="87"/>
      <c r="DJ815" s="87"/>
    </row>
    <row r="816" spans="21:114" ht="12.75" customHeight="1" x14ac:dyDescent="0.2"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  <c r="BI816" s="87"/>
      <c r="BJ816" s="87"/>
      <c r="BK816" s="87"/>
      <c r="BL816" s="87"/>
      <c r="BM816" s="87"/>
      <c r="BN816" s="87"/>
      <c r="BO816" s="87"/>
      <c r="BP816" s="87"/>
      <c r="BQ816" s="87"/>
      <c r="BR816" s="87"/>
      <c r="BS816" s="87"/>
      <c r="BT816" s="87"/>
      <c r="BV816" s="87"/>
      <c r="BW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  <c r="CI816" s="90"/>
      <c r="CJ816" s="87"/>
      <c r="CK816" s="87"/>
      <c r="CL816" s="87"/>
      <c r="CM816" s="87"/>
      <c r="CN816" s="87"/>
      <c r="CO816" s="87"/>
      <c r="CP816" s="87"/>
      <c r="CQ816" s="87"/>
      <c r="CR816" s="87"/>
      <c r="CS816" s="87"/>
      <c r="CT816" s="87"/>
      <c r="CU816" s="87"/>
      <c r="CV816" s="87"/>
      <c r="CW816" s="87"/>
      <c r="CX816" s="87"/>
      <c r="CY816" s="87"/>
      <c r="CZ816" s="87"/>
      <c r="DA816" s="87"/>
      <c r="DB816" s="87"/>
      <c r="DC816" s="87"/>
      <c r="DD816" s="87"/>
      <c r="DE816" s="87"/>
      <c r="DF816" s="87"/>
      <c r="DG816" s="87"/>
      <c r="DH816" s="87"/>
      <c r="DI816" s="87"/>
      <c r="DJ816" s="87"/>
    </row>
    <row r="817" spans="21:114" ht="12.75" customHeight="1" x14ac:dyDescent="0.2"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  <c r="BI817" s="87"/>
      <c r="BJ817" s="87"/>
      <c r="BK817" s="87"/>
      <c r="BL817" s="87"/>
      <c r="BM817" s="87"/>
      <c r="BN817" s="87"/>
      <c r="BO817" s="87"/>
      <c r="BP817" s="87"/>
      <c r="BQ817" s="87"/>
      <c r="BR817" s="87"/>
      <c r="BS817" s="87"/>
      <c r="BT817" s="87"/>
      <c r="BV817" s="87"/>
      <c r="BW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  <c r="CI817" s="90"/>
      <c r="CJ817" s="87"/>
      <c r="CK817" s="87"/>
      <c r="CL817" s="87"/>
      <c r="CM817" s="87"/>
      <c r="CN817" s="87"/>
      <c r="CO817" s="87"/>
      <c r="CP817" s="87"/>
      <c r="CQ817" s="87"/>
      <c r="CR817" s="87"/>
      <c r="CS817" s="87"/>
      <c r="CT817" s="87"/>
      <c r="CU817" s="87"/>
      <c r="CV817" s="87"/>
      <c r="CW817" s="87"/>
      <c r="CX817" s="87"/>
      <c r="CY817" s="87"/>
      <c r="CZ817" s="87"/>
      <c r="DA817" s="87"/>
      <c r="DB817" s="87"/>
      <c r="DC817" s="87"/>
      <c r="DD817" s="87"/>
      <c r="DE817" s="87"/>
      <c r="DF817" s="87"/>
      <c r="DG817" s="87"/>
      <c r="DH817" s="87"/>
      <c r="DI817" s="87"/>
      <c r="DJ817" s="87"/>
    </row>
    <row r="818" spans="21:114" ht="12.75" customHeight="1" x14ac:dyDescent="0.2"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  <c r="BI818" s="87"/>
      <c r="BJ818" s="87"/>
      <c r="BK818" s="87"/>
      <c r="BL818" s="87"/>
      <c r="BM818" s="87"/>
      <c r="BN818" s="87"/>
      <c r="BO818" s="87"/>
      <c r="BP818" s="87"/>
      <c r="BQ818" s="87"/>
      <c r="BR818" s="87"/>
      <c r="BS818" s="87"/>
      <c r="BT818" s="87"/>
      <c r="BV818" s="87"/>
      <c r="BW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  <c r="CI818" s="90"/>
      <c r="CJ818" s="87"/>
      <c r="CK818" s="87"/>
      <c r="CL818" s="87"/>
      <c r="CM818" s="87"/>
      <c r="CN818" s="87"/>
      <c r="CO818" s="87"/>
      <c r="CP818" s="87"/>
      <c r="CQ818" s="87"/>
      <c r="CR818" s="87"/>
      <c r="CS818" s="87"/>
      <c r="CT818" s="87"/>
      <c r="CU818" s="87"/>
      <c r="CV818" s="87"/>
      <c r="CW818" s="87"/>
      <c r="CX818" s="87"/>
      <c r="CY818" s="87"/>
      <c r="CZ818" s="87"/>
      <c r="DA818" s="87"/>
      <c r="DB818" s="87"/>
      <c r="DC818" s="87"/>
      <c r="DD818" s="87"/>
      <c r="DE818" s="87"/>
      <c r="DF818" s="87"/>
      <c r="DG818" s="87"/>
      <c r="DH818" s="87"/>
      <c r="DI818" s="87"/>
      <c r="DJ818" s="87"/>
    </row>
    <row r="819" spans="21:114" ht="12.75" customHeight="1" x14ac:dyDescent="0.2"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  <c r="BI819" s="87"/>
      <c r="BJ819" s="87"/>
      <c r="BK819" s="87"/>
      <c r="BL819" s="87"/>
      <c r="BM819" s="87"/>
      <c r="BN819" s="87"/>
      <c r="BO819" s="87"/>
      <c r="BP819" s="87"/>
      <c r="BQ819" s="87"/>
      <c r="BR819" s="87"/>
      <c r="BS819" s="87"/>
      <c r="BT819" s="87"/>
      <c r="BV819" s="87"/>
      <c r="BW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  <c r="CI819" s="90"/>
      <c r="CJ819" s="87"/>
      <c r="CK819" s="87"/>
      <c r="CL819" s="87"/>
      <c r="CM819" s="87"/>
      <c r="CN819" s="87"/>
      <c r="CO819" s="87"/>
      <c r="CP819" s="87"/>
      <c r="CQ819" s="87"/>
      <c r="CR819" s="87"/>
      <c r="CS819" s="87"/>
      <c r="CT819" s="87"/>
      <c r="CU819" s="87"/>
      <c r="CV819" s="87"/>
      <c r="CW819" s="87"/>
      <c r="CX819" s="87"/>
      <c r="CY819" s="87"/>
      <c r="CZ819" s="87"/>
      <c r="DA819" s="87"/>
      <c r="DB819" s="87"/>
      <c r="DC819" s="87"/>
      <c r="DD819" s="87"/>
      <c r="DE819" s="87"/>
      <c r="DF819" s="87"/>
      <c r="DG819" s="87"/>
      <c r="DH819" s="87"/>
      <c r="DI819" s="87"/>
      <c r="DJ819" s="87"/>
    </row>
    <row r="820" spans="21:114" ht="12.75" customHeight="1" x14ac:dyDescent="0.2"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  <c r="BI820" s="87"/>
      <c r="BJ820" s="87"/>
      <c r="BK820" s="87"/>
      <c r="BL820" s="87"/>
      <c r="BM820" s="87"/>
      <c r="BN820" s="87"/>
      <c r="BO820" s="87"/>
      <c r="BP820" s="87"/>
      <c r="BQ820" s="87"/>
      <c r="BR820" s="87"/>
      <c r="BS820" s="87"/>
      <c r="BT820" s="87"/>
      <c r="BV820" s="87"/>
      <c r="BW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  <c r="CI820" s="90"/>
      <c r="CJ820" s="87"/>
      <c r="CK820" s="87"/>
      <c r="CL820" s="87"/>
      <c r="CM820" s="87"/>
      <c r="CN820" s="87"/>
      <c r="CO820" s="87"/>
      <c r="CP820" s="87"/>
      <c r="CQ820" s="87"/>
      <c r="CR820" s="87"/>
      <c r="CS820" s="87"/>
      <c r="CT820" s="87"/>
      <c r="CU820" s="87"/>
      <c r="CV820" s="87"/>
      <c r="CW820" s="87"/>
      <c r="CX820" s="87"/>
      <c r="CY820" s="87"/>
      <c r="CZ820" s="87"/>
      <c r="DA820" s="87"/>
      <c r="DB820" s="87"/>
      <c r="DC820" s="87"/>
      <c r="DD820" s="87"/>
      <c r="DE820" s="87"/>
      <c r="DF820" s="87"/>
      <c r="DG820" s="87"/>
      <c r="DH820" s="87"/>
      <c r="DI820" s="87"/>
      <c r="DJ820" s="87"/>
    </row>
    <row r="821" spans="21:114" ht="12.75" customHeight="1" x14ac:dyDescent="0.2"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  <c r="BI821" s="87"/>
      <c r="BJ821" s="87"/>
      <c r="BK821" s="87"/>
      <c r="BL821" s="87"/>
      <c r="BM821" s="87"/>
      <c r="BN821" s="87"/>
      <c r="BO821" s="87"/>
      <c r="BP821" s="87"/>
      <c r="BQ821" s="87"/>
      <c r="BR821" s="87"/>
      <c r="BS821" s="87"/>
      <c r="BT821" s="87"/>
      <c r="BV821" s="87"/>
      <c r="BW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  <c r="CI821" s="90"/>
      <c r="CJ821" s="87"/>
      <c r="CK821" s="87"/>
      <c r="CL821" s="87"/>
      <c r="CM821" s="87"/>
      <c r="CN821" s="87"/>
      <c r="CO821" s="87"/>
      <c r="CP821" s="87"/>
      <c r="CQ821" s="87"/>
      <c r="CR821" s="87"/>
      <c r="CS821" s="87"/>
      <c r="CT821" s="87"/>
      <c r="CU821" s="87"/>
      <c r="CV821" s="87"/>
      <c r="CW821" s="87"/>
      <c r="CX821" s="87"/>
      <c r="CY821" s="87"/>
      <c r="CZ821" s="87"/>
      <c r="DA821" s="87"/>
      <c r="DB821" s="87"/>
      <c r="DC821" s="87"/>
      <c r="DD821" s="87"/>
      <c r="DE821" s="87"/>
      <c r="DF821" s="87"/>
      <c r="DG821" s="87"/>
      <c r="DH821" s="87"/>
      <c r="DI821" s="87"/>
      <c r="DJ821" s="87"/>
    </row>
    <row r="822" spans="21:114" ht="12.75" customHeight="1" x14ac:dyDescent="0.2"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  <c r="BI822" s="87"/>
      <c r="BJ822" s="87"/>
      <c r="BK822" s="87"/>
      <c r="BL822" s="87"/>
      <c r="BM822" s="87"/>
      <c r="BN822" s="87"/>
      <c r="BO822" s="87"/>
      <c r="BP822" s="87"/>
      <c r="BQ822" s="87"/>
      <c r="BR822" s="87"/>
      <c r="BS822" s="87"/>
      <c r="BT822" s="87"/>
      <c r="BV822" s="87"/>
      <c r="BW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  <c r="CI822" s="90"/>
      <c r="CJ822" s="87"/>
      <c r="CK822" s="87"/>
      <c r="CL822" s="87"/>
      <c r="CM822" s="87"/>
      <c r="CN822" s="87"/>
      <c r="CO822" s="87"/>
      <c r="CP822" s="87"/>
      <c r="CQ822" s="87"/>
      <c r="CR822" s="87"/>
      <c r="CS822" s="87"/>
      <c r="CT822" s="87"/>
      <c r="CU822" s="87"/>
      <c r="CV822" s="87"/>
      <c r="CW822" s="87"/>
      <c r="CX822" s="87"/>
      <c r="CY822" s="87"/>
      <c r="CZ822" s="87"/>
      <c r="DA822" s="87"/>
      <c r="DB822" s="87"/>
      <c r="DC822" s="87"/>
      <c r="DD822" s="87"/>
      <c r="DE822" s="87"/>
      <c r="DF822" s="87"/>
      <c r="DG822" s="87"/>
      <c r="DH822" s="87"/>
      <c r="DI822" s="87"/>
      <c r="DJ822" s="87"/>
    </row>
    <row r="823" spans="21:114" ht="12.75" customHeight="1" x14ac:dyDescent="0.2"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  <c r="BI823" s="87"/>
      <c r="BJ823" s="87"/>
      <c r="BK823" s="87"/>
      <c r="BL823" s="87"/>
      <c r="BM823" s="87"/>
      <c r="BN823" s="87"/>
      <c r="BO823" s="87"/>
      <c r="BP823" s="87"/>
      <c r="BQ823" s="87"/>
      <c r="BR823" s="87"/>
      <c r="BS823" s="87"/>
      <c r="BT823" s="87"/>
      <c r="BV823" s="87"/>
      <c r="BW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  <c r="CI823" s="90"/>
      <c r="CJ823" s="87"/>
      <c r="CK823" s="87"/>
      <c r="CL823" s="87"/>
      <c r="CM823" s="87"/>
      <c r="CN823" s="87"/>
      <c r="CO823" s="87"/>
      <c r="CP823" s="87"/>
      <c r="CQ823" s="87"/>
      <c r="CR823" s="87"/>
      <c r="CS823" s="87"/>
      <c r="CT823" s="87"/>
      <c r="CU823" s="87"/>
      <c r="CV823" s="87"/>
      <c r="CW823" s="87"/>
      <c r="CX823" s="87"/>
      <c r="CY823" s="87"/>
      <c r="CZ823" s="87"/>
      <c r="DA823" s="87"/>
      <c r="DB823" s="87"/>
      <c r="DC823" s="87"/>
      <c r="DD823" s="87"/>
      <c r="DE823" s="87"/>
      <c r="DF823" s="87"/>
      <c r="DG823" s="87"/>
      <c r="DH823" s="87"/>
      <c r="DI823" s="87"/>
      <c r="DJ823" s="87"/>
    </row>
    <row r="824" spans="21:114" ht="12.75" customHeight="1" x14ac:dyDescent="0.2"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  <c r="BI824" s="87"/>
      <c r="BJ824" s="87"/>
      <c r="BK824" s="87"/>
      <c r="BL824" s="87"/>
      <c r="BM824" s="87"/>
      <c r="BN824" s="87"/>
      <c r="BO824" s="87"/>
      <c r="BP824" s="87"/>
      <c r="BQ824" s="87"/>
      <c r="BR824" s="87"/>
      <c r="BS824" s="87"/>
      <c r="BT824" s="87"/>
      <c r="BV824" s="87"/>
      <c r="BW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  <c r="CI824" s="90"/>
      <c r="CJ824" s="87"/>
      <c r="CK824" s="87"/>
      <c r="CL824" s="87"/>
      <c r="CM824" s="87"/>
      <c r="CN824" s="87"/>
      <c r="CO824" s="87"/>
      <c r="CP824" s="87"/>
      <c r="CQ824" s="87"/>
      <c r="CR824" s="87"/>
      <c r="CS824" s="87"/>
      <c r="CT824" s="87"/>
      <c r="CU824" s="87"/>
      <c r="CV824" s="87"/>
      <c r="CW824" s="87"/>
      <c r="CX824" s="87"/>
      <c r="CY824" s="87"/>
      <c r="CZ824" s="87"/>
      <c r="DA824" s="87"/>
      <c r="DB824" s="87"/>
      <c r="DC824" s="87"/>
      <c r="DD824" s="87"/>
      <c r="DE824" s="87"/>
      <c r="DF824" s="87"/>
      <c r="DG824" s="87"/>
      <c r="DH824" s="87"/>
      <c r="DI824" s="87"/>
      <c r="DJ824" s="87"/>
    </row>
    <row r="825" spans="21:114" ht="12.75" customHeight="1" x14ac:dyDescent="0.2"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  <c r="BI825" s="87"/>
      <c r="BJ825" s="87"/>
      <c r="BK825" s="87"/>
      <c r="BL825" s="87"/>
      <c r="BM825" s="87"/>
      <c r="BN825" s="87"/>
      <c r="BO825" s="87"/>
      <c r="BP825" s="87"/>
      <c r="BQ825" s="87"/>
      <c r="BR825" s="87"/>
      <c r="BS825" s="87"/>
      <c r="BT825" s="87"/>
      <c r="BV825" s="87"/>
      <c r="BW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  <c r="CI825" s="90"/>
      <c r="CJ825" s="87"/>
      <c r="CK825" s="87"/>
      <c r="CL825" s="87"/>
      <c r="CM825" s="87"/>
      <c r="CN825" s="87"/>
      <c r="CO825" s="87"/>
      <c r="CP825" s="87"/>
      <c r="CQ825" s="87"/>
      <c r="CR825" s="87"/>
      <c r="CS825" s="87"/>
      <c r="CT825" s="87"/>
      <c r="CU825" s="87"/>
      <c r="CV825" s="87"/>
      <c r="CW825" s="87"/>
      <c r="CX825" s="87"/>
      <c r="CY825" s="87"/>
      <c r="CZ825" s="87"/>
      <c r="DA825" s="87"/>
      <c r="DB825" s="87"/>
      <c r="DC825" s="87"/>
      <c r="DD825" s="87"/>
      <c r="DE825" s="87"/>
      <c r="DF825" s="87"/>
      <c r="DG825" s="87"/>
      <c r="DH825" s="87"/>
      <c r="DI825" s="87"/>
      <c r="DJ825" s="87"/>
    </row>
    <row r="826" spans="21:114" ht="12.75" customHeight="1" x14ac:dyDescent="0.2"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  <c r="BI826" s="87"/>
      <c r="BJ826" s="87"/>
      <c r="BK826" s="87"/>
      <c r="BL826" s="87"/>
      <c r="BM826" s="87"/>
      <c r="BN826" s="87"/>
      <c r="BO826" s="87"/>
      <c r="BP826" s="87"/>
      <c r="BQ826" s="87"/>
      <c r="BR826" s="87"/>
      <c r="BS826" s="87"/>
      <c r="BT826" s="87"/>
      <c r="BV826" s="87"/>
      <c r="BW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  <c r="CI826" s="90"/>
      <c r="CJ826" s="87"/>
      <c r="CK826" s="87"/>
      <c r="CL826" s="87"/>
      <c r="CM826" s="87"/>
      <c r="CN826" s="87"/>
      <c r="CO826" s="87"/>
      <c r="CP826" s="87"/>
      <c r="CQ826" s="87"/>
      <c r="CR826" s="87"/>
      <c r="CS826" s="87"/>
      <c r="CT826" s="87"/>
      <c r="CU826" s="87"/>
      <c r="CV826" s="87"/>
      <c r="CW826" s="87"/>
      <c r="CX826" s="87"/>
      <c r="CY826" s="87"/>
      <c r="CZ826" s="87"/>
      <c r="DA826" s="87"/>
      <c r="DB826" s="87"/>
      <c r="DC826" s="87"/>
      <c r="DD826" s="87"/>
      <c r="DE826" s="87"/>
      <c r="DF826" s="87"/>
      <c r="DG826" s="87"/>
      <c r="DH826" s="87"/>
      <c r="DI826" s="87"/>
      <c r="DJ826" s="87"/>
    </row>
    <row r="827" spans="21:114" ht="12.75" customHeight="1" x14ac:dyDescent="0.2"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  <c r="BI827" s="87"/>
      <c r="BJ827" s="87"/>
      <c r="BK827" s="87"/>
      <c r="BL827" s="87"/>
      <c r="BM827" s="87"/>
      <c r="BN827" s="87"/>
      <c r="BO827" s="87"/>
      <c r="BP827" s="87"/>
      <c r="BQ827" s="87"/>
      <c r="BR827" s="87"/>
      <c r="BS827" s="87"/>
      <c r="BT827" s="87"/>
      <c r="BV827" s="87"/>
      <c r="BW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  <c r="CI827" s="90"/>
      <c r="CJ827" s="87"/>
      <c r="CK827" s="87"/>
      <c r="CL827" s="87"/>
      <c r="CM827" s="87"/>
      <c r="CN827" s="87"/>
      <c r="CO827" s="87"/>
      <c r="CP827" s="87"/>
      <c r="CQ827" s="87"/>
      <c r="CR827" s="87"/>
      <c r="CS827" s="87"/>
      <c r="CT827" s="87"/>
      <c r="CU827" s="87"/>
      <c r="CV827" s="87"/>
      <c r="CW827" s="87"/>
      <c r="CX827" s="87"/>
      <c r="CY827" s="87"/>
      <c r="CZ827" s="87"/>
      <c r="DA827" s="87"/>
      <c r="DB827" s="87"/>
      <c r="DC827" s="87"/>
      <c r="DD827" s="87"/>
      <c r="DE827" s="87"/>
      <c r="DF827" s="87"/>
      <c r="DG827" s="87"/>
      <c r="DH827" s="87"/>
      <c r="DI827" s="87"/>
      <c r="DJ827" s="87"/>
    </row>
    <row r="828" spans="21:114" ht="12.75" customHeight="1" x14ac:dyDescent="0.2"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  <c r="BI828" s="87"/>
      <c r="BJ828" s="87"/>
      <c r="BK828" s="87"/>
      <c r="BL828" s="87"/>
      <c r="BM828" s="87"/>
      <c r="BN828" s="87"/>
      <c r="BO828" s="87"/>
      <c r="BP828" s="87"/>
      <c r="BQ828" s="87"/>
      <c r="BR828" s="87"/>
      <c r="BS828" s="87"/>
      <c r="BT828" s="87"/>
      <c r="BV828" s="87"/>
      <c r="BW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  <c r="CI828" s="90"/>
      <c r="CJ828" s="87"/>
      <c r="CK828" s="87"/>
      <c r="CL828" s="87"/>
      <c r="CM828" s="87"/>
      <c r="CN828" s="87"/>
      <c r="CO828" s="87"/>
      <c r="CP828" s="87"/>
      <c r="CQ828" s="87"/>
      <c r="CR828" s="87"/>
      <c r="CS828" s="87"/>
      <c r="CT828" s="87"/>
      <c r="CU828" s="87"/>
      <c r="CV828" s="87"/>
      <c r="CW828" s="87"/>
      <c r="CX828" s="87"/>
      <c r="CY828" s="87"/>
      <c r="CZ828" s="87"/>
      <c r="DA828" s="87"/>
      <c r="DB828" s="87"/>
      <c r="DC828" s="87"/>
      <c r="DD828" s="87"/>
      <c r="DE828" s="87"/>
      <c r="DF828" s="87"/>
      <c r="DG828" s="87"/>
      <c r="DH828" s="87"/>
      <c r="DI828" s="87"/>
      <c r="DJ828" s="87"/>
    </row>
    <row r="829" spans="21:114" ht="12.75" customHeight="1" x14ac:dyDescent="0.2"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  <c r="BI829" s="87"/>
      <c r="BJ829" s="87"/>
      <c r="BK829" s="87"/>
      <c r="BL829" s="87"/>
      <c r="BM829" s="87"/>
      <c r="BN829" s="87"/>
      <c r="BO829" s="87"/>
      <c r="BP829" s="87"/>
      <c r="BQ829" s="87"/>
      <c r="BR829" s="87"/>
      <c r="BS829" s="87"/>
      <c r="BT829" s="87"/>
      <c r="BV829" s="87"/>
      <c r="BW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  <c r="CI829" s="90"/>
      <c r="CJ829" s="87"/>
      <c r="CK829" s="87"/>
      <c r="CL829" s="87"/>
      <c r="CM829" s="87"/>
      <c r="CN829" s="87"/>
      <c r="CO829" s="87"/>
      <c r="CP829" s="87"/>
      <c r="CQ829" s="87"/>
      <c r="CR829" s="87"/>
      <c r="CS829" s="87"/>
      <c r="CT829" s="87"/>
      <c r="CU829" s="87"/>
      <c r="CV829" s="87"/>
      <c r="CW829" s="87"/>
      <c r="CX829" s="87"/>
      <c r="CY829" s="87"/>
      <c r="CZ829" s="87"/>
      <c r="DA829" s="87"/>
      <c r="DB829" s="87"/>
      <c r="DC829" s="87"/>
      <c r="DD829" s="87"/>
      <c r="DE829" s="87"/>
      <c r="DF829" s="87"/>
      <c r="DG829" s="87"/>
      <c r="DH829" s="87"/>
      <c r="DI829" s="87"/>
      <c r="DJ829" s="87"/>
    </row>
    <row r="830" spans="21:114" ht="12.75" customHeight="1" x14ac:dyDescent="0.2"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  <c r="BI830" s="87"/>
      <c r="BJ830" s="87"/>
      <c r="BK830" s="87"/>
      <c r="BL830" s="87"/>
      <c r="BM830" s="87"/>
      <c r="BN830" s="87"/>
      <c r="BO830" s="87"/>
      <c r="BP830" s="87"/>
      <c r="BQ830" s="87"/>
      <c r="BR830" s="87"/>
      <c r="BS830" s="87"/>
      <c r="BT830" s="87"/>
      <c r="BV830" s="87"/>
      <c r="BW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  <c r="CI830" s="90"/>
      <c r="CJ830" s="87"/>
      <c r="CK830" s="87"/>
      <c r="CL830" s="87"/>
      <c r="CM830" s="87"/>
      <c r="CN830" s="87"/>
      <c r="CO830" s="87"/>
      <c r="CP830" s="87"/>
      <c r="CQ830" s="87"/>
      <c r="CR830" s="87"/>
      <c r="CS830" s="87"/>
      <c r="CT830" s="87"/>
      <c r="CU830" s="87"/>
      <c r="CV830" s="87"/>
      <c r="CW830" s="87"/>
      <c r="CX830" s="87"/>
      <c r="CY830" s="87"/>
      <c r="CZ830" s="87"/>
      <c r="DA830" s="87"/>
      <c r="DB830" s="87"/>
      <c r="DC830" s="87"/>
      <c r="DD830" s="87"/>
      <c r="DE830" s="87"/>
      <c r="DF830" s="87"/>
      <c r="DG830" s="87"/>
      <c r="DH830" s="87"/>
      <c r="DI830" s="87"/>
      <c r="DJ830" s="87"/>
    </row>
    <row r="831" spans="21:114" ht="12.75" customHeight="1" x14ac:dyDescent="0.2"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  <c r="BI831" s="87"/>
      <c r="BJ831" s="87"/>
      <c r="BK831" s="87"/>
      <c r="BL831" s="87"/>
      <c r="BM831" s="87"/>
      <c r="BN831" s="87"/>
      <c r="BO831" s="87"/>
      <c r="BP831" s="87"/>
      <c r="BQ831" s="87"/>
      <c r="BR831" s="87"/>
      <c r="BS831" s="87"/>
      <c r="BT831" s="87"/>
      <c r="BV831" s="87"/>
      <c r="BW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  <c r="CI831" s="90"/>
      <c r="CJ831" s="87"/>
      <c r="CK831" s="87"/>
      <c r="CL831" s="87"/>
      <c r="CM831" s="87"/>
      <c r="CN831" s="87"/>
      <c r="CO831" s="87"/>
      <c r="CP831" s="87"/>
      <c r="CQ831" s="87"/>
      <c r="CR831" s="87"/>
      <c r="CS831" s="87"/>
      <c r="CT831" s="87"/>
      <c r="CU831" s="87"/>
      <c r="CV831" s="87"/>
      <c r="CW831" s="87"/>
      <c r="CX831" s="87"/>
      <c r="CY831" s="87"/>
      <c r="CZ831" s="87"/>
      <c r="DA831" s="87"/>
      <c r="DB831" s="87"/>
      <c r="DC831" s="87"/>
      <c r="DD831" s="87"/>
      <c r="DE831" s="87"/>
      <c r="DF831" s="87"/>
      <c r="DG831" s="87"/>
      <c r="DH831" s="87"/>
      <c r="DI831" s="87"/>
      <c r="DJ831" s="87"/>
    </row>
    <row r="832" spans="21:114" ht="12.75" customHeight="1" x14ac:dyDescent="0.2"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  <c r="BI832" s="87"/>
      <c r="BJ832" s="87"/>
      <c r="BK832" s="87"/>
      <c r="BL832" s="87"/>
      <c r="BM832" s="87"/>
      <c r="BN832" s="87"/>
      <c r="BO832" s="87"/>
      <c r="BP832" s="87"/>
      <c r="BQ832" s="87"/>
      <c r="BR832" s="87"/>
      <c r="BS832" s="87"/>
      <c r="BT832" s="87"/>
      <c r="BV832" s="87"/>
      <c r="BW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  <c r="CI832" s="90"/>
      <c r="CJ832" s="87"/>
      <c r="CK832" s="87"/>
      <c r="CL832" s="87"/>
      <c r="CM832" s="87"/>
      <c r="CN832" s="87"/>
      <c r="CO832" s="87"/>
      <c r="CP832" s="87"/>
      <c r="CQ832" s="87"/>
      <c r="CR832" s="87"/>
      <c r="CS832" s="87"/>
      <c r="CT832" s="87"/>
      <c r="CU832" s="87"/>
      <c r="CV832" s="87"/>
      <c r="CW832" s="87"/>
      <c r="CX832" s="87"/>
      <c r="CY832" s="87"/>
      <c r="CZ832" s="87"/>
      <c r="DA832" s="87"/>
      <c r="DB832" s="87"/>
      <c r="DC832" s="87"/>
      <c r="DD832" s="87"/>
      <c r="DE832" s="87"/>
      <c r="DF832" s="87"/>
      <c r="DG832" s="87"/>
      <c r="DH832" s="87"/>
      <c r="DI832" s="87"/>
      <c r="DJ832" s="87"/>
    </row>
    <row r="833" spans="21:114" ht="12.75" customHeight="1" x14ac:dyDescent="0.2"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  <c r="BI833" s="87"/>
      <c r="BJ833" s="87"/>
      <c r="BK833" s="87"/>
      <c r="BL833" s="87"/>
      <c r="BM833" s="87"/>
      <c r="BN833" s="87"/>
      <c r="BO833" s="87"/>
      <c r="BP833" s="87"/>
      <c r="BQ833" s="87"/>
      <c r="BR833" s="87"/>
      <c r="BS833" s="87"/>
      <c r="BT833" s="87"/>
      <c r="BV833" s="87"/>
      <c r="BW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  <c r="CI833" s="90"/>
      <c r="CJ833" s="87"/>
      <c r="CK833" s="87"/>
      <c r="CL833" s="87"/>
      <c r="CM833" s="87"/>
      <c r="CN833" s="87"/>
      <c r="CO833" s="87"/>
      <c r="CP833" s="87"/>
      <c r="CQ833" s="87"/>
      <c r="CR833" s="87"/>
      <c r="CS833" s="87"/>
      <c r="CT833" s="87"/>
      <c r="CU833" s="87"/>
      <c r="CV833" s="87"/>
      <c r="CW833" s="87"/>
      <c r="CX833" s="87"/>
      <c r="CY833" s="87"/>
      <c r="CZ833" s="87"/>
      <c r="DA833" s="87"/>
      <c r="DB833" s="87"/>
      <c r="DC833" s="87"/>
      <c r="DD833" s="87"/>
      <c r="DE833" s="87"/>
      <c r="DF833" s="87"/>
      <c r="DG833" s="87"/>
      <c r="DH833" s="87"/>
      <c r="DI833" s="87"/>
      <c r="DJ833" s="87"/>
    </row>
    <row r="834" spans="21:114" ht="12.75" customHeight="1" x14ac:dyDescent="0.2"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  <c r="BI834" s="87"/>
      <c r="BJ834" s="87"/>
      <c r="BK834" s="87"/>
      <c r="BL834" s="87"/>
      <c r="BM834" s="87"/>
      <c r="BN834" s="87"/>
      <c r="BO834" s="87"/>
      <c r="BP834" s="87"/>
      <c r="BQ834" s="87"/>
      <c r="BR834" s="87"/>
      <c r="BS834" s="87"/>
      <c r="BT834" s="87"/>
      <c r="BV834" s="87"/>
      <c r="BW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  <c r="CI834" s="90"/>
      <c r="CJ834" s="87"/>
      <c r="CK834" s="87"/>
      <c r="CL834" s="87"/>
      <c r="CM834" s="87"/>
      <c r="CN834" s="87"/>
      <c r="CO834" s="87"/>
      <c r="CP834" s="87"/>
      <c r="CQ834" s="87"/>
      <c r="CR834" s="87"/>
      <c r="CS834" s="87"/>
      <c r="CT834" s="87"/>
      <c r="CU834" s="87"/>
      <c r="CV834" s="87"/>
      <c r="CW834" s="87"/>
      <c r="CX834" s="87"/>
      <c r="CY834" s="87"/>
      <c r="CZ834" s="87"/>
      <c r="DA834" s="87"/>
      <c r="DB834" s="87"/>
      <c r="DC834" s="87"/>
      <c r="DD834" s="87"/>
      <c r="DE834" s="87"/>
      <c r="DF834" s="87"/>
      <c r="DG834" s="87"/>
      <c r="DH834" s="87"/>
      <c r="DI834" s="87"/>
      <c r="DJ834" s="87"/>
    </row>
    <row r="835" spans="21:114" ht="12.75" customHeight="1" x14ac:dyDescent="0.2"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  <c r="BI835" s="87"/>
      <c r="BJ835" s="87"/>
      <c r="BK835" s="87"/>
      <c r="BL835" s="87"/>
      <c r="BM835" s="87"/>
      <c r="BN835" s="87"/>
      <c r="BO835" s="87"/>
      <c r="BP835" s="87"/>
      <c r="BQ835" s="87"/>
      <c r="BR835" s="87"/>
      <c r="BS835" s="87"/>
      <c r="BT835" s="87"/>
      <c r="BV835" s="87"/>
      <c r="BW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  <c r="CI835" s="90"/>
      <c r="CJ835" s="87"/>
      <c r="CK835" s="87"/>
      <c r="CL835" s="87"/>
      <c r="CM835" s="87"/>
      <c r="CN835" s="87"/>
      <c r="CO835" s="87"/>
      <c r="CP835" s="87"/>
      <c r="CQ835" s="87"/>
      <c r="CR835" s="87"/>
      <c r="CS835" s="87"/>
      <c r="CT835" s="87"/>
      <c r="CU835" s="87"/>
      <c r="CV835" s="87"/>
      <c r="CW835" s="87"/>
      <c r="CX835" s="87"/>
      <c r="CY835" s="87"/>
      <c r="CZ835" s="87"/>
      <c r="DA835" s="87"/>
      <c r="DB835" s="87"/>
      <c r="DC835" s="87"/>
      <c r="DD835" s="87"/>
      <c r="DE835" s="87"/>
      <c r="DF835" s="87"/>
      <c r="DG835" s="87"/>
      <c r="DH835" s="87"/>
      <c r="DI835" s="87"/>
      <c r="DJ835" s="87"/>
    </row>
    <row r="836" spans="21:114" ht="12.75" customHeight="1" x14ac:dyDescent="0.2"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  <c r="BI836" s="87"/>
      <c r="BJ836" s="87"/>
      <c r="BK836" s="87"/>
      <c r="BL836" s="87"/>
      <c r="BM836" s="87"/>
      <c r="BN836" s="87"/>
      <c r="BO836" s="87"/>
      <c r="BP836" s="87"/>
      <c r="BQ836" s="87"/>
      <c r="BR836" s="87"/>
      <c r="BS836" s="87"/>
      <c r="BT836" s="87"/>
      <c r="BV836" s="87"/>
      <c r="BW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  <c r="CI836" s="90"/>
      <c r="CJ836" s="87"/>
      <c r="CK836" s="87"/>
      <c r="CL836" s="87"/>
      <c r="CM836" s="87"/>
      <c r="CN836" s="87"/>
      <c r="CO836" s="87"/>
      <c r="CP836" s="87"/>
      <c r="CQ836" s="87"/>
      <c r="CR836" s="87"/>
      <c r="CS836" s="87"/>
      <c r="CT836" s="87"/>
      <c r="CU836" s="87"/>
      <c r="CV836" s="87"/>
      <c r="CW836" s="87"/>
      <c r="CX836" s="87"/>
      <c r="CY836" s="87"/>
      <c r="CZ836" s="87"/>
      <c r="DA836" s="87"/>
      <c r="DB836" s="87"/>
      <c r="DC836" s="87"/>
      <c r="DD836" s="87"/>
      <c r="DE836" s="87"/>
      <c r="DF836" s="87"/>
      <c r="DG836" s="87"/>
      <c r="DH836" s="87"/>
      <c r="DI836" s="87"/>
      <c r="DJ836" s="87"/>
    </row>
    <row r="837" spans="21:114" ht="12.75" customHeight="1" x14ac:dyDescent="0.2"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  <c r="BI837" s="87"/>
      <c r="BJ837" s="87"/>
      <c r="BK837" s="87"/>
      <c r="BL837" s="87"/>
      <c r="BM837" s="87"/>
      <c r="BN837" s="87"/>
      <c r="BO837" s="87"/>
      <c r="BP837" s="87"/>
      <c r="BQ837" s="87"/>
      <c r="BR837" s="87"/>
      <c r="BS837" s="87"/>
      <c r="BT837" s="87"/>
      <c r="BV837" s="87"/>
      <c r="BW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  <c r="CI837" s="90"/>
      <c r="CJ837" s="87"/>
      <c r="CK837" s="87"/>
      <c r="CL837" s="87"/>
      <c r="CM837" s="87"/>
      <c r="CN837" s="87"/>
      <c r="CO837" s="87"/>
      <c r="CP837" s="87"/>
      <c r="CQ837" s="87"/>
      <c r="CR837" s="87"/>
      <c r="CS837" s="87"/>
      <c r="CT837" s="87"/>
      <c r="CU837" s="87"/>
      <c r="CV837" s="87"/>
      <c r="CW837" s="87"/>
      <c r="CX837" s="87"/>
      <c r="CY837" s="87"/>
      <c r="CZ837" s="87"/>
      <c r="DA837" s="87"/>
      <c r="DB837" s="87"/>
      <c r="DC837" s="87"/>
      <c r="DD837" s="87"/>
      <c r="DE837" s="87"/>
      <c r="DF837" s="87"/>
      <c r="DG837" s="87"/>
      <c r="DH837" s="87"/>
      <c r="DI837" s="87"/>
      <c r="DJ837" s="87"/>
    </row>
    <row r="838" spans="21:114" ht="12.75" customHeight="1" x14ac:dyDescent="0.2"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  <c r="BI838" s="87"/>
      <c r="BJ838" s="87"/>
      <c r="BK838" s="87"/>
      <c r="BL838" s="87"/>
      <c r="BM838" s="87"/>
      <c r="BN838" s="87"/>
      <c r="BO838" s="87"/>
      <c r="BP838" s="87"/>
      <c r="BQ838" s="87"/>
      <c r="BR838" s="87"/>
      <c r="BS838" s="87"/>
      <c r="BT838" s="87"/>
      <c r="BV838" s="87"/>
      <c r="BW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  <c r="CI838" s="90"/>
      <c r="CJ838" s="87"/>
      <c r="CK838" s="87"/>
      <c r="CL838" s="87"/>
      <c r="CM838" s="87"/>
      <c r="CN838" s="87"/>
      <c r="CO838" s="87"/>
      <c r="CP838" s="87"/>
      <c r="CQ838" s="87"/>
      <c r="CR838" s="87"/>
      <c r="CS838" s="87"/>
      <c r="CT838" s="87"/>
      <c r="CU838" s="87"/>
      <c r="CV838" s="87"/>
      <c r="CW838" s="87"/>
      <c r="CX838" s="87"/>
      <c r="CY838" s="87"/>
      <c r="CZ838" s="87"/>
      <c r="DA838" s="87"/>
      <c r="DB838" s="87"/>
      <c r="DC838" s="87"/>
      <c r="DD838" s="87"/>
      <c r="DE838" s="87"/>
      <c r="DF838" s="87"/>
      <c r="DG838" s="87"/>
      <c r="DH838" s="87"/>
      <c r="DI838" s="87"/>
      <c r="DJ838" s="87"/>
    </row>
    <row r="839" spans="21:114" ht="12.75" customHeight="1" x14ac:dyDescent="0.2"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  <c r="BI839" s="87"/>
      <c r="BJ839" s="87"/>
      <c r="BK839" s="87"/>
      <c r="BL839" s="87"/>
      <c r="BM839" s="87"/>
      <c r="BN839" s="87"/>
      <c r="BO839" s="87"/>
      <c r="BP839" s="87"/>
      <c r="BQ839" s="87"/>
      <c r="BR839" s="87"/>
      <c r="BS839" s="87"/>
      <c r="BT839" s="87"/>
      <c r="BV839" s="87"/>
      <c r="BW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  <c r="CI839" s="90"/>
      <c r="CJ839" s="87"/>
      <c r="CK839" s="87"/>
      <c r="CL839" s="87"/>
      <c r="CM839" s="87"/>
      <c r="CN839" s="87"/>
      <c r="CO839" s="87"/>
      <c r="CP839" s="87"/>
      <c r="CQ839" s="87"/>
      <c r="CR839" s="87"/>
      <c r="CS839" s="87"/>
      <c r="CT839" s="87"/>
      <c r="CU839" s="87"/>
      <c r="CV839" s="87"/>
      <c r="CW839" s="87"/>
      <c r="CX839" s="87"/>
      <c r="CY839" s="87"/>
      <c r="CZ839" s="87"/>
      <c r="DA839" s="87"/>
      <c r="DB839" s="87"/>
      <c r="DC839" s="87"/>
      <c r="DD839" s="87"/>
      <c r="DE839" s="87"/>
      <c r="DF839" s="87"/>
      <c r="DG839" s="87"/>
      <c r="DH839" s="87"/>
      <c r="DI839" s="87"/>
      <c r="DJ839" s="87"/>
    </row>
    <row r="840" spans="21:114" ht="12.75" customHeight="1" x14ac:dyDescent="0.2"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  <c r="BI840" s="87"/>
      <c r="BJ840" s="87"/>
      <c r="BK840" s="87"/>
      <c r="BL840" s="87"/>
      <c r="BM840" s="87"/>
      <c r="BN840" s="87"/>
      <c r="BO840" s="87"/>
      <c r="BP840" s="87"/>
      <c r="BQ840" s="87"/>
      <c r="BR840" s="87"/>
      <c r="BS840" s="87"/>
      <c r="BT840" s="87"/>
      <c r="BV840" s="87"/>
      <c r="BW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  <c r="CI840" s="90"/>
      <c r="CJ840" s="87"/>
      <c r="CK840" s="87"/>
      <c r="CL840" s="87"/>
      <c r="CM840" s="87"/>
      <c r="CN840" s="87"/>
      <c r="CO840" s="87"/>
      <c r="CP840" s="87"/>
      <c r="CQ840" s="87"/>
      <c r="CR840" s="87"/>
      <c r="CS840" s="87"/>
      <c r="CT840" s="87"/>
      <c r="CU840" s="87"/>
      <c r="CV840" s="87"/>
      <c r="CW840" s="87"/>
      <c r="CX840" s="87"/>
      <c r="CY840" s="87"/>
      <c r="CZ840" s="87"/>
      <c r="DA840" s="87"/>
      <c r="DB840" s="87"/>
      <c r="DC840" s="87"/>
      <c r="DD840" s="87"/>
      <c r="DE840" s="87"/>
      <c r="DF840" s="87"/>
      <c r="DG840" s="87"/>
      <c r="DH840" s="87"/>
      <c r="DI840" s="87"/>
      <c r="DJ840" s="87"/>
    </row>
    <row r="841" spans="21:114" ht="12.75" customHeight="1" x14ac:dyDescent="0.2"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  <c r="BI841" s="87"/>
      <c r="BJ841" s="87"/>
      <c r="BK841" s="87"/>
      <c r="BL841" s="87"/>
      <c r="BM841" s="87"/>
      <c r="BN841" s="87"/>
      <c r="BO841" s="87"/>
      <c r="BP841" s="87"/>
      <c r="BQ841" s="87"/>
      <c r="BR841" s="87"/>
      <c r="BS841" s="87"/>
      <c r="BT841" s="87"/>
      <c r="BV841" s="87"/>
      <c r="BW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  <c r="CI841" s="90"/>
      <c r="CJ841" s="87"/>
      <c r="CK841" s="87"/>
      <c r="CL841" s="87"/>
      <c r="CM841" s="87"/>
      <c r="CN841" s="87"/>
      <c r="CO841" s="87"/>
      <c r="CP841" s="87"/>
      <c r="CQ841" s="87"/>
      <c r="CR841" s="87"/>
      <c r="CS841" s="87"/>
      <c r="CT841" s="87"/>
      <c r="CU841" s="87"/>
      <c r="CV841" s="87"/>
      <c r="CW841" s="87"/>
      <c r="CX841" s="87"/>
      <c r="CY841" s="87"/>
      <c r="CZ841" s="87"/>
      <c r="DA841" s="87"/>
      <c r="DB841" s="87"/>
      <c r="DC841" s="87"/>
      <c r="DD841" s="87"/>
      <c r="DE841" s="87"/>
      <c r="DF841" s="87"/>
      <c r="DG841" s="87"/>
      <c r="DH841" s="87"/>
      <c r="DI841" s="87"/>
      <c r="DJ841" s="87"/>
    </row>
    <row r="842" spans="21:114" ht="12.75" customHeight="1" x14ac:dyDescent="0.2"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  <c r="BI842" s="87"/>
      <c r="BJ842" s="87"/>
      <c r="BK842" s="87"/>
      <c r="BL842" s="87"/>
      <c r="BM842" s="87"/>
      <c r="BN842" s="87"/>
      <c r="BO842" s="87"/>
      <c r="BP842" s="87"/>
      <c r="BQ842" s="87"/>
      <c r="BR842" s="87"/>
      <c r="BS842" s="87"/>
      <c r="BT842" s="87"/>
      <c r="BV842" s="87"/>
      <c r="BW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  <c r="CI842" s="90"/>
      <c r="CJ842" s="87"/>
      <c r="CK842" s="87"/>
      <c r="CL842" s="87"/>
      <c r="CM842" s="87"/>
      <c r="CN842" s="87"/>
      <c r="CO842" s="87"/>
      <c r="CP842" s="87"/>
      <c r="CQ842" s="87"/>
      <c r="CR842" s="87"/>
      <c r="CS842" s="87"/>
      <c r="CT842" s="87"/>
      <c r="CU842" s="87"/>
      <c r="CV842" s="87"/>
      <c r="CW842" s="87"/>
      <c r="CX842" s="87"/>
      <c r="CY842" s="87"/>
      <c r="CZ842" s="87"/>
      <c r="DA842" s="87"/>
      <c r="DB842" s="87"/>
      <c r="DC842" s="87"/>
      <c r="DD842" s="87"/>
      <c r="DE842" s="87"/>
      <c r="DF842" s="87"/>
      <c r="DG842" s="87"/>
      <c r="DH842" s="87"/>
      <c r="DI842" s="87"/>
      <c r="DJ842" s="87"/>
    </row>
    <row r="843" spans="21:114" ht="12.75" customHeight="1" x14ac:dyDescent="0.2"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  <c r="BI843" s="87"/>
      <c r="BJ843" s="87"/>
      <c r="BK843" s="87"/>
      <c r="BL843" s="87"/>
      <c r="BM843" s="87"/>
      <c r="BN843" s="87"/>
      <c r="BO843" s="87"/>
      <c r="BP843" s="87"/>
      <c r="BQ843" s="87"/>
      <c r="BR843" s="87"/>
      <c r="BS843" s="87"/>
      <c r="BT843" s="87"/>
      <c r="BV843" s="87"/>
      <c r="BW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  <c r="CI843" s="90"/>
      <c r="CJ843" s="87"/>
      <c r="CK843" s="87"/>
      <c r="CL843" s="87"/>
      <c r="CM843" s="87"/>
      <c r="CN843" s="87"/>
      <c r="CO843" s="87"/>
      <c r="CP843" s="87"/>
      <c r="CQ843" s="87"/>
      <c r="CR843" s="87"/>
      <c r="CS843" s="87"/>
      <c r="CT843" s="87"/>
      <c r="CU843" s="87"/>
      <c r="CV843" s="87"/>
      <c r="CW843" s="87"/>
      <c r="CX843" s="87"/>
      <c r="CY843" s="87"/>
      <c r="CZ843" s="87"/>
      <c r="DA843" s="87"/>
      <c r="DB843" s="87"/>
      <c r="DC843" s="87"/>
      <c r="DD843" s="87"/>
      <c r="DE843" s="87"/>
      <c r="DF843" s="87"/>
      <c r="DG843" s="87"/>
      <c r="DH843" s="87"/>
      <c r="DI843" s="87"/>
      <c r="DJ843" s="87"/>
    </row>
    <row r="844" spans="21:114" ht="12.75" customHeight="1" x14ac:dyDescent="0.2"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  <c r="BI844" s="87"/>
      <c r="BJ844" s="87"/>
      <c r="BK844" s="87"/>
      <c r="BL844" s="87"/>
      <c r="BM844" s="87"/>
      <c r="BN844" s="87"/>
      <c r="BO844" s="87"/>
      <c r="BP844" s="87"/>
      <c r="BQ844" s="87"/>
      <c r="BR844" s="87"/>
      <c r="BS844" s="87"/>
      <c r="BT844" s="87"/>
      <c r="BV844" s="87"/>
      <c r="BW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  <c r="CI844" s="90"/>
      <c r="CJ844" s="87"/>
      <c r="CK844" s="87"/>
      <c r="CL844" s="87"/>
      <c r="CM844" s="87"/>
      <c r="CN844" s="87"/>
      <c r="CO844" s="87"/>
      <c r="CP844" s="87"/>
      <c r="CQ844" s="87"/>
      <c r="CR844" s="87"/>
      <c r="CS844" s="87"/>
      <c r="CT844" s="87"/>
      <c r="CU844" s="87"/>
      <c r="CV844" s="87"/>
      <c r="CW844" s="87"/>
      <c r="CX844" s="87"/>
      <c r="CY844" s="87"/>
      <c r="CZ844" s="87"/>
      <c r="DA844" s="87"/>
      <c r="DB844" s="87"/>
      <c r="DC844" s="87"/>
      <c r="DD844" s="87"/>
      <c r="DE844" s="87"/>
      <c r="DF844" s="87"/>
      <c r="DG844" s="87"/>
      <c r="DH844" s="87"/>
      <c r="DI844" s="87"/>
      <c r="DJ844" s="87"/>
    </row>
    <row r="845" spans="21:114" ht="12.75" customHeight="1" x14ac:dyDescent="0.2"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  <c r="BI845" s="87"/>
      <c r="BJ845" s="87"/>
      <c r="BK845" s="87"/>
      <c r="BL845" s="87"/>
      <c r="BM845" s="87"/>
      <c r="BN845" s="87"/>
      <c r="BO845" s="87"/>
      <c r="BP845" s="87"/>
      <c r="BQ845" s="87"/>
      <c r="BR845" s="87"/>
      <c r="BS845" s="87"/>
      <c r="BT845" s="87"/>
      <c r="BV845" s="87"/>
      <c r="BW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  <c r="CI845" s="90"/>
      <c r="CJ845" s="87"/>
      <c r="CK845" s="87"/>
      <c r="CL845" s="87"/>
      <c r="CM845" s="87"/>
      <c r="CN845" s="87"/>
      <c r="CO845" s="87"/>
      <c r="CP845" s="87"/>
      <c r="CQ845" s="87"/>
      <c r="CR845" s="87"/>
      <c r="CS845" s="87"/>
      <c r="CT845" s="87"/>
      <c r="CU845" s="87"/>
      <c r="CV845" s="87"/>
      <c r="CW845" s="87"/>
      <c r="CX845" s="87"/>
      <c r="CY845" s="87"/>
      <c r="CZ845" s="87"/>
      <c r="DA845" s="87"/>
      <c r="DB845" s="87"/>
      <c r="DC845" s="87"/>
      <c r="DD845" s="87"/>
      <c r="DE845" s="87"/>
      <c r="DF845" s="87"/>
      <c r="DG845" s="87"/>
      <c r="DH845" s="87"/>
      <c r="DI845" s="87"/>
      <c r="DJ845" s="87"/>
    </row>
    <row r="846" spans="21:114" ht="12.75" customHeight="1" x14ac:dyDescent="0.2"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  <c r="BI846" s="87"/>
      <c r="BJ846" s="87"/>
      <c r="BK846" s="87"/>
      <c r="BL846" s="87"/>
      <c r="BM846" s="87"/>
      <c r="BN846" s="87"/>
      <c r="BO846" s="87"/>
      <c r="BP846" s="87"/>
      <c r="BQ846" s="87"/>
      <c r="BR846" s="87"/>
      <c r="BS846" s="87"/>
      <c r="BT846" s="87"/>
      <c r="BV846" s="87"/>
      <c r="BW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  <c r="CI846" s="90"/>
      <c r="CJ846" s="87"/>
      <c r="CK846" s="87"/>
      <c r="CL846" s="87"/>
      <c r="CM846" s="87"/>
      <c r="CN846" s="87"/>
      <c r="CO846" s="87"/>
      <c r="CP846" s="87"/>
      <c r="CQ846" s="87"/>
      <c r="CR846" s="87"/>
      <c r="CS846" s="87"/>
      <c r="CT846" s="87"/>
      <c r="CU846" s="87"/>
      <c r="CV846" s="87"/>
      <c r="CW846" s="87"/>
      <c r="CX846" s="87"/>
      <c r="CY846" s="87"/>
      <c r="CZ846" s="87"/>
      <c r="DA846" s="87"/>
      <c r="DB846" s="87"/>
      <c r="DC846" s="87"/>
      <c r="DD846" s="87"/>
      <c r="DE846" s="87"/>
      <c r="DF846" s="87"/>
      <c r="DG846" s="87"/>
      <c r="DH846" s="87"/>
      <c r="DI846" s="87"/>
      <c r="DJ846" s="87"/>
    </row>
    <row r="847" spans="21:114" ht="12.75" customHeight="1" x14ac:dyDescent="0.2"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  <c r="BI847" s="87"/>
      <c r="BJ847" s="87"/>
      <c r="BK847" s="87"/>
      <c r="BL847" s="87"/>
      <c r="BM847" s="87"/>
      <c r="BN847" s="87"/>
      <c r="BO847" s="87"/>
      <c r="BP847" s="87"/>
      <c r="BQ847" s="87"/>
      <c r="BR847" s="87"/>
      <c r="BS847" s="87"/>
      <c r="BT847" s="87"/>
      <c r="BV847" s="87"/>
      <c r="BW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  <c r="CI847" s="90"/>
      <c r="CJ847" s="87"/>
      <c r="CK847" s="87"/>
      <c r="CL847" s="87"/>
      <c r="CM847" s="87"/>
      <c r="CN847" s="87"/>
      <c r="CO847" s="87"/>
      <c r="CP847" s="87"/>
      <c r="CQ847" s="87"/>
      <c r="CR847" s="87"/>
      <c r="CS847" s="87"/>
      <c r="CT847" s="87"/>
      <c r="CU847" s="87"/>
      <c r="CV847" s="87"/>
      <c r="CW847" s="87"/>
      <c r="CX847" s="87"/>
      <c r="CY847" s="87"/>
      <c r="CZ847" s="87"/>
      <c r="DA847" s="87"/>
      <c r="DB847" s="87"/>
      <c r="DC847" s="87"/>
      <c r="DD847" s="87"/>
      <c r="DE847" s="87"/>
      <c r="DF847" s="87"/>
      <c r="DG847" s="87"/>
      <c r="DH847" s="87"/>
      <c r="DI847" s="87"/>
      <c r="DJ847" s="87"/>
    </row>
    <row r="848" spans="21:114" ht="12.75" customHeight="1" x14ac:dyDescent="0.2"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  <c r="BI848" s="87"/>
      <c r="BJ848" s="87"/>
      <c r="BK848" s="87"/>
      <c r="BL848" s="87"/>
      <c r="BM848" s="87"/>
      <c r="BN848" s="87"/>
      <c r="BO848" s="87"/>
      <c r="BP848" s="87"/>
      <c r="BQ848" s="87"/>
      <c r="BR848" s="87"/>
      <c r="BS848" s="87"/>
      <c r="BT848" s="87"/>
      <c r="BV848" s="87"/>
      <c r="BW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  <c r="CI848" s="90"/>
      <c r="CJ848" s="87"/>
      <c r="CK848" s="87"/>
      <c r="CL848" s="87"/>
      <c r="CM848" s="87"/>
      <c r="CN848" s="87"/>
      <c r="CO848" s="87"/>
      <c r="CP848" s="87"/>
      <c r="CQ848" s="87"/>
      <c r="CR848" s="87"/>
      <c r="CS848" s="87"/>
      <c r="CT848" s="87"/>
      <c r="CU848" s="87"/>
      <c r="CV848" s="87"/>
      <c r="CW848" s="87"/>
      <c r="CX848" s="87"/>
      <c r="CY848" s="87"/>
      <c r="CZ848" s="87"/>
      <c r="DA848" s="87"/>
      <c r="DB848" s="87"/>
      <c r="DC848" s="87"/>
      <c r="DD848" s="87"/>
      <c r="DE848" s="87"/>
      <c r="DF848" s="87"/>
      <c r="DG848" s="87"/>
      <c r="DH848" s="87"/>
      <c r="DI848" s="87"/>
      <c r="DJ848" s="87"/>
    </row>
    <row r="849" spans="21:114" ht="12.75" customHeight="1" x14ac:dyDescent="0.2"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  <c r="BI849" s="87"/>
      <c r="BJ849" s="87"/>
      <c r="BK849" s="87"/>
      <c r="BL849" s="87"/>
      <c r="BM849" s="87"/>
      <c r="BN849" s="87"/>
      <c r="BO849" s="87"/>
      <c r="BP849" s="87"/>
      <c r="BQ849" s="87"/>
      <c r="BR849" s="87"/>
      <c r="BS849" s="87"/>
      <c r="BT849" s="87"/>
      <c r="BV849" s="87"/>
      <c r="BW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  <c r="CI849" s="90"/>
      <c r="CJ849" s="87"/>
      <c r="CK849" s="87"/>
      <c r="CL849" s="87"/>
      <c r="CM849" s="87"/>
      <c r="CN849" s="87"/>
      <c r="CO849" s="87"/>
      <c r="CP849" s="87"/>
      <c r="CQ849" s="87"/>
      <c r="CR849" s="87"/>
      <c r="CS849" s="87"/>
      <c r="CT849" s="87"/>
      <c r="CU849" s="87"/>
      <c r="CV849" s="87"/>
      <c r="CW849" s="87"/>
      <c r="CX849" s="87"/>
      <c r="CY849" s="87"/>
      <c r="CZ849" s="87"/>
      <c r="DA849" s="87"/>
      <c r="DB849" s="87"/>
      <c r="DC849" s="87"/>
      <c r="DD849" s="87"/>
      <c r="DE849" s="87"/>
      <c r="DF849" s="87"/>
      <c r="DG849" s="87"/>
      <c r="DH849" s="87"/>
      <c r="DI849" s="87"/>
      <c r="DJ849" s="87"/>
    </row>
    <row r="850" spans="21:114" ht="12.75" customHeight="1" x14ac:dyDescent="0.2"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  <c r="BI850" s="87"/>
      <c r="BJ850" s="87"/>
      <c r="BK850" s="87"/>
      <c r="BL850" s="87"/>
      <c r="BM850" s="87"/>
      <c r="BN850" s="87"/>
      <c r="BO850" s="87"/>
      <c r="BP850" s="87"/>
      <c r="BQ850" s="87"/>
      <c r="BR850" s="87"/>
      <c r="BS850" s="87"/>
      <c r="BT850" s="87"/>
      <c r="BV850" s="87"/>
      <c r="BW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  <c r="CI850" s="90"/>
      <c r="CJ850" s="87"/>
      <c r="CK850" s="87"/>
      <c r="CL850" s="87"/>
      <c r="CM850" s="87"/>
      <c r="CN850" s="87"/>
      <c r="CO850" s="87"/>
      <c r="CP850" s="87"/>
      <c r="CQ850" s="87"/>
      <c r="CR850" s="87"/>
      <c r="CS850" s="87"/>
      <c r="CT850" s="87"/>
      <c r="CU850" s="87"/>
      <c r="CV850" s="87"/>
      <c r="CW850" s="87"/>
      <c r="CX850" s="87"/>
      <c r="CY850" s="87"/>
      <c r="CZ850" s="87"/>
      <c r="DA850" s="87"/>
      <c r="DB850" s="87"/>
      <c r="DC850" s="87"/>
      <c r="DD850" s="87"/>
      <c r="DE850" s="87"/>
      <c r="DF850" s="87"/>
      <c r="DG850" s="87"/>
      <c r="DH850" s="87"/>
      <c r="DI850" s="87"/>
      <c r="DJ850" s="87"/>
    </row>
    <row r="851" spans="21:114" ht="12.75" customHeight="1" x14ac:dyDescent="0.2"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  <c r="BI851" s="87"/>
      <c r="BJ851" s="87"/>
      <c r="BK851" s="87"/>
      <c r="BL851" s="87"/>
      <c r="BM851" s="87"/>
      <c r="BN851" s="87"/>
      <c r="BO851" s="87"/>
      <c r="BP851" s="87"/>
      <c r="BQ851" s="87"/>
      <c r="BR851" s="87"/>
      <c r="BS851" s="87"/>
      <c r="BT851" s="87"/>
      <c r="BV851" s="87"/>
      <c r="BW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  <c r="CI851" s="90"/>
      <c r="CJ851" s="87"/>
      <c r="CK851" s="87"/>
      <c r="CL851" s="87"/>
      <c r="CM851" s="87"/>
      <c r="CN851" s="87"/>
      <c r="CO851" s="87"/>
      <c r="CP851" s="87"/>
      <c r="CQ851" s="87"/>
      <c r="CR851" s="87"/>
      <c r="CS851" s="87"/>
      <c r="CT851" s="87"/>
      <c r="CU851" s="87"/>
      <c r="CV851" s="87"/>
      <c r="CW851" s="87"/>
      <c r="CX851" s="87"/>
      <c r="CY851" s="87"/>
      <c r="CZ851" s="87"/>
      <c r="DA851" s="87"/>
      <c r="DB851" s="87"/>
      <c r="DC851" s="87"/>
      <c r="DD851" s="87"/>
      <c r="DE851" s="87"/>
      <c r="DF851" s="87"/>
      <c r="DG851" s="87"/>
      <c r="DH851" s="87"/>
      <c r="DI851" s="87"/>
      <c r="DJ851" s="87"/>
    </row>
    <row r="852" spans="21:114" ht="12.75" customHeight="1" x14ac:dyDescent="0.2"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  <c r="BI852" s="87"/>
      <c r="BJ852" s="87"/>
      <c r="BK852" s="87"/>
      <c r="BL852" s="87"/>
      <c r="BM852" s="87"/>
      <c r="BN852" s="87"/>
      <c r="BO852" s="87"/>
      <c r="BP852" s="87"/>
      <c r="BQ852" s="87"/>
      <c r="BR852" s="87"/>
      <c r="BS852" s="87"/>
      <c r="BT852" s="87"/>
      <c r="BV852" s="87"/>
      <c r="BW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  <c r="CI852" s="90"/>
      <c r="CJ852" s="87"/>
      <c r="CK852" s="87"/>
      <c r="CL852" s="87"/>
      <c r="CM852" s="87"/>
      <c r="CN852" s="87"/>
      <c r="CO852" s="87"/>
      <c r="CP852" s="87"/>
      <c r="CQ852" s="87"/>
      <c r="CR852" s="87"/>
      <c r="CS852" s="87"/>
      <c r="CT852" s="87"/>
      <c r="CU852" s="87"/>
      <c r="CV852" s="87"/>
      <c r="CW852" s="87"/>
      <c r="CX852" s="87"/>
      <c r="CY852" s="87"/>
      <c r="CZ852" s="87"/>
      <c r="DA852" s="87"/>
      <c r="DB852" s="87"/>
      <c r="DC852" s="87"/>
      <c r="DD852" s="87"/>
      <c r="DE852" s="87"/>
      <c r="DF852" s="87"/>
      <c r="DG852" s="87"/>
      <c r="DH852" s="87"/>
      <c r="DI852" s="87"/>
      <c r="DJ852" s="87"/>
    </row>
    <row r="853" spans="21:114" ht="12.75" customHeight="1" x14ac:dyDescent="0.2"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  <c r="BI853" s="87"/>
      <c r="BJ853" s="87"/>
      <c r="BK853" s="87"/>
      <c r="BL853" s="87"/>
      <c r="BM853" s="87"/>
      <c r="BN853" s="87"/>
      <c r="BO853" s="87"/>
      <c r="BP853" s="87"/>
      <c r="BQ853" s="87"/>
      <c r="BR853" s="87"/>
      <c r="BS853" s="87"/>
      <c r="BT853" s="87"/>
      <c r="BV853" s="87"/>
      <c r="BW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  <c r="CI853" s="90"/>
      <c r="CJ853" s="87"/>
      <c r="CK853" s="87"/>
      <c r="CL853" s="87"/>
      <c r="CM853" s="87"/>
      <c r="CN853" s="87"/>
      <c r="CO853" s="87"/>
      <c r="CP853" s="87"/>
      <c r="CQ853" s="87"/>
      <c r="CR853" s="87"/>
      <c r="CS853" s="87"/>
      <c r="CT853" s="87"/>
      <c r="CU853" s="87"/>
      <c r="CV853" s="87"/>
      <c r="CW853" s="87"/>
      <c r="CX853" s="87"/>
      <c r="CY853" s="87"/>
      <c r="CZ853" s="87"/>
      <c r="DA853" s="87"/>
      <c r="DB853" s="87"/>
      <c r="DC853" s="87"/>
      <c r="DD853" s="87"/>
      <c r="DE853" s="87"/>
      <c r="DF853" s="87"/>
      <c r="DG853" s="87"/>
      <c r="DH853" s="87"/>
      <c r="DI853" s="87"/>
      <c r="DJ853" s="87"/>
    </row>
    <row r="854" spans="21:114" ht="12.75" customHeight="1" x14ac:dyDescent="0.2"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  <c r="BI854" s="87"/>
      <c r="BJ854" s="87"/>
      <c r="BK854" s="87"/>
      <c r="BL854" s="87"/>
      <c r="BM854" s="87"/>
      <c r="BN854" s="87"/>
      <c r="BO854" s="87"/>
      <c r="BP854" s="87"/>
      <c r="BQ854" s="87"/>
      <c r="BR854" s="87"/>
      <c r="BS854" s="87"/>
      <c r="BT854" s="87"/>
      <c r="BV854" s="87"/>
      <c r="BW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  <c r="CI854" s="90"/>
      <c r="CJ854" s="87"/>
      <c r="CK854" s="87"/>
      <c r="CL854" s="87"/>
      <c r="CM854" s="87"/>
      <c r="CN854" s="87"/>
      <c r="CO854" s="87"/>
      <c r="CP854" s="87"/>
      <c r="CQ854" s="87"/>
      <c r="CR854" s="87"/>
      <c r="CS854" s="87"/>
      <c r="CT854" s="87"/>
      <c r="CU854" s="87"/>
      <c r="CV854" s="87"/>
      <c r="CW854" s="87"/>
      <c r="CX854" s="87"/>
      <c r="CY854" s="87"/>
      <c r="CZ854" s="87"/>
      <c r="DA854" s="87"/>
      <c r="DB854" s="87"/>
      <c r="DC854" s="87"/>
      <c r="DD854" s="87"/>
      <c r="DE854" s="87"/>
      <c r="DF854" s="87"/>
      <c r="DG854" s="87"/>
      <c r="DH854" s="87"/>
      <c r="DI854" s="87"/>
      <c r="DJ854" s="87"/>
    </row>
    <row r="855" spans="21:114" ht="12.75" customHeight="1" x14ac:dyDescent="0.2"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  <c r="BI855" s="87"/>
      <c r="BJ855" s="87"/>
      <c r="BK855" s="87"/>
      <c r="BL855" s="87"/>
      <c r="BM855" s="87"/>
      <c r="BN855" s="87"/>
      <c r="BO855" s="87"/>
      <c r="BP855" s="87"/>
      <c r="BQ855" s="87"/>
      <c r="BR855" s="87"/>
      <c r="BS855" s="87"/>
      <c r="BT855" s="87"/>
      <c r="BV855" s="87"/>
      <c r="BW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  <c r="CI855" s="90"/>
      <c r="CJ855" s="87"/>
      <c r="CK855" s="87"/>
      <c r="CL855" s="87"/>
      <c r="CM855" s="87"/>
      <c r="CN855" s="87"/>
      <c r="CO855" s="87"/>
      <c r="CP855" s="87"/>
      <c r="CQ855" s="87"/>
      <c r="CR855" s="87"/>
      <c r="CS855" s="87"/>
      <c r="CT855" s="87"/>
      <c r="CU855" s="87"/>
      <c r="CV855" s="87"/>
      <c r="CW855" s="87"/>
      <c r="CX855" s="87"/>
      <c r="CY855" s="87"/>
      <c r="CZ855" s="87"/>
      <c r="DA855" s="87"/>
      <c r="DB855" s="87"/>
      <c r="DC855" s="87"/>
      <c r="DD855" s="87"/>
      <c r="DE855" s="87"/>
      <c r="DF855" s="87"/>
      <c r="DG855" s="87"/>
      <c r="DH855" s="87"/>
      <c r="DI855" s="87"/>
      <c r="DJ855" s="87"/>
    </row>
    <row r="856" spans="21:114" ht="12.75" customHeight="1" x14ac:dyDescent="0.2"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  <c r="BI856" s="87"/>
      <c r="BJ856" s="87"/>
      <c r="BK856" s="87"/>
      <c r="BL856" s="87"/>
      <c r="BM856" s="87"/>
      <c r="BN856" s="87"/>
      <c r="BO856" s="87"/>
      <c r="BP856" s="87"/>
      <c r="BQ856" s="87"/>
      <c r="BR856" s="87"/>
      <c r="BS856" s="87"/>
      <c r="BT856" s="87"/>
      <c r="BV856" s="87"/>
      <c r="BW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  <c r="CI856" s="90"/>
      <c r="CJ856" s="87"/>
      <c r="CK856" s="87"/>
      <c r="CL856" s="87"/>
      <c r="CM856" s="87"/>
      <c r="CN856" s="87"/>
      <c r="CO856" s="87"/>
      <c r="CP856" s="87"/>
      <c r="CQ856" s="87"/>
      <c r="CR856" s="87"/>
      <c r="CS856" s="87"/>
      <c r="CT856" s="87"/>
      <c r="CU856" s="87"/>
      <c r="CV856" s="87"/>
      <c r="CW856" s="87"/>
      <c r="CX856" s="87"/>
      <c r="CY856" s="87"/>
      <c r="CZ856" s="87"/>
      <c r="DA856" s="87"/>
      <c r="DB856" s="87"/>
      <c r="DC856" s="87"/>
      <c r="DD856" s="87"/>
      <c r="DE856" s="87"/>
      <c r="DF856" s="87"/>
      <c r="DG856" s="87"/>
      <c r="DH856" s="87"/>
      <c r="DI856" s="87"/>
      <c r="DJ856" s="87"/>
    </row>
    <row r="857" spans="21:114" ht="12.75" customHeight="1" x14ac:dyDescent="0.2"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  <c r="BI857" s="87"/>
      <c r="BJ857" s="87"/>
      <c r="BK857" s="87"/>
      <c r="BL857" s="87"/>
      <c r="BM857" s="87"/>
      <c r="BN857" s="87"/>
      <c r="BO857" s="87"/>
      <c r="BP857" s="87"/>
      <c r="BQ857" s="87"/>
      <c r="BR857" s="87"/>
      <c r="BS857" s="87"/>
      <c r="BT857" s="87"/>
      <c r="BV857" s="87"/>
      <c r="BW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  <c r="CI857" s="90"/>
      <c r="CJ857" s="87"/>
      <c r="CK857" s="87"/>
      <c r="CL857" s="87"/>
      <c r="CM857" s="87"/>
      <c r="CN857" s="87"/>
      <c r="CO857" s="87"/>
      <c r="CP857" s="87"/>
      <c r="CQ857" s="87"/>
      <c r="CR857" s="87"/>
      <c r="CS857" s="87"/>
      <c r="CT857" s="87"/>
      <c r="CU857" s="87"/>
      <c r="CV857" s="87"/>
      <c r="CW857" s="87"/>
      <c r="CX857" s="87"/>
      <c r="CY857" s="87"/>
      <c r="CZ857" s="87"/>
      <c r="DA857" s="87"/>
      <c r="DB857" s="87"/>
      <c r="DC857" s="87"/>
      <c r="DD857" s="87"/>
      <c r="DE857" s="87"/>
      <c r="DF857" s="87"/>
      <c r="DG857" s="87"/>
      <c r="DH857" s="87"/>
      <c r="DI857" s="87"/>
      <c r="DJ857" s="87"/>
    </row>
    <row r="858" spans="21:114" ht="12.75" customHeight="1" x14ac:dyDescent="0.2"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  <c r="BI858" s="87"/>
      <c r="BJ858" s="87"/>
      <c r="BK858" s="87"/>
      <c r="BL858" s="87"/>
      <c r="BM858" s="87"/>
      <c r="BN858" s="87"/>
      <c r="BO858" s="87"/>
      <c r="BP858" s="87"/>
      <c r="BQ858" s="87"/>
      <c r="BR858" s="87"/>
      <c r="BS858" s="87"/>
      <c r="BT858" s="87"/>
      <c r="BV858" s="87"/>
      <c r="BW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  <c r="CI858" s="90"/>
      <c r="CJ858" s="87"/>
      <c r="CK858" s="87"/>
      <c r="CL858" s="87"/>
      <c r="CM858" s="87"/>
      <c r="CN858" s="87"/>
      <c r="CO858" s="87"/>
      <c r="CP858" s="87"/>
      <c r="CQ858" s="87"/>
      <c r="CR858" s="87"/>
      <c r="CS858" s="87"/>
      <c r="CT858" s="87"/>
      <c r="CU858" s="87"/>
      <c r="CV858" s="87"/>
      <c r="CW858" s="87"/>
      <c r="CX858" s="87"/>
      <c r="CY858" s="87"/>
      <c r="CZ858" s="87"/>
      <c r="DA858" s="87"/>
      <c r="DB858" s="87"/>
      <c r="DC858" s="87"/>
      <c r="DD858" s="87"/>
      <c r="DE858" s="87"/>
      <c r="DF858" s="87"/>
      <c r="DG858" s="87"/>
      <c r="DH858" s="87"/>
      <c r="DI858" s="87"/>
      <c r="DJ858" s="87"/>
    </row>
    <row r="859" spans="21:114" ht="12.75" customHeight="1" x14ac:dyDescent="0.2"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  <c r="BI859" s="87"/>
      <c r="BJ859" s="87"/>
      <c r="BK859" s="87"/>
      <c r="BL859" s="87"/>
      <c r="BM859" s="87"/>
      <c r="BN859" s="87"/>
      <c r="BO859" s="87"/>
      <c r="BP859" s="87"/>
      <c r="BQ859" s="87"/>
      <c r="BR859" s="87"/>
      <c r="BS859" s="87"/>
      <c r="BT859" s="87"/>
      <c r="BV859" s="87"/>
      <c r="BW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  <c r="CI859" s="90"/>
      <c r="CJ859" s="87"/>
      <c r="CK859" s="87"/>
      <c r="CL859" s="87"/>
      <c r="CM859" s="87"/>
      <c r="CN859" s="87"/>
      <c r="CO859" s="87"/>
      <c r="CP859" s="87"/>
      <c r="CQ859" s="87"/>
      <c r="CR859" s="87"/>
      <c r="CS859" s="87"/>
      <c r="CT859" s="87"/>
      <c r="CU859" s="87"/>
      <c r="CV859" s="87"/>
      <c r="CW859" s="87"/>
      <c r="CX859" s="87"/>
      <c r="CY859" s="87"/>
      <c r="CZ859" s="87"/>
      <c r="DA859" s="87"/>
      <c r="DB859" s="87"/>
      <c r="DC859" s="87"/>
      <c r="DD859" s="87"/>
      <c r="DE859" s="87"/>
      <c r="DF859" s="87"/>
      <c r="DG859" s="87"/>
      <c r="DH859" s="87"/>
      <c r="DI859" s="87"/>
      <c r="DJ859" s="87"/>
    </row>
    <row r="860" spans="21:114" ht="12.75" customHeight="1" x14ac:dyDescent="0.2"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  <c r="BI860" s="87"/>
      <c r="BJ860" s="87"/>
      <c r="BK860" s="87"/>
      <c r="BL860" s="87"/>
      <c r="BM860" s="87"/>
      <c r="BN860" s="87"/>
      <c r="BO860" s="87"/>
      <c r="BP860" s="87"/>
      <c r="BQ860" s="87"/>
      <c r="BR860" s="87"/>
      <c r="BS860" s="87"/>
      <c r="BT860" s="87"/>
      <c r="BV860" s="87"/>
      <c r="BW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  <c r="CI860" s="90"/>
      <c r="CJ860" s="87"/>
      <c r="CK860" s="87"/>
      <c r="CL860" s="87"/>
      <c r="CM860" s="87"/>
      <c r="CN860" s="87"/>
      <c r="CO860" s="87"/>
      <c r="CP860" s="87"/>
      <c r="CQ860" s="87"/>
      <c r="CR860" s="87"/>
      <c r="CS860" s="87"/>
      <c r="CT860" s="87"/>
      <c r="CU860" s="87"/>
      <c r="CV860" s="87"/>
      <c r="CW860" s="87"/>
      <c r="CX860" s="87"/>
      <c r="CY860" s="87"/>
      <c r="CZ860" s="87"/>
      <c r="DA860" s="87"/>
      <c r="DB860" s="87"/>
      <c r="DC860" s="87"/>
      <c r="DD860" s="87"/>
      <c r="DE860" s="87"/>
      <c r="DF860" s="87"/>
      <c r="DG860" s="87"/>
      <c r="DH860" s="87"/>
      <c r="DI860" s="87"/>
      <c r="DJ860" s="87"/>
    </row>
    <row r="861" spans="21:114" ht="12.75" customHeight="1" x14ac:dyDescent="0.2"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  <c r="BI861" s="87"/>
      <c r="BJ861" s="87"/>
      <c r="BK861" s="87"/>
      <c r="BL861" s="87"/>
      <c r="BM861" s="87"/>
      <c r="BN861" s="87"/>
      <c r="BO861" s="87"/>
      <c r="BP861" s="87"/>
      <c r="BQ861" s="87"/>
      <c r="BR861" s="87"/>
      <c r="BS861" s="87"/>
      <c r="BT861" s="87"/>
      <c r="BV861" s="87"/>
      <c r="BW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  <c r="CI861" s="90"/>
      <c r="CJ861" s="87"/>
      <c r="CK861" s="87"/>
      <c r="CL861" s="87"/>
      <c r="CM861" s="87"/>
      <c r="CN861" s="87"/>
      <c r="CO861" s="87"/>
      <c r="CP861" s="87"/>
      <c r="CQ861" s="87"/>
      <c r="CR861" s="87"/>
      <c r="CS861" s="87"/>
      <c r="CT861" s="87"/>
      <c r="CU861" s="87"/>
      <c r="CV861" s="87"/>
      <c r="CW861" s="87"/>
      <c r="CX861" s="87"/>
      <c r="CY861" s="87"/>
      <c r="CZ861" s="87"/>
      <c r="DA861" s="87"/>
      <c r="DB861" s="87"/>
      <c r="DC861" s="87"/>
      <c r="DD861" s="87"/>
      <c r="DE861" s="87"/>
      <c r="DF861" s="87"/>
      <c r="DG861" s="87"/>
      <c r="DH861" s="87"/>
      <c r="DI861" s="87"/>
      <c r="DJ861" s="87"/>
    </row>
    <row r="862" spans="21:114" ht="12.75" customHeight="1" x14ac:dyDescent="0.2"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  <c r="BI862" s="87"/>
      <c r="BJ862" s="87"/>
      <c r="BK862" s="87"/>
      <c r="BL862" s="87"/>
      <c r="BM862" s="87"/>
      <c r="BN862" s="87"/>
      <c r="BO862" s="87"/>
      <c r="BP862" s="87"/>
      <c r="BQ862" s="87"/>
      <c r="BR862" s="87"/>
      <c r="BS862" s="87"/>
      <c r="BT862" s="87"/>
      <c r="BV862" s="87"/>
      <c r="BW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  <c r="CI862" s="90"/>
      <c r="CJ862" s="87"/>
      <c r="CK862" s="87"/>
      <c r="CL862" s="87"/>
      <c r="CM862" s="87"/>
      <c r="CN862" s="87"/>
      <c r="CO862" s="87"/>
      <c r="CP862" s="87"/>
      <c r="CQ862" s="87"/>
      <c r="CR862" s="87"/>
      <c r="CS862" s="87"/>
      <c r="CT862" s="87"/>
      <c r="CU862" s="87"/>
      <c r="CV862" s="87"/>
      <c r="CW862" s="87"/>
      <c r="CX862" s="87"/>
      <c r="CY862" s="87"/>
      <c r="CZ862" s="87"/>
      <c r="DA862" s="87"/>
      <c r="DB862" s="87"/>
      <c r="DC862" s="87"/>
      <c r="DD862" s="87"/>
      <c r="DE862" s="87"/>
      <c r="DF862" s="87"/>
      <c r="DG862" s="87"/>
      <c r="DH862" s="87"/>
      <c r="DI862" s="87"/>
      <c r="DJ862" s="87"/>
    </row>
    <row r="863" spans="21:114" ht="12.75" customHeight="1" x14ac:dyDescent="0.2"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  <c r="BI863" s="87"/>
      <c r="BJ863" s="87"/>
      <c r="BK863" s="87"/>
      <c r="BL863" s="87"/>
      <c r="BM863" s="87"/>
      <c r="BN863" s="87"/>
      <c r="BO863" s="87"/>
      <c r="BP863" s="87"/>
      <c r="BQ863" s="87"/>
      <c r="BR863" s="87"/>
      <c r="BS863" s="87"/>
      <c r="BT863" s="87"/>
      <c r="BV863" s="87"/>
      <c r="BW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  <c r="CI863" s="90"/>
      <c r="CJ863" s="87"/>
      <c r="CK863" s="87"/>
      <c r="CL863" s="87"/>
      <c r="CM863" s="87"/>
      <c r="CN863" s="87"/>
      <c r="CO863" s="87"/>
      <c r="CP863" s="87"/>
      <c r="CQ863" s="87"/>
      <c r="CR863" s="87"/>
      <c r="CS863" s="87"/>
      <c r="CT863" s="87"/>
      <c r="CU863" s="87"/>
      <c r="CV863" s="87"/>
      <c r="CW863" s="87"/>
      <c r="CX863" s="87"/>
      <c r="CY863" s="87"/>
      <c r="CZ863" s="87"/>
      <c r="DA863" s="87"/>
      <c r="DB863" s="87"/>
      <c r="DC863" s="87"/>
      <c r="DD863" s="87"/>
      <c r="DE863" s="87"/>
      <c r="DF863" s="87"/>
      <c r="DG863" s="87"/>
      <c r="DH863" s="87"/>
      <c r="DI863" s="87"/>
      <c r="DJ863" s="87"/>
    </row>
    <row r="864" spans="21:114" ht="12.75" customHeight="1" x14ac:dyDescent="0.2"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  <c r="BI864" s="87"/>
      <c r="BJ864" s="87"/>
      <c r="BK864" s="87"/>
      <c r="BL864" s="87"/>
      <c r="BM864" s="87"/>
      <c r="BN864" s="87"/>
      <c r="BO864" s="87"/>
      <c r="BP864" s="87"/>
      <c r="BQ864" s="87"/>
      <c r="BR864" s="87"/>
      <c r="BS864" s="87"/>
      <c r="BT864" s="87"/>
      <c r="BV864" s="87"/>
      <c r="BW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  <c r="CI864" s="90"/>
      <c r="CJ864" s="87"/>
      <c r="CK864" s="87"/>
      <c r="CL864" s="87"/>
      <c r="CM864" s="87"/>
      <c r="CN864" s="87"/>
      <c r="CO864" s="87"/>
      <c r="CP864" s="87"/>
      <c r="CQ864" s="87"/>
      <c r="CR864" s="87"/>
      <c r="CS864" s="87"/>
      <c r="CT864" s="87"/>
      <c r="CU864" s="87"/>
      <c r="CV864" s="87"/>
      <c r="CW864" s="87"/>
      <c r="CX864" s="87"/>
      <c r="CY864" s="87"/>
      <c r="CZ864" s="87"/>
      <c r="DA864" s="87"/>
      <c r="DB864" s="87"/>
      <c r="DC864" s="87"/>
      <c r="DD864" s="87"/>
      <c r="DE864" s="87"/>
      <c r="DF864" s="87"/>
      <c r="DG864" s="87"/>
      <c r="DH864" s="87"/>
      <c r="DI864" s="87"/>
      <c r="DJ864" s="87"/>
    </row>
    <row r="865" spans="21:114" ht="12.75" customHeight="1" x14ac:dyDescent="0.2"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  <c r="BI865" s="87"/>
      <c r="BJ865" s="87"/>
      <c r="BK865" s="87"/>
      <c r="BL865" s="87"/>
      <c r="BM865" s="87"/>
      <c r="BN865" s="87"/>
      <c r="BO865" s="87"/>
      <c r="BP865" s="87"/>
      <c r="BQ865" s="87"/>
      <c r="BR865" s="87"/>
      <c r="BS865" s="87"/>
      <c r="BT865" s="87"/>
      <c r="BV865" s="87"/>
      <c r="BW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  <c r="CI865" s="90"/>
      <c r="CJ865" s="87"/>
      <c r="CK865" s="87"/>
      <c r="CL865" s="87"/>
      <c r="CM865" s="87"/>
      <c r="CN865" s="87"/>
      <c r="CO865" s="87"/>
      <c r="CP865" s="87"/>
      <c r="CQ865" s="87"/>
      <c r="CR865" s="87"/>
      <c r="CS865" s="87"/>
      <c r="CT865" s="87"/>
      <c r="CU865" s="87"/>
      <c r="CV865" s="87"/>
      <c r="CW865" s="87"/>
      <c r="CX865" s="87"/>
      <c r="CY865" s="87"/>
      <c r="CZ865" s="87"/>
      <c r="DA865" s="87"/>
      <c r="DB865" s="87"/>
      <c r="DC865" s="87"/>
      <c r="DD865" s="87"/>
      <c r="DE865" s="87"/>
      <c r="DF865" s="87"/>
      <c r="DG865" s="87"/>
      <c r="DH865" s="87"/>
      <c r="DI865" s="87"/>
      <c r="DJ865" s="87"/>
    </row>
    <row r="866" spans="21:114" ht="12.75" customHeight="1" x14ac:dyDescent="0.2"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  <c r="BI866" s="87"/>
      <c r="BJ866" s="87"/>
      <c r="BK866" s="87"/>
      <c r="BL866" s="87"/>
      <c r="BM866" s="87"/>
      <c r="BN866" s="87"/>
      <c r="BO866" s="87"/>
      <c r="BP866" s="87"/>
      <c r="BQ866" s="87"/>
      <c r="BR866" s="87"/>
      <c r="BS866" s="87"/>
      <c r="BT866" s="87"/>
      <c r="BV866" s="87"/>
      <c r="BW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  <c r="CI866" s="90"/>
      <c r="CJ866" s="87"/>
      <c r="CK866" s="87"/>
      <c r="CL866" s="87"/>
      <c r="CM866" s="87"/>
      <c r="CN866" s="87"/>
      <c r="CO866" s="87"/>
      <c r="CP866" s="87"/>
      <c r="CQ866" s="87"/>
      <c r="CR866" s="87"/>
      <c r="CS866" s="87"/>
      <c r="CT866" s="87"/>
      <c r="CU866" s="87"/>
      <c r="CV866" s="87"/>
      <c r="CW866" s="87"/>
      <c r="CX866" s="87"/>
      <c r="CY866" s="87"/>
      <c r="CZ866" s="87"/>
      <c r="DA866" s="87"/>
      <c r="DB866" s="87"/>
      <c r="DC866" s="87"/>
      <c r="DD866" s="87"/>
      <c r="DE866" s="87"/>
      <c r="DF866" s="87"/>
      <c r="DG866" s="87"/>
      <c r="DH866" s="87"/>
      <c r="DI866" s="87"/>
      <c r="DJ866" s="87"/>
    </row>
    <row r="867" spans="21:114" ht="12.75" customHeight="1" x14ac:dyDescent="0.2"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  <c r="BI867" s="87"/>
      <c r="BJ867" s="87"/>
      <c r="BK867" s="87"/>
      <c r="BL867" s="87"/>
      <c r="BM867" s="87"/>
      <c r="BN867" s="87"/>
      <c r="BO867" s="87"/>
      <c r="BP867" s="87"/>
      <c r="BQ867" s="87"/>
      <c r="BR867" s="87"/>
      <c r="BS867" s="87"/>
      <c r="BT867" s="87"/>
      <c r="BV867" s="87"/>
      <c r="BW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  <c r="CI867" s="90"/>
      <c r="CJ867" s="87"/>
      <c r="CK867" s="87"/>
      <c r="CL867" s="87"/>
      <c r="CM867" s="87"/>
      <c r="CN867" s="87"/>
      <c r="CO867" s="87"/>
      <c r="CP867" s="87"/>
      <c r="CQ867" s="87"/>
      <c r="CR867" s="87"/>
      <c r="CS867" s="87"/>
      <c r="CT867" s="87"/>
      <c r="CU867" s="87"/>
      <c r="CV867" s="87"/>
      <c r="CW867" s="87"/>
      <c r="CX867" s="87"/>
      <c r="CY867" s="87"/>
      <c r="CZ867" s="87"/>
      <c r="DA867" s="87"/>
      <c r="DB867" s="87"/>
      <c r="DC867" s="87"/>
      <c r="DD867" s="87"/>
      <c r="DE867" s="87"/>
      <c r="DF867" s="87"/>
      <c r="DG867" s="87"/>
      <c r="DH867" s="87"/>
      <c r="DI867" s="87"/>
      <c r="DJ867" s="87"/>
    </row>
    <row r="868" spans="21:114" ht="12.75" customHeight="1" x14ac:dyDescent="0.2"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  <c r="BI868" s="87"/>
      <c r="BJ868" s="87"/>
      <c r="BK868" s="87"/>
      <c r="BL868" s="87"/>
      <c r="BM868" s="87"/>
      <c r="BN868" s="87"/>
      <c r="BO868" s="87"/>
      <c r="BP868" s="87"/>
      <c r="BQ868" s="87"/>
      <c r="BR868" s="87"/>
      <c r="BS868" s="87"/>
      <c r="BT868" s="87"/>
      <c r="BV868" s="87"/>
      <c r="BW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  <c r="CI868" s="90"/>
      <c r="CJ868" s="87"/>
      <c r="CK868" s="87"/>
      <c r="CL868" s="87"/>
      <c r="CM868" s="87"/>
      <c r="CN868" s="87"/>
      <c r="CO868" s="87"/>
      <c r="CP868" s="87"/>
      <c r="CQ868" s="87"/>
      <c r="CR868" s="87"/>
      <c r="CS868" s="87"/>
      <c r="CT868" s="87"/>
      <c r="CU868" s="87"/>
      <c r="CV868" s="87"/>
      <c r="CW868" s="87"/>
      <c r="CX868" s="87"/>
      <c r="CY868" s="87"/>
      <c r="CZ868" s="87"/>
      <c r="DA868" s="87"/>
      <c r="DB868" s="87"/>
      <c r="DC868" s="87"/>
      <c r="DD868" s="87"/>
      <c r="DE868" s="87"/>
      <c r="DF868" s="87"/>
      <c r="DG868" s="87"/>
      <c r="DH868" s="87"/>
      <c r="DI868" s="87"/>
      <c r="DJ868" s="87"/>
    </row>
    <row r="869" spans="21:114" ht="12.75" customHeight="1" x14ac:dyDescent="0.2"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  <c r="BI869" s="87"/>
      <c r="BJ869" s="87"/>
      <c r="BK869" s="87"/>
      <c r="BL869" s="87"/>
      <c r="BM869" s="87"/>
      <c r="BN869" s="87"/>
      <c r="BO869" s="87"/>
      <c r="BP869" s="87"/>
      <c r="BQ869" s="87"/>
      <c r="BR869" s="87"/>
      <c r="BS869" s="87"/>
      <c r="BT869" s="87"/>
      <c r="BV869" s="87"/>
      <c r="BW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  <c r="CI869" s="90"/>
      <c r="CJ869" s="87"/>
      <c r="CK869" s="87"/>
      <c r="CL869" s="87"/>
      <c r="CM869" s="87"/>
      <c r="CN869" s="87"/>
      <c r="CO869" s="87"/>
      <c r="CP869" s="87"/>
      <c r="CQ869" s="87"/>
      <c r="CR869" s="87"/>
      <c r="CS869" s="87"/>
      <c r="CT869" s="87"/>
      <c r="CU869" s="87"/>
      <c r="CV869" s="87"/>
      <c r="CW869" s="87"/>
      <c r="CX869" s="87"/>
      <c r="CY869" s="87"/>
      <c r="CZ869" s="87"/>
      <c r="DA869" s="87"/>
      <c r="DB869" s="87"/>
      <c r="DC869" s="87"/>
      <c r="DD869" s="87"/>
      <c r="DE869" s="87"/>
      <c r="DF869" s="87"/>
      <c r="DG869" s="87"/>
      <c r="DH869" s="87"/>
      <c r="DI869" s="87"/>
      <c r="DJ869" s="87"/>
    </row>
    <row r="870" spans="21:114" ht="12.75" customHeight="1" x14ac:dyDescent="0.2"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  <c r="BI870" s="87"/>
      <c r="BJ870" s="87"/>
      <c r="BK870" s="87"/>
      <c r="BL870" s="87"/>
      <c r="BM870" s="87"/>
      <c r="BN870" s="87"/>
      <c r="BO870" s="87"/>
      <c r="BP870" s="87"/>
      <c r="BQ870" s="87"/>
      <c r="BR870" s="87"/>
      <c r="BS870" s="87"/>
      <c r="BT870" s="87"/>
      <c r="BV870" s="87"/>
      <c r="BW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  <c r="CI870" s="90"/>
      <c r="CJ870" s="87"/>
      <c r="CK870" s="87"/>
      <c r="CL870" s="87"/>
      <c r="CM870" s="87"/>
      <c r="CN870" s="87"/>
      <c r="CO870" s="87"/>
      <c r="CP870" s="87"/>
      <c r="CQ870" s="87"/>
      <c r="CR870" s="87"/>
      <c r="CS870" s="87"/>
      <c r="CT870" s="87"/>
      <c r="CU870" s="87"/>
      <c r="CV870" s="87"/>
      <c r="CW870" s="87"/>
      <c r="CX870" s="87"/>
      <c r="CY870" s="87"/>
      <c r="CZ870" s="87"/>
      <c r="DA870" s="87"/>
      <c r="DB870" s="87"/>
      <c r="DC870" s="87"/>
      <c r="DD870" s="87"/>
      <c r="DE870" s="87"/>
      <c r="DF870" s="87"/>
      <c r="DG870" s="87"/>
      <c r="DH870" s="87"/>
      <c r="DI870" s="87"/>
      <c r="DJ870" s="87"/>
    </row>
    <row r="871" spans="21:114" ht="12.75" customHeight="1" x14ac:dyDescent="0.2"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  <c r="BI871" s="87"/>
      <c r="BJ871" s="87"/>
      <c r="BK871" s="87"/>
      <c r="BL871" s="87"/>
      <c r="BM871" s="87"/>
      <c r="BN871" s="87"/>
      <c r="BO871" s="87"/>
      <c r="BP871" s="87"/>
      <c r="BQ871" s="87"/>
      <c r="BR871" s="87"/>
      <c r="BS871" s="87"/>
      <c r="BT871" s="87"/>
      <c r="BV871" s="87"/>
      <c r="BW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  <c r="CI871" s="90"/>
      <c r="CJ871" s="87"/>
      <c r="CK871" s="87"/>
      <c r="CL871" s="87"/>
      <c r="CM871" s="87"/>
      <c r="CN871" s="87"/>
      <c r="CO871" s="87"/>
      <c r="CP871" s="87"/>
      <c r="CQ871" s="87"/>
      <c r="CR871" s="87"/>
      <c r="CS871" s="87"/>
      <c r="CT871" s="87"/>
      <c r="CU871" s="87"/>
      <c r="CV871" s="87"/>
      <c r="CW871" s="87"/>
      <c r="CX871" s="87"/>
      <c r="CY871" s="87"/>
      <c r="CZ871" s="87"/>
      <c r="DA871" s="87"/>
      <c r="DB871" s="87"/>
      <c r="DC871" s="87"/>
      <c r="DD871" s="87"/>
      <c r="DE871" s="87"/>
      <c r="DF871" s="87"/>
      <c r="DG871" s="87"/>
      <c r="DH871" s="87"/>
      <c r="DI871" s="87"/>
      <c r="DJ871" s="87"/>
    </row>
    <row r="872" spans="21:114" ht="12.75" customHeight="1" x14ac:dyDescent="0.2"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  <c r="BI872" s="87"/>
      <c r="BJ872" s="87"/>
      <c r="BK872" s="87"/>
      <c r="BL872" s="87"/>
      <c r="BM872" s="87"/>
      <c r="BN872" s="87"/>
      <c r="BO872" s="87"/>
      <c r="BP872" s="87"/>
      <c r="BQ872" s="87"/>
      <c r="BR872" s="87"/>
      <c r="BS872" s="87"/>
      <c r="BT872" s="87"/>
      <c r="BV872" s="87"/>
      <c r="BW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  <c r="CI872" s="90"/>
      <c r="CJ872" s="87"/>
      <c r="CK872" s="87"/>
      <c r="CL872" s="87"/>
      <c r="CM872" s="87"/>
      <c r="CN872" s="87"/>
      <c r="CO872" s="87"/>
      <c r="CP872" s="87"/>
      <c r="CQ872" s="87"/>
      <c r="CR872" s="87"/>
      <c r="CS872" s="87"/>
      <c r="CT872" s="87"/>
      <c r="CU872" s="87"/>
      <c r="CV872" s="87"/>
      <c r="CW872" s="87"/>
      <c r="CX872" s="87"/>
      <c r="CY872" s="87"/>
      <c r="CZ872" s="87"/>
      <c r="DA872" s="87"/>
      <c r="DB872" s="87"/>
      <c r="DC872" s="87"/>
      <c r="DD872" s="87"/>
      <c r="DE872" s="87"/>
      <c r="DF872" s="87"/>
      <c r="DG872" s="87"/>
      <c r="DH872" s="87"/>
      <c r="DI872" s="87"/>
      <c r="DJ872" s="87"/>
    </row>
    <row r="873" spans="21:114" ht="12.75" customHeight="1" x14ac:dyDescent="0.2">
      <c r="CI873" s="108"/>
    </row>
    <row r="874" spans="21:114" ht="12.75" customHeight="1" x14ac:dyDescent="0.2">
      <c r="CI874" s="108"/>
    </row>
    <row r="875" spans="21:114" ht="12.75" customHeight="1" x14ac:dyDescent="0.2">
      <c r="CI875" s="108"/>
    </row>
    <row r="876" spans="21:114" ht="12.75" customHeight="1" x14ac:dyDescent="0.2">
      <c r="CI876" s="108"/>
    </row>
    <row r="877" spans="21:114" ht="12.75" customHeight="1" x14ac:dyDescent="0.2">
      <c r="CI877" s="108"/>
    </row>
    <row r="878" spans="21:114" ht="12.75" customHeight="1" x14ac:dyDescent="0.2">
      <c r="CI878" s="108"/>
    </row>
    <row r="879" spans="21:114" ht="12.75" customHeight="1" x14ac:dyDescent="0.2">
      <c r="CI879" s="108"/>
    </row>
    <row r="880" spans="21:114" ht="12.75" customHeight="1" x14ac:dyDescent="0.2">
      <c r="CI880" s="108"/>
    </row>
    <row r="881" spans="87:87" ht="12.75" customHeight="1" x14ac:dyDescent="0.2">
      <c r="CI881" s="108"/>
    </row>
    <row r="882" spans="87:87" ht="12.75" customHeight="1" x14ac:dyDescent="0.2">
      <c r="CI882" s="108"/>
    </row>
    <row r="883" spans="87:87" ht="12.75" customHeight="1" x14ac:dyDescent="0.2">
      <c r="CI883" s="108"/>
    </row>
    <row r="884" spans="87:87" ht="12.75" customHeight="1" x14ac:dyDescent="0.2">
      <c r="CI884" s="108"/>
    </row>
    <row r="885" spans="87:87" ht="12.75" customHeight="1" x14ac:dyDescent="0.2">
      <c r="CI885" s="108"/>
    </row>
    <row r="886" spans="87:87" ht="12.75" customHeight="1" x14ac:dyDescent="0.2">
      <c r="CI886" s="108"/>
    </row>
    <row r="887" spans="87:87" ht="12.75" customHeight="1" x14ac:dyDescent="0.2">
      <c r="CI887" s="108"/>
    </row>
    <row r="888" spans="87:87" ht="12.75" customHeight="1" x14ac:dyDescent="0.2">
      <c r="CI888" s="108"/>
    </row>
    <row r="889" spans="87:87" ht="12.75" customHeight="1" x14ac:dyDescent="0.2">
      <c r="CI889" s="108"/>
    </row>
    <row r="890" spans="87:87" ht="12.75" customHeight="1" x14ac:dyDescent="0.2">
      <c r="CI890" s="108"/>
    </row>
    <row r="891" spans="87:87" ht="12.75" customHeight="1" x14ac:dyDescent="0.2">
      <c r="CI891" s="108"/>
    </row>
    <row r="892" spans="87:87" ht="12.75" customHeight="1" x14ac:dyDescent="0.2">
      <c r="CI892" s="108"/>
    </row>
    <row r="893" spans="87:87" ht="12.75" customHeight="1" x14ac:dyDescent="0.2">
      <c r="CI893" s="108"/>
    </row>
    <row r="894" spans="87:87" ht="12.75" customHeight="1" x14ac:dyDescent="0.2">
      <c r="CI894" s="108"/>
    </row>
    <row r="895" spans="87:87" ht="12.75" customHeight="1" x14ac:dyDescent="0.2">
      <c r="CI895" s="108"/>
    </row>
    <row r="896" spans="87:87" ht="12.75" customHeight="1" x14ac:dyDescent="0.2">
      <c r="CI896" s="108"/>
    </row>
    <row r="897" spans="87:87" ht="12.75" customHeight="1" x14ac:dyDescent="0.2">
      <c r="CI897" s="108"/>
    </row>
    <row r="898" spans="87:87" ht="12.75" customHeight="1" x14ac:dyDescent="0.2">
      <c r="CI898" s="108"/>
    </row>
    <row r="899" spans="87:87" ht="12.75" customHeight="1" x14ac:dyDescent="0.2">
      <c r="CI899" s="108"/>
    </row>
    <row r="900" spans="87:87" ht="12.75" customHeight="1" x14ac:dyDescent="0.2">
      <c r="CI900" s="108"/>
    </row>
    <row r="901" spans="87:87" ht="12.75" customHeight="1" x14ac:dyDescent="0.2">
      <c r="CI901" s="108"/>
    </row>
    <row r="902" spans="87:87" ht="12.75" customHeight="1" x14ac:dyDescent="0.2">
      <c r="CI902" s="108"/>
    </row>
    <row r="903" spans="87:87" ht="12.75" customHeight="1" x14ac:dyDescent="0.2">
      <c r="CI903" s="108"/>
    </row>
    <row r="904" spans="87:87" ht="12.75" customHeight="1" x14ac:dyDescent="0.2">
      <c r="CI904" s="108"/>
    </row>
    <row r="905" spans="87:87" ht="12.75" customHeight="1" x14ac:dyDescent="0.2">
      <c r="CI905" s="108"/>
    </row>
    <row r="906" spans="87:87" ht="12.75" customHeight="1" x14ac:dyDescent="0.2">
      <c r="CI906" s="108"/>
    </row>
    <row r="907" spans="87:87" ht="12.75" customHeight="1" x14ac:dyDescent="0.2">
      <c r="CI907" s="108"/>
    </row>
    <row r="908" spans="87:87" ht="12.75" customHeight="1" x14ac:dyDescent="0.2">
      <c r="CI908" s="108"/>
    </row>
    <row r="909" spans="87:87" ht="12.75" customHeight="1" x14ac:dyDescent="0.2">
      <c r="CI909" s="108"/>
    </row>
    <row r="910" spans="87:87" ht="12.75" customHeight="1" x14ac:dyDescent="0.2">
      <c r="CI910" s="108"/>
    </row>
    <row r="911" spans="87:87" ht="12.75" customHeight="1" x14ac:dyDescent="0.2">
      <c r="CI911" s="108"/>
    </row>
    <row r="912" spans="87:87" ht="12.75" customHeight="1" x14ac:dyDescent="0.2">
      <c r="CI912" s="108"/>
    </row>
    <row r="913" spans="87:87" ht="12.75" customHeight="1" x14ac:dyDescent="0.2">
      <c r="CI913" s="108"/>
    </row>
    <row r="914" spans="87:87" ht="12.75" customHeight="1" x14ac:dyDescent="0.2">
      <c r="CI914" s="108"/>
    </row>
    <row r="915" spans="87:87" ht="12.75" customHeight="1" x14ac:dyDescent="0.2">
      <c r="CI915" s="108"/>
    </row>
    <row r="916" spans="87:87" ht="12.75" customHeight="1" x14ac:dyDescent="0.2">
      <c r="CI916" s="108"/>
    </row>
    <row r="917" spans="87:87" ht="12.75" customHeight="1" x14ac:dyDescent="0.2">
      <c r="CI917" s="108"/>
    </row>
    <row r="918" spans="87:87" ht="12.75" customHeight="1" x14ac:dyDescent="0.2">
      <c r="CI918" s="108"/>
    </row>
    <row r="919" spans="87:87" ht="12.75" customHeight="1" x14ac:dyDescent="0.2">
      <c r="CI919" s="108"/>
    </row>
    <row r="920" spans="87:87" ht="12.75" customHeight="1" x14ac:dyDescent="0.2">
      <c r="CI920" s="108"/>
    </row>
    <row r="921" spans="87:87" ht="12.75" customHeight="1" x14ac:dyDescent="0.2">
      <c r="CI921" s="108"/>
    </row>
    <row r="922" spans="87:87" ht="12.75" customHeight="1" x14ac:dyDescent="0.2">
      <c r="CI922" s="108"/>
    </row>
    <row r="923" spans="87:87" ht="12.75" customHeight="1" x14ac:dyDescent="0.2">
      <c r="CI923" s="108"/>
    </row>
    <row r="924" spans="87:87" ht="12.75" customHeight="1" x14ac:dyDescent="0.2">
      <c r="CI924" s="108"/>
    </row>
    <row r="925" spans="87:87" ht="12.75" customHeight="1" x14ac:dyDescent="0.2">
      <c r="CI925" s="108"/>
    </row>
    <row r="926" spans="87:87" ht="12.75" customHeight="1" x14ac:dyDescent="0.2">
      <c r="CI926" s="108"/>
    </row>
    <row r="927" spans="87:87" ht="12.75" customHeight="1" x14ac:dyDescent="0.2">
      <c r="CI927" s="108"/>
    </row>
    <row r="928" spans="87:87" ht="12.75" customHeight="1" x14ac:dyDescent="0.2">
      <c r="CI928" s="108"/>
    </row>
    <row r="929" spans="87:87" ht="12.75" customHeight="1" x14ac:dyDescent="0.2">
      <c r="CI929" s="108"/>
    </row>
    <row r="930" spans="87:87" ht="12.75" customHeight="1" x14ac:dyDescent="0.2">
      <c r="CI930" s="108"/>
    </row>
    <row r="931" spans="87:87" ht="12.75" customHeight="1" x14ac:dyDescent="0.2">
      <c r="CI931" s="108"/>
    </row>
    <row r="932" spans="87:87" ht="12.75" customHeight="1" x14ac:dyDescent="0.2">
      <c r="CI932" s="108"/>
    </row>
    <row r="933" spans="87:87" ht="12.75" customHeight="1" x14ac:dyDescent="0.2">
      <c r="CI933" s="108"/>
    </row>
    <row r="934" spans="87:87" ht="12.75" customHeight="1" x14ac:dyDescent="0.2">
      <c r="CI934" s="108"/>
    </row>
    <row r="935" spans="87:87" ht="12.75" customHeight="1" x14ac:dyDescent="0.2">
      <c r="CI935" s="108"/>
    </row>
    <row r="936" spans="87:87" ht="12.75" customHeight="1" x14ac:dyDescent="0.2">
      <c r="CI936" s="108"/>
    </row>
    <row r="937" spans="87:87" ht="12.75" customHeight="1" x14ac:dyDescent="0.2">
      <c r="CI937" s="108"/>
    </row>
    <row r="938" spans="87:87" ht="12.75" customHeight="1" x14ac:dyDescent="0.2">
      <c r="CI938" s="108"/>
    </row>
    <row r="939" spans="87:87" ht="12.75" customHeight="1" x14ac:dyDescent="0.2">
      <c r="CI939" s="108"/>
    </row>
    <row r="940" spans="87:87" ht="12.75" customHeight="1" x14ac:dyDescent="0.2">
      <c r="CI940" s="108"/>
    </row>
    <row r="941" spans="87:87" ht="12.75" customHeight="1" x14ac:dyDescent="0.2">
      <c r="CI941" s="108"/>
    </row>
    <row r="942" spans="87:87" ht="12.75" customHeight="1" x14ac:dyDescent="0.2">
      <c r="CI942" s="108"/>
    </row>
    <row r="943" spans="87:87" ht="12.75" customHeight="1" x14ac:dyDescent="0.2">
      <c r="CI943" s="108"/>
    </row>
    <row r="944" spans="87:87" ht="12.75" customHeight="1" x14ac:dyDescent="0.2">
      <c r="CI944" s="108"/>
    </row>
    <row r="945" spans="87:87" ht="12.75" customHeight="1" x14ac:dyDescent="0.2">
      <c r="CI945" s="108"/>
    </row>
    <row r="946" spans="87:87" ht="12.75" customHeight="1" x14ac:dyDescent="0.2">
      <c r="CI946" s="108"/>
    </row>
    <row r="947" spans="87:87" ht="12.75" customHeight="1" x14ac:dyDescent="0.2">
      <c r="CI947" s="108"/>
    </row>
    <row r="948" spans="87:87" ht="12.75" customHeight="1" x14ac:dyDescent="0.2">
      <c r="CI948" s="108"/>
    </row>
    <row r="949" spans="87:87" ht="12.75" customHeight="1" x14ac:dyDescent="0.2">
      <c r="CI949" s="108"/>
    </row>
    <row r="950" spans="87:87" ht="12.75" customHeight="1" x14ac:dyDescent="0.2">
      <c r="CI950" s="108"/>
    </row>
    <row r="951" spans="87:87" ht="12.75" customHeight="1" x14ac:dyDescent="0.2">
      <c r="CI951" s="108"/>
    </row>
    <row r="952" spans="87:87" ht="12.75" customHeight="1" x14ac:dyDescent="0.2">
      <c r="CI952" s="108"/>
    </row>
    <row r="953" spans="87:87" ht="12.75" customHeight="1" x14ac:dyDescent="0.2">
      <c r="CI953" s="108"/>
    </row>
    <row r="954" spans="87:87" ht="12.75" customHeight="1" x14ac:dyDescent="0.2">
      <c r="CI954" s="108"/>
    </row>
    <row r="955" spans="87:87" ht="12.75" customHeight="1" x14ac:dyDescent="0.2">
      <c r="CI955" s="108"/>
    </row>
    <row r="956" spans="87:87" ht="12.75" customHeight="1" x14ac:dyDescent="0.2">
      <c r="CI956" s="108"/>
    </row>
    <row r="957" spans="87:87" ht="12.75" customHeight="1" x14ac:dyDescent="0.2">
      <c r="CI957" s="108"/>
    </row>
    <row r="958" spans="87:87" ht="12.75" customHeight="1" x14ac:dyDescent="0.2">
      <c r="CI958" s="108"/>
    </row>
    <row r="959" spans="87:87" ht="12.75" customHeight="1" x14ac:dyDescent="0.2">
      <c r="CI959" s="108"/>
    </row>
    <row r="960" spans="87:87" ht="12.75" customHeight="1" x14ac:dyDescent="0.2">
      <c r="CI960" s="108"/>
    </row>
    <row r="961" spans="87:87" ht="12.75" customHeight="1" x14ac:dyDescent="0.2">
      <c r="CI961" s="108"/>
    </row>
    <row r="962" spans="87:87" ht="12.75" customHeight="1" x14ac:dyDescent="0.2">
      <c r="CI962" s="108"/>
    </row>
    <row r="963" spans="87:87" ht="12.75" customHeight="1" x14ac:dyDescent="0.2">
      <c r="CI963" s="108"/>
    </row>
    <row r="964" spans="87:87" ht="12.75" customHeight="1" x14ac:dyDescent="0.2">
      <c r="CI964" s="108"/>
    </row>
    <row r="965" spans="87:87" ht="12.75" customHeight="1" x14ac:dyDescent="0.2">
      <c r="CI965" s="108"/>
    </row>
    <row r="966" spans="87:87" ht="12.75" customHeight="1" x14ac:dyDescent="0.2">
      <c r="CI966" s="108"/>
    </row>
    <row r="967" spans="87:87" ht="12.75" customHeight="1" x14ac:dyDescent="0.2">
      <c r="CI967" s="108"/>
    </row>
    <row r="968" spans="87:87" ht="12.75" customHeight="1" x14ac:dyDescent="0.2">
      <c r="CI968" s="108"/>
    </row>
    <row r="969" spans="87:87" ht="12.75" customHeight="1" x14ac:dyDescent="0.2">
      <c r="CI969" s="108"/>
    </row>
    <row r="970" spans="87:87" ht="12.75" customHeight="1" x14ac:dyDescent="0.2">
      <c r="CI970" s="108"/>
    </row>
    <row r="971" spans="87:87" ht="12.75" customHeight="1" x14ac:dyDescent="0.2">
      <c r="CI971" s="108"/>
    </row>
    <row r="972" spans="87:87" ht="12.75" customHeight="1" x14ac:dyDescent="0.2">
      <c r="CI972" s="108"/>
    </row>
    <row r="973" spans="87:87" ht="12.75" customHeight="1" x14ac:dyDescent="0.2">
      <c r="CI973" s="108"/>
    </row>
    <row r="974" spans="87:87" ht="12.75" customHeight="1" x14ac:dyDescent="0.2">
      <c r="CI974" s="108"/>
    </row>
    <row r="975" spans="87:87" ht="12.75" customHeight="1" x14ac:dyDescent="0.2">
      <c r="CI975" s="108"/>
    </row>
    <row r="976" spans="87:87" ht="12.75" customHeight="1" x14ac:dyDescent="0.2">
      <c r="CI976" s="108"/>
    </row>
    <row r="977" spans="87:87" ht="12.75" customHeight="1" x14ac:dyDescent="0.2">
      <c r="CI977" s="108"/>
    </row>
    <row r="978" spans="87:87" ht="12.75" customHeight="1" x14ac:dyDescent="0.2">
      <c r="CI978" s="108"/>
    </row>
    <row r="979" spans="87:87" ht="12.75" customHeight="1" x14ac:dyDescent="0.2">
      <c r="CI979" s="108"/>
    </row>
    <row r="980" spans="87:87" ht="12.75" customHeight="1" x14ac:dyDescent="0.2">
      <c r="CI980" s="108"/>
    </row>
    <row r="981" spans="87:87" ht="12.75" customHeight="1" x14ac:dyDescent="0.2">
      <c r="CI981" s="108"/>
    </row>
    <row r="982" spans="87:87" ht="12.75" customHeight="1" x14ac:dyDescent="0.2">
      <c r="CI982" s="108"/>
    </row>
    <row r="983" spans="87:87" ht="12.75" customHeight="1" x14ac:dyDescent="0.2">
      <c r="CI983" s="108"/>
    </row>
    <row r="984" spans="87:87" ht="12.75" customHeight="1" x14ac:dyDescent="0.2">
      <c r="CI984" s="108"/>
    </row>
    <row r="985" spans="87:87" ht="12.75" customHeight="1" x14ac:dyDescent="0.2">
      <c r="CI985" s="108"/>
    </row>
    <row r="986" spans="87:87" ht="12.75" customHeight="1" x14ac:dyDescent="0.2">
      <c r="CI986" s="108"/>
    </row>
    <row r="987" spans="87:87" ht="12.75" customHeight="1" x14ac:dyDescent="0.2">
      <c r="CI987" s="108"/>
    </row>
    <row r="988" spans="87:87" ht="12.75" customHeight="1" x14ac:dyDescent="0.2">
      <c r="CI988" s="108"/>
    </row>
    <row r="989" spans="87:87" ht="12.75" customHeight="1" x14ac:dyDescent="0.2">
      <c r="CI989" s="108"/>
    </row>
    <row r="990" spans="87:87" ht="12.75" customHeight="1" x14ac:dyDescent="0.2">
      <c r="CI990" s="108"/>
    </row>
    <row r="991" spans="87:87" ht="12.75" customHeight="1" x14ac:dyDescent="0.2">
      <c r="CI991" s="108"/>
    </row>
    <row r="992" spans="87:87" ht="12.75" customHeight="1" x14ac:dyDescent="0.2">
      <c r="CI992" s="108"/>
    </row>
    <row r="993" spans="87:87" ht="12.75" customHeight="1" x14ac:dyDescent="0.2">
      <c r="CI993" s="108"/>
    </row>
    <row r="994" spans="87:87" ht="12.75" customHeight="1" x14ac:dyDescent="0.2">
      <c r="CI994" s="108"/>
    </row>
    <row r="995" spans="87:87" ht="12.75" customHeight="1" x14ac:dyDescent="0.2">
      <c r="CI995" s="108"/>
    </row>
    <row r="996" spans="87:87" ht="12.75" customHeight="1" x14ac:dyDescent="0.2">
      <c r="CI996" s="108"/>
    </row>
    <row r="997" spans="87:87" ht="12.75" customHeight="1" x14ac:dyDescent="0.2">
      <c r="CI997" s="108"/>
    </row>
    <row r="998" spans="87:87" ht="12.75" customHeight="1" x14ac:dyDescent="0.2">
      <c r="CI998" s="108"/>
    </row>
    <row r="999" spans="87:87" ht="12.75" customHeight="1" x14ac:dyDescent="0.2">
      <c r="CI999" s="108"/>
    </row>
    <row r="1000" spans="87:87" ht="12.75" customHeight="1" x14ac:dyDescent="0.2">
      <c r="CI1000" s="108"/>
    </row>
    <row r="1001" spans="87:87" ht="12.75" customHeight="1" x14ac:dyDescent="0.2">
      <c r="CI1001" s="108"/>
    </row>
    <row r="1002" spans="87:87" ht="12.75" customHeight="1" x14ac:dyDescent="0.2">
      <c r="CI1002" s="108"/>
    </row>
    <row r="1003" spans="87:87" ht="12.75" customHeight="1" x14ac:dyDescent="0.2">
      <c r="CI1003" s="108"/>
    </row>
    <row r="1004" spans="87:87" ht="12.75" customHeight="1" x14ac:dyDescent="0.2">
      <c r="CI1004" s="108"/>
    </row>
    <row r="1005" spans="87:87" ht="12.75" customHeight="1" x14ac:dyDescent="0.2">
      <c r="CI1005" s="108"/>
    </row>
    <row r="1006" spans="87:87" ht="12.75" customHeight="1" x14ac:dyDescent="0.2">
      <c r="CI1006" s="108"/>
    </row>
    <row r="1007" spans="87:87" ht="12.75" customHeight="1" x14ac:dyDescent="0.2">
      <c r="CI1007" s="108"/>
    </row>
    <row r="1008" spans="87:87" ht="12.75" customHeight="1" x14ac:dyDescent="0.2">
      <c r="CI1008" s="108"/>
    </row>
    <row r="1009" spans="87:87" ht="12.75" customHeight="1" x14ac:dyDescent="0.2">
      <c r="CI1009" s="108"/>
    </row>
    <row r="1010" spans="87:87" ht="12.75" customHeight="1" x14ac:dyDescent="0.2">
      <c r="CI1010" s="108"/>
    </row>
    <row r="1011" spans="87:87" ht="12.75" customHeight="1" x14ac:dyDescent="0.2">
      <c r="CI1011" s="108"/>
    </row>
    <row r="1012" spans="87:87" ht="12.75" customHeight="1" x14ac:dyDescent="0.2">
      <c r="CI1012" s="108"/>
    </row>
    <row r="1013" spans="87:87" ht="12.75" customHeight="1" x14ac:dyDescent="0.2">
      <c r="CI1013" s="108"/>
    </row>
    <row r="1014" spans="87:87" ht="12.75" customHeight="1" x14ac:dyDescent="0.2">
      <c r="CI1014" s="108"/>
    </row>
    <row r="1015" spans="87:87" ht="12.75" customHeight="1" x14ac:dyDescent="0.2">
      <c r="CI1015" s="108"/>
    </row>
    <row r="1016" spans="87:87" ht="12.75" customHeight="1" x14ac:dyDescent="0.2">
      <c r="CI1016" s="108"/>
    </row>
    <row r="1017" spans="87:87" ht="12.75" customHeight="1" x14ac:dyDescent="0.2">
      <c r="CI1017" s="108"/>
    </row>
    <row r="1018" spans="87:87" ht="12.75" customHeight="1" x14ac:dyDescent="0.2">
      <c r="CI1018" s="108"/>
    </row>
    <row r="1019" spans="87:87" ht="12.75" customHeight="1" x14ac:dyDescent="0.2">
      <c r="CI1019" s="108"/>
    </row>
    <row r="1020" spans="87:87" ht="12.75" customHeight="1" x14ac:dyDescent="0.2">
      <c r="CI1020" s="108"/>
    </row>
    <row r="1021" spans="87:87" ht="12.75" customHeight="1" x14ac:dyDescent="0.2">
      <c r="CI1021" s="108"/>
    </row>
    <row r="1022" spans="87:87" ht="12.75" customHeight="1" x14ac:dyDescent="0.2">
      <c r="CI1022" s="108"/>
    </row>
    <row r="1023" spans="87:87" ht="12.75" customHeight="1" x14ac:dyDescent="0.2">
      <c r="CI1023" s="108"/>
    </row>
    <row r="1024" spans="87:87" ht="12.75" customHeight="1" x14ac:dyDescent="0.2">
      <c r="CI1024" s="108"/>
    </row>
    <row r="1025" spans="87:87" ht="12.75" customHeight="1" x14ac:dyDescent="0.2">
      <c r="CI1025" s="108"/>
    </row>
    <row r="1026" spans="87:87" ht="12.75" customHeight="1" x14ac:dyDescent="0.2">
      <c r="CI1026" s="108"/>
    </row>
    <row r="1027" spans="87:87" ht="12.75" customHeight="1" x14ac:dyDescent="0.2">
      <c r="CI1027" s="108"/>
    </row>
    <row r="1028" spans="87:87" ht="12.75" customHeight="1" x14ac:dyDescent="0.2">
      <c r="CI1028" s="108"/>
    </row>
    <row r="1029" spans="87:87" ht="12.75" customHeight="1" x14ac:dyDescent="0.2">
      <c r="CI1029" s="108"/>
    </row>
    <row r="1030" spans="87:87" ht="12.75" customHeight="1" x14ac:dyDescent="0.2">
      <c r="CI1030" s="108"/>
    </row>
    <row r="1031" spans="87:87" ht="12.75" customHeight="1" x14ac:dyDescent="0.2">
      <c r="CI1031" s="108"/>
    </row>
    <row r="1032" spans="87:87" ht="12.75" customHeight="1" x14ac:dyDescent="0.2">
      <c r="CI1032" s="108"/>
    </row>
    <row r="1033" spans="87:87" ht="12.75" customHeight="1" x14ac:dyDescent="0.2">
      <c r="CI1033" s="108"/>
    </row>
    <row r="1034" spans="87:87" ht="12.75" customHeight="1" x14ac:dyDescent="0.2">
      <c r="CI1034" s="108"/>
    </row>
    <row r="1035" spans="87:87" ht="12.75" customHeight="1" x14ac:dyDescent="0.2">
      <c r="CI1035" s="108"/>
    </row>
    <row r="1036" spans="87:87" ht="12.75" customHeight="1" x14ac:dyDescent="0.2">
      <c r="CI1036" s="108"/>
    </row>
    <row r="1037" spans="87:87" ht="12.75" customHeight="1" x14ac:dyDescent="0.2">
      <c r="CI1037" s="108"/>
    </row>
    <row r="1038" spans="87:87" ht="12.75" customHeight="1" x14ac:dyDescent="0.2">
      <c r="CI1038" s="108"/>
    </row>
    <row r="1039" spans="87:87" ht="12.75" customHeight="1" x14ac:dyDescent="0.2">
      <c r="CI1039" s="108"/>
    </row>
    <row r="1040" spans="87:87" ht="12.75" customHeight="1" x14ac:dyDescent="0.2">
      <c r="CI1040" s="108"/>
    </row>
    <row r="1041" spans="87:87" ht="12.75" customHeight="1" x14ac:dyDescent="0.2">
      <c r="CI1041" s="108"/>
    </row>
  </sheetData>
  <conditionalFormatting sqref="AB33:AG524">
    <cfRule type="cellIs" dxfId="0" priority="3" operator="lessThan">
      <formula>0</formula>
    </cfRule>
  </conditionalFormatting>
  <pageMargins left="0.7" right="0.7" top="0.75" bottom="0.75" header="0.3" footer="0.3"/>
  <pageSetup orientation="portrait" horizontalDpi="4294967293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94"/>
  <sheetViews>
    <sheetView workbookViewId="0">
      <selection activeCell="T3" sqref="T3"/>
    </sheetView>
  </sheetViews>
  <sheetFormatPr defaultColWidth="15.28515625" defaultRowHeight="12" x14ac:dyDescent="0.2"/>
  <cols>
    <col min="1" max="16384" width="15.28515625" style="130"/>
  </cols>
  <sheetData>
    <row r="1" spans="1:19" x14ac:dyDescent="0.2">
      <c r="A1" s="130" t="s">
        <v>87</v>
      </c>
      <c r="E1" s="130" t="s">
        <v>69</v>
      </c>
      <c r="I1" s="130" t="s">
        <v>70</v>
      </c>
      <c r="M1" s="130" t="s">
        <v>71</v>
      </c>
      <c r="Q1" s="130" t="s">
        <v>88</v>
      </c>
    </row>
    <row r="2" spans="1:19" x14ac:dyDescent="0.2">
      <c r="A2" s="130" t="s">
        <v>6</v>
      </c>
      <c r="B2" s="130" t="s">
        <v>25</v>
      </c>
      <c r="C2" s="131" t="s">
        <v>26</v>
      </c>
      <c r="E2" s="130" t="s">
        <v>6</v>
      </c>
      <c r="F2" s="130" t="s">
        <v>25</v>
      </c>
      <c r="I2" s="130" t="s">
        <v>6</v>
      </c>
      <c r="J2" s="130" t="s">
        <v>25</v>
      </c>
      <c r="M2" s="130" t="s">
        <v>6</v>
      </c>
      <c r="N2" s="130" t="s">
        <v>25</v>
      </c>
      <c r="Q2" s="130" t="s">
        <v>6</v>
      </c>
      <c r="R2" s="130" t="s">
        <v>25</v>
      </c>
    </row>
    <row r="3" spans="1:19" x14ac:dyDescent="0.2">
      <c r="A3" s="132">
        <v>39293</v>
      </c>
      <c r="B3" s="130">
        <v>1433.0600589999999</v>
      </c>
      <c r="C3" s="133">
        <f>(B4-$B$3)/$B$3</f>
        <v>1.436084682616923E-2</v>
      </c>
      <c r="E3" s="132">
        <v>39293</v>
      </c>
      <c r="F3" s="130">
        <v>16979.859375</v>
      </c>
      <c r="G3" s="133">
        <f t="shared" ref="G3:G66" si="0">(F4-$F$3)/$F$3</f>
        <v>-1.270738032834867E-2</v>
      </c>
      <c r="I3" s="132">
        <v>39293</v>
      </c>
      <c r="J3" s="130">
        <v>14534.299805000001</v>
      </c>
      <c r="K3" s="133">
        <f t="shared" ref="K3:K66" si="1">(J4-$J$3)/$J$3</f>
        <v>-5.5317019105621335E-3</v>
      </c>
      <c r="M3" s="132">
        <v>42003</v>
      </c>
      <c r="N3" s="130">
        <v>17832.990234000001</v>
      </c>
      <c r="O3" s="134">
        <f t="shared" ref="O3:O34" si="2">(N4-$N$3)/$N$3</f>
        <v>-5.3620336099154259E-3</v>
      </c>
      <c r="Q3" s="132">
        <v>39293</v>
      </c>
      <c r="R3" s="130">
        <v>4.7</v>
      </c>
      <c r="S3" s="134">
        <f t="shared" ref="S3:S66" si="3">(R4-$R$3)/$R$3</f>
        <v>1.6170212765957367E-2</v>
      </c>
    </row>
    <row r="4" spans="1:19" x14ac:dyDescent="0.2">
      <c r="A4" s="132">
        <v>39300</v>
      </c>
      <c r="B4" s="130">
        <v>1453.6400149999999</v>
      </c>
      <c r="C4" s="133">
        <f t="shared" ref="C4:C67" si="4">(B5-$B$3)/$B$3</f>
        <v>8.9876777453331991E-3</v>
      </c>
      <c r="E4" s="132">
        <v>39300</v>
      </c>
      <c r="F4" s="130">
        <v>16764.089843999998</v>
      </c>
      <c r="G4" s="133">
        <f t="shared" si="0"/>
        <v>-0.10048255697052849</v>
      </c>
      <c r="I4" s="132">
        <v>39300</v>
      </c>
      <c r="J4" s="130">
        <v>14453.900390999999</v>
      </c>
      <c r="K4" s="133">
        <f t="shared" si="1"/>
        <v>-2.0420646951144997E-2</v>
      </c>
      <c r="M4" s="132">
        <v>42009</v>
      </c>
      <c r="N4" s="130">
        <v>17737.369140999999</v>
      </c>
      <c r="O4" s="134">
        <f t="shared" si="2"/>
        <v>-1.8023893793604424E-2</v>
      </c>
      <c r="Q4" s="132">
        <v>39300</v>
      </c>
      <c r="R4" s="130">
        <v>4.7759999999999998</v>
      </c>
      <c r="S4" s="134">
        <f t="shared" si="3"/>
        <v>-5.7446808510638585E-3</v>
      </c>
    </row>
    <row r="5" spans="1:19" x14ac:dyDescent="0.2">
      <c r="A5" s="132">
        <v>39307</v>
      </c>
      <c r="B5" s="130">
        <v>1445.9399410000001</v>
      </c>
      <c r="C5" s="133">
        <f t="shared" si="4"/>
        <v>3.2315418819442589E-2</v>
      </c>
      <c r="E5" s="132">
        <v>39307</v>
      </c>
      <c r="F5" s="130">
        <v>15273.679688</v>
      </c>
      <c r="G5" s="133">
        <f t="shared" si="0"/>
        <v>-4.3044505367112344E-2</v>
      </c>
      <c r="I5" s="132">
        <v>39307</v>
      </c>
      <c r="J5" s="130">
        <v>14237.5</v>
      </c>
      <c r="K5" s="133">
        <f t="shared" si="1"/>
        <v>-1.375363221358852E-2</v>
      </c>
      <c r="M5" s="132">
        <v>42016</v>
      </c>
      <c r="N5" s="130">
        <v>17511.570312</v>
      </c>
      <c r="O5" s="134">
        <f t="shared" si="2"/>
        <v>-8.9940398606960844E-3</v>
      </c>
      <c r="Q5" s="132">
        <v>39307</v>
      </c>
      <c r="R5" s="130">
        <v>4.673</v>
      </c>
      <c r="S5" s="134">
        <f t="shared" si="3"/>
        <v>-1.4255319148936206E-2</v>
      </c>
    </row>
    <row r="6" spans="1:19" x14ac:dyDescent="0.2">
      <c r="A6" s="132">
        <v>39314</v>
      </c>
      <c r="B6" s="130">
        <v>1479.369995</v>
      </c>
      <c r="C6" s="133">
        <f t="shared" si="4"/>
        <v>2.8561211194847856E-2</v>
      </c>
      <c r="E6" s="132">
        <v>39314</v>
      </c>
      <c r="F6" s="130">
        <v>16248.969727</v>
      </c>
      <c r="G6" s="133">
        <f t="shared" si="0"/>
        <v>-2.4191574378100628E-2</v>
      </c>
      <c r="I6" s="132">
        <v>39314</v>
      </c>
      <c r="J6" s="130">
        <v>14334.400390999999</v>
      </c>
      <c r="K6" s="133">
        <f t="shared" si="1"/>
        <v>-3.7497506402923686E-3</v>
      </c>
      <c r="M6" s="132">
        <v>42024</v>
      </c>
      <c r="N6" s="130">
        <v>17672.599609000001</v>
      </c>
      <c r="O6" s="134">
        <f t="shared" si="2"/>
        <v>-3.74609645513252E-2</v>
      </c>
      <c r="Q6" s="132">
        <v>39314</v>
      </c>
      <c r="R6" s="130">
        <v>4.633</v>
      </c>
      <c r="S6" s="134">
        <f t="shared" si="3"/>
        <v>-3.4680851063829843E-2</v>
      </c>
    </row>
    <row r="7" spans="1:19" x14ac:dyDescent="0.2">
      <c r="A7" s="132">
        <v>39321</v>
      </c>
      <c r="B7" s="130">
        <v>1473.98999</v>
      </c>
      <c r="C7" s="133">
        <f t="shared" si="4"/>
        <v>1.4298067880210201E-2</v>
      </c>
      <c r="E7" s="132">
        <v>39321</v>
      </c>
      <c r="F7" s="130">
        <v>16569.089843999998</v>
      </c>
      <c r="G7" s="133">
        <f t="shared" si="0"/>
        <v>-5.0512739832393343E-2</v>
      </c>
      <c r="I7" s="132">
        <v>39321</v>
      </c>
      <c r="J7" s="130">
        <v>14479.799805000001</v>
      </c>
      <c r="K7" s="133">
        <f t="shared" si="1"/>
        <v>-4.5471706436979016E-2</v>
      </c>
      <c r="M7" s="132">
        <v>42030</v>
      </c>
      <c r="N7" s="130">
        <v>17164.949218999998</v>
      </c>
      <c r="O7" s="134">
        <f t="shared" si="2"/>
        <v>-4.8792557422094483E-4</v>
      </c>
      <c r="Q7" s="132">
        <v>39321</v>
      </c>
      <c r="R7" s="130">
        <v>4.5369999999999999</v>
      </c>
      <c r="S7" s="134">
        <f t="shared" si="3"/>
        <v>-7.0638297872340397E-2</v>
      </c>
    </row>
    <row r="8" spans="1:19" x14ac:dyDescent="0.2">
      <c r="A8" s="132">
        <v>39329</v>
      </c>
      <c r="B8" s="130">
        <v>1453.5500489999999</v>
      </c>
      <c r="C8" s="133">
        <f t="shared" si="4"/>
        <v>3.5720722713966931E-2</v>
      </c>
      <c r="E8" s="132">
        <v>39328</v>
      </c>
      <c r="F8" s="130">
        <v>16122.160156</v>
      </c>
      <c r="G8" s="133">
        <f t="shared" si="0"/>
        <v>-5.0202974840597048E-2</v>
      </c>
      <c r="I8" s="132">
        <v>39328</v>
      </c>
      <c r="J8" s="130">
        <v>13873.400390999999</v>
      </c>
      <c r="K8" s="133">
        <f t="shared" si="1"/>
        <v>-4.6324887612981265E-2</v>
      </c>
      <c r="M8" s="132">
        <v>42037</v>
      </c>
      <c r="N8" s="130">
        <v>17824.289062</v>
      </c>
      <c r="O8" s="134">
        <f t="shared" si="2"/>
        <v>1.0450259466003137E-2</v>
      </c>
      <c r="Q8" s="132">
        <v>39329</v>
      </c>
      <c r="R8" s="130">
        <v>4.3680000000000003</v>
      </c>
      <c r="S8" s="134">
        <f t="shared" si="3"/>
        <v>-5.0638297872340518E-2</v>
      </c>
    </row>
    <row r="9" spans="1:19" x14ac:dyDescent="0.2">
      <c r="A9" s="132">
        <v>39335</v>
      </c>
      <c r="B9" s="130">
        <v>1484.25</v>
      </c>
      <c r="C9" s="133">
        <f t="shared" si="4"/>
        <v>6.4679732309809695E-2</v>
      </c>
      <c r="E9" s="132">
        <v>39335</v>
      </c>
      <c r="F9" s="130">
        <v>16127.419921999999</v>
      </c>
      <c r="G9" s="133">
        <f t="shared" si="0"/>
        <v>-3.9296498767381595E-2</v>
      </c>
      <c r="I9" s="132">
        <v>39335</v>
      </c>
      <c r="J9" s="130">
        <v>13861</v>
      </c>
      <c r="K9" s="133">
        <f t="shared" si="1"/>
        <v>-5.7588048356623104E-3</v>
      </c>
      <c r="M9" s="132">
        <v>42044</v>
      </c>
      <c r="N9" s="130">
        <v>18019.349609000001</v>
      </c>
      <c r="O9" s="134">
        <f t="shared" si="2"/>
        <v>1.7240474814696087E-2</v>
      </c>
      <c r="Q9" s="132">
        <v>39335</v>
      </c>
      <c r="R9" s="130">
        <v>4.4619999999999997</v>
      </c>
      <c r="S9" s="134">
        <f t="shared" si="3"/>
        <v>-1.4468085106383085E-2</v>
      </c>
    </row>
    <row r="10" spans="1:19" x14ac:dyDescent="0.2">
      <c r="A10" s="132">
        <v>39342</v>
      </c>
      <c r="B10" s="130">
        <v>1525.75</v>
      </c>
      <c r="C10" s="133">
        <f t="shared" si="4"/>
        <v>6.5377539769950491E-2</v>
      </c>
      <c r="E10" s="132">
        <v>39343</v>
      </c>
      <c r="F10" s="130">
        <v>16312.610352</v>
      </c>
      <c r="G10" s="133">
        <f t="shared" si="0"/>
        <v>-1.1435308014734424E-2</v>
      </c>
      <c r="I10" s="132">
        <v>39342</v>
      </c>
      <c r="J10" s="130">
        <v>14450.599609000001</v>
      </c>
      <c r="K10" s="133">
        <f t="shared" si="1"/>
        <v>2.903490059113958E-3</v>
      </c>
      <c r="M10" s="132">
        <v>42052</v>
      </c>
      <c r="N10" s="130">
        <v>18140.439452999999</v>
      </c>
      <c r="O10" s="134">
        <f t="shared" si="2"/>
        <v>1.6806434651019921E-2</v>
      </c>
      <c r="Q10" s="132">
        <v>39342</v>
      </c>
      <c r="R10" s="130">
        <v>4.6319999999999997</v>
      </c>
      <c r="S10" s="134">
        <f t="shared" si="3"/>
        <v>-2.5744680851063923E-2</v>
      </c>
    </row>
    <row r="11" spans="1:19" x14ac:dyDescent="0.2">
      <c r="A11" s="132">
        <v>39349</v>
      </c>
      <c r="B11" s="130">
        <v>1526.75</v>
      </c>
      <c r="C11" s="133">
        <f t="shared" si="4"/>
        <v>8.6897898115238792E-2</v>
      </c>
      <c r="E11" s="132">
        <v>39350</v>
      </c>
      <c r="F11" s="130">
        <v>16785.689452999999</v>
      </c>
      <c r="G11" s="133">
        <f t="shared" si="0"/>
        <v>5.0165131005391397E-3</v>
      </c>
      <c r="I11" s="132">
        <v>39349</v>
      </c>
      <c r="J11" s="130">
        <v>14576.5</v>
      </c>
      <c r="K11" s="133">
        <f t="shared" si="1"/>
        <v>2.4617615488907979E-2</v>
      </c>
      <c r="M11" s="132">
        <v>42058</v>
      </c>
      <c r="N11" s="130">
        <v>18132.699218999998</v>
      </c>
      <c r="O11" s="134">
        <f t="shared" si="2"/>
        <v>1.3339918144879845E-3</v>
      </c>
      <c r="Q11" s="132">
        <v>39349</v>
      </c>
      <c r="R11" s="130">
        <v>4.5789999999999997</v>
      </c>
      <c r="S11" s="134">
        <f t="shared" si="3"/>
        <v>-1.2765957446808616E-2</v>
      </c>
    </row>
    <row r="12" spans="1:19" x14ac:dyDescent="0.2">
      <c r="A12" s="132">
        <v>39356</v>
      </c>
      <c r="B12" s="130">
        <v>1557.589966</v>
      </c>
      <c r="C12" s="133">
        <f t="shared" si="4"/>
        <v>8.9835725440450667E-2</v>
      </c>
      <c r="E12" s="132">
        <v>39356</v>
      </c>
      <c r="F12" s="130">
        <v>17065.039062</v>
      </c>
      <c r="G12" s="133">
        <f t="shared" si="0"/>
        <v>2.0689838428064187E-2</v>
      </c>
      <c r="I12" s="132">
        <v>39356</v>
      </c>
      <c r="J12" s="130">
        <v>14892.099609000001</v>
      </c>
      <c r="K12" s="133">
        <f t="shared" si="1"/>
        <v>5.0019609458578938E-2</v>
      </c>
      <c r="M12" s="132">
        <v>42065</v>
      </c>
      <c r="N12" s="130">
        <v>17856.779297000001</v>
      </c>
      <c r="O12" s="134">
        <f t="shared" si="2"/>
        <v>-4.6924091754650277E-3</v>
      </c>
      <c r="Q12" s="132">
        <v>39356</v>
      </c>
      <c r="R12" s="130">
        <v>4.6399999999999997</v>
      </c>
      <c r="S12" s="134">
        <f t="shared" si="3"/>
        <v>-2.7659574468084894E-3</v>
      </c>
    </row>
    <row r="13" spans="1:19" x14ac:dyDescent="0.2">
      <c r="A13" s="132">
        <v>39363</v>
      </c>
      <c r="B13" s="130">
        <v>1561.8000489999999</v>
      </c>
      <c r="C13" s="133">
        <f t="shared" si="4"/>
        <v>4.7150812400110355E-2</v>
      </c>
      <c r="E13" s="132">
        <v>39364</v>
      </c>
      <c r="F13" s="130">
        <v>17331.169922000001</v>
      </c>
      <c r="G13" s="133">
        <f t="shared" si="0"/>
        <v>-9.7462664645890668E-3</v>
      </c>
      <c r="I13" s="132">
        <v>39363</v>
      </c>
      <c r="J13" s="130">
        <v>15261.299805000001</v>
      </c>
      <c r="K13" s="133">
        <f t="shared" si="1"/>
        <v>6.848629816054623E-2</v>
      </c>
      <c r="M13" s="132">
        <v>42072</v>
      </c>
      <c r="N13" s="130">
        <v>17749.310547000001</v>
      </c>
      <c r="O13" s="134">
        <f t="shared" si="2"/>
        <v>1.6523317353598143E-2</v>
      </c>
      <c r="Q13" s="132">
        <v>39363</v>
      </c>
      <c r="R13" s="130">
        <v>4.6870000000000003</v>
      </c>
      <c r="S13" s="134">
        <f t="shared" si="3"/>
        <v>-6.3617021276595825E-2</v>
      </c>
    </row>
    <row r="14" spans="1:19" x14ac:dyDescent="0.2">
      <c r="A14" s="132">
        <v>39370</v>
      </c>
      <c r="B14" s="130">
        <v>1500.630005</v>
      </c>
      <c r="C14" s="133">
        <f t="shared" si="4"/>
        <v>7.1329857641367775E-2</v>
      </c>
      <c r="E14" s="132">
        <v>39370</v>
      </c>
      <c r="F14" s="130">
        <v>16814.369140999999</v>
      </c>
      <c r="G14" s="133">
        <f t="shared" si="0"/>
        <v>-2.7928883598307138E-2</v>
      </c>
      <c r="I14" s="132">
        <v>39370</v>
      </c>
      <c r="J14" s="130">
        <v>15529.700194999999</v>
      </c>
      <c r="K14" s="133">
        <f t="shared" si="1"/>
        <v>7.3591476737808942E-2</v>
      </c>
      <c r="M14" s="132">
        <v>42079</v>
      </c>
      <c r="N14" s="130">
        <v>18127.650390999999</v>
      </c>
      <c r="O14" s="134">
        <f t="shared" si="2"/>
        <v>-6.7476108280808836E-3</v>
      </c>
      <c r="Q14" s="132">
        <v>39370</v>
      </c>
      <c r="R14" s="130">
        <v>4.4009999999999998</v>
      </c>
      <c r="S14" s="134">
        <f t="shared" si="3"/>
        <v>-6.6170212765957429E-2</v>
      </c>
    </row>
    <row r="15" spans="1:19" x14ac:dyDescent="0.2">
      <c r="A15" s="132">
        <v>39377</v>
      </c>
      <c r="B15" s="130">
        <v>1535.280029</v>
      </c>
      <c r="C15" s="133">
        <f t="shared" si="4"/>
        <v>5.3445048948922054E-2</v>
      </c>
      <c r="E15" s="132">
        <v>39377</v>
      </c>
      <c r="F15" s="130">
        <v>16505.630859000001</v>
      </c>
      <c r="G15" s="133">
        <f t="shared" si="0"/>
        <v>-2.7231020928287383E-2</v>
      </c>
      <c r="I15" s="132">
        <v>39377</v>
      </c>
      <c r="J15" s="130">
        <v>15603.900390999999</v>
      </c>
      <c r="K15" s="133">
        <f t="shared" si="1"/>
        <v>8.8714310788912398E-2</v>
      </c>
      <c r="M15" s="132">
        <v>42086</v>
      </c>
      <c r="N15" s="130">
        <v>17712.660156000002</v>
      </c>
      <c r="O15" s="134">
        <f t="shared" si="2"/>
        <v>-3.911290203423996E-3</v>
      </c>
      <c r="Q15" s="132">
        <v>39377</v>
      </c>
      <c r="R15" s="130">
        <v>4.3890000000000002</v>
      </c>
      <c r="S15" s="134">
        <f t="shared" si="3"/>
        <v>-8.7021276595744643E-2</v>
      </c>
    </row>
    <row r="16" spans="1:19" x14ac:dyDescent="0.2">
      <c r="A16" s="132">
        <v>39384</v>
      </c>
      <c r="B16" s="130">
        <v>1509.650024</v>
      </c>
      <c r="C16" s="133">
        <f t="shared" si="4"/>
        <v>1.4402670614100303E-2</v>
      </c>
      <c r="E16" s="132">
        <v>39384</v>
      </c>
      <c r="F16" s="130">
        <v>16517.480468999998</v>
      </c>
      <c r="G16" s="133">
        <f t="shared" si="0"/>
        <v>-8.2240931574264042E-2</v>
      </c>
      <c r="I16" s="132">
        <v>39384</v>
      </c>
      <c r="J16" s="130">
        <v>15823.700194999999</v>
      </c>
      <c r="K16" s="133">
        <f t="shared" si="1"/>
        <v>8.2350055115021678E-2</v>
      </c>
      <c r="M16" s="132">
        <v>42093</v>
      </c>
      <c r="N16" s="130">
        <v>17763.240234000001</v>
      </c>
      <c r="O16" s="134">
        <f t="shared" si="2"/>
        <v>1.2598008188871553E-2</v>
      </c>
      <c r="Q16" s="132">
        <v>39384</v>
      </c>
      <c r="R16" s="130">
        <v>4.2910000000000004</v>
      </c>
      <c r="S16" s="134">
        <f t="shared" si="3"/>
        <v>-0.10106382978723415</v>
      </c>
    </row>
    <row r="17" spans="1:19" x14ac:dyDescent="0.2">
      <c r="A17" s="132">
        <v>39391</v>
      </c>
      <c r="B17" s="130">
        <v>1453.6999510000001</v>
      </c>
      <c r="C17" s="133">
        <f t="shared" si="4"/>
        <v>1.7919647427700813E-2</v>
      </c>
      <c r="E17" s="132">
        <v>39391</v>
      </c>
      <c r="F17" s="130">
        <v>15583.419921999999</v>
      </c>
      <c r="G17" s="133">
        <f t="shared" si="0"/>
        <v>-0.10749494343206245</v>
      </c>
      <c r="I17" s="132">
        <v>39391</v>
      </c>
      <c r="J17" s="130">
        <v>15731.200194999999</v>
      </c>
      <c r="K17" s="133">
        <f t="shared" si="1"/>
        <v>8.4950786179272667E-2</v>
      </c>
      <c r="M17" s="132">
        <v>42100</v>
      </c>
      <c r="N17" s="130">
        <v>18057.650390999999</v>
      </c>
      <c r="O17" s="134">
        <f t="shared" si="2"/>
        <v>-3.7511673097005791E-4</v>
      </c>
      <c r="Q17" s="132">
        <v>39391</v>
      </c>
      <c r="R17" s="130">
        <v>4.2249999999999996</v>
      </c>
      <c r="S17" s="134">
        <f t="shared" si="3"/>
        <v>-0.11702127659574464</v>
      </c>
    </row>
    <row r="18" spans="1:19" x14ac:dyDescent="0.2">
      <c r="A18" s="132">
        <v>39398</v>
      </c>
      <c r="B18" s="130">
        <v>1458.73999</v>
      </c>
      <c r="C18" s="133">
        <f t="shared" si="4"/>
        <v>5.3311736322700382E-3</v>
      </c>
      <c r="E18" s="132">
        <v>39398</v>
      </c>
      <c r="F18" s="130">
        <v>15154.610352</v>
      </c>
      <c r="G18" s="133">
        <f t="shared" si="0"/>
        <v>-0.12315118740493103</v>
      </c>
      <c r="I18" s="132">
        <v>39398</v>
      </c>
      <c r="J18" s="130">
        <v>15769</v>
      </c>
      <c r="K18" s="133">
        <f t="shared" si="1"/>
        <v>5.9025918104762723E-2</v>
      </c>
      <c r="M18" s="132">
        <v>42107</v>
      </c>
      <c r="N18" s="130">
        <v>17826.300781000002</v>
      </c>
      <c r="O18" s="134">
        <f t="shared" si="2"/>
        <v>1.3859167069400819E-2</v>
      </c>
      <c r="Q18" s="132">
        <v>39398</v>
      </c>
      <c r="R18" s="130">
        <v>4.1500000000000004</v>
      </c>
      <c r="S18" s="134">
        <f t="shared" si="3"/>
        <v>-0.14638297872340439</v>
      </c>
    </row>
    <row r="19" spans="1:19" x14ac:dyDescent="0.2">
      <c r="A19" s="132">
        <v>39405</v>
      </c>
      <c r="B19" s="130">
        <v>1440.6999510000001</v>
      </c>
      <c r="C19" s="133">
        <f t="shared" si="4"/>
        <v>3.3550551980040942E-2</v>
      </c>
      <c r="E19" s="132">
        <v>39405</v>
      </c>
      <c r="F19" s="130">
        <v>14888.769531</v>
      </c>
      <c r="G19" s="133">
        <f t="shared" si="0"/>
        <v>-7.6513557875092883E-2</v>
      </c>
      <c r="I19" s="132">
        <v>39405</v>
      </c>
      <c r="J19" s="130">
        <v>15392.200194999999</v>
      </c>
      <c r="K19" s="133">
        <f t="shared" si="1"/>
        <v>8.4324707928370587E-2</v>
      </c>
      <c r="M19" s="132">
        <v>42114</v>
      </c>
      <c r="N19" s="130">
        <v>18080.140625</v>
      </c>
      <c r="O19" s="134">
        <f t="shared" si="2"/>
        <v>1.0714429296086844E-2</v>
      </c>
      <c r="Q19" s="132">
        <v>39405</v>
      </c>
      <c r="R19" s="130">
        <v>4.0119999999999996</v>
      </c>
      <c r="S19" s="134">
        <f t="shared" si="3"/>
        <v>-0.15489361702127663</v>
      </c>
    </row>
    <row r="20" spans="1:19" x14ac:dyDescent="0.2">
      <c r="A20" s="132">
        <v>39412</v>
      </c>
      <c r="B20" s="130">
        <v>1481.1400149999999</v>
      </c>
      <c r="C20" s="133">
        <f t="shared" si="4"/>
        <v>4.9962996700894088E-2</v>
      </c>
      <c r="E20" s="132">
        <v>39412</v>
      </c>
      <c r="F20" s="130">
        <v>15680.669921999999</v>
      </c>
      <c r="G20" s="133">
        <f t="shared" si="0"/>
        <v>-6.0276662803634064E-2</v>
      </c>
      <c r="I20" s="132">
        <v>39412</v>
      </c>
      <c r="J20" s="130">
        <v>15759.900390999999</v>
      </c>
      <c r="K20" s="133">
        <f t="shared" si="1"/>
        <v>8.84321791379203E-2</v>
      </c>
      <c r="M20" s="132">
        <v>42121</v>
      </c>
      <c r="N20" s="130">
        <v>18024.060547000001</v>
      </c>
      <c r="O20" s="134">
        <f t="shared" si="2"/>
        <v>2.0081833517590162E-2</v>
      </c>
      <c r="Q20" s="132">
        <v>39412</v>
      </c>
      <c r="R20" s="130">
        <v>3.972</v>
      </c>
      <c r="S20" s="134">
        <f t="shared" si="3"/>
        <v>-0.12340425531914895</v>
      </c>
    </row>
    <row r="21" spans="1:19" x14ac:dyDescent="0.2">
      <c r="A21" s="132">
        <v>39419</v>
      </c>
      <c r="B21" s="130">
        <v>1504.660034</v>
      </c>
      <c r="C21" s="133">
        <f t="shared" si="4"/>
        <v>2.4346426921106553E-2</v>
      </c>
      <c r="E21" s="132">
        <v>39419</v>
      </c>
      <c r="F21" s="130">
        <v>15956.370117</v>
      </c>
      <c r="G21" s="133">
        <f t="shared" si="0"/>
        <v>-8.6299278258893164E-2</v>
      </c>
      <c r="I21" s="132">
        <v>39419</v>
      </c>
      <c r="J21" s="130">
        <v>15819.599609000001</v>
      </c>
      <c r="K21" s="133">
        <f t="shared" si="1"/>
        <v>7.1651225306481062E-2</v>
      </c>
      <c r="M21" s="132">
        <v>42128</v>
      </c>
      <c r="N21" s="130">
        <v>18191.109375</v>
      </c>
      <c r="O21" s="134">
        <f t="shared" si="2"/>
        <v>2.4649276830866242E-2</v>
      </c>
      <c r="Q21" s="132">
        <v>39419</v>
      </c>
      <c r="R21" s="130">
        <v>4.12</v>
      </c>
      <c r="S21" s="134">
        <f t="shared" si="3"/>
        <v>-9.957446808510638E-2</v>
      </c>
    </row>
    <row r="22" spans="1:19" x14ac:dyDescent="0.2">
      <c r="A22" s="132">
        <v>39426</v>
      </c>
      <c r="B22" s="130">
        <v>1467.9499510000001</v>
      </c>
      <c r="C22" s="133">
        <f t="shared" si="4"/>
        <v>3.586723506610557E-2</v>
      </c>
      <c r="E22" s="132">
        <v>39426</v>
      </c>
      <c r="F22" s="130">
        <v>15514.509765999999</v>
      </c>
      <c r="G22" s="133">
        <f t="shared" si="0"/>
        <v>-0.10146487888684295</v>
      </c>
      <c r="I22" s="132">
        <v>39426</v>
      </c>
      <c r="J22" s="130">
        <v>15575.700194999999</v>
      </c>
      <c r="K22" s="133">
        <f t="shared" si="1"/>
        <v>5.1946086851756668E-2</v>
      </c>
      <c r="M22" s="132">
        <v>42135</v>
      </c>
      <c r="N22" s="130">
        <v>18272.560547000001</v>
      </c>
      <c r="O22" s="134">
        <f t="shared" si="2"/>
        <v>2.2375905092978751E-2</v>
      </c>
      <c r="Q22" s="132">
        <v>39426</v>
      </c>
      <c r="R22" s="130">
        <v>4.2320000000000002</v>
      </c>
      <c r="S22" s="134">
        <f t="shared" si="3"/>
        <v>-0.11319148936170213</v>
      </c>
    </row>
    <row r="23" spans="1:19" x14ac:dyDescent="0.2">
      <c r="A23" s="132">
        <v>39433</v>
      </c>
      <c r="B23" s="130">
        <v>1484.459961</v>
      </c>
      <c r="C23" s="133">
        <f t="shared" si="4"/>
        <v>3.1701344765481407E-2</v>
      </c>
      <c r="E23" s="132">
        <v>39433</v>
      </c>
      <c r="F23" s="130">
        <v>15257</v>
      </c>
      <c r="G23" s="133">
        <f t="shared" si="0"/>
        <v>-0.13477433284102214</v>
      </c>
      <c r="I23" s="132">
        <v>39433</v>
      </c>
      <c r="J23" s="130">
        <v>15289.299805000001</v>
      </c>
      <c r="K23" s="133">
        <f t="shared" si="1"/>
        <v>4.458419109925605E-2</v>
      </c>
      <c r="M23" s="132">
        <v>42142</v>
      </c>
      <c r="N23" s="130">
        <v>18232.019531000002</v>
      </c>
      <c r="O23" s="134">
        <f t="shared" si="2"/>
        <v>9.9640863180208809E-3</v>
      </c>
      <c r="Q23" s="132">
        <v>39433</v>
      </c>
      <c r="R23" s="130">
        <v>4.1680000000000001</v>
      </c>
      <c r="S23" s="134">
        <f t="shared" si="3"/>
        <v>-0.12851063829787235</v>
      </c>
    </row>
    <row r="24" spans="1:19" x14ac:dyDescent="0.2">
      <c r="A24" s="132">
        <v>39440</v>
      </c>
      <c r="B24" s="130">
        <v>1478.48999</v>
      </c>
      <c r="C24" s="133">
        <f t="shared" si="4"/>
        <v>-1.4954051552419918E-2</v>
      </c>
      <c r="E24" s="132">
        <v>39441</v>
      </c>
      <c r="F24" s="130">
        <v>14691.410156</v>
      </c>
      <c r="G24" s="133">
        <f t="shared" si="0"/>
        <v>-0.16896896921444618</v>
      </c>
      <c r="I24" s="132">
        <v>39443</v>
      </c>
      <c r="J24" s="130">
        <v>15182.299805000001</v>
      </c>
      <c r="K24" s="133">
        <f t="shared" si="1"/>
        <v>4.6785879548602027E-3</v>
      </c>
      <c r="M24" s="132">
        <v>42150</v>
      </c>
      <c r="N24" s="130">
        <v>18010.679688</v>
      </c>
      <c r="O24" s="134">
        <f t="shared" si="2"/>
        <v>9.2360864800995019E-4</v>
      </c>
      <c r="Q24" s="132">
        <v>39440</v>
      </c>
      <c r="R24" s="130">
        <v>4.0960000000000001</v>
      </c>
      <c r="S24" s="134">
        <f t="shared" si="3"/>
        <v>-0.18000000000000002</v>
      </c>
    </row>
    <row r="25" spans="1:19" x14ac:dyDescent="0.2">
      <c r="A25" s="132">
        <v>39447</v>
      </c>
      <c r="B25" s="130">
        <v>1411.630005</v>
      </c>
      <c r="C25" s="133">
        <f t="shared" si="4"/>
        <v>-2.2357778237401829E-2</v>
      </c>
      <c r="E25" s="132">
        <v>39454</v>
      </c>
      <c r="F25" s="130">
        <v>14110.790039</v>
      </c>
      <c r="G25" s="133">
        <f t="shared" si="0"/>
        <v>-0.18366284826784676</v>
      </c>
      <c r="I25" s="132">
        <v>39449</v>
      </c>
      <c r="J25" s="130">
        <v>14602.299805000001</v>
      </c>
      <c r="K25" s="133">
        <f t="shared" si="1"/>
        <v>-5.2496374798703662E-3</v>
      </c>
      <c r="M25" s="132">
        <v>42156</v>
      </c>
      <c r="N25" s="130">
        <v>17849.460938</v>
      </c>
      <c r="O25" s="134">
        <f t="shared" si="2"/>
        <v>3.6925725375237415E-3</v>
      </c>
      <c r="Q25" s="132">
        <v>39447</v>
      </c>
      <c r="R25" s="130">
        <v>3.8540000000000001</v>
      </c>
      <c r="S25" s="134">
        <f t="shared" si="3"/>
        <v>-0.1893617021276596</v>
      </c>
    </row>
    <row r="26" spans="1:19" x14ac:dyDescent="0.2">
      <c r="A26" s="132">
        <v>39454</v>
      </c>
      <c r="B26" s="130">
        <v>1401.0200199999999</v>
      </c>
      <c r="C26" s="133">
        <f t="shared" si="4"/>
        <v>-7.5272573066667139E-2</v>
      </c>
      <c r="E26" s="132">
        <v>39462</v>
      </c>
      <c r="F26" s="130">
        <v>13861.290039</v>
      </c>
      <c r="G26" s="133">
        <f t="shared" si="0"/>
        <v>-0.19733374376076068</v>
      </c>
      <c r="I26" s="132">
        <v>39454</v>
      </c>
      <c r="J26" s="130">
        <v>14458</v>
      </c>
      <c r="K26" s="133">
        <f t="shared" si="1"/>
        <v>-6.0470708998148485E-2</v>
      </c>
      <c r="M26" s="132">
        <v>42163</v>
      </c>
      <c r="N26" s="130">
        <v>17898.839843999998</v>
      </c>
      <c r="O26" s="134">
        <f t="shared" si="2"/>
        <v>1.0259579722708072E-2</v>
      </c>
      <c r="Q26" s="132">
        <v>39454</v>
      </c>
      <c r="R26" s="130">
        <v>3.81</v>
      </c>
      <c r="S26" s="134">
        <f t="shared" si="3"/>
        <v>-0.22382978723404257</v>
      </c>
    </row>
    <row r="27" spans="1:19" x14ac:dyDescent="0.2">
      <c r="A27" s="132">
        <v>39461</v>
      </c>
      <c r="B27" s="130">
        <v>1325.1899410000001</v>
      </c>
      <c r="C27" s="133">
        <f t="shared" si="4"/>
        <v>-7.1490425929175844E-2</v>
      </c>
      <c r="E27" s="132">
        <v>39468</v>
      </c>
      <c r="F27" s="130">
        <v>13629.160156</v>
      </c>
      <c r="G27" s="133">
        <f t="shared" si="0"/>
        <v>-0.20510765973290046</v>
      </c>
      <c r="I27" s="132">
        <v>39461</v>
      </c>
      <c r="J27" s="130">
        <v>13655.400390999999</v>
      </c>
      <c r="K27" s="133">
        <f t="shared" si="1"/>
        <v>-9.5856024348742255E-2</v>
      </c>
      <c r="M27" s="132">
        <v>42170</v>
      </c>
      <c r="N27" s="130">
        <v>18015.949218999998</v>
      </c>
      <c r="O27" s="134">
        <f t="shared" si="2"/>
        <v>6.3752322245565684E-3</v>
      </c>
      <c r="Q27" s="132">
        <v>39461</v>
      </c>
      <c r="R27" s="130">
        <v>3.6480000000000001</v>
      </c>
      <c r="S27" s="134">
        <f t="shared" si="3"/>
        <v>-0.23744680851063832</v>
      </c>
    </row>
    <row r="28" spans="1:19" x14ac:dyDescent="0.2">
      <c r="A28" s="132">
        <v>39469</v>
      </c>
      <c r="B28" s="130">
        <v>1330.6099850000001</v>
      </c>
      <c r="C28" s="133">
        <f t="shared" si="4"/>
        <v>-2.6265483266811187E-2</v>
      </c>
      <c r="E28" s="132">
        <v>39475</v>
      </c>
      <c r="F28" s="130">
        <v>13497.160156</v>
      </c>
      <c r="G28" s="133">
        <f t="shared" si="0"/>
        <v>-0.23337172902823286</v>
      </c>
      <c r="I28" s="132">
        <v>39468</v>
      </c>
      <c r="J28" s="130">
        <v>13141.099609000001</v>
      </c>
      <c r="K28" s="133">
        <f t="shared" si="1"/>
        <v>-7.1527326665049559E-2</v>
      </c>
      <c r="M28" s="132">
        <v>42177</v>
      </c>
      <c r="N28" s="130">
        <v>17946.679688</v>
      </c>
      <c r="O28" s="134">
        <f t="shared" si="2"/>
        <v>-5.7691311243949607E-3</v>
      </c>
      <c r="Q28" s="132">
        <v>39469</v>
      </c>
      <c r="R28" s="130">
        <v>3.5840000000000001</v>
      </c>
      <c r="S28" s="134">
        <f t="shared" si="3"/>
        <v>-0.23404255319148937</v>
      </c>
    </row>
    <row r="29" spans="1:19" x14ac:dyDescent="0.2">
      <c r="A29" s="132">
        <v>39475</v>
      </c>
      <c r="B29" s="130">
        <v>1395.420044</v>
      </c>
      <c r="C29" s="133">
        <f t="shared" si="4"/>
        <v>-7.1015879174677304E-2</v>
      </c>
      <c r="E29" s="132">
        <v>39482</v>
      </c>
      <c r="F29" s="130">
        <v>13017.240234000001</v>
      </c>
      <c r="G29" s="133">
        <f t="shared" si="0"/>
        <v>-0.19772247407084315</v>
      </c>
      <c r="I29" s="132">
        <v>39475</v>
      </c>
      <c r="J29" s="130">
        <v>13494.700194999999</v>
      </c>
      <c r="K29" s="133">
        <f t="shared" si="1"/>
        <v>-0.11005002108527787</v>
      </c>
      <c r="M29" s="132">
        <v>42184</v>
      </c>
      <c r="N29" s="130">
        <v>17730.109375</v>
      </c>
      <c r="O29" s="134">
        <f t="shared" si="2"/>
        <v>-4.069989219285244E-3</v>
      </c>
      <c r="Q29" s="132">
        <v>39475</v>
      </c>
      <c r="R29" s="130">
        <v>3.6</v>
      </c>
      <c r="S29" s="134">
        <f t="shared" si="3"/>
        <v>-0.22255319148936176</v>
      </c>
    </row>
    <row r="30" spans="1:19" x14ac:dyDescent="0.2">
      <c r="A30" s="132">
        <v>39482</v>
      </c>
      <c r="B30" s="130">
        <v>1331.290039</v>
      </c>
      <c r="C30" s="133">
        <f t="shared" si="4"/>
        <v>-5.7966913862610055E-2</v>
      </c>
      <c r="E30" s="132">
        <v>39490</v>
      </c>
      <c r="F30" s="130">
        <v>13622.559569999999</v>
      </c>
      <c r="G30" s="133">
        <f t="shared" si="0"/>
        <v>-0.204913323317791</v>
      </c>
      <c r="I30" s="132">
        <v>39482</v>
      </c>
      <c r="J30" s="130">
        <v>12934.799805000001</v>
      </c>
      <c r="K30" s="133">
        <f t="shared" si="1"/>
        <v>-0.10047951628860743</v>
      </c>
      <c r="M30" s="132">
        <v>42191</v>
      </c>
      <c r="N30" s="130">
        <v>17760.410156000002</v>
      </c>
      <c r="O30" s="134">
        <f t="shared" si="2"/>
        <v>1.4212926810039854E-2</v>
      </c>
      <c r="Q30" s="132">
        <v>39482</v>
      </c>
      <c r="R30" s="130">
        <v>3.6539999999999999</v>
      </c>
      <c r="S30" s="134">
        <f t="shared" si="3"/>
        <v>-0.19574468085106389</v>
      </c>
    </row>
    <row r="31" spans="1:19" x14ac:dyDescent="0.2">
      <c r="A31" s="132">
        <v>39489</v>
      </c>
      <c r="B31" s="130">
        <v>1349.98999</v>
      </c>
      <c r="C31" s="133">
        <f t="shared" si="4"/>
        <v>-5.5789758076008077E-2</v>
      </c>
      <c r="E31" s="132">
        <v>39496</v>
      </c>
      <c r="F31" s="130">
        <v>13500.459961</v>
      </c>
      <c r="G31" s="133">
        <f t="shared" si="0"/>
        <v>-0.19887325150476989</v>
      </c>
      <c r="I31" s="132">
        <v>39489</v>
      </c>
      <c r="J31" s="130">
        <v>13073.900390999999</v>
      </c>
      <c r="K31" s="133">
        <f t="shared" si="1"/>
        <v>-0.1043600190824604</v>
      </c>
      <c r="M31" s="132">
        <v>42198</v>
      </c>
      <c r="N31" s="130">
        <v>18086.449218999998</v>
      </c>
      <c r="O31" s="134">
        <f t="shared" si="2"/>
        <v>-1.4829870567404015E-2</v>
      </c>
      <c r="Q31" s="132">
        <v>39489</v>
      </c>
      <c r="R31" s="130">
        <v>3.78</v>
      </c>
      <c r="S31" s="134">
        <f t="shared" si="3"/>
        <v>-0.19361702127659577</v>
      </c>
    </row>
    <row r="32" spans="1:19" x14ac:dyDescent="0.2">
      <c r="A32" s="132">
        <v>39497</v>
      </c>
      <c r="B32" s="130">
        <v>1353.1099850000001</v>
      </c>
      <c r="C32" s="133">
        <f t="shared" si="4"/>
        <v>-7.1476455823823878E-2</v>
      </c>
      <c r="E32" s="132">
        <v>39503</v>
      </c>
      <c r="F32" s="130">
        <v>13603.019531</v>
      </c>
      <c r="G32" s="133">
        <f t="shared" si="0"/>
        <v>-0.24717870020640259</v>
      </c>
      <c r="I32" s="132">
        <v>39496</v>
      </c>
      <c r="J32" s="130">
        <v>13017.5</v>
      </c>
      <c r="K32" s="133">
        <f t="shared" si="1"/>
        <v>-9.3840049558548466E-2</v>
      </c>
      <c r="M32" s="132">
        <v>42205</v>
      </c>
      <c r="N32" s="130">
        <v>17568.529297000001</v>
      </c>
      <c r="O32" s="134">
        <f t="shared" si="2"/>
        <v>-8.0261838941127501E-3</v>
      </c>
      <c r="Q32" s="132">
        <v>39497</v>
      </c>
      <c r="R32" s="130">
        <v>3.79</v>
      </c>
      <c r="S32" s="134">
        <f t="shared" si="3"/>
        <v>-0.24808510638297879</v>
      </c>
    </row>
    <row r="33" spans="1:19" x14ac:dyDescent="0.2">
      <c r="A33" s="132">
        <v>39503</v>
      </c>
      <c r="B33" s="130">
        <v>1330.630005</v>
      </c>
      <c r="C33" s="133">
        <f t="shared" si="4"/>
        <v>-9.7476768766744271E-2</v>
      </c>
      <c r="E33" s="132">
        <v>39510</v>
      </c>
      <c r="F33" s="130">
        <v>12782.799805000001</v>
      </c>
      <c r="G33" s="133">
        <f t="shared" si="0"/>
        <v>-0.27905176723526304</v>
      </c>
      <c r="I33" s="132">
        <v>39503</v>
      </c>
      <c r="J33" s="130">
        <v>13170.400390999999</v>
      </c>
      <c r="K33" s="133">
        <f t="shared" si="1"/>
        <v>-0.12680349412951991</v>
      </c>
      <c r="M33" s="132">
        <v>42212</v>
      </c>
      <c r="N33" s="130">
        <v>17689.859375</v>
      </c>
      <c r="O33" s="134">
        <f t="shared" si="2"/>
        <v>-2.5772984169739437E-2</v>
      </c>
      <c r="Q33" s="132">
        <v>39503</v>
      </c>
      <c r="R33" s="130">
        <v>3.5339999999999998</v>
      </c>
      <c r="S33" s="134">
        <f t="shared" si="3"/>
        <v>-0.2465957446808511</v>
      </c>
    </row>
    <row r="34" spans="1:19" x14ac:dyDescent="0.2">
      <c r="A34" s="132">
        <v>39510</v>
      </c>
      <c r="B34" s="130">
        <v>1293.369995</v>
      </c>
      <c r="C34" s="133">
        <f t="shared" si="4"/>
        <v>-0.10112628782713144</v>
      </c>
      <c r="E34" s="132">
        <v>39517</v>
      </c>
      <c r="F34" s="130">
        <v>12241.599609000001</v>
      </c>
      <c r="G34" s="133">
        <f t="shared" si="0"/>
        <v>-0.26486020665291876</v>
      </c>
      <c r="I34" s="132">
        <v>39510</v>
      </c>
      <c r="J34" s="130">
        <v>12691.299805000001</v>
      </c>
      <c r="K34" s="133">
        <f t="shared" si="1"/>
        <v>-0.10409166140081567</v>
      </c>
      <c r="M34" s="132">
        <v>42219</v>
      </c>
      <c r="N34" s="130">
        <v>17373.380859000001</v>
      </c>
      <c r="O34" s="134">
        <f t="shared" si="2"/>
        <v>-1.9940000994451368E-2</v>
      </c>
      <c r="Q34" s="132">
        <v>39510</v>
      </c>
      <c r="R34" s="130">
        <v>3.5409999999999999</v>
      </c>
      <c r="S34" s="134">
        <f t="shared" si="3"/>
        <v>-0.27212765957446816</v>
      </c>
    </row>
    <row r="35" spans="1:19" x14ac:dyDescent="0.2">
      <c r="A35" s="132">
        <v>39517</v>
      </c>
      <c r="B35" s="130">
        <v>1288.1400149999999</v>
      </c>
      <c r="C35" s="133">
        <f t="shared" si="4"/>
        <v>-7.2257996690144266E-2</v>
      </c>
      <c r="E35" s="132">
        <v>39524</v>
      </c>
      <c r="F35" s="130">
        <v>12482.570312</v>
      </c>
      <c r="G35" s="133">
        <f t="shared" si="0"/>
        <v>-0.24496019408287945</v>
      </c>
      <c r="I35" s="132">
        <v>39517</v>
      </c>
      <c r="J35" s="130">
        <v>13021.400390999999</v>
      </c>
      <c r="K35" s="133">
        <f t="shared" si="1"/>
        <v>-0.10802719298936335</v>
      </c>
      <c r="M35" s="132">
        <v>42226</v>
      </c>
      <c r="N35" s="130">
        <v>17477.400390999999</v>
      </c>
      <c r="O35" s="134">
        <f t="shared" ref="O35:O66" si="5">(N36-$N$3)/$N$3</f>
        <v>-7.700560679844988E-2</v>
      </c>
      <c r="Q35" s="132">
        <v>39517</v>
      </c>
      <c r="R35" s="130">
        <v>3.4209999999999998</v>
      </c>
      <c r="S35" s="134">
        <f t="shared" si="3"/>
        <v>-0.29191489361702133</v>
      </c>
    </row>
    <row r="36" spans="1:19" x14ac:dyDescent="0.2">
      <c r="A36" s="132">
        <v>39524</v>
      </c>
      <c r="B36" s="130">
        <v>1329.51001</v>
      </c>
      <c r="C36" s="133">
        <f t="shared" si="4"/>
        <v>-8.2229692510047081E-2</v>
      </c>
      <c r="E36" s="132">
        <v>39531</v>
      </c>
      <c r="F36" s="130">
        <v>12820.469727</v>
      </c>
      <c r="G36" s="133">
        <f t="shared" si="0"/>
        <v>-0.21711838517508336</v>
      </c>
      <c r="I36" s="132">
        <v>39524</v>
      </c>
      <c r="J36" s="130">
        <v>12964.200194999999</v>
      </c>
      <c r="K36" s="133">
        <f t="shared" si="1"/>
        <v>-7.5125697739107655E-2</v>
      </c>
      <c r="M36" s="132">
        <v>42233</v>
      </c>
      <c r="N36" s="130">
        <v>16459.75</v>
      </c>
      <c r="O36" s="134">
        <f t="shared" si="5"/>
        <v>-6.6729160526943485E-2</v>
      </c>
      <c r="Q36" s="132">
        <v>39524</v>
      </c>
      <c r="R36" s="130">
        <v>3.3279999999999998</v>
      </c>
      <c r="S36" s="134">
        <f t="shared" si="3"/>
        <v>-0.26255319148936168</v>
      </c>
    </row>
    <row r="37" spans="1:19" x14ac:dyDescent="0.2">
      <c r="A37" s="132">
        <v>39531</v>
      </c>
      <c r="B37" s="130">
        <v>1315.219971</v>
      </c>
      <c r="C37" s="133">
        <f t="shared" si="4"/>
        <v>-4.3724639875682897E-2</v>
      </c>
      <c r="E37" s="132">
        <v>39538</v>
      </c>
      <c r="F37" s="130">
        <v>13293.219727</v>
      </c>
      <c r="G37" s="133">
        <f t="shared" si="0"/>
        <v>-0.21532150680723761</v>
      </c>
      <c r="I37" s="132">
        <v>39532</v>
      </c>
      <c r="J37" s="130">
        <v>13442.400390999999</v>
      </c>
      <c r="K37" s="133">
        <f t="shared" si="1"/>
        <v>-4.732938106611468E-2</v>
      </c>
      <c r="M37" s="132">
        <v>42240</v>
      </c>
      <c r="N37" s="130">
        <v>16643.009765999999</v>
      </c>
      <c r="O37" s="134">
        <f t="shared" si="5"/>
        <v>-9.7045438162157244E-2</v>
      </c>
      <c r="Q37" s="132">
        <v>39531</v>
      </c>
      <c r="R37" s="130">
        <v>3.4660000000000002</v>
      </c>
      <c r="S37" s="134">
        <f t="shared" si="3"/>
        <v>-0.25936170212765963</v>
      </c>
    </row>
    <row r="38" spans="1:19" x14ac:dyDescent="0.2">
      <c r="A38" s="132">
        <v>39538</v>
      </c>
      <c r="B38" s="130">
        <v>1370.400024</v>
      </c>
      <c r="C38" s="133">
        <f t="shared" si="4"/>
        <v>-6.9941313604079638E-2</v>
      </c>
      <c r="E38" s="132">
        <v>39545</v>
      </c>
      <c r="F38" s="130">
        <v>13323.730469</v>
      </c>
      <c r="G38" s="133">
        <f t="shared" si="0"/>
        <v>-0.20632733773744816</v>
      </c>
      <c r="I38" s="132">
        <v>39538</v>
      </c>
      <c r="J38" s="130">
        <v>13846.400390999999</v>
      </c>
      <c r="K38" s="133">
        <f t="shared" si="1"/>
        <v>-8.6416271636829634E-2</v>
      </c>
      <c r="M38" s="132">
        <v>42247</v>
      </c>
      <c r="N38" s="130">
        <v>16102.379883</v>
      </c>
      <c r="O38" s="134">
        <f t="shared" si="5"/>
        <v>-7.8500597579590561E-2</v>
      </c>
      <c r="Q38" s="132">
        <v>39538</v>
      </c>
      <c r="R38" s="130">
        <v>3.4809999999999999</v>
      </c>
      <c r="S38" s="134">
        <f t="shared" si="3"/>
        <v>-0.26148936170212767</v>
      </c>
    </row>
    <row r="39" spans="1:19" x14ac:dyDescent="0.2">
      <c r="A39" s="132">
        <v>39545</v>
      </c>
      <c r="B39" s="130">
        <v>1332.829956</v>
      </c>
      <c r="C39" s="133">
        <f t="shared" si="4"/>
        <v>-2.9817384645984244E-2</v>
      </c>
      <c r="E39" s="132">
        <v>39552</v>
      </c>
      <c r="F39" s="130">
        <v>13476.450194999999</v>
      </c>
      <c r="G39" s="133">
        <f t="shared" si="0"/>
        <v>-0.18353447924241129</v>
      </c>
      <c r="I39" s="132">
        <v>39545</v>
      </c>
      <c r="J39" s="130">
        <v>13278.299805000001</v>
      </c>
      <c r="K39" s="133">
        <f t="shared" si="1"/>
        <v>-4.1928364088812828E-2</v>
      </c>
      <c r="M39" s="132">
        <v>42255</v>
      </c>
      <c r="N39" s="130">
        <v>16433.089843999998</v>
      </c>
      <c r="O39" s="134">
        <f t="shared" si="5"/>
        <v>-8.122082370899826E-2</v>
      </c>
      <c r="Q39" s="132">
        <v>39545</v>
      </c>
      <c r="R39" s="130">
        <v>3.4710000000000001</v>
      </c>
      <c r="S39" s="134">
        <f t="shared" si="3"/>
        <v>-0.20361702127659581</v>
      </c>
    </row>
    <row r="40" spans="1:19" x14ac:dyDescent="0.2">
      <c r="A40" s="132">
        <v>39552</v>
      </c>
      <c r="B40" s="130">
        <v>1390.329956</v>
      </c>
      <c r="C40" s="133">
        <f t="shared" si="4"/>
        <v>-2.4576843642252336E-2</v>
      </c>
      <c r="E40" s="132">
        <v>39559</v>
      </c>
      <c r="F40" s="130">
        <v>13863.469727</v>
      </c>
      <c r="G40" s="133">
        <f t="shared" si="0"/>
        <v>-0.17259269021478577</v>
      </c>
      <c r="I40" s="132">
        <v>39552</v>
      </c>
      <c r="J40" s="130">
        <v>13924.900390999999</v>
      </c>
      <c r="K40" s="133">
        <f t="shared" si="1"/>
        <v>-5.2393304818030069E-2</v>
      </c>
      <c r="M40" s="132">
        <v>42261</v>
      </c>
      <c r="N40" s="130">
        <v>16384.580077999999</v>
      </c>
      <c r="O40" s="134">
        <f t="shared" si="5"/>
        <v>-8.5141094795487773E-2</v>
      </c>
      <c r="Q40" s="132">
        <v>39552</v>
      </c>
      <c r="R40" s="130">
        <v>3.7429999999999999</v>
      </c>
      <c r="S40" s="134">
        <f t="shared" si="3"/>
        <v>-0.17744680851063832</v>
      </c>
    </row>
    <row r="41" spans="1:19" x14ac:dyDescent="0.2">
      <c r="A41" s="132">
        <v>39559</v>
      </c>
      <c r="B41" s="130">
        <v>1397.839966</v>
      </c>
      <c r="C41" s="133">
        <f t="shared" si="4"/>
        <v>-1.3370015359558549E-2</v>
      </c>
      <c r="E41" s="132">
        <v>39566</v>
      </c>
      <c r="F41" s="130">
        <v>14049.259765999999</v>
      </c>
      <c r="G41" s="133">
        <f t="shared" si="0"/>
        <v>-0.19579193546766344</v>
      </c>
      <c r="I41" s="132">
        <v>39559</v>
      </c>
      <c r="J41" s="130">
        <v>13772.799805000001</v>
      </c>
      <c r="K41" s="133">
        <f t="shared" si="1"/>
        <v>-3.2633137568610963E-2</v>
      </c>
      <c r="M41" s="132">
        <v>42268</v>
      </c>
      <c r="N41" s="130">
        <v>16314.669921999999</v>
      </c>
      <c r="O41" s="134">
        <f t="shared" si="5"/>
        <v>-7.6297977801045969E-2</v>
      </c>
      <c r="Q41" s="132">
        <v>39559</v>
      </c>
      <c r="R41" s="130">
        <v>3.8660000000000001</v>
      </c>
      <c r="S41" s="134">
        <f t="shared" si="3"/>
        <v>-0.18191489361702126</v>
      </c>
    </row>
    <row r="42" spans="1:19" x14ac:dyDescent="0.2">
      <c r="A42" s="132">
        <v>39566</v>
      </c>
      <c r="B42" s="130">
        <v>1413.900024</v>
      </c>
      <c r="C42" s="133">
        <f t="shared" si="4"/>
        <v>-3.124783899932829E-2</v>
      </c>
      <c r="E42" s="132">
        <v>39575</v>
      </c>
      <c r="F42" s="130">
        <v>13655.339844</v>
      </c>
      <c r="G42" s="133">
        <f t="shared" si="0"/>
        <v>-0.16256783080690265</v>
      </c>
      <c r="I42" s="132">
        <v>39566</v>
      </c>
      <c r="J42" s="130">
        <v>14060</v>
      </c>
      <c r="K42" s="133">
        <f t="shared" si="1"/>
        <v>-4.0538602058924553E-2</v>
      </c>
      <c r="M42" s="132">
        <v>42275</v>
      </c>
      <c r="N42" s="130">
        <v>16472.369140999999</v>
      </c>
      <c r="O42" s="134">
        <f t="shared" si="5"/>
        <v>-4.1972770139969334E-2</v>
      </c>
      <c r="Q42" s="132">
        <v>39566</v>
      </c>
      <c r="R42" s="130">
        <v>3.8450000000000002</v>
      </c>
      <c r="S42" s="134">
        <f t="shared" si="3"/>
        <v>-0.19851063829787238</v>
      </c>
    </row>
    <row r="43" spans="1:19" x14ac:dyDescent="0.2">
      <c r="A43" s="132">
        <v>39573</v>
      </c>
      <c r="B43" s="130">
        <v>1388.280029</v>
      </c>
      <c r="C43" s="133">
        <f t="shared" si="4"/>
        <v>-5.3801534357046377E-3</v>
      </c>
      <c r="E43" s="132">
        <v>39580</v>
      </c>
      <c r="F43" s="130">
        <v>14219.480469</v>
      </c>
      <c r="G43" s="133">
        <f t="shared" si="0"/>
        <v>-0.1747752507520399</v>
      </c>
      <c r="I43" s="132">
        <v>39573</v>
      </c>
      <c r="J43" s="130">
        <v>13945.099609000001</v>
      </c>
      <c r="K43" s="133">
        <f t="shared" si="1"/>
        <v>-2.8174731875224311E-2</v>
      </c>
      <c r="M43" s="132">
        <v>42282</v>
      </c>
      <c r="N43" s="130">
        <v>17084.490234000001</v>
      </c>
      <c r="O43" s="134">
        <f t="shared" si="5"/>
        <v>-3.459989171213728E-2</v>
      </c>
      <c r="Q43" s="132">
        <v>39573</v>
      </c>
      <c r="R43" s="130">
        <v>3.7669999999999999</v>
      </c>
      <c r="S43" s="134">
        <f t="shared" si="3"/>
        <v>-0.18085106382978725</v>
      </c>
    </row>
    <row r="44" spans="1:19" x14ac:dyDescent="0.2">
      <c r="A44" s="132">
        <v>39580</v>
      </c>
      <c r="B44" s="130">
        <v>1425.349976</v>
      </c>
      <c r="C44" s="133">
        <f t="shared" si="4"/>
        <v>-3.9865743686880596E-2</v>
      </c>
      <c r="E44" s="132">
        <v>39587</v>
      </c>
      <c r="F44" s="130">
        <v>14012.200194999999</v>
      </c>
      <c r="G44" s="133">
        <f t="shared" si="0"/>
        <v>-0.15555601949736408</v>
      </c>
      <c r="I44" s="132">
        <v>39580</v>
      </c>
      <c r="J44" s="130">
        <v>14124.799805000001</v>
      </c>
      <c r="K44" s="133">
        <f t="shared" si="1"/>
        <v>-6.5823617844382273E-2</v>
      </c>
      <c r="M44" s="132">
        <v>42289</v>
      </c>
      <c r="N44" s="130">
        <v>17215.970702999999</v>
      </c>
      <c r="O44" s="134">
        <f t="shared" si="5"/>
        <v>-1.0446426121224697E-2</v>
      </c>
      <c r="Q44" s="132">
        <v>39580</v>
      </c>
      <c r="R44" s="130">
        <v>3.85</v>
      </c>
      <c r="S44" s="134">
        <f t="shared" si="3"/>
        <v>-0.18489361702127663</v>
      </c>
    </row>
    <row r="45" spans="1:19" x14ac:dyDescent="0.2">
      <c r="A45" s="132">
        <v>39587</v>
      </c>
      <c r="B45" s="130">
        <v>1375.9300539999999</v>
      </c>
      <c r="C45" s="133">
        <f t="shared" si="4"/>
        <v>-2.2804385479003802E-2</v>
      </c>
      <c r="E45" s="132">
        <v>39594</v>
      </c>
      <c r="F45" s="130">
        <v>14338.540039</v>
      </c>
      <c r="G45" s="133">
        <f t="shared" si="0"/>
        <v>-0.14666899707465919</v>
      </c>
      <c r="I45" s="132">
        <v>39587</v>
      </c>
      <c r="J45" s="130">
        <v>13577.599609000001</v>
      </c>
      <c r="K45" s="133">
        <f t="shared" si="1"/>
        <v>-6.4220459638440849E-2</v>
      </c>
      <c r="M45" s="132">
        <v>42296</v>
      </c>
      <c r="N45" s="130">
        <v>17646.699218999998</v>
      </c>
      <c r="O45" s="134">
        <f t="shared" si="5"/>
        <v>-9.5021176917895103E-3</v>
      </c>
      <c r="Q45" s="132">
        <v>39587</v>
      </c>
      <c r="R45" s="130">
        <v>3.831</v>
      </c>
      <c r="S45" s="134">
        <f t="shared" si="3"/>
        <v>-0.13914893617021273</v>
      </c>
    </row>
    <row r="46" spans="1:19" x14ac:dyDescent="0.2">
      <c r="A46" s="132">
        <v>39595</v>
      </c>
      <c r="B46" s="130">
        <v>1400.380005</v>
      </c>
      <c r="C46" s="133">
        <f t="shared" si="4"/>
        <v>-5.0507307454027636E-2</v>
      </c>
      <c r="E46" s="132">
        <v>39601</v>
      </c>
      <c r="F46" s="130">
        <v>14489.440430000001</v>
      </c>
      <c r="G46" s="133">
        <f t="shared" si="0"/>
        <v>-0.1770408599747311</v>
      </c>
      <c r="I46" s="132">
        <v>39594</v>
      </c>
      <c r="J46" s="130">
        <v>13600.900390999999</v>
      </c>
      <c r="K46" s="133">
        <f t="shared" si="1"/>
        <v>-0.11177009018632941</v>
      </c>
      <c r="M46" s="132">
        <v>42303</v>
      </c>
      <c r="N46" s="130">
        <v>17663.539062</v>
      </c>
      <c r="O46" s="134">
        <f t="shared" si="5"/>
        <v>4.3368971207388297E-3</v>
      </c>
      <c r="Q46" s="132">
        <v>39595</v>
      </c>
      <c r="R46" s="130">
        <v>4.0460000000000003</v>
      </c>
      <c r="S46" s="134">
        <f t="shared" si="3"/>
        <v>-0.16212765957446809</v>
      </c>
    </row>
    <row r="47" spans="1:19" x14ac:dyDescent="0.2">
      <c r="A47" s="132">
        <v>39601</v>
      </c>
      <c r="B47" s="130">
        <v>1360.6800539999999</v>
      </c>
      <c r="C47" s="133">
        <f t="shared" si="4"/>
        <v>-5.0960899748305595E-2</v>
      </c>
      <c r="E47" s="132">
        <v>39608</v>
      </c>
      <c r="F47" s="130">
        <v>13973.730469</v>
      </c>
      <c r="G47" s="133">
        <f t="shared" si="0"/>
        <v>-0.17890485603624143</v>
      </c>
      <c r="I47" s="132">
        <v>39601</v>
      </c>
      <c r="J47" s="130">
        <v>12909.799805000001</v>
      </c>
      <c r="K47" s="133">
        <f t="shared" si="1"/>
        <v>-0.10565349762991222</v>
      </c>
      <c r="M47" s="132">
        <v>42310</v>
      </c>
      <c r="N47" s="130">
        <v>17910.330077999999</v>
      </c>
      <c r="O47" s="134">
        <f t="shared" si="5"/>
        <v>-3.2958578022400771E-2</v>
      </c>
      <c r="Q47" s="132">
        <v>39601</v>
      </c>
      <c r="R47" s="130">
        <v>3.9380000000000002</v>
      </c>
      <c r="S47" s="134">
        <f t="shared" si="3"/>
        <v>-9.3404255319148949E-2</v>
      </c>
    </row>
    <row r="48" spans="1:19" x14ac:dyDescent="0.2">
      <c r="A48" s="132">
        <v>39608</v>
      </c>
      <c r="B48" s="130">
        <v>1360.030029</v>
      </c>
      <c r="C48" s="133">
        <f t="shared" si="4"/>
        <v>-8.0338576375046392E-2</v>
      </c>
      <c r="E48" s="132">
        <v>39615</v>
      </c>
      <c r="F48" s="130">
        <v>13942.080078000001</v>
      </c>
      <c r="G48" s="133">
        <f t="shared" si="0"/>
        <v>-0.20232788429674498</v>
      </c>
      <c r="I48" s="132">
        <v>39608</v>
      </c>
      <c r="J48" s="130">
        <v>12998.700194999999</v>
      </c>
      <c r="K48" s="133">
        <f t="shared" si="1"/>
        <v>-0.14598569132790779</v>
      </c>
      <c r="M48" s="132">
        <v>42317</v>
      </c>
      <c r="N48" s="130">
        <v>17245.240234000001</v>
      </c>
      <c r="O48" s="134">
        <f t="shared" si="5"/>
        <v>-5.1475870729172685E-4</v>
      </c>
      <c r="Q48" s="132">
        <v>39608</v>
      </c>
      <c r="R48" s="130">
        <v>4.2610000000000001</v>
      </c>
      <c r="S48" s="134">
        <f t="shared" si="3"/>
        <v>-0.11978723404255331</v>
      </c>
    </row>
    <row r="49" spans="1:19" x14ac:dyDescent="0.2">
      <c r="A49" s="132">
        <v>39615</v>
      </c>
      <c r="B49" s="130">
        <v>1317.9300539999999</v>
      </c>
      <c r="C49" s="133">
        <f t="shared" si="4"/>
        <v>-0.10793689561618013</v>
      </c>
      <c r="E49" s="132">
        <v>39622</v>
      </c>
      <c r="F49" s="130">
        <v>13544.360352</v>
      </c>
      <c r="G49" s="133">
        <f t="shared" si="0"/>
        <v>-0.22037695627264284</v>
      </c>
      <c r="I49" s="132">
        <v>39615</v>
      </c>
      <c r="J49" s="130">
        <v>12412.5</v>
      </c>
      <c r="K49" s="133">
        <f t="shared" si="1"/>
        <v>-0.16818835670082008</v>
      </c>
      <c r="M49" s="132">
        <v>42324</v>
      </c>
      <c r="N49" s="130">
        <v>17823.810547000001</v>
      </c>
      <c r="O49" s="134">
        <f t="shared" si="5"/>
        <v>-1.099064640468012E-3</v>
      </c>
      <c r="Q49" s="132">
        <v>39615</v>
      </c>
      <c r="R49" s="130">
        <v>4.1369999999999996</v>
      </c>
      <c r="S49" s="134">
        <f t="shared" si="3"/>
        <v>-0.15106382978723404</v>
      </c>
    </row>
    <row r="50" spans="1:19" x14ac:dyDescent="0.2">
      <c r="A50" s="132">
        <v>39622</v>
      </c>
      <c r="B50" s="130">
        <v>1278.380005</v>
      </c>
      <c r="C50" s="133">
        <f t="shared" si="4"/>
        <v>-0.11873894184081778</v>
      </c>
      <c r="E50" s="132">
        <v>39629</v>
      </c>
      <c r="F50" s="130">
        <v>13237.889648</v>
      </c>
      <c r="G50" s="133">
        <f t="shared" si="0"/>
        <v>-0.23204956283685355</v>
      </c>
      <c r="I50" s="132">
        <v>39622</v>
      </c>
      <c r="J50" s="130">
        <v>12089.799805000001</v>
      </c>
      <c r="K50" s="133">
        <f t="shared" si="1"/>
        <v>-0.19047353165562428</v>
      </c>
      <c r="M50" s="132">
        <v>42331</v>
      </c>
      <c r="N50" s="130">
        <v>17813.390625</v>
      </c>
      <c r="O50" s="134">
        <f t="shared" si="5"/>
        <v>8.2098542128321782E-4</v>
      </c>
      <c r="Q50" s="132">
        <v>39622</v>
      </c>
      <c r="R50" s="130">
        <v>3.99</v>
      </c>
      <c r="S50" s="134">
        <f t="shared" si="3"/>
        <v>-0.15468085106382984</v>
      </c>
    </row>
    <row r="51" spans="1:19" x14ac:dyDescent="0.2">
      <c r="A51" s="132">
        <v>39629</v>
      </c>
      <c r="B51" s="130">
        <v>1262.900024</v>
      </c>
      <c r="C51" s="133">
        <f t="shared" si="4"/>
        <v>-0.13507463820816731</v>
      </c>
      <c r="E51" s="132">
        <v>39636</v>
      </c>
      <c r="F51" s="130">
        <v>13039.690430000001</v>
      </c>
      <c r="G51" s="133">
        <f t="shared" si="0"/>
        <v>-0.24594780720909243</v>
      </c>
      <c r="I51" s="132">
        <v>39629</v>
      </c>
      <c r="J51" s="130">
        <v>11765.900390999999</v>
      </c>
      <c r="K51" s="133">
        <f t="shared" si="1"/>
        <v>-0.21678373552718941</v>
      </c>
      <c r="M51" s="132">
        <v>42338</v>
      </c>
      <c r="N51" s="130">
        <v>17847.630859000001</v>
      </c>
      <c r="O51" s="134">
        <f t="shared" si="5"/>
        <v>-3.1838703916154489E-2</v>
      </c>
      <c r="Q51" s="132">
        <v>39629</v>
      </c>
      <c r="R51" s="130">
        <v>3.9729999999999999</v>
      </c>
      <c r="S51" s="134">
        <f t="shared" si="3"/>
        <v>-0.16170212765957451</v>
      </c>
    </row>
    <row r="52" spans="1:19" x14ac:dyDescent="0.2">
      <c r="A52" s="132">
        <v>39636</v>
      </c>
      <c r="B52" s="130">
        <v>1239.48999</v>
      </c>
      <c r="C52" s="133">
        <f t="shared" si="4"/>
        <v>-0.1202880534681066</v>
      </c>
      <c r="E52" s="132">
        <v>39643</v>
      </c>
      <c r="F52" s="130">
        <v>12803.700194999999</v>
      </c>
      <c r="G52" s="133">
        <f t="shared" si="0"/>
        <v>-0.21467195507913331</v>
      </c>
      <c r="I52" s="132">
        <v>39636</v>
      </c>
      <c r="J52" s="130">
        <v>11383.5</v>
      </c>
      <c r="K52" s="133">
        <f t="shared" si="1"/>
        <v>-0.18157049430700112</v>
      </c>
      <c r="M52" s="132">
        <v>42345</v>
      </c>
      <c r="N52" s="130">
        <v>17265.210938</v>
      </c>
      <c r="O52" s="134">
        <f t="shared" si="5"/>
        <v>-3.9502037726512618E-2</v>
      </c>
      <c r="Q52" s="132">
        <v>39636</v>
      </c>
      <c r="R52" s="130">
        <v>3.94</v>
      </c>
      <c r="S52" s="134">
        <f t="shared" si="3"/>
        <v>-0.13170212765957443</v>
      </c>
    </row>
    <row r="53" spans="1:19" x14ac:dyDescent="0.2">
      <c r="A53" s="132">
        <v>39643</v>
      </c>
      <c r="B53" s="130">
        <v>1260.6800539999999</v>
      </c>
      <c r="C53" s="133">
        <f t="shared" si="4"/>
        <v>-0.12232568195524592</v>
      </c>
      <c r="E53" s="132">
        <v>39651</v>
      </c>
      <c r="F53" s="130">
        <v>13334.759765999999</v>
      </c>
      <c r="G53" s="133">
        <f t="shared" si="0"/>
        <v>-0.22881635502355271</v>
      </c>
      <c r="I53" s="132">
        <v>39643</v>
      </c>
      <c r="J53" s="130">
        <v>11895.299805000001</v>
      </c>
      <c r="K53" s="133">
        <f t="shared" si="1"/>
        <v>-0.20258281812702716</v>
      </c>
      <c r="M53" s="132">
        <v>42352</v>
      </c>
      <c r="N53" s="130">
        <v>17128.550781000002</v>
      </c>
      <c r="O53" s="134">
        <f t="shared" si="5"/>
        <v>-1.5747236347642572E-2</v>
      </c>
      <c r="Q53" s="132">
        <v>39643</v>
      </c>
      <c r="R53" s="130">
        <v>4.0810000000000004</v>
      </c>
      <c r="S53" s="134">
        <f t="shared" si="3"/>
        <v>-0.1253191489361703</v>
      </c>
    </row>
    <row r="54" spans="1:19" x14ac:dyDescent="0.2">
      <c r="A54" s="132">
        <v>39650</v>
      </c>
      <c r="B54" s="130">
        <v>1257.76001</v>
      </c>
      <c r="C54" s="133">
        <f t="shared" si="4"/>
        <v>-0.1205462387393214</v>
      </c>
      <c r="E54" s="132">
        <v>39657</v>
      </c>
      <c r="F54" s="130">
        <v>13094.589844</v>
      </c>
      <c r="G54" s="133">
        <f t="shared" si="0"/>
        <v>-0.2244688330347259</v>
      </c>
      <c r="I54" s="132">
        <v>39650</v>
      </c>
      <c r="J54" s="130">
        <v>11589.900390999999</v>
      </c>
      <c r="K54" s="133">
        <f t="shared" si="1"/>
        <v>-0.20398642141536591</v>
      </c>
      <c r="M54" s="132">
        <v>42359</v>
      </c>
      <c r="N54" s="130">
        <v>17552.169922000001</v>
      </c>
      <c r="O54" s="134">
        <f t="shared" si="5"/>
        <v>-2.2876754355093527E-2</v>
      </c>
      <c r="Q54" s="132">
        <v>39650</v>
      </c>
      <c r="R54" s="130">
        <v>4.1109999999999998</v>
      </c>
      <c r="S54" s="134">
        <f t="shared" si="3"/>
        <v>-0.16000000000000003</v>
      </c>
    </row>
    <row r="55" spans="1:19" x14ac:dyDescent="0.2">
      <c r="A55" s="132">
        <v>39657</v>
      </c>
      <c r="B55" s="130">
        <v>1260.3100589999999</v>
      </c>
      <c r="C55" s="133">
        <f t="shared" si="4"/>
        <v>-9.5418270951894452E-2</v>
      </c>
      <c r="E55" s="132">
        <v>39664</v>
      </c>
      <c r="F55" s="130">
        <v>13168.410156</v>
      </c>
      <c r="G55" s="133">
        <f t="shared" si="0"/>
        <v>-0.23324393515479278</v>
      </c>
      <c r="I55" s="132">
        <v>39657</v>
      </c>
      <c r="J55" s="130">
        <v>11569.5</v>
      </c>
      <c r="K55" s="133">
        <f t="shared" si="1"/>
        <v>-0.18813423767819418</v>
      </c>
      <c r="M55" s="132">
        <v>42366</v>
      </c>
      <c r="N55" s="130">
        <v>17425.029297000001</v>
      </c>
      <c r="O55" s="134">
        <f t="shared" si="5"/>
        <v>-8.3358989125996139E-2</v>
      </c>
      <c r="Q55" s="132">
        <v>39657</v>
      </c>
      <c r="R55" s="130">
        <v>3.948</v>
      </c>
      <c r="S55" s="134">
        <f t="shared" si="3"/>
        <v>-0.15957446808510636</v>
      </c>
    </row>
    <row r="56" spans="1:19" x14ac:dyDescent="0.2">
      <c r="A56" s="132">
        <v>39664</v>
      </c>
      <c r="B56" s="130">
        <v>1296.3199460000001</v>
      </c>
      <c r="C56" s="133">
        <f t="shared" si="4"/>
        <v>-9.4106389437792481E-2</v>
      </c>
      <c r="E56" s="132">
        <v>39671</v>
      </c>
      <c r="F56" s="130">
        <v>13019.410156</v>
      </c>
      <c r="G56" s="133">
        <f t="shared" si="0"/>
        <v>-0.25405506846254433</v>
      </c>
      <c r="I56" s="132">
        <v>39664</v>
      </c>
      <c r="J56" s="130">
        <v>11799.900390999999</v>
      </c>
      <c r="K56" s="133">
        <f t="shared" si="1"/>
        <v>-0.19596404602994219</v>
      </c>
      <c r="M56" s="132">
        <v>42373</v>
      </c>
      <c r="N56" s="130">
        <v>16346.450194999999</v>
      </c>
      <c r="O56" s="134">
        <f t="shared" si="5"/>
        <v>-0.10345489633491378</v>
      </c>
      <c r="Q56" s="132">
        <v>39664</v>
      </c>
      <c r="R56" s="130">
        <v>3.95</v>
      </c>
      <c r="S56" s="134">
        <f t="shared" si="3"/>
        <v>-0.18042553191489369</v>
      </c>
    </row>
    <row r="57" spans="1:19" x14ac:dyDescent="0.2">
      <c r="A57" s="132">
        <v>39671</v>
      </c>
      <c r="B57" s="130">
        <v>1298.1999510000001</v>
      </c>
      <c r="C57" s="133">
        <f t="shared" si="4"/>
        <v>-9.8293234198637211E-2</v>
      </c>
      <c r="E57" s="132">
        <v>39678</v>
      </c>
      <c r="F57" s="130">
        <v>12666.040039</v>
      </c>
      <c r="G57" s="133">
        <f t="shared" si="0"/>
        <v>-0.23009550148291494</v>
      </c>
      <c r="I57" s="132">
        <v>39671</v>
      </c>
      <c r="J57" s="130">
        <v>11686.099609000001</v>
      </c>
      <c r="K57" s="133">
        <f t="shared" si="1"/>
        <v>-0.20895399439574172</v>
      </c>
      <c r="M57" s="132">
        <v>42380</v>
      </c>
      <c r="N57" s="130">
        <v>15988.080078000001</v>
      </c>
      <c r="O57" s="134">
        <f t="shared" si="5"/>
        <v>-9.7542837470047231E-2</v>
      </c>
      <c r="Q57" s="132">
        <v>39671</v>
      </c>
      <c r="R57" s="130">
        <v>3.8519999999999999</v>
      </c>
      <c r="S57" s="134">
        <f t="shared" si="3"/>
        <v>-0.17723404255319153</v>
      </c>
    </row>
    <row r="58" spans="1:19" x14ac:dyDescent="0.2">
      <c r="A58" s="132">
        <v>39678</v>
      </c>
      <c r="B58" s="130">
        <v>1292.1999510000001</v>
      </c>
      <c r="C58" s="133">
        <f t="shared" si="4"/>
        <v>-0.10483168661111912</v>
      </c>
      <c r="E58" s="132">
        <v>39685</v>
      </c>
      <c r="F58" s="130">
        <v>13072.870117</v>
      </c>
      <c r="G58" s="133">
        <f t="shared" si="0"/>
        <v>-0.28078141289082376</v>
      </c>
      <c r="I58" s="132">
        <v>39678</v>
      </c>
      <c r="J58" s="130">
        <v>11497.299805000001</v>
      </c>
      <c r="K58" s="133">
        <f t="shared" si="1"/>
        <v>-0.19450541394690873</v>
      </c>
      <c r="M58" s="132">
        <v>42388</v>
      </c>
      <c r="N58" s="130">
        <v>16093.509765999999</v>
      </c>
      <c r="O58" s="134">
        <f t="shared" si="5"/>
        <v>-7.6638266217086692E-2</v>
      </c>
      <c r="Q58" s="132">
        <v>39678</v>
      </c>
      <c r="R58" s="130">
        <v>3.867</v>
      </c>
      <c r="S58" s="134">
        <f t="shared" si="3"/>
        <v>-0.18872340425531914</v>
      </c>
    </row>
    <row r="59" spans="1:19" x14ac:dyDescent="0.2">
      <c r="A59" s="132">
        <v>39685</v>
      </c>
      <c r="B59" s="130">
        <v>1282.829956</v>
      </c>
      <c r="C59" s="133">
        <f t="shared" si="4"/>
        <v>-0.13310677302185561</v>
      </c>
      <c r="E59" s="132">
        <v>39692</v>
      </c>
      <c r="F59" s="130">
        <v>12212.230469</v>
      </c>
      <c r="G59" s="133">
        <f t="shared" si="0"/>
        <v>-0.28063245423668304</v>
      </c>
      <c r="I59" s="132">
        <v>39685</v>
      </c>
      <c r="J59" s="130">
        <v>11707.299805000001</v>
      </c>
      <c r="K59" s="133">
        <f t="shared" si="1"/>
        <v>-0.23355783598410512</v>
      </c>
      <c r="M59" s="132">
        <v>42394</v>
      </c>
      <c r="N59" s="130">
        <v>16466.300781000002</v>
      </c>
      <c r="O59" s="134">
        <f t="shared" si="5"/>
        <v>-9.1292625949856224E-2</v>
      </c>
      <c r="Q59" s="132">
        <v>39685</v>
      </c>
      <c r="R59" s="130">
        <v>3.8130000000000002</v>
      </c>
      <c r="S59" s="134">
        <f t="shared" si="3"/>
        <v>-0.22127659574468084</v>
      </c>
    </row>
    <row r="60" spans="1:19" x14ac:dyDescent="0.2">
      <c r="A60" s="132">
        <v>39693</v>
      </c>
      <c r="B60" s="130">
        <v>1242.3100589999999</v>
      </c>
      <c r="C60" s="133">
        <f t="shared" si="4"/>
        <v>-0.12655443633433919</v>
      </c>
      <c r="E60" s="132">
        <v>39699</v>
      </c>
      <c r="F60" s="130">
        <v>12214.759765999999</v>
      </c>
      <c r="G60" s="133">
        <f t="shared" si="0"/>
        <v>-0.29794116142378241</v>
      </c>
      <c r="I60" s="132">
        <v>39692</v>
      </c>
      <c r="J60" s="130">
        <v>11139.700194999999</v>
      </c>
      <c r="K60" s="133">
        <f t="shared" si="1"/>
        <v>-0.21482285675199064</v>
      </c>
      <c r="M60" s="132">
        <v>42401</v>
      </c>
      <c r="N60" s="130">
        <v>16204.969727</v>
      </c>
      <c r="O60" s="134">
        <f t="shared" si="5"/>
        <v>-0.10425342949245742</v>
      </c>
      <c r="Q60" s="132">
        <v>39693</v>
      </c>
      <c r="R60" s="130">
        <v>3.66</v>
      </c>
      <c r="S60" s="134">
        <f t="shared" si="3"/>
        <v>-0.20638297872340428</v>
      </c>
    </row>
    <row r="61" spans="1:19" x14ac:dyDescent="0.2">
      <c r="A61" s="132">
        <v>39699</v>
      </c>
      <c r="B61" s="130">
        <v>1251.6999510000001</v>
      </c>
      <c r="C61" s="133">
        <f t="shared" si="4"/>
        <v>-0.12419584363002603</v>
      </c>
      <c r="E61" s="132">
        <v>39707</v>
      </c>
      <c r="F61" s="130">
        <v>11920.860352</v>
      </c>
      <c r="G61" s="133">
        <f t="shared" si="0"/>
        <v>-0.29957251745496272</v>
      </c>
      <c r="I61" s="132">
        <v>39699</v>
      </c>
      <c r="J61" s="130">
        <v>11412</v>
      </c>
      <c r="K61" s="133">
        <f t="shared" si="1"/>
        <v>-0.20478450657637312</v>
      </c>
      <c r="M61" s="132">
        <v>42408</v>
      </c>
      <c r="N61" s="130">
        <v>15973.839844</v>
      </c>
      <c r="O61" s="134">
        <f t="shared" si="5"/>
        <v>-8.0805292948157401E-2</v>
      </c>
      <c r="Q61" s="132">
        <v>39699</v>
      </c>
      <c r="R61" s="130">
        <v>3.73</v>
      </c>
      <c r="S61" s="134">
        <f t="shared" si="3"/>
        <v>-0.19808510638297872</v>
      </c>
    </row>
    <row r="62" spans="1:19" x14ac:dyDescent="0.2">
      <c r="A62" s="132">
        <v>39706</v>
      </c>
      <c r="B62" s="130">
        <v>1255.079956</v>
      </c>
      <c r="C62" s="133">
        <f t="shared" si="4"/>
        <v>-0.15337112887883508</v>
      </c>
      <c r="E62" s="132">
        <v>39713</v>
      </c>
      <c r="F62" s="130">
        <v>11893.160156</v>
      </c>
      <c r="G62" s="133">
        <f t="shared" si="0"/>
        <v>-0.35581682943119192</v>
      </c>
      <c r="I62" s="132">
        <v>39706</v>
      </c>
      <c r="J62" s="130">
        <v>11557.900390999999</v>
      </c>
      <c r="K62" s="133">
        <f t="shared" si="1"/>
        <v>-0.21648097646352363</v>
      </c>
      <c r="M62" s="132">
        <v>42416</v>
      </c>
      <c r="N62" s="130">
        <v>16391.990234000001</v>
      </c>
      <c r="O62" s="134">
        <f t="shared" si="5"/>
        <v>-6.6899578553316089E-2</v>
      </c>
      <c r="Q62" s="132">
        <v>39706</v>
      </c>
      <c r="R62" s="130">
        <v>3.7690000000000001</v>
      </c>
      <c r="S62" s="134">
        <f t="shared" si="3"/>
        <v>-0.18574468085106388</v>
      </c>
    </row>
    <row r="63" spans="1:19" x14ac:dyDescent="0.2">
      <c r="A63" s="132">
        <v>39713</v>
      </c>
      <c r="B63" s="130">
        <v>1213.2700199999999</v>
      </c>
      <c r="C63" s="133">
        <f t="shared" si="4"/>
        <v>-0.23294911954558903</v>
      </c>
      <c r="E63" s="132">
        <v>39720</v>
      </c>
      <c r="F63" s="130">
        <v>10938.139648</v>
      </c>
      <c r="G63" s="133">
        <f t="shared" si="0"/>
        <v>-0.51257372012246127</v>
      </c>
      <c r="I63" s="132">
        <v>39713</v>
      </c>
      <c r="J63" s="130">
        <v>11387.900390999999</v>
      </c>
      <c r="K63" s="133">
        <f t="shared" si="1"/>
        <v>-0.21437563878571725</v>
      </c>
      <c r="M63" s="132">
        <v>42422</v>
      </c>
      <c r="N63" s="130">
        <v>16639.970702999999</v>
      </c>
      <c r="O63" s="134">
        <f t="shared" si="5"/>
        <v>-4.6331024251039188E-2</v>
      </c>
      <c r="Q63" s="132">
        <v>39713</v>
      </c>
      <c r="R63" s="130">
        <v>3.827</v>
      </c>
      <c r="S63" s="134">
        <f t="shared" si="3"/>
        <v>-0.22468085106382979</v>
      </c>
    </row>
    <row r="64" spans="1:19" x14ac:dyDescent="0.2">
      <c r="A64" s="132">
        <v>39720</v>
      </c>
      <c r="B64" s="130">
        <v>1099.2299800000001</v>
      </c>
      <c r="C64" s="133">
        <f t="shared" si="4"/>
        <v>-0.37251759592861555</v>
      </c>
      <c r="E64" s="132">
        <v>39727</v>
      </c>
      <c r="F64" s="130">
        <v>8276.4296880000002</v>
      </c>
      <c r="G64" s="133">
        <f t="shared" si="0"/>
        <v>-0.48799220770931739</v>
      </c>
      <c r="I64" s="132">
        <v>39720</v>
      </c>
      <c r="J64" s="130">
        <v>11418.5</v>
      </c>
      <c r="K64" s="133">
        <f t="shared" si="1"/>
        <v>-0.38093335656220151</v>
      </c>
      <c r="M64" s="132">
        <v>42429</v>
      </c>
      <c r="N64" s="130">
        <v>17006.769531000002</v>
      </c>
      <c r="O64" s="134">
        <f t="shared" si="5"/>
        <v>-3.474906220822864E-2</v>
      </c>
      <c r="Q64" s="132">
        <v>39720</v>
      </c>
      <c r="R64" s="130">
        <v>3.6440000000000001</v>
      </c>
      <c r="S64" s="134">
        <f t="shared" si="3"/>
        <v>-0.17851063829787234</v>
      </c>
    </row>
    <row r="65" spans="1:19" x14ac:dyDescent="0.2">
      <c r="A65" s="132">
        <v>39727</v>
      </c>
      <c r="B65" s="130">
        <v>899.21997099999999</v>
      </c>
      <c r="C65" s="133">
        <f t="shared" si="4"/>
        <v>-0.34367720173826988</v>
      </c>
      <c r="E65" s="132">
        <v>39735</v>
      </c>
      <c r="F65" s="130">
        <v>8693.8203119999998</v>
      </c>
      <c r="G65" s="133">
        <f t="shared" si="0"/>
        <v>-0.54952041067772395</v>
      </c>
      <c r="I65" s="132">
        <v>39727</v>
      </c>
      <c r="J65" s="130">
        <v>8997.7001949999994</v>
      </c>
      <c r="K65" s="133">
        <f t="shared" si="1"/>
        <v>-0.33569553920454587</v>
      </c>
      <c r="M65" s="132">
        <v>42436</v>
      </c>
      <c r="N65" s="130">
        <v>17213.310547000001</v>
      </c>
      <c r="O65" s="134">
        <f t="shared" si="5"/>
        <v>-1.293610605809515E-2</v>
      </c>
      <c r="Q65" s="132">
        <v>39727</v>
      </c>
      <c r="R65" s="130">
        <v>3.8610000000000002</v>
      </c>
      <c r="S65" s="134">
        <f t="shared" si="3"/>
        <v>-0.16212765957446809</v>
      </c>
    </row>
    <row r="66" spans="1:19" x14ac:dyDescent="0.2">
      <c r="A66" s="132">
        <v>39734</v>
      </c>
      <c r="B66" s="130">
        <v>940.54998799999998</v>
      </c>
      <c r="C66" s="133">
        <f t="shared" si="4"/>
        <v>-0.38818333921621068</v>
      </c>
      <c r="E66" s="132">
        <v>39741</v>
      </c>
      <c r="F66" s="130">
        <v>7649.080078</v>
      </c>
      <c r="G66" s="133">
        <f t="shared" si="0"/>
        <v>-0.49487329196446894</v>
      </c>
      <c r="I66" s="132">
        <v>39734</v>
      </c>
      <c r="J66" s="130">
        <v>9655.2001949999994</v>
      </c>
      <c r="K66" s="133">
        <f t="shared" si="1"/>
        <v>-0.42527673798731036</v>
      </c>
      <c r="M66" s="132">
        <v>42443</v>
      </c>
      <c r="N66" s="130">
        <v>17602.300781000002</v>
      </c>
      <c r="O66" s="134">
        <f t="shared" si="5"/>
        <v>-1.7790609473621634E-2</v>
      </c>
      <c r="Q66" s="132">
        <v>39734</v>
      </c>
      <c r="R66" s="130">
        <v>3.9380000000000002</v>
      </c>
      <c r="S66" s="134">
        <f t="shared" si="3"/>
        <v>-0.21340425531914894</v>
      </c>
    </row>
    <row r="67" spans="1:19" x14ac:dyDescent="0.2">
      <c r="A67" s="132">
        <v>39741</v>
      </c>
      <c r="B67" s="130">
        <v>876.77002000000005</v>
      </c>
      <c r="C67" s="133">
        <f t="shared" si="4"/>
        <v>-0.32399902298861011</v>
      </c>
      <c r="E67" s="132">
        <v>39748</v>
      </c>
      <c r="F67" s="130">
        <v>8576.9804690000001</v>
      </c>
      <c r="G67" s="133">
        <f t="shared" ref="G67:G130" si="6">(F68-$F$3)/$F$3</f>
        <v>-0.49451878190245613</v>
      </c>
      <c r="I67" s="132">
        <v>39741</v>
      </c>
      <c r="J67" s="130">
        <v>8353.2001949999994</v>
      </c>
      <c r="K67" s="133">
        <f t="shared" ref="K67:K130" si="7">(J68-$J$3)/$J$3</f>
        <v>-0.37279400299256454</v>
      </c>
      <c r="M67" s="132">
        <v>42450</v>
      </c>
      <c r="N67" s="130">
        <v>17515.730468999998</v>
      </c>
      <c r="O67" s="134">
        <f t="shared" ref="O67:O98" si="8">(N68-$N$3)/$N$3</f>
        <v>-2.2565051330135093E-3</v>
      </c>
      <c r="Q67" s="132">
        <v>39741</v>
      </c>
      <c r="R67" s="130">
        <v>3.6970000000000001</v>
      </c>
      <c r="S67" s="134">
        <f t="shared" ref="S67:S130" si="9">(R68-$R$3)/$R$3</f>
        <v>-0.15531914893617021</v>
      </c>
    </row>
    <row r="68" spans="1:19" x14ac:dyDescent="0.2">
      <c r="A68" s="132">
        <v>39748</v>
      </c>
      <c r="B68" s="130">
        <v>968.75</v>
      </c>
      <c r="C68" s="133">
        <f t="shared" ref="C68:C131" si="10">(B69-$B$3)/$B$3</f>
        <v>-0.35034823966160089</v>
      </c>
      <c r="E68" s="132">
        <v>39756</v>
      </c>
      <c r="F68" s="130">
        <v>8583</v>
      </c>
      <c r="G68" s="133">
        <f t="shared" si="6"/>
        <v>-0.5016219238859273</v>
      </c>
      <c r="I68" s="132">
        <v>39748</v>
      </c>
      <c r="J68" s="130">
        <v>9116</v>
      </c>
      <c r="K68" s="133">
        <f t="shared" si="7"/>
        <v>-0.35714137417299546</v>
      </c>
      <c r="M68" s="132">
        <v>42457</v>
      </c>
      <c r="N68" s="130">
        <v>17792.75</v>
      </c>
      <c r="O68" s="134">
        <f t="shared" si="8"/>
        <v>-1.4357059171818565E-2</v>
      </c>
      <c r="Q68" s="132">
        <v>39748</v>
      </c>
      <c r="R68" s="130">
        <v>3.97</v>
      </c>
      <c r="S68" s="134">
        <f t="shared" si="9"/>
        <v>-0.19574468085106389</v>
      </c>
    </row>
    <row r="69" spans="1:19" x14ac:dyDescent="0.2">
      <c r="A69" s="132">
        <v>39755</v>
      </c>
      <c r="B69" s="130">
        <v>930.98999000000003</v>
      </c>
      <c r="C69" s="133">
        <f t="shared" si="10"/>
        <v>-0.39061173848541397</v>
      </c>
      <c r="E69" s="132">
        <v>39762</v>
      </c>
      <c r="F69" s="130">
        <v>8462.3896480000003</v>
      </c>
      <c r="G69" s="133">
        <f t="shared" si="6"/>
        <v>-0.53410744669373922</v>
      </c>
      <c r="I69" s="132">
        <v>39755</v>
      </c>
      <c r="J69" s="130">
        <v>9343.5</v>
      </c>
      <c r="K69" s="133">
        <f t="shared" si="7"/>
        <v>-0.39232021401116274</v>
      </c>
      <c r="M69" s="132">
        <v>42464</v>
      </c>
      <c r="N69" s="130">
        <v>17576.960938</v>
      </c>
      <c r="O69" s="134">
        <f t="shared" si="8"/>
        <v>3.6152492181081844E-3</v>
      </c>
      <c r="Q69" s="132">
        <v>39755</v>
      </c>
      <c r="R69" s="130">
        <v>3.78</v>
      </c>
      <c r="S69" s="134">
        <f t="shared" si="9"/>
        <v>-0.20212765957446813</v>
      </c>
    </row>
    <row r="70" spans="1:19" x14ac:dyDescent="0.2">
      <c r="A70" s="132">
        <v>39762</v>
      </c>
      <c r="B70" s="130">
        <v>873.28997800000002</v>
      </c>
      <c r="C70" s="133">
        <f t="shared" si="10"/>
        <v>-0.44173307742714774</v>
      </c>
      <c r="E70" s="132">
        <v>39769</v>
      </c>
      <c r="F70" s="130">
        <v>7910.7900390000004</v>
      </c>
      <c r="G70" s="133">
        <f t="shared" si="6"/>
        <v>-0.49868433283182007</v>
      </c>
      <c r="I70" s="132">
        <v>39762</v>
      </c>
      <c r="J70" s="130">
        <v>8832.2001949999994</v>
      </c>
      <c r="K70" s="133">
        <f t="shared" si="7"/>
        <v>-0.45133924516565316</v>
      </c>
      <c r="M70" s="132">
        <v>42471</v>
      </c>
      <c r="N70" s="130">
        <v>17897.460938</v>
      </c>
      <c r="O70" s="134">
        <f t="shared" si="8"/>
        <v>9.5754982063766432E-3</v>
      </c>
      <c r="Q70" s="132">
        <v>39762</v>
      </c>
      <c r="R70" s="130">
        <v>3.75</v>
      </c>
      <c r="S70" s="134">
        <f t="shared" si="9"/>
        <v>-0.32617021276595753</v>
      </c>
    </row>
    <row r="71" spans="1:19" x14ac:dyDescent="0.2">
      <c r="A71" s="132">
        <v>39769</v>
      </c>
      <c r="B71" s="130">
        <v>800.03002900000001</v>
      </c>
      <c r="C71" s="133">
        <f t="shared" si="10"/>
        <v>-0.37459704890149331</v>
      </c>
      <c r="E71" s="132">
        <v>39777</v>
      </c>
      <c r="F71" s="130">
        <v>8512.2695309999999</v>
      </c>
      <c r="G71" s="133">
        <f t="shared" si="6"/>
        <v>-0.53371169977666555</v>
      </c>
      <c r="I71" s="132">
        <v>39769</v>
      </c>
      <c r="J71" s="130">
        <v>7974.3999020000001</v>
      </c>
      <c r="K71" s="133">
        <f t="shared" si="7"/>
        <v>-0.38692611762868473</v>
      </c>
      <c r="M71" s="132">
        <v>42478</v>
      </c>
      <c r="N71" s="130">
        <v>18003.75</v>
      </c>
      <c r="O71" s="134">
        <f t="shared" si="8"/>
        <v>-3.328079487580612E-3</v>
      </c>
      <c r="Q71" s="132">
        <v>39769</v>
      </c>
      <c r="R71" s="130">
        <v>3.1669999999999998</v>
      </c>
      <c r="S71" s="134">
        <f t="shared" si="9"/>
        <v>-0.37085106382978728</v>
      </c>
    </row>
    <row r="72" spans="1:19" x14ac:dyDescent="0.2">
      <c r="A72" s="132">
        <v>39776</v>
      </c>
      <c r="B72" s="130">
        <v>896.23999000000003</v>
      </c>
      <c r="C72" s="133">
        <f t="shared" si="10"/>
        <v>-0.38867181350980623</v>
      </c>
      <c r="E72" s="132">
        <v>39783</v>
      </c>
      <c r="F72" s="130">
        <v>7917.5097660000001</v>
      </c>
      <c r="G72" s="133">
        <f t="shared" si="6"/>
        <v>-0.51496240721958275</v>
      </c>
      <c r="I72" s="132">
        <v>39776</v>
      </c>
      <c r="J72" s="130">
        <v>8910.5996090000008</v>
      </c>
      <c r="K72" s="133">
        <f t="shared" si="7"/>
        <v>-0.41578195654950584</v>
      </c>
      <c r="M72" s="132">
        <v>42485</v>
      </c>
      <c r="N72" s="130">
        <v>17773.640625</v>
      </c>
      <c r="O72" s="134">
        <f t="shared" si="8"/>
        <v>-5.1791300162274288E-3</v>
      </c>
      <c r="Q72" s="132">
        <v>39776</v>
      </c>
      <c r="R72" s="130">
        <v>2.9569999999999999</v>
      </c>
      <c r="S72" s="134">
        <f t="shared" si="9"/>
        <v>-0.43468085106382981</v>
      </c>
    </row>
    <row r="73" spans="1:19" x14ac:dyDescent="0.2">
      <c r="A73" s="132">
        <v>39783</v>
      </c>
      <c r="B73" s="130">
        <v>876.07000700000003</v>
      </c>
      <c r="C73" s="133">
        <f t="shared" si="10"/>
        <v>-0.38611785704649243</v>
      </c>
      <c r="E73" s="132">
        <v>39790</v>
      </c>
      <c r="F73" s="130">
        <v>8235.8701170000004</v>
      </c>
      <c r="G73" s="133">
        <f t="shared" si="6"/>
        <v>-0.49419371849185295</v>
      </c>
      <c r="I73" s="132">
        <v>39783</v>
      </c>
      <c r="J73" s="130">
        <v>8491.2001949999994</v>
      </c>
      <c r="K73" s="133">
        <f t="shared" si="7"/>
        <v>-0.38246079134047423</v>
      </c>
      <c r="M73" s="132">
        <v>42492</v>
      </c>
      <c r="N73" s="130">
        <v>17740.630859000001</v>
      </c>
      <c r="O73" s="134">
        <f t="shared" si="8"/>
        <v>-1.6692092469857905E-2</v>
      </c>
      <c r="Q73" s="132">
        <v>39783</v>
      </c>
      <c r="R73" s="130">
        <v>2.657</v>
      </c>
      <c r="S73" s="134">
        <f t="shared" si="9"/>
        <v>-0.44914893617021279</v>
      </c>
    </row>
    <row r="74" spans="1:19" x14ac:dyDescent="0.2">
      <c r="A74" s="132">
        <v>39790</v>
      </c>
      <c r="B74" s="130">
        <v>879.72997999999995</v>
      </c>
      <c r="C74" s="133">
        <f t="shared" si="10"/>
        <v>-0.38043070880115848</v>
      </c>
      <c r="E74" s="132">
        <v>39797</v>
      </c>
      <c r="F74" s="130">
        <v>8588.5195309999999</v>
      </c>
      <c r="G74" s="133">
        <f t="shared" si="6"/>
        <v>-0.48530082976614758</v>
      </c>
      <c r="I74" s="132">
        <v>39790</v>
      </c>
      <c r="J74" s="130">
        <v>8975.5</v>
      </c>
      <c r="K74" s="133">
        <f t="shared" si="7"/>
        <v>-0.36230843485067366</v>
      </c>
      <c r="M74" s="132">
        <v>42499</v>
      </c>
      <c r="N74" s="130">
        <v>17535.320312</v>
      </c>
      <c r="O74" s="134">
        <f t="shared" si="8"/>
        <v>-1.8620028197341845E-2</v>
      </c>
      <c r="Q74" s="132">
        <v>39790</v>
      </c>
      <c r="R74" s="130">
        <v>2.589</v>
      </c>
      <c r="S74" s="134">
        <f t="shared" si="9"/>
        <v>-0.54659574468085115</v>
      </c>
    </row>
    <row r="75" spans="1:19" x14ac:dyDescent="0.2">
      <c r="A75" s="132">
        <v>39797</v>
      </c>
      <c r="B75" s="130">
        <v>887.88000499999998</v>
      </c>
      <c r="C75" s="133">
        <f t="shared" si="10"/>
        <v>-0.39095365716280839</v>
      </c>
      <c r="E75" s="132">
        <v>39804</v>
      </c>
      <c r="F75" s="130">
        <v>8739.5195309999999</v>
      </c>
      <c r="G75" s="133">
        <f t="shared" si="6"/>
        <v>-0.47823127539888716</v>
      </c>
      <c r="I75" s="132">
        <v>39797</v>
      </c>
      <c r="J75" s="130">
        <v>9268.4003909999992</v>
      </c>
      <c r="K75" s="133">
        <f t="shared" si="7"/>
        <v>-0.37606213428456248</v>
      </c>
      <c r="M75" s="132">
        <v>42506</v>
      </c>
      <c r="N75" s="130">
        <v>17500.939452999999</v>
      </c>
      <c r="O75" s="134">
        <f t="shared" si="8"/>
        <v>2.2559575523848885E-3</v>
      </c>
      <c r="Q75" s="132">
        <v>39797</v>
      </c>
      <c r="R75" s="130">
        <v>2.1309999999999998</v>
      </c>
      <c r="S75" s="134">
        <f t="shared" si="9"/>
        <v>-0.54531914893617017</v>
      </c>
    </row>
    <row r="76" spans="1:19" x14ac:dyDescent="0.2">
      <c r="A76" s="132">
        <v>39804</v>
      </c>
      <c r="B76" s="130">
        <v>872.79998799999998</v>
      </c>
      <c r="C76" s="133">
        <f t="shared" si="10"/>
        <v>-0.34978301701450182</v>
      </c>
      <c r="E76" s="132">
        <v>39811</v>
      </c>
      <c r="F76" s="130">
        <v>8859.5595699999994</v>
      </c>
      <c r="G76" s="133">
        <f t="shared" si="6"/>
        <v>-0.47957167313112681</v>
      </c>
      <c r="I76" s="132">
        <v>39804</v>
      </c>
      <c r="J76" s="130">
        <v>9068.5</v>
      </c>
      <c r="K76" s="133">
        <f t="shared" si="7"/>
        <v>-0.34731635288432799</v>
      </c>
      <c r="M76" s="132">
        <v>42513</v>
      </c>
      <c r="N76" s="130">
        <v>17873.220702999999</v>
      </c>
      <c r="O76" s="134">
        <f t="shared" si="8"/>
        <v>-1.4540291145655898E-3</v>
      </c>
      <c r="Q76" s="132">
        <v>39804</v>
      </c>
      <c r="R76" s="130">
        <v>2.137</v>
      </c>
      <c r="S76" s="134">
        <f t="shared" si="9"/>
        <v>-0.48595744680851066</v>
      </c>
    </row>
    <row r="77" spans="1:19" x14ac:dyDescent="0.2">
      <c r="A77" s="132">
        <v>39811</v>
      </c>
      <c r="B77" s="130">
        <v>931.79998799999998</v>
      </c>
      <c r="C77" s="133">
        <f t="shared" si="10"/>
        <v>-0.37870714461102706</v>
      </c>
      <c r="E77" s="132">
        <v>39818</v>
      </c>
      <c r="F77" s="130">
        <v>8836.7998050000006</v>
      </c>
      <c r="G77" s="133">
        <f t="shared" si="6"/>
        <v>-0.51529926077494392</v>
      </c>
      <c r="I77" s="132">
        <v>39811</v>
      </c>
      <c r="J77" s="130">
        <v>9486.2998050000006</v>
      </c>
      <c r="K77" s="133">
        <f t="shared" si="7"/>
        <v>-0.35473327743152333</v>
      </c>
      <c r="M77" s="132">
        <v>42521</v>
      </c>
      <c r="N77" s="130">
        <v>17807.060547000001</v>
      </c>
      <c r="O77" s="134">
        <f t="shared" si="8"/>
        <v>1.8140317229760157E-3</v>
      </c>
      <c r="Q77" s="132">
        <v>39811</v>
      </c>
      <c r="R77" s="130">
        <v>2.4159999999999999</v>
      </c>
      <c r="S77" s="134">
        <f t="shared" si="9"/>
        <v>-0.4878723404255319</v>
      </c>
    </row>
    <row r="78" spans="1:19" x14ac:dyDescent="0.2">
      <c r="A78" s="132">
        <v>39818</v>
      </c>
      <c r="B78" s="130">
        <v>890.34997599999997</v>
      </c>
      <c r="C78" s="133">
        <f t="shared" si="10"/>
        <v>-0.40677992547414926</v>
      </c>
      <c r="E78" s="132">
        <v>39826</v>
      </c>
      <c r="F78" s="130">
        <v>8230.1503909999992</v>
      </c>
      <c r="G78" s="133">
        <f t="shared" si="6"/>
        <v>-0.54385664633927511</v>
      </c>
      <c r="I78" s="132">
        <v>39818</v>
      </c>
      <c r="J78" s="130">
        <v>9378.5</v>
      </c>
      <c r="K78" s="133">
        <f t="shared" si="7"/>
        <v>-0.40691332058290369</v>
      </c>
      <c r="M78" s="132">
        <v>42527</v>
      </c>
      <c r="N78" s="130">
        <v>17865.339843999998</v>
      </c>
      <c r="O78" s="134">
        <f t="shared" si="8"/>
        <v>-8.8504550234701287E-3</v>
      </c>
      <c r="Q78" s="132">
        <v>39818</v>
      </c>
      <c r="R78" s="130">
        <v>2.407</v>
      </c>
      <c r="S78" s="134">
        <f t="shared" si="9"/>
        <v>-0.50978723404255322</v>
      </c>
    </row>
    <row r="79" spans="1:19" x14ac:dyDescent="0.2">
      <c r="A79" s="132">
        <v>39825</v>
      </c>
      <c r="B79" s="130">
        <v>850.11999500000002</v>
      </c>
      <c r="C79" s="133">
        <f t="shared" si="10"/>
        <v>-0.41945907516218056</v>
      </c>
      <c r="E79" s="132">
        <v>39832</v>
      </c>
      <c r="F79" s="130">
        <v>7745.25</v>
      </c>
      <c r="G79" s="133">
        <f t="shared" si="6"/>
        <v>-0.52920400408204216</v>
      </c>
      <c r="I79" s="132">
        <v>39825</v>
      </c>
      <c r="J79" s="130">
        <v>8620.0996090000008</v>
      </c>
      <c r="K79" s="133">
        <f t="shared" si="7"/>
        <v>-0.43768878345357626</v>
      </c>
      <c r="M79" s="132">
        <v>42534</v>
      </c>
      <c r="N79" s="130">
        <v>17675.160156000002</v>
      </c>
      <c r="O79" s="134">
        <f t="shared" si="8"/>
        <v>-2.4238236455482419E-2</v>
      </c>
      <c r="Q79" s="132">
        <v>39825</v>
      </c>
      <c r="R79" s="130">
        <v>2.3039999999999998</v>
      </c>
      <c r="S79" s="134">
        <f t="shared" si="9"/>
        <v>-0.44212765957446815</v>
      </c>
    </row>
    <row r="80" spans="1:19" x14ac:dyDescent="0.2">
      <c r="A80" s="132">
        <v>39833</v>
      </c>
      <c r="B80" s="130">
        <v>831.95001200000002</v>
      </c>
      <c r="C80" s="133">
        <f t="shared" si="10"/>
        <v>-0.42369477132988742</v>
      </c>
      <c r="E80" s="132">
        <v>39839</v>
      </c>
      <c r="F80" s="130">
        <v>7994.0498049999997</v>
      </c>
      <c r="G80" s="133">
        <f t="shared" si="6"/>
        <v>-0.52434116569354683</v>
      </c>
      <c r="I80" s="132">
        <v>39832</v>
      </c>
      <c r="J80" s="130">
        <v>8172.7998049999997</v>
      </c>
      <c r="K80" s="133">
        <f t="shared" si="7"/>
        <v>-0.41858909583708021</v>
      </c>
      <c r="M80" s="132">
        <v>42541</v>
      </c>
      <c r="N80" s="130">
        <v>17400.75</v>
      </c>
      <c r="O80" s="134">
        <f t="shared" si="8"/>
        <v>6.5260455746851071E-3</v>
      </c>
      <c r="Q80" s="132">
        <v>39833</v>
      </c>
      <c r="R80" s="130">
        <v>2.6219999999999999</v>
      </c>
      <c r="S80" s="134">
        <f t="shared" si="9"/>
        <v>-0.39489361702127662</v>
      </c>
    </row>
    <row r="81" spans="1:19" x14ac:dyDescent="0.2">
      <c r="A81" s="132">
        <v>39839</v>
      </c>
      <c r="B81" s="130">
        <v>825.88000499999998</v>
      </c>
      <c r="C81" s="133">
        <f t="shared" si="10"/>
        <v>-0.39388445686908924</v>
      </c>
      <c r="E81" s="132">
        <v>39846</v>
      </c>
      <c r="F81" s="130">
        <v>8076.6201170000004</v>
      </c>
      <c r="G81" s="133">
        <f t="shared" si="6"/>
        <v>-0.54184544581954164</v>
      </c>
      <c r="I81" s="132">
        <v>39839</v>
      </c>
      <c r="J81" s="130">
        <v>8450.4003909999992</v>
      </c>
      <c r="K81" s="133">
        <f t="shared" si="7"/>
        <v>-0.4121010086732555</v>
      </c>
      <c r="M81" s="132">
        <v>42548</v>
      </c>
      <c r="N81" s="130">
        <v>17949.369140999999</v>
      </c>
      <c r="O81" s="134">
        <f t="shared" si="8"/>
        <v>1.7593796434756684E-2</v>
      </c>
      <c r="Q81" s="132">
        <v>39839</v>
      </c>
      <c r="R81" s="130">
        <v>2.8439999999999999</v>
      </c>
      <c r="S81" s="134">
        <f t="shared" si="9"/>
        <v>-0.36617021276595746</v>
      </c>
    </row>
    <row r="82" spans="1:19" x14ac:dyDescent="0.2">
      <c r="A82" s="132">
        <v>39846</v>
      </c>
      <c r="B82" s="130">
        <v>868.59997599999997</v>
      </c>
      <c r="C82" s="133">
        <f t="shared" si="10"/>
        <v>-0.42302486081638813</v>
      </c>
      <c r="E82" s="132">
        <v>39853</v>
      </c>
      <c r="F82" s="130">
        <v>7779.3999020000001</v>
      </c>
      <c r="G82" s="133">
        <f t="shared" si="6"/>
        <v>-0.56322489372795526</v>
      </c>
      <c r="I82" s="132">
        <v>39846</v>
      </c>
      <c r="J82" s="130">
        <v>8544.7001949999994</v>
      </c>
      <c r="K82" s="133">
        <f t="shared" si="7"/>
        <v>-0.43131075381033812</v>
      </c>
      <c r="M82" s="132">
        <v>42556</v>
      </c>
      <c r="N82" s="130">
        <v>18146.740234000001</v>
      </c>
      <c r="O82" s="134">
        <f t="shared" si="8"/>
        <v>3.8331235425494652E-2</v>
      </c>
      <c r="Q82" s="132">
        <v>39846</v>
      </c>
      <c r="R82" s="130">
        <v>2.9790000000000001</v>
      </c>
      <c r="S82" s="134">
        <f t="shared" si="9"/>
        <v>-0.38680851063829785</v>
      </c>
    </row>
    <row r="83" spans="1:19" x14ac:dyDescent="0.2">
      <c r="A83" s="132">
        <v>39853</v>
      </c>
      <c r="B83" s="130">
        <v>826.84002699999996</v>
      </c>
      <c r="C83" s="133">
        <f t="shared" si="10"/>
        <v>-0.46265337369227449</v>
      </c>
      <c r="E83" s="132">
        <v>39860</v>
      </c>
      <c r="F83" s="130">
        <v>7416.3798829999996</v>
      </c>
      <c r="G83" s="133">
        <f t="shared" si="6"/>
        <v>-0.55427075367047907</v>
      </c>
      <c r="I83" s="132">
        <v>39853</v>
      </c>
      <c r="J83" s="130">
        <v>8265.5</v>
      </c>
      <c r="K83" s="133">
        <f t="shared" si="7"/>
        <v>-0.47685129658710795</v>
      </c>
      <c r="M83" s="132">
        <v>42562</v>
      </c>
      <c r="N83" s="130">
        <v>18516.550781000002</v>
      </c>
      <c r="O83" s="134">
        <f t="shared" si="8"/>
        <v>4.1376088099527635E-2</v>
      </c>
      <c r="Q83" s="132">
        <v>39853</v>
      </c>
      <c r="R83" s="130">
        <v>2.8820000000000001</v>
      </c>
      <c r="S83" s="134">
        <f t="shared" si="9"/>
        <v>-0.41021276595744688</v>
      </c>
    </row>
    <row r="84" spans="1:19" x14ac:dyDescent="0.2">
      <c r="A84" s="132">
        <v>39861</v>
      </c>
      <c r="B84" s="130">
        <v>770.04998799999998</v>
      </c>
      <c r="C84" s="133">
        <f t="shared" si="10"/>
        <v>-0.48704869528430561</v>
      </c>
      <c r="E84" s="132">
        <v>39867</v>
      </c>
      <c r="F84" s="130">
        <v>7568.419922</v>
      </c>
      <c r="G84" s="133">
        <f t="shared" si="6"/>
        <v>-0.57755244377576009</v>
      </c>
      <c r="I84" s="132">
        <v>39860</v>
      </c>
      <c r="J84" s="130">
        <v>7603.6000979999999</v>
      </c>
      <c r="K84" s="133">
        <f t="shared" si="7"/>
        <v>-0.475661022254522</v>
      </c>
      <c r="M84" s="132">
        <v>42569</v>
      </c>
      <c r="N84" s="130">
        <v>18570.849609000001</v>
      </c>
      <c r="O84" s="134">
        <f t="shared" si="8"/>
        <v>3.3603450242320136E-2</v>
      </c>
      <c r="Q84" s="132">
        <v>39861</v>
      </c>
      <c r="R84" s="130">
        <v>2.7719999999999998</v>
      </c>
      <c r="S84" s="134">
        <f t="shared" si="9"/>
        <v>-0.35297872340425535</v>
      </c>
    </row>
    <row r="85" spans="1:19" x14ac:dyDescent="0.2">
      <c r="A85" s="132">
        <v>39867</v>
      </c>
      <c r="B85" s="130">
        <v>735.09002699999996</v>
      </c>
      <c r="C85" s="133">
        <f t="shared" si="10"/>
        <v>-0.52313233439994988</v>
      </c>
      <c r="E85" s="132">
        <v>39874</v>
      </c>
      <c r="F85" s="130">
        <v>7173.1000979999999</v>
      </c>
      <c r="G85" s="133">
        <f t="shared" si="6"/>
        <v>-0.55422011349843714</v>
      </c>
      <c r="I85" s="132">
        <v>39867</v>
      </c>
      <c r="J85" s="130">
        <v>7620.8999020000001</v>
      </c>
      <c r="K85" s="133">
        <f t="shared" si="7"/>
        <v>-0.52272211285929226</v>
      </c>
      <c r="M85" s="132">
        <v>42576</v>
      </c>
      <c r="N85" s="130">
        <v>18432.240234000001</v>
      </c>
      <c r="O85" s="134">
        <f t="shared" si="8"/>
        <v>3.984407851271636E-2</v>
      </c>
      <c r="Q85" s="132">
        <v>39867</v>
      </c>
      <c r="R85" s="130">
        <v>3.0409999999999999</v>
      </c>
      <c r="S85" s="134">
        <f t="shared" si="9"/>
        <v>-0.39829787234042557</v>
      </c>
    </row>
    <row r="86" spans="1:19" x14ac:dyDescent="0.2">
      <c r="A86" s="132">
        <v>39874</v>
      </c>
      <c r="B86" s="130">
        <v>683.38000499999998</v>
      </c>
      <c r="C86" s="133">
        <f t="shared" si="10"/>
        <v>-0.47207377440417519</v>
      </c>
      <c r="E86" s="132">
        <v>39881</v>
      </c>
      <c r="F86" s="130">
        <v>7569.2797849999997</v>
      </c>
      <c r="G86" s="133">
        <f t="shared" si="6"/>
        <v>-0.53203617382726409</v>
      </c>
      <c r="I86" s="132">
        <v>39874</v>
      </c>
      <c r="J86" s="130">
        <v>6936.8999020000001</v>
      </c>
      <c r="K86" s="133">
        <f t="shared" si="7"/>
        <v>-0.48894684266491228</v>
      </c>
      <c r="M86" s="132">
        <v>42583</v>
      </c>
      <c r="N86" s="130">
        <v>18543.529297000001</v>
      </c>
      <c r="O86" s="134">
        <f t="shared" si="8"/>
        <v>4.1691295696584536E-2</v>
      </c>
      <c r="Q86" s="132">
        <v>39874</v>
      </c>
      <c r="R86" s="130">
        <v>2.8279999999999998</v>
      </c>
      <c r="S86" s="134">
        <f t="shared" si="9"/>
        <v>-0.38617021276595753</v>
      </c>
    </row>
    <row r="87" spans="1:19" x14ac:dyDescent="0.2">
      <c r="A87" s="132">
        <v>39881</v>
      </c>
      <c r="B87" s="130">
        <v>756.54998799999998</v>
      </c>
      <c r="C87" s="133">
        <f t="shared" si="10"/>
        <v>-0.4637070699351617</v>
      </c>
      <c r="E87" s="132">
        <v>39888</v>
      </c>
      <c r="F87" s="130">
        <v>7945.9599609999996</v>
      </c>
      <c r="G87" s="133">
        <f t="shared" si="6"/>
        <v>-0.49192925945536581</v>
      </c>
      <c r="I87" s="132">
        <v>39881</v>
      </c>
      <c r="J87" s="130">
        <v>7427.7998049999997</v>
      </c>
      <c r="K87" s="133">
        <f t="shared" si="7"/>
        <v>-0.46953068923570346</v>
      </c>
      <c r="M87" s="132">
        <v>42590</v>
      </c>
      <c r="N87" s="130">
        <v>18576.470702999999</v>
      </c>
      <c r="O87" s="134">
        <f t="shared" si="8"/>
        <v>4.0351061070401019E-2</v>
      </c>
      <c r="Q87" s="132">
        <v>39881</v>
      </c>
      <c r="R87" s="130">
        <v>2.8849999999999998</v>
      </c>
      <c r="S87" s="134">
        <f t="shared" si="9"/>
        <v>-0.44148936170212766</v>
      </c>
    </row>
    <row r="88" spans="1:19" x14ac:dyDescent="0.2">
      <c r="A88" s="132">
        <v>39888</v>
      </c>
      <c r="B88" s="130">
        <v>768.53997800000002</v>
      </c>
      <c r="C88" s="133">
        <f t="shared" si="10"/>
        <v>-0.43063097957710922</v>
      </c>
      <c r="E88" s="132">
        <v>39895</v>
      </c>
      <c r="F88" s="130">
        <v>8626.9697269999997</v>
      </c>
      <c r="G88" s="133">
        <f t="shared" si="6"/>
        <v>-0.48469303244744921</v>
      </c>
      <c r="I88" s="132">
        <v>39888</v>
      </c>
      <c r="J88" s="130">
        <v>7710</v>
      </c>
      <c r="K88" s="133">
        <f t="shared" si="7"/>
        <v>-0.45455920103747993</v>
      </c>
      <c r="M88" s="132">
        <v>42597</v>
      </c>
      <c r="N88" s="130">
        <v>18552.570312</v>
      </c>
      <c r="O88" s="134">
        <f t="shared" si="8"/>
        <v>3.1537624908677356E-2</v>
      </c>
      <c r="Q88" s="132">
        <v>39888</v>
      </c>
      <c r="R88" s="130">
        <v>2.625</v>
      </c>
      <c r="S88" s="134">
        <f t="shared" si="9"/>
        <v>-0.4125531914893617</v>
      </c>
    </row>
    <row r="89" spans="1:19" x14ac:dyDescent="0.2">
      <c r="A89" s="132">
        <v>39895</v>
      </c>
      <c r="B89" s="130">
        <v>815.94000200000005</v>
      </c>
      <c r="C89" s="133">
        <f t="shared" si="10"/>
        <v>-0.41209721483138478</v>
      </c>
      <c r="E89" s="132">
        <v>39902</v>
      </c>
      <c r="F89" s="130">
        <v>8749.8398440000001</v>
      </c>
      <c r="G89" s="133">
        <f t="shared" si="6"/>
        <v>-0.47207393453457269</v>
      </c>
      <c r="I89" s="132">
        <v>39895</v>
      </c>
      <c r="J89" s="130">
        <v>7927.6000979999999</v>
      </c>
      <c r="K89" s="133">
        <f t="shared" si="7"/>
        <v>-0.42756785654456925</v>
      </c>
      <c r="M89" s="132">
        <v>42604</v>
      </c>
      <c r="N89" s="130">
        <v>18395.400390999999</v>
      </c>
      <c r="O89" s="134">
        <f t="shared" si="8"/>
        <v>3.6952339195679015E-2</v>
      </c>
      <c r="Q89" s="132">
        <v>39895</v>
      </c>
      <c r="R89" s="130">
        <v>2.7610000000000001</v>
      </c>
      <c r="S89" s="134">
        <f t="shared" si="9"/>
        <v>-0.38148936170212766</v>
      </c>
    </row>
    <row r="90" spans="1:19" x14ac:dyDescent="0.2">
      <c r="A90" s="132">
        <v>39902</v>
      </c>
      <c r="B90" s="130">
        <v>842.5</v>
      </c>
      <c r="C90" s="133">
        <f t="shared" si="10"/>
        <v>-0.40228604333742024</v>
      </c>
      <c r="E90" s="132">
        <v>39909</v>
      </c>
      <c r="F90" s="130">
        <v>8964.1103519999997</v>
      </c>
      <c r="G90" s="133">
        <f t="shared" si="6"/>
        <v>-0.4754031890797093</v>
      </c>
      <c r="I90" s="132">
        <v>39902</v>
      </c>
      <c r="J90" s="130">
        <v>8319.9003909999992</v>
      </c>
      <c r="K90" s="133">
        <f t="shared" si="7"/>
        <v>-0.40108571298319934</v>
      </c>
      <c r="M90" s="132">
        <v>42611</v>
      </c>
      <c r="N90" s="130">
        <v>18491.960938</v>
      </c>
      <c r="O90" s="134">
        <f t="shared" si="8"/>
        <v>1.4156850964829474E-2</v>
      </c>
      <c r="Q90" s="132">
        <v>39902</v>
      </c>
      <c r="R90" s="130">
        <v>2.907</v>
      </c>
      <c r="S90" s="134">
        <f t="shared" si="9"/>
        <v>-0.37744680851063828</v>
      </c>
    </row>
    <row r="91" spans="1:19" x14ac:dyDescent="0.2">
      <c r="A91" s="132">
        <v>39909</v>
      </c>
      <c r="B91" s="130">
        <v>856.55999799999995</v>
      </c>
      <c r="C91" s="133">
        <f t="shared" si="10"/>
        <v>-0.39318664940894843</v>
      </c>
      <c r="E91" s="132">
        <v>39916</v>
      </c>
      <c r="F91" s="130">
        <v>8907.5800780000009</v>
      </c>
      <c r="G91" s="133">
        <f t="shared" si="6"/>
        <v>-0.4871576942020463</v>
      </c>
      <c r="I91" s="132">
        <v>39909</v>
      </c>
      <c r="J91" s="130">
        <v>8704.7998050000006</v>
      </c>
      <c r="K91" s="133">
        <f t="shared" si="7"/>
        <v>-0.37864909131066332</v>
      </c>
      <c r="M91" s="132">
        <v>42619</v>
      </c>
      <c r="N91" s="130">
        <v>18085.449218999998</v>
      </c>
      <c r="O91" s="134">
        <f t="shared" si="8"/>
        <v>1.6307447219117956E-2</v>
      </c>
      <c r="Q91" s="132">
        <v>39909</v>
      </c>
      <c r="R91" s="130">
        <v>2.9260000000000002</v>
      </c>
      <c r="S91" s="134">
        <f t="shared" si="9"/>
        <v>-0.37659574468085105</v>
      </c>
    </row>
    <row r="92" spans="1:19" x14ac:dyDescent="0.2">
      <c r="A92" s="132">
        <v>39916</v>
      </c>
      <c r="B92" s="130">
        <v>869.59997599999997</v>
      </c>
      <c r="C92" s="133">
        <f t="shared" si="10"/>
        <v>-0.39553825775839307</v>
      </c>
      <c r="E92" s="132">
        <v>39923</v>
      </c>
      <c r="F92" s="130">
        <v>8707.9902340000008</v>
      </c>
      <c r="G92" s="133">
        <f t="shared" si="6"/>
        <v>-0.4712930231791157</v>
      </c>
      <c r="I92" s="132">
        <v>39917</v>
      </c>
      <c r="J92" s="130">
        <v>9030.9003909999992</v>
      </c>
      <c r="K92" s="133">
        <f t="shared" si="7"/>
        <v>-0.38846725922480729</v>
      </c>
      <c r="M92" s="132">
        <v>42625</v>
      </c>
      <c r="N92" s="130">
        <v>18123.800781000002</v>
      </c>
      <c r="O92" s="134">
        <f t="shared" si="8"/>
        <v>2.402619972185633E-2</v>
      </c>
      <c r="Q92" s="132">
        <v>39916</v>
      </c>
      <c r="R92" s="130">
        <v>2.93</v>
      </c>
      <c r="S92" s="134">
        <f t="shared" si="9"/>
        <v>-0.36255319148936171</v>
      </c>
    </row>
    <row r="93" spans="1:19" x14ac:dyDescent="0.2">
      <c r="A93" s="132">
        <v>39923</v>
      </c>
      <c r="B93" s="130">
        <v>866.22997999999995</v>
      </c>
      <c r="C93" s="133">
        <f t="shared" si="10"/>
        <v>-0.3876599836211051</v>
      </c>
      <c r="E93" s="132">
        <v>39930</v>
      </c>
      <c r="F93" s="130">
        <v>8977.3701170000004</v>
      </c>
      <c r="G93" s="133">
        <f t="shared" si="6"/>
        <v>-0.44446948177390305</v>
      </c>
      <c r="I93" s="132">
        <v>39923</v>
      </c>
      <c r="J93" s="130">
        <v>8888.2001949999994</v>
      </c>
      <c r="K93" s="133">
        <f t="shared" si="7"/>
        <v>-0.37816061858784539</v>
      </c>
      <c r="M93" s="132">
        <v>42632</v>
      </c>
      <c r="N93" s="130">
        <v>18261.449218999998</v>
      </c>
      <c r="O93" s="134">
        <f t="shared" si="8"/>
        <v>2.6645007414071709E-2</v>
      </c>
      <c r="Q93" s="132">
        <v>39923</v>
      </c>
      <c r="R93" s="130">
        <v>2.996</v>
      </c>
      <c r="S93" s="134">
        <f t="shared" si="9"/>
        <v>-0.32468085106382982</v>
      </c>
    </row>
    <row r="94" spans="1:19" x14ac:dyDescent="0.2">
      <c r="A94" s="132">
        <v>39930</v>
      </c>
      <c r="B94" s="130">
        <v>877.52002000000005</v>
      </c>
      <c r="C94" s="133">
        <f t="shared" si="10"/>
        <v>-0.35157638776952332</v>
      </c>
      <c r="E94" s="132">
        <v>39940</v>
      </c>
      <c r="F94" s="130">
        <v>9432.8300780000009</v>
      </c>
      <c r="G94" s="133">
        <f t="shared" si="6"/>
        <v>-0.45435239913463654</v>
      </c>
      <c r="I94" s="132">
        <v>39930</v>
      </c>
      <c r="J94" s="130">
        <v>9038</v>
      </c>
      <c r="K94" s="133">
        <f t="shared" si="7"/>
        <v>-0.35269674251775895</v>
      </c>
      <c r="M94" s="132">
        <v>42639</v>
      </c>
      <c r="N94" s="130">
        <v>18308.150390999999</v>
      </c>
      <c r="O94" s="134">
        <f t="shared" si="8"/>
        <v>2.2850906923229799E-2</v>
      </c>
      <c r="Q94" s="132">
        <v>39930</v>
      </c>
      <c r="R94" s="130">
        <v>3.1739999999999999</v>
      </c>
      <c r="S94" s="134">
        <f t="shared" si="9"/>
        <v>-0.29936170212765956</v>
      </c>
    </row>
    <row r="95" spans="1:19" x14ac:dyDescent="0.2">
      <c r="A95" s="132">
        <v>39937</v>
      </c>
      <c r="B95" s="130">
        <v>929.22997999999995</v>
      </c>
      <c r="C95" s="133">
        <f t="shared" si="10"/>
        <v>-0.38391974610186241</v>
      </c>
      <c r="E95" s="132">
        <v>39944</v>
      </c>
      <c r="F95" s="130">
        <v>9265.0195309999999</v>
      </c>
      <c r="G95" s="133">
        <f t="shared" si="6"/>
        <v>-0.4566616032413402</v>
      </c>
      <c r="I95" s="132">
        <v>39937</v>
      </c>
      <c r="J95" s="130">
        <v>9408.0996090000008</v>
      </c>
      <c r="K95" s="133">
        <f t="shared" si="7"/>
        <v>-0.38224752967382453</v>
      </c>
      <c r="M95" s="132">
        <v>42646</v>
      </c>
      <c r="N95" s="130">
        <v>18240.490234000001</v>
      </c>
      <c r="O95" s="134">
        <f t="shared" si="8"/>
        <v>1.7125037416201166E-2</v>
      </c>
      <c r="Q95" s="132">
        <v>39937</v>
      </c>
      <c r="R95" s="130">
        <v>3.2930000000000001</v>
      </c>
      <c r="S95" s="134">
        <f t="shared" si="9"/>
        <v>-0.335531914893617</v>
      </c>
    </row>
    <row r="96" spans="1:19" x14ac:dyDescent="0.2">
      <c r="A96" s="132">
        <v>39944</v>
      </c>
      <c r="B96" s="130">
        <v>882.88000499999998</v>
      </c>
      <c r="C96" s="133">
        <f t="shared" si="10"/>
        <v>-0.38104478285511967</v>
      </c>
      <c r="E96" s="132">
        <v>39951</v>
      </c>
      <c r="F96" s="130">
        <v>9225.8095699999994</v>
      </c>
      <c r="G96" s="133">
        <f t="shared" si="6"/>
        <v>-0.43918852390377938</v>
      </c>
      <c r="I96" s="132">
        <v>39944</v>
      </c>
      <c r="J96" s="130">
        <v>8978.5996090000008</v>
      </c>
      <c r="K96" s="133">
        <f t="shared" si="7"/>
        <v>-0.35954261753994415</v>
      </c>
      <c r="M96" s="132">
        <v>42653</v>
      </c>
      <c r="N96" s="130">
        <v>18138.380859000001</v>
      </c>
      <c r="O96" s="134">
        <f t="shared" si="8"/>
        <v>1.7536077791584989E-2</v>
      </c>
      <c r="Q96" s="132">
        <v>39944</v>
      </c>
      <c r="R96" s="130">
        <v>3.1230000000000002</v>
      </c>
      <c r="S96" s="134">
        <f t="shared" si="9"/>
        <v>-0.26638297872340427</v>
      </c>
    </row>
    <row r="97" spans="1:19" x14ac:dyDescent="0.2">
      <c r="A97" s="132">
        <v>39951</v>
      </c>
      <c r="B97" s="130">
        <v>887</v>
      </c>
      <c r="C97" s="133">
        <f t="shared" si="10"/>
        <v>-0.35861724061908279</v>
      </c>
      <c r="E97" s="132">
        <v>39958</v>
      </c>
      <c r="F97" s="130">
        <v>9522.5</v>
      </c>
      <c r="G97" s="133">
        <f t="shared" si="6"/>
        <v>-0.42472964290966048</v>
      </c>
      <c r="I97" s="132">
        <v>39951</v>
      </c>
      <c r="J97" s="130">
        <v>9308.5996090000008</v>
      </c>
      <c r="K97" s="133">
        <f t="shared" si="7"/>
        <v>-0.35158212425493585</v>
      </c>
      <c r="M97" s="132">
        <v>42660</v>
      </c>
      <c r="N97" s="130">
        <v>18145.710938</v>
      </c>
      <c r="O97" s="134">
        <f t="shared" si="8"/>
        <v>1.8404048602811467E-2</v>
      </c>
      <c r="Q97" s="132">
        <v>39951</v>
      </c>
      <c r="R97" s="130">
        <v>3.448</v>
      </c>
      <c r="S97" s="134">
        <f t="shared" si="9"/>
        <v>-0.26276595744680858</v>
      </c>
    </row>
    <row r="98" spans="1:19" x14ac:dyDescent="0.2">
      <c r="A98" s="132">
        <v>39959</v>
      </c>
      <c r="B98" s="130">
        <v>919.14001499999995</v>
      </c>
      <c r="C98" s="133">
        <f t="shared" si="10"/>
        <v>-0.34399816595544375</v>
      </c>
      <c r="E98" s="132">
        <v>39965</v>
      </c>
      <c r="F98" s="130">
        <v>9768.0097659999992</v>
      </c>
      <c r="G98" s="133">
        <f t="shared" si="6"/>
        <v>-0.40306806504397213</v>
      </c>
      <c r="I98" s="132">
        <v>39958</v>
      </c>
      <c r="J98" s="130">
        <v>9424.2998050000006</v>
      </c>
      <c r="K98" s="133">
        <f t="shared" si="7"/>
        <v>-0.34506648908361365</v>
      </c>
      <c r="M98" s="132">
        <v>42667</v>
      </c>
      <c r="N98" s="130">
        <v>18161.189452999999</v>
      </c>
      <c r="O98" s="134">
        <f t="shared" si="8"/>
        <v>3.1003809386149508E-3</v>
      </c>
      <c r="Q98" s="132">
        <v>39959</v>
      </c>
      <c r="R98" s="130">
        <v>3.4649999999999999</v>
      </c>
      <c r="S98" s="134">
        <f t="shared" si="9"/>
        <v>-0.17829787234042555</v>
      </c>
    </row>
    <row r="99" spans="1:19" x14ac:dyDescent="0.2">
      <c r="A99" s="132">
        <v>39965</v>
      </c>
      <c r="B99" s="130">
        <v>940.09002699999996</v>
      </c>
      <c r="C99" s="133">
        <f t="shared" si="10"/>
        <v>-0.33972758778841938</v>
      </c>
      <c r="E99" s="132">
        <v>39972</v>
      </c>
      <c r="F99" s="130">
        <v>10135.820312</v>
      </c>
      <c r="G99" s="133">
        <f t="shared" si="6"/>
        <v>-0.42365484013320931</v>
      </c>
      <c r="I99" s="132">
        <v>39965</v>
      </c>
      <c r="J99" s="130">
        <v>9519</v>
      </c>
      <c r="K99" s="133">
        <f t="shared" si="7"/>
        <v>-0.3316224020879141</v>
      </c>
      <c r="M99" s="132">
        <v>42674</v>
      </c>
      <c r="N99" s="130">
        <v>17888.279297000001</v>
      </c>
      <c r="O99" s="134">
        <f t="shared" ref="O99:O107" si="11">(N100-$N$3)/$N$3</f>
        <v>5.689847348570027E-2</v>
      </c>
      <c r="Q99" s="132">
        <v>39965</v>
      </c>
      <c r="R99" s="130">
        <v>3.8620000000000001</v>
      </c>
      <c r="S99" s="134">
        <f t="shared" si="9"/>
        <v>-0.19404255319148944</v>
      </c>
    </row>
    <row r="100" spans="1:19" x14ac:dyDescent="0.2">
      <c r="A100" s="132">
        <v>39972</v>
      </c>
      <c r="B100" s="130">
        <v>946.21002199999998</v>
      </c>
      <c r="C100" s="133">
        <f t="shared" si="10"/>
        <v>-0.35715884745064963</v>
      </c>
      <c r="E100" s="132">
        <v>39979</v>
      </c>
      <c r="F100" s="130">
        <v>9786.2597659999992</v>
      </c>
      <c r="G100" s="133">
        <f t="shared" si="6"/>
        <v>-0.41828790039670161</v>
      </c>
      <c r="I100" s="132">
        <v>39972</v>
      </c>
      <c r="J100" s="130">
        <v>9714.4003909999992</v>
      </c>
      <c r="K100" s="133">
        <f t="shared" si="7"/>
        <v>-0.34080757108752935</v>
      </c>
      <c r="M100" s="132">
        <v>42681</v>
      </c>
      <c r="N100" s="130">
        <v>18847.660156000002</v>
      </c>
      <c r="O100" s="134">
        <f t="shared" si="11"/>
        <v>5.8035104624619027E-2</v>
      </c>
      <c r="Q100" s="132">
        <v>39972</v>
      </c>
      <c r="R100" s="130">
        <v>3.7879999999999998</v>
      </c>
      <c r="S100" s="134">
        <f t="shared" si="9"/>
        <v>-0.19382978723404257</v>
      </c>
    </row>
    <row r="101" spans="1:19" x14ac:dyDescent="0.2">
      <c r="A101" s="132">
        <v>39979</v>
      </c>
      <c r="B101" s="130">
        <v>921.22997999999995</v>
      </c>
      <c r="C101" s="133">
        <f t="shared" si="10"/>
        <v>-0.3587847081292494</v>
      </c>
      <c r="E101" s="132">
        <v>39986</v>
      </c>
      <c r="F101" s="130">
        <v>9877.3896480000003</v>
      </c>
      <c r="G101" s="133">
        <f t="shared" si="6"/>
        <v>-0.42189919862042441</v>
      </c>
      <c r="I101" s="132">
        <v>39979</v>
      </c>
      <c r="J101" s="130">
        <v>9580.9003909999992</v>
      </c>
      <c r="K101" s="133">
        <f t="shared" si="7"/>
        <v>-0.33351447809907075</v>
      </c>
      <c r="M101" s="132">
        <v>42688</v>
      </c>
      <c r="N101" s="130">
        <v>18867.929688</v>
      </c>
      <c r="O101" s="134">
        <f t="shared" si="11"/>
        <v>7.3972473134928038E-2</v>
      </c>
      <c r="Q101" s="132">
        <v>39979</v>
      </c>
      <c r="R101" s="130">
        <v>3.7890000000000001</v>
      </c>
      <c r="S101" s="134">
        <f t="shared" si="9"/>
        <v>-0.25404255319148944</v>
      </c>
    </row>
    <row r="102" spans="1:19" x14ac:dyDescent="0.2">
      <c r="A102" s="132">
        <v>39986</v>
      </c>
      <c r="B102" s="130">
        <v>918.90002400000003</v>
      </c>
      <c r="C102" s="133">
        <f t="shared" si="10"/>
        <v>-0.37447144844332025</v>
      </c>
      <c r="E102" s="132">
        <v>39993</v>
      </c>
      <c r="F102" s="130">
        <v>9816.0703119999998</v>
      </c>
      <c r="G102" s="133">
        <f t="shared" si="6"/>
        <v>-0.45304139051504955</v>
      </c>
      <c r="I102" s="132">
        <v>39986</v>
      </c>
      <c r="J102" s="130">
        <v>9686.9003909999992</v>
      </c>
      <c r="K102" s="133">
        <f t="shared" si="7"/>
        <v>-0.33207654064901132</v>
      </c>
      <c r="M102" s="132">
        <v>42695</v>
      </c>
      <c r="N102" s="130">
        <v>19152.140625</v>
      </c>
      <c r="O102" s="134">
        <f t="shared" si="11"/>
        <v>7.4997500164054653E-2</v>
      </c>
      <c r="Q102" s="132">
        <v>39986</v>
      </c>
      <c r="R102" s="130">
        <v>3.5059999999999998</v>
      </c>
      <c r="S102" s="134">
        <f t="shared" si="9"/>
        <v>-0.25638297872340426</v>
      </c>
    </row>
    <row r="103" spans="1:19" x14ac:dyDescent="0.2">
      <c r="A103" s="132">
        <v>39993</v>
      </c>
      <c r="B103" s="130">
        <v>896.419983</v>
      </c>
      <c r="C103" s="133">
        <f t="shared" si="10"/>
        <v>-0.38653652407739036</v>
      </c>
      <c r="E103" s="132">
        <v>40000</v>
      </c>
      <c r="F103" s="130">
        <v>9287.2802730000003</v>
      </c>
      <c r="G103" s="133">
        <f t="shared" si="6"/>
        <v>-0.44667855578161997</v>
      </c>
      <c r="I103" s="132">
        <v>39993</v>
      </c>
      <c r="J103" s="130">
        <v>9707.7998050000006</v>
      </c>
      <c r="K103" s="133">
        <f t="shared" si="7"/>
        <v>-0.35704502340145594</v>
      </c>
      <c r="M103" s="132">
        <v>42702</v>
      </c>
      <c r="N103" s="130">
        <v>19170.419922000001</v>
      </c>
      <c r="O103" s="134">
        <f t="shared" si="11"/>
        <v>0.10788204051903817</v>
      </c>
      <c r="Q103" s="132">
        <v>39993</v>
      </c>
      <c r="R103" s="130">
        <v>3.4950000000000001</v>
      </c>
      <c r="S103" s="134">
        <f t="shared" si="9"/>
        <v>-0.29893617021276597</v>
      </c>
    </row>
    <row r="104" spans="1:19" x14ac:dyDescent="0.2">
      <c r="A104" s="132">
        <v>40000</v>
      </c>
      <c r="B104" s="130">
        <v>879.13000499999998</v>
      </c>
      <c r="C104" s="133">
        <f t="shared" si="10"/>
        <v>-0.343795817143767</v>
      </c>
      <c r="E104" s="132">
        <v>40007</v>
      </c>
      <c r="F104" s="130">
        <v>9395.3203119999998</v>
      </c>
      <c r="G104" s="133">
        <f t="shared" si="6"/>
        <v>-0.4143326169331128</v>
      </c>
      <c r="I104" s="132">
        <v>40000</v>
      </c>
      <c r="J104" s="130">
        <v>9344.9003909999992</v>
      </c>
      <c r="K104" s="133">
        <f t="shared" si="7"/>
        <v>-0.30908949686413884</v>
      </c>
      <c r="M104" s="132">
        <v>42709</v>
      </c>
      <c r="N104" s="130">
        <v>19756.849609000001</v>
      </c>
      <c r="O104" s="134">
        <f t="shared" si="11"/>
        <v>0.11273599635393604</v>
      </c>
      <c r="Q104" s="132">
        <v>40000</v>
      </c>
      <c r="R104" s="130">
        <v>3.2949999999999999</v>
      </c>
      <c r="S104" s="134">
        <f t="shared" si="9"/>
        <v>-0.22319148936170219</v>
      </c>
    </row>
    <row r="105" spans="1:19" x14ac:dyDescent="0.2">
      <c r="A105" s="132">
        <v>40007</v>
      </c>
      <c r="B105" s="130">
        <v>940.38000499999998</v>
      </c>
      <c r="C105" s="133">
        <f t="shared" si="10"/>
        <v>-0.31666505960445585</v>
      </c>
      <c r="E105" s="132">
        <v>40015</v>
      </c>
      <c r="F105" s="130">
        <v>9944.5498050000006</v>
      </c>
      <c r="G105" s="133">
        <f t="shared" si="6"/>
        <v>-0.39005206996892455</v>
      </c>
      <c r="I105" s="132">
        <v>40007</v>
      </c>
      <c r="J105" s="130">
        <v>10041.900390999999</v>
      </c>
      <c r="K105" s="133">
        <f t="shared" si="7"/>
        <v>-0.28179549417241428</v>
      </c>
      <c r="M105" s="132">
        <v>42716</v>
      </c>
      <c r="N105" s="130">
        <v>19843.410156000002</v>
      </c>
      <c r="O105" s="134">
        <f t="shared" si="11"/>
        <v>0.11780527468660981</v>
      </c>
      <c r="Q105" s="132">
        <v>40007</v>
      </c>
      <c r="R105" s="130">
        <v>3.6509999999999998</v>
      </c>
      <c r="S105" s="134">
        <f t="shared" si="9"/>
        <v>-0.2191489361702128</v>
      </c>
    </row>
    <row r="106" spans="1:19" x14ac:dyDescent="0.2">
      <c r="A106" s="132">
        <v>40014</v>
      </c>
      <c r="B106" s="130">
        <v>979.26000999999997</v>
      </c>
      <c r="C106" s="133">
        <f t="shared" si="10"/>
        <v>-0.31092910321632233</v>
      </c>
      <c r="E106" s="132">
        <v>40021</v>
      </c>
      <c r="F106" s="130">
        <v>10356.830078000001</v>
      </c>
      <c r="G106" s="133">
        <f t="shared" si="6"/>
        <v>-0.38679763983616616</v>
      </c>
      <c r="I106" s="132">
        <v>40014</v>
      </c>
      <c r="J106" s="130">
        <v>10438.599609000001</v>
      </c>
      <c r="K106" s="133">
        <f t="shared" si="7"/>
        <v>-0.25313914294889556</v>
      </c>
      <c r="M106" s="132">
        <v>42723</v>
      </c>
      <c r="N106" s="130">
        <v>19933.810547000001</v>
      </c>
      <c r="O106" s="134">
        <f t="shared" si="11"/>
        <v>0.10820447662899785</v>
      </c>
      <c r="Q106" s="132">
        <v>40014</v>
      </c>
      <c r="R106" s="130">
        <v>3.67</v>
      </c>
      <c r="S106" s="134">
        <f t="shared" si="9"/>
        <v>-0.25510638297872346</v>
      </c>
    </row>
    <row r="107" spans="1:19" x14ac:dyDescent="0.2">
      <c r="A107" s="132">
        <v>40021</v>
      </c>
      <c r="B107" s="130">
        <v>987.47997999999995</v>
      </c>
      <c r="C107" s="133">
        <f t="shared" si="10"/>
        <v>-0.29487953163308417</v>
      </c>
      <c r="E107" s="132">
        <v>40028</v>
      </c>
      <c r="F107" s="130">
        <v>10412.089844</v>
      </c>
      <c r="G107" s="133">
        <f t="shared" si="6"/>
        <v>-0.3758882306408971</v>
      </c>
      <c r="I107" s="132">
        <v>40021</v>
      </c>
      <c r="J107" s="130">
        <v>10855.099609000001</v>
      </c>
      <c r="K107" s="133">
        <f t="shared" si="7"/>
        <v>-0.24677488727500482</v>
      </c>
      <c r="M107" s="132">
        <v>42731</v>
      </c>
      <c r="N107" s="130">
        <v>19762.599609000001</v>
      </c>
      <c r="O107" s="134">
        <f t="shared" si="11"/>
        <v>-1</v>
      </c>
      <c r="Q107" s="132">
        <v>40021</v>
      </c>
      <c r="R107" s="130">
        <v>3.5009999999999999</v>
      </c>
      <c r="S107" s="134">
        <f t="shared" si="9"/>
        <v>-0.18000000000000002</v>
      </c>
    </row>
    <row r="108" spans="1:19" x14ac:dyDescent="0.2">
      <c r="A108" s="132">
        <v>40028</v>
      </c>
      <c r="B108" s="130">
        <v>1010.47998</v>
      </c>
      <c r="C108" s="133">
        <f t="shared" si="10"/>
        <v>-0.29933848850643319</v>
      </c>
      <c r="E108" s="132">
        <v>40035</v>
      </c>
      <c r="F108" s="130">
        <v>10597.330078000001</v>
      </c>
      <c r="G108" s="133">
        <f t="shared" si="6"/>
        <v>-0.39703857559185474</v>
      </c>
      <c r="I108" s="132">
        <v>40028</v>
      </c>
      <c r="J108" s="130">
        <v>10947.599609000001</v>
      </c>
      <c r="K108" s="133">
        <f t="shared" si="7"/>
        <v>-0.24991911978796569</v>
      </c>
      <c r="O108" s="134"/>
      <c r="Q108" s="132">
        <v>40028</v>
      </c>
      <c r="R108" s="130">
        <v>3.8540000000000001</v>
      </c>
      <c r="S108" s="134">
        <f t="shared" si="9"/>
        <v>-0.24297872340425539</v>
      </c>
    </row>
    <row r="109" spans="1:19" x14ac:dyDescent="0.2">
      <c r="A109" s="132">
        <v>40035</v>
      </c>
      <c r="B109" s="130">
        <v>1004.090027</v>
      </c>
      <c r="C109" s="133">
        <f t="shared" si="10"/>
        <v>-0.28395882743669432</v>
      </c>
      <c r="E109" s="132">
        <v>40042</v>
      </c>
      <c r="F109" s="130">
        <v>10238.200194999999</v>
      </c>
      <c r="G109" s="133">
        <f t="shared" si="6"/>
        <v>-0.37960972377016516</v>
      </c>
      <c r="I109" s="132">
        <v>40035</v>
      </c>
      <c r="J109" s="130">
        <v>10901.900390999999</v>
      </c>
      <c r="K109" s="133">
        <f t="shared" si="7"/>
        <v>-0.23209235052654814</v>
      </c>
      <c r="Q109" s="132">
        <v>40035</v>
      </c>
      <c r="R109" s="130">
        <v>3.5579999999999998</v>
      </c>
      <c r="S109" s="134">
        <f t="shared" si="9"/>
        <v>-0.24340425531914894</v>
      </c>
    </row>
    <row r="110" spans="1:19" x14ac:dyDescent="0.2">
      <c r="A110" s="132">
        <v>40042</v>
      </c>
      <c r="B110" s="130">
        <v>1026.130005</v>
      </c>
      <c r="C110" s="133">
        <f t="shared" si="10"/>
        <v>-0.28200493235573459</v>
      </c>
      <c r="E110" s="132">
        <v>40049</v>
      </c>
      <c r="F110" s="130">
        <v>10534.139648</v>
      </c>
      <c r="G110" s="133">
        <f t="shared" si="6"/>
        <v>-0.40004742518664116</v>
      </c>
      <c r="I110" s="132">
        <v>40042</v>
      </c>
      <c r="J110" s="130">
        <v>11161</v>
      </c>
      <c r="K110" s="133">
        <f t="shared" si="7"/>
        <v>-0.21271059847936039</v>
      </c>
      <c r="Q110" s="132">
        <v>40042</v>
      </c>
      <c r="R110" s="130">
        <v>3.556</v>
      </c>
      <c r="S110" s="134">
        <f t="shared" si="9"/>
        <v>-0.26574468085106384</v>
      </c>
    </row>
    <row r="111" spans="1:19" x14ac:dyDescent="0.2">
      <c r="A111" s="132">
        <v>40049</v>
      </c>
      <c r="B111" s="130">
        <v>1028.9300539999999</v>
      </c>
      <c r="C111" s="133">
        <f t="shared" si="10"/>
        <v>-0.2907484807655224</v>
      </c>
      <c r="E111" s="132">
        <v>40056</v>
      </c>
      <c r="F111" s="130">
        <v>10187.110352</v>
      </c>
      <c r="G111" s="133">
        <f t="shared" si="6"/>
        <v>-0.38489890597224097</v>
      </c>
      <c r="I111" s="132">
        <v>40049</v>
      </c>
      <c r="J111" s="130">
        <v>11442.700194999999</v>
      </c>
      <c r="K111" s="133">
        <f t="shared" si="7"/>
        <v>-0.22784720656861399</v>
      </c>
      <c r="Q111" s="132">
        <v>40049</v>
      </c>
      <c r="R111" s="130">
        <v>3.4510000000000001</v>
      </c>
      <c r="S111" s="134">
        <f t="shared" si="9"/>
        <v>-0.26765957446808508</v>
      </c>
    </row>
    <row r="112" spans="1:19" x14ac:dyDescent="0.2">
      <c r="A112" s="132">
        <v>40056</v>
      </c>
      <c r="B112" s="130">
        <v>1016.400024</v>
      </c>
      <c r="C112" s="133">
        <f t="shared" si="10"/>
        <v>-0.27237524104354366</v>
      </c>
      <c r="E112" s="132">
        <v>40063</v>
      </c>
      <c r="F112" s="130">
        <v>10444.330078000001</v>
      </c>
      <c r="G112" s="133">
        <f t="shared" si="6"/>
        <v>-0.38924464508411161</v>
      </c>
      <c r="I112" s="132">
        <v>40056</v>
      </c>
      <c r="J112" s="130">
        <v>11222.700194999999</v>
      </c>
      <c r="K112" s="133">
        <f t="shared" si="7"/>
        <v>-0.21202949143376362</v>
      </c>
      <c r="Q112" s="132">
        <v>40056</v>
      </c>
      <c r="R112" s="130">
        <v>3.4420000000000002</v>
      </c>
      <c r="S112" s="134">
        <f t="shared" si="9"/>
        <v>-0.28872340425531917</v>
      </c>
    </row>
    <row r="113" spans="1:19" x14ac:dyDescent="0.2">
      <c r="A113" s="132">
        <v>40064</v>
      </c>
      <c r="B113" s="130">
        <v>1042.7299800000001</v>
      </c>
      <c r="C113" s="133">
        <f t="shared" si="10"/>
        <v>-0.25453225613902897</v>
      </c>
      <c r="E113" s="132">
        <v>40070</v>
      </c>
      <c r="F113" s="130">
        <v>10370.540039</v>
      </c>
      <c r="G113" s="133">
        <f t="shared" si="6"/>
        <v>-0.39540250350277117</v>
      </c>
      <c r="I113" s="132">
        <v>40063</v>
      </c>
      <c r="J113" s="130">
        <v>11452.599609000001</v>
      </c>
      <c r="K113" s="133">
        <f t="shared" si="7"/>
        <v>-0.18968922046396441</v>
      </c>
      <c r="Q113" s="132">
        <v>40064</v>
      </c>
      <c r="R113" s="130">
        <v>3.343</v>
      </c>
      <c r="S113" s="134">
        <f t="shared" si="9"/>
        <v>-0.26085106382978723</v>
      </c>
    </row>
    <row r="114" spans="1:19" x14ac:dyDescent="0.2">
      <c r="A114" s="132">
        <v>40070</v>
      </c>
      <c r="B114" s="130">
        <v>1068.3000489999999</v>
      </c>
      <c r="C114" s="133">
        <f t="shared" si="10"/>
        <v>-0.27122384128912491</v>
      </c>
      <c r="E114" s="132">
        <v>40080</v>
      </c>
      <c r="F114" s="130">
        <v>10265.980469</v>
      </c>
      <c r="G114" s="133">
        <f t="shared" si="6"/>
        <v>-0.42685802620199848</v>
      </c>
      <c r="I114" s="132">
        <v>40070</v>
      </c>
      <c r="J114" s="130">
        <v>11777.299805000001</v>
      </c>
      <c r="K114" s="133">
        <f t="shared" si="7"/>
        <v>-0.19887438946357966</v>
      </c>
      <c r="Q114" s="132">
        <v>40070</v>
      </c>
      <c r="R114" s="130">
        <v>3.4740000000000002</v>
      </c>
      <c r="S114" s="134">
        <f t="shared" si="9"/>
        <v>-0.29170212765957448</v>
      </c>
    </row>
    <row r="115" spans="1:19" x14ac:dyDescent="0.2">
      <c r="A115" s="132">
        <v>40077</v>
      </c>
      <c r="B115" s="130">
        <v>1044.380005</v>
      </c>
      <c r="C115" s="133">
        <f t="shared" si="10"/>
        <v>-0.28460084100355204</v>
      </c>
      <c r="E115" s="132">
        <v>40084</v>
      </c>
      <c r="F115" s="130">
        <v>9731.8701170000004</v>
      </c>
      <c r="G115" s="133">
        <f t="shared" si="6"/>
        <v>-0.41010173130482713</v>
      </c>
      <c r="I115" s="132">
        <v>40077</v>
      </c>
      <c r="J115" s="130">
        <v>11643.799805000001</v>
      </c>
      <c r="K115" s="133">
        <f t="shared" si="7"/>
        <v>-0.22069171910823956</v>
      </c>
      <c r="Q115" s="132">
        <v>40077</v>
      </c>
      <c r="R115" s="130">
        <v>3.3290000000000002</v>
      </c>
      <c r="S115" s="134">
        <f t="shared" si="9"/>
        <v>-0.31468085106382981</v>
      </c>
    </row>
    <row r="116" spans="1:19" x14ac:dyDescent="0.2">
      <c r="A116" s="132">
        <v>40084</v>
      </c>
      <c r="B116" s="130">
        <v>1025.209961</v>
      </c>
      <c r="C116" s="133">
        <f t="shared" si="10"/>
        <v>-0.25230629151181994</v>
      </c>
      <c r="E116" s="132">
        <v>40091</v>
      </c>
      <c r="F116" s="130">
        <v>10016.389648</v>
      </c>
      <c r="G116" s="133">
        <f t="shared" si="6"/>
        <v>-0.39589843805758851</v>
      </c>
      <c r="I116" s="132">
        <v>40084</v>
      </c>
      <c r="J116" s="130">
        <v>11326.700194999999</v>
      </c>
      <c r="K116" s="133">
        <f t="shared" si="7"/>
        <v>-0.19203536788472081</v>
      </c>
      <c r="Q116" s="132">
        <v>40084</v>
      </c>
      <c r="R116" s="130">
        <v>3.2210000000000001</v>
      </c>
      <c r="S116" s="134">
        <f t="shared" si="9"/>
        <v>-0.28000000000000003</v>
      </c>
    </row>
    <row r="117" spans="1:19" x14ac:dyDescent="0.2">
      <c r="A117" s="132">
        <v>40091</v>
      </c>
      <c r="B117" s="130">
        <v>1071.48999</v>
      </c>
      <c r="C117" s="133">
        <f t="shared" si="10"/>
        <v>-0.2410087440724632</v>
      </c>
      <c r="E117" s="132">
        <v>40099</v>
      </c>
      <c r="F117" s="130">
        <v>10257.559569999999</v>
      </c>
      <c r="G117" s="133">
        <f t="shared" si="6"/>
        <v>-0.39440074226174204</v>
      </c>
      <c r="I117" s="132">
        <v>40091</v>
      </c>
      <c r="J117" s="130">
        <v>11743.200194999999</v>
      </c>
      <c r="K117" s="133">
        <f t="shared" si="7"/>
        <v>-0.19663137903738881</v>
      </c>
      <c r="Q117" s="132">
        <v>40091</v>
      </c>
      <c r="R117" s="130">
        <v>3.3839999999999999</v>
      </c>
      <c r="S117" s="134">
        <f t="shared" si="9"/>
        <v>-0.27297872340425539</v>
      </c>
    </row>
    <row r="118" spans="1:19" x14ac:dyDescent="0.2">
      <c r="A118" s="132">
        <v>40098</v>
      </c>
      <c r="B118" s="130">
        <v>1087.6800539999999</v>
      </c>
      <c r="C118" s="133">
        <f t="shared" si="10"/>
        <v>-0.24664708277938263</v>
      </c>
      <c r="E118" s="132">
        <v>40105</v>
      </c>
      <c r="F118" s="130">
        <v>10282.990234000001</v>
      </c>
      <c r="G118" s="133">
        <f t="shared" si="6"/>
        <v>-0.40902100468661856</v>
      </c>
      <c r="I118" s="132">
        <v>40098</v>
      </c>
      <c r="J118" s="130">
        <v>11676.400390999999</v>
      </c>
      <c r="K118" s="133">
        <f t="shared" si="7"/>
        <v>-0.19226932411554173</v>
      </c>
      <c r="Q118" s="132">
        <v>40098</v>
      </c>
      <c r="R118" s="130">
        <v>3.4169999999999998</v>
      </c>
      <c r="S118" s="134">
        <f t="shared" si="9"/>
        <v>-0.26063829787234044</v>
      </c>
    </row>
    <row r="119" spans="1:19" x14ac:dyDescent="0.2">
      <c r="A119" s="132">
        <v>40105</v>
      </c>
      <c r="B119" s="130">
        <v>1079.599976</v>
      </c>
      <c r="C119" s="133">
        <f t="shared" si="10"/>
        <v>-0.27693892904735534</v>
      </c>
      <c r="E119" s="132">
        <v>40112</v>
      </c>
      <c r="F119" s="130">
        <v>10034.740234000001</v>
      </c>
      <c r="G119" s="133">
        <f t="shared" si="6"/>
        <v>-0.42347286907374632</v>
      </c>
      <c r="I119" s="132">
        <v>40105</v>
      </c>
      <c r="J119" s="130">
        <v>11739.799805000001</v>
      </c>
      <c r="K119" s="133">
        <f t="shared" si="7"/>
        <v>-0.21463022242921181</v>
      </c>
      <c r="Q119" s="132">
        <v>40105</v>
      </c>
      <c r="R119" s="130">
        <v>3.4750000000000001</v>
      </c>
      <c r="S119" s="134">
        <f t="shared" si="9"/>
        <v>-0.27829787234042558</v>
      </c>
    </row>
    <row r="120" spans="1:19" x14ac:dyDescent="0.2">
      <c r="A120" s="132">
        <v>40112</v>
      </c>
      <c r="B120" s="130">
        <v>1036.1899410000001</v>
      </c>
      <c r="C120" s="133">
        <f t="shared" si="10"/>
        <v>-0.25383444867888821</v>
      </c>
      <c r="E120" s="132">
        <v>40119</v>
      </c>
      <c r="F120" s="130">
        <v>9789.3496090000008</v>
      </c>
      <c r="G120" s="133">
        <f t="shared" si="6"/>
        <v>-0.42459419985626357</v>
      </c>
      <c r="I120" s="132">
        <v>40112</v>
      </c>
      <c r="J120" s="130">
        <v>11414.799805000001</v>
      </c>
      <c r="K120" s="133">
        <f t="shared" si="7"/>
        <v>-0.20322273763637971</v>
      </c>
      <c r="Q120" s="132">
        <v>40112</v>
      </c>
      <c r="R120" s="130">
        <v>3.3919999999999999</v>
      </c>
      <c r="S120" s="134">
        <f t="shared" si="9"/>
        <v>-0.25468085106382982</v>
      </c>
    </row>
    <row r="121" spans="1:19" x14ac:dyDescent="0.2">
      <c r="A121" s="132">
        <v>40119</v>
      </c>
      <c r="B121" s="130">
        <v>1069.3000489999999</v>
      </c>
      <c r="C121" s="133">
        <f t="shared" si="10"/>
        <v>-0.23696151244139857</v>
      </c>
      <c r="E121" s="132">
        <v>40126</v>
      </c>
      <c r="F121" s="130">
        <v>9770.3095699999994</v>
      </c>
      <c r="G121" s="133">
        <f t="shared" si="6"/>
        <v>-0.44065027405446339</v>
      </c>
      <c r="I121" s="132">
        <v>40119</v>
      </c>
      <c r="J121" s="130">
        <v>11580.599609000001</v>
      </c>
      <c r="K121" s="133">
        <f t="shared" si="7"/>
        <v>-0.18351759911285251</v>
      </c>
      <c r="Q121" s="132">
        <v>40119</v>
      </c>
      <c r="R121" s="130">
        <v>3.5030000000000001</v>
      </c>
      <c r="S121" s="134">
        <f t="shared" si="9"/>
        <v>-0.27042553191489366</v>
      </c>
    </row>
    <row r="122" spans="1:19" x14ac:dyDescent="0.2">
      <c r="A122" s="132">
        <v>40126</v>
      </c>
      <c r="B122" s="130">
        <v>1093.4799800000001</v>
      </c>
      <c r="C122" s="133">
        <f t="shared" si="10"/>
        <v>-0.23842689066250777</v>
      </c>
      <c r="E122" s="132">
        <v>40133</v>
      </c>
      <c r="F122" s="130">
        <v>9497.6796880000002</v>
      </c>
      <c r="G122" s="133">
        <f t="shared" si="6"/>
        <v>-0.46515932020196721</v>
      </c>
      <c r="I122" s="132">
        <v>40126</v>
      </c>
      <c r="J122" s="130">
        <v>11867</v>
      </c>
      <c r="K122" s="133">
        <f t="shared" si="7"/>
        <v>-0.193679780778404</v>
      </c>
      <c r="Q122" s="132">
        <v>40126</v>
      </c>
      <c r="R122" s="130">
        <v>3.4289999999999998</v>
      </c>
      <c r="S122" s="134">
        <f t="shared" si="9"/>
        <v>-0.28595744680851071</v>
      </c>
    </row>
    <row r="123" spans="1:19" x14ac:dyDescent="0.2">
      <c r="A123" s="132">
        <v>40133</v>
      </c>
      <c r="B123" s="130">
        <v>1091.380005</v>
      </c>
      <c r="C123" s="133">
        <f t="shared" si="10"/>
        <v>-0.23835014230900417</v>
      </c>
      <c r="E123" s="132">
        <v>40141</v>
      </c>
      <c r="F123" s="130">
        <v>9081.5195309999999</v>
      </c>
      <c r="G123" s="133">
        <f t="shared" si="6"/>
        <v>-0.40973658128426049</v>
      </c>
      <c r="I123" s="132">
        <v>40133</v>
      </c>
      <c r="J123" s="130">
        <v>11719.299805000001</v>
      </c>
      <c r="K123" s="133">
        <f t="shared" si="7"/>
        <v>-0.18972362184598543</v>
      </c>
      <c r="Q123" s="132">
        <v>40133</v>
      </c>
      <c r="R123" s="130">
        <v>3.3559999999999999</v>
      </c>
      <c r="S123" s="134">
        <f t="shared" si="9"/>
        <v>-0.31255319148936178</v>
      </c>
    </row>
    <row r="124" spans="1:19" x14ac:dyDescent="0.2">
      <c r="A124" s="132">
        <v>40140</v>
      </c>
      <c r="B124" s="130">
        <v>1091.48999</v>
      </c>
      <c r="C124" s="133">
        <f t="shared" si="10"/>
        <v>-0.22823891918963871</v>
      </c>
      <c r="E124" s="132">
        <v>40147</v>
      </c>
      <c r="F124" s="130">
        <v>10022.589844</v>
      </c>
      <c r="G124" s="133">
        <f t="shared" si="6"/>
        <v>-0.40471414434196396</v>
      </c>
      <c r="I124" s="132">
        <v>40140</v>
      </c>
      <c r="J124" s="130">
        <v>11776.799805000001</v>
      </c>
      <c r="K124" s="133">
        <f t="shared" si="7"/>
        <v>-0.17215136907656495</v>
      </c>
      <c r="Q124" s="132">
        <v>40140</v>
      </c>
      <c r="R124" s="130">
        <v>3.2309999999999999</v>
      </c>
      <c r="S124" s="134">
        <f t="shared" si="9"/>
        <v>-0.25893617021276599</v>
      </c>
    </row>
    <row r="125" spans="1:19" x14ac:dyDescent="0.2">
      <c r="A125" s="132">
        <v>40147</v>
      </c>
      <c r="B125" s="130">
        <v>1105.9799800000001</v>
      </c>
      <c r="C125" s="133">
        <f t="shared" si="10"/>
        <v>-0.22793882430017537</v>
      </c>
      <c r="E125" s="132">
        <v>40154</v>
      </c>
      <c r="F125" s="130">
        <v>10107.870117</v>
      </c>
      <c r="G125" s="133">
        <f t="shared" si="6"/>
        <v>-0.40270118962631274</v>
      </c>
      <c r="I125" s="132">
        <v>40147</v>
      </c>
      <c r="J125" s="130">
        <v>12032.200194999999</v>
      </c>
      <c r="K125" s="133">
        <f t="shared" si="7"/>
        <v>-0.20078709288741003</v>
      </c>
      <c r="Q125" s="132">
        <v>40147</v>
      </c>
      <c r="R125" s="130">
        <v>3.4830000000000001</v>
      </c>
      <c r="S125" s="134">
        <f t="shared" si="9"/>
        <v>-0.2468085106382979</v>
      </c>
    </row>
    <row r="126" spans="1:19" x14ac:dyDescent="0.2">
      <c r="A126" s="132">
        <v>40154</v>
      </c>
      <c r="B126" s="130">
        <v>1106.410034</v>
      </c>
      <c r="C126" s="133">
        <f t="shared" si="10"/>
        <v>-0.23068822965500008</v>
      </c>
      <c r="E126" s="132">
        <v>40161</v>
      </c>
      <c r="F126" s="130">
        <v>10142.049805000001</v>
      </c>
      <c r="G126" s="133">
        <f t="shared" si="6"/>
        <v>-0.38193186826672404</v>
      </c>
      <c r="I126" s="132">
        <v>40154</v>
      </c>
      <c r="J126" s="130">
        <v>11616</v>
      </c>
      <c r="K126" s="133">
        <f t="shared" si="7"/>
        <v>-0.19879181273019023</v>
      </c>
      <c r="Q126" s="132">
        <v>40154</v>
      </c>
      <c r="R126" s="130">
        <v>3.54</v>
      </c>
      <c r="S126" s="134">
        <f t="shared" si="9"/>
        <v>-0.24553191489361709</v>
      </c>
    </row>
    <row r="127" spans="1:19" x14ac:dyDescent="0.2">
      <c r="A127" s="132">
        <v>40161</v>
      </c>
      <c r="B127" s="130">
        <v>1102.469971</v>
      </c>
      <c r="C127" s="133">
        <f t="shared" si="10"/>
        <v>-0.21393386625675251</v>
      </c>
      <c r="E127" s="132">
        <v>40168</v>
      </c>
      <c r="F127" s="130">
        <v>10494.709961</v>
      </c>
      <c r="G127" s="133">
        <f t="shared" si="6"/>
        <v>-0.3788852900909257</v>
      </c>
      <c r="I127" s="132">
        <v>40161</v>
      </c>
      <c r="J127" s="130">
        <v>11645</v>
      </c>
      <c r="K127" s="133">
        <f t="shared" si="7"/>
        <v>-0.17660292132662531</v>
      </c>
      <c r="Q127" s="132">
        <v>40161</v>
      </c>
      <c r="R127" s="130">
        <v>3.5459999999999998</v>
      </c>
      <c r="S127" s="134">
        <f t="shared" si="9"/>
        <v>-0.19000000000000003</v>
      </c>
    </row>
    <row r="128" spans="1:19" x14ac:dyDescent="0.2">
      <c r="A128" s="132">
        <v>40168</v>
      </c>
      <c r="B128" s="130">
        <v>1126.4799800000001</v>
      </c>
      <c r="C128" s="133">
        <f t="shared" si="10"/>
        <v>-0.2218749179443846</v>
      </c>
      <c r="E128" s="132">
        <v>40175</v>
      </c>
      <c r="F128" s="130">
        <v>10546.440430000001</v>
      </c>
      <c r="G128" s="133">
        <f t="shared" si="6"/>
        <v>-0.36405125192622512</v>
      </c>
      <c r="I128" s="132">
        <v>40168</v>
      </c>
      <c r="J128" s="130">
        <v>11967.5</v>
      </c>
      <c r="K128" s="133">
        <f t="shared" si="7"/>
        <v>-0.17849499733778201</v>
      </c>
      <c r="Q128" s="132">
        <v>40168</v>
      </c>
      <c r="R128" s="130">
        <v>3.8069999999999999</v>
      </c>
      <c r="S128" s="134">
        <f t="shared" si="9"/>
        <v>-0.18234042553191493</v>
      </c>
    </row>
    <row r="129" spans="1:19" x14ac:dyDescent="0.2">
      <c r="A129" s="132">
        <v>40175</v>
      </c>
      <c r="B129" s="130">
        <v>1115.099976</v>
      </c>
      <c r="C129" s="133">
        <f t="shared" si="10"/>
        <v>-0.2010244282441479</v>
      </c>
      <c r="E129" s="132">
        <v>40182</v>
      </c>
      <c r="F129" s="130">
        <v>10798.320312</v>
      </c>
      <c r="G129" s="133">
        <f t="shared" si="6"/>
        <v>-0.35322788213609685</v>
      </c>
      <c r="I129" s="132">
        <v>40175</v>
      </c>
      <c r="J129" s="130">
        <v>11940</v>
      </c>
      <c r="K129" s="133">
        <f t="shared" si="7"/>
        <v>-0.16315198095640221</v>
      </c>
      <c r="Q129" s="132">
        <v>40175</v>
      </c>
      <c r="R129" s="130">
        <v>3.843</v>
      </c>
      <c r="S129" s="134">
        <f t="shared" si="9"/>
        <v>-0.18978723404255327</v>
      </c>
    </row>
    <row r="130" spans="1:19" x14ac:dyDescent="0.2">
      <c r="A130" s="132">
        <v>40182</v>
      </c>
      <c r="B130" s="130">
        <v>1144.9799800000001</v>
      </c>
      <c r="C130" s="133">
        <f t="shared" si="10"/>
        <v>-0.20726977081984246</v>
      </c>
      <c r="E130" s="132">
        <v>40190</v>
      </c>
      <c r="F130" s="130">
        <v>10982.099609000001</v>
      </c>
      <c r="G130" s="133">
        <f t="shared" si="6"/>
        <v>-0.37628754331188324</v>
      </c>
      <c r="I130" s="132">
        <v>40182</v>
      </c>
      <c r="J130" s="130">
        <v>12163</v>
      </c>
      <c r="K130" s="133">
        <f t="shared" si="7"/>
        <v>-0.18503125992177788</v>
      </c>
      <c r="Q130" s="132">
        <v>40182</v>
      </c>
      <c r="R130" s="130">
        <v>3.8079999999999998</v>
      </c>
      <c r="S130" s="134">
        <f t="shared" si="9"/>
        <v>-0.21787234042553191</v>
      </c>
    </row>
    <row r="131" spans="1:19" x14ac:dyDescent="0.2">
      <c r="A131" s="132">
        <v>40189</v>
      </c>
      <c r="B131" s="130">
        <v>1136.030029</v>
      </c>
      <c r="C131" s="133">
        <f t="shared" si="10"/>
        <v>-0.23816172033861699</v>
      </c>
      <c r="E131" s="132">
        <v>40196</v>
      </c>
      <c r="F131" s="130">
        <v>10590.549805000001</v>
      </c>
      <c r="G131" s="133">
        <f t="shared" ref="G131:G194" si="12">(F132-$F$3)/$F$3</f>
        <v>-0.39940373982043065</v>
      </c>
      <c r="I131" s="132">
        <v>40189</v>
      </c>
      <c r="J131" s="130">
        <v>11845</v>
      </c>
      <c r="K131" s="133">
        <f t="shared" ref="K131:K194" si="13">(J132-$J$3)/$J$3</f>
        <v>-0.21747861654213355</v>
      </c>
      <c r="Q131" s="132">
        <v>40189</v>
      </c>
      <c r="R131" s="130">
        <v>3.6760000000000002</v>
      </c>
      <c r="S131" s="134">
        <f t="shared" ref="S131:S194" si="14">(R132-$R$3)/$R$3</f>
        <v>-0.23446808510638303</v>
      </c>
    </row>
    <row r="132" spans="1:19" x14ac:dyDescent="0.2">
      <c r="A132" s="132">
        <v>40197</v>
      </c>
      <c r="B132" s="130">
        <v>1091.76001</v>
      </c>
      <c r="C132" s="133">
        <f t="shared" ref="C132:C195" si="15">(B133-$B$3)/$B$3</f>
        <v>-0.25064550626764759</v>
      </c>
      <c r="E132" s="132">
        <v>40203</v>
      </c>
      <c r="F132" s="130">
        <v>10198.040039</v>
      </c>
      <c r="G132" s="133">
        <f t="shared" si="12"/>
        <v>-0.40770476233699665</v>
      </c>
      <c r="I132" s="132">
        <v>40196</v>
      </c>
      <c r="J132" s="130">
        <v>11373.400390999999</v>
      </c>
      <c r="K132" s="133">
        <f t="shared" si="13"/>
        <v>-0.24676796668018097</v>
      </c>
      <c r="Q132" s="132">
        <v>40197</v>
      </c>
      <c r="R132" s="130">
        <v>3.5979999999999999</v>
      </c>
      <c r="S132" s="134">
        <f t="shared" si="14"/>
        <v>-0.23212765957446813</v>
      </c>
    </row>
    <row r="133" spans="1:19" x14ac:dyDescent="0.2">
      <c r="A133" s="132">
        <v>40203</v>
      </c>
      <c r="B133" s="130">
        <v>1073.869995</v>
      </c>
      <c r="C133" s="133">
        <f t="shared" si="15"/>
        <v>-0.25600470524313163</v>
      </c>
      <c r="E133" s="132">
        <v>40210</v>
      </c>
      <c r="F133" s="130">
        <v>10057.089844</v>
      </c>
      <c r="G133" s="133">
        <f t="shared" si="12"/>
        <v>-0.40563757289656582</v>
      </c>
      <c r="I133" s="132">
        <v>40203</v>
      </c>
      <c r="J133" s="130">
        <v>10947.700194999999</v>
      </c>
      <c r="K133" s="133">
        <f t="shared" si="13"/>
        <v>-0.30486504747037585</v>
      </c>
      <c r="Q133" s="132">
        <v>40203</v>
      </c>
      <c r="R133" s="130">
        <v>3.609</v>
      </c>
      <c r="S133" s="134">
        <f t="shared" si="14"/>
        <v>-0.24553191489361709</v>
      </c>
    </row>
    <row r="134" spans="1:19" x14ac:dyDescent="0.2">
      <c r="A134" s="132">
        <v>40210</v>
      </c>
      <c r="B134" s="130">
        <v>1066.1899410000001</v>
      </c>
      <c r="C134" s="133">
        <f t="shared" si="15"/>
        <v>-0.24950109156590483</v>
      </c>
      <c r="E134" s="132">
        <v>40217</v>
      </c>
      <c r="F134" s="130">
        <v>10092.190430000001</v>
      </c>
      <c r="G134" s="133">
        <f t="shared" si="12"/>
        <v>-0.40378893285151246</v>
      </c>
      <c r="I134" s="132">
        <v>40210</v>
      </c>
      <c r="J134" s="130">
        <v>10103.299805000001</v>
      </c>
      <c r="K134" s="133">
        <f t="shared" si="13"/>
        <v>-0.29649859104444154</v>
      </c>
      <c r="Q134" s="132">
        <v>40210</v>
      </c>
      <c r="R134" s="130">
        <v>3.5459999999999998</v>
      </c>
      <c r="S134" s="134">
        <f t="shared" si="14"/>
        <v>-0.2142553191489362</v>
      </c>
    </row>
    <row r="135" spans="1:19" x14ac:dyDescent="0.2">
      <c r="A135" s="132">
        <v>40217</v>
      </c>
      <c r="B135" s="130">
        <v>1075.51001</v>
      </c>
      <c r="C135" s="133">
        <f t="shared" si="15"/>
        <v>-0.22601286873211221</v>
      </c>
      <c r="E135" s="132">
        <v>40224</v>
      </c>
      <c r="F135" s="130">
        <v>10123.580078000001</v>
      </c>
      <c r="G135" s="133">
        <f t="shared" si="12"/>
        <v>-0.40364463277541129</v>
      </c>
      <c r="I135" s="132">
        <v>40217</v>
      </c>
      <c r="J135" s="130">
        <v>10224.900390999999</v>
      </c>
      <c r="K135" s="133">
        <f t="shared" si="13"/>
        <v>-0.26541351573557975</v>
      </c>
      <c r="Q135" s="132">
        <v>40217</v>
      </c>
      <c r="R135" s="130">
        <v>3.6930000000000001</v>
      </c>
      <c r="S135" s="134">
        <f t="shared" si="14"/>
        <v>-0.19531914893617025</v>
      </c>
    </row>
    <row r="136" spans="1:19" x14ac:dyDescent="0.2">
      <c r="A136" s="132">
        <v>40225</v>
      </c>
      <c r="B136" s="130">
        <v>1109.170044</v>
      </c>
      <c r="C136" s="133">
        <f t="shared" si="15"/>
        <v>-0.2292786453271739</v>
      </c>
      <c r="E136" s="132">
        <v>40231</v>
      </c>
      <c r="F136" s="130">
        <v>10126.030273</v>
      </c>
      <c r="G136" s="133">
        <f t="shared" si="12"/>
        <v>-0.3893377010962436</v>
      </c>
      <c r="I136" s="132">
        <v>40224</v>
      </c>
      <c r="J136" s="130">
        <v>10676.700194999999</v>
      </c>
      <c r="K136" s="133">
        <f t="shared" si="13"/>
        <v>-0.28901978439683079</v>
      </c>
      <c r="Q136" s="132">
        <v>40225</v>
      </c>
      <c r="R136" s="130">
        <v>3.782</v>
      </c>
      <c r="S136" s="134">
        <f t="shared" si="14"/>
        <v>-0.23510638297872338</v>
      </c>
    </row>
    <row r="137" spans="1:19" x14ac:dyDescent="0.2">
      <c r="A137" s="132">
        <v>40231</v>
      </c>
      <c r="B137" s="130">
        <v>1104.48999</v>
      </c>
      <c r="C137" s="133">
        <f t="shared" si="15"/>
        <v>-0.20540667933024842</v>
      </c>
      <c r="E137" s="132">
        <v>40238</v>
      </c>
      <c r="F137" s="130">
        <v>10368.959961</v>
      </c>
      <c r="G137" s="133">
        <f t="shared" si="12"/>
        <v>-0.36682280291264197</v>
      </c>
      <c r="I137" s="132">
        <v>40231</v>
      </c>
      <c r="J137" s="130">
        <v>10333.599609000001</v>
      </c>
      <c r="K137" s="133">
        <f t="shared" si="13"/>
        <v>-0.24180731422582621</v>
      </c>
      <c r="Q137" s="132">
        <v>40231</v>
      </c>
      <c r="R137" s="130">
        <v>3.5950000000000002</v>
      </c>
      <c r="S137" s="134">
        <f t="shared" si="14"/>
        <v>-0.2165957446808511</v>
      </c>
    </row>
    <row r="138" spans="1:19" x14ac:dyDescent="0.2">
      <c r="A138" s="132">
        <v>40238</v>
      </c>
      <c r="B138" s="130">
        <v>1138.6999510000001</v>
      </c>
      <c r="C138" s="133">
        <f t="shared" si="15"/>
        <v>-0.19752840589076798</v>
      </c>
      <c r="E138" s="132">
        <v>40245</v>
      </c>
      <c r="F138" s="130">
        <v>10751.259765999999</v>
      </c>
      <c r="G138" s="133">
        <f t="shared" si="12"/>
        <v>-0.36249650318437932</v>
      </c>
      <c r="I138" s="132">
        <v>40238</v>
      </c>
      <c r="J138" s="130">
        <v>11019.799805000001</v>
      </c>
      <c r="K138" s="133">
        <f t="shared" si="13"/>
        <v>-0.23787178270608134</v>
      </c>
      <c r="Q138" s="132">
        <v>40238</v>
      </c>
      <c r="R138" s="130">
        <v>3.6819999999999999</v>
      </c>
      <c r="S138" s="134">
        <f t="shared" si="14"/>
        <v>-0.21063829787234045</v>
      </c>
    </row>
    <row r="139" spans="1:19" x14ac:dyDescent="0.2">
      <c r="A139" s="132">
        <v>40245</v>
      </c>
      <c r="B139" s="130">
        <v>1149.98999</v>
      </c>
      <c r="C139" s="133">
        <f t="shared" si="15"/>
        <v>-0.1906131102353191</v>
      </c>
      <c r="E139" s="132">
        <v>40252</v>
      </c>
      <c r="F139" s="130">
        <v>10824.719727</v>
      </c>
      <c r="G139" s="133">
        <f t="shared" si="12"/>
        <v>-0.35238744478706846</v>
      </c>
      <c r="I139" s="132">
        <v>40245</v>
      </c>
      <c r="J139" s="130">
        <v>11077</v>
      </c>
      <c r="K139" s="133">
        <f t="shared" si="13"/>
        <v>-0.24380259438304602</v>
      </c>
      <c r="Q139" s="132">
        <v>40245</v>
      </c>
      <c r="R139" s="130">
        <v>3.71</v>
      </c>
      <c r="S139" s="134">
        <f t="shared" si="14"/>
        <v>-0.21553191489361709</v>
      </c>
    </row>
    <row r="140" spans="1:19" x14ac:dyDescent="0.2">
      <c r="A140" s="132">
        <v>40252</v>
      </c>
      <c r="B140" s="130">
        <v>1159.900024</v>
      </c>
      <c r="C140" s="133">
        <f t="shared" si="15"/>
        <v>-0.18594481879980992</v>
      </c>
      <c r="E140" s="132">
        <v>40260</v>
      </c>
      <c r="F140" s="130">
        <v>10996.370117</v>
      </c>
      <c r="G140" s="133">
        <f t="shared" si="12"/>
        <v>-0.3353248931721497</v>
      </c>
      <c r="I140" s="132">
        <v>40252</v>
      </c>
      <c r="J140" s="130">
        <v>10990.799805000001</v>
      </c>
      <c r="K140" s="133">
        <f t="shared" si="13"/>
        <v>-0.23827774591581019</v>
      </c>
      <c r="Q140" s="132">
        <v>40252</v>
      </c>
      <c r="R140" s="130">
        <v>3.6869999999999998</v>
      </c>
      <c r="S140" s="134">
        <f t="shared" si="14"/>
        <v>-0.17978723404255323</v>
      </c>
    </row>
    <row r="141" spans="1:19" x14ac:dyDescent="0.2">
      <c r="A141" s="132">
        <v>40259</v>
      </c>
      <c r="B141" s="130">
        <v>1166.589966</v>
      </c>
      <c r="C141" s="133">
        <f t="shared" si="15"/>
        <v>-0.17791304795551485</v>
      </c>
      <c r="E141" s="132">
        <v>40266</v>
      </c>
      <c r="F141" s="130">
        <v>11286.089844</v>
      </c>
      <c r="G141" s="133">
        <f t="shared" si="12"/>
        <v>-0.34013942067762265</v>
      </c>
      <c r="I141" s="132">
        <v>40259</v>
      </c>
      <c r="J141" s="130">
        <v>11071.099609000001</v>
      </c>
      <c r="K141" s="133">
        <f t="shared" si="13"/>
        <v>-0.23849786095698342</v>
      </c>
      <c r="Q141" s="132">
        <v>40259</v>
      </c>
      <c r="R141" s="130">
        <v>3.855</v>
      </c>
      <c r="S141" s="134">
        <f t="shared" si="14"/>
        <v>-0.178936170212766</v>
      </c>
    </row>
    <row r="142" spans="1:19" x14ac:dyDescent="0.2">
      <c r="A142" s="132">
        <v>40266</v>
      </c>
      <c r="B142" s="130">
        <v>1178.099976</v>
      </c>
      <c r="C142" s="133">
        <f t="shared" si="15"/>
        <v>-0.16655970732068243</v>
      </c>
      <c r="E142" s="132">
        <v>40273</v>
      </c>
      <c r="F142" s="130">
        <v>11204.339844</v>
      </c>
      <c r="G142" s="133">
        <f t="shared" si="12"/>
        <v>-0.34615596968099155</v>
      </c>
      <c r="I142" s="132">
        <v>40266</v>
      </c>
      <c r="J142" s="130">
        <v>11067.900390999999</v>
      </c>
      <c r="K142" s="133">
        <f t="shared" si="13"/>
        <v>-0.21604753253540038</v>
      </c>
      <c r="Q142" s="132">
        <v>40266</v>
      </c>
      <c r="R142" s="130">
        <v>3.859</v>
      </c>
      <c r="S142" s="134">
        <f t="shared" si="14"/>
        <v>-0.17276595744680856</v>
      </c>
    </row>
    <row r="143" spans="1:19" x14ac:dyDescent="0.2">
      <c r="A143" s="132">
        <v>40273</v>
      </c>
      <c r="B143" s="130">
        <v>1194.369995</v>
      </c>
      <c r="C143" s="133">
        <f t="shared" si="15"/>
        <v>-0.16812278905332323</v>
      </c>
      <c r="E143" s="132">
        <v>40280</v>
      </c>
      <c r="F143" s="130">
        <v>11102.179688</v>
      </c>
      <c r="G143" s="133">
        <f t="shared" si="12"/>
        <v>-0.35721140440834775</v>
      </c>
      <c r="I143" s="132">
        <v>40274</v>
      </c>
      <c r="J143" s="130">
        <v>11394.200194999999</v>
      </c>
      <c r="K143" s="133">
        <f t="shared" si="13"/>
        <v>-0.22530150429905771</v>
      </c>
      <c r="Q143" s="132">
        <v>40273</v>
      </c>
      <c r="R143" s="130">
        <v>3.8879999999999999</v>
      </c>
      <c r="S143" s="134">
        <f t="shared" si="14"/>
        <v>-0.19787234042553195</v>
      </c>
    </row>
    <row r="144" spans="1:19" x14ac:dyDescent="0.2">
      <c r="A144" s="132">
        <v>40280</v>
      </c>
      <c r="B144" s="130">
        <v>1192.130005</v>
      </c>
      <c r="C144" s="133">
        <f t="shared" si="15"/>
        <v>-0.15057291468340331</v>
      </c>
      <c r="E144" s="132">
        <v>40287</v>
      </c>
      <c r="F144" s="130">
        <v>10914.459961</v>
      </c>
      <c r="G144" s="133">
        <f t="shared" si="12"/>
        <v>-0.34879317037924529</v>
      </c>
      <c r="I144" s="132">
        <v>40280</v>
      </c>
      <c r="J144" s="130">
        <v>11259.700194999999</v>
      </c>
      <c r="K144" s="133">
        <f t="shared" si="13"/>
        <v>-0.2487976482194218</v>
      </c>
      <c r="Q144" s="132">
        <v>40280</v>
      </c>
      <c r="R144" s="130">
        <v>3.77</v>
      </c>
      <c r="S144" s="134">
        <f t="shared" si="14"/>
        <v>-0.18787234042553191</v>
      </c>
    </row>
    <row r="145" spans="1:19" x14ac:dyDescent="0.2">
      <c r="A145" s="132">
        <v>40287</v>
      </c>
      <c r="B145" s="130">
        <v>1217.280029</v>
      </c>
      <c r="C145" s="133">
        <f t="shared" si="15"/>
        <v>-0.17191890629616649</v>
      </c>
      <c r="E145" s="132">
        <v>40294</v>
      </c>
      <c r="F145" s="130">
        <v>11057.400390999999</v>
      </c>
      <c r="G145" s="133">
        <f t="shared" si="12"/>
        <v>-0.38959507172008012</v>
      </c>
      <c r="I145" s="132">
        <v>40287</v>
      </c>
      <c r="J145" s="130">
        <v>10918.200194999999</v>
      </c>
      <c r="K145" s="133">
        <f t="shared" si="13"/>
        <v>-0.27810762570134012</v>
      </c>
      <c r="Q145" s="132">
        <v>40287</v>
      </c>
      <c r="R145" s="130">
        <v>3.8170000000000002</v>
      </c>
      <c r="S145" s="134">
        <f t="shared" si="14"/>
        <v>-0.22063829787234049</v>
      </c>
    </row>
    <row r="146" spans="1:19" x14ac:dyDescent="0.2">
      <c r="A146" s="132">
        <v>40294</v>
      </c>
      <c r="B146" s="130">
        <v>1186.6899410000001</v>
      </c>
      <c r="C146" s="133">
        <f t="shared" si="15"/>
        <v>-0.22481964518976238</v>
      </c>
      <c r="E146" s="132">
        <v>40304</v>
      </c>
      <c r="F146" s="130">
        <v>10364.589844</v>
      </c>
      <c r="G146" s="133">
        <f t="shared" si="12"/>
        <v>-0.38382824410169775</v>
      </c>
      <c r="I146" s="132">
        <v>40294</v>
      </c>
      <c r="J146" s="130">
        <v>10492.200194999999</v>
      </c>
      <c r="K146" s="133">
        <f t="shared" si="13"/>
        <v>-0.37760334310098537</v>
      </c>
      <c r="Q146" s="132">
        <v>40294</v>
      </c>
      <c r="R146" s="130">
        <v>3.6629999999999998</v>
      </c>
      <c r="S146" s="134">
        <f t="shared" si="14"/>
        <v>-0.27042553191489366</v>
      </c>
    </row>
    <row r="147" spans="1:19" x14ac:dyDescent="0.2">
      <c r="A147" s="132">
        <v>40301</v>
      </c>
      <c r="B147" s="130">
        <v>1110.880005</v>
      </c>
      <c r="C147" s="133">
        <f t="shared" si="15"/>
        <v>-0.20751398598570531</v>
      </c>
      <c r="E147" s="132">
        <v>40308</v>
      </c>
      <c r="F147" s="130">
        <v>10462.509765999999</v>
      </c>
      <c r="G147" s="133">
        <f t="shared" si="12"/>
        <v>-0.42375612053618672</v>
      </c>
      <c r="I147" s="132">
        <v>40301</v>
      </c>
      <c r="J147" s="130">
        <v>9046.0996090000008</v>
      </c>
      <c r="K147" s="133">
        <f t="shared" si="13"/>
        <v>-0.35912288036086792</v>
      </c>
      <c r="Q147" s="132">
        <v>40301</v>
      </c>
      <c r="R147" s="130">
        <v>3.4289999999999998</v>
      </c>
      <c r="S147" s="134">
        <f t="shared" si="14"/>
        <v>-0.26765957446808508</v>
      </c>
    </row>
    <row r="148" spans="1:19" x14ac:dyDescent="0.2">
      <c r="A148" s="132">
        <v>40308</v>
      </c>
      <c r="B148" s="130">
        <v>1135.6800539999999</v>
      </c>
      <c r="C148" s="133">
        <f t="shared" si="15"/>
        <v>-0.24100184485010467</v>
      </c>
      <c r="E148" s="132">
        <v>40315</v>
      </c>
      <c r="F148" s="130">
        <v>9784.5400389999995</v>
      </c>
      <c r="G148" s="133">
        <f t="shared" si="12"/>
        <v>-0.42502583482084932</v>
      </c>
      <c r="I148" s="132">
        <v>40308</v>
      </c>
      <c r="J148" s="130">
        <v>9314.7001949999994</v>
      </c>
      <c r="K148" s="133">
        <f t="shared" si="13"/>
        <v>-0.35275177124365087</v>
      </c>
      <c r="Q148" s="132">
        <v>40308</v>
      </c>
      <c r="R148" s="130">
        <v>3.4420000000000002</v>
      </c>
      <c r="S148" s="134">
        <f t="shared" si="14"/>
        <v>-0.31914893617021273</v>
      </c>
    </row>
    <row r="149" spans="1:19" x14ac:dyDescent="0.2">
      <c r="A149" s="132">
        <v>40315</v>
      </c>
      <c r="B149" s="130">
        <v>1087.6899410000001</v>
      </c>
      <c r="C149" s="133">
        <f t="shared" si="15"/>
        <v>-0.23980155112256879</v>
      </c>
      <c r="E149" s="132">
        <v>40322</v>
      </c>
      <c r="F149" s="130">
        <v>9762.9804690000001</v>
      </c>
      <c r="G149" s="133">
        <f t="shared" si="12"/>
        <v>-0.41688619373504082</v>
      </c>
      <c r="I149" s="132">
        <v>40315</v>
      </c>
      <c r="J149" s="130">
        <v>9407.2998050000006</v>
      </c>
      <c r="K149" s="133">
        <f t="shared" si="13"/>
        <v>-0.35149954752154644</v>
      </c>
      <c r="Q149" s="132">
        <v>40315</v>
      </c>
      <c r="R149" s="130">
        <v>3.2</v>
      </c>
      <c r="S149" s="134">
        <f t="shared" si="14"/>
        <v>-0.29765957446808511</v>
      </c>
    </row>
    <row r="150" spans="1:19" x14ac:dyDescent="0.2">
      <c r="A150" s="132">
        <v>40322</v>
      </c>
      <c r="B150" s="130">
        <v>1089.410034</v>
      </c>
      <c r="C150" s="133">
        <f t="shared" si="15"/>
        <v>-0.25691878835623871</v>
      </c>
      <c r="E150" s="132">
        <v>40329</v>
      </c>
      <c r="F150" s="130">
        <v>9901.1904300000006</v>
      </c>
      <c r="G150" s="133">
        <f t="shared" si="12"/>
        <v>-0.42842577281356314</v>
      </c>
      <c r="I150" s="132">
        <v>40322</v>
      </c>
      <c r="J150" s="130">
        <v>9425.5</v>
      </c>
      <c r="K150" s="133">
        <f t="shared" si="13"/>
        <v>-0.38604538844518499</v>
      </c>
      <c r="Q150" s="132">
        <v>40322</v>
      </c>
      <c r="R150" s="130">
        <v>3.3010000000000002</v>
      </c>
      <c r="S150" s="134">
        <f t="shared" si="14"/>
        <v>-0.32021276595744685</v>
      </c>
    </row>
    <row r="151" spans="1:19" x14ac:dyDescent="0.2">
      <c r="A151" s="132">
        <v>40330</v>
      </c>
      <c r="B151" s="130">
        <v>1064.880005</v>
      </c>
      <c r="C151" s="133">
        <f t="shared" si="15"/>
        <v>-0.23827339325769317</v>
      </c>
      <c r="E151" s="132">
        <v>40336</v>
      </c>
      <c r="F151" s="130">
        <v>9705.25</v>
      </c>
      <c r="G151" s="133">
        <f t="shared" si="12"/>
        <v>-0.41136028807659075</v>
      </c>
      <c r="I151" s="132">
        <v>40329</v>
      </c>
      <c r="J151" s="130">
        <v>8923.4003909999992</v>
      </c>
      <c r="K151" s="133">
        <f t="shared" si="13"/>
        <v>-0.34212859764247866</v>
      </c>
      <c r="Q151" s="132">
        <v>40330</v>
      </c>
      <c r="R151" s="130">
        <v>3.1949999999999998</v>
      </c>
      <c r="S151" s="134">
        <f t="shared" si="14"/>
        <v>-0.31574468085106383</v>
      </c>
    </row>
    <row r="152" spans="1:19" x14ac:dyDescent="0.2">
      <c r="A152" s="132">
        <v>40336</v>
      </c>
      <c r="B152" s="130">
        <v>1091.599976</v>
      </c>
      <c r="C152" s="133">
        <f t="shared" si="15"/>
        <v>-0.22019317823999165</v>
      </c>
      <c r="E152" s="132">
        <v>40343</v>
      </c>
      <c r="F152" s="130">
        <v>9995.0195309999999</v>
      </c>
      <c r="G152" s="133">
        <f t="shared" si="12"/>
        <v>-0.42652761404273998</v>
      </c>
      <c r="I152" s="132">
        <v>40336</v>
      </c>
      <c r="J152" s="130">
        <v>9561.7001949999994</v>
      </c>
      <c r="K152" s="133">
        <f t="shared" si="13"/>
        <v>-0.31391261094190698</v>
      </c>
      <c r="Q152" s="132">
        <v>40336</v>
      </c>
      <c r="R152" s="130">
        <v>3.2160000000000002</v>
      </c>
      <c r="S152" s="134">
        <f t="shared" si="14"/>
        <v>-0.31425531914893623</v>
      </c>
    </row>
    <row r="153" spans="1:19" x14ac:dyDescent="0.2">
      <c r="A153" s="132">
        <v>40343</v>
      </c>
      <c r="B153" s="130">
        <v>1117.51001</v>
      </c>
      <c r="C153" s="133">
        <f t="shared" si="15"/>
        <v>-0.24862883224072885</v>
      </c>
      <c r="E153" s="132">
        <v>40350</v>
      </c>
      <c r="F153" s="130">
        <v>9737.4804690000001</v>
      </c>
      <c r="G153" s="133">
        <f t="shared" si="12"/>
        <v>-0.45796312220636393</v>
      </c>
      <c r="I153" s="132">
        <v>40343</v>
      </c>
      <c r="J153" s="130">
        <v>9971.7998050000006</v>
      </c>
      <c r="K153" s="133">
        <f t="shared" si="13"/>
        <v>-0.34396564485894066</v>
      </c>
      <c r="Q153" s="132">
        <v>40343</v>
      </c>
      <c r="R153" s="130">
        <v>3.2229999999999999</v>
      </c>
      <c r="S153" s="134">
        <f t="shared" si="14"/>
        <v>-0.33765957446808514</v>
      </c>
    </row>
    <row r="154" spans="1:19" x14ac:dyDescent="0.2">
      <c r="A154" s="132">
        <v>40350</v>
      </c>
      <c r="B154" s="130">
        <v>1076.76001</v>
      </c>
      <c r="C154" s="133">
        <f t="shared" si="15"/>
        <v>-0.2864360355465046</v>
      </c>
      <c r="E154" s="132">
        <v>40357</v>
      </c>
      <c r="F154" s="130">
        <v>9203.7099610000005</v>
      </c>
      <c r="G154" s="133">
        <f t="shared" si="12"/>
        <v>-0.43548882824596419</v>
      </c>
      <c r="I154" s="132">
        <v>40350</v>
      </c>
      <c r="J154" s="130">
        <v>9535</v>
      </c>
      <c r="K154" s="133">
        <f t="shared" si="13"/>
        <v>-0.36351940381623354</v>
      </c>
      <c r="Q154" s="132">
        <v>40350</v>
      </c>
      <c r="R154" s="130">
        <v>3.113</v>
      </c>
      <c r="S154" s="134">
        <f t="shared" si="14"/>
        <v>-0.36617021276595746</v>
      </c>
    </row>
    <row r="155" spans="1:19" x14ac:dyDescent="0.2">
      <c r="A155" s="132">
        <v>40357</v>
      </c>
      <c r="B155" s="130">
        <v>1022.580017</v>
      </c>
      <c r="C155" s="133">
        <f t="shared" si="15"/>
        <v>-0.24779149748112539</v>
      </c>
      <c r="E155" s="132">
        <v>40364</v>
      </c>
      <c r="F155" s="130">
        <v>9585.3203119999998</v>
      </c>
      <c r="G155" s="133">
        <f t="shared" si="12"/>
        <v>-0.44591058475712497</v>
      </c>
      <c r="I155" s="132">
        <v>40357</v>
      </c>
      <c r="J155" s="130">
        <v>9250.7998050000006</v>
      </c>
      <c r="K155" s="133">
        <f t="shared" si="13"/>
        <v>-0.30321378113336639</v>
      </c>
      <c r="Q155" s="132">
        <v>40357</v>
      </c>
      <c r="R155" s="130">
        <v>2.9790000000000001</v>
      </c>
      <c r="S155" s="134">
        <f t="shared" si="14"/>
        <v>-0.34978723404255319</v>
      </c>
    </row>
    <row r="156" spans="1:19" x14ac:dyDescent="0.2">
      <c r="A156" s="132">
        <v>40365</v>
      </c>
      <c r="B156" s="130">
        <v>1077.959961</v>
      </c>
      <c r="C156" s="133">
        <f t="shared" si="15"/>
        <v>-0.25691878835623871</v>
      </c>
      <c r="E156" s="132">
        <v>40371</v>
      </c>
      <c r="F156" s="130">
        <v>9408.3603519999997</v>
      </c>
      <c r="G156" s="133">
        <f t="shared" si="12"/>
        <v>-0.4445796191406915</v>
      </c>
      <c r="I156" s="132">
        <v>40364</v>
      </c>
      <c r="J156" s="130">
        <v>10127.299805000001</v>
      </c>
      <c r="K156" s="133">
        <f t="shared" si="13"/>
        <v>-0.3125434091043921</v>
      </c>
      <c r="Q156" s="132">
        <v>40365</v>
      </c>
      <c r="R156" s="130">
        <v>3.056</v>
      </c>
      <c r="S156" s="134">
        <f t="shared" si="14"/>
        <v>-0.37468085106382981</v>
      </c>
    </row>
    <row r="157" spans="1:19" x14ac:dyDescent="0.2">
      <c r="A157" s="132">
        <v>40371</v>
      </c>
      <c r="B157" s="130">
        <v>1064.880005</v>
      </c>
      <c r="C157" s="133">
        <f t="shared" si="15"/>
        <v>-0.23055560227570332</v>
      </c>
      <c r="E157" s="132">
        <v>40379</v>
      </c>
      <c r="F157" s="130">
        <v>9430.9599610000005</v>
      </c>
      <c r="G157" s="133">
        <f t="shared" si="12"/>
        <v>-0.43831691450624866</v>
      </c>
      <c r="I157" s="132">
        <v>40371</v>
      </c>
      <c r="J157" s="130">
        <v>9991.7001949999994</v>
      </c>
      <c r="K157" s="133">
        <f t="shared" si="13"/>
        <v>-0.28526311316171454</v>
      </c>
      <c r="Q157" s="132">
        <v>40371</v>
      </c>
      <c r="R157" s="130">
        <v>2.9390000000000001</v>
      </c>
      <c r="S157" s="134">
        <f t="shared" si="14"/>
        <v>-0.3629787234042553</v>
      </c>
    </row>
    <row r="158" spans="1:19" x14ac:dyDescent="0.2">
      <c r="A158" s="132">
        <v>40378</v>
      </c>
      <c r="B158" s="130">
        <v>1102.660034</v>
      </c>
      <c r="C158" s="133">
        <f t="shared" si="15"/>
        <v>-0.23129531865628528</v>
      </c>
      <c r="E158" s="132">
        <v>40385</v>
      </c>
      <c r="F158" s="130">
        <v>9537.2998050000006</v>
      </c>
      <c r="G158" s="133">
        <f t="shared" si="12"/>
        <v>-0.43214370013002534</v>
      </c>
      <c r="I158" s="132">
        <v>40378</v>
      </c>
      <c r="J158" s="130">
        <v>10388.200194999999</v>
      </c>
      <c r="K158" s="133">
        <f t="shared" si="13"/>
        <v>-0.27758475152769835</v>
      </c>
      <c r="Q158" s="132">
        <v>40378</v>
      </c>
      <c r="R158" s="130">
        <v>2.9940000000000002</v>
      </c>
      <c r="S158" s="134">
        <f t="shared" si="14"/>
        <v>-0.38148936170212766</v>
      </c>
    </row>
    <row r="159" spans="1:19" x14ac:dyDescent="0.2">
      <c r="A159" s="132">
        <v>40385</v>
      </c>
      <c r="B159" s="130">
        <v>1101.599976</v>
      </c>
      <c r="C159" s="133">
        <f t="shared" si="15"/>
        <v>-0.21731122994057292</v>
      </c>
      <c r="E159" s="132">
        <v>40392</v>
      </c>
      <c r="F159" s="130">
        <v>9642.1201170000004</v>
      </c>
      <c r="G159" s="133">
        <f t="shared" si="12"/>
        <v>-0.45503318039110674</v>
      </c>
      <c r="I159" s="132">
        <v>40385</v>
      </c>
      <c r="J159" s="130">
        <v>10499.799805000001</v>
      </c>
      <c r="K159" s="133">
        <f t="shared" si="13"/>
        <v>-0.26717490681347617</v>
      </c>
      <c r="Q159" s="132">
        <v>40385</v>
      </c>
      <c r="R159" s="130">
        <v>2.907</v>
      </c>
      <c r="S159" s="134">
        <f t="shared" si="14"/>
        <v>-0.3991489361702128</v>
      </c>
    </row>
    <row r="160" spans="1:19" x14ac:dyDescent="0.2">
      <c r="A160" s="132">
        <v>40392</v>
      </c>
      <c r="B160" s="130">
        <v>1121.6400149999999</v>
      </c>
      <c r="C160" s="133">
        <f t="shared" si="15"/>
        <v>-0.24689129864305284</v>
      </c>
      <c r="E160" s="132">
        <v>40399</v>
      </c>
      <c r="F160" s="130">
        <v>9253.4599610000005</v>
      </c>
      <c r="G160" s="133">
        <f t="shared" si="12"/>
        <v>-0.45939600085763377</v>
      </c>
      <c r="I160" s="132">
        <v>40392</v>
      </c>
      <c r="J160" s="130">
        <v>10651.099609000001</v>
      </c>
      <c r="K160" s="133">
        <f t="shared" si="13"/>
        <v>-0.29299657067312024</v>
      </c>
      <c r="Q160" s="132">
        <v>40392</v>
      </c>
      <c r="R160" s="130">
        <v>2.8239999999999998</v>
      </c>
      <c r="S160" s="134">
        <f t="shared" si="14"/>
        <v>-0.4280851063829787</v>
      </c>
    </row>
    <row r="161" spans="1:19" x14ac:dyDescent="0.2">
      <c r="A161" s="132">
        <v>40399</v>
      </c>
      <c r="B161" s="130">
        <v>1079.25</v>
      </c>
      <c r="C161" s="133">
        <f t="shared" si="15"/>
        <v>-0.25216676421235729</v>
      </c>
      <c r="E161" s="132">
        <v>40406</v>
      </c>
      <c r="F161" s="130">
        <v>9179.3798829999996</v>
      </c>
      <c r="G161" s="133">
        <f t="shared" si="12"/>
        <v>-0.47048680607815696</v>
      </c>
      <c r="I161" s="132">
        <v>40399</v>
      </c>
      <c r="J161" s="130">
        <v>10275.799805000001</v>
      </c>
      <c r="K161" s="133">
        <f t="shared" si="13"/>
        <v>-0.3054842723467544</v>
      </c>
      <c r="Q161" s="132">
        <v>40399</v>
      </c>
      <c r="R161" s="130">
        <v>2.6880000000000002</v>
      </c>
      <c r="S161" s="134">
        <f t="shared" si="14"/>
        <v>-0.44425531914893618</v>
      </c>
    </row>
    <row r="162" spans="1:19" x14ac:dyDescent="0.2">
      <c r="A162" s="132">
        <v>40406</v>
      </c>
      <c r="B162" s="130">
        <v>1071.6899410000001</v>
      </c>
      <c r="C162" s="133">
        <f t="shared" si="15"/>
        <v>-0.25712117973417048</v>
      </c>
      <c r="E162" s="132">
        <v>40413</v>
      </c>
      <c r="F162" s="130">
        <v>8991.0595699999994</v>
      </c>
      <c r="G162" s="133">
        <f t="shared" si="12"/>
        <v>-0.4632387888665892</v>
      </c>
      <c r="I162" s="132">
        <v>40406</v>
      </c>
      <c r="J162" s="130">
        <v>10094.299805000001</v>
      </c>
      <c r="K162" s="133">
        <f t="shared" si="13"/>
        <v>-0.30177577653180943</v>
      </c>
      <c r="Q162" s="132">
        <v>40406</v>
      </c>
      <c r="R162" s="130">
        <v>2.6120000000000001</v>
      </c>
      <c r="S162" s="134">
        <f t="shared" si="14"/>
        <v>-0.43574468085106383</v>
      </c>
    </row>
    <row r="163" spans="1:19" x14ac:dyDescent="0.2">
      <c r="A163" s="132">
        <v>40413</v>
      </c>
      <c r="B163" s="130">
        <v>1064.589966</v>
      </c>
      <c r="C163" s="133">
        <f t="shared" si="15"/>
        <v>-0.22926467522182192</v>
      </c>
      <c r="E163" s="132">
        <v>40420</v>
      </c>
      <c r="F163" s="130">
        <v>9114.1298829999996</v>
      </c>
      <c r="G163" s="133">
        <f t="shared" si="12"/>
        <v>-0.45587476798523258</v>
      </c>
      <c r="I163" s="132">
        <v>40413</v>
      </c>
      <c r="J163" s="130">
        <v>10148.200194999999</v>
      </c>
      <c r="K163" s="133">
        <f t="shared" si="13"/>
        <v>-0.27073195591068938</v>
      </c>
      <c r="Q163" s="132">
        <v>40413</v>
      </c>
      <c r="R163" s="130">
        <v>2.6520000000000001</v>
      </c>
      <c r="S163" s="134">
        <f t="shared" si="14"/>
        <v>-0.42425531914893622</v>
      </c>
    </row>
    <row r="164" spans="1:19" x14ac:dyDescent="0.2">
      <c r="A164" s="132">
        <v>40420</v>
      </c>
      <c r="B164" s="130">
        <v>1104.51001</v>
      </c>
      <c r="C164" s="133">
        <f t="shared" si="15"/>
        <v>-0.22574769840822143</v>
      </c>
      <c r="E164" s="132">
        <v>40427</v>
      </c>
      <c r="F164" s="130">
        <v>9239.1699219999991</v>
      </c>
      <c r="G164" s="133">
        <f t="shared" si="12"/>
        <v>-0.43308777585208946</v>
      </c>
      <c r="I164" s="132">
        <v>40420</v>
      </c>
      <c r="J164" s="130">
        <v>10599.400390999999</v>
      </c>
      <c r="K164" s="133">
        <f t="shared" si="13"/>
        <v>-0.26452600039785679</v>
      </c>
      <c r="Q164" s="132">
        <v>40420</v>
      </c>
      <c r="R164" s="130">
        <v>2.706</v>
      </c>
      <c r="S164" s="134">
        <f t="shared" si="14"/>
        <v>-0.40531914893617027</v>
      </c>
    </row>
    <row r="165" spans="1:19" x14ac:dyDescent="0.2">
      <c r="A165" s="132">
        <v>40428</v>
      </c>
      <c r="B165" s="130">
        <v>1109.5500489999999</v>
      </c>
      <c r="C165" s="133">
        <f t="shared" si="15"/>
        <v>-0.21455492466558229</v>
      </c>
      <c r="E165" s="132">
        <v>40434</v>
      </c>
      <c r="F165" s="130">
        <v>9626.0898440000001</v>
      </c>
      <c r="G165" s="133">
        <f t="shared" si="12"/>
        <v>-0.44218207507975904</v>
      </c>
      <c r="I165" s="132">
        <v>40427</v>
      </c>
      <c r="J165" s="130">
        <v>10689.599609000001</v>
      </c>
      <c r="K165" s="133">
        <f t="shared" si="13"/>
        <v>-0.271475079566105</v>
      </c>
      <c r="Q165" s="132">
        <v>40428</v>
      </c>
      <c r="R165" s="130">
        <v>2.7949999999999999</v>
      </c>
      <c r="S165" s="134">
        <f t="shared" si="14"/>
        <v>-0.41574468085106386</v>
      </c>
    </row>
    <row r="166" spans="1:19" x14ac:dyDescent="0.2">
      <c r="A166" s="132">
        <v>40434</v>
      </c>
      <c r="B166" s="130">
        <v>1125.589966</v>
      </c>
      <c r="C166" s="133">
        <f t="shared" si="15"/>
        <v>-0.19844947405655103</v>
      </c>
      <c r="E166" s="132">
        <v>40442</v>
      </c>
      <c r="F166" s="130">
        <v>9471.6699219999991</v>
      </c>
      <c r="G166" s="133">
        <f t="shared" si="12"/>
        <v>-0.44615380720725195</v>
      </c>
      <c r="I166" s="132">
        <v>40434</v>
      </c>
      <c r="J166" s="130">
        <v>10588.599609000001</v>
      </c>
      <c r="K166" s="133">
        <f t="shared" si="13"/>
        <v>-0.26191149536425845</v>
      </c>
      <c r="Q166" s="132">
        <v>40434</v>
      </c>
      <c r="R166" s="130">
        <v>2.746</v>
      </c>
      <c r="S166" s="134">
        <f t="shared" si="14"/>
        <v>-0.44425531914893618</v>
      </c>
    </row>
    <row r="167" spans="1:19" x14ac:dyDescent="0.2">
      <c r="A167" s="132">
        <v>40441</v>
      </c>
      <c r="B167" s="130">
        <v>1148.670044</v>
      </c>
      <c r="C167" s="133">
        <f t="shared" si="15"/>
        <v>-0.20014518386629593</v>
      </c>
      <c r="E167" s="132">
        <v>40448</v>
      </c>
      <c r="F167" s="130">
        <v>9404.2304690000001</v>
      </c>
      <c r="G167" s="133">
        <f t="shared" si="12"/>
        <v>-0.43527919335315463</v>
      </c>
      <c r="I167" s="132">
        <v>40441</v>
      </c>
      <c r="J167" s="130">
        <v>10727.599609000001</v>
      </c>
      <c r="K167" s="133">
        <f t="shared" si="13"/>
        <v>-0.28100426238593057</v>
      </c>
      <c r="Q167" s="132">
        <v>40441</v>
      </c>
      <c r="R167" s="130">
        <v>2.6120000000000001</v>
      </c>
      <c r="S167" s="134">
        <f t="shared" si="14"/>
        <v>-0.46255319148936175</v>
      </c>
    </row>
    <row r="168" spans="1:19" x14ac:dyDescent="0.2">
      <c r="A168" s="132">
        <v>40448</v>
      </c>
      <c r="B168" s="130">
        <v>1146.23999</v>
      </c>
      <c r="C168" s="133">
        <f t="shared" si="15"/>
        <v>-0.18694962106957996</v>
      </c>
      <c r="E168" s="132">
        <v>40455</v>
      </c>
      <c r="F168" s="130">
        <v>9588.8798829999996</v>
      </c>
      <c r="G168" s="133">
        <f t="shared" si="12"/>
        <v>-0.44049889989150748</v>
      </c>
      <c r="I168" s="132">
        <v>40448</v>
      </c>
      <c r="J168" s="130">
        <v>10450.099609000001</v>
      </c>
      <c r="K168" s="133">
        <f t="shared" si="13"/>
        <v>-0.26237934067440272</v>
      </c>
      <c r="Q168" s="132">
        <v>40448</v>
      </c>
      <c r="R168" s="130">
        <v>2.5259999999999998</v>
      </c>
      <c r="S168" s="134">
        <f t="shared" si="14"/>
        <v>-0.493404255319149</v>
      </c>
    </row>
    <row r="169" spans="1:19" x14ac:dyDescent="0.2">
      <c r="A169" s="132">
        <v>40455</v>
      </c>
      <c r="B169" s="130">
        <v>1165.150024</v>
      </c>
      <c r="C169" s="133">
        <f t="shared" si="15"/>
        <v>-0.17924588462764479</v>
      </c>
      <c r="E169" s="132">
        <v>40463</v>
      </c>
      <c r="F169" s="130">
        <v>9500.25</v>
      </c>
      <c r="G169" s="133">
        <f t="shared" si="12"/>
        <v>-0.44482991567767327</v>
      </c>
      <c r="I169" s="132">
        <v>40455</v>
      </c>
      <c r="J169" s="130">
        <v>10720.799805000001</v>
      </c>
      <c r="K169" s="133">
        <f t="shared" si="13"/>
        <v>-0.25223778642152489</v>
      </c>
      <c r="Q169" s="132">
        <v>40455</v>
      </c>
      <c r="R169" s="130">
        <v>2.3809999999999998</v>
      </c>
      <c r="S169" s="134">
        <f t="shared" si="14"/>
        <v>-0.45191489361702131</v>
      </c>
    </row>
    <row r="170" spans="1:19" x14ac:dyDescent="0.2">
      <c r="A170" s="132">
        <v>40462</v>
      </c>
      <c r="B170" s="130">
        <v>1176.1899410000001</v>
      </c>
      <c r="C170" s="133">
        <f t="shared" si="15"/>
        <v>-0.1744379807601629</v>
      </c>
      <c r="E170" s="132">
        <v>40469</v>
      </c>
      <c r="F170" s="130">
        <v>9426.7099610000005</v>
      </c>
      <c r="G170" s="133">
        <f t="shared" si="12"/>
        <v>-0.45803731398688341</v>
      </c>
      <c r="I170" s="132">
        <v>40462</v>
      </c>
      <c r="J170" s="130">
        <v>10868.200194999999</v>
      </c>
      <c r="K170" s="133">
        <f t="shared" si="13"/>
        <v>-0.24834357680982211</v>
      </c>
      <c r="Q170" s="132">
        <v>40463</v>
      </c>
      <c r="R170" s="130">
        <v>2.5760000000000001</v>
      </c>
      <c r="S170" s="134">
        <f t="shared" si="14"/>
        <v>-0.45468085106382977</v>
      </c>
    </row>
    <row r="171" spans="1:19" x14ac:dyDescent="0.2">
      <c r="A171" s="132">
        <v>40469</v>
      </c>
      <c r="B171" s="130">
        <v>1183.079956</v>
      </c>
      <c r="C171" s="133">
        <f t="shared" si="15"/>
        <v>-0.17431233773573473</v>
      </c>
      <c r="E171" s="132">
        <v>40476</v>
      </c>
      <c r="F171" s="130">
        <v>9202.4501949999994</v>
      </c>
      <c r="G171" s="133">
        <f t="shared" si="12"/>
        <v>-0.43309364221398322</v>
      </c>
      <c r="I171" s="132">
        <v>40469</v>
      </c>
      <c r="J171" s="130">
        <v>10924.799805000001</v>
      </c>
      <c r="K171" s="133">
        <f t="shared" si="13"/>
        <v>-0.25604256578770918</v>
      </c>
      <c r="Q171" s="132">
        <v>40469</v>
      </c>
      <c r="R171" s="130">
        <v>2.5630000000000002</v>
      </c>
      <c r="S171" s="134">
        <f t="shared" si="14"/>
        <v>-0.44425531914893618</v>
      </c>
    </row>
    <row r="172" spans="1:19" x14ac:dyDescent="0.2">
      <c r="A172" s="132">
        <v>40476</v>
      </c>
      <c r="B172" s="130">
        <v>1183.26001</v>
      </c>
      <c r="C172" s="133">
        <f t="shared" si="15"/>
        <v>-0.14459274173379216</v>
      </c>
      <c r="E172" s="132">
        <v>40483</v>
      </c>
      <c r="F172" s="130">
        <v>9625.9902340000008</v>
      </c>
      <c r="G172" s="133">
        <f t="shared" si="12"/>
        <v>-0.42727384513453903</v>
      </c>
      <c r="I172" s="132">
        <v>40476</v>
      </c>
      <c r="J172" s="130">
        <v>10812.900390999999</v>
      </c>
      <c r="K172" s="133">
        <f t="shared" si="13"/>
        <v>-0.28251792319485591</v>
      </c>
      <c r="Q172" s="132">
        <v>40476</v>
      </c>
      <c r="R172" s="130">
        <v>2.6120000000000001</v>
      </c>
      <c r="S172" s="134">
        <f t="shared" si="14"/>
        <v>-0.4604255319148936</v>
      </c>
    </row>
    <row r="173" spans="1:19" x14ac:dyDescent="0.2">
      <c r="A173" s="132">
        <v>40483</v>
      </c>
      <c r="B173" s="130">
        <v>1225.849976</v>
      </c>
      <c r="C173" s="133">
        <f t="shared" si="15"/>
        <v>-0.16318234293905465</v>
      </c>
      <c r="E173" s="132">
        <v>40490</v>
      </c>
      <c r="F173" s="130">
        <v>9724.8095699999994</v>
      </c>
      <c r="G173" s="133">
        <f t="shared" si="12"/>
        <v>-0.40974837148791166</v>
      </c>
      <c r="I173" s="132">
        <v>40483</v>
      </c>
      <c r="J173" s="130">
        <v>10428.099609000001</v>
      </c>
      <c r="K173" s="133">
        <f t="shared" si="13"/>
        <v>-0.29636790611118125</v>
      </c>
      <c r="Q173" s="132">
        <v>40483</v>
      </c>
      <c r="R173" s="130">
        <v>2.536</v>
      </c>
      <c r="S173" s="134">
        <f t="shared" si="14"/>
        <v>-0.41361702127659583</v>
      </c>
    </row>
    <row r="174" spans="1:19" x14ac:dyDescent="0.2">
      <c r="A174" s="132">
        <v>40490</v>
      </c>
      <c r="B174" s="130">
        <v>1199.209961</v>
      </c>
      <c r="C174" s="133">
        <f t="shared" si="15"/>
        <v>-0.16281946980143969</v>
      </c>
      <c r="E174" s="132">
        <v>40497</v>
      </c>
      <c r="F174" s="130">
        <v>10022.389648</v>
      </c>
      <c r="G174" s="133">
        <f t="shared" si="12"/>
        <v>-0.40873717807218296</v>
      </c>
      <c r="I174" s="132">
        <v>40490</v>
      </c>
      <c r="J174" s="130">
        <v>10226.799805000001</v>
      </c>
      <c r="K174" s="133">
        <f t="shared" si="13"/>
        <v>-0.29327863517261477</v>
      </c>
      <c r="Q174" s="132">
        <v>40490</v>
      </c>
      <c r="R174" s="130">
        <v>2.7559999999999998</v>
      </c>
      <c r="S174" s="134">
        <f t="shared" si="14"/>
        <v>-0.38829787234042556</v>
      </c>
    </row>
    <row r="175" spans="1:19" x14ac:dyDescent="0.2">
      <c r="A175" s="132">
        <v>40497</v>
      </c>
      <c r="B175" s="130">
        <v>1199.7299800000001</v>
      </c>
      <c r="C175" s="133">
        <f t="shared" si="15"/>
        <v>-0.17002779016116581</v>
      </c>
      <c r="E175" s="132">
        <v>40504</v>
      </c>
      <c r="F175" s="130">
        <v>10039.559569999999</v>
      </c>
      <c r="G175" s="133">
        <f t="shared" si="12"/>
        <v>-0.40056509967415443</v>
      </c>
      <c r="I175" s="132">
        <v>40497</v>
      </c>
      <c r="J175" s="130">
        <v>10271.700194999999</v>
      </c>
      <c r="K175" s="133">
        <f t="shared" si="13"/>
        <v>-0.34312623772108852</v>
      </c>
      <c r="Q175" s="132">
        <v>40497</v>
      </c>
      <c r="R175" s="130">
        <v>2.875</v>
      </c>
      <c r="S175" s="134">
        <f t="shared" si="14"/>
        <v>-0.3906382978723405</v>
      </c>
    </row>
    <row r="176" spans="1:19" x14ac:dyDescent="0.2">
      <c r="A176" s="132">
        <v>40504</v>
      </c>
      <c r="B176" s="130">
        <v>1189.400024</v>
      </c>
      <c r="C176" s="133">
        <f t="shared" si="15"/>
        <v>-0.14538825270546452</v>
      </c>
      <c r="E176" s="132">
        <v>40511</v>
      </c>
      <c r="F176" s="130">
        <v>10178.320312</v>
      </c>
      <c r="G176" s="133">
        <f t="shared" si="12"/>
        <v>-0.39858452479085982</v>
      </c>
      <c r="I176" s="132">
        <v>40504</v>
      </c>
      <c r="J176" s="130">
        <v>9547.2001949999994</v>
      </c>
      <c r="K176" s="133">
        <f t="shared" si="13"/>
        <v>-0.31095409208809832</v>
      </c>
      <c r="Q176" s="132">
        <v>40504</v>
      </c>
      <c r="R176" s="130">
        <v>2.8639999999999999</v>
      </c>
      <c r="S176" s="134">
        <f t="shared" si="14"/>
        <v>-0.35808510638297875</v>
      </c>
    </row>
    <row r="177" spans="1:19" x14ac:dyDescent="0.2">
      <c r="A177" s="132">
        <v>40511</v>
      </c>
      <c r="B177" s="130">
        <v>1224.709961</v>
      </c>
      <c r="C177" s="133">
        <f t="shared" si="15"/>
        <v>-0.13443960969398555</v>
      </c>
      <c r="E177" s="132">
        <v>40518</v>
      </c>
      <c r="F177" s="130">
        <v>10211.950194999999</v>
      </c>
      <c r="G177" s="133">
        <f t="shared" si="12"/>
        <v>-0.3931734150183443</v>
      </c>
      <c r="I177" s="132">
        <v>40511</v>
      </c>
      <c r="J177" s="130">
        <v>10014.799805000001</v>
      </c>
      <c r="K177" s="133">
        <f t="shared" si="13"/>
        <v>-0.30358527574077387</v>
      </c>
      <c r="Q177" s="132">
        <v>40511</v>
      </c>
      <c r="R177" s="130">
        <v>3.0169999999999999</v>
      </c>
      <c r="S177" s="134">
        <f t="shared" si="14"/>
        <v>-0.29872340425531924</v>
      </c>
    </row>
    <row r="178" spans="1:19" x14ac:dyDescent="0.2">
      <c r="A178" s="132">
        <v>40518</v>
      </c>
      <c r="B178" s="130">
        <v>1240.400024</v>
      </c>
      <c r="C178" s="133">
        <f t="shared" si="15"/>
        <v>-0.13199029853081679</v>
      </c>
      <c r="E178" s="132">
        <v>40525</v>
      </c>
      <c r="F178" s="130">
        <v>10303.830078000001</v>
      </c>
      <c r="G178" s="133">
        <f t="shared" si="12"/>
        <v>-0.39462452526936781</v>
      </c>
      <c r="I178" s="132">
        <v>40518</v>
      </c>
      <c r="J178" s="130">
        <v>10121.900390999999</v>
      </c>
      <c r="K178" s="133">
        <f t="shared" si="13"/>
        <v>-0.31898338813714872</v>
      </c>
      <c r="Q178" s="132">
        <v>40518</v>
      </c>
      <c r="R178" s="130">
        <v>3.2959999999999998</v>
      </c>
      <c r="S178" s="134">
        <f t="shared" si="14"/>
        <v>-0.29148936170212769</v>
      </c>
    </row>
    <row r="179" spans="1:19" x14ac:dyDescent="0.2">
      <c r="A179" s="132">
        <v>40525</v>
      </c>
      <c r="B179" s="130">
        <v>1243.910034</v>
      </c>
      <c r="C179" s="133">
        <f t="shared" si="15"/>
        <v>-0.12301650436271072</v>
      </c>
      <c r="E179" s="132">
        <v>40532</v>
      </c>
      <c r="F179" s="130">
        <v>10279.190430000001</v>
      </c>
      <c r="G179" s="133">
        <f t="shared" si="12"/>
        <v>-0.39758512151988895</v>
      </c>
      <c r="I179" s="132">
        <v>40525</v>
      </c>
      <c r="J179" s="130">
        <v>9898.0996090000008</v>
      </c>
      <c r="K179" s="133">
        <f t="shared" si="13"/>
        <v>-0.30461731720140484</v>
      </c>
      <c r="Q179" s="132">
        <v>40525</v>
      </c>
      <c r="R179" s="130">
        <v>3.33</v>
      </c>
      <c r="S179" s="134">
        <f t="shared" si="14"/>
        <v>-0.27808510638297879</v>
      </c>
    </row>
    <row r="180" spans="1:19" x14ac:dyDescent="0.2">
      <c r="A180" s="132">
        <v>40532</v>
      </c>
      <c r="B180" s="130">
        <v>1256.7700199999999</v>
      </c>
      <c r="C180" s="133">
        <f t="shared" si="15"/>
        <v>-0.12240941536142552</v>
      </c>
      <c r="E180" s="132">
        <v>40539</v>
      </c>
      <c r="F180" s="130">
        <v>10228.919921999999</v>
      </c>
      <c r="G180" s="133">
        <f t="shared" si="12"/>
        <v>-0.37920333695343106</v>
      </c>
      <c r="I180" s="132">
        <v>40532</v>
      </c>
      <c r="J180" s="130">
        <v>10106.900390999999</v>
      </c>
      <c r="K180" s="133">
        <f t="shared" si="13"/>
        <v>-0.32166669593478908</v>
      </c>
      <c r="Q180" s="132">
        <v>40532</v>
      </c>
      <c r="R180" s="130">
        <v>3.3929999999999998</v>
      </c>
      <c r="S180" s="134">
        <f t="shared" si="14"/>
        <v>-0.29680851063829788</v>
      </c>
    </row>
    <row r="181" spans="1:19" x14ac:dyDescent="0.2">
      <c r="A181" s="132">
        <v>40539</v>
      </c>
      <c r="B181" s="130">
        <v>1257.6400149999999</v>
      </c>
      <c r="C181" s="133">
        <f t="shared" si="15"/>
        <v>-0.11273781443098604</v>
      </c>
      <c r="E181" s="132">
        <v>40547</v>
      </c>
      <c r="F181" s="130">
        <v>10541.040039</v>
      </c>
      <c r="G181" s="133">
        <f t="shared" si="12"/>
        <v>-0.38167685567183918</v>
      </c>
      <c r="I181" s="132">
        <v>40539</v>
      </c>
      <c r="J181" s="130">
        <v>9859.0996090000008</v>
      </c>
      <c r="K181" s="133">
        <f t="shared" si="13"/>
        <v>-0.34219740040652069</v>
      </c>
      <c r="Q181" s="132">
        <v>40539</v>
      </c>
      <c r="R181" s="130">
        <v>3.3050000000000002</v>
      </c>
      <c r="S181" s="134">
        <f t="shared" si="14"/>
        <v>-0.29191489361702133</v>
      </c>
    </row>
    <row r="182" spans="1:19" x14ac:dyDescent="0.2">
      <c r="A182" s="132">
        <v>40546</v>
      </c>
      <c r="B182" s="130">
        <v>1271.5</v>
      </c>
      <c r="C182" s="133">
        <f t="shared" si="15"/>
        <v>-9.7567487225599867E-2</v>
      </c>
      <c r="E182" s="132">
        <v>40554</v>
      </c>
      <c r="F182" s="130">
        <v>10499.040039</v>
      </c>
      <c r="G182" s="133">
        <f t="shared" si="12"/>
        <v>-0.39489960993861295</v>
      </c>
      <c r="I182" s="132">
        <v>40546</v>
      </c>
      <c r="J182" s="130">
        <v>9560.7001949999994</v>
      </c>
      <c r="K182" s="133">
        <f t="shared" si="13"/>
        <v>-0.28547644204866457</v>
      </c>
      <c r="Q182" s="132">
        <v>40546</v>
      </c>
      <c r="R182" s="130">
        <v>3.3279999999999998</v>
      </c>
      <c r="S182" s="134">
        <f t="shared" si="14"/>
        <v>-0.2908510638297872</v>
      </c>
    </row>
    <row r="183" spans="1:19" x14ac:dyDescent="0.2">
      <c r="A183" s="132">
        <v>40553</v>
      </c>
      <c r="B183" s="130">
        <v>1293.23999</v>
      </c>
      <c r="C183" s="133">
        <f t="shared" si="15"/>
        <v>-0.10446881277569676</v>
      </c>
      <c r="E183" s="132">
        <v>40560</v>
      </c>
      <c r="F183" s="130">
        <v>10274.519531</v>
      </c>
      <c r="G183" s="133">
        <f t="shared" si="12"/>
        <v>-0.3898453682570619</v>
      </c>
      <c r="I183" s="132">
        <v>40553</v>
      </c>
      <c r="J183" s="130">
        <v>10385.099609000001</v>
      </c>
      <c r="K183" s="133">
        <f t="shared" si="13"/>
        <v>-0.25492801481398913</v>
      </c>
      <c r="Q183" s="132">
        <v>40553</v>
      </c>
      <c r="R183" s="130">
        <v>3.3330000000000002</v>
      </c>
      <c r="S183" s="134">
        <f t="shared" si="14"/>
        <v>-0.27319148936170218</v>
      </c>
    </row>
    <row r="184" spans="1:19" x14ac:dyDescent="0.2">
      <c r="A184" s="132">
        <v>40561</v>
      </c>
      <c r="B184" s="130">
        <v>1283.349976</v>
      </c>
      <c r="C184" s="133">
        <f t="shared" si="15"/>
        <v>-0.10936045004935827</v>
      </c>
      <c r="E184" s="132">
        <v>40567</v>
      </c>
      <c r="F184" s="130">
        <v>10360.339844</v>
      </c>
      <c r="G184" s="133">
        <f t="shared" si="12"/>
        <v>-0.37905731148023714</v>
      </c>
      <c r="I184" s="132">
        <v>40560</v>
      </c>
      <c r="J184" s="130">
        <v>10829.099609000001</v>
      </c>
      <c r="K184" s="133">
        <f t="shared" si="13"/>
        <v>-0.26057669483996176</v>
      </c>
      <c r="Q184" s="132">
        <v>40561</v>
      </c>
      <c r="R184" s="130">
        <v>3.4159999999999999</v>
      </c>
      <c r="S184" s="134">
        <f t="shared" si="14"/>
        <v>-0.29170212765957448</v>
      </c>
    </row>
    <row r="185" spans="1:19" x14ac:dyDescent="0.2">
      <c r="A185" s="132">
        <v>40567</v>
      </c>
      <c r="B185" s="130">
        <v>1276.339966</v>
      </c>
      <c r="C185" s="133">
        <f t="shared" si="15"/>
        <v>-8.5265138214280459E-2</v>
      </c>
      <c r="E185" s="132">
        <v>40574</v>
      </c>
      <c r="F185" s="130">
        <v>10543.519531</v>
      </c>
      <c r="G185" s="133">
        <f t="shared" si="12"/>
        <v>-0.37539821992783734</v>
      </c>
      <c r="I185" s="132">
        <v>40567</v>
      </c>
      <c r="J185" s="130">
        <v>10747</v>
      </c>
      <c r="K185" s="133">
        <f t="shared" si="13"/>
        <v>-0.25316662373609272</v>
      </c>
      <c r="Q185" s="132">
        <v>40567</v>
      </c>
      <c r="R185" s="130">
        <v>3.3290000000000002</v>
      </c>
      <c r="S185" s="134">
        <f t="shared" si="14"/>
        <v>-0.22297872340425531</v>
      </c>
    </row>
    <row r="186" spans="1:19" x14ac:dyDescent="0.2">
      <c r="A186" s="132">
        <v>40574</v>
      </c>
      <c r="B186" s="130">
        <v>1310.869995</v>
      </c>
      <c r="C186" s="133">
        <f t="shared" si="15"/>
        <v>-7.2509197606490466E-2</v>
      </c>
      <c r="E186" s="132">
        <v>40581</v>
      </c>
      <c r="F186" s="130">
        <v>10605.650390999999</v>
      </c>
      <c r="G186" s="133">
        <f t="shared" si="12"/>
        <v>-0.36143170767572974</v>
      </c>
      <c r="I186" s="132">
        <v>40574</v>
      </c>
      <c r="J186" s="130">
        <v>10854.700194999999</v>
      </c>
      <c r="K186" s="133">
        <f t="shared" si="13"/>
        <v>-0.25668248529706172</v>
      </c>
      <c r="Q186" s="132">
        <v>40574</v>
      </c>
      <c r="R186" s="130">
        <v>3.6520000000000001</v>
      </c>
      <c r="S186" s="134">
        <f t="shared" si="14"/>
        <v>-0.22425531914893623</v>
      </c>
    </row>
    <row r="187" spans="1:19" x14ac:dyDescent="0.2">
      <c r="A187" s="132">
        <v>40581</v>
      </c>
      <c r="B187" s="130">
        <v>1329.150024</v>
      </c>
      <c r="C187" s="133">
        <f t="shared" si="15"/>
        <v>-6.2837595978243607E-2</v>
      </c>
      <c r="E187" s="132">
        <v>40588</v>
      </c>
      <c r="F187" s="130">
        <v>10842.799805000001</v>
      </c>
      <c r="G187" s="133">
        <f t="shared" si="12"/>
        <v>-0.38004434939556153</v>
      </c>
      <c r="I187" s="132">
        <v>40581</v>
      </c>
      <c r="J187" s="130">
        <v>10803.599609000001</v>
      </c>
      <c r="K187" s="133">
        <f t="shared" si="13"/>
        <v>-0.23848415420793637</v>
      </c>
      <c r="Q187" s="132">
        <v>40581</v>
      </c>
      <c r="R187" s="130">
        <v>3.6459999999999999</v>
      </c>
      <c r="S187" s="134">
        <f t="shared" si="14"/>
        <v>-0.2363829787234043</v>
      </c>
    </row>
    <row r="188" spans="1:19" x14ac:dyDescent="0.2">
      <c r="A188" s="132">
        <v>40588</v>
      </c>
      <c r="B188" s="130">
        <v>1343.01001</v>
      </c>
      <c r="C188" s="133">
        <f t="shared" si="15"/>
        <v>-7.8977886020337368E-2</v>
      </c>
      <c r="E188" s="132">
        <v>40595</v>
      </c>
      <c r="F188" s="130">
        <v>10526.759765999999</v>
      </c>
      <c r="G188" s="133">
        <f t="shared" si="12"/>
        <v>-0.37021503418664209</v>
      </c>
      <c r="I188" s="132">
        <v>40588</v>
      </c>
      <c r="J188" s="130">
        <v>11068.099609000001</v>
      </c>
      <c r="K188" s="133">
        <f t="shared" si="13"/>
        <v>-0.25536831218543871</v>
      </c>
      <c r="Q188" s="132">
        <v>40588</v>
      </c>
      <c r="R188" s="130">
        <v>3.589</v>
      </c>
      <c r="S188" s="134">
        <f t="shared" si="14"/>
        <v>-0.27127659574468094</v>
      </c>
    </row>
    <row r="189" spans="1:19" x14ac:dyDescent="0.2">
      <c r="A189" s="132">
        <v>40596</v>
      </c>
      <c r="B189" s="130">
        <v>1319.880005</v>
      </c>
      <c r="C189" s="133">
        <f t="shared" si="15"/>
        <v>-7.8091657287616786E-2</v>
      </c>
      <c r="E189" s="132">
        <v>40602</v>
      </c>
      <c r="F189" s="130">
        <v>10693.660156</v>
      </c>
      <c r="G189" s="133">
        <f t="shared" si="12"/>
        <v>-0.39608276714600293</v>
      </c>
      <c r="I189" s="132">
        <v>40595</v>
      </c>
      <c r="J189" s="130">
        <v>10822.700194999999</v>
      </c>
      <c r="K189" s="133">
        <f t="shared" si="13"/>
        <v>-0.27766040773506673</v>
      </c>
      <c r="Q189" s="132">
        <v>40596</v>
      </c>
      <c r="R189" s="130">
        <v>3.4249999999999998</v>
      </c>
      <c r="S189" s="134">
        <f t="shared" si="14"/>
        <v>-0.2570212765957447</v>
      </c>
    </row>
    <row r="190" spans="1:19" x14ac:dyDescent="0.2">
      <c r="A190" s="132">
        <v>40602</v>
      </c>
      <c r="B190" s="130">
        <v>1321.150024</v>
      </c>
      <c r="C190" s="133">
        <f t="shared" si="15"/>
        <v>-8.9863665651154612E-2</v>
      </c>
      <c r="E190" s="132">
        <v>40609</v>
      </c>
      <c r="F190" s="130">
        <v>10254.429688</v>
      </c>
      <c r="G190" s="133">
        <f t="shared" si="12"/>
        <v>-0.45778408426895467</v>
      </c>
      <c r="I190" s="132">
        <v>40602</v>
      </c>
      <c r="J190" s="130">
        <v>10498.700194999999</v>
      </c>
      <c r="K190" s="133">
        <f t="shared" si="13"/>
        <v>-0.28456131148314379</v>
      </c>
      <c r="Q190" s="132">
        <v>40602</v>
      </c>
      <c r="R190" s="130">
        <v>3.492</v>
      </c>
      <c r="S190" s="134">
        <f t="shared" si="14"/>
        <v>-0.27808510638297879</v>
      </c>
    </row>
    <row r="191" spans="1:19" x14ac:dyDescent="0.2">
      <c r="A191" s="132">
        <v>40609</v>
      </c>
      <c r="B191" s="130">
        <v>1304.280029</v>
      </c>
      <c r="C191" s="133">
        <f t="shared" si="15"/>
        <v>-0.10735774612779149</v>
      </c>
      <c r="E191" s="132">
        <v>40616</v>
      </c>
      <c r="F191" s="130">
        <v>9206.75</v>
      </c>
      <c r="G191" s="133">
        <f t="shared" si="12"/>
        <v>-0.43838581507686958</v>
      </c>
      <c r="I191" s="132">
        <v>40609</v>
      </c>
      <c r="J191" s="130">
        <v>10398.400390999999</v>
      </c>
      <c r="K191" s="133">
        <f t="shared" si="13"/>
        <v>-0.28937750496608811</v>
      </c>
      <c r="Q191" s="132">
        <v>40609</v>
      </c>
      <c r="R191" s="130">
        <v>3.3929999999999998</v>
      </c>
      <c r="S191" s="134">
        <f t="shared" si="14"/>
        <v>-0.30276595744680851</v>
      </c>
    </row>
    <row r="192" spans="1:19" x14ac:dyDescent="0.2">
      <c r="A192" s="132">
        <v>40616</v>
      </c>
      <c r="B192" s="130">
        <v>1279.209961</v>
      </c>
      <c r="C192" s="133">
        <f t="shared" si="15"/>
        <v>-8.3220524674465141E-2</v>
      </c>
      <c r="E192" s="132">
        <v>40624</v>
      </c>
      <c r="F192" s="130">
        <v>9536.1298829999996</v>
      </c>
      <c r="G192" s="133">
        <f t="shared" si="12"/>
        <v>-0.4282408685731533</v>
      </c>
      <c r="I192" s="132">
        <v>40616</v>
      </c>
      <c r="J192" s="130">
        <v>10328.400390999999</v>
      </c>
      <c r="K192" s="133">
        <f t="shared" si="13"/>
        <v>-0.26309484910202052</v>
      </c>
      <c r="Q192" s="132">
        <v>40616</v>
      </c>
      <c r="R192" s="130">
        <v>3.2770000000000001</v>
      </c>
      <c r="S192" s="134">
        <f t="shared" si="14"/>
        <v>-0.26723404255319155</v>
      </c>
    </row>
    <row r="193" spans="1:19" x14ac:dyDescent="0.2">
      <c r="A193" s="132">
        <v>40623</v>
      </c>
      <c r="B193" s="130">
        <v>1313.8000489999999</v>
      </c>
      <c r="C193" s="133">
        <f t="shared" si="15"/>
        <v>-7.0234338308356917E-2</v>
      </c>
      <c r="E193" s="132">
        <v>40630</v>
      </c>
      <c r="F193" s="130">
        <v>9708.3896480000003</v>
      </c>
      <c r="G193" s="133">
        <f t="shared" si="12"/>
        <v>-0.42472550200375253</v>
      </c>
      <c r="I193" s="132">
        <v>40623</v>
      </c>
      <c r="J193" s="130">
        <v>10710.400390999999</v>
      </c>
      <c r="K193" s="133">
        <f t="shared" si="13"/>
        <v>-0.26175319520320028</v>
      </c>
      <c r="Q193" s="132">
        <v>40623</v>
      </c>
      <c r="R193" s="130">
        <v>3.444</v>
      </c>
      <c r="S193" s="134">
        <f t="shared" si="14"/>
        <v>-0.26574468085106384</v>
      </c>
    </row>
    <row r="194" spans="1:19" x14ac:dyDescent="0.2">
      <c r="A194" s="132">
        <v>40630</v>
      </c>
      <c r="B194" s="130">
        <v>1332.410034</v>
      </c>
      <c r="C194" s="133">
        <f t="shared" si="15"/>
        <v>-7.3193034961279282E-2</v>
      </c>
      <c r="E194" s="132">
        <v>40637</v>
      </c>
      <c r="F194" s="130">
        <v>9768.0800780000009</v>
      </c>
      <c r="G194" s="133">
        <f t="shared" si="12"/>
        <v>-0.43512373576415442</v>
      </c>
      <c r="I194" s="132">
        <v>40630</v>
      </c>
      <c r="J194" s="130">
        <v>10729.900390999999</v>
      </c>
      <c r="K194" s="133">
        <f t="shared" si="13"/>
        <v>-0.24914166203963212</v>
      </c>
      <c r="Q194" s="132">
        <v>40630</v>
      </c>
      <c r="R194" s="130">
        <v>3.4510000000000001</v>
      </c>
      <c r="S194" s="134">
        <f t="shared" si="14"/>
        <v>-0.24042553191489369</v>
      </c>
    </row>
    <row r="195" spans="1:19" x14ac:dyDescent="0.2">
      <c r="A195" s="132">
        <v>40637</v>
      </c>
      <c r="B195" s="130">
        <v>1328.170044</v>
      </c>
      <c r="C195" s="133">
        <f t="shared" si="15"/>
        <v>-7.9117413319800017E-2</v>
      </c>
      <c r="E195" s="132">
        <v>40644</v>
      </c>
      <c r="F195" s="130">
        <v>9591.5195309999999</v>
      </c>
      <c r="G195" s="133">
        <f t="shared" ref="G195:G258" si="16">(F196-$F$3)/$F$3</f>
        <v>-0.42978267680735721</v>
      </c>
      <c r="I195" s="132">
        <v>40637</v>
      </c>
      <c r="J195" s="130">
        <v>10913.200194999999</v>
      </c>
      <c r="K195" s="133">
        <f t="shared" ref="K195:K258" si="17">(J196-$J$3)/$J$3</f>
        <v>-0.27353916248736687</v>
      </c>
      <c r="Q195" s="132">
        <v>40637</v>
      </c>
      <c r="R195" s="130">
        <v>3.57</v>
      </c>
      <c r="S195" s="134">
        <f t="shared" ref="S195:S258" si="18">(R196-$R$3)/$R$3</f>
        <v>-0.27446808510638299</v>
      </c>
    </row>
    <row r="196" spans="1:19" x14ac:dyDescent="0.2">
      <c r="A196" s="132">
        <v>40644</v>
      </c>
      <c r="B196" s="130">
        <v>1319.6800539999999</v>
      </c>
      <c r="C196" s="133">
        <f t="shared" ref="C196:C259" si="19">(B197-$B$3)/$B$3</f>
        <v>-6.6766255467873542E-2</v>
      </c>
      <c r="E196" s="132">
        <v>40651</v>
      </c>
      <c r="F196" s="130">
        <v>9682.2099610000005</v>
      </c>
      <c r="G196" s="133">
        <f t="shared" si="16"/>
        <v>-0.41991626570817814</v>
      </c>
      <c r="I196" s="132">
        <v>40644</v>
      </c>
      <c r="J196" s="130">
        <v>10558.599609000001</v>
      </c>
      <c r="K196" s="133">
        <f t="shared" si="17"/>
        <v>-0.27178469200429428</v>
      </c>
      <c r="Q196" s="132">
        <v>40644</v>
      </c>
      <c r="R196" s="130">
        <v>3.41</v>
      </c>
      <c r="S196" s="134">
        <f t="shared" si="18"/>
        <v>-0.27659574468085113</v>
      </c>
    </row>
    <row r="197" spans="1:19" x14ac:dyDescent="0.2">
      <c r="A197" s="132">
        <v>40651</v>
      </c>
      <c r="B197" s="130">
        <v>1337.380005</v>
      </c>
      <c r="C197" s="133">
        <f t="shared" si="19"/>
        <v>-4.8462779744529789E-2</v>
      </c>
      <c r="E197" s="132">
        <v>40658</v>
      </c>
      <c r="F197" s="130">
        <v>9849.7402340000008</v>
      </c>
      <c r="G197" s="133">
        <f t="shared" si="16"/>
        <v>-0.41935913736034697</v>
      </c>
      <c r="I197" s="132">
        <v>40651</v>
      </c>
      <c r="J197" s="130">
        <v>10584.099609000001</v>
      </c>
      <c r="K197" s="133">
        <f t="shared" si="17"/>
        <v>-0.25150158336093309</v>
      </c>
      <c r="Q197" s="132">
        <v>40651</v>
      </c>
      <c r="R197" s="130">
        <v>3.4</v>
      </c>
      <c r="S197" s="134">
        <f t="shared" si="18"/>
        <v>-0.29872340425531924</v>
      </c>
    </row>
    <row r="198" spans="1:19" x14ac:dyDescent="0.2">
      <c r="A198" s="132">
        <v>40658</v>
      </c>
      <c r="B198" s="130">
        <v>1363.6099850000001</v>
      </c>
      <c r="C198" s="133">
        <f t="shared" si="19"/>
        <v>-6.4798476111879319E-2</v>
      </c>
      <c r="E198" s="132">
        <v>40665</v>
      </c>
      <c r="F198" s="130">
        <v>9859.2001949999994</v>
      </c>
      <c r="G198" s="133">
        <f t="shared" si="16"/>
        <v>-0.4317520941777529</v>
      </c>
      <c r="I198" s="132">
        <v>40659</v>
      </c>
      <c r="J198" s="130">
        <v>10878.900390999999</v>
      </c>
      <c r="K198" s="133">
        <f t="shared" si="17"/>
        <v>-0.26996827213170316</v>
      </c>
      <c r="Q198" s="132">
        <v>40658</v>
      </c>
      <c r="R198" s="130">
        <v>3.2959999999999998</v>
      </c>
      <c r="S198" s="134">
        <f t="shared" si="18"/>
        <v>-0.32829787234042557</v>
      </c>
    </row>
    <row r="199" spans="1:19" x14ac:dyDescent="0.2">
      <c r="A199" s="132">
        <v>40665</v>
      </c>
      <c r="B199" s="130">
        <v>1340.1999510000001</v>
      </c>
      <c r="C199" s="133">
        <f t="shared" si="19"/>
        <v>-6.6494100091306768E-2</v>
      </c>
      <c r="E199" s="132">
        <v>40672</v>
      </c>
      <c r="F199" s="130">
        <v>9648.7695309999999</v>
      </c>
      <c r="G199" s="133">
        <f t="shared" si="16"/>
        <v>-0.43420732375765031</v>
      </c>
      <c r="I199" s="132">
        <v>40665</v>
      </c>
      <c r="J199" s="130">
        <v>10610.5</v>
      </c>
      <c r="K199" s="133">
        <f t="shared" si="17"/>
        <v>-0.28744417419838686</v>
      </c>
      <c r="Q199" s="132">
        <v>40665</v>
      </c>
      <c r="R199" s="130">
        <v>3.157</v>
      </c>
      <c r="S199" s="134">
        <f t="shared" si="18"/>
        <v>-0.32191489361702136</v>
      </c>
    </row>
    <row r="200" spans="1:19" x14ac:dyDescent="0.2">
      <c r="A200" s="132">
        <v>40672</v>
      </c>
      <c r="B200" s="130">
        <v>1337.7700199999999</v>
      </c>
      <c r="C200" s="133">
        <f t="shared" si="19"/>
        <v>-6.9634233661940326E-2</v>
      </c>
      <c r="E200" s="132">
        <v>40679</v>
      </c>
      <c r="F200" s="130">
        <v>9607.0800780000009</v>
      </c>
      <c r="G200" s="133">
        <f t="shared" si="16"/>
        <v>-0.4392214788292379</v>
      </c>
      <c r="I200" s="132">
        <v>40672</v>
      </c>
      <c r="J200" s="130">
        <v>10356.5</v>
      </c>
      <c r="K200" s="133">
        <f t="shared" si="17"/>
        <v>-0.29638168014933142</v>
      </c>
      <c r="Q200" s="132">
        <v>40672</v>
      </c>
      <c r="R200" s="130">
        <v>3.1869999999999998</v>
      </c>
      <c r="S200" s="134">
        <f t="shared" si="18"/>
        <v>-0.32936170212765958</v>
      </c>
    </row>
    <row r="201" spans="1:19" x14ac:dyDescent="0.2">
      <c r="A201" s="132">
        <v>40679</v>
      </c>
      <c r="B201" s="130">
        <v>1333.2700199999999</v>
      </c>
      <c r="C201" s="133">
        <f t="shared" si="19"/>
        <v>-7.1148506553974061E-2</v>
      </c>
      <c r="E201" s="132">
        <v>40686</v>
      </c>
      <c r="F201" s="130">
        <v>9521.9404300000006</v>
      </c>
      <c r="G201" s="133">
        <f t="shared" si="16"/>
        <v>-0.44097240434301299</v>
      </c>
      <c r="I201" s="132">
        <v>40679</v>
      </c>
      <c r="J201" s="130">
        <v>10226.599609000001</v>
      </c>
      <c r="K201" s="133">
        <f t="shared" si="17"/>
        <v>-0.29400106419505639</v>
      </c>
      <c r="Q201" s="132">
        <v>40679</v>
      </c>
      <c r="R201" s="130">
        <v>3.1520000000000001</v>
      </c>
      <c r="S201" s="134">
        <f t="shared" si="18"/>
        <v>-0.34808510638297874</v>
      </c>
    </row>
    <row r="202" spans="1:19" x14ac:dyDescent="0.2">
      <c r="A202" s="132">
        <v>40686</v>
      </c>
      <c r="B202" s="130">
        <v>1331.099976</v>
      </c>
      <c r="C202" s="133">
        <f t="shared" si="19"/>
        <v>-9.2738628897897385E-2</v>
      </c>
      <c r="E202" s="132">
        <v>40693</v>
      </c>
      <c r="F202" s="130">
        <v>9492.2099610000005</v>
      </c>
      <c r="G202" s="133">
        <f t="shared" si="16"/>
        <v>-0.43966317860038223</v>
      </c>
      <c r="I202" s="132">
        <v>40686</v>
      </c>
      <c r="J202" s="130">
        <v>10261.200194999999</v>
      </c>
      <c r="K202" s="133">
        <f t="shared" si="17"/>
        <v>-0.29231539647602589</v>
      </c>
      <c r="Q202" s="132">
        <v>40686</v>
      </c>
      <c r="R202" s="130">
        <v>3.0640000000000001</v>
      </c>
      <c r="S202" s="134">
        <f t="shared" si="18"/>
        <v>-0.36234042553191492</v>
      </c>
    </row>
    <row r="203" spans="1:19" x14ac:dyDescent="0.2">
      <c r="A203" s="132">
        <v>40694</v>
      </c>
      <c r="B203" s="130">
        <v>1300.160034</v>
      </c>
      <c r="C203" s="133">
        <f t="shared" si="19"/>
        <v>-0.11310068826640841</v>
      </c>
      <c r="E203" s="132">
        <v>40700</v>
      </c>
      <c r="F203" s="130">
        <v>9514.4404300000006</v>
      </c>
      <c r="G203" s="133">
        <f t="shared" si="16"/>
        <v>-0.44926514498887016</v>
      </c>
      <c r="I203" s="132">
        <v>40693</v>
      </c>
      <c r="J203" s="130">
        <v>10285.700194999999</v>
      </c>
      <c r="K203" s="133">
        <f t="shared" si="17"/>
        <v>-0.31535746898679029</v>
      </c>
      <c r="Q203" s="132">
        <v>40694</v>
      </c>
      <c r="R203" s="130">
        <v>2.9969999999999999</v>
      </c>
      <c r="S203" s="134">
        <f t="shared" si="18"/>
        <v>-0.36787234042553191</v>
      </c>
    </row>
    <row r="204" spans="1:19" x14ac:dyDescent="0.2">
      <c r="A204" s="132">
        <v>40700</v>
      </c>
      <c r="B204" s="130">
        <v>1270.9799800000001</v>
      </c>
      <c r="C204" s="133">
        <f t="shared" si="19"/>
        <v>-0.11273781443098604</v>
      </c>
      <c r="E204" s="132">
        <v>40707</v>
      </c>
      <c r="F204" s="130">
        <v>9351.4003909999992</v>
      </c>
      <c r="G204" s="133">
        <f t="shared" si="16"/>
        <v>-0.42998880336722456</v>
      </c>
      <c r="I204" s="132">
        <v>40700</v>
      </c>
      <c r="J204" s="130">
        <v>9950.7998050000006</v>
      </c>
      <c r="K204" s="133">
        <f t="shared" si="17"/>
        <v>-0.30267021246435621</v>
      </c>
      <c r="Q204" s="132">
        <v>40700</v>
      </c>
      <c r="R204" s="130">
        <v>2.9710000000000001</v>
      </c>
      <c r="S204" s="134">
        <f t="shared" si="18"/>
        <v>-0.3736170212765958</v>
      </c>
    </row>
    <row r="205" spans="1:19" x14ac:dyDescent="0.2">
      <c r="A205" s="132">
        <v>40707</v>
      </c>
      <c r="B205" s="130">
        <v>1271.5</v>
      </c>
      <c r="C205" s="133">
        <f t="shared" si="19"/>
        <v>-0.11486616137698097</v>
      </c>
      <c r="E205" s="132">
        <v>40714</v>
      </c>
      <c r="F205" s="130">
        <v>9678.7099610000005</v>
      </c>
      <c r="G205" s="133">
        <f t="shared" si="16"/>
        <v>-0.41883674687382388</v>
      </c>
      <c r="I205" s="132">
        <v>40707</v>
      </c>
      <c r="J205" s="130">
        <v>10135.200194999999</v>
      </c>
      <c r="K205" s="133">
        <f t="shared" si="17"/>
        <v>-0.32485910386792116</v>
      </c>
      <c r="Q205" s="132">
        <v>40707</v>
      </c>
      <c r="R205" s="130">
        <v>2.944</v>
      </c>
      <c r="S205" s="134">
        <f t="shared" si="18"/>
        <v>-0.38914893617021279</v>
      </c>
    </row>
    <row r="206" spans="1:19" x14ac:dyDescent="0.2">
      <c r="A206" s="132">
        <v>40714</v>
      </c>
      <c r="B206" s="130">
        <v>1268.4499510000001</v>
      </c>
      <c r="C206" s="133">
        <f t="shared" si="19"/>
        <v>-6.51682491696602E-2</v>
      </c>
      <c r="E206" s="132">
        <v>40721</v>
      </c>
      <c r="F206" s="130">
        <v>9868.0703119999998</v>
      </c>
      <c r="G206" s="133">
        <f t="shared" si="16"/>
        <v>-0.40295556958933881</v>
      </c>
      <c r="I206" s="132">
        <v>40714</v>
      </c>
      <c r="J206" s="130">
        <v>9812.7001949999994</v>
      </c>
      <c r="K206" s="133">
        <f t="shared" si="17"/>
        <v>-0.2781213996706875</v>
      </c>
      <c r="Q206" s="132">
        <v>40714</v>
      </c>
      <c r="R206" s="130">
        <v>2.871</v>
      </c>
      <c r="S206" s="134">
        <f t="shared" si="18"/>
        <v>-0.31978723404255321</v>
      </c>
    </row>
    <row r="207" spans="1:19" x14ac:dyDescent="0.2">
      <c r="A207" s="132">
        <v>40721</v>
      </c>
      <c r="B207" s="130">
        <v>1339.670044</v>
      </c>
      <c r="C207" s="133">
        <f t="shared" si="19"/>
        <v>-6.2286300870241458E-2</v>
      </c>
      <c r="E207" s="132">
        <v>40728</v>
      </c>
      <c r="F207" s="130">
        <v>10137.730469</v>
      </c>
      <c r="G207" s="133">
        <f t="shared" si="16"/>
        <v>-0.41257053390643883</v>
      </c>
      <c r="I207" s="132">
        <v>40721</v>
      </c>
      <c r="J207" s="130">
        <v>10492</v>
      </c>
      <c r="K207" s="133">
        <f t="shared" si="17"/>
        <v>-0.31622435698064238</v>
      </c>
      <c r="Q207" s="132">
        <v>40721</v>
      </c>
      <c r="R207" s="130">
        <v>3.1970000000000001</v>
      </c>
      <c r="S207" s="134">
        <f t="shared" si="18"/>
        <v>-0.35829787234042554</v>
      </c>
    </row>
    <row r="208" spans="1:19" x14ac:dyDescent="0.2">
      <c r="A208" s="132">
        <v>40729</v>
      </c>
      <c r="B208" s="130">
        <v>1343.8000489999999</v>
      </c>
      <c r="C208" s="133">
        <f t="shared" si="19"/>
        <v>-8.1587678943189343E-2</v>
      </c>
      <c r="E208" s="132">
        <v>40735</v>
      </c>
      <c r="F208" s="130">
        <v>9974.4697269999997</v>
      </c>
      <c r="G208" s="133">
        <f t="shared" si="16"/>
        <v>-0.4032865568416994</v>
      </c>
      <c r="I208" s="132">
        <v>40728</v>
      </c>
      <c r="J208" s="130">
        <v>9938.2001949999994</v>
      </c>
      <c r="K208" s="133">
        <f t="shared" si="17"/>
        <v>-0.34746081185573846</v>
      </c>
      <c r="Q208" s="132">
        <v>40729</v>
      </c>
      <c r="R208" s="130">
        <v>3.016</v>
      </c>
      <c r="S208" s="134">
        <f t="shared" si="18"/>
        <v>-0.38127659574468087</v>
      </c>
    </row>
    <row r="209" spans="1:19" x14ac:dyDescent="0.2">
      <c r="A209" s="132">
        <v>40735</v>
      </c>
      <c r="B209" s="130">
        <v>1316.1400149999999</v>
      </c>
      <c r="C209" s="133">
        <f t="shared" si="19"/>
        <v>-6.1434996005286048E-2</v>
      </c>
      <c r="E209" s="132">
        <v>40743</v>
      </c>
      <c r="F209" s="130">
        <v>10132.110352</v>
      </c>
      <c r="G209" s="133">
        <f t="shared" si="16"/>
        <v>-0.42090037050144885</v>
      </c>
      <c r="I209" s="132">
        <v>40735</v>
      </c>
      <c r="J209" s="130">
        <v>9484.2001949999994</v>
      </c>
      <c r="K209" s="133">
        <f t="shared" si="17"/>
        <v>-0.30789236908822659</v>
      </c>
      <c r="Q209" s="132">
        <v>40735</v>
      </c>
      <c r="R209" s="130">
        <v>2.9079999999999999</v>
      </c>
      <c r="S209" s="134">
        <f t="shared" si="18"/>
        <v>-0.36936170212765962</v>
      </c>
    </row>
    <row r="210" spans="1:19" x14ac:dyDescent="0.2">
      <c r="A210" s="132">
        <v>40742</v>
      </c>
      <c r="B210" s="130">
        <v>1345.0200199999999</v>
      </c>
      <c r="C210" s="133">
        <f t="shared" si="19"/>
        <v>-9.8237355172844085E-2</v>
      </c>
      <c r="E210" s="132">
        <v>40749</v>
      </c>
      <c r="F210" s="130">
        <v>9833.0302730000003</v>
      </c>
      <c r="G210" s="133">
        <f t="shared" si="16"/>
        <v>-0.45229935786791525</v>
      </c>
      <c r="I210" s="132">
        <v>40742</v>
      </c>
      <c r="J210" s="130">
        <v>10059.299805000001</v>
      </c>
      <c r="K210" s="133">
        <f t="shared" si="17"/>
        <v>-0.33738120692357637</v>
      </c>
      <c r="Q210" s="132">
        <v>40742</v>
      </c>
      <c r="R210" s="130">
        <v>2.964</v>
      </c>
      <c r="S210" s="134">
        <f t="shared" si="18"/>
        <v>-0.40319148936170213</v>
      </c>
    </row>
    <row r="211" spans="1:19" x14ac:dyDescent="0.2">
      <c r="A211" s="132">
        <v>40749</v>
      </c>
      <c r="B211" s="130">
        <v>1292.280029</v>
      </c>
      <c r="C211" s="133">
        <f t="shared" si="19"/>
        <v>-0.1630636849673025</v>
      </c>
      <c r="E211" s="132">
        <v>40756</v>
      </c>
      <c r="F211" s="130">
        <v>9299.8798829999996</v>
      </c>
      <c r="G211" s="133">
        <f t="shared" si="16"/>
        <v>-0.47209693973098643</v>
      </c>
      <c r="I211" s="132">
        <v>40749</v>
      </c>
      <c r="J211" s="130">
        <v>9630.7001949999994</v>
      </c>
      <c r="K211" s="133">
        <f t="shared" si="17"/>
        <v>-0.40339745902193469</v>
      </c>
      <c r="Q211" s="132">
        <v>40749</v>
      </c>
      <c r="R211" s="130">
        <v>2.8050000000000002</v>
      </c>
      <c r="S211" s="134">
        <f t="shared" si="18"/>
        <v>-0.4557446808510639</v>
      </c>
    </row>
    <row r="212" spans="1:19" x14ac:dyDescent="0.2">
      <c r="A212" s="132">
        <v>40756</v>
      </c>
      <c r="B212" s="130">
        <v>1199.380005</v>
      </c>
      <c r="C212" s="133">
        <f t="shared" si="19"/>
        <v>-0.17741754674079574</v>
      </c>
      <c r="E212" s="132">
        <v>40763</v>
      </c>
      <c r="F212" s="130">
        <v>8963.7197269999997</v>
      </c>
      <c r="G212" s="133">
        <f t="shared" si="16"/>
        <v>-0.48649514454532983</v>
      </c>
      <c r="I212" s="132">
        <v>40756</v>
      </c>
      <c r="J212" s="130">
        <v>8671.2001949999994</v>
      </c>
      <c r="K212" s="133">
        <f t="shared" si="17"/>
        <v>-0.40504187191561786</v>
      </c>
      <c r="Q212" s="132">
        <v>40756</v>
      </c>
      <c r="R212" s="130">
        <v>2.5579999999999998</v>
      </c>
      <c r="S212" s="134">
        <f t="shared" si="18"/>
        <v>-0.5240425531914894</v>
      </c>
    </row>
    <row r="213" spans="1:19" x14ac:dyDescent="0.2">
      <c r="A213" s="132">
        <v>40763</v>
      </c>
      <c r="B213" s="130">
        <v>1178.8100589999999</v>
      </c>
      <c r="C213" s="133">
        <f t="shared" si="19"/>
        <v>-0.21599236407160233</v>
      </c>
      <c r="E213" s="132">
        <v>40770</v>
      </c>
      <c r="F213" s="130">
        <v>8719.2402340000008</v>
      </c>
      <c r="G213" s="133">
        <f t="shared" si="16"/>
        <v>-0.48186966224506789</v>
      </c>
      <c r="I213" s="132">
        <v>40763</v>
      </c>
      <c r="J213" s="130">
        <v>8647.2998050000006</v>
      </c>
      <c r="K213" s="133">
        <f t="shared" si="17"/>
        <v>-0.43981478218860781</v>
      </c>
      <c r="Q213" s="132">
        <v>40763</v>
      </c>
      <c r="R213" s="130">
        <v>2.2370000000000001</v>
      </c>
      <c r="S213" s="134">
        <f t="shared" si="18"/>
        <v>-0.55936170212765957</v>
      </c>
    </row>
    <row r="214" spans="1:19" x14ac:dyDescent="0.2">
      <c r="A214" s="132">
        <v>40770</v>
      </c>
      <c r="B214" s="130">
        <v>1123.530029</v>
      </c>
      <c r="C214" s="133">
        <f t="shared" si="19"/>
        <v>-0.17882014671375332</v>
      </c>
      <c r="E214" s="132">
        <v>40777</v>
      </c>
      <c r="F214" s="130">
        <v>8797.7802730000003</v>
      </c>
      <c r="G214" s="133">
        <f t="shared" si="16"/>
        <v>-0.47286134494267562</v>
      </c>
      <c r="I214" s="132">
        <v>40770</v>
      </c>
      <c r="J214" s="130">
        <v>8141.8999020000001</v>
      </c>
      <c r="K214" s="133">
        <f t="shared" si="17"/>
        <v>-0.43681497493370308</v>
      </c>
      <c r="Q214" s="132">
        <v>40770</v>
      </c>
      <c r="R214" s="130">
        <v>2.0710000000000002</v>
      </c>
      <c r="S214" s="134">
        <f t="shared" si="18"/>
        <v>-0.534468085106383</v>
      </c>
    </row>
    <row r="215" spans="1:19" x14ac:dyDescent="0.2">
      <c r="A215" s="132">
        <v>40777</v>
      </c>
      <c r="B215" s="130">
        <v>1176.8000489999999</v>
      </c>
      <c r="C215" s="133">
        <f t="shared" si="19"/>
        <v>-0.18079499625493362</v>
      </c>
      <c r="E215" s="132">
        <v>40784</v>
      </c>
      <c r="F215" s="130">
        <v>8950.7402340000008</v>
      </c>
      <c r="G215" s="133">
        <f t="shared" si="16"/>
        <v>-0.48541033450107712</v>
      </c>
      <c r="I215" s="132">
        <v>40777</v>
      </c>
      <c r="J215" s="130">
        <v>8185.5</v>
      </c>
      <c r="K215" s="133">
        <f t="shared" si="17"/>
        <v>-0.41768780653000986</v>
      </c>
      <c r="Q215" s="132">
        <v>40777</v>
      </c>
      <c r="R215" s="130">
        <v>2.1880000000000002</v>
      </c>
      <c r="S215" s="134">
        <f t="shared" si="18"/>
        <v>-0.5753191489361702</v>
      </c>
    </row>
    <row r="216" spans="1:19" x14ac:dyDescent="0.2">
      <c r="A216" s="132">
        <v>40784</v>
      </c>
      <c r="B216" s="130">
        <v>1173.969971</v>
      </c>
      <c r="C216" s="133">
        <f t="shared" si="19"/>
        <v>-0.19456970923784561</v>
      </c>
      <c r="E216" s="132">
        <v>40791</v>
      </c>
      <c r="F216" s="130">
        <v>8737.6601559999999</v>
      </c>
      <c r="G216" s="133">
        <f t="shared" si="16"/>
        <v>-0.47796033169444313</v>
      </c>
      <c r="I216" s="132">
        <v>40784</v>
      </c>
      <c r="J216" s="130">
        <v>8463.5</v>
      </c>
      <c r="K216" s="133">
        <f t="shared" si="17"/>
        <v>-0.45575636245794365</v>
      </c>
      <c r="Q216" s="132">
        <v>40784</v>
      </c>
      <c r="R216" s="130">
        <v>1.996</v>
      </c>
      <c r="S216" s="134">
        <f t="shared" si="18"/>
        <v>-0.5925531914893617</v>
      </c>
    </row>
    <row r="217" spans="1:19" x14ac:dyDescent="0.2">
      <c r="A217" s="132">
        <v>40792</v>
      </c>
      <c r="B217" s="130">
        <v>1154.2299800000001</v>
      </c>
      <c r="C217" s="133">
        <f t="shared" si="19"/>
        <v>-0.15145914341612388</v>
      </c>
      <c r="E217" s="132">
        <v>40798</v>
      </c>
      <c r="F217" s="130">
        <v>8864.1601559999999</v>
      </c>
      <c r="G217" s="133">
        <f t="shared" si="16"/>
        <v>-0.49585802938959855</v>
      </c>
      <c r="I217" s="132">
        <v>40791</v>
      </c>
      <c r="J217" s="130">
        <v>7910.2001950000003</v>
      </c>
      <c r="K217" s="133">
        <f t="shared" si="17"/>
        <v>-0.42285486720768806</v>
      </c>
      <c r="Q217" s="132">
        <v>40792</v>
      </c>
      <c r="R217" s="130">
        <v>1.915</v>
      </c>
      <c r="S217" s="134">
        <f t="shared" si="18"/>
        <v>-0.55829787234042549</v>
      </c>
    </row>
    <row r="218" spans="1:19" x14ac:dyDescent="0.2">
      <c r="A218" s="132">
        <v>40798</v>
      </c>
      <c r="B218" s="130">
        <v>1216.01001</v>
      </c>
      <c r="C218" s="133">
        <f t="shared" si="19"/>
        <v>-0.2069906303905997</v>
      </c>
      <c r="E218" s="132">
        <v>40806</v>
      </c>
      <c r="F218" s="130">
        <v>8560.2597659999992</v>
      </c>
      <c r="G218" s="133">
        <f t="shared" si="16"/>
        <v>-0.48761118411794857</v>
      </c>
      <c r="I218" s="132">
        <v>40798</v>
      </c>
      <c r="J218" s="130">
        <v>8388.4003909999992</v>
      </c>
      <c r="K218" s="133">
        <f t="shared" si="17"/>
        <v>-0.44979118297470677</v>
      </c>
      <c r="Q218" s="132">
        <v>40798</v>
      </c>
      <c r="R218" s="130">
        <v>2.0760000000000001</v>
      </c>
      <c r="S218" s="134">
        <f t="shared" si="18"/>
        <v>-0.61531914893617023</v>
      </c>
    </row>
    <row r="219" spans="1:19" x14ac:dyDescent="0.2">
      <c r="A219" s="132">
        <v>40805</v>
      </c>
      <c r="B219" s="130">
        <v>1136.4300539999999</v>
      </c>
      <c r="C219" s="133">
        <f t="shared" si="19"/>
        <v>-0.21048665274397962</v>
      </c>
      <c r="E219" s="132">
        <v>40812</v>
      </c>
      <c r="F219" s="130">
        <v>8700.2900389999995</v>
      </c>
      <c r="G219" s="133">
        <f t="shared" si="16"/>
        <v>-0.49318660850216844</v>
      </c>
      <c r="I219" s="132">
        <v>40805</v>
      </c>
      <c r="J219" s="130">
        <v>7996.8999020000001</v>
      </c>
      <c r="K219" s="133">
        <f t="shared" si="17"/>
        <v>-0.4119703237399952</v>
      </c>
      <c r="Q219" s="132">
        <v>40805</v>
      </c>
      <c r="R219" s="130">
        <v>1.8080000000000001</v>
      </c>
      <c r="S219" s="134">
        <f t="shared" si="18"/>
        <v>-0.59063829787234046</v>
      </c>
    </row>
    <row r="220" spans="1:19" x14ac:dyDescent="0.2">
      <c r="A220" s="132">
        <v>40812</v>
      </c>
      <c r="B220" s="130">
        <v>1131.420044</v>
      </c>
      <c r="C220" s="133">
        <f t="shared" si="19"/>
        <v>-0.19371141932021421</v>
      </c>
      <c r="E220" s="132">
        <v>40819</v>
      </c>
      <c r="F220" s="130">
        <v>8605.6201170000004</v>
      </c>
      <c r="G220" s="133">
        <f t="shared" si="16"/>
        <v>-0.48480374496623296</v>
      </c>
      <c r="I220" s="132">
        <v>40812</v>
      </c>
      <c r="J220" s="130">
        <v>8546.5996090000008</v>
      </c>
      <c r="K220" s="133">
        <f t="shared" si="17"/>
        <v>-0.39464573395044267</v>
      </c>
      <c r="Q220" s="132">
        <v>40812</v>
      </c>
      <c r="R220" s="130">
        <v>1.9239999999999999</v>
      </c>
      <c r="S220" s="134">
        <f t="shared" si="18"/>
        <v>-0.56000000000000005</v>
      </c>
    </row>
    <row r="221" spans="1:19" x14ac:dyDescent="0.2">
      <c r="A221" s="132">
        <v>40819</v>
      </c>
      <c r="B221" s="130">
        <v>1155.459961</v>
      </c>
      <c r="C221" s="133">
        <f t="shared" si="19"/>
        <v>-0.14547897116432013</v>
      </c>
      <c r="E221" s="132">
        <v>40827</v>
      </c>
      <c r="F221" s="130">
        <v>8747.9599610000005</v>
      </c>
      <c r="G221" s="133">
        <f t="shared" si="16"/>
        <v>-0.4888715238255617</v>
      </c>
      <c r="I221" s="132">
        <v>40819</v>
      </c>
      <c r="J221" s="130">
        <v>8798.4003909999992</v>
      </c>
      <c r="K221" s="133">
        <f t="shared" si="17"/>
        <v>-0.38246079134047423</v>
      </c>
      <c r="Q221" s="132">
        <v>40819</v>
      </c>
      <c r="R221" s="130">
        <v>2.0680000000000001</v>
      </c>
      <c r="S221" s="134">
        <f t="shared" si="18"/>
        <v>-0.52510638297872336</v>
      </c>
    </row>
    <row r="222" spans="1:19" x14ac:dyDescent="0.2">
      <c r="A222" s="132">
        <v>40826</v>
      </c>
      <c r="B222" s="130">
        <v>1224.579956</v>
      </c>
      <c r="C222" s="133">
        <f t="shared" si="19"/>
        <v>-0.13593991248066731</v>
      </c>
      <c r="E222" s="132">
        <v>40833</v>
      </c>
      <c r="F222" s="130">
        <v>8678.8896480000003</v>
      </c>
      <c r="G222" s="133">
        <f t="shared" si="16"/>
        <v>-0.46698794571141733</v>
      </c>
      <c r="I222" s="132">
        <v>40826</v>
      </c>
      <c r="J222" s="130">
        <v>8975.5</v>
      </c>
      <c r="K222" s="133">
        <f t="shared" si="17"/>
        <v>-0.3908891299356268</v>
      </c>
      <c r="Q222" s="132">
        <v>40826</v>
      </c>
      <c r="R222" s="130">
        <v>2.2320000000000002</v>
      </c>
      <c r="S222" s="134">
        <f t="shared" si="18"/>
        <v>-0.53127659574468089</v>
      </c>
    </row>
    <row r="223" spans="1:19" x14ac:dyDescent="0.2">
      <c r="A223" s="132">
        <v>40833</v>
      </c>
      <c r="B223" s="130">
        <v>1238.25</v>
      </c>
      <c r="C223" s="133">
        <f t="shared" si="19"/>
        <v>-0.10325463477312637</v>
      </c>
      <c r="E223" s="132">
        <v>40840</v>
      </c>
      <c r="F223" s="130">
        <v>9050.4697269999997</v>
      </c>
      <c r="G223" s="133">
        <f t="shared" si="16"/>
        <v>-0.48165646153945257</v>
      </c>
      <c r="I223" s="132">
        <v>40833</v>
      </c>
      <c r="J223" s="130">
        <v>8853</v>
      </c>
      <c r="K223" s="133">
        <f t="shared" si="17"/>
        <v>-0.36533575646852434</v>
      </c>
      <c r="Q223" s="132">
        <v>40833</v>
      </c>
      <c r="R223" s="130">
        <v>2.2029999999999998</v>
      </c>
      <c r="S223" s="134">
        <f t="shared" si="18"/>
        <v>-0.50936170212765963</v>
      </c>
    </row>
    <row r="224" spans="1:19" x14ac:dyDescent="0.2">
      <c r="A224" s="132">
        <v>40840</v>
      </c>
      <c r="B224" s="130">
        <v>1285.089966</v>
      </c>
      <c r="C224" s="133">
        <f t="shared" si="19"/>
        <v>-0.12548677068390743</v>
      </c>
      <c r="E224" s="132">
        <v>40847</v>
      </c>
      <c r="F224" s="130">
        <v>8801.4003909999992</v>
      </c>
      <c r="G224" s="133">
        <f t="shared" si="16"/>
        <v>-0.49855475602253041</v>
      </c>
      <c r="I224" s="132">
        <v>40840</v>
      </c>
      <c r="J224" s="130">
        <v>9224.4003909999992</v>
      </c>
      <c r="K224" s="133">
        <f t="shared" si="17"/>
        <v>-0.40854389228693916</v>
      </c>
      <c r="Q224" s="132">
        <v>40840</v>
      </c>
      <c r="R224" s="130">
        <v>2.306</v>
      </c>
      <c r="S224" s="134">
        <f t="shared" si="18"/>
        <v>-0.56382978723404265</v>
      </c>
    </row>
    <row r="225" spans="1:19" x14ac:dyDescent="0.2">
      <c r="A225" s="132">
        <v>40847</v>
      </c>
      <c r="B225" s="130">
        <v>1253.2299800000001</v>
      </c>
      <c r="C225" s="133">
        <f t="shared" si="19"/>
        <v>-0.11807605824844215</v>
      </c>
      <c r="E225" s="132">
        <v>40854</v>
      </c>
      <c r="F225" s="130">
        <v>8514.4697269999997</v>
      </c>
      <c r="G225" s="133">
        <f t="shared" si="16"/>
        <v>-0.50677388009875668</v>
      </c>
      <c r="I225" s="132">
        <v>40847</v>
      </c>
      <c r="J225" s="130">
        <v>8596.4003909999992</v>
      </c>
      <c r="K225" s="133">
        <f t="shared" si="17"/>
        <v>-0.41131669748159566</v>
      </c>
      <c r="Q225" s="132">
        <v>40847</v>
      </c>
      <c r="R225" s="130">
        <v>2.0499999999999998</v>
      </c>
      <c r="S225" s="134">
        <f t="shared" si="18"/>
        <v>-0.56255319148936167</v>
      </c>
    </row>
    <row r="226" spans="1:19" x14ac:dyDescent="0.2">
      <c r="A226" s="132">
        <v>40854</v>
      </c>
      <c r="B226" s="130">
        <v>1263.849976</v>
      </c>
      <c r="C226" s="133">
        <f t="shared" si="19"/>
        <v>-0.15171034433247008</v>
      </c>
      <c r="E226" s="132">
        <v>40861</v>
      </c>
      <c r="F226" s="130">
        <v>8374.9101559999999</v>
      </c>
      <c r="G226" s="133">
        <f t="shared" si="16"/>
        <v>-0.51943007384299966</v>
      </c>
      <c r="I226" s="132">
        <v>40854</v>
      </c>
      <c r="J226" s="130">
        <v>8556.0996090000008</v>
      </c>
      <c r="K226" s="133">
        <f t="shared" si="17"/>
        <v>-0.42824217743594284</v>
      </c>
      <c r="Q226" s="132">
        <v>40854</v>
      </c>
      <c r="R226" s="130">
        <v>2.056</v>
      </c>
      <c r="S226" s="134">
        <f t="shared" si="18"/>
        <v>-0.5719148936170213</v>
      </c>
    </row>
    <row r="227" spans="1:19" x14ac:dyDescent="0.2">
      <c r="A227" s="132">
        <v>40861</v>
      </c>
      <c r="B227" s="130">
        <v>1215.650024</v>
      </c>
      <c r="C227" s="133">
        <f t="shared" si="19"/>
        <v>-0.19147139945514313</v>
      </c>
      <c r="E227" s="132">
        <v>40868</v>
      </c>
      <c r="F227" s="130">
        <v>8160.0097660000001</v>
      </c>
      <c r="G227" s="133">
        <f t="shared" si="16"/>
        <v>-0.49094101375618726</v>
      </c>
      <c r="I227" s="132">
        <v>40861</v>
      </c>
      <c r="J227" s="130">
        <v>8310.0996090000008</v>
      </c>
      <c r="K227" s="133">
        <f t="shared" si="17"/>
        <v>-0.46584974135945317</v>
      </c>
      <c r="Q227" s="132">
        <v>40861</v>
      </c>
      <c r="R227" s="130">
        <v>2.012</v>
      </c>
      <c r="S227" s="134">
        <f t="shared" si="18"/>
        <v>-0.58148936170212762</v>
      </c>
    </row>
    <row r="228" spans="1:19" x14ac:dyDescent="0.2">
      <c r="A228" s="132">
        <v>40868</v>
      </c>
      <c r="B228" s="130">
        <v>1158.670044</v>
      </c>
      <c r="C228" s="133">
        <f t="shared" si="19"/>
        <v>-0.13173211325960199</v>
      </c>
      <c r="E228" s="132">
        <v>40875</v>
      </c>
      <c r="F228" s="130">
        <v>8643.75</v>
      </c>
      <c r="G228" s="133">
        <f t="shared" si="16"/>
        <v>-0.49725967851250236</v>
      </c>
      <c r="I228" s="132">
        <v>40868</v>
      </c>
      <c r="J228" s="130">
        <v>7763.5</v>
      </c>
      <c r="K228" s="133">
        <f t="shared" si="17"/>
        <v>-0.4111446905714905</v>
      </c>
      <c r="Q228" s="132">
        <v>40868</v>
      </c>
      <c r="R228" s="130">
        <v>1.9670000000000001</v>
      </c>
      <c r="S228" s="134">
        <f t="shared" si="18"/>
        <v>-0.56553191489361709</v>
      </c>
    </row>
    <row r="229" spans="1:19" x14ac:dyDescent="0.2">
      <c r="A229" s="132">
        <v>40875</v>
      </c>
      <c r="B229" s="130">
        <v>1244.280029</v>
      </c>
      <c r="C229" s="133">
        <f t="shared" si="19"/>
        <v>-0.12411909527652241</v>
      </c>
      <c r="E229" s="132">
        <v>40882</v>
      </c>
      <c r="F229" s="130">
        <v>8536.4599610000005</v>
      </c>
      <c r="G229" s="133">
        <f t="shared" si="16"/>
        <v>-0.50519497591539975</v>
      </c>
      <c r="I229" s="132">
        <v>40875</v>
      </c>
      <c r="J229" s="130">
        <v>8558.5996090000008</v>
      </c>
      <c r="K229" s="133">
        <f t="shared" si="17"/>
        <v>-0.40487671844883905</v>
      </c>
      <c r="Q229" s="132">
        <v>40875</v>
      </c>
      <c r="R229" s="130">
        <v>2.0419999999999998</v>
      </c>
      <c r="S229" s="134">
        <f t="shared" si="18"/>
        <v>-0.56340425531914895</v>
      </c>
    </row>
    <row r="230" spans="1:19" x14ac:dyDescent="0.2">
      <c r="A230" s="132">
        <v>40882</v>
      </c>
      <c r="B230" s="130">
        <v>1255.1899410000001</v>
      </c>
      <c r="C230" s="133">
        <f t="shared" si="19"/>
        <v>-0.14891212943923093</v>
      </c>
      <c r="E230" s="132">
        <v>40889</v>
      </c>
      <c r="F230" s="130">
        <v>8401.7197269999997</v>
      </c>
      <c r="G230" s="133">
        <f t="shared" si="16"/>
        <v>-0.50558129071666713</v>
      </c>
      <c r="I230" s="132">
        <v>40882</v>
      </c>
      <c r="J230" s="130">
        <v>8649.7001949999994</v>
      </c>
      <c r="K230" s="133">
        <f t="shared" si="17"/>
        <v>-0.43558337855546947</v>
      </c>
      <c r="Q230" s="132">
        <v>40882</v>
      </c>
      <c r="R230" s="130">
        <v>2.052</v>
      </c>
      <c r="S230" s="134">
        <f t="shared" si="18"/>
        <v>-0.60553191489361702</v>
      </c>
    </row>
    <row r="231" spans="1:19" x14ac:dyDescent="0.2">
      <c r="A231" s="132">
        <v>40889</v>
      </c>
      <c r="B231" s="130">
        <v>1219.660034</v>
      </c>
      <c r="C231" s="133">
        <f t="shared" si="19"/>
        <v>-0.11704331716358295</v>
      </c>
      <c r="E231" s="132">
        <v>40896</v>
      </c>
      <c r="F231" s="130">
        <v>8395.1601559999999</v>
      </c>
      <c r="G231" s="133">
        <f t="shared" si="16"/>
        <v>-0.50203653503461354</v>
      </c>
      <c r="I231" s="132">
        <v>40889</v>
      </c>
      <c r="J231" s="130">
        <v>8203.4003909999992</v>
      </c>
      <c r="K231" s="133">
        <f t="shared" si="17"/>
        <v>-0.41223861420133961</v>
      </c>
      <c r="Q231" s="132">
        <v>40889</v>
      </c>
      <c r="R231" s="130">
        <v>1.8540000000000001</v>
      </c>
      <c r="S231" s="134">
        <f t="shared" si="18"/>
        <v>-0.56808510638297882</v>
      </c>
    </row>
    <row r="232" spans="1:19" x14ac:dyDescent="0.2">
      <c r="A232" s="132">
        <v>40896</v>
      </c>
      <c r="B232" s="130">
        <v>1265.329956</v>
      </c>
      <c r="C232" s="133">
        <f t="shared" si="19"/>
        <v>-0.12243735487432209</v>
      </c>
      <c r="E232" s="132">
        <v>40903</v>
      </c>
      <c r="F232" s="130">
        <v>8455.3496090000008</v>
      </c>
      <c r="G232" s="133">
        <f t="shared" si="16"/>
        <v>-0.50586459971786424</v>
      </c>
      <c r="I232" s="132">
        <v>40896</v>
      </c>
      <c r="J232" s="130">
        <v>8542.7001949999994</v>
      </c>
      <c r="K232" s="133">
        <f t="shared" si="17"/>
        <v>-0.41061489580302485</v>
      </c>
      <c r="Q232" s="132">
        <v>40896</v>
      </c>
      <c r="R232" s="130">
        <v>2.0299999999999998</v>
      </c>
      <c r="S232" s="134">
        <f t="shared" si="18"/>
        <v>-0.60191489361702133</v>
      </c>
    </row>
    <row r="233" spans="1:19" x14ac:dyDescent="0.2">
      <c r="A233" s="132">
        <v>40904</v>
      </c>
      <c r="B233" s="130">
        <v>1257.599976</v>
      </c>
      <c r="C233" s="133">
        <f t="shared" si="19"/>
        <v>-0.10833460818685758</v>
      </c>
      <c r="E233" s="132">
        <v>40912</v>
      </c>
      <c r="F233" s="130">
        <v>8390.3496090000008</v>
      </c>
      <c r="G233" s="133">
        <f t="shared" si="16"/>
        <v>-0.49940577579135575</v>
      </c>
      <c r="I233" s="132">
        <v>40904</v>
      </c>
      <c r="J233" s="130">
        <v>8566.2998050000006</v>
      </c>
      <c r="K233" s="133">
        <f t="shared" si="17"/>
        <v>-0.42968703548082615</v>
      </c>
      <c r="Q233" s="132">
        <v>40904</v>
      </c>
      <c r="R233" s="130">
        <v>1.871</v>
      </c>
      <c r="S233" s="134">
        <f t="shared" si="18"/>
        <v>-0.58276595744680848</v>
      </c>
    </row>
    <row r="234" spans="1:19" x14ac:dyDescent="0.2">
      <c r="A234" s="132">
        <v>40911</v>
      </c>
      <c r="B234" s="130">
        <v>1277.8100589999999</v>
      </c>
      <c r="C234" s="133">
        <f t="shared" si="19"/>
        <v>-0.1004634049325632</v>
      </c>
      <c r="E234" s="132">
        <v>40918</v>
      </c>
      <c r="F234" s="130">
        <v>8500.0195309999999</v>
      </c>
      <c r="G234" s="133">
        <f t="shared" si="16"/>
        <v>-0.48372008516707754</v>
      </c>
      <c r="I234" s="132">
        <v>40910</v>
      </c>
      <c r="J234" s="130">
        <v>8289.0996090000008</v>
      </c>
      <c r="K234" s="133">
        <f t="shared" si="17"/>
        <v>-0.41857538908803316</v>
      </c>
      <c r="Q234" s="132">
        <v>40911</v>
      </c>
      <c r="R234" s="130">
        <v>1.9610000000000001</v>
      </c>
      <c r="S234" s="134">
        <f t="shared" si="18"/>
        <v>-0.60574468085106392</v>
      </c>
    </row>
    <row r="235" spans="1:19" x14ac:dyDescent="0.2">
      <c r="A235" s="132">
        <v>40917</v>
      </c>
      <c r="B235" s="130">
        <v>1289.089966</v>
      </c>
      <c r="C235" s="133">
        <f t="shared" si="19"/>
        <v>-8.2118019590970912E-2</v>
      </c>
      <c r="E235" s="132">
        <v>40924</v>
      </c>
      <c r="F235" s="130">
        <v>8766.3603519999997</v>
      </c>
      <c r="G235" s="133">
        <f t="shared" si="16"/>
        <v>-0.47931136932634344</v>
      </c>
      <c r="I235" s="132">
        <v>40917</v>
      </c>
      <c r="J235" s="130">
        <v>8450.5996090000008</v>
      </c>
      <c r="K235" s="133">
        <f t="shared" si="17"/>
        <v>-0.4109175876463903</v>
      </c>
      <c r="Q235" s="132">
        <v>40917</v>
      </c>
      <c r="R235" s="130">
        <v>1.853</v>
      </c>
      <c r="S235" s="134">
        <f t="shared" si="18"/>
        <v>-0.56851063829787241</v>
      </c>
    </row>
    <row r="236" spans="1:19" x14ac:dyDescent="0.2">
      <c r="A236" s="132">
        <v>40925</v>
      </c>
      <c r="B236" s="130">
        <v>1315.380005</v>
      </c>
      <c r="C236" s="133">
        <f t="shared" si="19"/>
        <v>-8.1455136696402669E-2</v>
      </c>
      <c r="E236" s="132">
        <v>40931</v>
      </c>
      <c r="F236" s="130">
        <v>8841.2197269999997</v>
      </c>
      <c r="G236" s="133">
        <f t="shared" si="16"/>
        <v>-0.47985849040637296</v>
      </c>
      <c r="I236" s="132">
        <v>40924</v>
      </c>
      <c r="J236" s="130">
        <v>8561.9003909999992</v>
      </c>
      <c r="K236" s="133">
        <f t="shared" si="17"/>
        <v>-0.40435384427519727</v>
      </c>
      <c r="Q236" s="132">
        <v>40925</v>
      </c>
      <c r="R236" s="130">
        <v>2.028</v>
      </c>
      <c r="S236" s="134">
        <f t="shared" si="18"/>
        <v>-0.5961702127659575</v>
      </c>
    </row>
    <row r="237" spans="1:19" x14ac:dyDescent="0.2">
      <c r="A237" s="132">
        <v>40931</v>
      </c>
      <c r="B237" s="130">
        <v>1316.329956</v>
      </c>
      <c r="C237" s="133">
        <f t="shared" si="19"/>
        <v>-6.1518730109273029E-2</v>
      </c>
      <c r="E237" s="132">
        <v>40938</v>
      </c>
      <c r="F237" s="130">
        <v>8831.9296880000002</v>
      </c>
      <c r="G237" s="133">
        <f t="shared" si="16"/>
        <v>-0.47307161240845086</v>
      </c>
      <c r="I237" s="132">
        <v>40931</v>
      </c>
      <c r="J237" s="130">
        <v>8657.2998050000006</v>
      </c>
      <c r="K237" s="133">
        <f t="shared" si="17"/>
        <v>-0.39032493385394296</v>
      </c>
      <c r="Q237" s="132">
        <v>40931</v>
      </c>
      <c r="R237" s="130">
        <v>1.8979999999999999</v>
      </c>
      <c r="S237" s="134">
        <f t="shared" si="18"/>
        <v>-0.58531914893617021</v>
      </c>
    </row>
    <row r="238" spans="1:19" x14ac:dyDescent="0.2">
      <c r="A238" s="132">
        <v>40938</v>
      </c>
      <c r="B238" s="130">
        <v>1344.900024</v>
      </c>
      <c r="C238" s="133">
        <f t="shared" si="19"/>
        <v>-6.3095781249458416E-2</v>
      </c>
      <c r="E238" s="132">
        <v>40945</v>
      </c>
      <c r="F238" s="130">
        <v>8947.1699219999991</v>
      </c>
      <c r="G238" s="133">
        <f t="shared" si="16"/>
        <v>-0.44733523907644263</v>
      </c>
      <c r="I238" s="132">
        <v>40938</v>
      </c>
      <c r="J238" s="130">
        <v>8861.2001949999994</v>
      </c>
      <c r="K238" s="133">
        <f t="shared" si="17"/>
        <v>-0.39473523134745875</v>
      </c>
      <c r="Q238" s="132">
        <v>40938</v>
      </c>
      <c r="R238" s="130">
        <v>1.9490000000000001</v>
      </c>
      <c r="S238" s="134">
        <f t="shared" si="18"/>
        <v>-0.58106382978723403</v>
      </c>
    </row>
    <row r="239" spans="1:19" x14ac:dyDescent="0.2">
      <c r="A239" s="132">
        <v>40945</v>
      </c>
      <c r="B239" s="130">
        <v>1342.6400149999999</v>
      </c>
      <c r="C239" s="133">
        <f t="shared" si="19"/>
        <v>-5.0123564988702157E-2</v>
      </c>
      <c r="E239" s="132">
        <v>40952</v>
      </c>
      <c r="F239" s="130">
        <v>9384.1699219999991</v>
      </c>
      <c r="G239" s="133">
        <f t="shared" si="16"/>
        <v>-0.43183393513822904</v>
      </c>
      <c r="I239" s="132">
        <v>40945</v>
      </c>
      <c r="J239" s="130">
        <v>8797.0996090000008</v>
      </c>
      <c r="K239" s="133">
        <f t="shared" si="17"/>
        <v>-0.40437447168787094</v>
      </c>
      <c r="Q239" s="132">
        <v>40945</v>
      </c>
      <c r="R239" s="130">
        <v>1.9690000000000001</v>
      </c>
      <c r="S239" s="134">
        <f t="shared" si="18"/>
        <v>-0.572340425531915</v>
      </c>
    </row>
    <row r="240" spans="1:19" x14ac:dyDescent="0.2">
      <c r="A240" s="132">
        <v>40952</v>
      </c>
      <c r="B240" s="130">
        <v>1361.2299800000001</v>
      </c>
      <c r="C240" s="133">
        <f t="shared" si="19"/>
        <v>-4.6976446365392617E-2</v>
      </c>
      <c r="E240" s="132">
        <v>40959</v>
      </c>
      <c r="F240" s="130">
        <v>9647.3798829999996</v>
      </c>
      <c r="G240" s="133">
        <f t="shared" si="16"/>
        <v>-0.42419839545932636</v>
      </c>
      <c r="I240" s="132">
        <v>40952</v>
      </c>
      <c r="J240" s="130">
        <v>8657</v>
      </c>
      <c r="K240" s="133">
        <f t="shared" si="17"/>
        <v>-0.41327065566197058</v>
      </c>
      <c r="Q240" s="132">
        <v>40952</v>
      </c>
      <c r="R240" s="130">
        <v>2.0099999999999998</v>
      </c>
      <c r="S240" s="134">
        <f t="shared" si="18"/>
        <v>-0.57936170212765947</v>
      </c>
    </row>
    <row r="241" spans="1:19" x14ac:dyDescent="0.2">
      <c r="A241" s="132">
        <v>40960</v>
      </c>
      <c r="B241" s="130">
        <v>1365.73999</v>
      </c>
      <c r="C241" s="133">
        <f t="shared" si="19"/>
        <v>-4.4261964878333081E-2</v>
      </c>
      <c r="E241" s="132">
        <v>40966</v>
      </c>
      <c r="F241" s="130">
        <v>9777.0302730000003</v>
      </c>
      <c r="G241" s="133">
        <f t="shared" si="16"/>
        <v>-0.41520480148263883</v>
      </c>
      <c r="I241" s="132">
        <v>40959</v>
      </c>
      <c r="J241" s="130">
        <v>8527.7001949999994</v>
      </c>
      <c r="K241" s="133">
        <f t="shared" si="17"/>
        <v>-0.41081438350032723</v>
      </c>
      <c r="Q241" s="132">
        <v>40960</v>
      </c>
      <c r="R241" s="130">
        <v>1.9770000000000001</v>
      </c>
      <c r="S241" s="134">
        <f t="shared" si="18"/>
        <v>-0.57744680851063834</v>
      </c>
    </row>
    <row r="242" spans="1:19" x14ac:dyDescent="0.2">
      <c r="A242" s="132">
        <v>40966</v>
      </c>
      <c r="B242" s="130">
        <v>1369.630005</v>
      </c>
      <c r="C242" s="133">
        <f t="shared" si="19"/>
        <v>-4.339669060583308E-2</v>
      </c>
      <c r="E242" s="132">
        <v>40973</v>
      </c>
      <c r="F242" s="130">
        <v>9929.7402340000008</v>
      </c>
      <c r="G242" s="133">
        <f t="shared" si="16"/>
        <v>-0.40342084970889219</v>
      </c>
      <c r="I242" s="132">
        <v>40966</v>
      </c>
      <c r="J242" s="130">
        <v>8563.4003909999992</v>
      </c>
      <c r="K242" s="133">
        <f t="shared" si="17"/>
        <v>-0.43012733285227572</v>
      </c>
      <c r="Q242" s="132">
        <v>40966</v>
      </c>
      <c r="R242" s="130">
        <v>1.986</v>
      </c>
      <c r="S242" s="134">
        <f t="shared" si="18"/>
        <v>-0.56638297872340426</v>
      </c>
    </row>
    <row r="243" spans="1:19" x14ac:dyDescent="0.2">
      <c r="A243" s="132">
        <v>40973</v>
      </c>
      <c r="B243" s="130">
        <v>1370.869995</v>
      </c>
      <c r="C243" s="133">
        <f t="shared" si="19"/>
        <v>-2.0159667990579277E-2</v>
      </c>
      <c r="E243" s="132">
        <v>40980</v>
      </c>
      <c r="F243" s="130">
        <v>10129.830078000001</v>
      </c>
      <c r="G243" s="133">
        <f t="shared" si="16"/>
        <v>-0.41039148170212691</v>
      </c>
      <c r="I243" s="132">
        <v>40973</v>
      </c>
      <c r="J243" s="130">
        <v>8282.7001949999994</v>
      </c>
      <c r="K243" s="133">
        <f t="shared" si="17"/>
        <v>-0.41611911692638981</v>
      </c>
      <c r="Q243" s="132">
        <v>40973</v>
      </c>
      <c r="R243" s="130">
        <v>2.0379999999999998</v>
      </c>
      <c r="S243" s="134">
        <f t="shared" si="18"/>
        <v>-0.51106382978723408</v>
      </c>
    </row>
    <row r="244" spans="1:19" x14ac:dyDescent="0.2">
      <c r="A244" s="132">
        <v>40980</v>
      </c>
      <c r="B244" s="130">
        <v>1404.170044</v>
      </c>
      <c r="C244" s="133">
        <f t="shared" si="19"/>
        <v>-2.5086229829813338E-2</v>
      </c>
      <c r="E244" s="132">
        <v>40987</v>
      </c>
      <c r="F244" s="130">
        <v>10011.469727</v>
      </c>
      <c r="G244" s="133">
        <f t="shared" si="16"/>
        <v>-0.40614587274813641</v>
      </c>
      <c r="I244" s="132">
        <v>40980</v>
      </c>
      <c r="J244" s="130">
        <v>8486.2998050000006</v>
      </c>
      <c r="K244" s="133">
        <f t="shared" si="17"/>
        <v>-0.43018928217299146</v>
      </c>
      <c r="Q244" s="132">
        <v>40980</v>
      </c>
      <c r="R244" s="130">
        <v>2.298</v>
      </c>
      <c r="S244" s="134">
        <f t="shared" si="18"/>
        <v>-0.5240425531914894</v>
      </c>
    </row>
    <row r="245" spans="1:19" x14ac:dyDescent="0.2">
      <c r="A245" s="132">
        <v>40987</v>
      </c>
      <c r="B245" s="130">
        <v>1397.1099850000001</v>
      </c>
      <c r="C245" s="133">
        <f t="shared" si="19"/>
        <v>-1.7159146851918456E-2</v>
      </c>
      <c r="E245" s="132">
        <v>40994</v>
      </c>
      <c r="F245" s="130">
        <v>10083.559569999999</v>
      </c>
      <c r="G245" s="133">
        <f t="shared" si="16"/>
        <v>-0.42941516881673236</v>
      </c>
      <c r="I245" s="132">
        <v>40987</v>
      </c>
      <c r="J245" s="130">
        <v>8281.7998050000006</v>
      </c>
      <c r="K245" s="133">
        <f t="shared" si="17"/>
        <v>-0.44902746555116901</v>
      </c>
      <c r="Q245" s="132">
        <v>40987</v>
      </c>
      <c r="R245" s="130">
        <v>2.2370000000000001</v>
      </c>
      <c r="S245" s="134">
        <f t="shared" si="18"/>
        <v>-0.52851063829787237</v>
      </c>
    </row>
    <row r="246" spans="1:19" x14ac:dyDescent="0.2">
      <c r="A246" s="132">
        <v>40994</v>
      </c>
      <c r="B246" s="130">
        <v>1408.469971</v>
      </c>
      <c r="C246" s="133">
        <f t="shared" si="19"/>
        <v>-2.4409376829893123E-2</v>
      </c>
      <c r="E246" s="132">
        <v>41001</v>
      </c>
      <c r="F246" s="130">
        <v>9688.4501949999994</v>
      </c>
      <c r="G246" s="133">
        <f t="shared" si="16"/>
        <v>-0.43238692258015238</v>
      </c>
      <c r="I246" s="132">
        <v>40994</v>
      </c>
      <c r="J246" s="130">
        <v>8008</v>
      </c>
      <c r="K246" s="133">
        <f t="shared" si="17"/>
        <v>-0.47293642605578551</v>
      </c>
      <c r="Q246" s="132">
        <v>40994</v>
      </c>
      <c r="R246" s="130">
        <v>2.2160000000000002</v>
      </c>
      <c r="S246" s="134">
        <f t="shared" si="18"/>
        <v>-0.53723404255319152</v>
      </c>
    </row>
    <row r="247" spans="1:19" x14ac:dyDescent="0.2">
      <c r="A247" s="132">
        <v>41001</v>
      </c>
      <c r="B247" s="130">
        <v>1398.079956</v>
      </c>
      <c r="C247" s="133">
        <f t="shared" si="19"/>
        <v>-4.3822342689407094E-2</v>
      </c>
      <c r="E247" s="132">
        <v>41008</v>
      </c>
      <c r="F247" s="130">
        <v>9637.9902340000008</v>
      </c>
      <c r="G247" s="133">
        <f t="shared" si="16"/>
        <v>-0.43689990942578111</v>
      </c>
      <c r="I247" s="132">
        <v>41001</v>
      </c>
      <c r="J247" s="130">
        <v>7660.5</v>
      </c>
      <c r="K247" s="133">
        <f t="shared" si="17"/>
        <v>-0.50113867229395581</v>
      </c>
      <c r="Q247" s="132">
        <v>41001</v>
      </c>
      <c r="R247" s="130">
        <v>2.1749999999999998</v>
      </c>
      <c r="S247" s="134">
        <f t="shared" si="18"/>
        <v>-0.57489361702127662</v>
      </c>
    </row>
    <row r="248" spans="1:19" x14ac:dyDescent="0.2">
      <c r="A248" s="132">
        <v>41008</v>
      </c>
      <c r="B248" s="130">
        <v>1370.26001</v>
      </c>
      <c r="C248" s="133">
        <f t="shared" si="19"/>
        <v>-3.8051461735700988E-2</v>
      </c>
      <c r="E248" s="132">
        <v>41015</v>
      </c>
      <c r="F248" s="130">
        <v>9561.3603519999997</v>
      </c>
      <c r="G248" s="133">
        <f t="shared" si="16"/>
        <v>-0.43928336285176095</v>
      </c>
      <c r="I248" s="132">
        <v>41009</v>
      </c>
      <c r="J248" s="130">
        <v>7250.6000979999999</v>
      </c>
      <c r="K248" s="133">
        <f t="shared" si="17"/>
        <v>-0.51558725274278872</v>
      </c>
      <c r="Q248" s="132">
        <v>41008</v>
      </c>
      <c r="R248" s="130">
        <v>1.998</v>
      </c>
      <c r="S248" s="134">
        <f t="shared" si="18"/>
        <v>-0.58085106382978735</v>
      </c>
    </row>
    <row r="249" spans="1:19" x14ac:dyDescent="0.2">
      <c r="A249" s="132">
        <v>41015</v>
      </c>
      <c r="B249" s="130">
        <v>1378.530029</v>
      </c>
      <c r="C249" s="133">
        <f t="shared" si="19"/>
        <v>-2.0724933203933402E-2</v>
      </c>
      <c r="E249" s="132">
        <v>41022</v>
      </c>
      <c r="F249" s="130">
        <v>9520.8896480000003</v>
      </c>
      <c r="G249" s="133">
        <f t="shared" si="16"/>
        <v>-0.44756609622981641</v>
      </c>
      <c r="I249" s="132">
        <v>41015</v>
      </c>
      <c r="J249" s="130">
        <v>7040.6000979999999</v>
      </c>
      <c r="K249" s="133">
        <f t="shared" si="17"/>
        <v>-0.50834922212477374</v>
      </c>
      <c r="Q249" s="132">
        <v>41015</v>
      </c>
      <c r="R249" s="130">
        <v>1.97</v>
      </c>
      <c r="S249" s="134">
        <f t="shared" si="18"/>
        <v>-0.58872340425531922</v>
      </c>
    </row>
    <row r="250" spans="1:19" x14ac:dyDescent="0.2">
      <c r="A250" s="132">
        <v>41022</v>
      </c>
      <c r="B250" s="130">
        <v>1403.3599850000001</v>
      </c>
      <c r="C250" s="133">
        <f t="shared" si="19"/>
        <v>-4.4631823068624052E-2</v>
      </c>
      <c r="E250" s="132">
        <v>41030</v>
      </c>
      <c r="F250" s="130">
        <v>9380.25</v>
      </c>
      <c r="G250" s="133">
        <f t="shared" si="16"/>
        <v>-0.4727100282595833</v>
      </c>
      <c r="I250" s="132">
        <v>41022</v>
      </c>
      <c r="J250" s="130">
        <v>7145.7998049999997</v>
      </c>
      <c r="K250" s="133">
        <f t="shared" si="17"/>
        <v>-0.52691219444678306</v>
      </c>
      <c r="Q250" s="132">
        <v>41022</v>
      </c>
      <c r="R250" s="130">
        <v>1.9330000000000001</v>
      </c>
      <c r="S250" s="134">
        <f t="shared" si="18"/>
        <v>-0.60000000000000009</v>
      </c>
    </row>
    <row r="251" spans="1:19" x14ac:dyDescent="0.2">
      <c r="A251" s="132">
        <v>41029</v>
      </c>
      <c r="B251" s="130">
        <v>1369.099976</v>
      </c>
      <c r="C251" s="133">
        <f t="shared" si="19"/>
        <v>-5.5594351052944926E-2</v>
      </c>
      <c r="E251" s="132">
        <v>41036</v>
      </c>
      <c r="F251" s="130">
        <v>8953.3095699999994</v>
      </c>
      <c r="G251" s="133">
        <f t="shared" si="16"/>
        <v>-0.49285153782376367</v>
      </c>
      <c r="I251" s="132">
        <v>41029</v>
      </c>
      <c r="J251" s="130">
        <v>6876</v>
      </c>
      <c r="K251" s="133">
        <f t="shared" si="17"/>
        <v>-0.51868337712468149</v>
      </c>
      <c r="Q251" s="132">
        <v>41029</v>
      </c>
      <c r="R251" s="130">
        <v>1.88</v>
      </c>
      <c r="S251" s="134">
        <f t="shared" si="18"/>
        <v>-0.60829787234042554</v>
      </c>
    </row>
    <row r="252" spans="1:19" x14ac:dyDescent="0.2">
      <c r="A252" s="132">
        <v>41036</v>
      </c>
      <c r="B252" s="130">
        <v>1353.3900149999999</v>
      </c>
      <c r="C252" s="133">
        <f t="shared" si="19"/>
        <v>-9.6185841712862874E-2</v>
      </c>
      <c r="E252" s="132">
        <v>41043</v>
      </c>
      <c r="F252" s="130">
        <v>8611.3095699999994</v>
      </c>
      <c r="G252" s="133">
        <f t="shared" si="16"/>
        <v>-0.49467251415325691</v>
      </c>
      <c r="I252" s="132">
        <v>41036</v>
      </c>
      <c r="J252" s="130">
        <v>6995.6000979999999</v>
      </c>
      <c r="K252" s="133">
        <f t="shared" si="17"/>
        <v>-0.54819287594845367</v>
      </c>
      <c r="Q252" s="132">
        <v>41036</v>
      </c>
      <c r="R252" s="130">
        <v>1.841</v>
      </c>
      <c r="S252" s="134">
        <f t="shared" si="18"/>
        <v>-0.63787234042553198</v>
      </c>
    </row>
    <row r="253" spans="1:19" x14ac:dyDescent="0.2">
      <c r="A253" s="132">
        <v>41043</v>
      </c>
      <c r="B253" s="130">
        <v>1295.219971</v>
      </c>
      <c r="C253" s="133">
        <f t="shared" si="19"/>
        <v>-8.0415410558867473E-2</v>
      </c>
      <c r="E253" s="132">
        <v>41050</v>
      </c>
      <c r="F253" s="130">
        <v>8580.3896480000003</v>
      </c>
      <c r="G253" s="133">
        <f t="shared" si="16"/>
        <v>-0.5029258008799028</v>
      </c>
      <c r="I253" s="132">
        <v>41043</v>
      </c>
      <c r="J253" s="130">
        <v>6566.7001950000003</v>
      </c>
      <c r="K253" s="133">
        <f t="shared" si="17"/>
        <v>-0.54982351487278958</v>
      </c>
      <c r="Q253" s="132">
        <v>41043</v>
      </c>
      <c r="R253" s="130">
        <v>1.702</v>
      </c>
      <c r="S253" s="134">
        <f t="shared" si="18"/>
        <v>-0.62872340425531914</v>
      </c>
    </row>
    <row r="254" spans="1:19" x14ac:dyDescent="0.2">
      <c r="A254" s="132">
        <v>41050</v>
      </c>
      <c r="B254" s="130">
        <v>1317.8199460000001</v>
      </c>
      <c r="C254" s="133">
        <f t="shared" si="19"/>
        <v>-0.10817412642717436</v>
      </c>
      <c r="E254" s="132">
        <v>41057</v>
      </c>
      <c r="F254" s="130">
        <v>8440.25</v>
      </c>
      <c r="G254" s="133">
        <f t="shared" si="16"/>
        <v>-0.50180625297434189</v>
      </c>
      <c r="I254" s="132">
        <v>41050</v>
      </c>
      <c r="J254" s="130">
        <v>6543</v>
      </c>
      <c r="K254" s="133">
        <f t="shared" si="17"/>
        <v>-0.58271123608489517</v>
      </c>
      <c r="Q254" s="132">
        <v>41050</v>
      </c>
      <c r="R254" s="130">
        <v>1.7450000000000001</v>
      </c>
      <c r="S254" s="134">
        <f t="shared" si="18"/>
        <v>-0.68787234042553191</v>
      </c>
    </row>
    <row r="255" spans="1:19" x14ac:dyDescent="0.2">
      <c r="A255" s="132">
        <v>41058</v>
      </c>
      <c r="B255" s="130">
        <v>1278.040039</v>
      </c>
      <c r="C255" s="133">
        <f t="shared" si="19"/>
        <v>-7.4944538664307239E-2</v>
      </c>
      <c r="E255" s="132">
        <v>41064</v>
      </c>
      <c r="F255" s="130">
        <v>8459.2597659999992</v>
      </c>
      <c r="G255" s="133">
        <f t="shared" si="16"/>
        <v>-0.49532442391031289</v>
      </c>
      <c r="I255" s="132">
        <v>41057</v>
      </c>
      <c r="J255" s="130">
        <v>6065</v>
      </c>
      <c r="K255" s="133">
        <f t="shared" si="17"/>
        <v>-0.54920428999641102</v>
      </c>
      <c r="Q255" s="132">
        <v>41058</v>
      </c>
      <c r="R255" s="130">
        <v>1.4670000000000001</v>
      </c>
      <c r="S255" s="134">
        <f t="shared" si="18"/>
        <v>-0.65170212765957447</v>
      </c>
    </row>
    <row r="256" spans="1:19" x14ac:dyDescent="0.2">
      <c r="A256" s="132">
        <v>41064</v>
      </c>
      <c r="B256" s="130">
        <v>1325.660034</v>
      </c>
      <c r="C256" s="133">
        <f t="shared" si="19"/>
        <v>-6.2956253949995766E-2</v>
      </c>
      <c r="E256" s="132">
        <v>41071</v>
      </c>
      <c r="F256" s="130">
        <v>8569.3203119999998</v>
      </c>
      <c r="G256" s="133">
        <f t="shared" si="16"/>
        <v>-0.48183613216761395</v>
      </c>
      <c r="I256" s="132">
        <v>41064</v>
      </c>
      <c r="J256" s="130">
        <v>6552</v>
      </c>
      <c r="K256" s="133">
        <f t="shared" si="17"/>
        <v>-0.53771422840138672</v>
      </c>
      <c r="Q256" s="132">
        <v>41064</v>
      </c>
      <c r="R256" s="130">
        <v>1.637</v>
      </c>
      <c r="S256" s="134">
        <f t="shared" si="18"/>
        <v>-0.66234042553191497</v>
      </c>
    </row>
    <row r="257" spans="1:19" x14ac:dyDescent="0.2">
      <c r="A257" s="132">
        <v>41071</v>
      </c>
      <c r="B257" s="130">
        <v>1342.839966</v>
      </c>
      <c r="C257" s="133">
        <f t="shared" si="19"/>
        <v>-6.8413070606693938E-2</v>
      </c>
      <c r="E257" s="132">
        <v>41078</v>
      </c>
      <c r="F257" s="130">
        <v>8798.3496090000008</v>
      </c>
      <c r="G257" s="133">
        <f t="shared" si="16"/>
        <v>-0.46956096195584657</v>
      </c>
      <c r="I257" s="132">
        <v>41071</v>
      </c>
      <c r="J257" s="130">
        <v>6719</v>
      </c>
      <c r="K257" s="133">
        <f t="shared" si="17"/>
        <v>-0.52689156703410944</v>
      </c>
      <c r="Q257" s="132">
        <v>41071</v>
      </c>
      <c r="R257" s="130">
        <v>1.587</v>
      </c>
      <c r="S257" s="134">
        <f t="shared" si="18"/>
        <v>-0.6442553191489363</v>
      </c>
    </row>
    <row r="258" spans="1:19" x14ac:dyDescent="0.2">
      <c r="A258" s="132">
        <v>41078</v>
      </c>
      <c r="B258" s="130">
        <v>1335.0200199999999</v>
      </c>
      <c r="C258" s="133">
        <f t="shared" si="19"/>
        <v>-4.9474566369168423E-2</v>
      </c>
      <c r="E258" s="132">
        <v>41085</v>
      </c>
      <c r="F258" s="130">
        <v>9006.7802730000003</v>
      </c>
      <c r="G258" s="133">
        <f t="shared" si="16"/>
        <v>-0.46873823859333347</v>
      </c>
      <c r="I258" s="132">
        <v>41078</v>
      </c>
      <c r="J258" s="130">
        <v>6876.2998049999997</v>
      </c>
      <c r="K258" s="133">
        <f t="shared" si="17"/>
        <v>-0.51134899580392956</v>
      </c>
      <c r="Q258" s="132">
        <v>41078</v>
      </c>
      <c r="R258" s="130">
        <v>1.6719999999999999</v>
      </c>
      <c r="S258" s="134">
        <f t="shared" si="18"/>
        <v>-0.64702127659574471</v>
      </c>
    </row>
    <row r="259" spans="1:19" x14ac:dyDescent="0.2">
      <c r="A259" s="132">
        <v>41085</v>
      </c>
      <c r="B259" s="130">
        <v>1362.160034</v>
      </c>
      <c r="C259" s="133">
        <f t="shared" si="19"/>
        <v>-5.4694152214872373E-2</v>
      </c>
      <c r="E259" s="132">
        <v>41092</v>
      </c>
      <c r="F259" s="130">
        <v>9020.75</v>
      </c>
      <c r="G259" s="133">
        <f t="shared" ref="G259:G322" si="20">(F260-$F$3)/$F$3</f>
        <v>-0.48620775211808842</v>
      </c>
      <c r="I259" s="132">
        <v>41085</v>
      </c>
      <c r="J259" s="130">
        <v>7102.2001950000003</v>
      </c>
      <c r="K259" s="133">
        <f t="shared" ref="K259:K322" si="21">(J260-$J$3)/$J$3</f>
        <v>-0.53634506013962058</v>
      </c>
      <c r="Q259" s="132">
        <v>41085</v>
      </c>
      <c r="R259" s="130">
        <v>1.659</v>
      </c>
      <c r="S259" s="134">
        <f t="shared" ref="S259:S322" si="22">(R260-$R$3)/$R$3</f>
        <v>-0.6714893617021277</v>
      </c>
    </row>
    <row r="260" spans="1:19" x14ac:dyDescent="0.2">
      <c r="A260" s="132">
        <v>41092</v>
      </c>
      <c r="B260" s="130">
        <v>1354.6800539999999</v>
      </c>
      <c r="C260" s="133">
        <f t="shared" ref="C260:C323" si="23">(B261-$B$3)/$B$3</f>
        <v>-5.3228773993763162E-2</v>
      </c>
      <c r="E260" s="132">
        <v>41099</v>
      </c>
      <c r="F260" s="130">
        <v>8724.1201170000004</v>
      </c>
      <c r="G260" s="133">
        <f t="shared" si="20"/>
        <v>-0.48940271379603223</v>
      </c>
      <c r="I260" s="132">
        <v>41092</v>
      </c>
      <c r="J260" s="130">
        <v>6738.8999020000001</v>
      </c>
      <c r="K260" s="133">
        <f t="shared" si="21"/>
        <v>-0.54145709202260395</v>
      </c>
      <c r="Q260" s="132">
        <v>41092</v>
      </c>
      <c r="R260" s="130">
        <v>1.544</v>
      </c>
      <c r="S260" s="134">
        <f t="shared" si="22"/>
        <v>-0.68106382978723401</v>
      </c>
    </row>
    <row r="261" spans="1:19" x14ac:dyDescent="0.2">
      <c r="A261" s="132">
        <v>41099</v>
      </c>
      <c r="B261" s="130">
        <v>1356.780029</v>
      </c>
      <c r="C261" s="133">
        <f t="shared" si="23"/>
        <v>-4.9125662639098032E-2</v>
      </c>
      <c r="E261" s="132">
        <v>41107</v>
      </c>
      <c r="F261" s="130">
        <v>8669.8701170000004</v>
      </c>
      <c r="G261" s="133">
        <f t="shared" si="20"/>
        <v>-0.49548229706702146</v>
      </c>
      <c r="I261" s="132">
        <v>41099</v>
      </c>
      <c r="J261" s="130">
        <v>6664.6000979999999</v>
      </c>
      <c r="K261" s="133">
        <f t="shared" si="21"/>
        <v>-0.57023730838060827</v>
      </c>
      <c r="Q261" s="132">
        <v>41099</v>
      </c>
      <c r="R261" s="130">
        <v>1.4990000000000001</v>
      </c>
      <c r="S261" s="134">
        <f t="shared" si="22"/>
        <v>-0.68936170212765957</v>
      </c>
    </row>
    <row r="262" spans="1:19" x14ac:dyDescent="0.2">
      <c r="A262" s="132">
        <v>41106</v>
      </c>
      <c r="B262" s="130">
        <v>1362.660034</v>
      </c>
      <c r="C262" s="133">
        <f t="shared" si="23"/>
        <v>-3.285981470508622E-2</v>
      </c>
      <c r="E262" s="132">
        <v>41113</v>
      </c>
      <c r="F262" s="130">
        <v>8566.6396480000003</v>
      </c>
      <c r="G262" s="133">
        <f t="shared" si="20"/>
        <v>-0.4961612953876422</v>
      </c>
      <c r="I262" s="132">
        <v>41106</v>
      </c>
      <c r="J262" s="130">
        <v>6246.2998049999997</v>
      </c>
      <c r="K262" s="133">
        <f t="shared" si="21"/>
        <v>-0.54469082193258089</v>
      </c>
      <c r="Q262" s="132">
        <v>41106</v>
      </c>
      <c r="R262" s="130">
        <v>1.46</v>
      </c>
      <c r="S262" s="134">
        <f t="shared" si="22"/>
        <v>-0.66914893617021287</v>
      </c>
    </row>
    <row r="263" spans="1:19" x14ac:dyDescent="0.2">
      <c r="A263" s="132">
        <v>41113</v>
      </c>
      <c r="B263" s="130">
        <v>1385.969971</v>
      </c>
      <c r="C263" s="133">
        <f t="shared" si="23"/>
        <v>-2.935680799683768E-2</v>
      </c>
      <c r="E263" s="132">
        <v>41120</v>
      </c>
      <c r="F263" s="130">
        <v>8555.1103519999997</v>
      </c>
      <c r="G263" s="133">
        <f t="shared" si="20"/>
        <v>-0.47635370625676926</v>
      </c>
      <c r="I263" s="132">
        <v>41113</v>
      </c>
      <c r="J263" s="130">
        <v>6617.6000979999999</v>
      </c>
      <c r="K263" s="133">
        <f t="shared" si="21"/>
        <v>-0.53518915354450403</v>
      </c>
      <c r="Q263" s="132">
        <v>41113</v>
      </c>
      <c r="R263" s="130">
        <v>1.5549999999999999</v>
      </c>
      <c r="S263" s="134">
        <f t="shared" si="22"/>
        <v>-0.664468085106383</v>
      </c>
    </row>
    <row r="264" spans="1:19" x14ac:dyDescent="0.2">
      <c r="A264" s="132">
        <v>41120</v>
      </c>
      <c r="B264" s="130">
        <v>1390.98999</v>
      </c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="shared" si="20"/>
        <v>-0.46039011291870607</v>
      </c>
      <c r="I264" s="132">
        <v>41120</v>
      </c>
      <c r="J264" s="130">
        <v>6755.7001950000003</v>
      </c>
      <c r="K264" s="133">
        <f t="shared" si="21"/>
        <v>-0.51509874644422193</v>
      </c>
      <c r="Q264" s="132">
        <v>41120</v>
      </c>
      <c r="R264" s="130">
        <v>1.577</v>
      </c>
      <c r="S264" s="134">
        <f t="shared" si="22"/>
        <v>-0.64914893617021274</v>
      </c>
    </row>
    <row r="265" spans="1:19" x14ac:dyDescent="0.2">
      <c r="A265" s="132">
        <v>41127</v>
      </c>
      <c r="B265" s="130">
        <v>1405.869995</v>
      </c>
      <c r="C265" s="133">
        <f t="shared" si="23"/>
        <v>-1.0397348601284209E-2</v>
      </c>
      <c r="E265" s="132">
        <v>41134</v>
      </c>
      <c r="F265" s="130">
        <v>9162.5</v>
      </c>
      <c r="G265" s="133">
        <f t="shared" si="20"/>
        <v>-0.46579299830037613</v>
      </c>
      <c r="I265" s="132">
        <v>41127</v>
      </c>
      <c r="J265" s="130">
        <v>7047.7001950000003</v>
      </c>
      <c r="K265" s="133">
        <f t="shared" si="21"/>
        <v>-0.47978230107797065</v>
      </c>
      <c r="Q265" s="132">
        <v>41127</v>
      </c>
      <c r="R265" s="130">
        <v>1.649</v>
      </c>
      <c r="S265" s="134">
        <f t="shared" si="22"/>
        <v>-0.61361702127659579</v>
      </c>
    </row>
    <row r="266" spans="1:19" x14ac:dyDescent="0.2">
      <c r="A266" s="132">
        <v>41134</v>
      </c>
      <c r="B266" s="130">
        <v>1418.160034</v>
      </c>
      <c r="C266" s="133">
        <f t="shared" si="23"/>
        <v>-1.5302955282490312E-2</v>
      </c>
      <c r="E266" s="132">
        <v>41141</v>
      </c>
      <c r="F266" s="130">
        <v>9070.7597659999992</v>
      </c>
      <c r="G266" s="133">
        <f t="shared" si="20"/>
        <v>-0.47938849428780972</v>
      </c>
      <c r="I266" s="132">
        <v>41134</v>
      </c>
      <c r="J266" s="130">
        <v>7561</v>
      </c>
      <c r="K266" s="133">
        <f t="shared" si="21"/>
        <v>-0.49703116743985459</v>
      </c>
      <c r="Q266" s="132">
        <v>41134</v>
      </c>
      <c r="R266" s="130">
        <v>1.8160000000000001</v>
      </c>
      <c r="S266" s="134">
        <f t="shared" si="22"/>
        <v>-0.64297872340425533</v>
      </c>
    </row>
    <row r="267" spans="1:19" x14ac:dyDescent="0.2">
      <c r="A267" s="132">
        <v>41141</v>
      </c>
      <c r="B267" s="130">
        <v>1411.130005</v>
      </c>
      <c r="C267" s="133">
        <f t="shared" si="23"/>
        <v>-1.8478013418696412E-2</v>
      </c>
      <c r="E267" s="132">
        <v>41148</v>
      </c>
      <c r="F267" s="130">
        <v>8839.9101559999999</v>
      </c>
      <c r="G267" s="133">
        <f t="shared" si="20"/>
        <v>-0.47751920701640094</v>
      </c>
      <c r="I267" s="132">
        <v>41141</v>
      </c>
      <c r="J267" s="130">
        <v>7310.2998049999997</v>
      </c>
      <c r="K267" s="133">
        <f t="shared" si="21"/>
        <v>-0.48944908942588033</v>
      </c>
      <c r="Q267" s="132">
        <v>41141</v>
      </c>
      <c r="R267" s="130">
        <v>1.6779999999999999</v>
      </c>
      <c r="S267" s="134">
        <f t="shared" si="22"/>
        <v>-0.6676595744680851</v>
      </c>
    </row>
    <row r="268" spans="1:19" x14ac:dyDescent="0.2">
      <c r="A268" s="132">
        <v>41148</v>
      </c>
      <c r="B268" s="130">
        <v>1406.579956</v>
      </c>
      <c r="C268" s="133">
        <f t="shared" si="23"/>
        <v>3.3913337891723714E-3</v>
      </c>
      <c r="E268" s="132">
        <v>41155</v>
      </c>
      <c r="F268" s="130">
        <v>8871.6503909999992</v>
      </c>
      <c r="G268" s="133">
        <f t="shared" si="20"/>
        <v>-0.4605732918209165</v>
      </c>
      <c r="I268" s="132">
        <v>41148</v>
      </c>
      <c r="J268" s="130">
        <v>7420.5</v>
      </c>
      <c r="K268" s="133">
        <f t="shared" si="21"/>
        <v>-0.45764158502577418</v>
      </c>
      <c r="Q268" s="132">
        <v>41148</v>
      </c>
      <c r="R268" s="130">
        <v>1.5620000000000001</v>
      </c>
      <c r="S268" s="134">
        <f t="shared" si="22"/>
        <v>-0.64659574468085113</v>
      </c>
    </row>
    <row r="269" spans="1:19" x14ac:dyDescent="0.2">
      <c r="A269" s="132">
        <v>41156</v>
      </c>
      <c r="B269" s="130">
        <v>1437.920044</v>
      </c>
      <c r="C269" s="133">
        <f t="shared" si="23"/>
        <v>2.2825254806714296E-2</v>
      </c>
      <c r="E269" s="132">
        <v>41162</v>
      </c>
      <c r="F269" s="130">
        <v>9159.3896480000003</v>
      </c>
      <c r="G269" s="133">
        <f t="shared" si="20"/>
        <v>-0.46348201131671624</v>
      </c>
      <c r="I269" s="132">
        <v>41155</v>
      </c>
      <c r="J269" s="130">
        <v>7882.7998049999997</v>
      </c>
      <c r="K269" s="133">
        <f t="shared" si="21"/>
        <v>-0.43894786061900698</v>
      </c>
      <c r="Q269" s="132">
        <v>41156</v>
      </c>
      <c r="R269" s="130">
        <v>1.661</v>
      </c>
      <c r="S269" s="134">
        <f t="shared" si="22"/>
        <v>-0.60212765957446812</v>
      </c>
    </row>
    <row r="270" spans="1:19" x14ac:dyDescent="0.2">
      <c r="A270" s="132">
        <v>41162</v>
      </c>
      <c r="B270" s="130">
        <v>1465.7700199999999</v>
      </c>
      <c r="C270" s="133">
        <f t="shared" si="23"/>
        <v>1.8903579671952969E-2</v>
      </c>
      <c r="E270" s="132">
        <v>41170</v>
      </c>
      <c r="F270" s="130">
        <v>9110</v>
      </c>
      <c r="G270" s="133">
        <f t="shared" si="20"/>
        <v>-0.47760697187752771</v>
      </c>
      <c r="I270" s="132">
        <v>41162</v>
      </c>
      <c r="J270" s="130">
        <v>8154.5</v>
      </c>
      <c r="K270" s="133">
        <f t="shared" si="21"/>
        <v>-0.43370507658246293</v>
      </c>
      <c r="Q270" s="132">
        <v>41162</v>
      </c>
      <c r="R270" s="130">
        <v>1.87</v>
      </c>
      <c r="S270" s="134">
        <f t="shared" si="22"/>
        <v>-0.62553191489361704</v>
      </c>
    </row>
    <row r="271" spans="1:19" x14ac:dyDescent="0.2">
      <c r="A271" s="132">
        <v>41169</v>
      </c>
      <c r="B271" s="130">
        <v>1460.150024</v>
      </c>
      <c r="C271" s="133">
        <f t="shared" si="23"/>
        <v>5.3103043045595426E-3</v>
      </c>
      <c r="E271" s="132">
        <v>41176</v>
      </c>
      <c r="F271" s="130">
        <v>8870.1601559999999</v>
      </c>
      <c r="G271" s="133">
        <f t="shared" si="20"/>
        <v>-0.47801100060641694</v>
      </c>
      <c r="I271" s="132">
        <v>41169</v>
      </c>
      <c r="J271" s="130">
        <v>8230.7001949999994</v>
      </c>
      <c r="K271" s="133">
        <f t="shared" si="21"/>
        <v>-0.46963389338176653</v>
      </c>
      <c r="Q271" s="132">
        <v>41169</v>
      </c>
      <c r="R271" s="130">
        <v>1.76</v>
      </c>
      <c r="S271" s="134">
        <f t="shared" si="22"/>
        <v>-0.65170212765957447</v>
      </c>
    </row>
    <row r="272" spans="1:19" x14ac:dyDescent="0.2">
      <c r="A272" s="132">
        <v>41176</v>
      </c>
      <c r="B272" s="130">
        <v>1440.670044</v>
      </c>
      <c r="C272" s="133">
        <f t="shared" si="23"/>
        <v>1.9447890425086517E-2</v>
      </c>
      <c r="E272" s="132">
        <v>41183</v>
      </c>
      <c r="F272" s="130">
        <v>8863.2998050000006</v>
      </c>
      <c r="G272" s="133">
        <f t="shared" si="20"/>
        <v>-0.49739747965374415</v>
      </c>
      <c r="I272" s="132">
        <v>41176</v>
      </c>
      <c r="J272" s="130">
        <v>7708.5</v>
      </c>
      <c r="K272" s="133">
        <f t="shared" si="21"/>
        <v>-0.45271530044649444</v>
      </c>
      <c r="Q272" s="132">
        <v>41176</v>
      </c>
      <c r="R272" s="130">
        <v>1.637</v>
      </c>
      <c r="S272" s="134">
        <f t="shared" si="22"/>
        <v>-0.63148936170212766</v>
      </c>
    </row>
    <row r="273" spans="1:19" x14ac:dyDescent="0.2">
      <c r="A273" s="132">
        <v>41183</v>
      </c>
      <c r="B273" s="130">
        <v>1460.9300539999999</v>
      </c>
      <c r="C273" s="133">
        <f t="shared" si="23"/>
        <v>-3.1192642429230572E-3</v>
      </c>
      <c r="E273" s="132">
        <v>41191</v>
      </c>
      <c r="F273" s="130">
        <v>8534.1201170000004</v>
      </c>
      <c r="G273" s="133">
        <f t="shared" si="20"/>
        <v>-0.46980245894998762</v>
      </c>
      <c r="I273" s="132">
        <v>41183</v>
      </c>
      <c r="J273" s="130">
        <v>7954.3999020000001</v>
      </c>
      <c r="K273" s="133">
        <f t="shared" si="21"/>
        <v>-0.47349373518719706</v>
      </c>
      <c r="Q273" s="132">
        <v>41183</v>
      </c>
      <c r="R273" s="130">
        <v>1.732</v>
      </c>
      <c r="S273" s="134">
        <f t="shared" si="22"/>
        <v>-0.64617021276595743</v>
      </c>
    </row>
    <row r="274" spans="1:19" x14ac:dyDescent="0.2">
      <c r="A274" s="132">
        <v>41190</v>
      </c>
      <c r="B274" s="130">
        <v>1428.589966</v>
      </c>
      <c r="C274" s="133">
        <f t="shared" si="23"/>
        <v>9.0632628538131422E-5</v>
      </c>
      <c r="E274" s="132">
        <v>41197</v>
      </c>
      <c r="F274" s="130">
        <v>9002.6796880000002</v>
      </c>
      <c r="G274" s="133">
        <f t="shared" si="20"/>
        <v>-0.47390261764167291</v>
      </c>
      <c r="I274" s="132">
        <v>41190</v>
      </c>
      <c r="J274" s="130">
        <v>7652.3999020000001</v>
      </c>
      <c r="K274" s="133">
        <f t="shared" si="21"/>
        <v>-0.45553621377221892</v>
      </c>
      <c r="Q274" s="132">
        <v>41190</v>
      </c>
      <c r="R274" s="130">
        <v>1.663</v>
      </c>
      <c r="S274" s="134">
        <f t="shared" si="22"/>
        <v>-0.62382978723404259</v>
      </c>
    </row>
    <row r="275" spans="1:19" x14ac:dyDescent="0.2">
      <c r="A275" s="132">
        <v>41197</v>
      </c>
      <c r="B275" s="130">
        <v>1433.1899410000001</v>
      </c>
      <c r="C275" s="133">
        <f t="shared" si="23"/>
        <v>-1.4737775899453647E-2</v>
      </c>
      <c r="E275" s="132">
        <v>41204</v>
      </c>
      <c r="F275" s="130">
        <v>8933.0595699999994</v>
      </c>
      <c r="G275" s="133">
        <f t="shared" si="20"/>
        <v>-0.4669437757343029</v>
      </c>
      <c r="I275" s="132">
        <v>41197</v>
      </c>
      <c r="J275" s="130">
        <v>7913.3999020000001</v>
      </c>
      <c r="K275" s="133">
        <f t="shared" si="21"/>
        <v>-0.46501722117187333</v>
      </c>
      <c r="Q275" s="132">
        <v>41197</v>
      </c>
      <c r="R275" s="130">
        <v>1.768</v>
      </c>
      <c r="S275" s="134">
        <f t="shared" si="22"/>
        <v>-0.62765957446808507</v>
      </c>
    </row>
    <row r="276" spans="1:19" x14ac:dyDescent="0.2">
      <c r="A276" s="132">
        <v>41204</v>
      </c>
      <c r="B276" s="130">
        <v>1411.9399410000001</v>
      </c>
      <c r="C276" s="133">
        <f t="shared" si="23"/>
        <v>-1.3160724061460885E-2</v>
      </c>
      <c r="E276" s="132">
        <v>41211</v>
      </c>
      <c r="F276" s="130">
        <v>9051.2197269999997</v>
      </c>
      <c r="G276" s="133">
        <f t="shared" si="20"/>
        <v>-0.48423603425749806</v>
      </c>
      <c r="I276" s="132">
        <v>41204</v>
      </c>
      <c r="J276" s="130">
        <v>7775.6000979999999</v>
      </c>
      <c r="K276" s="133">
        <f t="shared" si="21"/>
        <v>-0.45171766036788452</v>
      </c>
      <c r="Q276" s="132">
        <v>41204</v>
      </c>
      <c r="R276" s="130">
        <v>1.75</v>
      </c>
      <c r="S276" s="134">
        <f t="shared" si="22"/>
        <v>-0.63276595744680852</v>
      </c>
    </row>
    <row r="277" spans="1:19" x14ac:dyDescent="0.2">
      <c r="A277" s="132">
        <v>41213</v>
      </c>
      <c r="B277" s="130">
        <v>1414.1999510000001</v>
      </c>
      <c r="C277" s="133">
        <f t="shared" si="23"/>
        <v>-3.7130392872110562E-2</v>
      </c>
      <c r="E277" s="132">
        <v>41218</v>
      </c>
      <c r="F277" s="130">
        <v>8757.5996090000008</v>
      </c>
      <c r="G277" s="133">
        <f t="shared" si="20"/>
        <v>-0.46853740324336463</v>
      </c>
      <c r="I277" s="132">
        <v>41211</v>
      </c>
      <c r="J277" s="130">
        <v>7968.8999020000001</v>
      </c>
      <c r="K277" s="133">
        <f t="shared" si="21"/>
        <v>-0.47458080537371994</v>
      </c>
      <c r="Q277" s="132">
        <v>41213</v>
      </c>
      <c r="R277" s="130">
        <v>1.726</v>
      </c>
      <c r="S277" s="134">
        <f t="shared" si="22"/>
        <v>-0.65680851063829793</v>
      </c>
    </row>
    <row r="278" spans="1:19" x14ac:dyDescent="0.2">
      <c r="A278" s="132">
        <v>41218</v>
      </c>
      <c r="B278" s="130">
        <v>1379.849976</v>
      </c>
      <c r="C278" s="133">
        <f t="shared" si="23"/>
        <v>-5.1065587614705775E-2</v>
      </c>
      <c r="E278" s="132">
        <v>41225</v>
      </c>
      <c r="F278" s="130">
        <v>9024.1601559999999</v>
      </c>
      <c r="G278" s="133">
        <f t="shared" si="20"/>
        <v>-0.4483582226369292</v>
      </c>
      <c r="I278" s="132">
        <v>41218</v>
      </c>
      <c r="J278" s="130">
        <v>7636.6000979999999</v>
      </c>
      <c r="K278" s="133">
        <f t="shared" si="21"/>
        <v>-0.47791085247948756</v>
      </c>
      <c r="Q278" s="132">
        <v>41218</v>
      </c>
      <c r="R278" s="130">
        <v>1.613</v>
      </c>
      <c r="S278" s="134">
        <f t="shared" si="22"/>
        <v>-0.66510638297872349</v>
      </c>
    </row>
    <row r="279" spans="1:19" x14ac:dyDescent="0.2">
      <c r="A279" s="132">
        <v>41225</v>
      </c>
      <c r="B279" s="130">
        <v>1359.880005</v>
      </c>
      <c r="C279" s="133">
        <f t="shared" si="23"/>
        <v>-1.6684600795227301E-2</v>
      </c>
      <c r="E279" s="132">
        <v>41232</v>
      </c>
      <c r="F279" s="130">
        <v>9366.7998050000006</v>
      </c>
      <c r="G279" s="133">
        <f t="shared" si="20"/>
        <v>-0.44369328641745603</v>
      </c>
      <c r="I279" s="132">
        <v>41225</v>
      </c>
      <c r="J279" s="130">
        <v>7588.2001950000003</v>
      </c>
      <c r="K279" s="133">
        <f t="shared" si="21"/>
        <v>-0.45579765079023704</v>
      </c>
      <c r="Q279" s="132">
        <v>41225</v>
      </c>
      <c r="R279" s="130">
        <v>1.5740000000000001</v>
      </c>
      <c r="S279" s="134">
        <f t="shared" si="22"/>
        <v>-0.63978723404255322</v>
      </c>
    </row>
    <row r="280" spans="1:19" x14ac:dyDescent="0.2">
      <c r="A280" s="132">
        <v>41232</v>
      </c>
      <c r="B280" s="130">
        <v>1409.150024</v>
      </c>
      <c r="C280" s="133">
        <f t="shared" si="23"/>
        <v>-1.1778993416213817E-2</v>
      </c>
      <c r="E280" s="132">
        <v>41239</v>
      </c>
      <c r="F280" s="130">
        <v>9446.0097659999992</v>
      </c>
      <c r="G280" s="133">
        <f t="shared" si="20"/>
        <v>-0.43890055638343589</v>
      </c>
      <c r="I280" s="132">
        <v>41232</v>
      </c>
      <c r="J280" s="130">
        <v>7909.6000979999999</v>
      </c>
      <c r="K280" s="133">
        <f t="shared" si="21"/>
        <v>-0.45407758168918549</v>
      </c>
      <c r="Q280" s="132">
        <v>41232</v>
      </c>
      <c r="R280" s="130">
        <v>1.6930000000000001</v>
      </c>
      <c r="S280" s="134">
        <f t="shared" si="22"/>
        <v>-0.65829787234042558</v>
      </c>
    </row>
    <row r="281" spans="1:19" x14ac:dyDescent="0.2">
      <c r="A281" s="132">
        <v>41239</v>
      </c>
      <c r="B281" s="130">
        <v>1416.1800539999999</v>
      </c>
      <c r="C281" s="133">
        <f t="shared" si="23"/>
        <v>-1.0460212679753318E-2</v>
      </c>
      <c r="E281" s="132">
        <v>41246</v>
      </c>
      <c r="F281" s="130">
        <v>9527.3896480000003</v>
      </c>
      <c r="G281" s="133">
        <f t="shared" si="20"/>
        <v>-0.42652295552359371</v>
      </c>
      <c r="I281" s="132">
        <v>41239</v>
      </c>
      <c r="J281" s="130">
        <v>7934.6000979999999</v>
      </c>
      <c r="K281" s="133">
        <f t="shared" si="21"/>
        <v>-0.46000150641587789</v>
      </c>
      <c r="Q281" s="132">
        <v>41239</v>
      </c>
      <c r="R281" s="130">
        <v>1.6060000000000001</v>
      </c>
      <c r="S281" s="134">
        <f t="shared" si="22"/>
        <v>-0.65382978723404261</v>
      </c>
    </row>
    <row r="282" spans="1:19" x14ac:dyDescent="0.2">
      <c r="A282" s="132">
        <v>41246</v>
      </c>
      <c r="B282" s="130">
        <v>1418.0699460000001</v>
      </c>
      <c r="C282" s="133">
        <f t="shared" si="23"/>
        <v>-1.3593361197710886E-2</v>
      </c>
      <c r="E282" s="132">
        <v>41253</v>
      </c>
      <c r="F282" s="130">
        <v>9737.5595699999994</v>
      </c>
      <c r="G282" s="133">
        <f t="shared" si="20"/>
        <v>-0.41459706170269744</v>
      </c>
      <c r="I282" s="132">
        <v>41246</v>
      </c>
      <c r="J282" s="130">
        <v>7848.5</v>
      </c>
      <c r="K282" s="133">
        <f t="shared" si="21"/>
        <v>-0.44791973430742099</v>
      </c>
      <c r="Q282" s="132">
        <v>41246</v>
      </c>
      <c r="R282" s="130">
        <v>1.627</v>
      </c>
      <c r="S282" s="134">
        <f t="shared" si="22"/>
        <v>-0.63659574468085101</v>
      </c>
    </row>
    <row r="283" spans="1:19" x14ac:dyDescent="0.2">
      <c r="A283" s="132">
        <v>41253</v>
      </c>
      <c r="B283" s="130">
        <v>1413.579956</v>
      </c>
      <c r="C283" s="133">
        <f t="shared" si="23"/>
        <v>-2.0306441322707185E-3</v>
      </c>
      <c r="E283" s="132">
        <v>41260</v>
      </c>
      <c r="F283" s="130">
        <v>9940.0595699999994</v>
      </c>
      <c r="G283" s="133">
        <f t="shared" si="20"/>
        <v>-0.37054188047420156</v>
      </c>
      <c r="I283" s="132">
        <v>41253</v>
      </c>
      <c r="J283" s="130">
        <v>8024.1000979999999</v>
      </c>
      <c r="K283" s="133">
        <f t="shared" si="21"/>
        <v>-0.42955628332726553</v>
      </c>
      <c r="Q283" s="132">
        <v>41253</v>
      </c>
      <c r="R283" s="130">
        <v>1.708</v>
      </c>
      <c r="S283" s="134">
        <f t="shared" si="22"/>
        <v>-0.6268085106382979</v>
      </c>
    </row>
    <row r="284" spans="1:19" x14ac:dyDescent="0.2">
      <c r="A284" s="132">
        <v>41260</v>
      </c>
      <c r="B284" s="130">
        <v>1430.150024</v>
      </c>
      <c r="C284" s="133">
        <f t="shared" si="23"/>
        <v>-2.1373845993149673E-2</v>
      </c>
      <c r="E284" s="132">
        <v>41268</v>
      </c>
      <c r="F284" s="130">
        <v>10688.110352</v>
      </c>
      <c r="G284" s="133">
        <f t="shared" si="20"/>
        <v>-0.36385984869206256</v>
      </c>
      <c r="I284" s="132">
        <v>41260</v>
      </c>
      <c r="J284" s="130">
        <v>8291</v>
      </c>
      <c r="K284" s="133">
        <f t="shared" si="21"/>
        <v>-0.44056472557399545</v>
      </c>
      <c r="Q284" s="132">
        <v>41260</v>
      </c>
      <c r="R284" s="130">
        <v>1.754</v>
      </c>
      <c r="S284" s="134">
        <f t="shared" si="22"/>
        <v>-0.63595744680851063</v>
      </c>
    </row>
    <row r="285" spans="1:19" x14ac:dyDescent="0.2">
      <c r="A285" s="132">
        <v>41267</v>
      </c>
      <c r="B285" s="130">
        <v>1402.4300539999999</v>
      </c>
      <c r="C285" s="133">
        <f t="shared" si="23"/>
        <v>2.3313685836247339E-2</v>
      </c>
      <c r="E285" s="132">
        <v>41281</v>
      </c>
      <c r="F285" s="130">
        <v>10801.570312</v>
      </c>
      <c r="G285" s="133">
        <f t="shared" si="20"/>
        <v>-0.35727972982697326</v>
      </c>
      <c r="I285" s="132">
        <v>41267</v>
      </c>
      <c r="J285" s="130">
        <v>8131</v>
      </c>
      <c r="K285" s="133">
        <f t="shared" si="21"/>
        <v>-0.41959365651051395</v>
      </c>
      <c r="Q285" s="132">
        <v>41267</v>
      </c>
      <c r="R285" s="130">
        <v>1.7110000000000001</v>
      </c>
      <c r="S285" s="134">
        <f t="shared" si="22"/>
        <v>-0.5925531914893617</v>
      </c>
    </row>
    <row r="286" spans="1:19" x14ac:dyDescent="0.2">
      <c r="A286" s="132">
        <v>41274</v>
      </c>
      <c r="B286" s="130">
        <v>1466.469971</v>
      </c>
      <c r="C286" s="133">
        <f t="shared" si="23"/>
        <v>2.7207505892814808E-2</v>
      </c>
      <c r="E286" s="132">
        <v>41289</v>
      </c>
      <c r="F286" s="130">
        <v>10913.299805000001</v>
      </c>
      <c r="G286" s="133">
        <f t="shared" si="20"/>
        <v>-0.35649346972286106</v>
      </c>
      <c r="I286" s="132">
        <v>41274</v>
      </c>
      <c r="J286" s="130">
        <v>8435.7998050000006</v>
      </c>
      <c r="K286" s="133">
        <f t="shared" si="21"/>
        <v>-0.40384467698820808</v>
      </c>
      <c r="Q286" s="132">
        <v>41274</v>
      </c>
      <c r="R286" s="130">
        <v>1.915</v>
      </c>
      <c r="S286" s="134">
        <f t="shared" si="22"/>
        <v>-0.60106382978723405</v>
      </c>
    </row>
    <row r="287" spans="1:19" x14ac:dyDescent="0.2">
      <c r="A287" s="132">
        <v>41281</v>
      </c>
      <c r="B287" s="130">
        <v>1472.0500489999999</v>
      </c>
      <c r="C287" s="133">
        <f t="shared" si="23"/>
        <v>3.6927915663861346E-2</v>
      </c>
      <c r="E287" s="132">
        <v>41295</v>
      </c>
      <c r="F287" s="130">
        <v>10926.650390999999</v>
      </c>
      <c r="G287" s="133">
        <f t="shared" si="20"/>
        <v>-0.34090503361427277</v>
      </c>
      <c r="I287" s="132">
        <v>41281</v>
      </c>
      <c r="J287" s="130">
        <v>8664.7001949999994</v>
      </c>
      <c r="K287" s="133">
        <f t="shared" si="21"/>
        <v>-0.40802101818210018</v>
      </c>
      <c r="Q287" s="132">
        <v>41281</v>
      </c>
      <c r="R287" s="130">
        <v>1.875</v>
      </c>
      <c r="S287" s="134">
        <f t="shared" si="22"/>
        <v>-0.60787234042553195</v>
      </c>
    </row>
    <row r="288" spans="1:19" x14ac:dyDescent="0.2">
      <c r="A288" s="132">
        <v>41288</v>
      </c>
      <c r="B288" s="130">
        <v>1485.9799800000001</v>
      </c>
      <c r="C288" s="133">
        <f t="shared" si="23"/>
        <v>4.8776673078710177E-2</v>
      </c>
      <c r="E288" s="132">
        <v>41302</v>
      </c>
      <c r="F288" s="130">
        <v>11191.339844</v>
      </c>
      <c r="G288" s="133">
        <f t="shared" si="20"/>
        <v>-0.34315356154120091</v>
      </c>
      <c r="I288" s="132">
        <v>41288</v>
      </c>
      <c r="J288" s="130">
        <v>8604</v>
      </c>
      <c r="K288" s="133">
        <f t="shared" si="21"/>
        <v>-0.39972343174050823</v>
      </c>
      <c r="Q288" s="132">
        <v>41288</v>
      </c>
      <c r="R288" s="130">
        <v>1.843</v>
      </c>
      <c r="S288" s="134">
        <f t="shared" si="22"/>
        <v>-0.58574468085106379</v>
      </c>
    </row>
    <row r="289" spans="1:19" x14ac:dyDescent="0.2">
      <c r="A289" s="132">
        <v>41296</v>
      </c>
      <c r="B289" s="130">
        <v>1502.959961</v>
      </c>
      <c r="C289" s="133">
        <f t="shared" si="23"/>
        <v>5.5901345164766789E-2</v>
      </c>
      <c r="E289" s="132">
        <v>41309</v>
      </c>
      <c r="F289" s="130">
        <v>11153.160156</v>
      </c>
      <c r="G289" s="133">
        <f t="shared" si="20"/>
        <v>-0.34193624156560481</v>
      </c>
      <c r="I289" s="132">
        <v>41295</v>
      </c>
      <c r="J289" s="130">
        <v>8724.5996090000008</v>
      </c>
      <c r="K289" s="133">
        <f t="shared" si="21"/>
        <v>-0.43377387934650496</v>
      </c>
      <c r="Q289" s="132">
        <v>41296</v>
      </c>
      <c r="R289" s="130">
        <v>1.9470000000000001</v>
      </c>
      <c r="S289" s="134">
        <f t="shared" si="22"/>
        <v>-0.572340425531915</v>
      </c>
    </row>
    <row r="290" spans="1:19" x14ac:dyDescent="0.2">
      <c r="A290" s="132">
        <v>41302</v>
      </c>
      <c r="B290" s="130">
        <v>1513.170044</v>
      </c>
      <c r="C290" s="133">
        <f t="shared" si="23"/>
        <v>5.9222915653111524E-2</v>
      </c>
      <c r="E290" s="132">
        <v>41317</v>
      </c>
      <c r="F290" s="130">
        <v>11173.830078000001</v>
      </c>
      <c r="G290" s="133">
        <f t="shared" si="20"/>
        <v>-0.32944436237417307</v>
      </c>
      <c r="I290" s="132">
        <v>41302</v>
      </c>
      <c r="J290" s="130">
        <v>8229.7001949999994</v>
      </c>
      <c r="K290" s="133">
        <f t="shared" si="21"/>
        <v>-0.4375442909752198</v>
      </c>
      <c r="Q290" s="132">
        <v>41302</v>
      </c>
      <c r="R290" s="130">
        <v>2.0099999999999998</v>
      </c>
      <c r="S290" s="134">
        <f t="shared" si="22"/>
        <v>-0.58425531914893625</v>
      </c>
    </row>
    <row r="291" spans="1:19" x14ac:dyDescent="0.2">
      <c r="A291" s="132">
        <v>41309</v>
      </c>
      <c r="B291" s="130">
        <v>1517.9300539999999</v>
      </c>
      <c r="C291" s="133">
        <f t="shared" si="23"/>
        <v>6.0520827061861522E-2</v>
      </c>
      <c r="E291" s="132">
        <v>41323</v>
      </c>
      <c r="F291" s="130">
        <v>11385.940430000001</v>
      </c>
      <c r="G291" s="133">
        <f t="shared" si="20"/>
        <v>-0.3164619549153363</v>
      </c>
      <c r="I291" s="132">
        <v>41309</v>
      </c>
      <c r="J291" s="130">
        <v>8174.8999020000001</v>
      </c>
      <c r="K291" s="133">
        <f t="shared" si="21"/>
        <v>-0.43924369908784883</v>
      </c>
      <c r="Q291" s="132">
        <v>41309</v>
      </c>
      <c r="R291" s="130">
        <v>1.954</v>
      </c>
      <c r="S291" s="134">
        <f t="shared" si="22"/>
        <v>-0.57297872340425526</v>
      </c>
    </row>
    <row r="292" spans="1:19" x14ac:dyDescent="0.2">
      <c r="A292" s="132">
        <v>41316</v>
      </c>
      <c r="B292" s="130">
        <v>1519.790039</v>
      </c>
      <c r="C292" s="133">
        <f t="shared" si="23"/>
        <v>5.7596969842001619E-2</v>
      </c>
      <c r="E292" s="132">
        <v>41330</v>
      </c>
      <c r="F292" s="130">
        <v>11606.379883</v>
      </c>
      <c r="G292" s="133">
        <f t="shared" si="20"/>
        <v>-0.27657704073300077</v>
      </c>
      <c r="I292" s="132">
        <v>41316</v>
      </c>
      <c r="J292" s="130">
        <v>8150.2001950000003</v>
      </c>
      <c r="K292" s="133">
        <f t="shared" si="21"/>
        <v>-0.43726219289997648</v>
      </c>
      <c r="Q292" s="132">
        <v>41316</v>
      </c>
      <c r="R292" s="130">
        <v>2.0070000000000001</v>
      </c>
      <c r="S292" s="134">
        <f t="shared" si="22"/>
        <v>-0.58148936170212762</v>
      </c>
    </row>
    <row r="293" spans="1:19" x14ac:dyDescent="0.2">
      <c r="A293" s="132">
        <v>41324</v>
      </c>
      <c r="B293" s="130">
        <v>1515.599976</v>
      </c>
      <c r="C293" s="133">
        <f t="shared" si="23"/>
        <v>5.9411251793181234E-2</v>
      </c>
      <c r="E293" s="132">
        <v>41337</v>
      </c>
      <c r="F293" s="130">
        <v>12283.620117</v>
      </c>
      <c r="G293" s="133">
        <f t="shared" si="20"/>
        <v>-0.26024415646846311</v>
      </c>
      <c r="I293" s="132">
        <v>41323</v>
      </c>
      <c r="J293" s="130">
        <v>8179</v>
      </c>
      <c r="K293" s="133">
        <f t="shared" si="21"/>
        <v>-0.43670488376856492</v>
      </c>
      <c r="Q293" s="132">
        <v>41324</v>
      </c>
      <c r="R293" s="130">
        <v>1.9670000000000001</v>
      </c>
      <c r="S293" s="134">
        <f t="shared" si="22"/>
        <v>-0.60574468085106392</v>
      </c>
    </row>
    <row r="294" spans="1:19" x14ac:dyDescent="0.2">
      <c r="A294" s="132">
        <v>41330</v>
      </c>
      <c r="B294" s="130">
        <v>1518.1999510000001</v>
      </c>
      <c r="C294" s="133">
        <f t="shared" si="23"/>
        <v>8.2425013702792774E-2</v>
      </c>
      <c r="E294" s="132">
        <v>41344</v>
      </c>
      <c r="F294" s="130">
        <v>12560.950194999999</v>
      </c>
      <c r="G294" s="133">
        <f t="shared" si="20"/>
        <v>-0.27334320028784098</v>
      </c>
      <c r="I294" s="132">
        <v>41330</v>
      </c>
      <c r="J294" s="130">
        <v>8187.1000979999999</v>
      </c>
      <c r="K294" s="133">
        <f t="shared" si="21"/>
        <v>-0.40636289847056717</v>
      </c>
      <c r="Q294" s="132">
        <v>41330</v>
      </c>
      <c r="R294" s="130">
        <v>1.853</v>
      </c>
      <c r="S294" s="134">
        <f t="shared" si="22"/>
        <v>-0.56255319148936167</v>
      </c>
    </row>
    <row r="295" spans="1:19" x14ac:dyDescent="0.2">
      <c r="A295" s="132">
        <v>41337</v>
      </c>
      <c r="B295" s="130">
        <v>1551.1800539999999</v>
      </c>
      <c r="C295" s="133">
        <f t="shared" si="23"/>
        <v>8.9068068849164794E-2</v>
      </c>
      <c r="E295" s="132">
        <v>41351</v>
      </c>
      <c r="F295" s="130">
        <v>12338.530273</v>
      </c>
      <c r="G295" s="133">
        <f t="shared" si="20"/>
        <v>-0.26984612285695092</v>
      </c>
      <c r="I295" s="132">
        <v>41337</v>
      </c>
      <c r="J295" s="130">
        <v>8628.0996090000008</v>
      </c>
      <c r="K295" s="133">
        <f t="shared" si="21"/>
        <v>-0.40698212334694572</v>
      </c>
      <c r="Q295" s="132">
        <v>41337</v>
      </c>
      <c r="R295" s="130">
        <v>2.056</v>
      </c>
      <c r="S295" s="134">
        <f t="shared" si="22"/>
        <v>-0.5753191489361702</v>
      </c>
    </row>
    <row r="296" spans="1:19" x14ac:dyDescent="0.2">
      <c r="A296" s="132">
        <v>41344</v>
      </c>
      <c r="B296" s="130">
        <v>1560.6999510000001</v>
      </c>
      <c r="C296" s="133">
        <f t="shared" si="23"/>
        <v>8.6409467085705752E-2</v>
      </c>
      <c r="E296" s="132">
        <v>41358</v>
      </c>
      <c r="F296" s="130">
        <v>12397.910156</v>
      </c>
      <c r="G296" s="133">
        <f t="shared" si="20"/>
        <v>-0.24418457393732093</v>
      </c>
      <c r="I296" s="132">
        <v>41344</v>
      </c>
      <c r="J296" s="130">
        <v>8619.0996090000008</v>
      </c>
      <c r="K296" s="133">
        <f t="shared" si="21"/>
        <v>-0.42690737691164615</v>
      </c>
      <c r="Q296" s="132">
        <v>41344</v>
      </c>
      <c r="R296" s="130">
        <v>1.996</v>
      </c>
      <c r="S296" s="134">
        <f t="shared" si="22"/>
        <v>-0.5925531914893617</v>
      </c>
    </row>
    <row r="297" spans="1:19" x14ac:dyDescent="0.2">
      <c r="A297" s="132">
        <v>41351</v>
      </c>
      <c r="B297" s="130">
        <v>1556.8900149999999</v>
      </c>
      <c r="C297" s="133">
        <f t="shared" si="23"/>
        <v>9.4992447207685515E-2</v>
      </c>
      <c r="E297" s="132">
        <v>41365</v>
      </c>
      <c r="F297" s="130">
        <v>12833.639648</v>
      </c>
      <c r="G297" s="133">
        <f t="shared" si="20"/>
        <v>-0.20581558715058557</v>
      </c>
      <c r="I297" s="132">
        <v>41351</v>
      </c>
      <c r="J297" s="130">
        <v>8329.5</v>
      </c>
      <c r="K297" s="133">
        <f t="shared" si="21"/>
        <v>-0.4550821087868705</v>
      </c>
      <c r="Q297" s="132">
        <v>41351</v>
      </c>
      <c r="R297" s="130">
        <v>1.915</v>
      </c>
      <c r="S297" s="134">
        <f t="shared" si="22"/>
        <v>-0.6059574468085106</v>
      </c>
    </row>
    <row r="298" spans="1:19" x14ac:dyDescent="0.2">
      <c r="A298" s="132">
        <v>41358</v>
      </c>
      <c r="B298" s="130">
        <v>1569.1899410000001</v>
      </c>
      <c r="C298" s="133">
        <f t="shared" si="23"/>
        <v>8.3890391923901991E-2</v>
      </c>
      <c r="E298" s="132">
        <v>41372</v>
      </c>
      <c r="F298" s="130">
        <v>13485.139648</v>
      </c>
      <c r="G298" s="133">
        <f t="shared" si="20"/>
        <v>-0.21574848325267712</v>
      </c>
      <c r="I298" s="132">
        <v>41358</v>
      </c>
      <c r="J298" s="130">
        <v>7920</v>
      </c>
      <c r="K298" s="133">
        <f t="shared" si="21"/>
        <v>-0.46344853163705607</v>
      </c>
      <c r="Q298" s="132">
        <v>41358</v>
      </c>
      <c r="R298" s="130">
        <v>1.8520000000000001</v>
      </c>
      <c r="S298" s="134">
        <f t="shared" si="22"/>
        <v>-0.63957446808510643</v>
      </c>
    </row>
    <row r="299" spans="1:19" x14ac:dyDescent="0.2">
      <c r="A299" s="132">
        <v>41365</v>
      </c>
      <c r="B299" s="130">
        <v>1553.280029</v>
      </c>
      <c r="C299" s="133">
        <f t="shared" si="23"/>
        <v>0.10871136629731445</v>
      </c>
      <c r="E299" s="132">
        <v>41379</v>
      </c>
      <c r="F299" s="130">
        <v>13316.480469</v>
      </c>
      <c r="G299" s="133">
        <f t="shared" si="20"/>
        <v>-0.18231773441881055</v>
      </c>
      <c r="I299" s="132">
        <v>41366</v>
      </c>
      <c r="J299" s="130">
        <v>7798.3999020000001</v>
      </c>
      <c r="K299" s="133">
        <f t="shared" si="21"/>
        <v>-0.44679826273887707</v>
      </c>
      <c r="Q299" s="132">
        <v>41365</v>
      </c>
      <c r="R299" s="130">
        <v>1.694</v>
      </c>
      <c r="S299" s="134">
        <f t="shared" si="22"/>
        <v>-0.6338297872340426</v>
      </c>
    </row>
    <row r="300" spans="1:19" x14ac:dyDescent="0.2">
      <c r="A300" s="132">
        <v>41372</v>
      </c>
      <c r="B300" s="130">
        <v>1588.849976</v>
      </c>
      <c r="C300" s="133">
        <f t="shared" si="23"/>
        <v>8.5265052383962994E-2</v>
      </c>
      <c r="E300" s="132">
        <v>41386</v>
      </c>
      <c r="F300" s="130">
        <v>13884.129883</v>
      </c>
      <c r="G300" s="133">
        <f t="shared" si="20"/>
        <v>-0.19351275316436478</v>
      </c>
      <c r="I300" s="132">
        <v>41372</v>
      </c>
      <c r="J300" s="130">
        <v>8040.3999020000001</v>
      </c>
      <c r="K300" s="133">
        <f t="shared" si="21"/>
        <v>-0.45539172122505978</v>
      </c>
      <c r="Q300" s="132">
        <v>41372</v>
      </c>
      <c r="R300" s="130">
        <v>1.7210000000000001</v>
      </c>
      <c r="S300" s="134">
        <f t="shared" si="22"/>
        <v>-0.63765957446808508</v>
      </c>
    </row>
    <row r="301" spans="1:19" x14ac:dyDescent="0.2">
      <c r="A301" s="132">
        <v>41379</v>
      </c>
      <c r="B301" s="130">
        <v>1555.25</v>
      </c>
      <c r="C301" s="133">
        <f t="shared" si="23"/>
        <v>0.10409886875508832</v>
      </c>
      <c r="E301" s="132">
        <v>41394</v>
      </c>
      <c r="F301" s="130">
        <v>13694.040039</v>
      </c>
      <c r="G301" s="133">
        <f t="shared" si="20"/>
        <v>-0.13971372103898833</v>
      </c>
      <c r="I301" s="132">
        <v>41379</v>
      </c>
      <c r="J301" s="130">
        <v>7915.5</v>
      </c>
      <c r="K301" s="133">
        <f t="shared" si="21"/>
        <v>-0.42914346674301318</v>
      </c>
      <c r="Q301" s="132">
        <v>41379</v>
      </c>
      <c r="R301" s="130">
        <v>1.7030000000000001</v>
      </c>
      <c r="S301" s="134">
        <f t="shared" si="22"/>
        <v>-0.64617021276595743</v>
      </c>
    </row>
    <row r="302" spans="1:19" x14ac:dyDescent="0.2">
      <c r="A302" s="132">
        <v>41386</v>
      </c>
      <c r="B302" s="130">
        <v>1582.23999</v>
      </c>
      <c r="C302" s="133">
        <f t="shared" si="23"/>
        <v>0.12655435050402172</v>
      </c>
      <c r="E302" s="132">
        <v>41401</v>
      </c>
      <c r="F302" s="130">
        <v>14607.540039</v>
      </c>
      <c r="G302" s="133">
        <f t="shared" si="20"/>
        <v>-0.10846610783547786</v>
      </c>
      <c r="I302" s="132">
        <v>41386</v>
      </c>
      <c r="J302" s="130">
        <v>8297</v>
      </c>
      <c r="K302" s="133">
        <f t="shared" si="21"/>
        <v>-0.4120941552299292</v>
      </c>
      <c r="Q302" s="132">
        <v>41386</v>
      </c>
      <c r="R302" s="130">
        <v>1.663</v>
      </c>
      <c r="S302" s="134">
        <f t="shared" si="22"/>
        <v>-0.6272340425531916</v>
      </c>
    </row>
    <row r="303" spans="1:19" x14ac:dyDescent="0.2">
      <c r="A303" s="132">
        <v>41393</v>
      </c>
      <c r="B303" s="130">
        <v>1614.420044</v>
      </c>
      <c r="C303" s="133">
        <f t="shared" si="23"/>
        <v>0.14000801343944241</v>
      </c>
      <c r="E303" s="132">
        <v>41407</v>
      </c>
      <c r="F303" s="130">
        <v>15138.120117</v>
      </c>
      <c r="G303" s="133">
        <f t="shared" si="20"/>
        <v>-0.1394245457347906</v>
      </c>
      <c r="I303" s="132">
        <v>41393</v>
      </c>
      <c r="J303" s="130">
        <v>8544.7998050000006</v>
      </c>
      <c r="K303" s="133">
        <f t="shared" si="21"/>
        <v>-0.41211478264260287</v>
      </c>
      <c r="Q303" s="132">
        <v>41393</v>
      </c>
      <c r="R303" s="130">
        <v>1.752</v>
      </c>
      <c r="S303" s="134">
        <f t="shared" si="22"/>
        <v>-0.59574468085106391</v>
      </c>
    </row>
    <row r="304" spans="1:19" x14ac:dyDescent="0.2">
      <c r="A304" s="132">
        <v>41400</v>
      </c>
      <c r="B304" s="130">
        <v>1633.6999510000001</v>
      </c>
      <c r="C304" s="133">
        <f t="shared" si="23"/>
        <v>0.16357298532454603</v>
      </c>
      <c r="E304" s="132">
        <v>41414</v>
      </c>
      <c r="F304" s="130">
        <v>14612.450194999999</v>
      </c>
      <c r="G304" s="133">
        <f t="shared" si="20"/>
        <v>-0.18877184228741592</v>
      </c>
      <c r="I304" s="132">
        <v>41400</v>
      </c>
      <c r="J304" s="130">
        <v>8544.5</v>
      </c>
      <c r="K304" s="133">
        <f t="shared" si="21"/>
        <v>-0.40950713098352803</v>
      </c>
      <c r="Q304" s="132">
        <v>41400</v>
      </c>
      <c r="R304" s="130">
        <v>1.9</v>
      </c>
      <c r="S304" s="134">
        <f t="shared" si="22"/>
        <v>-0.58531914893617021</v>
      </c>
    </row>
    <row r="305" spans="1:19" x14ac:dyDescent="0.2">
      <c r="A305" s="132">
        <v>41407</v>
      </c>
      <c r="B305" s="130">
        <v>1667.469971</v>
      </c>
      <c r="C305" s="133">
        <f t="shared" si="23"/>
        <v>0.15110316950086741</v>
      </c>
      <c r="E305" s="132">
        <v>41421</v>
      </c>
      <c r="F305" s="130">
        <v>13774.540039</v>
      </c>
      <c r="G305" s="133">
        <f t="shared" si="20"/>
        <v>-0.24159971006827019</v>
      </c>
      <c r="I305" s="132">
        <v>41407</v>
      </c>
      <c r="J305" s="130">
        <v>8582.4003909999992</v>
      </c>
      <c r="K305" s="133">
        <f t="shared" si="21"/>
        <v>-0.43137270319985666</v>
      </c>
      <c r="Q305" s="132">
        <v>41407</v>
      </c>
      <c r="R305" s="130">
        <v>1.9490000000000001</v>
      </c>
      <c r="S305" s="134">
        <f t="shared" si="22"/>
        <v>-0.57212765957446809</v>
      </c>
    </row>
    <row r="306" spans="1:19" x14ac:dyDescent="0.2">
      <c r="A306" s="132">
        <v>41414</v>
      </c>
      <c r="B306" s="130">
        <v>1649.599976</v>
      </c>
      <c r="C306" s="133">
        <f t="shared" si="23"/>
        <v>0.13794253057191663</v>
      </c>
      <c r="E306" s="132">
        <v>41428</v>
      </c>
      <c r="F306" s="130">
        <v>12877.530273</v>
      </c>
      <c r="G306" s="133">
        <f t="shared" si="20"/>
        <v>-0.25284896353860409</v>
      </c>
      <c r="I306" s="132">
        <v>41414</v>
      </c>
      <c r="J306" s="130">
        <v>8264.5996090000008</v>
      </c>
      <c r="K306" s="133">
        <f t="shared" si="21"/>
        <v>-0.42751974841350121</v>
      </c>
      <c r="Q306" s="132">
        <v>41414</v>
      </c>
      <c r="R306" s="130">
        <v>2.0110000000000001</v>
      </c>
      <c r="S306" s="134">
        <f t="shared" si="22"/>
        <v>-0.53957446808510634</v>
      </c>
    </row>
    <row r="307" spans="1:19" x14ac:dyDescent="0.2">
      <c r="A307" s="132">
        <v>41422</v>
      </c>
      <c r="B307" s="130">
        <v>1630.73999</v>
      </c>
      <c r="C307" s="133">
        <f t="shared" si="23"/>
        <v>0.14676282733520807</v>
      </c>
      <c r="E307" s="132">
        <v>41435</v>
      </c>
      <c r="F307" s="130">
        <v>12686.519531</v>
      </c>
      <c r="G307" s="133">
        <f t="shared" si="20"/>
        <v>-0.22083395446259405</v>
      </c>
      <c r="I307" s="132">
        <v>41421</v>
      </c>
      <c r="J307" s="130">
        <v>8320.5996090000008</v>
      </c>
      <c r="K307" s="133">
        <f t="shared" si="21"/>
        <v>-0.43123509767177254</v>
      </c>
      <c r="Q307" s="132">
        <v>41422</v>
      </c>
      <c r="R307" s="130">
        <v>2.1640000000000001</v>
      </c>
      <c r="S307" s="134">
        <f t="shared" si="22"/>
        <v>-0.54021276595744683</v>
      </c>
    </row>
    <row r="308" spans="1:19" x14ac:dyDescent="0.2">
      <c r="A308" s="132">
        <v>41428</v>
      </c>
      <c r="B308" s="130">
        <v>1643.380005</v>
      </c>
      <c r="C308" s="133">
        <f t="shared" si="23"/>
        <v>0.13514431567867749</v>
      </c>
      <c r="E308" s="132">
        <v>41442</v>
      </c>
      <c r="F308" s="130">
        <v>13230.129883</v>
      </c>
      <c r="G308" s="133">
        <f t="shared" si="20"/>
        <v>-0.1944974331096308</v>
      </c>
      <c r="I308" s="132">
        <v>41428</v>
      </c>
      <c r="J308" s="130">
        <v>8266.5996090000008</v>
      </c>
      <c r="K308" s="133">
        <f t="shared" si="21"/>
        <v>-0.44469977843559422</v>
      </c>
      <c r="Q308" s="132">
        <v>41428</v>
      </c>
      <c r="R308" s="130">
        <v>2.161</v>
      </c>
      <c r="S308" s="134">
        <f t="shared" si="22"/>
        <v>-0.54765957446808511</v>
      </c>
    </row>
    <row r="309" spans="1:19" x14ac:dyDescent="0.2">
      <c r="A309" s="132">
        <v>41435</v>
      </c>
      <c r="B309" s="130">
        <v>1626.7299800000001</v>
      </c>
      <c r="C309" s="133">
        <f t="shared" si="23"/>
        <v>0.11120957143360034</v>
      </c>
      <c r="E309" s="132">
        <v>41449</v>
      </c>
      <c r="F309" s="130">
        <v>13677.320312</v>
      </c>
      <c r="G309" s="133">
        <f t="shared" si="20"/>
        <v>-0.15723861953362028</v>
      </c>
      <c r="I309" s="132">
        <v>41435</v>
      </c>
      <c r="J309" s="130">
        <v>8070.8999020000001</v>
      </c>
      <c r="K309" s="133">
        <f t="shared" si="21"/>
        <v>-0.47020494290677667</v>
      </c>
      <c r="Q309" s="132">
        <v>41435</v>
      </c>
      <c r="R309" s="130">
        <v>2.1259999999999999</v>
      </c>
      <c r="S309" s="134">
        <f t="shared" si="22"/>
        <v>-0.46510638297872348</v>
      </c>
    </row>
    <row r="310" spans="1:19" x14ac:dyDescent="0.2">
      <c r="A310" s="132">
        <v>41442</v>
      </c>
      <c r="B310" s="130">
        <v>1592.4300539999999</v>
      </c>
      <c r="C310" s="133">
        <f t="shared" si="23"/>
        <v>0.12087418731136385</v>
      </c>
      <c r="E310" s="132">
        <v>41456</v>
      </c>
      <c r="F310" s="130">
        <v>14309.969727</v>
      </c>
      <c r="G310" s="133">
        <f t="shared" si="20"/>
        <v>-0.145679025978388</v>
      </c>
      <c r="I310" s="132">
        <v>41442</v>
      </c>
      <c r="J310" s="130">
        <v>7700.2001950000003</v>
      </c>
      <c r="K310" s="133">
        <f t="shared" si="21"/>
        <v>-0.46590477015414777</v>
      </c>
      <c r="Q310" s="132">
        <v>41442</v>
      </c>
      <c r="R310" s="130">
        <v>2.5139999999999998</v>
      </c>
      <c r="S310" s="134">
        <f t="shared" si="22"/>
        <v>-0.47276595744680849</v>
      </c>
    </row>
    <row r="311" spans="1:19" x14ac:dyDescent="0.2">
      <c r="A311" s="132">
        <v>41449</v>
      </c>
      <c r="B311" s="130">
        <v>1606.280029</v>
      </c>
      <c r="C311" s="133">
        <f t="shared" si="23"/>
        <v>0.13874502659626498</v>
      </c>
      <c r="E311" s="132">
        <v>41463</v>
      </c>
      <c r="F311" s="130">
        <v>14506.25</v>
      </c>
      <c r="G311" s="133">
        <f t="shared" si="20"/>
        <v>-0.14075200307717509</v>
      </c>
      <c r="I311" s="132">
        <v>41449</v>
      </c>
      <c r="J311" s="130">
        <v>7762.7001950000003</v>
      </c>
      <c r="K311" s="133">
        <f t="shared" si="21"/>
        <v>-0.45863233815411175</v>
      </c>
      <c r="Q311" s="132">
        <v>41449</v>
      </c>
      <c r="R311" s="130">
        <v>2.4780000000000002</v>
      </c>
      <c r="S311" s="134">
        <f t="shared" si="22"/>
        <v>-0.42234042553191492</v>
      </c>
    </row>
    <row r="312" spans="1:19" x14ac:dyDescent="0.2">
      <c r="A312" s="132">
        <v>41456</v>
      </c>
      <c r="B312" s="130">
        <v>1631.8900149999999</v>
      </c>
      <c r="C312" s="133">
        <f t="shared" si="23"/>
        <v>0.17244907528331316</v>
      </c>
      <c r="E312" s="132">
        <v>41471</v>
      </c>
      <c r="F312" s="130">
        <v>14589.910156</v>
      </c>
      <c r="G312" s="133">
        <f t="shared" si="20"/>
        <v>-0.1678387814092247</v>
      </c>
      <c r="I312" s="132">
        <v>41456</v>
      </c>
      <c r="J312" s="130">
        <v>7868.3999020000001</v>
      </c>
      <c r="K312" s="133">
        <f t="shared" si="21"/>
        <v>-0.4602629435026987</v>
      </c>
      <c r="Q312" s="132">
        <v>41456</v>
      </c>
      <c r="R312" s="130">
        <v>2.7149999999999999</v>
      </c>
      <c r="S312" s="134">
        <f t="shared" si="22"/>
        <v>-0.44659574468085111</v>
      </c>
    </row>
    <row r="313" spans="1:19" x14ac:dyDescent="0.2">
      <c r="A313" s="132">
        <v>41463</v>
      </c>
      <c r="B313" s="130">
        <v>1680.1899410000001</v>
      </c>
      <c r="C313" s="133">
        <f t="shared" si="23"/>
        <v>0.180753001504175</v>
      </c>
      <c r="E313" s="132">
        <v>41477</v>
      </c>
      <c r="F313" s="130">
        <v>14129.980469</v>
      </c>
      <c r="G313" s="133">
        <f t="shared" si="20"/>
        <v>-0.14804004930105613</v>
      </c>
      <c r="I313" s="132">
        <v>41463</v>
      </c>
      <c r="J313" s="130">
        <v>7844.7001950000003</v>
      </c>
      <c r="K313" s="133">
        <f t="shared" si="21"/>
        <v>-0.45348587124455564</v>
      </c>
      <c r="Q313" s="132">
        <v>41463</v>
      </c>
      <c r="R313" s="130">
        <v>2.601</v>
      </c>
      <c r="S313" s="134">
        <f t="shared" si="22"/>
        <v>-0.47</v>
      </c>
    </row>
    <row r="314" spans="1:19" x14ac:dyDescent="0.2">
      <c r="A314" s="132">
        <v>41470</v>
      </c>
      <c r="B314" s="130">
        <v>1692.089966</v>
      </c>
      <c r="C314" s="133">
        <f t="shared" si="23"/>
        <v>0.18044600669454575</v>
      </c>
      <c r="E314" s="132">
        <v>41484</v>
      </c>
      <c r="F314" s="130">
        <v>14466.160156</v>
      </c>
      <c r="G314" s="133">
        <f t="shared" si="20"/>
        <v>-0.19815646706438048</v>
      </c>
      <c r="I314" s="132">
        <v>41470</v>
      </c>
      <c r="J314" s="130">
        <v>7943.2001950000003</v>
      </c>
      <c r="K314" s="133">
        <f t="shared" si="21"/>
        <v>-0.42524925720011314</v>
      </c>
      <c r="Q314" s="132">
        <v>41470</v>
      </c>
      <c r="R314" s="130">
        <v>2.4910000000000001</v>
      </c>
      <c r="S314" s="134">
        <f t="shared" si="22"/>
        <v>-0.45510638297872341</v>
      </c>
    </row>
    <row r="315" spans="1:19" x14ac:dyDescent="0.2">
      <c r="A315" s="132">
        <v>41477</v>
      </c>
      <c r="B315" s="130">
        <v>1691.650024</v>
      </c>
      <c r="C315" s="133">
        <f t="shared" si="23"/>
        <v>0.19302051108243193</v>
      </c>
      <c r="E315" s="132">
        <v>41491</v>
      </c>
      <c r="F315" s="130">
        <v>13615.190430000001</v>
      </c>
      <c r="G315" s="133">
        <f t="shared" si="20"/>
        <v>-0.19609991752361025</v>
      </c>
      <c r="I315" s="132">
        <v>41477</v>
      </c>
      <c r="J315" s="130">
        <v>8353.5996090000008</v>
      </c>
      <c r="K315" s="133">
        <f t="shared" si="21"/>
        <v>-0.41008510110336205</v>
      </c>
      <c r="Q315" s="132">
        <v>41477</v>
      </c>
      <c r="R315" s="130">
        <v>2.5609999999999999</v>
      </c>
      <c r="S315" s="134">
        <f t="shared" si="22"/>
        <v>-0.44638297872340432</v>
      </c>
    </row>
    <row r="316" spans="1:19" x14ac:dyDescent="0.2">
      <c r="A316" s="132">
        <v>41484</v>
      </c>
      <c r="B316" s="130">
        <v>1709.670044</v>
      </c>
      <c r="C316" s="133">
        <f t="shared" si="23"/>
        <v>0.18028552493486252</v>
      </c>
      <c r="E316" s="132">
        <v>41498</v>
      </c>
      <c r="F316" s="130">
        <v>13650.110352</v>
      </c>
      <c r="G316" s="133">
        <f t="shared" si="20"/>
        <v>-0.19548510365681396</v>
      </c>
      <c r="I316" s="132">
        <v>41484</v>
      </c>
      <c r="J316" s="130">
        <v>8574</v>
      </c>
      <c r="K316" s="133">
        <f t="shared" si="21"/>
        <v>-0.39897345471056905</v>
      </c>
      <c r="Q316" s="132">
        <v>41484</v>
      </c>
      <c r="R316" s="130">
        <v>2.6019999999999999</v>
      </c>
      <c r="S316" s="134">
        <f t="shared" si="22"/>
        <v>-0.45106382978723403</v>
      </c>
    </row>
    <row r="317" spans="1:19" x14ac:dyDescent="0.2">
      <c r="A317" s="132">
        <v>41491</v>
      </c>
      <c r="B317" s="130">
        <v>1691.420044</v>
      </c>
      <c r="C317" s="133">
        <f t="shared" si="23"/>
        <v>0.15545049602139538</v>
      </c>
      <c r="E317" s="132">
        <v>41505</v>
      </c>
      <c r="F317" s="130">
        <v>13660.549805000001</v>
      </c>
      <c r="G317" s="133">
        <f t="shared" si="20"/>
        <v>-0.21148579288513691</v>
      </c>
      <c r="I317" s="132">
        <v>41491</v>
      </c>
      <c r="J317" s="130">
        <v>8735.5</v>
      </c>
      <c r="K317" s="133">
        <f t="shared" si="21"/>
        <v>-0.39307019097229912</v>
      </c>
      <c r="Q317" s="132">
        <v>41491</v>
      </c>
      <c r="R317" s="130">
        <v>2.58</v>
      </c>
      <c r="S317" s="134">
        <f t="shared" si="22"/>
        <v>-0.39808510638297873</v>
      </c>
    </row>
    <row r="318" spans="1:19" x14ac:dyDescent="0.2">
      <c r="A318" s="132">
        <v>41498</v>
      </c>
      <c r="B318" s="130">
        <v>1655.829956</v>
      </c>
      <c r="C318" s="133">
        <f t="shared" si="23"/>
        <v>0.16080270994420345</v>
      </c>
      <c r="E318" s="132">
        <v>41512</v>
      </c>
      <c r="F318" s="130">
        <v>13388.860352</v>
      </c>
      <c r="G318" s="133">
        <f t="shared" si="20"/>
        <v>-0.18369114467415903</v>
      </c>
      <c r="I318" s="132">
        <v>41498</v>
      </c>
      <c r="J318" s="130">
        <v>8821.2998050000006</v>
      </c>
      <c r="K318" s="133">
        <f t="shared" si="21"/>
        <v>-0.40232416273595645</v>
      </c>
      <c r="Q318" s="132">
        <v>41498</v>
      </c>
      <c r="R318" s="130">
        <v>2.8290000000000002</v>
      </c>
      <c r="S318" s="134">
        <f t="shared" si="22"/>
        <v>-0.40042553191489361</v>
      </c>
    </row>
    <row r="319" spans="1:19" x14ac:dyDescent="0.2">
      <c r="A319" s="132">
        <v>41505</v>
      </c>
      <c r="B319" s="130">
        <v>1663.5</v>
      </c>
      <c r="C319" s="133">
        <f t="shared" si="23"/>
        <v>0.13949862794968881</v>
      </c>
      <c r="E319" s="132">
        <v>41519</v>
      </c>
      <c r="F319" s="130">
        <v>13860.809569999999</v>
      </c>
      <c r="G319" s="133">
        <f t="shared" si="20"/>
        <v>-0.15166141227244415</v>
      </c>
      <c r="I319" s="132">
        <v>41505</v>
      </c>
      <c r="J319" s="130">
        <v>8686.7998050000006</v>
      </c>
      <c r="K319" s="133">
        <f t="shared" si="21"/>
        <v>-0.42959068470928657</v>
      </c>
      <c r="Q319" s="132">
        <v>41505</v>
      </c>
      <c r="R319" s="130">
        <v>2.8180000000000001</v>
      </c>
      <c r="S319" s="134">
        <f t="shared" si="22"/>
        <v>-0.41510638297872338</v>
      </c>
    </row>
    <row r="320" spans="1:19" x14ac:dyDescent="0.2">
      <c r="A320" s="132">
        <v>41512</v>
      </c>
      <c r="B320" s="130">
        <v>1632.969971</v>
      </c>
      <c r="C320" s="133">
        <f t="shared" si="23"/>
        <v>0.15499000450475892</v>
      </c>
      <c r="E320" s="132">
        <v>41526</v>
      </c>
      <c r="F320" s="130">
        <v>14404.669921999999</v>
      </c>
      <c r="G320" s="133">
        <f t="shared" si="20"/>
        <v>-0.13177019924524558</v>
      </c>
      <c r="I320" s="132">
        <v>41512</v>
      </c>
      <c r="J320" s="130">
        <v>8290.5</v>
      </c>
      <c r="K320" s="133">
        <f t="shared" si="21"/>
        <v>-0.40451207721595506</v>
      </c>
      <c r="Q320" s="132">
        <v>41512</v>
      </c>
      <c r="R320" s="130">
        <v>2.7490000000000001</v>
      </c>
      <c r="S320" s="134">
        <f t="shared" si="22"/>
        <v>-0.3748936170212766</v>
      </c>
    </row>
    <row r="321" spans="1:19" x14ac:dyDescent="0.2">
      <c r="A321" s="132">
        <v>41520</v>
      </c>
      <c r="B321" s="130">
        <v>1655.170044</v>
      </c>
      <c r="C321" s="133">
        <f t="shared" si="23"/>
        <v>0.17789200766497681</v>
      </c>
      <c r="E321" s="132">
        <v>41534</v>
      </c>
      <c r="F321" s="130">
        <v>14742.419921999999</v>
      </c>
      <c r="G321" s="133">
        <f t="shared" si="20"/>
        <v>-0.13073070948209783</v>
      </c>
      <c r="I321" s="132">
        <v>41519</v>
      </c>
      <c r="J321" s="130">
        <v>8655</v>
      </c>
      <c r="K321" s="133">
        <f t="shared" si="21"/>
        <v>-0.38479323194338083</v>
      </c>
      <c r="Q321" s="132">
        <v>41520</v>
      </c>
      <c r="R321" s="130">
        <v>2.9380000000000002</v>
      </c>
      <c r="S321" s="134">
        <f t="shared" si="22"/>
        <v>-0.38340425531914896</v>
      </c>
    </row>
    <row r="322" spans="1:19" x14ac:dyDescent="0.2">
      <c r="A322" s="132">
        <v>41526</v>
      </c>
      <c r="B322" s="130">
        <v>1687.98999</v>
      </c>
      <c r="C322" s="133">
        <f t="shared" si="23"/>
        <v>0.19318797789479114</v>
      </c>
      <c r="E322" s="132">
        <v>41540</v>
      </c>
      <c r="F322" s="130">
        <v>14760.070312</v>
      </c>
      <c r="G322" s="133">
        <f t="shared" si="20"/>
        <v>-0.17406208966321315</v>
      </c>
      <c r="I322" s="132">
        <v>41526</v>
      </c>
      <c r="J322" s="130">
        <v>8941.5996090000008</v>
      </c>
      <c r="K322" s="133">
        <f t="shared" si="21"/>
        <v>-0.36895482217555647</v>
      </c>
      <c r="Q322" s="132">
        <v>41526</v>
      </c>
      <c r="R322" s="130">
        <v>2.8980000000000001</v>
      </c>
      <c r="S322" s="134">
        <f t="shared" si="22"/>
        <v>-0.41872340425531912</v>
      </c>
    </row>
    <row r="323" spans="1:19" x14ac:dyDescent="0.2">
      <c r="A323" s="132">
        <v>41533</v>
      </c>
      <c r="B323" s="130">
        <v>1709.910034</v>
      </c>
      <c r="C323" s="133">
        <f t="shared" si="23"/>
        <v>0.18051577069318078</v>
      </c>
      <c r="E323" s="132">
        <v>41547</v>
      </c>
      <c r="F323" s="130">
        <v>14024.309569999999</v>
      </c>
      <c r="G323" s="133">
        <f t="shared" ref="G323:G386" si="24">(F324-$F$3)/$F$3</f>
        <v>-0.15165727136653623</v>
      </c>
      <c r="I323" s="132">
        <v>41533</v>
      </c>
      <c r="J323" s="130">
        <v>9171.7998050000006</v>
      </c>
      <c r="K323" s="133">
        <f t="shared" ref="K323:K386" si="25">(J324-$J$3)/$J$3</f>
        <v>-0.36506054541235611</v>
      </c>
      <c r="Q323" s="132">
        <v>41533</v>
      </c>
      <c r="R323" s="130">
        <v>2.7320000000000002</v>
      </c>
      <c r="S323" s="134">
        <f t="shared" ref="S323:S386" si="26">(R324-$R$3)/$R$3</f>
        <v>-0.44276595744680847</v>
      </c>
    </row>
    <row r="324" spans="1:19" x14ac:dyDescent="0.2">
      <c r="A324" s="132">
        <v>41540</v>
      </c>
      <c r="B324" s="130">
        <v>1691.75</v>
      </c>
      <c r="C324" s="133">
        <f t="shared" ref="C324:C387" si="27">(B325-$B$3)/$B$3</f>
        <v>0.17964351136800477</v>
      </c>
      <c r="E324" s="132">
        <v>41554</v>
      </c>
      <c r="F324" s="130">
        <v>14404.740234000001</v>
      </c>
      <c r="G324" s="133">
        <f t="shared" si="24"/>
        <v>-0.1424228129686734</v>
      </c>
      <c r="I324" s="132">
        <v>41540</v>
      </c>
      <c r="J324" s="130">
        <v>9228.4003909999992</v>
      </c>
      <c r="K324" s="133">
        <f t="shared" si="25"/>
        <v>-0.35181601333425921</v>
      </c>
      <c r="Q324" s="132">
        <v>41540</v>
      </c>
      <c r="R324" s="130">
        <v>2.6190000000000002</v>
      </c>
      <c r="S324" s="134">
        <f t="shared" si="26"/>
        <v>-0.43574468085106383</v>
      </c>
    </row>
    <row r="325" spans="1:19" x14ac:dyDescent="0.2">
      <c r="A325" s="132">
        <v>41547</v>
      </c>
      <c r="B325" s="130">
        <v>1690.5</v>
      </c>
      <c r="C325" s="133">
        <f t="shared" si="27"/>
        <v>0.18850563191922731</v>
      </c>
      <c r="E325" s="132">
        <v>41561</v>
      </c>
      <c r="F325" s="130">
        <v>14561.540039</v>
      </c>
      <c r="G325" s="133">
        <f t="shared" si="24"/>
        <v>-0.17029993483087957</v>
      </c>
      <c r="I325" s="132">
        <v>41547</v>
      </c>
      <c r="J325" s="130">
        <v>9420.9003909999992</v>
      </c>
      <c r="K325" s="133">
        <f t="shared" si="25"/>
        <v>-0.33478047585932541</v>
      </c>
      <c r="Q325" s="132">
        <v>41547</v>
      </c>
      <c r="R325" s="130">
        <v>2.6520000000000001</v>
      </c>
      <c r="S325" s="134">
        <f t="shared" si="26"/>
        <v>-0.42936170212765962</v>
      </c>
    </row>
    <row r="326" spans="1:19" x14ac:dyDescent="0.2">
      <c r="A326" s="132">
        <v>41554</v>
      </c>
      <c r="B326" s="130">
        <v>1703.1999510000001</v>
      </c>
      <c r="C326" s="133">
        <f t="shared" si="27"/>
        <v>0.21732511421560743</v>
      </c>
      <c r="E326" s="132">
        <v>41568</v>
      </c>
      <c r="F326" s="130">
        <v>14088.190430000001</v>
      </c>
      <c r="G326" s="133">
        <f t="shared" si="24"/>
        <v>-0.16362261910664383</v>
      </c>
      <c r="I326" s="132">
        <v>41554</v>
      </c>
      <c r="J326" s="130">
        <v>9668.5</v>
      </c>
      <c r="K326" s="133">
        <f t="shared" si="25"/>
        <v>-0.31184852802064517</v>
      </c>
      <c r="Q326" s="132">
        <v>41554</v>
      </c>
      <c r="R326" s="130">
        <v>2.6819999999999999</v>
      </c>
      <c r="S326" s="134">
        <f t="shared" si="26"/>
        <v>-0.44914893617021279</v>
      </c>
    </row>
    <row r="327" spans="1:19" x14ac:dyDescent="0.2">
      <c r="A327" s="132">
        <v>41561</v>
      </c>
      <c r="B327" s="130">
        <v>1744.5</v>
      </c>
      <c r="C327" s="133">
        <f t="shared" si="27"/>
        <v>0.22798064808810642</v>
      </c>
      <c r="E327" s="132">
        <v>41575</v>
      </c>
      <c r="F327" s="130">
        <v>14201.570312</v>
      </c>
      <c r="G327" s="133">
        <f t="shared" si="24"/>
        <v>-0.17038183333011259</v>
      </c>
      <c r="I327" s="132">
        <v>41561</v>
      </c>
      <c r="J327" s="130">
        <v>10001.799805000001</v>
      </c>
      <c r="K327" s="133">
        <f t="shared" si="25"/>
        <v>-0.32466646954514233</v>
      </c>
      <c r="Q327" s="132">
        <v>41561</v>
      </c>
      <c r="R327" s="130">
        <v>2.589</v>
      </c>
      <c r="S327" s="134">
        <f t="shared" si="26"/>
        <v>-0.4674468085106383</v>
      </c>
    </row>
    <row r="328" spans="1:19" x14ac:dyDescent="0.2">
      <c r="A328" s="132">
        <v>41568</v>
      </c>
      <c r="B328" s="130">
        <v>1759.7700199999999</v>
      </c>
      <c r="C328" s="133">
        <f t="shared" si="27"/>
        <v>0.22928554454953243</v>
      </c>
      <c r="E328" s="132">
        <v>41583</v>
      </c>
      <c r="F328" s="130">
        <v>14086.799805000001</v>
      </c>
      <c r="G328" s="133">
        <f t="shared" si="24"/>
        <v>-0.10682888550129709</v>
      </c>
      <c r="I328" s="132">
        <v>41568</v>
      </c>
      <c r="J328" s="130">
        <v>9815.5</v>
      </c>
      <c r="K328" s="133">
        <f t="shared" si="25"/>
        <v>-0.32309777994152228</v>
      </c>
      <c r="Q328" s="132">
        <v>41568</v>
      </c>
      <c r="R328" s="130">
        <v>2.5030000000000001</v>
      </c>
      <c r="S328" s="134">
        <f t="shared" si="26"/>
        <v>-0.44255319148936167</v>
      </c>
    </row>
    <row r="329" spans="1:19" x14ac:dyDescent="0.2">
      <c r="A329" s="132">
        <v>41575</v>
      </c>
      <c r="B329" s="130">
        <v>1761.6400149999999</v>
      </c>
      <c r="C329" s="133">
        <f t="shared" si="27"/>
        <v>0.23554485653277157</v>
      </c>
      <c r="E329" s="132">
        <v>41589</v>
      </c>
      <c r="F329" s="130">
        <v>15165.919921999999</v>
      </c>
      <c r="G329" s="133">
        <f t="shared" si="24"/>
        <v>-9.4119722237098941E-2</v>
      </c>
      <c r="I329" s="132">
        <v>41575</v>
      </c>
      <c r="J329" s="130">
        <v>9838.2998050000006</v>
      </c>
      <c r="K329" s="133">
        <f t="shared" si="25"/>
        <v>-0.3293656849126762</v>
      </c>
      <c r="Q329" s="132">
        <v>41575</v>
      </c>
      <c r="R329" s="130">
        <v>2.62</v>
      </c>
      <c r="S329" s="134">
        <f t="shared" si="26"/>
        <v>-0.41574468085106386</v>
      </c>
    </row>
    <row r="330" spans="1:19" x14ac:dyDescent="0.2">
      <c r="A330" s="132">
        <v>41582</v>
      </c>
      <c r="B330" s="130">
        <v>1770.6099850000001</v>
      </c>
      <c r="C330" s="133">
        <f t="shared" si="27"/>
        <v>0.25478345635756783</v>
      </c>
      <c r="E330" s="132">
        <v>41596</v>
      </c>
      <c r="F330" s="130">
        <v>15381.719727</v>
      </c>
      <c r="G330" s="133">
        <f t="shared" si="24"/>
        <v>-7.7620740483900483E-2</v>
      </c>
      <c r="I330" s="132">
        <v>41582</v>
      </c>
      <c r="J330" s="130">
        <v>9747.2001949999994</v>
      </c>
      <c r="K330" s="133">
        <f t="shared" si="25"/>
        <v>-0.3328952532226922</v>
      </c>
      <c r="Q330" s="132">
        <v>41582</v>
      </c>
      <c r="R330" s="130">
        <v>2.746</v>
      </c>
      <c r="S330" s="134">
        <f t="shared" si="26"/>
        <v>-0.42361702127659573</v>
      </c>
    </row>
    <row r="331" spans="1:19" x14ac:dyDescent="0.2">
      <c r="A331" s="132">
        <v>41589</v>
      </c>
      <c r="B331" s="130">
        <v>1798.1800539999999</v>
      </c>
      <c r="C331" s="133">
        <f t="shared" si="27"/>
        <v>0.25937499874176601</v>
      </c>
      <c r="E331" s="132">
        <v>41603</v>
      </c>
      <c r="F331" s="130">
        <v>15661.870117</v>
      </c>
      <c r="G331" s="133">
        <f t="shared" si="24"/>
        <v>-9.8940691197567723E-2</v>
      </c>
      <c r="I331" s="132">
        <v>41589</v>
      </c>
      <c r="J331" s="130">
        <v>9695.9003909999992</v>
      </c>
      <c r="K331" s="133">
        <f t="shared" si="25"/>
        <v>-0.33416810435747035</v>
      </c>
      <c r="Q331" s="132">
        <v>41589</v>
      </c>
      <c r="R331" s="130">
        <v>2.7090000000000001</v>
      </c>
      <c r="S331" s="134">
        <f t="shared" si="26"/>
        <v>-0.41446808510638306</v>
      </c>
    </row>
    <row r="332" spans="1:19" x14ac:dyDescent="0.2">
      <c r="A332" s="132">
        <v>41596</v>
      </c>
      <c r="B332" s="130">
        <v>1804.76001</v>
      </c>
      <c r="C332" s="133">
        <f t="shared" si="27"/>
        <v>0.26010773076747934</v>
      </c>
      <c r="E332" s="132">
        <v>41610</v>
      </c>
      <c r="F332" s="130">
        <v>15299.860352</v>
      </c>
      <c r="G332" s="133">
        <f t="shared" si="24"/>
        <v>-9.2859957681481115E-2</v>
      </c>
      <c r="I332" s="132">
        <v>41596</v>
      </c>
      <c r="J332" s="130">
        <v>9677.4003909999992</v>
      </c>
      <c r="K332" s="133">
        <f t="shared" si="25"/>
        <v>-0.32314595536169344</v>
      </c>
      <c r="Q332" s="132">
        <v>41596</v>
      </c>
      <c r="R332" s="130">
        <v>2.7519999999999998</v>
      </c>
      <c r="S332" s="134">
        <f t="shared" si="26"/>
        <v>-0.41680851063829788</v>
      </c>
    </row>
    <row r="333" spans="1:19" x14ac:dyDescent="0.2">
      <c r="A333" s="132">
        <v>41603</v>
      </c>
      <c r="B333" s="130">
        <v>1805.8100589999999</v>
      </c>
      <c r="C333" s="133">
        <f t="shared" si="27"/>
        <v>0.25960524450008421</v>
      </c>
      <c r="E333" s="132">
        <v>41617</v>
      </c>
      <c r="F333" s="130">
        <v>15403.110352</v>
      </c>
      <c r="G333" s="133">
        <f t="shared" si="24"/>
        <v>-6.5338553665141935E-2</v>
      </c>
      <c r="I333" s="132">
        <v>41603</v>
      </c>
      <c r="J333" s="130">
        <v>9837.5996090000008</v>
      </c>
      <c r="K333" s="133">
        <f t="shared" si="25"/>
        <v>-0.35321961662259799</v>
      </c>
      <c r="Q333" s="132">
        <v>41603</v>
      </c>
      <c r="R333" s="130">
        <v>2.7410000000000001</v>
      </c>
      <c r="S333" s="134">
        <f t="shared" si="26"/>
        <v>-0.38659574468085106</v>
      </c>
    </row>
    <row r="334" spans="1:19" x14ac:dyDescent="0.2">
      <c r="A334" s="132">
        <v>41610</v>
      </c>
      <c r="B334" s="130">
        <v>1805.089966</v>
      </c>
      <c r="C334" s="133">
        <f t="shared" si="27"/>
        <v>0.23883150245554377</v>
      </c>
      <c r="E334" s="132">
        <v>41624</v>
      </c>
      <c r="F334" s="130">
        <v>15870.419921999999</v>
      </c>
      <c r="G334" s="133">
        <f t="shared" si="24"/>
        <v>-4.7168761961551842E-2</v>
      </c>
      <c r="I334" s="132">
        <v>41610</v>
      </c>
      <c r="J334" s="130">
        <v>9400.5</v>
      </c>
      <c r="K334" s="133">
        <f t="shared" si="25"/>
        <v>-0.36201259645063449</v>
      </c>
      <c r="Q334" s="132">
        <v>41610</v>
      </c>
      <c r="R334" s="130">
        <v>2.883</v>
      </c>
      <c r="S334" s="134">
        <f t="shared" si="26"/>
        <v>-0.38978723404255322</v>
      </c>
    </row>
    <row r="335" spans="1:19" x14ac:dyDescent="0.2">
      <c r="A335" s="132">
        <v>41617</v>
      </c>
      <c r="B335" s="130">
        <v>1775.3199460000001</v>
      </c>
      <c r="C335" s="133">
        <f t="shared" si="27"/>
        <v>0.2688372232415977</v>
      </c>
      <c r="E335" s="132">
        <v>41631</v>
      </c>
      <c r="F335" s="130">
        <v>16178.940430000001</v>
      </c>
      <c r="G335" s="133">
        <f t="shared" si="24"/>
        <v>-6.288625726619132E-2</v>
      </c>
      <c r="I335" s="132">
        <v>41617</v>
      </c>
      <c r="J335" s="130">
        <v>9272.7001949999994</v>
      </c>
      <c r="K335" s="133">
        <f t="shared" si="25"/>
        <v>-0.33330806980694461</v>
      </c>
      <c r="Q335" s="132">
        <v>41617</v>
      </c>
      <c r="R335" s="130">
        <v>2.8679999999999999</v>
      </c>
      <c r="S335" s="134">
        <f t="shared" si="26"/>
        <v>-0.38574468085106384</v>
      </c>
    </row>
    <row r="336" spans="1:19" x14ac:dyDescent="0.2">
      <c r="A336" s="132">
        <v>41624</v>
      </c>
      <c r="B336" s="130">
        <v>1818.3199460000001</v>
      </c>
      <c r="C336" s="133">
        <f t="shared" si="27"/>
        <v>0.28494267385062899</v>
      </c>
      <c r="E336" s="132">
        <v>41638</v>
      </c>
      <c r="F336" s="130">
        <v>15912.059569999999</v>
      </c>
      <c r="G336" s="133">
        <f t="shared" si="24"/>
        <v>-7.3345684819607029E-2</v>
      </c>
      <c r="I336" s="132">
        <v>41624</v>
      </c>
      <c r="J336" s="130">
        <v>9689.9003909999992</v>
      </c>
      <c r="K336" s="133">
        <f t="shared" si="25"/>
        <v>-0.3188457826090646</v>
      </c>
      <c r="Q336" s="132">
        <v>41624</v>
      </c>
      <c r="R336" s="130">
        <v>2.887</v>
      </c>
      <c r="S336" s="134">
        <f t="shared" si="26"/>
        <v>-0.36042553191489368</v>
      </c>
    </row>
    <row r="337" spans="1:19" x14ac:dyDescent="0.2">
      <c r="A337" s="132">
        <v>41631</v>
      </c>
      <c r="B337" s="130">
        <v>1841.400024</v>
      </c>
      <c r="C337" s="133">
        <f t="shared" si="27"/>
        <v>0.27794364478900052</v>
      </c>
      <c r="E337" s="132">
        <v>41652</v>
      </c>
      <c r="F337" s="130">
        <v>15734.459961</v>
      </c>
      <c r="G337" s="133">
        <f t="shared" si="24"/>
        <v>-9.3540221383606167E-2</v>
      </c>
      <c r="I337" s="132">
        <v>41631</v>
      </c>
      <c r="J337" s="130">
        <v>9900.0996090000008</v>
      </c>
      <c r="K337" s="133">
        <f t="shared" si="25"/>
        <v>-0.3258705179158784</v>
      </c>
      <c r="Q337" s="132">
        <v>41631</v>
      </c>
      <c r="R337" s="130">
        <v>3.0059999999999998</v>
      </c>
      <c r="S337" s="134">
        <f t="shared" si="26"/>
        <v>-0.36276595744680851</v>
      </c>
    </row>
    <row r="338" spans="1:19" x14ac:dyDescent="0.2">
      <c r="A338" s="132">
        <v>41638</v>
      </c>
      <c r="B338" s="130">
        <v>1831.369995</v>
      </c>
      <c r="C338" s="133">
        <f t="shared" si="27"/>
        <v>0.2856195268505492</v>
      </c>
      <c r="E338" s="132">
        <v>41659</v>
      </c>
      <c r="F338" s="130">
        <v>15391.559569999999</v>
      </c>
      <c r="G338" s="133">
        <f t="shared" si="24"/>
        <v>-0.12163405222547667</v>
      </c>
      <c r="I338" s="132">
        <v>41638</v>
      </c>
      <c r="J338" s="130">
        <v>9798</v>
      </c>
      <c r="K338" s="133">
        <f t="shared" si="25"/>
        <v>-0.29197830325063945</v>
      </c>
      <c r="Q338" s="132">
        <v>41638</v>
      </c>
      <c r="R338" s="130">
        <v>2.9950000000000001</v>
      </c>
      <c r="S338" s="134">
        <f t="shared" si="26"/>
        <v>-0.39148936170212773</v>
      </c>
    </row>
    <row r="339" spans="1:19" x14ac:dyDescent="0.2">
      <c r="A339" s="132">
        <v>41645</v>
      </c>
      <c r="B339" s="130">
        <v>1842.369995</v>
      </c>
      <c r="C339" s="133">
        <f t="shared" si="27"/>
        <v>0.28305854276830428</v>
      </c>
      <c r="E339" s="132">
        <v>41666</v>
      </c>
      <c r="F339" s="130">
        <v>14914.530273</v>
      </c>
      <c r="G339" s="133">
        <f t="shared" si="24"/>
        <v>-0.14826089918662827</v>
      </c>
      <c r="I339" s="132">
        <v>41645</v>
      </c>
      <c r="J339" s="130">
        <v>10290.599609000001</v>
      </c>
      <c r="K339" s="133">
        <f t="shared" si="25"/>
        <v>-0.2799308989484548</v>
      </c>
      <c r="Q339" s="132">
        <v>41645</v>
      </c>
      <c r="R339" s="130">
        <v>2.86</v>
      </c>
      <c r="S339" s="134">
        <f t="shared" si="26"/>
        <v>-0.39851063829787237</v>
      </c>
    </row>
    <row r="340" spans="1:19" x14ac:dyDescent="0.2">
      <c r="A340" s="132">
        <v>41652</v>
      </c>
      <c r="B340" s="130">
        <v>1838.6999510000001</v>
      </c>
      <c r="C340" s="133">
        <f t="shared" si="27"/>
        <v>0.2492777450299451</v>
      </c>
      <c r="E340" s="132">
        <v>41673</v>
      </c>
      <c r="F340" s="130">
        <v>14462.410156</v>
      </c>
      <c r="G340" s="133">
        <f t="shared" si="24"/>
        <v>-0.15705837387125002</v>
      </c>
      <c r="I340" s="132">
        <v>41652</v>
      </c>
      <c r="J340" s="130">
        <v>10465.700194999999</v>
      </c>
      <c r="K340" s="133">
        <f t="shared" si="25"/>
        <v>-0.32099237504341555</v>
      </c>
      <c r="Q340" s="132">
        <v>41652</v>
      </c>
      <c r="R340" s="130">
        <v>2.827</v>
      </c>
      <c r="S340" s="134">
        <f t="shared" si="26"/>
        <v>-0.4180851063829788</v>
      </c>
    </row>
    <row r="341" spans="1:19" x14ac:dyDescent="0.2">
      <c r="A341" s="132">
        <v>41660</v>
      </c>
      <c r="B341" s="130">
        <v>1790.290039</v>
      </c>
      <c r="C341" s="133">
        <f t="shared" si="27"/>
        <v>0.24390457664691645</v>
      </c>
      <c r="E341" s="132">
        <v>41680</v>
      </c>
      <c r="F341" s="130">
        <v>14313.030273</v>
      </c>
      <c r="G341" s="133">
        <f t="shared" si="24"/>
        <v>-0.12451159967277414</v>
      </c>
      <c r="I341" s="132">
        <v>41659</v>
      </c>
      <c r="J341" s="130">
        <v>9868.9003909999992</v>
      </c>
      <c r="K341" s="133">
        <f t="shared" si="25"/>
        <v>-0.31746280673339949</v>
      </c>
      <c r="Q341" s="132">
        <v>41660</v>
      </c>
      <c r="R341" s="130">
        <v>2.7349999999999999</v>
      </c>
      <c r="S341" s="134">
        <f t="shared" si="26"/>
        <v>-0.43234042553191487</v>
      </c>
    </row>
    <row r="342" spans="1:19" x14ac:dyDescent="0.2">
      <c r="A342" s="132">
        <v>41666</v>
      </c>
      <c r="B342" s="130">
        <v>1782.589966</v>
      </c>
      <c r="C342" s="133">
        <f t="shared" si="27"/>
        <v>0.25397397597835086</v>
      </c>
      <c r="E342" s="132">
        <v>41687</v>
      </c>
      <c r="F342" s="130">
        <v>14865.669921999999</v>
      </c>
      <c r="G342" s="133">
        <f t="shared" si="24"/>
        <v>-0.12596035195373931</v>
      </c>
      <c r="I342" s="132">
        <v>41666</v>
      </c>
      <c r="J342" s="130">
        <v>9920.2001949999994</v>
      </c>
      <c r="K342" s="133">
        <f t="shared" si="25"/>
        <v>-0.30699101256085592</v>
      </c>
      <c r="Q342" s="132">
        <v>41666</v>
      </c>
      <c r="R342" s="130">
        <v>2.6680000000000001</v>
      </c>
      <c r="S342" s="134">
        <f t="shared" si="26"/>
        <v>-0.43085106382978727</v>
      </c>
    </row>
    <row r="343" spans="1:19" x14ac:dyDescent="0.2">
      <c r="A343" s="132">
        <v>41673</v>
      </c>
      <c r="B343" s="130">
        <v>1797.0200199999999</v>
      </c>
      <c r="C343" s="133">
        <f t="shared" si="27"/>
        <v>0.28300973392769724</v>
      </c>
      <c r="E343" s="132">
        <v>41694</v>
      </c>
      <c r="F343" s="130">
        <v>14841.070312</v>
      </c>
      <c r="G343" s="133">
        <f t="shared" si="24"/>
        <v>-0.10045955183300805</v>
      </c>
      <c r="I343" s="132">
        <v>41673</v>
      </c>
      <c r="J343" s="130">
        <v>10072.400390999999</v>
      </c>
      <c r="K343" s="133">
        <f t="shared" si="25"/>
        <v>-0.30283536593113503</v>
      </c>
      <c r="Q343" s="132">
        <v>41673</v>
      </c>
      <c r="R343" s="130">
        <v>2.6749999999999998</v>
      </c>
      <c r="S343" s="134">
        <f t="shared" si="26"/>
        <v>-0.41574468085106386</v>
      </c>
    </row>
    <row r="344" spans="1:19" x14ac:dyDescent="0.2">
      <c r="A344" s="132">
        <v>41680</v>
      </c>
      <c r="B344" s="130">
        <v>1838.630005</v>
      </c>
      <c r="C344" s="133">
        <f t="shared" si="27"/>
        <v>0.28134894868352489</v>
      </c>
      <c r="E344" s="132">
        <v>41701</v>
      </c>
      <c r="F344" s="130">
        <v>15274.070312</v>
      </c>
      <c r="G344" s="133">
        <f t="shared" si="24"/>
        <v>-0.15619677174152097</v>
      </c>
      <c r="I344" s="132">
        <v>41680</v>
      </c>
      <c r="J344" s="130">
        <v>10132.799805000001</v>
      </c>
      <c r="K344" s="133">
        <f t="shared" si="25"/>
        <v>-0.3070873633323955</v>
      </c>
      <c r="Q344" s="132">
        <v>41680</v>
      </c>
      <c r="R344" s="130">
        <v>2.746</v>
      </c>
      <c r="S344" s="134">
        <f t="shared" si="26"/>
        <v>-0.41829787234042554</v>
      </c>
    </row>
    <row r="345" spans="1:19" x14ac:dyDescent="0.2">
      <c r="A345" s="132">
        <v>41688</v>
      </c>
      <c r="B345" s="130">
        <v>1836.25</v>
      </c>
      <c r="C345" s="133">
        <f t="shared" si="27"/>
        <v>0.29753804756622565</v>
      </c>
      <c r="E345" s="132">
        <v>41708</v>
      </c>
      <c r="F345" s="130">
        <v>14327.660156</v>
      </c>
      <c r="G345" s="133">
        <f t="shared" si="24"/>
        <v>-0.16228808761851127</v>
      </c>
      <c r="I345" s="132">
        <v>41687</v>
      </c>
      <c r="J345" s="130">
        <v>10071</v>
      </c>
      <c r="K345" s="133">
        <f t="shared" si="25"/>
        <v>-0.30411507050923953</v>
      </c>
      <c r="Q345" s="132">
        <v>41688</v>
      </c>
      <c r="R345" s="130">
        <v>2.734</v>
      </c>
      <c r="S345" s="134">
        <f t="shared" si="26"/>
        <v>-0.43446808510638302</v>
      </c>
    </row>
    <row r="346" spans="1:19" x14ac:dyDescent="0.2">
      <c r="A346" s="132">
        <v>41694</v>
      </c>
      <c r="B346" s="130">
        <v>1859.4499510000001</v>
      </c>
      <c r="C346" s="133">
        <f t="shared" si="27"/>
        <v>0.3105103496572994</v>
      </c>
      <c r="E346" s="132">
        <v>41715</v>
      </c>
      <c r="F346" s="130">
        <v>14224.230469</v>
      </c>
      <c r="G346" s="133">
        <f t="shared" si="24"/>
        <v>-0.1345022388914808</v>
      </c>
      <c r="I346" s="132">
        <v>41694</v>
      </c>
      <c r="J346" s="130">
        <v>10114.200194999999</v>
      </c>
      <c r="K346" s="133">
        <f t="shared" si="25"/>
        <v>-0.30067493230713643</v>
      </c>
      <c r="Q346" s="132">
        <v>41694</v>
      </c>
      <c r="R346" s="130">
        <v>2.6579999999999999</v>
      </c>
      <c r="S346" s="134">
        <f t="shared" si="26"/>
        <v>-0.40638297872340429</v>
      </c>
    </row>
    <row r="347" spans="1:19" x14ac:dyDescent="0.2">
      <c r="A347" s="132">
        <v>41701</v>
      </c>
      <c r="B347" s="130">
        <v>1878.040039</v>
      </c>
      <c r="C347" s="133">
        <f t="shared" si="27"/>
        <v>0.28475425257804921</v>
      </c>
      <c r="E347" s="132">
        <v>41722</v>
      </c>
      <c r="F347" s="130">
        <v>14696.030273</v>
      </c>
      <c r="G347" s="133">
        <f t="shared" si="24"/>
        <v>-0.11284485941156389</v>
      </c>
      <c r="I347" s="132">
        <v>41701</v>
      </c>
      <c r="J347" s="130">
        <v>10164.200194999999</v>
      </c>
      <c r="K347" s="133">
        <f t="shared" si="25"/>
        <v>-0.32490727921928952</v>
      </c>
      <c r="Q347" s="132">
        <v>41701</v>
      </c>
      <c r="R347" s="130">
        <v>2.79</v>
      </c>
      <c r="S347" s="134">
        <f t="shared" si="26"/>
        <v>-0.43723404255319148</v>
      </c>
    </row>
    <row r="348" spans="1:19" x14ac:dyDescent="0.2">
      <c r="A348" s="132">
        <v>41708</v>
      </c>
      <c r="B348" s="130">
        <v>1841.130005</v>
      </c>
      <c r="C348" s="133">
        <f t="shared" si="27"/>
        <v>0.30247159445813571</v>
      </c>
      <c r="E348" s="132">
        <v>41729</v>
      </c>
      <c r="F348" s="130">
        <v>15063.769531</v>
      </c>
      <c r="G348" s="133">
        <f t="shared" si="24"/>
        <v>-0.17784655946245134</v>
      </c>
      <c r="I348" s="132">
        <v>41708</v>
      </c>
      <c r="J348" s="130">
        <v>9812</v>
      </c>
      <c r="K348" s="133">
        <f t="shared" si="25"/>
        <v>-0.30831895971062911</v>
      </c>
      <c r="Q348" s="132">
        <v>41708</v>
      </c>
      <c r="R348" s="130">
        <v>2.645</v>
      </c>
      <c r="S348" s="134">
        <f t="shared" si="26"/>
        <v>-0.41489361702127664</v>
      </c>
    </row>
    <row r="349" spans="1:19" x14ac:dyDescent="0.2">
      <c r="A349" s="132">
        <v>41715</v>
      </c>
      <c r="B349" s="130">
        <v>1866.5200199999999</v>
      </c>
      <c r="C349" s="133">
        <f t="shared" si="27"/>
        <v>0.29626109061769623</v>
      </c>
      <c r="E349" s="132">
        <v>41736</v>
      </c>
      <c r="F349" s="130">
        <v>13960.049805000001</v>
      </c>
      <c r="G349" s="133">
        <f t="shared" si="24"/>
        <v>-0.14508894270509823</v>
      </c>
      <c r="I349" s="132">
        <v>41715</v>
      </c>
      <c r="J349" s="130">
        <v>10053.099609000001</v>
      </c>
      <c r="K349" s="133">
        <f t="shared" si="25"/>
        <v>-0.28934310358406712</v>
      </c>
      <c r="Q349" s="132">
        <v>41715</v>
      </c>
      <c r="R349" s="130">
        <v>2.75</v>
      </c>
      <c r="S349" s="134">
        <f t="shared" si="26"/>
        <v>-0.4229787234042553</v>
      </c>
    </row>
    <row r="350" spans="1:19" x14ac:dyDescent="0.2">
      <c r="A350" s="132">
        <v>41722</v>
      </c>
      <c r="B350" s="130">
        <v>1857.619995</v>
      </c>
      <c r="C350" s="133">
        <f t="shared" si="27"/>
        <v>0.30147369210853159</v>
      </c>
      <c r="E350" s="132">
        <v>41743</v>
      </c>
      <c r="F350" s="130">
        <v>14516.269531</v>
      </c>
      <c r="G350" s="133">
        <f t="shared" si="24"/>
        <v>-0.15021323514347426</v>
      </c>
      <c r="I350" s="132">
        <v>41722</v>
      </c>
      <c r="J350" s="130">
        <v>10328.900390999999</v>
      </c>
      <c r="K350" s="133">
        <f t="shared" si="25"/>
        <v>-0.26537911435355871</v>
      </c>
      <c r="Q350" s="132">
        <v>41722</v>
      </c>
      <c r="R350" s="130">
        <v>2.7120000000000002</v>
      </c>
      <c r="S350" s="134">
        <f t="shared" si="26"/>
        <v>-0.42000000000000004</v>
      </c>
    </row>
    <row r="351" spans="1:19" x14ac:dyDescent="0.2">
      <c r="A351" s="132">
        <v>41729</v>
      </c>
      <c r="B351" s="130">
        <v>1865.089966</v>
      </c>
      <c r="C351" s="133">
        <f t="shared" si="27"/>
        <v>0.26700198613239012</v>
      </c>
      <c r="E351" s="132">
        <v>41750</v>
      </c>
      <c r="F351" s="130">
        <v>14429.259765999999</v>
      </c>
      <c r="G351" s="133">
        <f t="shared" si="24"/>
        <v>-0.14854949933883072</v>
      </c>
      <c r="I351" s="132">
        <v>41729</v>
      </c>
      <c r="J351" s="130">
        <v>10677.200194999999</v>
      </c>
      <c r="K351" s="133">
        <f t="shared" si="25"/>
        <v>-0.29784024494326172</v>
      </c>
      <c r="Q351" s="132">
        <v>41729</v>
      </c>
      <c r="R351" s="130">
        <v>2.726</v>
      </c>
      <c r="S351" s="134">
        <f t="shared" si="26"/>
        <v>-0.44276595744680847</v>
      </c>
    </row>
    <row r="352" spans="1:19" x14ac:dyDescent="0.2">
      <c r="A352" s="132">
        <v>41736</v>
      </c>
      <c r="B352" s="130">
        <v>1815.6899410000001</v>
      </c>
      <c r="C352" s="133">
        <f t="shared" si="27"/>
        <v>0.3013062252961724</v>
      </c>
      <c r="E352" s="132">
        <v>41757</v>
      </c>
      <c r="F352" s="130">
        <v>14457.509765999999</v>
      </c>
      <c r="G352" s="133">
        <f t="shared" si="24"/>
        <v>-0.16373925540829162</v>
      </c>
      <c r="I352" s="132">
        <v>41736</v>
      </c>
      <c r="J352" s="130">
        <v>10205.400390999999</v>
      </c>
      <c r="K352" s="133">
        <f t="shared" si="25"/>
        <v>-0.29185440447160232</v>
      </c>
      <c r="Q352" s="132">
        <v>41736</v>
      </c>
      <c r="R352" s="130">
        <v>2.6190000000000002</v>
      </c>
      <c r="S352" s="134">
        <f t="shared" si="26"/>
        <v>-0.42106382978723406</v>
      </c>
    </row>
    <row r="353" spans="1:19" x14ac:dyDescent="0.2">
      <c r="A353" s="132">
        <v>41743</v>
      </c>
      <c r="B353" s="130">
        <v>1864.849976</v>
      </c>
      <c r="C353" s="133">
        <f t="shared" si="27"/>
        <v>0.30029443797372635</v>
      </c>
      <c r="E353" s="132">
        <v>41765</v>
      </c>
      <c r="F353" s="130">
        <v>14199.589844</v>
      </c>
      <c r="G353" s="133">
        <f t="shared" si="24"/>
        <v>-0.16980526559867343</v>
      </c>
      <c r="I353" s="132">
        <v>41743</v>
      </c>
      <c r="J353" s="130">
        <v>10292.400390999999</v>
      </c>
      <c r="K353" s="133">
        <f t="shared" si="25"/>
        <v>-0.29090493981316362</v>
      </c>
      <c r="Q353" s="132">
        <v>41743</v>
      </c>
      <c r="R353" s="130">
        <v>2.7210000000000001</v>
      </c>
      <c r="S353" s="134">
        <f t="shared" si="26"/>
        <v>-0.43276595744680857</v>
      </c>
    </row>
    <row r="354" spans="1:19" x14ac:dyDescent="0.2">
      <c r="A354" s="132">
        <v>41750</v>
      </c>
      <c r="B354" s="130">
        <v>1863.400024</v>
      </c>
      <c r="C354" s="133">
        <f t="shared" si="27"/>
        <v>0.31267353603635678</v>
      </c>
      <c r="E354" s="132">
        <v>41771</v>
      </c>
      <c r="F354" s="130">
        <v>14096.589844</v>
      </c>
      <c r="G354" s="133">
        <f t="shared" si="24"/>
        <v>-0.14827504736033781</v>
      </c>
      <c r="I354" s="132">
        <v>41751</v>
      </c>
      <c r="J354" s="130">
        <v>10306.200194999999</v>
      </c>
      <c r="K354" s="133">
        <f t="shared" si="25"/>
        <v>-0.27932544804142356</v>
      </c>
      <c r="Q354" s="132">
        <v>41750</v>
      </c>
      <c r="R354" s="130">
        <v>2.6659999999999999</v>
      </c>
      <c r="S354" s="134">
        <f t="shared" si="26"/>
        <v>-0.44872340425531915</v>
      </c>
    </row>
    <row r="355" spans="1:19" x14ac:dyDescent="0.2">
      <c r="A355" s="132">
        <v>41757</v>
      </c>
      <c r="B355" s="130">
        <v>1881.1400149999999</v>
      </c>
      <c r="C355" s="133">
        <f t="shared" si="27"/>
        <v>0.31081734376912123</v>
      </c>
      <c r="E355" s="132">
        <v>41778</v>
      </c>
      <c r="F355" s="130">
        <v>14462.169921999999</v>
      </c>
      <c r="G355" s="133">
        <f t="shared" si="24"/>
        <v>-0.13825082058431359</v>
      </c>
      <c r="I355" s="132">
        <v>41757</v>
      </c>
      <c r="J355" s="130">
        <v>10474.5</v>
      </c>
      <c r="K355" s="133">
        <f t="shared" si="25"/>
        <v>-0.27845163952155044</v>
      </c>
      <c r="Q355" s="132">
        <v>41757</v>
      </c>
      <c r="R355" s="130">
        <v>2.5910000000000002</v>
      </c>
      <c r="S355" s="134">
        <f t="shared" si="26"/>
        <v>-0.44191489361702124</v>
      </c>
    </row>
    <row r="356" spans="1:19" x14ac:dyDescent="0.2">
      <c r="A356" s="132">
        <v>41764</v>
      </c>
      <c r="B356" s="130">
        <v>1878.4799800000001</v>
      </c>
      <c r="C356" s="133">
        <f t="shared" si="27"/>
        <v>0.31038470663287127</v>
      </c>
      <c r="E356" s="132">
        <v>41785</v>
      </c>
      <c r="F356" s="130">
        <v>14632.379883</v>
      </c>
      <c r="G356" s="133">
        <f t="shared" si="24"/>
        <v>-0.11205152522059678</v>
      </c>
      <c r="I356" s="132">
        <v>41764</v>
      </c>
      <c r="J356" s="130">
        <v>10487.200194999999</v>
      </c>
      <c r="K356" s="133">
        <f t="shared" si="25"/>
        <v>-0.27903646301590795</v>
      </c>
      <c r="Q356" s="132">
        <v>41764</v>
      </c>
      <c r="R356" s="130">
        <v>2.6230000000000002</v>
      </c>
      <c r="S356" s="134">
        <f t="shared" si="26"/>
        <v>-0.46425531914893625</v>
      </c>
    </row>
    <row r="357" spans="1:19" x14ac:dyDescent="0.2">
      <c r="A357" s="132">
        <v>41771</v>
      </c>
      <c r="B357" s="130">
        <v>1877.8599850000001</v>
      </c>
      <c r="C357" s="133">
        <f t="shared" si="27"/>
        <v>0.32620403245779117</v>
      </c>
      <c r="E357" s="132">
        <v>41792</v>
      </c>
      <c r="F357" s="130">
        <v>15077.240234000001</v>
      </c>
      <c r="G357" s="133">
        <f t="shared" si="24"/>
        <v>-0.11083834615090857</v>
      </c>
      <c r="I357" s="132">
        <v>41771</v>
      </c>
      <c r="J357" s="130">
        <v>10478.700194999999</v>
      </c>
      <c r="K357" s="133">
        <f t="shared" si="25"/>
        <v>-0.27351846785439288</v>
      </c>
      <c r="Q357" s="132">
        <v>41771</v>
      </c>
      <c r="R357" s="130">
        <v>2.5179999999999998</v>
      </c>
      <c r="S357" s="134">
        <f t="shared" si="26"/>
        <v>-0.4604255319148936</v>
      </c>
    </row>
    <row r="358" spans="1:19" x14ac:dyDescent="0.2">
      <c r="A358" s="132">
        <v>41778</v>
      </c>
      <c r="B358" s="130">
        <v>1900.530029</v>
      </c>
      <c r="C358" s="133">
        <f t="shared" si="27"/>
        <v>0.34228145842141583</v>
      </c>
      <c r="E358" s="132">
        <v>41799</v>
      </c>
      <c r="F358" s="130">
        <v>15097.839844</v>
      </c>
      <c r="G358" s="133">
        <f t="shared" si="24"/>
        <v>-9.6021964433966392E-2</v>
      </c>
      <c r="I358" s="132">
        <v>41778</v>
      </c>
      <c r="J358" s="130">
        <v>10558.900390999999</v>
      </c>
      <c r="K358" s="133">
        <f t="shared" si="25"/>
        <v>-0.25701957852244817</v>
      </c>
      <c r="Q358" s="132">
        <v>41778</v>
      </c>
      <c r="R358" s="130">
        <v>2.536</v>
      </c>
      <c r="S358" s="134">
        <f t="shared" si="26"/>
        <v>-0.47723404255319152</v>
      </c>
    </row>
    <row r="359" spans="1:19" x14ac:dyDescent="0.2">
      <c r="A359" s="132">
        <v>41786</v>
      </c>
      <c r="B359" s="130">
        <v>1923.5699460000001</v>
      </c>
      <c r="C359" s="133">
        <f t="shared" si="27"/>
        <v>0.36033373392622076</v>
      </c>
      <c r="E359" s="132">
        <v>41806</v>
      </c>
      <c r="F359" s="130">
        <v>15349.419921999999</v>
      </c>
      <c r="G359" s="133">
        <f t="shared" si="24"/>
        <v>-0.11100559394355997</v>
      </c>
      <c r="I359" s="132">
        <v>41785</v>
      </c>
      <c r="J359" s="130">
        <v>10798.700194999999</v>
      </c>
      <c r="K359" s="133">
        <f t="shared" si="25"/>
        <v>-0.23874559122595448</v>
      </c>
      <c r="Q359" s="132">
        <v>41786</v>
      </c>
      <c r="R359" s="130">
        <v>2.4569999999999999</v>
      </c>
      <c r="S359" s="134">
        <f t="shared" si="26"/>
        <v>-0.44744680851063834</v>
      </c>
    </row>
    <row r="360" spans="1:19" x14ac:dyDescent="0.2">
      <c r="A360" s="132">
        <v>41792</v>
      </c>
      <c r="B360" s="130">
        <v>1949.4399410000001</v>
      </c>
      <c r="C360" s="133">
        <f t="shared" si="27"/>
        <v>0.35106691575164478</v>
      </c>
      <c r="E360" s="132">
        <v>41813</v>
      </c>
      <c r="F360" s="130">
        <v>15095</v>
      </c>
      <c r="G360" s="133">
        <f t="shared" si="24"/>
        <v>-9.0856435140529559E-2</v>
      </c>
      <c r="I360" s="132">
        <v>41792</v>
      </c>
      <c r="J360" s="130">
        <v>11064.299805000001</v>
      </c>
      <c r="K360" s="133">
        <f t="shared" si="25"/>
        <v>-0.23534670784919873</v>
      </c>
      <c r="Q360" s="132">
        <v>41792</v>
      </c>
      <c r="R360" s="130">
        <v>2.597</v>
      </c>
      <c r="S360" s="134">
        <f t="shared" si="26"/>
        <v>-0.44595744680851063</v>
      </c>
    </row>
    <row r="361" spans="1:19" x14ac:dyDescent="0.2">
      <c r="A361" s="132">
        <v>41799</v>
      </c>
      <c r="B361" s="130">
        <v>1936.160034</v>
      </c>
      <c r="C361" s="133">
        <f t="shared" si="27"/>
        <v>0.36970532579751436</v>
      </c>
      <c r="E361" s="132">
        <v>41820</v>
      </c>
      <c r="F361" s="130">
        <v>15437.129883</v>
      </c>
      <c r="G361" s="133">
        <f t="shared" si="24"/>
        <v>-0.10693959802008081</v>
      </c>
      <c r="I361" s="132">
        <v>41799</v>
      </c>
      <c r="J361" s="130">
        <v>11113.700194999999</v>
      </c>
      <c r="K361" s="133">
        <f t="shared" si="25"/>
        <v>-0.232498313736277</v>
      </c>
      <c r="Q361" s="132">
        <v>41799</v>
      </c>
      <c r="R361" s="130">
        <v>2.6040000000000001</v>
      </c>
      <c r="S361" s="134">
        <f t="shared" si="26"/>
        <v>-0.44170212765957445</v>
      </c>
    </row>
    <row r="362" spans="1:19" x14ac:dyDescent="0.2">
      <c r="A362" s="132">
        <v>41806</v>
      </c>
      <c r="B362" s="130">
        <v>1962.869995</v>
      </c>
      <c r="C362" s="133">
        <f t="shared" si="27"/>
        <v>0.36837248982319182</v>
      </c>
      <c r="E362" s="132">
        <v>41827</v>
      </c>
      <c r="F362" s="130">
        <v>15164.040039</v>
      </c>
      <c r="G362" s="133">
        <f t="shared" si="24"/>
        <v>-0.10389658565708819</v>
      </c>
      <c r="I362" s="132">
        <v>41806</v>
      </c>
      <c r="J362" s="130">
        <v>11155.099609000001</v>
      </c>
      <c r="K362" s="133">
        <f t="shared" si="25"/>
        <v>-0.2459285594735261</v>
      </c>
      <c r="Q362" s="132">
        <v>41806</v>
      </c>
      <c r="R362" s="130">
        <v>2.6240000000000001</v>
      </c>
      <c r="S362" s="134">
        <f t="shared" si="26"/>
        <v>-0.46127659574468088</v>
      </c>
    </row>
    <row r="363" spans="1:19" x14ac:dyDescent="0.2">
      <c r="A363" s="132">
        <v>41813</v>
      </c>
      <c r="B363" s="130">
        <v>1960.959961</v>
      </c>
      <c r="C363" s="133">
        <f t="shared" si="27"/>
        <v>0.38545480249128916</v>
      </c>
      <c r="E363" s="132">
        <v>41834</v>
      </c>
      <c r="F363" s="130">
        <v>15215.709961</v>
      </c>
      <c r="G363" s="133">
        <f t="shared" si="24"/>
        <v>-8.9634974259025599E-2</v>
      </c>
      <c r="I363" s="132">
        <v>41813</v>
      </c>
      <c r="J363" s="130">
        <v>10959.900390999999</v>
      </c>
      <c r="K363" s="133">
        <f t="shared" si="25"/>
        <v>-0.24252282265344405</v>
      </c>
      <c r="Q363" s="132">
        <v>41813</v>
      </c>
      <c r="R363" s="130">
        <v>2.532</v>
      </c>
      <c r="S363" s="134">
        <f t="shared" si="26"/>
        <v>-0.43659574468085105</v>
      </c>
    </row>
    <row r="364" spans="1:19" x14ac:dyDescent="0.2">
      <c r="A364" s="132">
        <v>41820</v>
      </c>
      <c r="B364" s="130">
        <v>1985.4399410000001</v>
      </c>
      <c r="C364" s="133">
        <f t="shared" si="27"/>
        <v>0.37298498666761054</v>
      </c>
      <c r="E364" s="132">
        <v>41841</v>
      </c>
      <c r="F364" s="130">
        <v>15457.870117</v>
      </c>
      <c r="G364" s="133">
        <f t="shared" si="24"/>
        <v>-8.5792761343172208E-2</v>
      </c>
      <c r="I364" s="132">
        <v>41820</v>
      </c>
      <c r="J364" s="130">
        <v>11009.400390999999</v>
      </c>
      <c r="K364" s="133">
        <f t="shared" si="25"/>
        <v>-0.27490144373005798</v>
      </c>
      <c r="Q364" s="132">
        <v>41820</v>
      </c>
      <c r="R364" s="130">
        <v>2.6480000000000001</v>
      </c>
      <c r="S364" s="134">
        <f t="shared" si="26"/>
        <v>-0.46382978723404256</v>
      </c>
    </row>
    <row r="365" spans="1:19" x14ac:dyDescent="0.2">
      <c r="A365" s="132">
        <v>41827</v>
      </c>
      <c r="B365" s="130">
        <v>1967.5699460000001</v>
      </c>
      <c r="C365" s="133">
        <f t="shared" si="27"/>
        <v>0.3804166535632964</v>
      </c>
      <c r="E365" s="132">
        <v>41848</v>
      </c>
      <c r="F365" s="130">
        <v>15523.110352</v>
      </c>
      <c r="G365" s="133">
        <f t="shared" si="24"/>
        <v>-0.12965297352469973</v>
      </c>
      <c r="I365" s="132">
        <v>41827</v>
      </c>
      <c r="J365" s="130">
        <v>10538.799805000001</v>
      </c>
      <c r="K365" s="133">
        <f t="shared" si="25"/>
        <v>-0.27571330292921536</v>
      </c>
      <c r="Q365" s="132">
        <v>41827</v>
      </c>
      <c r="R365" s="130">
        <v>2.52</v>
      </c>
      <c r="S365" s="134">
        <f t="shared" si="26"/>
        <v>-0.47148936170212769</v>
      </c>
    </row>
    <row r="366" spans="1:19" x14ac:dyDescent="0.2">
      <c r="A366" s="132">
        <v>41834</v>
      </c>
      <c r="B366" s="130">
        <v>1978.219971</v>
      </c>
      <c r="C366" s="133">
        <f t="shared" si="27"/>
        <v>0.38050038696947602</v>
      </c>
      <c r="E366" s="132">
        <v>41855</v>
      </c>
      <c r="F366" s="130">
        <v>14778.370117</v>
      </c>
      <c r="G366" s="133">
        <f t="shared" si="24"/>
        <v>-9.7852372879265959E-2</v>
      </c>
      <c r="I366" s="132">
        <v>41834</v>
      </c>
      <c r="J366" s="130">
        <v>10527</v>
      </c>
      <c r="K366" s="133">
        <f t="shared" si="25"/>
        <v>-0.25086865173550749</v>
      </c>
      <c r="Q366" s="132">
        <v>41834</v>
      </c>
      <c r="R366" s="130">
        <v>2.484</v>
      </c>
      <c r="S366" s="134">
        <f t="shared" si="26"/>
        <v>-0.47468085106382985</v>
      </c>
    </row>
    <row r="367" spans="1:19" x14ac:dyDescent="0.2">
      <c r="A367" s="132">
        <v>41841</v>
      </c>
      <c r="B367" s="130">
        <v>1978.339966</v>
      </c>
      <c r="C367" s="133">
        <f t="shared" si="27"/>
        <v>0.34338404863742011</v>
      </c>
      <c r="E367" s="132">
        <v>41862</v>
      </c>
      <c r="F367" s="130">
        <v>15318.339844</v>
      </c>
      <c r="G367" s="133">
        <f t="shared" si="24"/>
        <v>-8.4845752440161154E-2</v>
      </c>
      <c r="I367" s="132">
        <v>41841</v>
      </c>
      <c r="J367" s="130">
        <v>10888.099609000001</v>
      </c>
      <c r="K367" s="133">
        <f t="shared" si="25"/>
        <v>-0.27660773886176215</v>
      </c>
      <c r="Q367" s="132">
        <v>41841</v>
      </c>
      <c r="R367" s="130">
        <v>2.4689999999999999</v>
      </c>
      <c r="S367" s="134">
        <f t="shared" si="26"/>
        <v>-0.46702127659574472</v>
      </c>
    </row>
    <row r="368" spans="1:19" x14ac:dyDescent="0.2">
      <c r="A368" s="132">
        <v>41848</v>
      </c>
      <c r="B368" s="130">
        <v>1925.150024</v>
      </c>
      <c r="C368" s="133">
        <f t="shared" si="27"/>
        <v>0.34787788820789411</v>
      </c>
      <c r="E368" s="132">
        <v>41869</v>
      </c>
      <c r="F368" s="130">
        <v>15539.190430000001</v>
      </c>
      <c r="G368" s="133">
        <f t="shared" si="24"/>
        <v>-9.1594959454721625E-2</v>
      </c>
      <c r="I368" s="132">
        <v>41848</v>
      </c>
      <c r="J368" s="130">
        <v>10514</v>
      </c>
      <c r="K368" s="133">
        <f t="shared" si="25"/>
        <v>-0.30476184332431278</v>
      </c>
      <c r="Q368" s="132">
        <v>41848</v>
      </c>
      <c r="R368" s="130">
        <v>2.5049999999999999</v>
      </c>
      <c r="S368" s="134">
        <f t="shared" si="26"/>
        <v>-0.48617021276595745</v>
      </c>
    </row>
    <row r="369" spans="1:19" x14ac:dyDescent="0.2">
      <c r="A369" s="132">
        <v>41855</v>
      </c>
      <c r="B369" s="130">
        <v>1931.589966</v>
      </c>
      <c r="C369" s="133">
        <f t="shared" si="27"/>
        <v>0.36425549419349218</v>
      </c>
      <c r="E369" s="132">
        <v>41876</v>
      </c>
      <c r="F369" s="130">
        <v>15424.589844</v>
      </c>
      <c r="G369" s="133">
        <f t="shared" si="24"/>
        <v>-7.7219702356928377E-2</v>
      </c>
      <c r="I369" s="132">
        <v>41855</v>
      </c>
      <c r="J369" s="130">
        <v>10104.799805000001</v>
      </c>
      <c r="K369" s="133">
        <f t="shared" si="25"/>
        <v>-0.29668437199269682</v>
      </c>
      <c r="Q369" s="132">
        <v>41855</v>
      </c>
      <c r="R369" s="130">
        <v>2.415</v>
      </c>
      <c r="S369" s="134">
        <f t="shared" si="26"/>
        <v>-0.50106382978723407</v>
      </c>
    </row>
    <row r="370" spans="1:19" x14ac:dyDescent="0.2">
      <c r="A370" s="132">
        <v>41862</v>
      </c>
      <c r="B370" s="130">
        <v>1955.0600589999999</v>
      </c>
      <c r="C370" s="133">
        <f t="shared" si="27"/>
        <v>0.38752037049132504</v>
      </c>
      <c r="E370" s="132">
        <v>41883</v>
      </c>
      <c r="F370" s="130">
        <v>15668.679688</v>
      </c>
      <c r="G370" s="133">
        <f t="shared" si="24"/>
        <v>-6.0752525284091197E-2</v>
      </c>
      <c r="I370" s="132">
        <v>41862</v>
      </c>
      <c r="J370" s="130">
        <v>10222.200194999999</v>
      </c>
      <c r="K370" s="133">
        <f t="shared" si="25"/>
        <v>-0.27755720358900365</v>
      </c>
      <c r="Q370" s="132">
        <v>41862</v>
      </c>
      <c r="R370" s="130">
        <v>2.3450000000000002</v>
      </c>
      <c r="S370" s="134">
        <f t="shared" si="26"/>
        <v>-0.48872340425531918</v>
      </c>
    </row>
    <row r="371" spans="1:19" x14ac:dyDescent="0.2">
      <c r="A371" s="132">
        <v>41869</v>
      </c>
      <c r="B371" s="130">
        <v>1988.400024</v>
      </c>
      <c r="C371" s="133">
        <f t="shared" si="27"/>
        <v>0.39796652793321635</v>
      </c>
      <c r="E371" s="132">
        <v>41890</v>
      </c>
      <c r="F371" s="130">
        <v>15948.290039</v>
      </c>
      <c r="G371" s="133">
        <f t="shared" si="24"/>
        <v>-3.8792397419369136E-2</v>
      </c>
      <c r="I371" s="132">
        <v>41869</v>
      </c>
      <c r="J371" s="130">
        <v>10500.200194999999</v>
      </c>
      <c r="K371" s="133">
        <f t="shared" si="25"/>
        <v>-0.26182891856206619</v>
      </c>
      <c r="Q371" s="132">
        <v>41869</v>
      </c>
      <c r="R371" s="130">
        <v>2.403</v>
      </c>
      <c r="S371" s="134">
        <f t="shared" si="26"/>
        <v>-0.50148936170212766</v>
      </c>
    </row>
    <row r="372" spans="1:19" x14ac:dyDescent="0.2">
      <c r="A372" s="132">
        <v>41876</v>
      </c>
      <c r="B372" s="130">
        <v>2003.369995</v>
      </c>
      <c r="C372" s="133">
        <f t="shared" si="27"/>
        <v>0.40099498858477373</v>
      </c>
      <c r="E372" s="132">
        <v>41897</v>
      </c>
      <c r="F372" s="130">
        <v>16321.169921999999</v>
      </c>
      <c r="G372" s="133">
        <f t="shared" si="24"/>
        <v>-4.4169919575673774E-2</v>
      </c>
      <c r="I372" s="132">
        <v>41876</v>
      </c>
      <c r="J372" s="130">
        <v>10728.799805000001</v>
      </c>
      <c r="K372" s="133">
        <f t="shared" si="25"/>
        <v>-0.23292483706957642</v>
      </c>
      <c r="Q372" s="132">
        <v>41876</v>
      </c>
      <c r="R372" s="130">
        <v>2.343</v>
      </c>
      <c r="S372" s="134">
        <f t="shared" si="26"/>
        <v>-0.47638297872340429</v>
      </c>
    </row>
    <row r="373" spans="1:19" x14ac:dyDescent="0.2">
      <c r="A373" s="132">
        <v>41884</v>
      </c>
      <c r="B373" s="130">
        <v>2007.709961</v>
      </c>
      <c r="C373" s="133">
        <f t="shared" si="27"/>
        <v>0.38552465162243427</v>
      </c>
      <c r="E373" s="132">
        <v>41904</v>
      </c>
      <c r="F373" s="130">
        <v>16229.860352</v>
      </c>
      <c r="G373" s="133">
        <f t="shared" si="24"/>
        <v>-7.4865695641251492E-2</v>
      </c>
      <c r="I373" s="132">
        <v>41883</v>
      </c>
      <c r="J373" s="130">
        <v>11148.900390999999</v>
      </c>
      <c r="K373" s="133">
        <f t="shared" si="25"/>
        <v>-0.2508135557205125</v>
      </c>
      <c r="Q373" s="132">
        <v>41884</v>
      </c>
      <c r="R373" s="130">
        <v>2.4609999999999999</v>
      </c>
      <c r="S373" s="134">
        <f t="shared" si="26"/>
        <v>-0.44382978723404259</v>
      </c>
    </row>
    <row r="374" spans="1:19" x14ac:dyDescent="0.2">
      <c r="A374" s="132">
        <v>41890</v>
      </c>
      <c r="B374" s="130">
        <v>1985.540039</v>
      </c>
      <c r="C374" s="133">
        <f t="shared" si="27"/>
        <v>0.40287213461442245</v>
      </c>
      <c r="E374" s="132">
        <v>41911</v>
      </c>
      <c r="F374" s="130">
        <v>15708.650390999999</v>
      </c>
      <c r="G374" s="133">
        <f t="shared" si="24"/>
        <v>-9.8900087033259046E-2</v>
      </c>
      <c r="I374" s="132">
        <v>41890</v>
      </c>
      <c r="J374" s="130">
        <v>10888.900390999999</v>
      </c>
      <c r="K374" s="133">
        <f t="shared" si="25"/>
        <v>-0.2430388433837595</v>
      </c>
      <c r="Q374" s="132">
        <v>41890</v>
      </c>
      <c r="R374" s="130">
        <v>2.6139999999999999</v>
      </c>
      <c r="S374" s="134">
        <f t="shared" si="26"/>
        <v>-0.44957446808510637</v>
      </c>
    </row>
    <row r="375" spans="1:19" x14ac:dyDescent="0.2">
      <c r="A375" s="132">
        <v>41897</v>
      </c>
      <c r="B375" s="130">
        <v>2010.400024</v>
      </c>
      <c r="C375" s="133">
        <f t="shared" si="27"/>
        <v>0.38364750559278554</v>
      </c>
      <c r="E375" s="132">
        <v>41918</v>
      </c>
      <c r="F375" s="130">
        <v>15300.549805000001</v>
      </c>
      <c r="G375" s="133">
        <f t="shared" si="24"/>
        <v>-0.14413250162738764</v>
      </c>
      <c r="I375" s="132">
        <v>41897</v>
      </c>
      <c r="J375" s="130">
        <v>11001.900390999999</v>
      </c>
      <c r="K375" s="133">
        <f t="shared" si="25"/>
        <v>-0.2533936593720898</v>
      </c>
      <c r="Q375" s="132">
        <v>41897</v>
      </c>
      <c r="R375" s="130">
        <v>2.5870000000000002</v>
      </c>
      <c r="S375" s="134">
        <f t="shared" si="26"/>
        <v>-0.4606382978723404</v>
      </c>
    </row>
    <row r="376" spans="1:19" x14ac:dyDescent="0.2">
      <c r="A376" s="132">
        <v>41904</v>
      </c>
      <c r="B376" s="130">
        <v>1982.849976</v>
      </c>
      <c r="C376" s="133">
        <f t="shared" si="27"/>
        <v>0.3732153175584389</v>
      </c>
      <c r="E376" s="132">
        <v>41925</v>
      </c>
      <c r="F376" s="130">
        <v>14532.509765999999</v>
      </c>
      <c r="G376" s="133">
        <f t="shared" si="24"/>
        <v>-9.9424835607627035E-2</v>
      </c>
      <c r="I376" s="132">
        <v>41904</v>
      </c>
      <c r="J376" s="130">
        <v>10851.400390999999</v>
      </c>
      <c r="K376" s="133">
        <f t="shared" si="25"/>
        <v>-0.27291993761098832</v>
      </c>
      <c r="Q376" s="132">
        <v>41904</v>
      </c>
      <c r="R376" s="130">
        <v>2.5350000000000001</v>
      </c>
      <c r="S376" s="134">
        <f t="shared" si="26"/>
        <v>-0.47936170212765961</v>
      </c>
    </row>
    <row r="377" spans="1:19" x14ac:dyDescent="0.2">
      <c r="A377" s="132">
        <v>41911</v>
      </c>
      <c r="B377" s="130">
        <v>1967.900024</v>
      </c>
      <c r="C377" s="133">
        <f t="shared" si="27"/>
        <v>0.33011173748720052</v>
      </c>
      <c r="E377" s="132">
        <v>41932</v>
      </c>
      <c r="F377" s="130">
        <v>15291.639648</v>
      </c>
      <c r="G377" s="133">
        <f t="shared" si="24"/>
        <v>-3.3339475698690869E-2</v>
      </c>
      <c r="I377" s="132">
        <v>41911</v>
      </c>
      <c r="J377" s="130">
        <v>10567.599609000001</v>
      </c>
      <c r="K377" s="133">
        <f t="shared" si="25"/>
        <v>-0.30161754359105158</v>
      </c>
      <c r="Q377" s="132">
        <v>41911</v>
      </c>
      <c r="R377" s="130">
        <v>2.4470000000000001</v>
      </c>
      <c r="S377" s="134">
        <f t="shared" si="26"/>
        <v>-0.50914893617021284</v>
      </c>
    </row>
    <row r="378" spans="1:19" x14ac:dyDescent="0.2">
      <c r="A378" s="132">
        <v>41918</v>
      </c>
      <c r="B378" s="130">
        <v>1906.130005</v>
      </c>
      <c r="C378" s="133">
        <f t="shared" si="27"/>
        <v>0.31659521047331074</v>
      </c>
      <c r="E378" s="132">
        <v>41939</v>
      </c>
      <c r="F378" s="130">
        <v>16413.759765999999</v>
      </c>
      <c r="G378" s="133">
        <f t="shared" si="24"/>
        <v>-5.8586183667966463E-3</v>
      </c>
      <c r="I378" s="132">
        <v>41918</v>
      </c>
      <c r="J378" s="130">
        <v>10150.5</v>
      </c>
      <c r="K378" s="133">
        <f t="shared" si="25"/>
        <v>-0.31494465240253794</v>
      </c>
      <c r="Q378" s="132">
        <v>41918</v>
      </c>
      <c r="R378" s="130">
        <v>2.3069999999999999</v>
      </c>
      <c r="S378" s="134">
        <f t="shared" si="26"/>
        <v>-0.53212765957446817</v>
      </c>
    </row>
    <row r="379" spans="1:19" x14ac:dyDescent="0.2">
      <c r="A379" s="132">
        <v>41925</v>
      </c>
      <c r="B379" s="130">
        <v>1886.76001</v>
      </c>
      <c r="C379" s="133">
        <f t="shared" si="27"/>
        <v>0.37089854933986416</v>
      </c>
      <c r="E379" s="132">
        <v>41947</v>
      </c>
      <c r="F379" s="130">
        <v>16880.380859000001</v>
      </c>
      <c r="G379" s="133">
        <f t="shared" si="24"/>
        <v>3.0092752343539302E-2</v>
      </c>
      <c r="I379" s="132">
        <v>41925</v>
      </c>
      <c r="J379" s="130">
        <v>9956.7998050000006</v>
      </c>
      <c r="K379" s="133">
        <f t="shared" si="25"/>
        <v>-0.28862759515644931</v>
      </c>
      <c r="Q379" s="132">
        <v>41925</v>
      </c>
      <c r="R379" s="130">
        <v>2.1989999999999998</v>
      </c>
      <c r="S379" s="134">
        <f t="shared" si="26"/>
        <v>-0.51638297872340422</v>
      </c>
    </row>
    <row r="380" spans="1:19" x14ac:dyDescent="0.2">
      <c r="A380" s="132">
        <v>41932</v>
      </c>
      <c r="B380" s="130">
        <v>1964.579956</v>
      </c>
      <c r="C380" s="133">
        <f t="shared" si="27"/>
        <v>0.40821037912968594</v>
      </c>
      <c r="E380" s="132">
        <v>41953</v>
      </c>
      <c r="F380" s="130">
        <v>17490.830077999999</v>
      </c>
      <c r="G380" s="133">
        <f t="shared" si="24"/>
        <v>2.2241078836967649E-2</v>
      </c>
      <c r="I380" s="132">
        <v>41932</v>
      </c>
      <c r="J380" s="130">
        <v>10339.299805000001</v>
      </c>
      <c r="K380" s="133">
        <f t="shared" si="25"/>
        <v>-0.27909841233662375</v>
      </c>
      <c r="Q380" s="132">
        <v>41932</v>
      </c>
      <c r="R380" s="130">
        <v>2.2730000000000001</v>
      </c>
      <c r="S380" s="134">
        <f t="shared" si="26"/>
        <v>-0.5031914893617021</v>
      </c>
    </row>
    <row r="381" spans="1:19" x14ac:dyDescent="0.2">
      <c r="A381" s="132">
        <v>41939</v>
      </c>
      <c r="B381" s="130">
        <v>2018.0500489999999</v>
      </c>
      <c r="C381" s="133">
        <f t="shared" si="27"/>
        <v>0.41788896511280138</v>
      </c>
      <c r="E381" s="132">
        <v>41960</v>
      </c>
      <c r="F381" s="130">
        <v>17357.509765999999</v>
      </c>
      <c r="G381" s="133">
        <f t="shared" si="24"/>
        <v>2.8268210201240301E-2</v>
      </c>
      <c r="I381" s="132">
        <v>41939</v>
      </c>
      <c r="J381" s="130">
        <v>10477.799805000001</v>
      </c>
      <c r="K381" s="133">
        <f t="shared" si="25"/>
        <v>-0.30328258389740848</v>
      </c>
      <c r="Q381" s="132">
        <v>41939</v>
      </c>
      <c r="R381" s="130">
        <v>2.335</v>
      </c>
      <c r="S381" s="134">
        <f t="shared" si="26"/>
        <v>-0.50808510638297877</v>
      </c>
    </row>
    <row r="382" spans="1:19" x14ac:dyDescent="0.2">
      <c r="A382" s="132">
        <v>41946</v>
      </c>
      <c r="B382" s="130">
        <v>2031.920044</v>
      </c>
      <c r="C382" s="133">
        <f t="shared" si="27"/>
        <v>0.42340157566278258</v>
      </c>
      <c r="E382" s="132">
        <v>41967</v>
      </c>
      <c r="F382" s="130">
        <v>17459.849609000001</v>
      </c>
      <c r="G382" s="133">
        <f t="shared" si="24"/>
        <v>5.5394442511394373E-2</v>
      </c>
      <c r="I382" s="132">
        <v>41946</v>
      </c>
      <c r="J382" s="130">
        <v>10126.299805000001</v>
      </c>
      <c r="K382" s="133">
        <f t="shared" si="25"/>
        <v>-0.30178955050115674</v>
      </c>
      <c r="Q382" s="132">
        <v>41946</v>
      </c>
      <c r="R382" s="130">
        <v>2.3119999999999998</v>
      </c>
      <c r="S382" s="134">
        <f t="shared" si="26"/>
        <v>-0.50638297872340432</v>
      </c>
    </row>
    <row r="383" spans="1:19" x14ac:dyDescent="0.2">
      <c r="A383" s="132">
        <v>41953</v>
      </c>
      <c r="B383" s="130">
        <v>2039.8199460000001</v>
      </c>
      <c r="C383" s="133">
        <f t="shared" si="27"/>
        <v>0.43992569400051929</v>
      </c>
      <c r="E383" s="132">
        <v>41974</v>
      </c>
      <c r="F383" s="130">
        <v>17920.449218999998</v>
      </c>
      <c r="G383" s="133">
        <f t="shared" si="24"/>
        <v>2.3069725982344837E-2</v>
      </c>
      <c r="I383" s="132">
        <v>41953</v>
      </c>
      <c r="J383" s="130">
        <v>10148</v>
      </c>
      <c r="K383" s="133">
        <f t="shared" si="25"/>
        <v>-0.27613989348281509</v>
      </c>
      <c r="Q383" s="132">
        <v>41953</v>
      </c>
      <c r="R383" s="130">
        <v>2.3199999999999998</v>
      </c>
      <c r="S383" s="134">
        <f t="shared" si="26"/>
        <v>-0.50744680851063828</v>
      </c>
    </row>
    <row r="384" spans="1:19" x14ac:dyDescent="0.2">
      <c r="A384" s="132">
        <v>41960</v>
      </c>
      <c r="B384" s="130">
        <v>2063.5</v>
      </c>
      <c r="C384" s="133">
        <f t="shared" si="27"/>
        <v>0.44275883345933098</v>
      </c>
      <c r="E384" s="132">
        <v>41981</v>
      </c>
      <c r="F384" s="130">
        <v>17371.580077999999</v>
      </c>
      <c r="G384" s="133">
        <f t="shared" si="24"/>
        <v>3.7782469326251365E-2</v>
      </c>
      <c r="I384" s="132">
        <v>41960</v>
      </c>
      <c r="J384" s="130">
        <v>10520.799805000001</v>
      </c>
      <c r="K384" s="133">
        <f t="shared" si="25"/>
        <v>-0.25894605591562592</v>
      </c>
      <c r="Q384" s="132">
        <v>41960</v>
      </c>
      <c r="R384" s="130">
        <v>2.3149999999999999</v>
      </c>
      <c r="S384" s="134">
        <f t="shared" si="26"/>
        <v>-0.53319148936170213</v>
      </c>
    </row>
    <row r="385" spans="1:19" x14ac:dyDescent="0.2">
      <c r="A385" s="132">
        <v>41967</v>
      </c>
      <c r="B385" s="130">
        <v>2067.5600589999999</v>
      </c>
      <c r="C385" s="133">
        <f t="shared" si="27"/>
        <v>0.44820875019586326</v>
      </c>
      <c r="E385" s="132">
        <v>41988</v>
      </c>
      <c r="F385" s="130">
        <v>17621.400390999999</v>
      </c>
      <c r="G385" s="133">
        <f t="shared" si="24"/>
        <v>4.9417462445857277E-2</v>
      </c>
      <c r="I385" s="132">
        <v>41967</v>
      </c>
      <c r="J385" s="130">
        <v>10770.700194999999</v>
      </c>
      <c r="K385" s="133">
        <f t="shared" si="25"/>
        <v>-0.25000169659015786</v>
      </c>
      <c r="Q385" s="132">
        <v>41967</v>
      </c>
      <c r="R385" s="130">
        <v>2.194</v>
      </c>
      <c r="S385" s="134">
        <f t="shared" si="26"/>
        <v>-0.50914893617021284</v>
      </c>
    </row>
    <row r="386" spans="1:19" x14ac:dyDescent="0.2">
      <c r="A386" s="132">
        <v>41974</v>
      </c>
      <c r="B386" s="130">
        <v>2075.3701169999999</v>
      </c>
      <c r="C386" s="133">
        <f t="shared" si="27"/>
        <v>0.39724078096017895</v>
      </c>
      <c r="E386" s="132">
        <v>41995</v>
      </c>
      <c r="F386" s="130">
        <v>17818.960938</v>
      </c>
      <c r="G386" s="133">
        <f t="shared" si="24"/>
        <v>2.7733454417964033E-2</v>
      </c>
      <c r="I386" s="132">
        <v>41974</v>
      </c>
      <c r="J386" s="130">
        <v>10900.700194999999</v>
      </c>
      <c r="K386" s="133">
        <f t="shared" si="25"/>
        <v>-0.30199595879328295</v>
      </c>
      <c r="Q386" s="132">
        <v>41974</v>
      </c>
      <c r="R386" s="130">
        <v>2.3069999999999999</v>
      </c>
      <c r="S386" s="134">
        <f t="shared" si="26"/>
        <v>-0.55255319148936166</v>
      </c>
    </row>
    <row r="387" spans="1:19" x14ac:dyDescent="0.2">
      <c r="A387" s="132">
        <v>41981</v>
      </c>
      <c r="B387" s="130">
        <v>2002.329956</v>
      </c>
      <c r="C387" s="133">
        <f t="shared" si="27"/>
        <v>0.44491494895539491</v>
      </c>
      <c r="E387" s="132">
        <v>42002</v>
      </c>
      <c r="F387" s="130">
        <v>17450.769531000002</v>
      </c>
      <c r="G387" s="133">
        <f t="shared" ref="G387:G450" si="28">(F388-$F$3)/$F$3</f>
        <v>1.2831148314501177E-2</v>
      </c>
      <c r="I387" s="132">
        <v>41981</v>
      </c>
      <c r="J387" s="130">
        <v>10145</v>
      </c>
      <c r="K387" s="133">
        <f t="shared" ref="K387:K450" si="29">(J388-$J$3)/$J$3</f>
        <v>-0.28695570147556893</v>
      </c>
      <c r="Q387" s="132">
        <v>41981</v>
      </c>
      <c r="R387" s="130">
        <v>2.1030000000000002</v>
      </c>
      <c r="S387" s="134">
        <f t="shared" ref="S387:S450" si="30">(R388-$R$3)/$R$3</f>
        <v>-0.53702127659574461</v>
      </c>
    </row>
    <row r="388" spans="1:19" x14ac:dyDescent="0.2">
      <c r="A388" s="132">
        <v>41988</v>
      </c>
      <c r="B388" s="130">
        <v>2070.6499020000001</v>
      </c>
      <c r="C388" s="133">
        <f t="shared" ref="C388:C451" si="31">(B389-$B$3)/$B$3</f>
        <v>0.45755930247442622</v>
      </c>
      <c r="E388" s="132">
        <v>42009</v>
      </c>
      <c r="F388" s="130">
        <v>17197.730468999998</v>
      </c>
      <c r="G388" s="133">
        <f t="shared" si="28"/>
        <v>-6.8139091405165575E-3</v>
      </c>
      <c r="I388" s="132">
        <v>41988</v>
      </c>
      <c r="J388" s="130">
        <v>10363.599609000001</v>
      </c>
      <c r="K388" s="133">
        <f t="shared" si="29"/>
        <v>-0.27882320128045546</v>
      </c>
      <c r="Q388" s="132">
        <v>41988</v>
      </c>
      <c r="R388" s="130">
        <v>2.1760000000000002</v>
      </c>
      <c r="S388" s="134">
        <f t="shared" si="30"/>
        <v>-0.52127659574468088</v>
      </c>
    </row>
    <row r="389" spans="1:19" x14ac:dyDescent="0.2">
      <c r="A389" s="132">
        <v>41995</v>
      </c>
      <c r="B389" s="130">
        <v>2088.7700199999999</v>
      </c>
      <c r="C389" s="133">
        <f t="shared" si="31"/>
        <v>0.4362272802692076</v>
      </c>
      <c r="E389" s="132">
        <v>42017</v>
      </c>
      <c r="F389" s="130">
        <v>16864.160156000002</v>
      </c>
      <c r="G389" s="133">
        <f t="shared" si="28"/>
        <v>3.1324795644840253E-2</v>
      </c>
      <c r="I389" s="132">
        <v>41995</v>
      </c>
      <c r="J389" s="130">
        <v>10481.799805000001</v>
      </c>
      <c r="K389" s="133">
        <f t="shared" si="29"/>
        <v>-0.2878363633699656</v>
      </c>
      <c r="Q389" s="132">
        <v>41995</v>
      </c>
      <c r="R389" s="130">
        <v>2.25</v>
      </c>
      <c r="S389" s="134">
        <f t="shared" si="30"/>
        <v>-0.54829787234042549</v>
      </c>
    </row>
    <row r="390" spans="1:19" x14ac:dyDescent="0.2">
      <c r="A390" s="132">
        <v>42002</v>
      </c>
      <c r="B390" s="130">
        <v>2058.1999510000001</v>
      </c>
      <c r="C390" s="133">
        <f t="shared" si="31"/>
        <v>0.42688371374112805</v>
      </c>
      <c r="E390" s="132">
        <v>42023</v>
      </c>
      <c r="F390" s="130">
        <v>17511.75</v>
      </c>
      <c r="G390" s="133">
        <f t="shared" si="28"/>
        <v>4.0903239223675843E-2</v>
      </c>
      <c r="I390" s="132">
        <v>42002</v>
      </c>
      <c r="J390" s="130">
        <v>10350.799805000001</v>
      </c>
      <c r="K390" s="133">
        <f t="shared" si="29"/>
        <v>-0.33130593627520127</v>
      </c>
      <c r="Q390" s="132">
        <v>42002</v>
      </c>
      <c r="R390" s="130">
        <v>2.1230000000000002</v>
      </c>
      <c r="S390" s="134">
        <f t="shared" si="30"/>
        <v>-0.58063829787234045</v>
      </c>
    </row>
    <row r="391" spans="1:19" x14ac:dyDescent="0.2">
      <c r="A391" s="132">
        <v>42009</v>
      </c>
      <c r="B391" s="130">
        <v>2044.8100589999999</v>
      </c>
      <c r="C391" s="133">
        <f t="shared" si="31"/>
        <v>0.40916637186104149</v>
      </c>
      <c r="E391" s="132">
        <v>42030</v>
      </c>
      <c r="F391" s="130">
        <v>17674.390625</v>
      </c>
      <c r="G391" s="133">
        <f t="shared" si="28"/>
        <v>3.9378454805371436E-2</v>
      </c>
      <c r="I391" s="132">
        <v>42009</v>
      </c>
      <c r="J391" s="130">
        <v>9719</v>
      </c>
      <c r="K391" s="133">
        <f t="shared" si="29"/>
        <v>-0.30929590515626504</v>
      </c>
      <c r="Q391" s="132">
        <v>42009</v>
      </c>
      <c r="R391" s="130">
        <v>1.9710000000000001</v>
      </c>
      <c r="S391" s="134">
        <f t="shared" si="30"/>
        <v>-0.61382978723404258</v>
      </c>
    </row>
    <row r="392" spans="1:19" x14ac:dyDescent="0.2">
      <c r="A392" s="132">
        <v>42016</v>
      </c>
      <c r="B392" s="130">
        <v>2019.420044</v>
      </c>
      <c r="C392" s="133">
        <f t="shared" si="31"/>
        <v>0.43177535031698216</v>
      </c>
      <c r="E392" s="132">
        <v>42037</v>
      </c>
      <c r="F392" s="130">
        <v>17648.5</v>
      </c>
      <c r="G392" s="133">
        <f t="shared" si="28"/>
        <v>5.4976898181761297E-2</v>
      </c>
      <c r="I392" s="132">
        <v>42016</v>
      </c>
      <c r="J392" s="130">
        <v>10038.900390999999</v>
      </c>
      <c r="K392" s="133">
        <f t="shared" si="29"/>
        <v>-0.27196355228892299</v>
      </c>
      <c r="Q392" s="132">
        <v>42016</v>
      </c>
      <c r="R392" s="130">
        <v>1.8149999999999999</v>
      </c>
      <c r="S392" s="134">
        <f t="shared" si="30"/>
        <v>-0.61340425531914888</v>
      </c>
    </row>
    <row r="393" spans="1:19" x14ac:dyDescent="0.2">
      <c r="A393" s="132">
        <v>42024</v>
      </c>
      <c r="B393" s="130">
        <v>2051.820068</v>
      </c>
      <c r="C393" s="133">
        <f t="shared" si="31"/>
        <v>0.39211889792819921</v>
      </c>
      <c r="E393" s="132">
        <v>42044</v>
      </c>
      <c r="F393" s="130">
        <v>17913.359375</v>
      </c>
      <c r="G393" s="133">
        <f t="shared" si="28"/>
        <v>7.9649741268837906E-2</v>
      </c>
      <c r="I393" s="132">
        <v>42023</v>
      </c>
      <c r="J393" s="130">
        <v>10581.5</v>
      </c>
      <c r="K393" s="133">
        <f t="shared" si="29"/>
        <v>-0.28422421825775734</v>
      </c>
      <c r="Q393" s="132">
        <v>42024</v>
      </c>
      <c r="R393" s="130">
        <v>1.8169999999999999</v>
      </c>
      <c r="S393" s="134">
        <f t="shared" si="30"/>
        <v>-0.64361702127659581</v>
      </c>
    </row>
    <row r="394" spans="1:19" x14ac:dyDescent="0.2">
      <c r="A394" s="132">
        <v>42030</v>
      </c>
      <c r="B394" s="130">
        <v>1994.98999</v>
      </c>
      <c r="C394" s="133">
        <f t="shared" si="31"/>
        <v>0.43432227985917238</v>
      </c>
      <c r="E394" s="132">
        <v>42051</v>
      </c>
      <c r="F394" s="130">
        <v>18332.300781000002</v>
      </c>
      <c r="G394" s="133">
        <f t="shared" si="28"/>
        <v>0.10707274058328289</v>
      </c>
      <c r="I394" s="132">
        <v>42030</v>
      </c>
      <c r="J394" s="130">
        <v>10403.299805000001</v>
      </c>
      <c r="K394" s="133">
        <f t="shared" si="29"/>
        <v>-0.27254152240875695</v>
      </c>
      <c r="Q394" s="132">
        <v>42030</v>
      </c>
      <c r="R394" s="130">
        <v>1.675</v>
      </c>
      <c r="S394" s="134">
        <f t="shared" si="30"/>
        <v>-0.58765957446808514</v>
      </c>
    </row>
    <row r="395" spans="1:19" x14ac:dyDescent="0.2">
      <c r="A395" s="132">
        <v>42037</v>
      </c>
      <c r="B395" s="130">
        <v>2055.469971</v>
      </c>
      <c r="C395" s="133">
        <f t="shared" si="31"/>
        <v>0.46329525886255979</v>
      </c>
      <c r="E395" s="132">
        <v>42058</v>
      </c>
      <c r="F395" s="130">
        <v>18797.939452999999</v>
      </c>
      <c r="G395" s="133">
        <f t="shared" si="28"/>
        <v>0.11726484778381741</v>
      </c>
      <c r="I395" s="132">
        <v>42037</v>
      </c>
      <c r="J395" s="130">
        <v>10573.099609000001</v>
      </c>
      <c r="K395" s="133">
        <f t="shared" si="29"/>
        <v>-0.26109271557027719</v>
      </c>
      <c r="Q395" s="132">
        <v>42037</v>
      </c>
      <c r="R395" s="130">
        <v>1.9379999999999999</v>
      </c>
      <c r="S395" s="134">
        <f t="shared" si="30"/>
        <v>-0.57000000000000006</v>
      </c>
    </row>
    <row r="396" spans="1:19" x14ac:dyDescent="0.2">
      <c r="A396" s="132">
        <v>42044</v>
      </c>
      <c r="B396" s="130">
        <v>2096.98999</v>
      </c>
      <c r="C396" s="133">
        <f t="shared" si="31"/>
        <v>0.47258311732767377</v>
      </c>
      <c r="E396" s="132">
        <v>42065</v>
      </c>
      <c r="F396" s="130">
        <v>18971</v>
      </c>
      <c r="G396" s="133">
        <f t="shared" si="28"/>
        <v>0.13394637580736737</v>
      </c>
      <c r="I396" s="132">
        <v>42044</v>
      </c>
      <c r="J396" s="130">
        <v>10739.5</v>
      </c>
      <c r="K396" s="133">
        <f t="shared" si="29"/>
        <v>-0.25147410257373592</v>
      </c>
      <c r="Q396" s="132">
        <v>42044</v>
      </c>
      <c r="R396" s="130">
        <v>2.0209999999999999</v>
      </c>
      <c r="S396" s="134">
        <f t="shared" si="30"/>
        <v>-0.54617021276595745</v>
      </c>
    </row>
    <row r="397" spans="1:19" x14ac:dyDescent="0.2">
      <c r="A397" s="132">
        <v>42052</v>
      </c>
      <c r="B397" s="130">
        <v>2110.3000489999999</v>
      </c>
      <c r="C397" s="133">
        <f t="shared" si="31"/>
        <v>0.46853579986629168</v>
      </c>
      <c r="E397" s="132">
        <v>42072</v>
      </c>
      <c r="F397" s="130">
        <v>19254.25</v>
      </c>
      <c r="G397" s="133">
        <f t="shared" si="28"/>
        <v>0.15196600107296229</v>
      </c>
      <c r="I397" s="132">
        <v>42051</v>
      </c>
      <c r="J397" s="130">
        <v>10879.299805000001</v>
      </c>
      <c r="K397" s="133">
        <f t="shared" si="29"/>
        <v>-0.23090207612515942</v>
      </c>
      <c r="Q397" s="132">
        <v>42052</v>
      </c>
      <c r="R397" s="130">
        <v>2.133</v>
      </c>
      <c r="S397" s="134">
        <f t="shared" si="30"/>
        <v>-0.57404255319148945</v>
      </c>
    </row>
    <row r="398" spans="1:19" x14ac:dyDescent="0.2">
      <c r="A398" s="132">
        <v>42058</v>
      </c>
      <c r="B398" s="130">
        <v>2104.5</v>
      </c>
      <c r="C398" s="133">
        <f t="shared" si="31"/>
        <v>0.44534068686928641</v>
      </c>
      <c r="E398" s="132">
        <v>42079</v>
      </c>
      <c r="F398" s="130">
        <v>19560.220702999999</v>
      </c>
      <c r="G398" s="133">
        <f t="shared" si="28"/>
        <v>0.13579449823918233</v>
      </c>
      <c r="I398" s="132">
        <v>42058</v>
      </c>
      <c r="J398" s="130">
        <v>11178.299805000001</v>
      </c>
      <c r="K398" s="133">
        <f t="shared" si="29"/>
        <v>-0.23684659461997393</v>
      </c>
      <c r="Q398" s="132">
        <v>42058</v>
      </c>
      <c r="R398" s="130">
        <v>2.0019999999999998</v>
      </c>
      <c r="S398" s="134">
        <f t="shared" si="30"/>
        <v>-0.52340425531914891</v>
      </c>
    </row>
    <row r="399" spans="1:19" x14ac:dyDescent="0.2">
      <c r="A399" s="132">
        <v>42065</v>
      </c>
      <c r="B399" s="130">
        <v>2071.26001</v>
      </c>
      <c r="C399" s="133">
        <f t="shared" si="31"/>
        <v>0.43287777026796631</v>
      </c>
      <c r="E399" s="132">
        <v>42086</v>
      </c>
      <c r="F399" s="130">
        <v>19285.630859000001</v>
      </c>
      <c r="G399" s="133">
        <f t="shared" si="28"/>
        <v>0.14459605634984823</v>
      </c>
      <c r="I399" s="132">
        <v>42065</v>
      </c>
      <c r="J399" s="130">
        <v>11091.900390999999</v>
      </c>
      <c r="K399" s="133">
        <f t="shared" si="29"/>
        <v>-0.24084407552923737</v>
      </c>
      <c r="Q399" s="132">
        <v>42065</v>
      </c>
      <c r="R399" s="130">
        <v>2.2400000000000002</v>
      </c>
      <c r="S399" s="134">
        <f t="shared" si="30"/>
        <v>-0.55063829787234042</v>
      </c>
    </row>
    <row r="400" spans="1:19" x14ac:dyDescent="0.2">
      <c r="A400" s="132">
        <v>42072</v>
      </c>
      <c r="B400" s="130">
        <v>2053.3999020000001</v>
      </c>
      <c r="C400" s="133">
        <f t="shared" si="31"/>
        <v>0.47104797510792951</v>
      </c>
      <c r="E400" s="132">
        <v>42093</v>
      </c>
      <c r="F400" s="130">
        <v>19435.080077999999</v>
      </c>
      <c r="G400" s="133">
        <f t="shared" si="28"/>
        <v>0.17242613259275011</v>
      </c>
      <c r="I400" s="132">
        <v>42072</v>
      </c>
      <c r="J400" s="130">
        <v>11033.799805000001</v>
      </c>
      <c r="K400" s="133">
        <f t="shared" si="29"/>
        <v>-0.21429998264715167</v>
      </c>
      <c r="Q400" s="132">
        <v>42072</v>
      </c>
      <c r="R400" s="130">
        <v>2.1120000000000001</v>
      </c>
      <c r="S400" s="134">
        <f t="shared" si="30"/>
        <v>-0.5893617021276597</v>
      </c>
    </row>
    <row r="401" spans="1:19" x14ac:dyDescent="0.2">
      <c r="A401" s="132">
        <v>42079</v>
      </c>
      <c r="B401" s="130">
        <v>2108.1000979999999</v>
      </c>
      <c r="C401" s="133">
        <f t="shared" si="31"/>
        <v>0.4381951454555193</v>
      </c>
      <c r="E401" s="132">
        <v>42100</v>
      </c>
      <c r="F401" s="130">
        <v>19907.630859000001</v>
      </c>
      <c r="G401" s="133">
        <f t="shared" si="28"/>
        <v>0.1574230636995485</v>
      </c>
      <c r="I401" s="132">
        <v>42079</v>
      </c>
      <c r="J401" s="130">
        <v>11419.599609000001</v>
      </c>
      <c r="K401" s="133">
        <f t="shared" si="29"/>
        <v>-0.21376326728386219</v>
      </c>
      <c r="Q401" s="132">
        <v>42079</v>
      </c>
      <c r="R401" s="130">
        <v>1.93</v>
      </c>
      <c r="S401" s="134">
        <f t="shared" si="30"/>
        <v>-0.585531914893617</v>
      </c>
    </row>
    <row r="402" spans="1:19" x14ac:dyDescent="0.2">
      <c r="A402" s="132">
        <v>42086</v>
      </c>
      <c r="B402" s="130">
        <v>2061.0200199999999</v>
      </c>
      <c r="C402" s="133">
        <f t="shared" si="31"/>
        <v>0.44234008059811547</v>
      </c>
      <c r="E402" s="132">
        <v>42107</v>
      </c>
      <c r="F402" s="130">
        <v>19652.880859000001</v>
      </c>
      <c r="G402" s="133">
        <f t="shared" si="28"/>
        <v>0.17904622293139574</v>
      </c>
      <c r="I402" s="132">
        <v>42086</v>
      </c>
      <c r="J402" s="130">
        <v>11427.400390999999</v>
      </c>
      <c r="K402" s="133">
        <f t="shared" si="29"/>
        <v>-0.19954864313465293</v>
      </c>
      <c r="Q402" s="132">
        <v>42086</v>
      </c>
      <c r="R402" s="130">
        <v>1.948</v>
      </c>
      <c r="S402" s="134">
        <f t="shared" si="30"/>
        <v>-0.59489361702127663</v>
      </c>
    </row>
    <row r="403" spans="1:19" x14ac:dyDescent="0.2">
      <c r="A403" s="132">
        <v>42093</v>
      </c>
      <c r="B403" s="130">
        <v>2066.959961</v>
      </c>
      <c r="C403" s="133">
        <f t="shared" si="31"/>
        <v>0.46683319083418823</v>
      </c>
      <c r="E403" s="132">
        <v>42114</v>
      </c>
      <c r="F403" s="130">
        <v>20020.039062</v>
      </c>
      <c r="G403" s="133">
        <f t="shared" si="28"/>
        <v>0.15028225073271556</v>
      </c>
      <c r="I403" s="132">
        <v>42093</v>
      </c>
      <c r="J403" s="130">
        <v>11634</v>
      </c>
      <c r="K403" s="133">
        <f t="shared" si="29"/>
        <v>-0.19161569785714214</v>
      </c>
      <c r="Q403" s="132">
        <v>42093</v>
      </c>
      <c r="R403" s="130">
        <v>1.9039999999999999</v>
      </c>
      <c r="S403" s="134">
        <f t="shared" si="30"/>
        <v>-0.58489361702127662</v>
      </c>
    </row>
    <row r="404" spans="1:19" x14ac:dyDescent="0.2">
      <c r="A404" s="132">
        <v>42100</v>
      </c>
      <c r="B404" s="130">
        <v>2102.0600589999999</v>
      </c>
      <c r="C404" s="133">
        <f t="shared" si="31"/>
        <v>0.45226288244490115</v>
      </c>
      <c r="E404" s="132">
        <v>42121</v>
      </c>
      <c r="F404" s="130">
        <v>19531.630859000001</v>
      </c>
      <c r="G404" s="133">
        <f t="shared" si="28"/>
        <v>0.14130447284696662</v>
      </c>
      <c r="I404" s="132">
        <v>42101</v>
      </c>
      <c r="J404" s="130">
        <v>11749.299805000001</v>
      </c>
      <c r="K404" s="133">
        <f t="shared" si="29"/>
        <v>-0.21844185523872239</v>
      </c>
      <c r="Q404" s="132">
        <v>42100</v>
      </c>
      <c r="R404" s="130">
        <v>1.9510000000000001</v>
      </c>
      <c r="S404" s="134">
        <f t="shared" si="30"/>
        <v>-0.6063829787234043</v>
      </c>
    </row>
    <row r="405" spans="1:19" x14ac:dyDescent="0.2">
      <c r="A405" s="132">
        <v>42107</v>
      </c>
      <c r="B405" s="130">
        <v>2081.179932</v>
      </c>
      <c r="C405" s="133">
        <f t="shared" si="31"/>
        <v>0.47773983909490858</v>
      </c>
      <c r="E405" s="132">
        <v>42129</v>
      </c>
      <c r="F405" s="130">
        <v>19379.189452999999</v>
      </c>
      <c r="G405" s="133">
        <f t="shared" si="28"/>
        <v>0.16213682847417579</v>
      </c>
      <c r="I405" s="132">
        <v>42107</v>
      </c>
      <c r="J405" s="130">
        <v>11359.400390999999</v>
      </c>
      <c r="K405" s="133">
        <f t="shared" si="29"/>
        <v>-0.20839665168858137</v>
      </c>
      <c r="Q405" s="132">
        <v>42107</v>
      </c>
      <c r="R405" s="130">
        <v>1.85</v>
      </c>
      <c r="S405" s="134">
        <f t="shared" si="30"/>
        <v>-0.59212765957446811</v>
      </c>
    </row>
    <row r="406" spans="1:19" x14ac:dyDescent="0.2">
      <c r="A406" s="132">
        <v>42114</v>
      </c>
      <c r="B406" s="130">
        <v>2117.6899410000001</v>
      </c>
      <c r="C406" s="133">
        <f t="shared" si="31"/>
        <v>0.47118051735471617</v>
      </c>
      <c r="E406" s="132">
        <v>42135</v>
      </c>
      <c r="F406" s="130">
        <v>19732.919922000001</v>
      </c>
      <c r="G406" s="133">
        <f t="shared" si="28"/>
        <v>0.193438043770607</v>
      </c>
      <c r="I406" s="132">
        <v>42114</v>
      </c>
      <c r="J406" s="130">
        <v>11505.400390999999</v>
      </c>
      <c r="K406" s="133">
        <f t="shared" si="29"/>
        <v>-0.21668053138112631</v>
      </c>
      <c r="Q406" s="132">
        <v>42114</v>
      </c>
      <c r="R406" s="130">
        <v>1.917</v>
      </c>
      <c r="S406" s="134">
        <f t="shared" si="30"/>
        <v>-0.54957446808510635</v>
      </c>
    </row>
    <row r="407" spans="1:19" x14ac:dyDescent="0.2">
      <c r="A407" s="132">
        <v>42121</v>
      </c>
      <c r="B407" s="130">
        <v>2108.290039</v>
      </c>
      <c r="C407" s="133">
        <f t="shared" si="31"/>
        <v>0.47663043478905587</v>
      </c>
      <c r="E407" s="132">
        <v>42142</v>
      </c>
      <c r="F407" s="130">
        <v>20264.410156000002</v>
      </c>
      <c r="G407" s="133">
        <f t="shared" si="28"/>
        <v>0.21103184289475302</v>
      </c>
      <c r="I407" s="132">
        <v>42121</v>
      </c>
      <c r="J407" s="130">
        <v>11385</v>
      </c>
      <c r="K407" s="133">
        <f t="shared" si="29"/>
        <v>-0.21394904823211749</v>
      </c>
      <c r="Q407" s="132">
        <v>42121</v>
      </c>
      <c r="R407" s="130">
        <v>2.117</v>
      </c>
      <c r="S407" s="134">
        <f t="shared" si="30"/>
        <v>-0.54255319148936176</v>
      </c>
    </row>
    <row r="408" spans="1:19" x14ac:dyDescent="0.2">
      <c r="A408" s="132">
        <v>42128</v>
      </c>
      <c r="B408" s="130">
        <v>2116.1000979999999</v>
      </c>
      <c r="C408" s="133">
        <f t="shared" si="31"/>
        <v>0.48125681590850911</v>
      </c>
      <c r="E408" s="132">
        <v>42149</v>
      </c>
      <c r="F408" s="130">
        <v>20563.150390999999</v>
      </c>
      <c r="G408" s="133">
        <f t="shared" si="28"/>
        <v>0.20501000268148564</v>
      </c>
      <c r="I408" s="132">
        <v>42128</v>
      </c>
      <c r="J408" s="130">
        <v>11424.700194999999</v>
      </c>
      <c r="K408" s="133">
        <f t="shared" si="29"/>
        <v>-0.22133849192331284</v>
      </c>
      <c r="Q408" s="132">
        <v>42128</v>
      </c>
      <c r="R408" s="130">
        <v>2.15</v>
      </c>
      <c r="S408" s="134">
        <f t="shared" si="30"/>
        <v>-0.544468085106383</v>
      </c>
    </row>
    <row r="409" spans="1:19" x14ac:dyDescent="0.2">
      <c r="A409" s="132">
        <v>42135</v>
      </c>
      <c r="B409" s="130">
        <v>2122.7299800000001</v>
      </c>
      <c r="C409" s="133">
        <f t="shared" si="31"/>
        <v>0.4835805698775672</v>
      </c>
      <c r="E409" s="132">
        <v>42156</v>
      </c>
      <c r="F409" s="130">
        <v>20460.900390999999</v>
      </c>
      <c r="G409" s="133">
        <f t="shared" si="28"/>
        <v>0.2018403466901503</v>
      </c>
      <c r="I409" s="132">
        <v>42135</v>
      </c>
      <c r="J409" s="130">
        <v>11317.299805000001</v>
      </c>
      <c r="K409" s="133">
        <f t="shared" si="29"/>
        <v>-0.20503909028867051</v>
      </c>
      <c r="Q409" s="132">
        <v>42135</v>
      </c>
      <c r="R409" s="130">
        <v>2.141</v>
      </c>
      <c r="S409" s="134">
        <f t="shared" si="30"/>
        <v>-0.52872340425531916</v>
      </c>
    </row>
    <row r="410" spans="1:19" x14ac:dyDescent="0.2">
      <c r="A410" s="132">
        <v>42142</v>
      </c>
      <c r="B410" s="130">
        <v>2126.0600589999999</v>
      </c>
      <c r="C410" s="133">
        <f t="shared" si="31"/>
        <v>0.47055238876070032</v>
      </c>
      <c r="E410" s="132">
        <v>42163</v>
      </c>
      <c r="F410" s="130">
        <v>20407.080077999999</v>
      </c>
      <c r="G410" s="133">
        <f t="shared" si="28"/>
        <v>0.18812763924907364</v>
      </c>
      <c r="I410" s="132">
        <v>42142</v>
      </c>
      <c r="J410" s="130">
        <v>11554.200194999999</v>
      </c>
      <c r="K410" s="133">
        <f t="shared" si="29"/>
        <v>-0.22819814098364813</v>
      </c>
      <c r="Q410" s="132">
        <v>42142</v>
      </c>
      <c r="R410" s="130">
        <v>2.2149999999999999</v>
      </c>
      <c r="S410" s="134">
        <f t="shared" si="30"/>
        <v>-0.55425531914893611</v>
      </c>
    </row>
    <row r="411" spans="1:19" x14ac:dyDescent="0.2">
      <c r="A411" s="132">
        <v>42150</v>
      </c>
      <c r="B411" s="130">
        <v>2107.389893</v>
      </c>
      <c r="C411" s="133">
        <f t="shared" si="31"/>
        <v>0.46039244123543049</v>
      </c>
      <c r="E411" s="132">
        <v>42170</v>
      </c>
      <c r="F411" s="130">
        <v>20174.240234000001</v>
      </c>
      <c r="G411" s="133">
        <f t="shared" si="28"/>
        <v>0.21945358519790445</v>
      </c>
      <c r="I411" s="132">
        <v>42149</v>
      </c>
      <c r="J411" s="130">
        <v>11217.599609000001</v>
      </c>
      <c r="K411" s="133">
        <f t="shared" si="29"/>
        <v>-0.23890382416671227</v>
      </c>
      <c r="Q411" s="132">
        <v>42150</v>
      </c>
      <c r="R411" s="130">
        <v>2.0950000000000002</v>
      </c>
      <c r="S411" s="134">
        <f t="shared" si="30"/>
        <v>-0.48893617021276597</v>
      </c>
    </row>
    <row r="412" spans="1:19" x14ac:dyDescent="0.2">
      <c r="A412" s="132">
        <v>42156</v>
      </c>
      <c r="B412" s="130">
        <v>2092.830078</v>
      </c>
      <c r="C412" s="133">
        <f t="shared" si="31"/>
        <v>0.46128565502082708</v>
      </c>
      <c r="E412" s="132">
        <v>42177</v>
      </c>
      <c r="F412" s="130">
        <v>20706.150390999999</v>
      </c>
      <c r="G412" s="133">
        <f t="shared" si="28"/>
        <v>0.20965601707169615</v>
      </c>
      <c r="I412" s="132">
        <v>42156</v>
      </c>
      <c r="J412" s="130">
        <v>11062</v>
      </c>
      <c r="K412" s="133">
        <f t="shared" si="29"/>
        <v>-0.24107111123403721</v>
      </c>
      <c r="Q412" s="132">
        <v>42156</v>
      </c>
      <c r="R412" s="130">
        <v>2.4020000000000001</v>
      </c>
      <c r="S412" s="134">
        <f t="shared" si="30"/>
        <v>-0.49255319148936177</v>
      </c>
    </row>
    <row r="413" spans="1:19" x14ac:dyDescent="0.2">
      <c r="A413" s="132">
        <v>42163</v>
      </c>
      <c r="B413" s="130">
        <v>2094.110107</v>
      </c>
      <c r="C413" s="133">
        <f t="shared" si="31"/>
        <v>0.47236675584439003</v>
      </c>
      <c r="E413" s="132">
        <v>42184</v>
      </c>
      <c r="F413" s="130">
        <v>20539.789062</v>
      </c>
      <c r="G413" s="133">
        <f t="shared" si="28"/>
        <v>0.16489952249678153</v>
      </c>
      <c r="I413" s="132">
        <v>42163</v>
      </c>
      <c r="J413" s="130">
        <v>11030.5</v>
      </c>
      <c r="K413" s="133">
        <f t="shared" si="29"/>
        <v>-0.2470019229110019</v>
      </c>
      <c r="Q413" s="132">
        <v>42163</v>
      </c>
      <c r="R413" s="130">
        <v>2.3849999999999998</v>
      </c>
      <c r="S413" s="134">
        <f t="shared" si="30"/>
        <v>-0.51765957446808519</v>
      </c>
    </row>
    <row r="414" spans="1:19" x14ac:dyDescent="0.2">
      <c r="A414" s="132">
        <v>42170</v>
      </c>
      <c r="B414" s="130">
        <v>2109.98999</v>
      </c>
      <c r="C414" s="133">
        <f t="shared" si="31"/>
        <v>0.46643539243319332</v>
      </c>
      <c r="E414" s="132">
        <v>42191</v>
      </c>
      <c r="F414" s="130">
        <v>19779.830077999999</v>
      </c>
      <c r="G414" s="133">
        <f t="shared" si="28"/>
        <v>0.21620088046223887</v>
      </c>
      <c r="I414" s="132">
        <v>42170</v>
      </c>
      <c r="J414" s="130">
        <v>10944.299805000001</v>
      </c>
      <c r="K414" s="133">
        <f t="shared" si="29"/>
        <v>-0.21755433990099943</v>
      </c>
      <c r="Q414" s="132">
        <v>42170</v>
      </c>
      <c r="R414" s="130">
        <v>2.2669999999999999</v>
      </c>
      <c r="S414" s="134">
        <f t="shared" si="30"/>
        <v>-0.47319148936170213</v>
      </c>
    </row>
    <row r="415" spans="1:19" x14ac:dyDescent="0.2">
      <c r="A415" s="132">
        <v>42177</v>
      </c>
      <c r="B415" s="130">
        <v>2101.48999</v>
      </c>
      <c r="C415" s="133">
        <f t="shared" si="31"/>
        <v>0.44919259730760536</v>
      </c>
      <c r="E415" s="132">
        <v>42198</v>
      </c>
      <c r="F415" s="130">
        <v>20650.919922000001</v>
      </c>
      <c r="G415" s="133">
        <f t="shared" si="28"/>
        <v>0.20993518516698559</v>
      </c>
      <c r="I415" s="132">
        <v>42177</v>
      </c>
      <c r="J415" s="130">
        <v>11372.299805000001</v>
      </c>
      <c r="K415" s="133">
        <f t="shared" si="29"/>
        <v>-0.25831997759592107</v>
      </c>
      <c r="Q415" s="132">
        <v>42177</v>
      </c>
      <c r="R415" s="130">
        <v>2.476</v>
      </c>
      <c r="S415" s="134">
        <f t="shared" si="30"/>
        <v>-0.49085106382978727</v>
      </c>
    </row>
    <row r="416" spans="1:19" x14ac:dyDescent="0.2">
      <c r="A416" s="132">
        <v>42184</v>
      </c>
      <c r="B416" s="130">
        <v>2076.780029</v>
      </c>
      <c r="C416" s="133">
        <f t="shared" si="31"/>
        <v>0.44908100952103924</v>
      </c>
      <c r="E416" s="132">
        <v>42206</v>
      </c>
      <c r="F416" s="130">
        <v>20544.529297000001</v>
      </c>
      <c r="G416" s="133">
        <f t="shared" si="28"/>
        <v>0.21233278670778161</v>
      </c>
      <c r="I416" s="132">
        <v>42184</v>
      </c>
      <c r="J416" s="130">
        <v>10779.799805000001</v>
      </c>
      <c r="K416" s="133">
        <f t="shared" si="29"/>
        <v>-0.24068584265728235</v>
      </c>
      <c r="Q416" s="132">
        <v>42184</v>
      </c>
      <c r="R416" s="130">
        <v>2.3929999999999998</v>
      </c>
      <c r="S416" s="134">
        <f t="shared" si="30"/>
        <v>-0.48574468085106387</v>
      </c>
    </row>
    <row r="417" spans="1:19" x14ac:dyDescent="0.2">
      <c r="A417" s="132">
        <v>42191</v>
      </c>
      <c r="B417" s="130">
        <v>2076.6201169999999</v>
      </c>
      <c r="C417" s="133">
        <f t="shared" si="31"/>
        <v>0.48398518236841054</v>
      </c>
      <c r="E417" s="132">
        <v>42212</v>
      </c>
      <c r="F417" s="130">
        <v>20585.240234000001</v>
      </c>
      <c r="G417" s="133">
        <f t="shared" si="28"/>
        <v>0.22053782009016201</v>
      </c>
      <c r="I417" s="132">
        <v>42191</v>
      </c>
      <c r="J417" s="130">
        <v>11036.099609000001</v>
      </c>
      <c r="K417" s="133">
        <f t="shared" si="29"/>
        <v>-0.21009609344576205</v>
      </c>
      <c r="Q417" s="132">
        <v>42191</v>
      </c>
      <c r="R417" s="130">
        <v>2.4169999999999998</v>
      </c>
      <c r="S417" s="134">
        <f t="shared" si="30"/>
        <v>-0.50021276595744679</v>
      </c>
    </row>
    <row r="418" spans="1:19" x14ac:dyDescent="0.2">
      <c r="A418" s="132">
        <v>42198</v>
      </c>
      <c r="B418" s="130">
        <v>2126.639893</v>
      </c>
      <c r="C418" s="133">
        <f t="shared" si="31"/>
        <v>0.45119521609666202</v>
      </c>
      <c r="E418" s="132">
        <v>42219</v>
      </c>
      <c r="F418" s="130">
        <v>20724.560547000001</v>
      </c>
      <c r="G418" s="133">
        <f t="shared" si="28"/>
        <v>0.20845813653860124</v>
      </c>
      <c r="I418" s="132">
        <v>42198</v>
      </c>
      <c r="J418" s="130">
        <v>11480.700194999999</v>
      </c>
      <c r="K418" s="133">
        <f t="shared" si="29"/>
        <v>-0.22188891403564934</v>
      </c>
      <c r="Q418" s="132">
        <v>42198</v>
      </c>
      <c r="R418" s="130">
        <v>2.3490000000000002</v>
      </c>
      <c r="S418" s="134">
        <f t="shared" si="30"/>
        <v>-0.51680851063829791</v>
      </c>
    </row>
    <row r="419" spans="1:19" x14ac:dyDescent="0.2">
      <c r="A419" s="132">
        <v>42205</v>
      </c>
      <c r="B419" s="130">
        <v>2079.6499020000001</v>
      </c>
      <c r="C419" s="133">
        <f t="shared" si="31"/>
        <v>0.46807530834965516</v>
      </c>
      <c r="E419" s="132">
        <v>42226</v>
      </c>
      <c r="F419" s="130">
        <v>20519.449218999998</v>
      </c>
      <c r="G419" s="133">
        <f t="shared" si="28"/>
        <v>0.14464022632696269</v>
      </c>
      <c r="I419" s="132">
        <v>42205</v>
      </c>
      <c r="J419" s="130">
        <v>11309.299805000001</v>
      </c>
      <c r="K419" s="133">
        <f t="shared" si="29"/>
        <v>-0.23073692265838058</v>
      </c>
      <c r="Q419" s="132">
        <v>42205</v>
      </c>
      <c r="R419" s="130">
        <v>2.2709999999999999</v>
      </c>
      <c r="S419" s="134">
        <f t="shared" si="30"/>
        <v>-0.5308510638297872</v>
      </c>
    </row>
    <row r="420" spans="1:19" x14ac:dyDescent="0.2">
      <c r="A420" s="132">
        <v>42212</v>
      </c>
      <c r="B420" s="130">
        <v>2103.8400879999999</v>
      </c>
      <c r="C420" s="133">
        <f t="shared" si="31"/>
        <v>0.44974389241560747</v>
      </c>
      <c r="E420" s="132">
        <v>42233</v>
      </c>
      <c r="F420" s="130">
        <v>19435.830077999999</v>
      </c>
      <c r="G420" s="133">
        <f t="shared" si="28"/>
        <v>0.12700110698060477</v>
      </c>
      <c r="I420" s="132">
        <v>42212</v>
      </c>
      <c r="J420" s="130">
        <v>11180.700194999999</v>
      </c>
      <c r="K420" s="133">
        <f t="shared" si="29"/>
        <v>-0.23090892956848574</v>
      </c>
      <c r="Q420" s="132">
        <v>42212</v>
      </c>
      <c r="R420" s="130">
        <v>2.2050000000000001</v>
      </c>
      <c r="S420" s="134">
        <f t="shared" si="30"/>
        <v>-0.53723404255319152</v>
      </c>
    </row>
    <row r="421" spans="1:19" x14ac:dyDescent="0.2">
      <c r="A421" s="132">
        <v>42219</v>
      </c>
      <c r="B421" s="130">
        <v>2077.570068</v>
      </c>
      <c r="C421" s="133">
        <f t="shared" si="31"/>
        <v>0.45949224239735798</v>
      </c>
      <c r="E421" s="132">
        <v>42240</v>
      </c>
      <c r="F421" s="130">
        <v>19136.320312</v>
      </c>
      <c r="G421" s="133">
        <f t="shared" si="28"/>
        <v>4.7839075875738914E-2</v>
      </c>
      <c r="I421" s="132">
        <v>42219</v>
      </c>
      <c r="J421" s="130">
        <v>11178.200194999999</v>
      </c>
      <c r="K421" s="133">
        <f t="shared" si="29"/>
        <v>-0.25147410257373592</v>
      </c>
      <c r="Q421" s="132">
        <v>42219</v>
      </c>
      <c r="R421" s="130">
        <v>2.1749999999999998</v>
      </c>
      <c r="S421" s="134">
        <f t="shared" si="30"/>
        <v>-0.53276595744680844</v>
      </c>
    </row>
    <row r="422" spans="1:19" x14ac:dyDescent="0.2">
      <c r="A422" s="132">
        <v>42226</v>
      </c>
      <c r="B422" s="130">
        <v>2091.540039</v>
      </c>
      <c r="C422" s="133">
        <f t="shared" si="31"/>
        <v>0.37530175558399265</v>
      </c>
      <c r="E422" s="132">
        <v>42247</v>
      </c>
      <c r="F422" s="130">
        <v>17792.160156000002</v>
      </c>
      <c r="G422" s="133">
        <f t="shared" si="28"/>
        <v>7.5640280619226216E-2</v>
      </c>
      <c r="I422" s="132">
        <v>42226</v>
      </c>
      <c r="J422" s="130">
        <v>10879.299805000001</v>
      </c>
      <c r="K422" s="133">
        <f t="shared" si="29"/>
        <v>-0.29327863517261477</v>
      </c>
      <c r="Q422" s="132">
        <v>42226</v>
      </c>
      <c r="R422" s="130">
        <v>2.1960000000000002</v>
      </c>
      <c r="S422" s="134">
        <f t="shared" si="30"/>
        <v>-0.56297872340425537</v>
      </c>
    </row>
    <row r="423" spans="1:19" x14ac:dyDescent="0.2">
      <c r="A423" s="132">
        <v>42233</v>
      </c>
      <c r="B423" s="130">
        <v>1970.8900149999999</v>
      </c>
      <c r="C423" s="133">
        <f t="shared" si="31"/>
        <v>0.3878483197611749</v>
      </c>
      <c r="E423" s="132">
        <v>42254</v>
      </c>
      <c r="F423" s="130">
        <v>18264.220702999999</v>
      </c>
      <c r="G423" s="133">
        <f t="shared" si="28"/>
        <v>6.4214404779191533E-2</v>
      </c>
      <c r="I423" s="132">
        <v>42233</v>
      </c>
      <c r="J423" s="130">
        <v>10271.700194999999</v>
      </c>
      <c r="K423" s="133">
        <f t="shared" si="29"/>
        <v>-0.2876918372470576</v>
      </c>
      <c r="Q423" s="132">
        <v>42233</v>
      </c>
      <c r="R423" s="130">
        <v>2.0539999999999998</v>
      </c>
      <c r="S423" s="134">
        <f t="shared" si="30"/>
        <v>-0.53489361702127658</v>
      </c>
    </row>
    <row r="424" spans="1:19" x14ac:dyDescent="0.2">
      <c r="A424" s="132">
        <v>42240</v>
      </c>
      <c r="B424" s="130">
        <v>1988.869995</v>
      </c>
      <c r="C424" s="133">
        <f t="shared" si="31"/>
        <v>0.3406416283352714</v>
      </c>
      <c r="E424" s="132">
        <v>42261</v>
      </c>
      <c r="F424" s="130">
        <v>18070.210938</v>
      </c>
      <c r="G424" s="133">
        <f t="shared" si="28"/>
        <v>5.3042276211430595E-2</v>
      </c>
      <c r="I424" s="132">
        <v>42240</v>
      </c>
      <c r="J424" s="130">
        <v>10352.900390999999</v>
      </c>
      <c r="K424" s="133">
        <f t="shared" si="29"/>
        <v>-0.32423302554821626</v>
      </c>
      <c r="Q424" s="132">
        <v>42240</v>
      </c>
      <c r="R424" s="130">
        <v>2.1859999999999999</v>
      </c>
      <c r="S424" s="134">
        <f t="shared" si="30"/>
        <v>-0.54723404255319152</v>
      </c>
    </row>
    <row r="425" spans="1:19" x14ac:dyDescent="0.2">
      <c r="A425" s="132">
        <v>42247</v>
      </c>
      <c r="B425" s="130">
        <v>1921.219971</v>
      </c>
      <c r="C425" s="133">
        <f t="shared" si="31"/>
        <v>0.36843535390166093</v>
      </c>
      <c r="E425" s="132">
        <v>42271</v>
      </c>
      <c r="F425" s="130">
        <v>17880.509765999999</v>
      </c>
      <c r="G425" s="133">
        <f t="shared" si="28"/>
        <v>4.389149918975703E-2</v>
      </c>
      <c r="I425" s="132">
        <v>42247</v>
      </c>
      <c r="J425" s="130">
        <v>9821.7998050000006</v>
      </c>
      <c r="K425" s="133">
        <f t="shared" si="29"/>
        <v>-0.33000553713292563</v>
      </c>
      <c r="Q425" s="132">
        <v>42247</v>
      </c>
      <c r="R425" s="130">
        <v>2.1280000000000001</v>
      </c>
      <c r="S425" s="134">
        <f t="shared" si="30"/>
        <v>-0.53553191489361707</v>
      </c>
    </row>
    <row r="426" spans="1:19" x14ac:dyDescent="0.2">
      <c r="A426" s="132">
        <v>42255</v>
      </c>
      <c r="B426" s="130">
        <v>1961.0500489999999</v>
      </c>
      <c r="C426" s="133">
        <f t="shared" si="31"/>
        <v>0.36632796141588658</v>
      </c>
      <c r="E426" s="132">
        <v>42275</v>
      </c>
      <c r="F426" s="130">
        <v>17725.130859000001</v>
      </c>
      <c r="G426" s="133">
        <f t="shared" si="28"/>
        <v>8.591417130037339E-2</v>
      </c>
      <c r="I426" s="132">
        <v>42254</v>
      </c>
      <c r="J426" s="130">
        <v>9737.9003909999992</v>
      </c>
      <c r="K426" s="133">
        <f t="shared" si="29"/>
        <v>-0.32248540850847002</v>
      </c>
      <c r="Q426" s="132">
        <v>42255</v>
      </c>
      <c r="R426" s="130">
        <v>2.1829999999999998</v>
      </c>
      <c r="S426" s="134">
        <f t="shared" si="30"/>
        <v>-0.54680851063829794</v>
      </c>
    </row>
    <row r="427" spans="1:19" x14ac:dyDescent="0.2">
      <c r="A427" s="132">
        <v>42261</v>
      </c>
      <c r="B427" s="130">
        <v>1958.030029</v>
      </c>
      <c r="C427" s="133">
        <f t="shared" si="31"/>
        <v>0.34770343634285888</v>
      </c>
      <c r="E427" s="132">
        <v>42282</v>
      </c>
      <c r="F427" s="130">
        <v>18438.669922000001</v>
      </c>
      <c r="G427" s="133">
        <f t="shared" si="28"/>
        <v>7.7264562504658657E-2</v>
      </c>
      <c r="I427" s="132">
        <v>42261</v>
      </c>
      <c r="J427" s="130">
        <v>9847.2001949999994</v>
      </c>
      <c r="K427" s="133">
        <f t="shared" si="29"/>
        <v>-0.3450320877015926</v>
      </c>
      <c r="Q427" s="132">
        <v>42261</v>
      </c>
      <c r="R427" s="130">
        <v>2.13</v>
      </c>
      <c r="S427" s="134">
        <f t="shared" si="30"/>
        <v>-0.53872340425531917</v>
      </c>
    </row>
    <row r="428" spans="1:19" x14ac:dyDescent="0.2">
      <c r="A428" s="132">
        <v>42268</v>
      </c>
      <c r="B428" s="130">
        <v>1931.339966</v>
      </c>
      <c r="C428" s="133">
        <f t="shared" si="31"/>
        <v>0.36167355495321929</v>
      </c>
      <c r="E428" s="132">
        <v>42290</v>
      </c>
      <c r="F428" s="130">
        <v>18291.800781000002</v>
      </c>
      <c r="G428" s="133">
        <f t="shared" si="28"/>
        <v>0.10868413955872362</v>
      </c>
      <c r="I428" s="132">
        <v>42268</v>
      </c>
      <c r="J428" s="130">
        <v>9519.5</v>
      </c>
      <c r="K428" s="133">
        <f t="shared" si="29"/>
        <v>-0.33924580214753591</v>
      </c>
      <c r="Q428" s="132">
        <v>42268</v>
      </c>
      <c r="R428" s="130">
        <v>2.1680000000000001</v>
      </c>
      <c r="S428" s="134">
        <f t="shared" si="30"/>
        <v>-0.57680851063829797</v>
      </c>
    </row>
    <row r="429" spans="1:19" x14ac:dyDescent="0.2">
      <c r="A429" s="132">
        <v>42275</v>
      </c>
      <c r="B429" s="130">
        <v>1951.3599850000001</v>
      </c>
      <c r="C429" s="133">
        <f t="shared" si="31"/>
        <v>0.40600528383018736</v>
      </c>
      <c r="E429" s="132">
        <v>42296</v>
      </c>
      <c r="F429" s="130">
        <v>18825.300781000002</v>
      </c>
      <c r="G429" s="133">
        <f t="shared" si="28"/>
        <v>0.12386676400257295</v>
      </c>
      <c r="I429" s="132">
        <v>42275</v>
      </c>
      <c r="J429" s="130">
        <v>9603.5996090000008</v>
      </c>
      <c r="K429" s="133">
        <f t="shared" si="29"/>
        <v>-0.29067105073384025</v>
      </c>
      <c r="Q429" s="132">
        <v>42275</v>
      </c>
      <c r="R429" s="130">
        <v>1.9890000000000001</v>
      </c>
      <c r="S429" s="134">
        <f t="shared" si="30"/>
        <v>-0.55340425531914894</v>
      </c>
    </row>
    <row r="430" spans="1:19" x14ac:dyDescent="0.2">
      <c r="A430" s="132">
        <v>42282</v>
      </c>
      <c r="B430" s="130">
        <v>2014.8900149999999</v>
      </c>
      <c r="C430" s="133">
        <f t="shared" si="31"/>
        <v>0.41871931481972885</v>
      </c>
      <c r="E430" s="132">
        <v>42303</v>
      </c>
      <c r="F430" s="130">
        <v>19083.099609000001</v>
      </c>
      <c r="G430" s="133">
        <f t="shared" si="28"/>
        <v>0.13461479176708441</v>
      </c>
      <c r="I430" s="132">
        <v>42282</v>
      </c>
      <c r="J430" s="130">
        <v>10309.599609000001</v>
      </c>
      <c r="K430" s="133">
        <f t="shared" si="29"/>
        <v>-0.29604451970364459</v>
      </c>
      <c r="Q430" s="132">
        <v>42282</v>
      </c>
      <c r="R430" s="130">
        <v>2.0990000000000002</v>
      </c>
      <c r="S430" s="134">
        <f t="shared" si="30"/>
        <v>-0.56957446808510637</v>
      </c>
    </row>
    <row r="431" spans="1:19" x14ac:dyDescent="0.2">
      <c r="A431" s="132">
        <v>42289</v>
      </c>
      <c r="B431" s="130">
        <v>2033.1099850000001</v>
      </c>
      <c r="C431" s="133">
        <f t="shared" si="31"/>
        <v>0.44805508252602849</v>
      </c>
      <c r="E431" s="132">
        <v>42310</v>
      </c>
      <c r="F431" s="130">
        <v>19265.599609000001</v>
      </c>
      <c r="G431" s="133">
        <f t="shared" si="28"/>
        <v>0.15412676413876378</v>
      </c>
      <c r="I431" s="132">
        <v>42289</v>
      </c>
      <c r="J431" s="130">
        <v>10231.5</v>
      </c>
      <c r="K431" s="133">
        <f t="shared" si="29"/>
        <v>-0.27920161648268682</v>
      </c>
      <c r="Q431" s="132">
        <v>42289</v>
      </c>
      <c r="R431" s="130">
        <v>2.0230000000000001</v>
      </c>
      <c r="S431" s="134">
        <f t="shared" si="30"/>
        <v>-0.55680851063829784</v>
      </c>
    </row>
    <row r="432" spans="1:19" x14ac:dyDescent="0.2">
      <c r="A432" s="132">
        <v>42296</v>
      </c>
      <c r="B432" s="130">
        <v>2075.1499020000001</v>
      </c>
      <c r="C432" s="133">
        <f t="shared" si="31"/>
        <v>0.45099299498375045</v>
      </c>
      <c r="E432" s="132">
        <v>42317</v>
      </c>
      <c r="F432" s="130">
        <v>19596.910156000002</v>
      </c>
      <c r="G432" s="133">
        <f t="shared" si="28"/>
        <v>0.17078770253360834</v>
      </c>
      <c r="I432" s="132">
        <v>42296</v>
      </c>
      <c r="J432" s="130">
        <v>10476.299805000001</v>
      </c>
      <c r="K432" s="133">
        <f t="shared" si="29"/>
        <v>-0.28715518917287125</v>
      </c>
      <c r="Q432" s="132">
        <v>42296</v>
      </c>
      <c r="R432" s="130">
        <v>2.0830000000000002</v>
      </c>
      <c r="S432" s="134">
        <f t="shared" si="30"/>
        <v>-0.54234042553191497</v>
      </c>
    </row>
    <row r="433" spans="1:19" x14ac:dyDescent="0.2">
      <c r="A433" s="132">
        <v>42303</v>
      </c>
      <c r="B433" s="130">
        <v>2079.360107</v>
      </c>
      <c r="C433" s="133">
        <f t="shared" si="31"/>
        <v>0.46483738613497999</v>
      </c>
      <c r="E433" s="132">
        <v>42324</v>
      </c>
      <c r="F433" s="130">
        <v>19879.810547000001</v>
      </c>
      <c r="G433" s="133">
        <f t="shared" si="28"/>
        <v>0.17103086744497842</v>
      </c>
      <c r="I433" s="132">
        <v>42303</v>
      </c>
      <c r="J433" s="130">
        <v>10360.700194999999</v>
      </c>
      <c r="K433" s="133">
        <f t="shared" si="29"/>
        <v>-0.28079093349898054</v>
      </c>
      <c r="Q433" s="132">
        <v>42303</v>
      </c>
      <c r="R433" s="130">
        <v>2.1509999999999998</v>
      </c>
      <c r="S433" s="134">
        <f t="shared" si="30"/>
        <v>-0.50361702127659569</v>
      </c>
    </row>
    <row r="434" spans="1:19" x14ac:dyDescent="0.2">
      <c r="A434" s="132">
        <v>42310</v>
      </c>
      <c r="B434" s="130">
        <v>2099.1999510000001</v>
      </c>
      <c r="C434" s="133">
        <f t="shared" si="31"/>
        <v>0.41169243137771389</v>
      </c>
      <c r="E434" s="132">
        <v>42332</v>
      </c>
      <c r="F434" s="130">
        <v>19883.939452999999</v>
      </c>
      <c r="G434" s="133">
        <f t="shared" si="28"/>
        <v>0.14868327459278491</v>
      </c>
      <c r="I434" s="132">
        <v>42310</v>
      </c>
      <c r="J434" s="130">
        <v>10453.200194999999</v>
      </c>
      <c r="K434" s="133">
        <f t="shared" si="29"/>
        <v>-0.30430770476321556</v>
      </c>
      <c r="Q434" s="132">
        <v>42310</v>
      </c>
      <c r="R434" s="130">
        <v>2.3330000000000002</v>
      </c>
      <c r="S434" s="134">
        <f t="shared" si="30"/>
        <v>-0.51489361702127667</v>
      </c>
    </row>
    <row r="435" spans="1:19" x14ac:dyDescent="0.2">
      <c r="A435" s="132">
        <v>42317</v>
      </c>
      <c r="B435" s="130">
        <v>2023.040039</v>
      </c>
      <c r="C435" s="133">
        <f t="shared" si="31"/>
        <v>0.45783835707335152</v>
      </c>
      <c r="E435" s="132">
        <v>42338</v>
      </c>
      <c r="F435" s="130">
        <v>19504.480468999998</v>
      </c>
      <c r="G435" s="133">
        <f t="shared" si="28"/>
        <v>0.13254650962031295</v>
      </c>
      <c r="I435" s="132">
        <v>42317</v>
      </c>
      <c r="J435" s="130">
        <v>10111.400390999999</v>
      </c>
      <c r="K435" s="133">
        <f t="shared" si="29"/>
        <v>-0.29199893059451032</v>
      </c>
      <c r="Q435" s="132">
        <v>42317</v>
      </c>
      <c r="R435" s="130">
        <v>2.2799999999999998</v>
      </c>
      <c r="S435" s="134">
        <f t="shared" si="30"/>
        <v>-0.51872340425531915</v>
      </c>
    </row>
    <row r="436" spans="1:19" x14ac:dyDescent="0.2">
      <c r="A436" s="132">
        <v>42324</v>
      </c>
      <c r="B436" s="130">
        <v>2089.169922</v>
      </c>
      <c r="C436" s="133">
        <f t="shared" si="31"/>
        <v>0.4584944251802639</v>
      </c>
      <c r="E436" s="132">
        <v>42345</v>
      </c>
      <c r="F436" s="130">
        <v>19230.480468999998</v>
      </c>
      <c r="G436" s="133">
        <f t="shared" si="28"/>
        <v>0.11819540796403102</v>
      </c>
      <c r="I436" s="132">
        <v>42324</v>
      </c>
      <c r="J436" s="130">
        <v>10290.299805000001</v>
      </c>
      <c r="K436" s="133">
        <f t="shared" si="29"/>
        <v>-0.29059532737497434</v>
      </c>
      <c r="Q436" s="132">
        <v>42324</v>
      </c>
      <c r="R436" s="130">
        <v>2.262</v>
      </c>
      <c r="S436" s="134">
        <f t="shared" si="30"/>
        <v>-0.52659574468085102</v>
      </c>
    </row>
    <row r="437" spans="1:19" x14ac:dyDescent="0.2">
      <c r="A437" s="132">
        <v>42331</v>
      </c>
      <c r="B437" s="130">
        <v>2090.110107</v>
      </c>
      <c r="C437" s="133">
        <f t="shared" si="31"/>
        <v>0.45959684513124804</v>
      </c>
      <c r="E437" s="132">
        <v>42352</v>
      </c>
      <c r="F437" s="130">
        <v>18986.800781000002</v>
      </c>
      <c r="G437" s="133">
        <f t="shared" si="28"/>
        <v>0.10537196642713662</v>
      </c>
      <c r="I437" s="132">
        <v>42331</v>
      </c>
      <c r="J437" s="130">
        <v>10310.700194999999</v>
      </c>
      <c r="K437" s="133">
        <f t="shared" si="29"/>
        <v>-0.3065575686327327</v>
      </c>
      <c r="Q437" s="132">
        <v>42331</v>
      </c>
      <c r="R437" s="130">
        <v>2.2250000000000001</v>
      </c>
      <c r="S437" s="134">
        <f t="shared" si="30"/>
        <v>-0.51595744680851063</v>
      </c>
    </row>
    <row r="438" spans="1:19" x14ac:dyDescent="0.2">
      <c r="A438" s="132">
        <v>42338</v>
      </c>
      <c r="B438" s="130">
        <v>2091.6899410000001</v>
      </c>
      <c r="C438" s="133">
        <f t="shared" si="31"/>
        <v>0.40424679507448341</v>
      </c>
      <c r="E438" s="132">
        <v>42359</v>
      </c>
      <c r="F438" s="130">
        <v>18769.060547000001</v>
      </c>
      <c r="G438" s="133">
        <f t="shared" si="28"/>
        <v>0.12095810204553005</v>
      </c>
      <c r="I438" s="132">
        <v>42338</v>
      </c>
      <c r="J438" s="130">
        <v>10078.700194999999</v>
      </c>
      <c r="K438" s="133">
        <f t="shared" si="29"/>
        <v>-0.33738120692357637</v>
      </c>
      <c r="Q438" s="132">
        <v>42338</v>
      </c>
      <c r="R438" s="130">
        <v>2.2749999999999999</v>
      </c>
      <c r="S438" s="134">
        <f t="shared" si="30"/>
        <v>-0.5448936170212767</v>
      </c>
    </row>
    <row r="439" spans="1:19" x14ac:dyDescent="0.2">
      <c r="A439" s="132">
        <v>42345</v>
      </c>
      <c r="B439" s="130">
        <v>2012.369995</v>
      </c>
      <c r="C439" s="133">
        <f t="shared" si="31"/>
        <v>0.39948778587792605</v>
      </c>
      <c r="E439" s="132">
        <v>42366</v>
      </c>
      <c r="F439" s="130">
        <v>19033.710938</v>
      </c>
      <c r="G439" s="133">
        <f t="shared" si="28"/>
        <v>4.2291372804729145E-2</v>
      </c>
      <c r="I439" s="132">
        <v>42345</v>
      </c>
      <c r="J439" s="130">
        <v>9630.7001949999994</v>
      </c>
      <c r="K439" s="133">
        <f t="shared" si="29"/>
        <v>-0.33143668842876189</v>
      </c>
      <c r="Q439" s="132">
        <v>42345</v>
      </c>
      <c r="R439" s="130">
        <v>2.1389999999999998</v>
      </c>
      <c r="S439" s="134">
        <f t="shared" si="30"/>
        <v>-0.53212765957446817</v>
      </c>
    </row>
    <row r="440" spans="1:19" x14ac:dyDescent="0.2">
      <c r="A440" s="132">
        <v>42352</v>
      </c>
      <c r="B440" s="130">
        <v>2005.5500489999999</v>
      </c>
      <c r="C440" s="133">
        <f t="shared" si="31"/>
        <v>0.43817419029749133</v>
      </c>
      <c r="E440" s="132">
        <v>42373</v>
      </c>
      <c r="F440" s="130">
        <v>17697.960938</v>
      </c>
      <c r="G440" s="133">
        <f t="shared" si="28"/>
        <v>9.8499048965180261E-3</v>
      </c>
      <c r="I440" s="132">
        <v>42352</v>
      </c>
      <c r="J440" s="130">
        <v>9717.0996090000008</v>
      </c>
      <c r="K440" s="133">
        <f t="shared" si="29"/>
        <v>-0.33378968915523904</v>
      </c>
      <c r="Q440" s="132">
        <v>42352</v>
      </c>
      <c r="R440" s="130">
        <v>2.1989999999999998</v>
      </c>
      <c r="S440" s="134">
        <f t="shared" si="30"/>
        <v>-0.52276595744680854</v>
      </c>
    </row>
    <row r="441" spans="1:19" x14ac:dyDescent="0.2">
      <c r="A441" s="132">
        <v>42359</v>
      </c>
      <c r="B441" s="130">
        <v>2060.98999</v>
      </c>
      <c r="C441" s="133">
        <f t="shared" si="31"/>
        <v>0.42627653890952538</v>
      </c>
      <c r="E441" s="132">
        <v>42381</v>
      </c>
      <c r="F441" s="130">
        <v>17147.109375</v>
      </c>
      <c r="G441" s="133">
        <f t="shared" si="28"/>
        <v>-1.2561987428119704E-3</v>
      </c>
      <c r="I441" s="132">
        <v>42359</v>
      </c>
      <c r="J441" s="130">
        <v>9682.9003909999992</v>
      </c>
      <c r="K441" s="133">
        <f t="shared" si="29"/>
        <v>-0.34333264601321473</v>
      </c>
      <c r="Q441" s="132">
        <v>42359</v>
      </c>
      <c r="R441" s="130">
        <v>2.2429999999999999</v>
      </c>
      <c r="S441" s="134">
        <f t="shared" si="30"/>
        <v>-0.5172340425531915</v>
      </c>
    </row>
    <row r="442" spans="1:19" x14ac:dyDescent="0.2">
      <c r="A442" s="132">
        <v>42366</v>
      </c>
      <c r="B442" s="130">
        <v>2043.9399410000001</v>
      </c>
      <c r="C442" s="133">
        <f t="shared" si="31"/>
        <v>0.34120689285081812</v>
      </c>
      <c r="E442" s="132">
        <v>42387</v>
      </c>
      <c r="F442" s="130">
        <v>16958.529297000001</v>
      </c>
      <c r="G442" s="133">
        <f t="shared" si="28"/>
        <v>3.1710592773975886E-2</v>
      </c>
      <c r="I442" s="132">
        <v>42366</v>
      </c>
      <c r="J442" s="130">
        <v>9544.2001949999994</v>
      </c>
      <c r="K442" s="133">
        <f t="shared" si="29"/>
        <v>-0.38702240117992398</v>
      </c>
      <c r="Q442" s="132">
        <v>42366</v>
      </c>
      <c r="R442" s="130">
        <v>2.2690000000000001</v>
      </c>
      <c r="S442" s="134">
        <f t="shared" si="30"/>
        <v>-0.54680851063829794</v>
      </c>
    </row>
    <row r="443" spans="1:19" x14ac:dyDescent="0.2">
      <c r="A443" s="132">
        <v>42373</v>
      </c>
      <c r="B443" s="130">
        <v>1922.030029</v>
      </c>
      <c r="C443" s="133">
        <f t="shared" si="31"/>
        <v>0.31210827082300263</v>
      </c>
      <c r="E443" s="132">
        <v>42394</v>
      </c>
      <c r="F443" s="130">
        <v>17518.300781000002</v>
      </c>
      <c r="G443" s="133">
        <f t="shared" si="28"/>
        <v>-9.4388020218808041E-3</v>
      </c>
      <c r="I443" s="132">
        <v>42373</v>
      </c>
      <c r="J443" s="130">
        <v>8909.2001949999994</v>
      </c>
      <c r="K443" s="133">
        <f t="shared" si="29"/>
        <v>-0.41217673203212141</v>
      </c>
      <c r="Q443" s="132">
        <v>42373</v>
      </c>
      <c r="R443" s="130">
        <v>2.13</v>
      </c>
      <c r="S443" s="134">
        <f t="shared" si="30"/>
        <v>-0.56744680851063833</v>
      </c>
    </row>
    <row r="444" spans="1:19" x14ac:dyDescent="0.2">
      <c r="A444" s="132">
        <v>42380</v>
      </c>
      <c r="B444" s="130">
        <v>1880.329956</v>
      </c>
      <c r="C444" s="133">
        <f t="shared" si="31"/>
        <v>0.33064906248985071</v>
      </c>
      <c r="E444" s="132">
        <v>42401</v>
      </c>
      <c r="F444" s="130">
        <v>16819.589843999998</v>
      </c>
      <c r="G444" s="133">
        <f t="shared" si="28"/>
        <v>-0.1193913906015491</v>
      </c>
      <c r="I444" s="132">
        <v>42380</v>
      </c>
      <c r="J444" s="130">
        <v>8543.5996090000008</v>
      </c>
      <c r="K444" s="133">
        <f t="shared" si="29"/>
        <v>-0.39984034263561835</v>
      </c>
      <c r="Q444" s="132">
        <v>42380</v>
      </c>
      <c r="R444" s="130">
        <v>2.0329999999999999</v>
      </c>
      <c r="S444" s="134">
        <f t="shared" si="30"/>
        <v>-0.56425531914893623</v>
      </c>
    </row>
    <row r="445" spans="1:19" x14ac:dyDescent="0.2">
      <c r="A445" s="132">
        <v>42388</v>
      </c>
      <c r="B445" s="130">
        <v>1906.900024</v>
      </c>
      <c r="C445" s="133">
        <f t="shared" si="31"/>
        <v>0.35391393948549099</v>
      </c>
      <c r="E445" s="132">
        <v>42408</v>
      </c>
      <c r="F445" s="130">
        <v>14952.610352</v>
      </c>
      <c r="G445" s="133">
        <f t="shared" si="28"/>
        <v>-5.9640626617380385E-2</v>
      </c>
      <c r="I445" s="132">
        <v>42387</v>
      </c>
      <c r="J445" s="130">
        <v>8722.9003909999992</v>
      </c>
      <c r="K445" s="133">
        <f t="shared" si="29"/>
        <v>-0.39344860617453048</v>
      </c>
      <c r="Q445" s="132">
        <v>42388</v>
      </c>
      <c r="R445" s="130">
        <v>2.048</v>
      </c>
      <c r="S445" s="134">
        <f t="shared" si="30"/>
        <v>-0.5891489361702128</v>
      </c>
    </row>
    <row r="446" spans="1:19" x14ac:dyDescent="0.2">
      <c r="A446" s="132">
        <v>42394</v>
      </c>
      <c r="B446" s="130">
        <v>1940.23999</v>
      </c>
      <c r="C446" s="133">
        <f t="shared" si="31"/>
        <v>0.31191294963025695</v>
      </c>
      <c r="E446" s="132">
        <v>42415</v>
      </c>
      <c r="F446" s="130">
        <v>15967.169921999999</v>
      </c>
      <c r="G446" s="133">
        <f t="shared" si="28"/>
        <v>-4.6611058520618642E-2</v>
      </c>
      <c r="I446" s="132">
        <v>42394</v>
      </c>
      <c r="J446" s="130">
        <v>8815.7998050000006</v>
      </c>
      <c r="K446" s="133">
        <f t="shared" si="29"/>
        <v>-0.41521090702449565</v>
      </c>
      <c r="Q446" s="132">
        <v>42394</v>
      </c>
      <c r="R446" s="130">
        <v>1.931</v>
      </c>
      <c r="S446" s="134">
        <f t="shared" si="30"/>
        <v>-0.60680851063829788</v>
      </c>
    </row>
    <row r="447" spans="1:19" x14ac:dyDescent="0.2">
      <c r="A447" s="132">
        <v>42401</v>
      </c>
      <c r="B447" s="130">
        <v>1880.0500489999999</v>
      </c>
      <c r="C447" s="133">
        <f t="shared" si="31"/>
        <v>0.30125741575775794</v>
      </c>
      <c r="E447" s="132">
        <v>42422</v>
      </c>
      <c r="F447" s="130">
        <v>16188.410156</v>
      </c>
      <c r="G447" s="133">
        <f t="shared" si="28"/>
        <v>2.0565495407703252E-3</v>
      </c>
      <c r="I447" s="132">
        <v>42401</v>
      </c>
      <c r="J447" s="130">
        <v>8499.5</v>
      </c>
      <c r="K447" s="133">
        <f t="shared" si="29"/>
        <v>-0.45502707999217584</v>
      </c>
      <c r="Q447" s="132">
        <v>42401</v>
      </c>
      <c r="R447" s="130">
        <v>1.8480000000000001</v>
      </c>
      <c r="S447" s="134">
        <f t="shared" si="30"/>
        <v>-0.62808510638297865</v>
      </c>
    </row>
    <row r="448" spans="1:19" x14ac:dyDescent="0.2">
      <c r="A448" s="132">
        <v>42408</v>
      </c>
      <c r="B448" s="130">
        <v>1864.780029</v>
      </c>
      <c r="C448" s="133">
        <f t="shared" si="31"/>
        <v>0.33824121114521977</v>
      </c>
      <c r="E448" s="132">
        <v>42429</v>
      </c>
      <c r="F448" s="130">
        <v>17014.779297000001</v>
      </c>
      <c r="G448" s="133">
        <f t="shared" si="28"/>
        <v>-2.4140502635935867E-3</v>
      </c>
      <c r="I448" s="132">
        <v>42408</v>
      </c>
      <c r="J448" s="130">
        <v>7920.7998049999997</v>
      </c>
      <c r="K448" s="133">
        <f t="shared" si="29"/>
        <v>-0.4362163774699982</v>
      </c>
      <c r="Q448" s="132">
        <v>42408</v>
      </c>
      <c r="R448" s="130">
        <v>1.748</v>
      </c>
      <c r="S448" s="134">
        <f t="shared" si="30"/>
        <v>-0.62808510638297865</v>
      </c>
    </row>
    <row r="449" spans="1:19" x14ac:dyDescent="0.2">
      <c r="A449" s="132">
        <v>42416</v>
      </c>
      <c r="B449" s="130">
        <v>1917.780029</v>
      </c>
      <c r="C449" s="133">
        <f t="shared" si="31"/>
        <v>0.35936385691983064</v>
      </c>
      <c r="E449" s="132">
        <v>42436</v>
      </c>
      <c r="F449" s="130">
        <v>16938.869140999999</v>
      </c>
      <c r="G449" s="133">
        <f t="shared" si="28"/>
        <v>-1.5020667861096409E-2</v>
      </c>
      <c r="I449" s="132">
        <v>42415</v>
      </c>
      <c r="J449" s="130">
        <v>8194.2001949999994</v>
      </c>
      <c r="K449" s="133">
        <f t="shared" si="29"/>
        <v>-0.42555194904347859</v>
      </c>
      <c r="Q449" s="132">
        <v>42416</v>
      </c>
      <c r="R449" s="130">
        <v>1.748</v>
      </c>
      <c r="S449" s="134">
        <f t="shared" si="30"/>
        <v>-0.62510638297872345</v>
      </c>
    </row>
    <row r="450" spans="1:19" x14ac:dyDescent="0.2">
      <c r="A450" s="132">
        <v>42422</v>
      </c>
      <c r="B450" s="130">
        <v>1948.0500489999999</v>
      </c>
      <c r="C450" s="133">
        <f t="shared" si="31"/>
        <v>0.3956079352289032</v>
      </c>
      <c r="E450" s="132">
        <v>42443</v>
      </c>
      <c r="F450" s="130">
        <v>16724.810547000001</v>
      </c>
      <c r="G450" s="133">
        <f t="shared" si="28"/>
        <v>1.3481045098466841E-3</v>
      </c>
      <c r="I450" s="132">
        <v>42422</v>
      </c>
      <c r="J450" s="130">
        <v>8349.2001949999994</v>
      </c>
      <c r="K450" s="133">
        <f t="shared" si="29"/>
        <v>-0.39373759126884883</v>
      </c>
      <c r="Q450" s="132">
        <v>42422</v>
      </c>
      <c r="R450" s="130">
        <v>1.762</v>
      </c>
      <c r="S450" s="134">
        <f t="shared" si="30"/>
        <v>-0.5993617021276596</v>
      </c>
    </row>
    <row r="451" spans="1:19" x14ac:dyDescent="0.2">
      <c r="A451" s="132">
        <v>42429</v>
      </c>
      <c r="B451" s="130">
        <v>1999.98999</v>
      </c>
      <c r="C451" s="133">
        <f t="shared" si="31"/>
        <v>0.4110992266514632</v>
      </c>
      <c r="E451" s="132">
        <v>42451</v>
      </c>
      <c r="F451" s="130">
        <v>17002.75</v>
      </c>
      <c r="G451" s="133">
        <f t="shared" ref="G451:G490" si="32">(F452-$F$3)/$F$3</f>
        <v>-4.8039221113985231E-2</v>
      </c>
      <c r="I451" s="132">
        <v>42429</v>
      </c>
      <c r="J451" s="130">
        <v>8811.5996090000008</v>
      </c>
      <c r="K451" s="133">
        <f t="shared" ref="K451:K493" si="33">(J452-$J$3)/$J$3</f>
        <v>-0.37454162010111358</v>
      </c>
      <c r="Q451" s="132">
        <v>42429</v>
      </c>
      <c r="R451" s="130">
        <v>1.883</v>
      </c>
      <c r="S451" s="134">
        <f t="shared" ref="S451:S493" si="34">(R452-$R$3)/$R$3</f>
        <v>-0.57936170212765947</v>
      </c>
    </row>
    <row r="452" spans="1:19" x14ac:dyDescent="0.2">
      <c r="A452" s="132">
        <v>42436</v>
      </c>
      <c r="B452" s="130">
        <v>2022.1899410000001</v>
      </c>
      <c r="C452" s="133">
        <f t="shared" ref="C452:C493" si="35">(B453-$B$3)/$B$3</f>
        <v>0.43021226858434136</v>
      </c>
      <c r="E452" s="132">
        <v>42457</v>
      </c>
      <c r="F452" s="130">
        <v>16164.160156</v>
      </c>
      <c r="G452" s="133">
        <f t="shared" si="32"/>
        <v>-6.8218459200284159E-2</v>
      </c>
      <c r="I452" s="132">
        <v>42436</v>
      </c>
      <c r="J452" s="130">
        <v>9090.5996090000008</v>
      </c>
      <c r="K452" s="133">
        <f t="shared" si="33"/>
        <v>-0.37725932928077505</v>
      </c>
      <c r="Q452" s="132">
        <v>42436</v>
      </c>
      <c r="R452" s="130">
        <v>1.9770000000000001</v>
      </c>
      <c r="S452" s="134">
        <f t="shared" si="34"/>
        <v>-0.60191489361702133</v>
      </c>
    </row>
    <row r="453" spans="1:19" x14ac:dyDescent="0.2">
      <c r="A453" s="132">
        <v>42443</v>
      </c>
      <c r="B453" s="130">
        <v>2049.580078</v>
      </c>
      <c r="C453" s="133">
        <f t="shared" si="35"/>
        <v>0.42069407922839908</v>
      </c>
      <c r="E453" s="132">
        <v>42464</v>
      </c>
      <c r="F453" s="130">
        <v>15821.519531</v>
      </c>
      <c r="G453" s="133">
        <f t="shared" si="32"/>
        <v>-7.76390870433808E-3</v>
      </c>
      <c r="I453" s="132">
        <v>42443</v>
      </c>
      <c r="J453" s="130">
        <v>9051.0996090000008</v>
      </c>
      <c r="K453" s="133">
        <f t="shared" si="33"/>
        <v>-0.39523747803962406</v>
      </c>
      <c r="Q453" s="132">
        <v>42443</v>
      </c>
      <c r="R453" s="130">
        <v>1.871</v>
      </c>
      <c r="S453" s="134">
        <f t="shared" si="34"/>
        <v>-0.59574468085106391</v>
      </c>
    </row>
    <row r="454" spans="1:19" x14ac:dyDescent="0.2">
      <c r="A454" s="132">
        <v>42450</v>
      </c>
      <c r="B454" s="130">
        <v>2035.9399410000001</v>
      </c>
      <c r="C454" s="133">
        <f t="shared" si="35"/>
        <v>0.44640136746704218</v>
      </c>
      <c r="E454" s="132">
        <v>42471</v>
      </c>
      <c r="F454" s="130">
        <v>16848.029297000001</v>
      </c>
      <c r="G454" s="133">
        <f t="shared" si="32"/>
        <v>3.4901988639113847E-2</v>
      </c>
      <c r="I454" s="132">
        <v>42450</v>
      </c>
      <c r="J454" s="130">
        <v>8789.7998050000006</v>
      </c>
      <c r="K454" s="133">
        <f t="shared" si="33"/>
        <v>-0.40813799629751063</v>
      </c>
      <c r="Q454" s="132">
        <v>42450</v>
      </c>
      <c r="R454" s="130">
        <v>1.9</v>
      </c>
      <c r="S454" s="134">
        <f t="shared" si="34"/>
        <v>-0.61872340425531924</v>
      </c>
    </row>
    <row r="455" spans="1:19" x14ac:dyDescent="0.2">
      <c r="A455" s="132">
        <v>42457</v>
      </c>
      <c r="B455" s="130">
        <v>2072.780029</v>
      </c>
      <c r="C455" s="133">
        <f t="shared" si="35"/>
        <v>0.42883053863690168</v>
      </c>
      <c r="E455" s="132">
        <v>42478</v>
      </c>
      <c r="F455" s="130">
        <v>17572.490234000001</v>
      </c>
      <c r="G455" s="133">
        <f t="shared" si="32"/>
        <v>-1.8481224553722093E-2</v>
      </c>
      <c r="I455" s="132">
        <v>42458</v>
      </c>
      <c r="J455" s="130">
        <v>8602.2998050000006</v>
      </c>
      <c r="K455" s="133">
        <f t="shared" si="33"/>
        <v>-0.42015785266100059</v>
      </c>
      <c r="Q455" s="132">
        <v>42457</v>
      </c>
      <c r="R455" s="130">
        <v>1.792</v>
      </c>
      <c r="S455" s="134">
        <f t="shared" si="34"/>
        <v>-0.63404255319148939</v>
      </c>
    </row>
    <row r="456" spans="1:19" x14ac:dyDescent="0.2">
      <c r="A456" s="132">
        <v>42464</v>
      </c>
      <c r="B456" s="130">
        <v>2047.599976</v>
      </c>
      <c r="C456" s="133">
        <f t="shared" si="35"/>
        <v>0.45194890258259596</v>
      </c>
      <c r="E456" s="132">
        <v>42485</v>
      </c>
      <c r="F456" s="130">
        <v>16666.050781000002</v>
      </c>
      <c r="G456" s="133">
        <f t="shared" si="32"/>
        <v>-5.1422077693149347E-2</v>
      </c>
      <c r="I456" s="132">
        <v>42464</v>
      </c>
      <c r="J456" s="130">
        <v>8427.5996090000008</v>
      </c>
      <c r="K456" s="133">
        <f t="shared" si="33"/>
        <v>-0.39103358883823447</v>
      </c>
      <c r="Q456" s="132">
        <v>42464</v>
      </c>
      <c r="R456" s="130">
        <v>1.72</v>
      </c>
      <c r="S456" s="134">
        <f t="shared" si="34"/>
        <v>-0.6272340425531916</v>
      </c>
    </row>
    <row r="457" spans="1:19" x14ac:dyDescent="0.2">
      <c r="A457" s="132">
        <v>42471</v>
      </c>
      <c r="B457" s="130">
        <v>2080.7299800000001</v>
      </c>
      <c r="C457" s="133">
        <f t="shared" si="35"/>
        <v>0.45952018191025451</v>
      </c>
      <c r="E457" s="132">
        <v>42492</v>
      </c>
      <c r="F457" s="130">
        <v>16106.719727</v>
      </c>
      <c r="G457" s="133">
        <f t="shared" si="32"/>
        <v>-3.3430691295109727E-2</v>
      </c>
      <c r="I457" s="132">
        <v>42471</v>
      </c>
      <c r="J457" s="130">
        <v>8850.9003909999992</v>
      </c>
      <c r="K457" s="133">
        <f t="shared" si="33"/>
        <v>-0.36475785356899065</v>
      </c>
      <c r="Q457" s="132">
        <v>42471</v>
      </c>
      <c r="R457" s="130">
        <v>1.752</v>
      </c>
      <c r="S457" s="134">
        <f t="shared" si="34"/>
        <v>-0.59829787234042553</v>
      </c>
    </row>
    <row r="458" spans="1:19" x14ac:dyDescent="0.2">
      <c r="A458" s="132">
        <v>42478</v>
      </c>
      <c r="B458" s="130">
        <v>2091.580078</v>
      </c>
      <c r="C458" s="133">
        <f t="shared" si="35"/>
        <v>0.44118178162133825</v>
      </c>
      <c r="E458" s="132">
        <v>42499</v>
      </c>
      <c r="F458" s="130">
        <v>16412.210938</v>
      </c>
      <c r="G458" s="133">
        <f t="shared" si="32"/>
        <v>-1.4341094388480424E-2</v>
      </c>
      <c r="I458" s="132">
        <v>42478</v>
      </c>
      <c r="J458" s="130">
        <v>9232.7998050000006</v>
      </c>
      <c r="K458" s="133">
        <f t="shared" si="33"/>
        <v>-0.37900687916902376</v>
      </c>
      <c r="Q458" s="132">
        <v>42478</v>
      </c>
      <c r="R458" s="130">
        <v>1.8879999999999999</v>
      </c>
      <c r="S458" s="134">
        <f t="shared" si="34"/>
        <v>-0.6129787234042553</v>
      </c>
    </row>
    <row r="459" spans="1:19" x14ac:dyDescent="0.2">
      <c r="A459" s="132">
        <v>42485</v>
      </c>
      <c r="B459" s="130">
        <v>2065.3000489999999</v>
      </c>
      <c r="C459" s="133">
        <f t="shared" si="35"/>
        <v>0.43548756388862564</v>
      </c>
      <c r="E459" s="132">
        <v>42506</v>
      </c>
      <c r="F459" s="130">
        <v>16736.349609000001</v>
      </c>
      <c r="G459" s="133">
        <f t="shared" si="32"/>
        <v>-8.5406791538873827E-3</v>
      </c>
      <c r="I459" s="132">
        <v>42485</v>
      </c>
      <c r="J459" s="130">
        <v>9025.7001949999994</v>
      </c>
      <c r="K459" s="133">
        <f t="shared" si="33"/>
        <v>-0.40127149393145461</v>
      </c>
      <c r="Q459" s="132">
        <v>42485</v>
      </c>
      <c r="R459" s="130">
        <v>1.819</v>
      </c>
      <c r="S459" s="134">
        <f t="shared" si="34"/>
        <v>-0.62148936170212765</v>
      </c>
    </row>
    <row r="460" spans="1:19" x14ac:dyDescent="0.2">
      <c r="A460" s="132">
        <v>42492</v>
      </c>
      <c r="B460" s="130">
        <v>2057.139893</v>
      </c>
      <c r="C460" s="133">
        <f t="shared" si="35"/>
        <v>0.42813971553162949</v>
      </c>
      <c r="E460" s="132">
        <v>42513</v>
      </c>
      <c r="F460" s="130">
        <v>16834.839843999998</v>
      </c>
      <c r="G460" s="133">
        <f t="shared" si="32"/>
        <v>-1.9884081401587091E-2</v>
      </c>
      <c r="I460" s="132">
        <v>42492</v>
      </c>
      <c r="J460" s="130">
        <v>8702.0996090000008</v>
      </c>
      <c r="K460" s="133">
        <f t="shared" si="33"/>
        <v>-0.39993669340715793</v>
      </c>
      <c r="Q460" s="132">
        <v>42492</v>
      </c>
      <c r="R460" s="130">
        <v>1.7789999999999999</v>
      </c>
      <c r="S460" s="134">
        <f t="shared" si="34"/>
        <v>-0.63723404255319149</v>
      </c>
    </row>
    <row r="461" spans="1:19" x14ac:dyDescent="0.2">
      <c r="A461" s="132">
        <v>42499</v>
      </c>
      <c r="B461" s="130">
        <v>2046.6099850000001</v>
      </c>
      <c r="C461" s="133">
        <f t="shared" si="35"/>
        <v>0.43212425404705257</v>
      </c>
      <c r="E461" s="132">
        <v>42520</v>
      </c>
      <c r="F461" s="130">
        <v>16642.230468999998</v>
      </c>
      <c r="G461" s="133">
        <f t="shared" si="32"/>
        <v>-2.2291115117082646E-2</v>
      </c>
      <c r="I461" s="132">
        <v>42499</v>
      </c>
      <c r="J461" s="130">
        <v>8721.5</v>
      </c>
      <c r="K461" s="133">
        <f t="shared" si="33"/>
        <v>-0.3965171826177285</v>
      </c>
      <c r="Q461" s="132">
        <v>42499</v>
      </c>
      <c r="R461" s="130">
        <v>1.7050000000000001</v>
      </c>
      <c r="S461" s="134">
        <f t="shared" si="34"/>
        <v>-0.60659574468085109</v>
      </c>
    </row>
    <row r="462" spans="1:19" x14ac:dyDescent="0.2">
      <c r="A462" s="132">
        <v>42506</v>
      </c>
      <c r="B462" s="130">
        <v>2052.320068</v>
      </c>
      <c r="C462" s="133">
        <f t="shared" si="35"/>
        <v>0.46473976845376586</v>
      </c>
      <c r="E462" s="132">
        <v>42527</v>
      </c>
      <c r="F462" s="130">
        <v>16601.359375</v>
      </c>
      <c r="G462" s="133">
        <f t="shared" si="32"/>
        <v>-8.1284490555446676E-2</v>
      </c>
      <c r="I462" s="132">
        <v>42506</v>
      </c>
      <c r="J462" s="130">
        <v>8771.2001949999994</v>
      </c>
      <c r="K462" s="133">
        <f t="shared" si="33"/>
        <v>-0.37339260045626943</v>
      </c>
      <c r="Q462" s="132">
        <v>42506</v>
      </c>
      <c r="R462" s="130">
        <v>1.849</v>
      </c>
      <c r="S462" s="134">
        <f t="shared" si="34"/>
        <v>-0.60617021276595751</v>
      </c>
    </row>
    <row r="463" spans="1:19" x14ac:dyDescent="0.2">
      <c r="A463" s="132">
        <v>42513</v>
      </c>
      <c r="B463" s="130">
        <v>2099.0600589999999</v>
      </c>
      <c r="C463" s="133">
        <f t="shared" si="35"/>
        <v>0.46478849216186285</v>
      </c>
      <c r="E463" s="132">
        <v>42534</v>
      </c>
      <c r="F463" s="130">
        <v>15599.660156</v>
      </c>
      <c r="G463" s="133">
        <f t="shared" si="32"/>
        <v>-0.11942618600161405</v>
      </c>
      <c r="I463" s="132">
        <v>42513</v>
      </c>
      <c r="J463" s="130">
        <v>9107.2998050000006</v>
      </c>
      <c r="K463" s="133">
        <f t="shared" si="33"/>
        <v>-0.39442561890926947</v>
      </c>
      <c r="Q463" s="132">
        <v>42513</v>
      </c>
      <c r="R463" s="130">
        <v>1.851</v>
      </c>
      <c r="S463" s="134">
        <f t="shared" si="34"/>
        <v>-0.6374468085106384</v>
      </c>
    </row>
    <row r="464" spans="1:19" x14ac:dyDescent="0.2">
      <c r="A464" s="132">
        <v>42521</v>
      </c>
      <c r="B464" s="130">
        <v>2099.1298830000001</v>
      </c>
      <c r="C464" s="133">
        <f t="shared" si="35"/>
        <v>0.46265333042821211</v>
      </c>
      <c r="E464" s="132">
        <v>42541</v>
      </c>
      <c r="F464" s="130">
        <v>14952.019531</v>
      </c>
      <c r="G464" s="133">
        <f t="shared" si="32"/>
        <v>-7.6406928782353348E-2</v>
      </c>
      <c r="I464" s="132">
        <v>42520</v>
      </c>
      <c r="J464" s="130">
        <v>8801.5996090000008</v>
      </c>
      <c r="K464" s="133">
        <f t="shared" si="33"/>
        <v>-0.4158301319008742</v>
      </c>
      <c r="Q464" s="132">
        <v>42521</v>
      </c>
      <c r="R464" s="130">
        <v>1.704</v>
      </c>
      <c r="S464" s="134">
        <f t="shared" si="34"/>
        <v>-0.65127659574468078</v>
      </c>
    </row>
    <row r="465" spans="1:19" x14ac:dyDescent="0.2">
      <c r="A465" s="132">
        <v>42527</v>
      </c>
      <c r="B465" s="130">
        <v>2096.070068</v>
      </c>
      <c r="C465" s="133">
        <f t="shared" si="35"/>
        <v>0.44531274735638982</v>
      </c>
      <c r="E465" s="132">
        <v>42548</v>
      </c>
      <c r="F465" s="130">
        <v>15682.480469</v>
      </c>
      <c r="G465" s="133">
        <f t="shared" si="32"/>
        <v>-0.11030002455482645</v>
      </c>
      <c r="I465" s="132">
        <v>42527</v>
      </c>
      <c r="J465" s="130">
        <v>8490.5</v>
      </c>
      <c r="K465" s="133">
        <f t="shared" si="33"/>
        <v>-0.42467128708027918</v>
      </c>
      <c r="Q465" s="132">
        <v>42527</v>
      </c>
      <c r="R465" s="130">
        <v>1.639</v>
      </c>
      <c r="S465" s="134">
        <f t="shared" si="34"/>
        <v>-0.65574468085106374</v>
      </c>
    </row>
    <row r="466" spans="1:19" x14ac:dyDescent="0.2">
      <c r="A466" s="132">
        <v>42534</v>
      </c>
      <c r="B466" s="130">
        <v>2071.219971</v>
      </c>
      <c r="C466" s="133">
        <f t="shared" si="35"/>
        <v>0.42171992109089973</v>
      </c>
      <c r="E466" s="132">
        <v>42555</v>
      </c>
      <c r="F466" s="130">
        <v>15106.980469</v>
      </c>
      <c r="G466" s="133">
        <f t="shared" si="32"/>
        <v>-2.8387147110869357E-2</v>
      </c>
      <c r="I466" s="132">
        <v>42534</v>
      </c>
      <c r="J466" s="130">
        <v>8362</v>
      </c>
      <c r="K466" s="133">
        <f t="shared" si="33"/>
        <v>-0.46418470105309623</v>
      </c>
      <c r="Q466" s="132">
        <v>42534</v>
      </c>
      <c r="R466" s="130">
        <v>1.6180000000000001</v>
      </c>
      <c r="S466" s="134">
        <f t="shared" si="34"/>
        <v>-0.66404255319148942</v>
      </c>
    </row>
    <row r="467" spans="1:19" x14ac:dyDescent="0.2">
      <c r="A467" s="132">
        <v>42541</v>
      </c>
      <c r="B467" s="130">
        <v>2037.410034</v>
      </c>
      <c r="C467" s="133">
        <f t="shared" si="35"/>
        <v>0.46745416411050794</v>
      </c>
      <c r="E467" s="132">
        <v>42562</v>
      </c>
      <c r="F467" s="130">
        <v>16497.849609000001</v>
      </c>
      <c r="G467" s="133">
        <f t="shared" si="32"/>
        <v>-2.076633069877824E-2</v>
      </c>
      <c r="I467" s="132">
        <v>42541</v>
      </c>
      <c r="J467" s="130">
        <v>7787.7001950000003</v>
      </c>
      <c r="K467" s="133">
        <f t="shared" si="33"/>
        <v>-0.43107679751071443</v>
      </c>
      <c r="Q467" s="132">
        <v>42541</v>
      </c>
      <c r="R467" s="130">
        <v>1.579</v>
      </c>
      <c r="S467" s="134">
        <f t="shared" si="34"/>
        <v>-0.69021276595744685</v>
      </c>
    </row>
    <row r="468" spans="1:19" x14ac:dyDescent="0.2">
      <c r="A468" s="132">
        <v>42548</v>
      </c>
      <c r="B468" s="130">
        <v>2102.9499510000001</v>
      </c>
      <c r="C468" s="133">
        <f t="shared" si="35"/>
        <v>0.48626004096873671</v>
      </c>
      <c r="E468" s="132">
        <v>42570</v>
      </c>
      <c r="F468" s="130">
        <v>16627.25</v>
      </c>
      <c r="G468" s="133">
        <f t="shared" si="32"/>
        <v>-2.4180992017196742E-2</v>
      </c>
      <c r="I468" s="132">
        <v>42548</v>
      </c>
      <c r="J468" s="130">
        <v>8268.9003909999992</v>
      </c>
      <c r="K468" s="133">
        <f t="shared" si="33"/>
        <v>-0.43678746057075712</v>
      </c>
      <c r="Q468" s="132">
        <v>42548</v>
      </c>
      <c r="R468" s="130">
        <v>1.456</v>
      </c>
      <c r="S468" s="134">
        <f t="shared" si="34"/>
        <v>-0.70936170212765959</v>
      </c>
    </row>
    <row r="469" spans="1:19" x14ac:dyDescent="0.2">
      <c r="A469" s="132">
        <v>42556</v>
      </c>
      <c r="B469" s="130">
        <v>2129.8999020000001</v>
      </c>
      <c r="C469" s="133">
        <f t="shared" si="35"/>
        <v>0.50847829190667593</v>
      </c>
      <c r="E469" s="132">
        <v>42576</v>
      </c>
      <c r="F469" s="130">
        <v>16569.269531000002</v>
      </c>
      <c r="G469" s="133">
        <f t="shared" si="32"/>
        <v>-4.2721742505597196E-2</v>
      </c>
      <c r="I469" s="132">
        <v>42555</v>
      </c>
      <c r="J469" s="130">
        <v>8185.8999020000001</v>
      </c>
      <c r="K469" s="133">
        <f t="shared" si="33"/>
        <v>-0.4130436199571707</v>
      </c>
      <c r="Q469" s="132">
        <v>42556</v>
      </c>
      <c r="R469" s="130">
        <v>1.3660000000000001</v>
      </c>
      <c r="S469" s="134">
        <f t="shared" si="34"/>
        <v>-0.6608510638297872</v>
      </c>
    </row>
    <row r="470" spans="1:19" x14ac:dyDescent="0.2">
      <c r="A470" s="132">
        <v>42562</v>
      </c>
      <c r="B470" s="130">
        <v>2161.73999</v>
      </c>
      <c r="C470" s="133">
        <f t="shared" si="35"/>
        <v>0.51775218026643788</v>
      </c>
      <c r="E470" s="132">
        <v>42583</v>
      </c>
      <c r="F470" s="130">
        <v>16254.450194999999</v>
      </c>
      <c r="G470" s="133">
        <f t="shared" si="32"/>
        <v>-3.5300323563485958E-3</v>
      </c>
      <c r="I470" s="132">
        <v>42562</v>
      </c>
      <c r="J470" s="130">
        <v>8531</v>
      </c>
      <c r="K470" s="133">
        <f t="shared" si="33"/>
        <v>-0.40830308261279197</v>
      </c>
      <c r="Q470" s="132">
        <v>42562</v>
      </c>
      <c r="R470" s="130">
        <v>1.5940000000000001</v>
      </c>
      <c r="S470" s="134">
        <f t="shared" si="34"/>
        <v>-0.66595744680851054</v>
      </c>
    </row>
    <row r="471" spans="1:19" x14ac:dyDescent="0.2">
      <c r="A471" s="132">
        <v>42569</v>
      </c>
      <c r="B471" s="130">
        <v>2175.030029</v>
      </c>
      <c r="C471" s="133">
        <f t="shared" si="35"/>
        <v>0.51675436374715122</v>
      </c>
      <c r="E471" s="132">
        <v>42590</v>
      </c>
      <c r="F471" s="130">
        <v>16919.919922000001</v>
      </c>
      <c r="G471" s="133">
        <f t="shared" si="32"/>
        <v>-2.5561993972638551E-2</v>
      </c>
      <c r="I471" s="132">
        <v>42569</v>
      </c>
      <c r="J471" s="130">
        <v>8599.9003909999992</v>
      </c>
      <c r="K471" s="133">
        <f t="shared" si="33"/>
        <v>-0.40917689120146788</v>
      </c>
      <c r="Q471" s="132">
        <v>42569</v>
      </c>
      <c r="R471" s="130">
        <v>1.57</v>
      </c>
      <c r="S471" s="134">
        <f t="shared" si="34"/>
        <v>-0.68978723404255315</v>
      </c>
    </row>
    <row r="472" spans="1:19" x14ac:dyDescent="0.2">
      <c r="A472" s="132">
        <v>42576</v>
      </c>
      <c r="B472" s="130">
        <v>2173.6000979999999</v>
      </c>
      <c r="C472" s="133">
        <f t="shared" si="35"/>
        <v>0.52322305216099818</v>
      </c>
      <c r="E472" s="132">
        <v>42597</v>
      </c>
      <c r="F472" s="130">
        <v>16545.820312</v>
      </c>
      <c r="G472" s="133">
        <f t="shared" si="32"/>
        <v>-3.6463753929057464E-2</v>
      </c>
      <c r="I472" s="132">
        <v>42576</v>
      </c>
      <c r="J472" s="130">
        <v>8587.2001949999994</v>
      </c>
      <c r="K472" s="133">
        <f t="shared" si="33"/>
        <v>-0.41246564983733669</v>
      </c>
      <c r="Q472" s="132">
        <v>42576</v>
      </c>
      <c r="R472" s="130">
        <v>1.458</v>
      </c>
      <c r="S472" s="134">
        <f t="shared" si="34"/>
        <v>-0.66340425531914893</v>
      </c>
    </row>
    <row r="473" spans="1:19" x14ac:dyDescent="0.2">
      <c r="A473" s="132">
        <v>42583</v>
      </c>
      <c r="B473" s="130">
        <v>2182.8701169999999</v>
      </c>
      <c r="C473" s="133">
        <f t="shared" si="35"/>
        <v>0.52404641751305703</v>
      </c>
      <c r="E473" s="132">
        <v>42604</v>
      </c>
      <c r="F473" s="130">
        <v>16360.709961</v>
      </c>
      <c r="G473" s="133">
        <f t="shared" si="32"/>
        <v>-3.1908207131426747E-3</v>
      </c>
      <c r="I473" s="132">
        <v>42583</v>
      </c>
      <c r="J473" s="130">
        <v>8539.4003909999992</v>
      </c>
      <c r="K473" s="133">
        <f t="shared" si="33"/>
        <v>-0.40028756060189175</v>
      </c>
      <c r="Q473" s="132">
        <v>42583</v>
      </c>
      <c r="R473" s="130">
        <v>1.5820000000000001</v>
      </c>
      <c r="S473" s="134">
        <f t="shared" si="34"/>
        <v>-0.67765957446808522</v>
      </c>
    </row>
    <row r="474" spans="1:19" x14ac:dyDescent="0.2">
      <c r="A474" s="132">
        <v>42590</v>
      </c>
      <c r="B474" s="130">
        <v>2184.0500489999999</v>
      </c>
      <c r="C474" s="133">
        <f t="shared" si="35"/>
        <v>0.52392085962113888</v>
      </c>
      <c r="E474" s="132">
        <v>42611</v>
      </c>
      <c r="F474" s="130">
        <v>16925.679688</v>
      </c>
      <c r="G474" s="133">
        <f t="shared" si="32"/>
        <v>-8.3037254246993921E-4</v>
      </c>
      <c r="I474" s="132">
        <v>42590</v>
      </c>
      <c r="J474" s="130">
        <v>8716.4003909999992</v>
      </c>
      <c r="K474" s="133">
        <f t="shared" si="33"/>
        <v>-0.41857538908803316</v>
      </c>
      <c r="Q474" s="132">
        <v>42590</v>
      </c>
      <c r="R474" s="130">
        <v>1.5149999999999999</v>
      </c>
      <c r="S474" s="134">
        <f t="shared" si="34"/>
        <v>-0.6642553191489361</v>
      </c>
    </row>
    <row r="475" spans="1:19" x14ac:dyDescent="0.2">
      <c r="A475" s="132">
        <v>42597</v>
      </c>
      <c r="B475" s="130">
        <v>2183.8701169999999</v>
      </c>
      <c r="C475" s="133">
        <f t="shared" si="35"/>
        <v>0.51357232055826918</v>
      </c>
      <c r="E475" s="132">
        <v>42618</v>
      </c>
      <c r="F475" s="130">
        <v>16965.759765999999</v>
      </c>
      <c r="G475" s="133">
        <f t="shared" si="32"/>
        <v>-2.7124506913061532E-2</v>
      </c>
      <c r="I475" s="132">
        <v>42597</v>
      </c>
      <c r="J475" s="130">
        <v>8450.5996090000008</v>
      </c>
      <c r="K475" s="133">
        <f t="shared" si="33"/>
        <v>-0.40420246477776578</v>
      </c>
      <c r="Q475" s="132">
        <v>42597</v>
      </c>
      <c r="R475" s="130">
        <v>1.5780000000000001</v>
      </c>
      <c r="S475" s="134">
        <f t="shared" si="34"/>
        <v>-0.65212765957446817</v>
      </c>
    </row>
    <row r="476" spans="1:19" x14ac:dyDescent="0.2">
      <c r="A476" s="132">
        <v>42604</v>
      </c>
      <c r="B476" s="130">
        <v>2169.040039</v>
      </c>
      <c r="C476" s="133">
        <f t="shared" si="35"/>
        <v>0.52120629300156929</v>
      </c>
      <c r="E476" s="132">
        <v>42625</v>
      </c>
      <c r="F476" s="130">
        <v>16519.289062</v>
      </c>
      <c r="G476" s="133">
        <f t="shared" si="32"/>
        <v>-1.3300454321342003E-2</v>
      </c>
      <c r="I476" s="132">
        <v>42604</v>
      </c>
      <c r="J476" s="130">
        <v>8659.5</v>
      </c>
      <c r="K476" s="133">
        <f t="shared" si="33"/>
        <v>-0.38704302852379485</v>
      </c>
      <c r="Q476" s="132">
        <v>42604</v>
      </c>
      <c r="R476" s="130">
        <v>1.635</v>
      </c>
      <c r="S476" s="134">
        <f t="shared" si="34"/>
        <v>-0.66042553191489362</v>
      </c>
    </row>
    <row r="477" spans="1:19" x14ac:dyDescent="0.2">
      <c r="A477" s="132">
        <v>42611</v>
      </c>
      <c r="B477" s="130">
        <v>2179.9799800000001</v>
      </c>
      <c r="C477" s="133">
        <f t="shared" si="35"/>
        <v>0.48480173293281353</v>
      </c>
      <c r="E477" s="132">
        <v>42633</v>
      </c>
      <c r="F477" s="130">
        <v>16754.019531000002</v>
      </c>
      <c r="G477" s="133">
        <f t="shared" si="32"/>
        <v>-3.1214600739295092E-2</v>
      </c>
      <c r="I477" s="132">
        <v>42611</v>
      </c>
      <c r="J477" s="130">
        <v>8908.9003909999992</v>
      </c>
      <c r="K477" s="133">
        <f t="shared" si="33"/>
        <v>-0.37902065313837113</v>
      </c>
      <c r="Q477" s="132">
        <v>42611</v>
      </c>
      <c r="R477" s="130">
        <v>1.5960000000000001</v>
      </c>
      <c r="S477" s="134">
        <f t="shared" si="34"/>
        <v>-0.6442553191489363</v>
      </c>
    </row>
    <row r="478" spans="1:19" x14ac:dyDescent="0.2">
      <c r="A478" s="132">
        <v>42619</v>
      </c>
      <c r="B478" s="130">
        <v>2127.8100589999999</v>
      </c>
      <c r="C478" s="133">
        <f t="shared" si="35"/>
        <v>0.49272174502771499</v>
      </c>
      <c r="E478" s="132">
        <v>42639</v>
      </c>
      <c r="F478" s="130">
        <v>16449.839843999998</v>
      </c>
      <c r="G478" s="133">
        <f t="shared" si="32"/>
        <v>-7.0536232577015521E-3</v>
      </c>
      <c r="I478" s="132">
        <v>42618</v>
      </c>
      <c r="J478" s="130">
        <v>9025.5</v>
      </c>
      <c r="K478" s="133">
        <f t="shared" si="33"/>
        <v>-0.40599819001738291</v>
      </c>
      <c r="Q478" s="132">
        <v>42619</v>
      </c>
      <c r="R478" s="130">
        <v>1.6719999999999999</v>
      </c>
      <c r="S478" s="134">
        <f t="shared" si="34"/>
        <v>-0.63808510638297877</v>
      </c>
    </row>
    <row r="479" spans="1:19" x14ac:dyDescent="0.2">
      <c r="A479" s="132">
        <v>42625</v>
      </c>
      <c r="B479" s="130">
        <v>2139.1599120000001</v>
      </c>
      <c r="C479" s="133">
        <f t="shared" si="35"/>
        <v>0.51053678972152572</v>
      </c>
      <c r="E479" s="132">
        <v>42646</v>
      </c>
      <c r="F479" s="130">
        <v>16860.089843999998</v>
      </c>
      <c r="G479" s="133">
        <f t="shared" si="32"/>
        <v>-7.2727477461809534E-3</v>
      </c>
      <c r="I479" s="132">
        <v>42625</v>
      </c>
      <c r="J479" s="130">
        <v>8633.4003909999992</v>
      </c>
      <c r="K479" s="133">
        <f t="shared" si="33"/>
        <v>-0.39291195810034413</v>
      </c>
      <c r="Q479" s="132">
        <v>42625</v>
      </c>
      <c r="R479" s="130">
        <v>1.7010000000000001</v>
      </c>
      <c r="S479" s="134">
        <f t="shared" si="34"/>
        <v>-0.65638297872340423</v>
      </c>
    </row>
    <row r="480" spans="1:19" x14ac:dyDescent="0.2">
      <c r="A480" s="132">
        <v>42632</v>
      </c>
      <c r="B480" s="130">
        <v>2164.6899410000001</v>
      </c>
      <c r="C480" s="133">
        <f t="shared" si="35"/>
        <v>0.51303499555561893</v>
      </c>
      <c r="E480" s="132">
        <v>42654</v>
      </c>
      <c r="F480" s="130">
        <v>16856.369140999999</v>
      </c>
      <c r="G480" s="133">
        <f t="shared" si="32"/>
        <v>1.2057253507142091E-2</v>
      </c>
      <c r="I480" s="132">
        <v>42632</v>
      </c>
      <c r="J480" s="130">
        <v>8823.5996090000008</v>
      </c>
      <c r="K480" s="133">
        <f t="shared" si="33"/>
        <v>-0.39595298646724186</v>
      </c>
      <c r="Q480" s="132">
        <v>42632</v>
      </c>
      <c r="R480" s="130">
        <v>1.615</v>
      </c>
      <c r="S480" s="134">
        <f t="shared" si="34"/>
        <v>-0.65787234042553189</v>
      </c>
    </row>
    <row r="481" spans="1:19" x14ac:dyDescent="0.2">
      <c r="A481" s="132">
        <v>42639</v>
      </c>
      <c r="B481" s="130">
        <v>2168.2700199999999</v>
      </c>
      <c r="C481" s="133">
        <f t="shared" si="35"/>
        <v>0.50289583222554957</v>
      </c>
      <c r="E481" s="132">
        <v>42660</v>
      </c>
      <c r="F481" s="130">
        <v>17184.589843999998</v>
      </c>
      <c r="G481" s="133">
        <f t="shared" si="32"/>
        <v>2.7476716425986404E-2</v>
      </c>
      <c r="I481" s="132">
        <v>42639</v>
      </c>
      <c r="J481" s="130">
        <v>8779.4003909999992</v>
      </c>
      <c r="K481" s="133">
        <f t="shared" si="33"/>
        <v>-0.40662433548858529</v>
      </c>
      <c r="Q481" s="132">
        <v>42639</v>
      </c>
      <c r="R481" s="130">
        <v>1.6080000000000001</v>
      </c>
      <c r="S481" s="134">
        <f t="shared" si="34"/>
        <v>-0.63063829787234049</v>
      </c>
    </row>
    <row r="482" spans="1:19" x14ac:dyDescent="0.2">
      <c r="A482" s="132">
        <v>42646</v>
      </c>
      <c r="B482" s="130">
        <v>2153.73999</v>
      </c>
      <c r="C482" s="133">
        <f t="shared" si="35"/>
        <v>0.4884093423749522</v>
      </c>
      <c r="E482" s="132">
        <v>42667</v>
      </c>
      <c r="F482" s="130">
        <v>17446.410156000002</v>
      </c>
      <c r="G482" s="133">
        <f t="shared" si="32"/>
        <v>-4.38755106003344E-3</v>
      </c>
      <c r="I482" s="132">
        <v>42646</v>
      </c>
      <c r="J482" s="130">
        <v>8624.2998050000006</v>
      </c>
      <c r="K482" s="133">
        <f t="shared" si="33"/>
        <v>-0.39674421825372558</v>
      </c>
      <c r="Q482" s="132">
        <v>42646</v>
      </c>
      <c r="R482" s="130">
        <v>1.736</v>
      </c>
      <c r="S482" s="134">
        <f t="shared" si="34"/>
        <v>-0.61829787234042555</v>
      </c>
    </row>
    <row r="483" spans="1:19" x14ac:dyDescent="0.2">
      <c r="A483" s="132">
        <v>42653</v>
      </c>
      <c r="B483" s="130">
        <v>2132.9799800000001</v>
      </c>
      <c r="C483" s="133">
        <f t="shared" si="35"/>
        <v>0.4941173599479966</v>
      </c>
      <c r="E483" s="132">
        <v>42674</v>
      </c>
      <c r="F483" s="130">
        <v>16905.359375</v>
      </c>
      <c r="G483" s="133">
        <f t="shared" si="32"/>
        <v>2.325871364879898E-2</v>
      </c>
      <c r="I483" s="132">
        <v>42653</v>
      </c>
      <c r="J483" s="130">
        <v>8767.9003909999992</v>
      </c>
      <c r="K483" s="133">
        <f t="shared" si="33"/>
        <v>-0.37386729920974004</v>
      </c>
      <c r="Q483" s="132">
        <v>42653</v>
      </c>
      <c r="R483" s="130">
        <v>1.794</v>
      </c>
      <c r="S483" s="134">
        <f t="shared" si="34"/>
        <v>-0.62978723404255321</v>
      </c>
    </row>
    <row r="484" spans="1:19" x14ac:dyDescent="0.2">
      <c r="A484" s="132">
        <v>42660</v>
      </c>
      <c r="B484" s="130">
        <v>2141.1599120000001</v>
      </c>
      <c r="C484" s="133">
        <f t="shared" si="35"/>
        <v>0.48382469991091992</v>
      </c>
      <c r="E484" s="132">
        <v>42681</v>
      </c>
      <c r="F484" s="130">
        <v>17374.789062</v>
      </c>
      <c r="G484" s="133">
        <f t="shared" si="32"/>
        <v>5.8160127194810868E-2</v>
      </c>
      <c r="I484" s="132">
        <v>42660</v>
      </c>
      <c r="J484" s="130">
        <v>9100.4003909999992</v>
      </c>
      <c r="K484" s="133">
        <f t="shared" si="33"/>
        <v>-0.36692514063631565</v>
      </c>
      <c r="Q484" s="132">
        <v>42660</v>
      </c>
      <c r="R484" s="130">
        <v>1.74</v>
      </c>
      <c r="S484" s="134">
        <f t="shared" si="34"/>
        <v>-0.60744680851063837</v>
      </c>
    </row>
    <row r="485" spans="1:19" x14ac:dyDescent="0.2">
      <c r="A485" s="132">
        <v>42667</v>
      </c>
      <c r="B485" s="130">
        <v>2126.4099120000001</v>
      </c>
      <c r="C485" s="133">
        <f t="shared" si="35"/>
        <v>0.45505411228546433</v>
      </c>
      <c r="E485" s="132">
        <v>42688</v>
      </c>
      <c r="F485" s="130">
        <v>17967.410156000002</v>
      </c>
      <c r="G485" s="133">
        <f t="shared" si="32"/>
        <v>8.2530797049077384E-2</v>
      </c>
      <c r="I485" s="132">
        <v>42667</v>
      </c>
      <c r="J485" s="130">
        <v>9201.2998050000006</v>
      </c>
      <c r="K485" s="133">
        <f t="shared" si="33"/>
        <v>-0.39511364654969011</v>
      </c>
      <c r="Q485" s="132">
        <v>42667</v>
      </c>
      <c r="R485" s="130">
        <v>1.845</v>
      </c>
      <c r="S485" s="134">
        <f t="shared" si="34"/>
        <v>-0.62063829787234048</v>
      </c>
    </row>
    <row r="486" spans="1:19" x14ac:dyDescent="0.2">
      <c r="A486" s="132">
        <v>42674</v>
      </c>
      <c r="B486" s="130">
        <v>2085.179932</v>
      </c>
      <c r="C486" s="133">
        <f t="shared" si="35"/>
        <v>0.51036932290916648</v>
      </c>
      <c r="E486" s="132">
        <v>42695</v>
      </c>
      <c r="F486" s="130">
        <v>18381.220702999999</v>
      </c>
      <c r="G486" s="133">
        <f t="shared" si="32"/>
        <v>8.5172713805234265E-2</v>
      </c>
      <c r="I486" s="132">
        <v>42674</v>
      </c>
      <c r="J486" s="130">
        <v>8791.5996090000008</v>
      </c>
      <c r="K486" s="133">
        <f t="shared" si="33"/>
        <v>-0.40559914747128067</v>
      </c>
      <c r="Q486" s="132">
        <v>42674</v>
      </c>
      <c r="R486" s="130">
        <v>1.7829999999999999</v>
      </c>
      <c r="S486" s="134">
        <f t="shared" si="34"/>
        <v>-0.54957446808510635</v>
      </c>
    </row>
    <row r="487" spans="1:19" x14ac:dyDescent="0.2">
      <c r="A487" s="132">
        <v>42681</v>
      </c>
      <c r="B487" s="130">
        <v>2164.4499510000001</v>
      </c>
      <c r="C487" s="133">
        <f t="shared" si="35"/>
        <v>0.52254602889605772</v>
      </c>
      <c r="E487" s="132">
        <v>42702</v>
      </c>
      <c r="F487" s="130">
        <v>18426.080077999999</v>
      </c>
      <c r="G487" s="133">
        <f t="shared" si="32"/>
        <v>0.11875892028699438</v>
      </c>
      <c r="I487" s="132">
        <v>42681</v>
      </c>
      <c r="J487" s="130">
        <v>8639.2001949999994</v>
      </c>
      <c r="K487" s="133">
        <f t="shared" si="33"/>
        <v>-0.40672061903982454</v>
      </c>
      <c r="Q487" s="132">
        <v>42681</v>
      </c>
      <c r="R487" s="130">
        <v>2.117</v>
      </c>
      <c r="S487" s="134">
        <f t="shared" si="34"/>
        <v>-0.5031914893617021</v>
      </c>
    </row>
    <row r="488" spans="1:19" x14ac:dyDescent="0.2">
      <c r="A488" s="132">
        <v>42688</v>
      </c>
      <c r="B488" s="130">
        <v>2181.8999020000001</v>
      </c>
      <c r="C488" s="133">
        <f t="shared" si="35"/>
        <v>0.54449221028774764</v>
      </c>
      <c r="E488" s="132">
        <v>42709</v>
      </c>
      <c r="F488" s="130">
        <v>18996.369140999999</v>
      </c>
      <c r="G488" s="133">
        <f t="shared" si="32"/>
        <v>0.1425978250187952</v>
      </c>
      <c r="I488" s="132">
        <v>42688</v>
      </c>
      <c r="J488" s="130">
        <v>8622.9003909999992</v>
      </c>
      <c r="K488" s="133">
        <f t="shared" si="33"/>
        <v>-0.40317727669165837</v>
      </c>
      <c r="Q488" s="132">
        <v>42688</v>
      </c>
      <c r="R488" s="130">
        <v>2.335</v>
      </c>
      <c r="S488" s="134">
        <f t="shared" si="34"/>
        <v>-0.49531914893617024</v>
      </c>
    </row>
    <row r="489" spans="1:19" x14ac:dyDescent="0.2">
      <c r="A489" s="132">
        <v>42695</v>
      </c>
      <c r="B489" s="130">
        <v>2213.3500979999999</v>
      </c>
      <c r="C489" s="133">
        <f t="shared" si="35"/>
        <v>0.52955902806303823</v>
      </c>
      <c r="E489" s="132">
        <v>42716</v>
      </c>
      <c r="F489" s="130">
        <v>19401.150390999999</v>
      </c>
      <c r="G489" s="133">
        <f t="shared" si="32"/>
        <v>0.14415964778860255</v>
      </c>
      <c r="I489" s="132">
        <v>42695</v>
      </c>
      <c r="J489" s="130">
        <v>8674.4003909999992</v>
      </c>
      <c r="K489" s="133">
        <f t="shared" si="33"/>
        <v>-0.40780775651545048</v>
      </c>
      <c r="Q489" s="132">
        <v>42695</v>
      </c>
      <c r="R489" s="130">
        <v>2.3719999999999999</v>
      </c>
      <c r="S489" s="134">
        <f t="shared" si="34"/>
        <v>-0.49148936170212765</v>
      </c>
    </row>
    <row r="490" spans="1:19" x14ac:dyDescent="0.2">
      <c r="A490" s="132">
        <v>42702</v>
      </c>
      <c r="B490" s="130">
        <v>2191.9499510000001</v>
      </c>
      <c r="C490" s="133">
        <f t="shared" si="35"/>
        <v>0.57671691064833464</v>
      </c>
      <c r="E490" s="132">
        <v>42723</v>
      </c>
      <c r="F490" s="130">
        <v>19427.669922000001</v>
      </c>
      <c r="G490" s="133">
        <f t="shared" si="32"/>
        <v>0.1257083300196648</v>
      </c>
      <c r="I490" s="132">
        <v>42702</v>
      </c>
      <c r="J490" s="130">
        <v>8607.0996090000008</v>
      </c>
      <c r="K490" s="133">
        <f t="shared" si="33"/>
        <v>-0.36910620174179071</v>
      </c>
      <c r="Q490" s="132">
        <v>42702</v>
      </c>
      <c r="R490" s="130">
        <v>2.39</v>
      </c>
      <c r="S490" s="134">
        <f t="shared" si="34"/>
        <v>-0.47574468085106386</v>
      </c>
    </row>
    <row r="491" spans="1:19" x14ac:dyDescent="0.2">
      <c r="A491" s="132">
        <v>42709</v>
      </c>
      <c r="B491" s="130">
        <v>2259.530029</v>
      </c>
      <c r="C491" s="133">
        <f t="shared" si="35"/>
        <v>0.57569813897101996</v>
      </c>
      <c r="E491" s="132">
        <v>42730</v>
      </c>
      <c r="F491" s="130">
        <v>19114.369140999999</v>
      </c>
      <c r="G491" s="133"/>
      <c r="I491" s="132">
        <v>42709</v>
      </c>
      <c r="J491" s="130">
        <v>9169.5996090000008</v>
      </c>
      <c r="K491" s="133">
        <f t="shared" si="33"/>
        <v>-0.35237335604141956</v>
      </c>
      <c r="Q491" s="132">
        <v>42709</v>
      </c>
      <c r="R491" s="130">
        <v>2.464</v>
      </c>
      <c r="S491" s="134">
        <f t="shared" si="34"/>
        <v>-0.44744680851063834</v>
      </c>
    </row>
    <row r="492" spans="1:19" x14ac:dyDescent="0.2">
      <c r="A492" s="132">
        <v>42716</v>
      </c>
      <c r="B492" s="130">
        <v>2258.070068</v>
      </c>
      <c r="C492" s="133">
        <f t="shared" si="35"/>
        <v>0.57968957740660898</v>
      </c>
      <c r="G492" s="133"/>
      <c r="I492" s="132">
        <v>42716</v>
      </c>
      <c r="J492" s="130">
        <v>9412.7998050000006</v>
      </c>
      <c r="K492" s="133">
        <f t="shared" si="33"/>
        <v>-0.35547633386663863</v>
      </c>
      <c r="Q492" s="132">
        <v>42716</v>
      </c>
      <c r="R492" s="130">
        <v>2.597</v>
      </c>
      <c r="S492" s="134">
        <f t="shared" si="34"/>
        <v>-0.45893617021276595</v>
      </c>
    </row>
    <row r="493" spans="1:19" x14ac:dyDescent="0.2">
      <c r="A493" s="132">
        <v>42723</v>
      </c>
      <c r="B493" s="130">
        <v>2263.790039</v>
      </c>
      <c r="C493" s="133">
        <f t="shared" si="35"/>
        <v>0.56227233041598579</v>
      </c>
      <c r="G493" s="133"/>
      <c r="I493" s="132">
        <v>42723</v>
      </c>
      <c r="J493" s="130">
        <v>9367.7001949999994</v>
      </c>
      <c r="K493" s="133">
        <f t="shared" si="33"/>
        <v>-0.35654969730411445</v>
      </c>
      <c r="Q493" s="132">
        <v>42723</v>
      </c>
      <c r="R493" s="130">
        <v>2.5430000000000001</v>
      </c>
      <c r="S493" s="134">
        <f t="shared" si="34"/>
        <v>-0.47957446808510634</v>
      </c>
    </row>
    <row r="494" spans="1:19" x14ac:dyDescent="0.2">
      <c r="A494" s="132">
        <v>42731</v>
      </c>
      <c r="B494" s="130">
        <v>2238.830078</v>
      </c>
      <c r="C494" s="133"/>
      <c r="G494" s="133"/>
      <c r="I494" s="132">
        <v>42731</v>
      </c>
      <c r="J494" s="130">
        <v>9352.0996090000008</v>
      </c>
      <c r="K494" s="133"/>
      <c r="Q494" s="132">
        <v>42731</v>
      </c>
      <c r="R494" s="130">
        <v>2.4460000000000002</v>
      </c>
      <c r="S494" s="1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38</vt:i4>
      </vt:variant>
    </vt:vector>
  </HeadingPairs>
  <TitlesOfParts>
    <vt:vector size="45" baseType="lpstr">
      <vt:lpstr>Overview</vt:lpstr>
      <vt:lpstr>Dollar Average (Model)</vt:lpstr>
      <vt:lpstr>Value Average (Model)</vt:lpstr>
      <vt:lpstr>Dollar Average (Model) (2)</vt:lpstr>
      <vt:lpstr>Principal 401k</vt:lpstr>
      <vt:lpstr>Proj</vt:lpstr>
      <vt:lpstr>Reference</vt:lpstr>
      <vt:lpstr>'Dollar Average (Model) (2)'!Bi_Weekly</vt:lpstr>
      <vt:lpstr>Overview!Bi_Weekly</vt:lpstr>
      <vt:lpstr>'Principal 401k'!Bi_Weekly</vt:lpstr>
      <vt:lpstr>Bi_Weekly</vt:lpstr>
      <vt:lpstr>Bi_weekly_2</vt:lpstr>
      <vt:lpstr>'Dollar Average (Model) (2)'!div</vt:lpstr>
      <vt:lpstr>div</vt:lpstr>
      <vt:lpstr>'Dollar Average (Model) (2)'!divi</vt:lpstr>
      <vt:lpstr>divi</vt:lpstr>
      <vt:lpstr>'Dollar Average (Model) (2)'!int</vt:lpstr>
      <vt:lpstr>'Principal 401k'!int</vt:lpstr>
      <vt:lpstr>int</vt:lpstr>
      <vt:lpstr>'Dollar Average (Model) (2)'!inte</vt:lpstr>
      <vt:lpstr>'Principal 401k'!inte</vt:lpstr>
      <vt:lpstr>inte</vt:lpstr>
      <vt:lpstr>inter</vt:lpstr>
      <vt:lpstr>'Dollar Average (Model) (2)'!Monthly</vt:lpstr>
      <vt:lpstr>Overview!Monthly</vt:lpstr>
      <vt:lpstr>'Principal 401k'!Monthly</vt:lpstr>
      <vt:lpstr>Monthly</vt:lpstr>
      <vt:lpstr>Monthly_2</vt:lpstr>
      <vt:lpstr>'Dollar Average (Model) (2)'!None</vt:lpstr>
      <vt:lpstr>'Principal 401k'!None</vt:lpstr>
      <vt:lpstr>None</vt:lpstr>
      <vt:lpstr>None_2</vt:lpstr>
      <vt:lpstr>'Dollar Average (Model) (2)'!Quarterly</vt:lpstr>
      <vt:lpstr>Overview!Quarterly</vt:lpstr>
      <vt:lpstr>'Principal 401k'!Quarterly</vt:lpstr>
      <vt:lpstr>Quarterly</vt:lpstr>
      <vt:lpstr>Quarterly_2</vt:lpstr>
      <vt:lpstr>'Dollar Average (Model) (2)'!Weekly</vt:lpstr>
      <vt:lpstr>'Principal 401k'!Weekly</vt:lpstr>
      <vt:lpstr>Weekly</vt:lpstr>
      <vt:lpstr>Weekly_2</vt:lpstr>
      <vt:lpstr>'Dollar Average (Model) (2)'!Yearly</vt:lpstr>
      <vt:lpstr>'Principal 401k'!Yearly</vt:lpstr>
      <vt:lpstr>Yearly</vt:lpstr>
      <vt:lpstr>Yearly_2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tweak</dc:creator>
  <cp:lastModifiedBy>Keith Fleming</cp:lastModifiedBy>
  <dcterms:created xsi:type="dcterms:W3CDTF">2017-01-01T01:45:43Z</dcterms:created>
  <dcterms:modified xsi:type="dcterms:W3CDTF">2025-12-15T16:35:00Z</dcterms:modified>
</cp:coreProperties>
</file>